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2.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3.xml" ContentType="application/vnd.openxmlformats-officedocument.drawingml.chartshapes+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4.xml" ContentType="application/vnd.openxmlformats-officedocument.drawing+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5.xml" ContentType="application/vnd.openxmlformats-officedocument.drawing+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6.xml" ContentType="application/vnd.openxmlformats-officedocument.drawing+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7.xml" ContentType="application/vnd.openxmlformats-officedocument.drawing+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drawings/drawing8.xml" ContentType="application/vnd.openxmlformats-officedocument.drawing+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drawings/drawing9.xml" ContentType="application/vnd.openxmlformats-officedocument.drawing+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drawings/drawing10.xml" ContentType="application/vnd.openxmlformats-officedocument.drawing+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drawings/drawing11.xml" ContentType="application/vnd.openxmlformats-officedocument.drawingml.chartshapes+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drawings/drawing12.xml" ContentType="application/vnd.openxmlformats-officedocument.drawing+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xl/charts/chart56.xml" ContentType="application/vnd.openxmlformats-officedocument.drawingml.chart+xml"/>
  <Override PartName="/xl/charts/style56.xml" ContentType="application/vnd.ms-office.chartstyle+xml"/>
  <Override PartName="/xl/charts/colors56.xml" ContentType="application/vnd.ms-office.chartcolorstyle+xml"/>
  <Override PartName="/xl/drawings/drawing13.xml" ContentType="application/vnd.openxmlformats-officedocument.drawingml.chartshapes+xml"/>
  <Override PartName="/xl/drawings/drawing14.xml" ContentType="application/vnd.openxmlformats-officedocument.drawing+xml"/>
  <Override PartName="/xl/charts/chart57.xml" ContentType="application/vnd.openxmlformats-officedocument.drawingml.chart+xml"/>
  <Override PartName="/xl/charts/style57.xml" ContentType="application/vnd.ms-office.chartstyle+xml"/>
  <Override PartName="/xl/charts/colors57.xml" ContentType="application/vnd.ms-office.chartcolorstyle+xml"/>
  <Override PartName="/xl/charts/chart58.xml" ContentType="application/vnd.openxmlformats-officedocument.drawingml.chart+xml"/>
  <Override PartName="/xl/charts/style58.xml" ContentType="application/vnd.ms-office.chartstyle+xml"/>
  <Override PartName="/xl/charts/colors58.xml" ContentType="application/vnd.ms-office.chartcolorstyle+xml"/>
  <Override PartName="/xl/charts/chart59.xml" ContentType="application/vnd.openxmlformats-officedocument.drawingml.chart+xml"/>
  <Override PartName="/xl/charts/style59.xml" ContentType="application/vnd.ms-office.chartstyle+xml"/>
  <Override PartName="/xl/charts/colors59.xml" ContentType="application/vnd.ms-office.chartcolorstyle+xml"/>
  <Override PartName="/xl/charts/chart60.xml" ContentType="application/vnd.openxmlformats-officedocument.drawingml.chart+xml"/>
  <Override PartName="/xl/charts/style60.xml" ContentType="application/vnd.ms-office.chartstyle+xml"/>
  <Override PartName="/xl/charts/colors60.xml" ContentType="application/vnd.ms-office.chartcolorstyle+xml"/>
  <Override PartName="/xl/charts/chart61.xml" ContentType="application/vnd.openxmlformats-officedocument.drawingml.chart+xml"/>
  <Override PartName="/xl/charts/style61.xml" ContentType="application/vnd.ms-office.chartstyle+xml"/>
  <Override PartName="/xl/charts/colors61.xml" ContentType="application/vnd.ms-office.chartcolorstyle+xml"/>
  <Override PartName="/xl/charts/chart62.xml" ContentType="application/vnd.openxmlformats-officedocument.drawingml.chart+xml"/>
  <Override PartName="/xl/charts/style62.xml" ContentType="application/vnd.ms-office.chartstyle+xml"/>
  <Override PartName="/xl/charts/colors62.xml" ContentType="application/vnd.ms-office.chartcolorstyle+xml"/>
  <Override PartName="/xl/charts/chart63.xml" ContentType="application/vnd.openxmlformats-officedocument.drawingml.chart+xml"/>
  <Override PartName="/xl/charts/style63.xml" ContentType="application/vnd.ms-office.chartstyle+xml"/>
  <Override PartName="/xl/charts/colors63.xml" ContentType="application/vnd.ms-office.chartcolorstyle+xml"/>
  <Override PartName="/xl/charts/chart64.xml" ContentType="application/vnd.openxmlformats-officedocument.drawingml.chart+xml"/>
  <Override PartName="/xl/charts/style64.xml" ContentType="application/vnd.ms-office.chartstyle+xml"/>
  <Override PartName="/xl/charts/colors64.xml" ContentType="application/vnd.ms-office.chartcolorstyle+xml"/>
  <Override PartName="/xl/charts/chart65.xml" ContentType="application/vnd.openxmlformats-officedocument.drawingml.chart+xml"/>
  <Override PartName="/xl/charts/style65.xml" ContentType="application/vnd.ms-office.chartstyle+xml"/>
  <Override PartName="/xl/charts/colors65.xml" ContentType="application/vnd.ms-office.chartcolorstyle+xml"/>
  <Override PartName="/xl/charts/chart66.xml" ContentType="application/vnd.openxmlformats-officedocument.drawingml.chart+xml"/>
  <Override PartName="/xl/charts/style66.xml" ContentType="application/vnd.ms-office.chartstyle+xml"/>
  <Override PartName="/xl/charts/colors66.xml" ContentType="application/vnd.ms-office.chartcolorstyle+xml"/>
  <Override PartName="/xl/charts/chart67.xml" ContentType="application/vnd.openxmlformats-officedocument.drawingml.chart+xml"/>
  <Override PartName="/xl/charts/style67.xml" ContentType="application/vnd.ms-office.chartstyle+xml"/>
  <Override PartName="/xl/charts/colors67.xml" ContentType="application/vnd.ms-office.chartcolorstyle+xml"/>
  <Override PartName="/xl/charts/chart68.xml" ContentType="application/vnd.openxmlformats-officedocument.drawingml.chart+xml"/>
  <Override PartName="/xl/charts/style68.xml" ContentType="application/vnd.ms-office.chartstyle+xml"/>
  <Override PartName="/xl/charts/colors68.xml" ContentType="application/vnd.ms-office.chartcolorstyle+xml"/>
  <Override PartName="/xl/charts/chart69.xml" ContentType="application/vnd.openxmlformats-officedocument.drawingml.chart+xml"/>
  <Override PartName="/xl/charts/style69.xml" ContentType="application/vnd.ms-office.chartstyle+xml"/>
  <Override PartName="/xl/charts/colors69.xml" ContentType="application/vnd.ms-office.chartcolorstyle+xml"/>
  <Override PartName="/xl/comments1.xml" ContentType="application/vnd.openxmlformats-officedocument.spreadsheetml.comments+xml"/>
  <Override PartName="/xl/drawings/drawing1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updateLinks="never"/>
  <mc:AlternateContent xmlns:mc="http://schemas.openxmlformats.org/markup-compatibility/2006">
    <mc:Choice Requires="x15">
      <x15ac:absPath xmlns:x15ac="http://schemas.microsoft.com/office/spreadsheetml/2010/11/ac" url="C:\Users\nmorales\OneDrive - Agencia Nacional de Infraestructura\DOCUMENTACION\MISIONAL\GCSP\FORMATOS\"/>
    </mc:Choice>
  </mc:AlternateContent>
  <xr:revisionPtr revIDLastSave="3" documentId="8_{E24FBE0A-5AA1-4772-8CB0-2D8C05F21EB1}" xr6:coauthVersionLast="44" xr6:coauthVersionMax="44" xr10:uidLastSave="{48F88DD0-38AA-4E9F-AB77-AC3C9C7DD3CC}"/>
  <bookViews>
    <workbookView xWindow="-120" yWindow="-120" windowWidth="24240" windowHeight="13140" firstSheet="5" activeTab="5" xr2:uid="{00000000-000D-0000-FFFF-FFFF00000000}"/>
  </bookViews>
  <sheets>
    <sheet name="Ejemplo" sheetId="4" state="hidden" r:id="rId1"/>
    <sheet name="version original" sheetId="9" state="hidden" r:id="rId2"/>
    <sheet name="Aeropuertos" sheetId="15" state="hidden" r:id="rId3"/>
    <sheet name="Puertos" sheetId="14" state="hidden" r:id="rId4"/>
    <sheet name="Férreo_Obra Pública" sheetId="13" state="hidden" r:id="rId5"/>
    <sheet name="Férreo_Concesión" sheetId="12" r:id="rId6"/>
    <sheet name="Carretero" sheetId="10" state="hidden" r:id="rId7"/>
    <sheet name="Hoja3" sheetId="11" state="hidden" r:id="rId8"/>
    <sheet name="RUTA CARIBE" sheetId="6" state="hidden" r:id="rId9"/>
    <sheet name="Hoja1" sheetId="1" state="hidden" r:id="rId10"/>
    <sheet name="LISTAS" sheetId="2" state="hidden" r:id="rId11"/>
    <sheet name="DETALLE PREDIAL" sheetId="8" state="hidden" r:id="rId12"/>
    <sheet name="Hoja2" sheetId="7" state="hidden" r:id="rId13"/>
  </sheets>
  <externalReferences>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s>
  <definedNames>
    <definedName name="__123Graph_A" localSheetId="2" hidden="1">[1]G.G!#REF!</definedName>
    <definedName name="__123Graph_A" localSheetId="6" hidden="1">[1]G.G!#REF!</definedName>
    <definedName name="__123Graph_A" localSheetId="11" hidden="1">[1]G.G!#REF!</definedName>
    <definedName name="__123Graph_A" localSheetId="0" hidden="1">[1]G.G!#REF!</definedName>
    <definedName name="__123Graph_A" localSheetId="5" hidden="1">[1]G.G!#REF!</definedName>
    <definedName name="__123Graph_A" localSheetId="4" hidden="1">[1]G.G!#REF!</definedName>
    <definedName name="__123Graph_A" localSheetId="3" hidden="1">[1]G.G!#REF!</definedName>
    <definedName name="__123Graph_A" localSheetId="8" hidden="1">[1]G.G!#REF!</definedName>
    <definedName name="__123Graph_A" localSheetId="1" hidden="1">[1]G.G!#REF!</definedName>
    <definedName name="__123Graph_A" hidden="1">[1]G.G!#REF!</definedName>
    <definedName name="__123Graph_AGraph2" localSheetId="2" hidden="1">[1]G.G!#REF!</definedName>
    <definedName name="__123Graph_AGraph2" localSheetId="6" hidden="1">[1]G.G!#REF!</definedName>
    <definedName name="__123Graph_AGraph2" localSheetId="11" hidden="1">[1]G.G!#REF!</definedName>
    <definedName name="__123Graph_AGraph2" localSheetId="0" hidden="1">[1]G.G!#REF!</definedName>
    <definedName name="__123Graph_AGraph2" localSheetId="5" hidden="1">[1]G.G!#REF!</definedName>
    <definedName name="__123Graph_AGraph2" localSheetId="4" hidden="1">[1]G.G!#REF!</definedName>
    <definedName name="__123Graph_AGraph2" localSheetId="3" hidden="1">[1]G.G!#REF!</definedName>
    <definedName name="__123Graph_AGraph2" localSheetId="8" hidden="1">[1]G.G!#REF!</definedName>
    <definedName name="__123Graph_AGraph2" localSheetId="1" hidden="1">[1]G.G!#REF!</definedName>
    <definedName name="__123Graph_AGraph2" hidden="1">[1]G.G!#REF!</definedName>
    <definedName name="__123Graph_B" localSheetId="2" hidden="1">[2]ce!#REF!</definedName>
    <definedName name="__123Graph_B" localSheetId="6" hidden="1">[2]ce!#REF!</definedName>
    <definedName name="__123Graph_B" localSheetId="11" hidden="1">[2]ce!#REF!</definedName>
    <definedName name="__123Graph_B" localSheetId="0" hidden="1">[2]ce!#REF!</definedName>
    <definedName name="__123Graph_B" localSheetId="5" hidden="1">[2]ce!#REF!</definedName>
    <definedName name="__123Graph_B" localSheetId="4" hidden="1">[2]ce!#REF!</definedName>
    <definedName name="__123Graph_B" localSheetId="3" hidden="1">[2]ce!#REF!</definedName>
    <definedName name="__123Graph_B" localSheetId="8" hidden="1">[2]ce!#REF!</definedName>
    <definedName name="__123Graph_B" localSheetId="1" hidden="1">[2]ce!#REF!</definedName>
    <definedName name="__123Graph_B" hidden="1">[2]ce!#REF!</definedName>
    <definedName name="__123Graph_X" localSheetId="2" hidden="1">[1]G.G!#REF!</definedName>
    <definedName name="__123Graph_X" localSheetId="6" hidden="1">[1]G.G!#REF!</definedName>
    <definedName name="__123Graph_X" localSheetId="11" hidden="1">[1]G.G!#REF!</definedName>
    <definedName name="__123Graph_X" localSheetId="0" hidden="1">[1]G.G!#REF!</definedName>
    <definedName name="__123Graph_X" localSheetId="5" hidden="1">[1]G.G!#REF!</definedName>
    <definedName name="__123Graph_X" localSheetId="4" hidden="1">[1]G.G!#REF!</definedName>
    <definedName name="__123Graph_X" localSheetId="3" hidden="1">[1]G.G!#REF!</definedName>
    <definedName name="__123Graph_X" localSheetId="8" hidden="1">[1]G.G!#REF!</definedName>
    <definedName name="__123Graph_X" localSheetId="1" hidden="1">[1]G.G!#REF!</definedName>
    <definedName name="__123Graph_X" hidden="1">[1]G.G!#REF!</definedName>
    <definedName name="__DAT1" localSheetId="2">[3]Foglio1!#REF!</definedName>
    <definedName name="__DAT1" localSheetId="6">[3]Foglio1!#REF!</definedName>
    <definedName name="__DAT1" localSheetId="11">[3]Foglio1!#REF!</definedName>
    <definedName name="__DAT1" localSheetId="0">[3]Foglio1!#REF!</definedName>
    <definedName name="__DAT1" localSheetId="5">[3]Foglio1!#REF!</definedName>
    <definedName name="__DAT1" localSheetId="4">[3]Foglio1!#REF!</definedName>
    <definedName name="__DAT1" localSheetId="3">[3]Foglio1!#REF!</definedName>
    <definedName name="__DAT1" localSheetId="1">[3]Foglio1!#REF!</definedName>
    <definedName name="__DAT1">[3]Foglio1!#REF!</definedName>
    <definedName name="__DAT2" localSheetId="2">[3]Foglio1!#REF!</definedName>
    <definedName name="__DAT2" localSheetId="6">[3]Foglio1!#REF!</definedName>
    <definedName name="__DAT2" localSheetId="11">[3]Foglio1!#REF!</definedName>
    <definedName name="__DAT2" localSheetId="0">[3]Foglio1!#REF!</definedName>
    <definedName name="__DAT2" localSheetId="5">[3]Foglio1!#REF!</definedName>
    <definedName name="__DAT2" localSheetId="4">[3]Foglio1!#REF!</definedName>
    <definedName name="__DAT2" localSheetId="3">[3]Foglio1!#REF!</definedName>
    <definedName name="__DAT2" localSheetId="1">[3]Foglio1!#REF!</definedName>
    <definedName name="__DAT2">[3]Foglio1!#REF!</definedName>
    <definedName name="__DAT7" localSheetId="2">[3]Foglio1!#REF!</definedName>
    <definedName name="__DAT7" localSheetId="6">[3]Foglio1!#REF!</definedName>
    <definedName name="__DAT7" localSheetId="11">[3]Foglio1!#REF!</definedName>
    <definedName name="__DAT7" localSheetId="0">[3]Foglio1!#REF!</definedName>
    <definedName name="__DAT7" localSheetId="5">[3]Foglio1!#REF!</definedName>
    <definedName name="__DAT7" localSheetId="4">[3]Foglio1!#REF!</definedName>
    <definedName name="__DAT7" localSheetId="3">[3]Foglio1!#REF!</definedName>
    <definedName name="__DAT7" localSheetId="1">[3]Foglio1!#REF!</definedName>
    <definedName name="__DAT7">[3]Foglio1!#REF!</definedName>
    <definedName name="__DAT8" localSheetId="2">[3]Foglio1!#REF!</definedName>
    <definedName name="__DAT8" localSheetId="6">[3]Foglio1!#REF!</definedName>
    <definedName name="__DAT8" localSheetId="11">[3]Foglio1!#REF!</definedName>
    <definedName name="__DAT8" localSheetId="0">[3]Foglio1!#REF!</definedName>
    <definedName name="__DAT8" localSheetId="5">[3]Foglio1!#REF!</definedName>
    <definedName name="__DAT8" localSheetId="4">[3]Foglio1!#REF!</definedName>
    <definedName name="__DAT8" localSheetId="3">[3]Foglio1!#REF!</definedName>
    <definedName name="__DAT8" localSheetId="1">[3]Foglio1!#REF!</definedName>
    <definedName name="__DAT8">[3]Foglio1!#REF!</definedName>
    <definedName name="__GER7">[4]PAR!$B$19</definedName>
    <definedName name="__MD5">#N/A</definedName>
    <definedName name="__mes1" localSheetId="2">#REF!</definedName>
    <definedName name="__mes1" localSheetId="6">#REF!</definedName>
    <definedName name="__mes1" localSheetId="11">#REF!</definedName>
    <definedName name="__mes1" localSheetId="0">#REF!</definedName>
    <definedName name="__mes1" localSheetId="5">#REF!</definedName>
    <definedName name="__mes1" localSheetId="4">#REF!</definedName>
    <definedName name="__mes1" localSheetId="3">#REF!</definedName>
    <definedName name="__mes1" localSheetId="1">#REF!</definedName>
    <definedName name="__mes1">#REF!</definedName>
    <definedName name="__Mes2" localSheetId="2">#REF!</definedName>
    <definedName name="__Mes2" localSheetId="6">#REF!</definedName>
    <definedName name="__Mes2" localSheetId="11">#REF!</definedName>
    <definedName name="__Mes2" localSheetId="0">#REF!</definedName>
    <definedName name="__Mes2" localSheetId="5">#REF!</definedName>
    <definedName name="__Mes2" localSheetId="4">#REF!</definedName>
    <definedName name="__Mes2" localSheetId="3">#REF!</definedName>
    <definedName name="__Mes2" localSheetId="1">#REF!</definedName>
    <definedName name="__Mes2">#REF!</definedName>
    <definedName name="__Mes3" localSheetId="2">#REF!</definedName>
    <definedName name="__Mes3" localSheetId="6">#REF!</definedName>
    <definedName name="__Mes3" localSheetId="11">#REF!</definedName>
    <definedName name="__Mes3" localSheetId="0">#REF!</definedName>
    <definedName name="__Mes3" localSheetId="5">#REF!</definedName>
    <definedName name="__Mes3" localSheetId="4">#REF!</definedName>
    <definedName name="__Mes3" localSheetId="3">#REF!</definedName>
    <definedName name="__Mes3" localSheetId="1">#REF!</definedName>
    <definedName name="__Mes3">#REF!</definedName>
    <definedName name="__SPR1">#N/A</definedName>
    <definedName name="__tab2004">'[5]Costi esterni e interni2004'!$B$10:$AF$68</definedName>
    <definedName name="__tab2005" localSheetId="2">#REF!</definedName>
    <definedName name="__tab2005" localSheetId="6">#REF!</definedName>
    <definedName name="__tab2005" localSheetId="11">#REF!</definedName>
    <definedName name="__tab2005" localSheetId="0">#REF!</definedName>
    <definedName name="__tab2005" localSheetId="5">#REF!</definedName>
    <definedName name="__tab2005" localSheetId="4">#REF!</definedName>
    <definedName name="__tab2005" localSheetId="3">#REF!</definedName>
    <definedName name="__tab2005" localSheetId="1">#REF!</definedName>
    <definedName name="__tab2005">#REF!</definedName>
    <definedName name="__VO105" localSheetId="2">#REF!</definedName>
    <definedName name="__VO105" localSheetId="6">#REF!</definedName>
    <definedName name="__VO105" localSheetId="11">#REF!</definedName>
    <definedName name="__VO105" localSheetId="0">#REF!</definedName>
    <definedName name="__VO105" localSheetId="5">#REF!</definedName>
    <definedName name="__VO105" localSheetId="4">#REF!</definedName>
    <definedName name="__VO105" localSheetId="3">#REF!</definedName>
    <definedName name="__VO105" localSheetId="1">#REF!</definedName>
    <definedName name="__VO105">#REF!</definedName>
    <definedName name="__VO106" localSheetId="2">#REF!</definedName>
    <definedName name="__VO106" localSheetId="6">#REF!</definedName>
    <definedName name="__VO106" localSheetId="11">#REF!</definedName>
    <definedName name="__VO106" localSheetId="0">#REF!</definedName>
    <definedName name="__VO106" localSheetId="5">#REF!</definedName>
    <definedName name="__VO106" localSheetId="4">#REF!</definedName>
    <definedName name="__VO106" localSheetId="3">#REF!</definedName>
    <definedName name="__VO106" localSheetId="1">#REF!</definedName>
    <definedName name="__VO106">#REF!</definedName>
    <definedName name="__VO107" localSheetId="2">#REF!</definedName>
    <definedName name="__VO107" localSheetId="6">#REF!</definedName>
    <definedName name="__VO107" localSheetId="11">#REF!</definedName>
    <definedName name="__VO107" localSheetId="0">#REF!</definedName>
    <definedName name="__VO107" localSheetId="5">#REF!</definedName>
    <definedName name="__VO107" localSheetId="4">#REF!</definedName>
    <definedName name="__VO107" localSheetId="3">#REF!</definedName>
    <definedName name="__VO107" localSheetId="1">#REF!</definedName>
    <definedName name="__VO107">#REF!</definedName>
    <definedName name="__VO110" localSheetId="2">#REF!</definedName>
    <definedName name="__VO110" localSheetId="6">#REF!</definedName>
    <definedName name="__VO110" localSheetId="11">#REF!</definedName>
    <definedName name="__VO110" localSheetId="0">#REF!</definedName>
    <definedName name="__VO110" localSheetId="5">#REF!</definedName>
    <definedName name="__VO110" localSheetId="4">#REF!</definedName>
    <definedName name="__VO110" localSheetId="3">#REF!</definedName>
    <definedName name="__VO110" localSheetId="1">#REF!</definedName>
    <definedName name="__VO110">#REF!</definedName>
    <definedName name="__VO119" localSheetId="2">#REF!</definedName>
    <definedName name="__VO119" localSheetId="6">#REF!</definedName>
    <definedName name="__VO119" localSheetId="11">#REF!</definedName>
    <definedName name="__VO119" localSheetId="0">#REF!</definedName>
    <definedName name="__VO119" localSheetId="5">#REF!</definedName>
    <definedName name="__VO119" localSheetId="4">#REF!</definedName>
    <definedName name="__VO119" localSheetId="3">#REF!</definedName>
    <definedName name="__VO119" localSheetId="1">#REF!</definedName>
    <definedName name="__VO119">#REF!</definedName>
    <definedName name="__VO135" localSheetId="2">#REF!</definedName>
    <definedName name="__VO135" localSheetId="6">#REF!</definedName>
    <definedName name="__VO135" localSheetId="11">#REF!</definedName>
    <definedName name="__VO135" localSheetId="0">#REF!</definedName>
    <definedName name="__VO135" localSheetId="5">#REF!</definedName>
    <definedName name="__VO135" localSheetId="4">#REF!</definedName>
    <definedName name="__VO135" localSheetId="3">#REF!</definedName>
    <definedName name="__VO135" localSheetId="1">#REF!</definedName>
    <definedName name="__VO135">#REF!</definedName>
    <definedName name="__VO57" localSheetId="2">#REF!</definedName>
    <definedName name="__VO57" localSheetId="6">#REF!</definedName>
    <definedName name="__VO57" localSheetId="11">#REF!</definedName>
    <definedName name="__VO57" localSheetId="0">#REF!</definedName>
    <definedName name="__VO57" localSheetId="5">#REF!</definedName>
    <definedName name="__VO57" localSheetId="4">#REF!</definedName>
    <definedName name="__VO57" localSheetId="3">#REF!</definedName>
    <definedName name="__VO57" localSheetId="1">#REF!</definedName>
    <definedName name="__VO57">#REF!</definedName>
    <definedName name="__VO65" localSheetId="2">#REF!</definedName>
    <definedName name="__VO65" localSheetId="6">#REF!</definedName>
    <definedName name="__VO65" localSheetId="11">#REF!</definedName>
    <definedName name="__VO65" localSheetId="0">#REF!</definedName>
    <definedName name="__VO65" localSheetId="5">#REF!</definedName>
    <definedName name="__VO65" localSheetId="4">#REF!</definedName>
    <definedName name="__VO65" localSheetId="3">#REF!</definedName>
    <definedName name="__VO65" localSheetId="1">#REF!</definedName>
    <definedName name="__VO65">#REF!</definedName>
    <definedName name="__VO83" localSheetId="2">#REF!</definedName>
    <definedName name="__VO83" localSheetId="6">#REF!</definedName>
    <definedName name="__VO83" localSheetId="11">#REF!</definedName>
    <definedName name="__VO83" localSheetId="0">#REF!</definedName>
    <definedName name="__VO83" localSheetId="5">#REF!</definedName>
    <definedName name="__VO83" localSheetId="4">#REF!</definedName>
    <definedName name="__VO83" localSheetId="3">#REF!</definedName>
    <definedName name="__VO83" localSheetId="1">#REF!</definedName>
    <definedName name="__VO83">#REF!</definedName>
    <definedName name="__VO84" localSheetId="2">#REF!</definedName>
    <definedName name="__VO84" localSheetId="6">#REF!</definedName>
    <definedName name="__VO84" localSheetId="11">#REF!</definedName>
    <definedName name="__VO84" localSheetId="0">#REF!</definedName>
    <definedName name="__VO84" localSheetId="5">#REF!</definedName>
    <definedName name="__VO84" localSheetId="4">#REF!</definedName>
    <definedName name="__VO84" localSheetId="3">#REF!</definedName>
    <definedName name="__VO84" localSheetId="1">#REF!</definedName>
    <definedName name="__VO84">#REF!</definedName>
    <definedName name="__VO85" localSheetId="2">#REF!</definedName>
    <definedName name="__VO85" localSheetId="6">#REF!</definedName>
    <definedName name="__VO85" localSheetId="11">#REF!</definedName>
    <definedName name="__VO85" localSheetId="0">#REF!</definedName>
    <definedName name="__VO85" localSheetId="5">#REF!</definedName>
    <definedName name="__VO85" localSheetId="4">#REF!</definedName>
    <definedName name="__VO85" localSheetId="3">#REF!</definedName>
    <definedName name="__VO85" localSheetId="1">#REF!</definedName>
    <definedName name="__VO85">#REF!</definedName>
    <definedName name="_1988">#N/A</definedName>
    <definedName name="_DAT1" localSheetId="2">[3]Foglio1!#REF!</definedName>
    <definedName name="_DAT1" localSheetId="6">[3]Foglio1!#REF!</definedName>
    <definedName name="_DAT1" localSheetId="11">[3]Foglio1!#REF!</definedName>
    <definedName name="_DAT1" localSheetId="0">[3]Foglio1!#REF!</definedName>
    <definedName name="_DAT1" localSheetId="5">[3]Foglio1!#REF!</definedName>
    <definedName name="_DAT1" localSheetId="4">[3]Foglio1!#REF!</definedName>
    <definedName name="_DAT1" localSheetId="3">[3]Foglio1!#REF!</definedName>
    <definedName name="_DAT1" localSheetId="1">[3]Foglio1!#REF!</definedName>
    <definedName name="_DAT1">[3]Foglio1!#REF!</definedName>
    <definedName name="_DAT2" localSheetId="2">[3]Foglio1!#REF!</definedName>
    <definedName name="_DAT2" localSheetId="6">[3]Foglio1!#REF!</definedName>
    <definedName name="_DAT2" localSheetId="11">[3]Foglio1!#REF!</definedName>
    <definedName name="_DAT2" localSheetId="0">[3]Foglio1!#REF!</definedName>
    <definedName name="_DAT2" localSheetId="5">[3]Foglio1!#REF!</definedName>
    <definedName name="_DAT2" localSheetId="4">[3]Foglio1!#REF!</definedName>
    <definedName name="_DAT2" localSheetId="3">[3]Foglio1!#REF!</definedName>
    <definedName name="_DAT2" localSheetId="1">[3]Foglio1!#REF!</definedName>
    <definedName name="_DAT2">[3]Foglio1!#REF!</definedName>
    <definedName name="_DAT7" localSheetId="2">[3]Foglio1!#REF!</definedName>
    <definedName name="_DAT7" localSheetId="6">[3]Foglio1!#REF!</definedName>
    <definedName name="_DAT7" localSheetId="11">[3]Foglio1!#REF!</definedName>
    <definedName name="_DAT7" localSheetId="0">[3]Foglio1!#REF!</definedName>
    <definedName name="_DAT7" localSheetId="5">[3]Foglio1!#REF!</definedName>
    <definedName name="_DAT7" localSheetId="4">[3]Foglio1!#REF!</definedName>
    <definedName name="_DAT7" localSheetId="3">[3]Foglio1!#REF!</definedName>
    <definedName name="_DAT7" localSheetId="1">[3]Foglio1!#REF!</definedName>
    <definedName name="_DAT7">[3]Foglio1!#REF!</definedName>
    <definedName name="_DAT8" localSheetId="2">[3]Foglio1!#REF!</definedName>
    <definedName name="_DAT8" localSheetId="6">[3]Foglio1!#REF!</definedName>
    <definedName name="_DAT8" localSheetId="11">[3]Foglio1!#REF!</definedName>
    <definedName name="_DAT8" localSheetId="0">[3]Foglio1!#REF!</definedName>
    <definedName name="_DAT8" localSheetId="5">[3]Foglio1!#REF!</definedName>
    <definedName name="_DAT8" localSheetId="4">[3]Foglio1!#REF!</definedName>
    <definedName name="_DAT8" localSheetId="3">[3]Foglio1!#REF!</definedName>
    <definedName name="_DAT8" localSheetId="1">[3]Foglio1!#REF!</definedName>
    <definedName name="_DAT8">[3]Foglio1!#REF!</definedName>
    <definedName name="_xlnm._FilterDatabase" localSheetId="11" hidden="1">'DETALLE PREDIAL'!$A$5:$M$38</definedName>
    <definedName name="_GER7">[4]PAR!$B$19</definedName>
    <definedName name="_MD5">#N/A</definedName>
    <definedName name="_mes1" localSheetId="2">#REF!</definedName>
    <definedName name="_mes1" localSheetId="6">#REF!</definedName>
    <definedName name="_mes1" localSheetId="11">#REF!</definedName>
    <definedName name="_mes1" localSheetId="0">#REF!</definedName>
    <definedName name="_mes1" localSheetId="5">#REF!</definedName>
    <definedName name="_mes1" localSheetId="4">#REF!</definedName>
    <definedName name="_mes1" localSheetId="3">#REF!</definedName>
    <definedName name="_mes1" localSheetId="1">#REF!</definedName>
    <definedName name="_mes1">#REF!</definedName>
    <definedName name="_Mes2" localSheetId="2">#REF!</definedName>
    <definedName name="_Mes2" localSheetId="6">#REF!</definedName>
    <definedName name="_Mes2" localSheetId="11">#REF!</definedName>
    <definedName name="_Mes2" localSheetId="0">#REF!</definedName>
    <definedName name="_Mes2" localSheetId="5">#REF!</definedName>
    <definedName name="_Mes2" localSheetId="4">#REF!</definedName>
    <definedName name="_Mes2" localSheetId="3">#REF!</definedName>
    <definedName name="_Mes2" localSheetId="1">#REF!</definedName>
    <definedName name="_Mes2">#REF!</definedName>
    <definedName name="_Mes3" localSheetId="2">#REF!</definedName>
    <definedName name="_Mes3" localSheetId="6">#REF!</definedName>
    <definedName name="_Mes3" localSheetId="11">#REF!</definedName>
    <definedName name="_Mes3" localSheetId="0">#REF!</definedName>
    <definedName name="_Mes3" localSheetId="5">#REF!</definedName>
    <definedName name="_Mes3" localSheetId="4">#REF!</definedName>
    <definedName name="_Mes3" localSheetId="3">#REF!</definedName>
    <definedName name="_Mes3" localSheetId="1">#REF!</definedName>
    <definedName name="_Mes3">#REF!</definedName>
    <definedName name="_Order1" hidden="1">255</definedName>
    <definedName name="_Order2" hidden="1">255</definedName>
    <definedName name="_SPR1">#N/A</definedName>
    <definedName name="_tab2004">'[5]Costi esterni e interni2004'!$B$10:$AF$68</definedName>
    <definedName name="_tab2005" localSheetId="2">#REF!</definedName>
    <definedName name="_tab2005" localSheetId="6">#REF!</definedName>
    <definedName name="_tab2005" localSheetId="11">#REF!</definedName>
    <definedName name="_tab2005" localSheetId="0">#REF!</definedName>
    <definedName name="_tab2005" localSheetId="5">#REF!</definedName>
    <definedName name="_tab2005" localSheetId="4">#REF!</definedName>
    <definedName name="_tab2005" localSheetId="3">#REF!</definedName>
    <definedName name="_tab2005" localSheetId="1">#REF!</definedName>
    <definedName name="_tab2005">#REF!</definedName>
    <definedName name="_tpd2004" localSheetId="2">#REF!</definedName>
    <definedName name="_tpd2004" localSheetId="6">#REF!</definedName>
    <definedName name="_tpd2004" localSheetId="11">#REF!</definedName>
    <definedName name="_tpd2004" localSheetId="0">#REF!</definedName>
    <definedName name="_tpd2004" localSheetId="5">#REF!</definedName>
    <definedName name="_tpd2004" localSheetId="4">#REF!</definedName>
    <definedName name="_tpd2004" localSheetId="3">#REF!</definedName>
    <definedName name="_tpd2004" localSheetId="1">#REF!</definedName>
    <definedName name="_tpd2004">#REF!</definedName>
    <definedName name="_VO105" localSheetId="2">#REF!</definedName>
    <definedName name="_VO105" localSheetId="6">#REF!</definedName>
    <definedName name="_VO105" localSheetId="11">#REF!</definedName>
    <definedName name="_VO105" localSheetId="0">#REF!</definedName>
    <definedName name="_VO105" localSheetId="5">#REF!</definedName>
    <definedName name="_VO105" localSheetId="4">#REF!</definedName>
    <definedName name="_VO105" localSheetId="3">#REF!</definedName>
    <definedName name="_VO105" localSheetId="1">#REF!</definedName>
    <definedName name="_VO105">#REF!</definedName>
    <definedName name="_VO106" localSheetId="2">#REF!</definedName>
    <definedName name="_VO106" localSheetId="6">#REF!</definedName>
    <definedName name="_VO106" localSheetId="11">#REF!</definedName>
    <definedName name="_VO106" localSheetId="0">#REF!</definedName>
    <definedName name="_VO106" localSheetId="5">#REF!</definedName>
    <definedName name="_VO106" localSheetId="4">#REF!</definedName>
    <definedName name="_VO106" localSheetId="3">#REF!</definedName>
    <definedName name="_VO106" localSheetId="1">#REF!</definedName>
    <definedName name="_VO106">#REF!</definedName>
    <definedName name="_VO107" localSheetId="2">#REF!</definedName>
    <definedName name="_VO107" localSheetId="6">#REF!</definedName>
    <definedName name="_VO107" localSheetId="11">#REF!</definedName>
    <definedName name="_VO107" localSheetId="0">#REF!</definedName>
    <definedName name="_VO107" localSheetId="5">#REF!</definedName>
    <definedName name="_VO107" localSheetId="4">#REF!</definedName>
    <definedName name="_VO107" localSheetId="3">#REF!</definedName>
    <definedName name="_VO107" localSheetId="1">#REF!</definedName>
    <definedName name="_VO107">#REF!</definedName>
    <definedName name="_VO110" localSheetId="2">#REF!</definedName>
    <definedName name="_VO110" localSheetId="6">#REF!</definedName>
    <definedName name="_VO110" localSheetId="11">#REF!</definedName>
    <definedName name="_VO110" localSheetId="0">#REF!</definedName>
    <definedName name="_VO110" localSheetId="5">#REF!</definedName>
    <definedName name="_VO110" localSheetId="4">#REF!</definedName>
    <definedName name="_VO110" localSheetId="3">#REF!</definedName>
    <definedName name="_VO110" localSheetId="1">#REF!</definedName>
    <definedName name="_VO110">#REF!</definedName>
    <definedName name="_VO119" localSheetId="2">#REF!</definedName>
    <definedName name="_VO119" localSheetId="6">#REF!</definedName>
    <definedName name="_VO119" localSheetId="11">#REF!</definedName>
    <definedName name="_VO119" localSheetId="0">#REF!</definedName>
    <definedName name="_VO119" localSheetId="5">#REF!</definedName>
    <definedName name="_VO119" localSheetId="4">#REF!</definedName>
    <definedName name="_VO119" localSheetId="3">#REF!</definedName>
    <definedName name="_VO119" localSheetId="1">#REF!</definedName>
    <definedName name="_VO119">#REF!</definedName>
    <definedName name="_VO135" localSheetId="2">#REF!</definedName>
    <definedName name="_VO135" localSheetId="6">#REF!</definedName>
    <definedName name="_VO135" localSheetId="11">#REF!</definedName>
    <definedName name="_VO135" localSheetId="0">#REF!</definedName>
    <definedName name="_VO135" localSheetId="5">#REF!</definedName>
    <definedName name="_VO135" localSheetId="4">#REF!</definedName>
    <definedName name="_VO135" localSheetId="3">#REF!</definedName>
    <definedName name="_VO135" localSheetId="1">#REF!</definedName>
    <definedName name="_VO135">#REF!</definedName>
    <definedName name="_VO57" localSheetId="2">#REF!</definedName>
    <definedName name="_VO57" localSheetId="6">#REF!</definedName>
    <definedName name="_VO57" localSheetId="11">#REF!</definedName>
    <definedName name="_VO57" localSheetId="0">#REF!</definedName>
    <definedName name="_VO57" localSheetId="5">#REF!</definedName>
    <definedName name="_VO57" localSheetId="4">#REF!</definedName>
    <definedName name="_VO57" localSheetId="3">#REF!</definedName>
    <definedName name="_VO57" localSheetId="1">#REF!</definedName>
    <definedName name="_VO57">#REF!</definedName>
    <definedName name="_VO65" localSheetId="2">#REF!</definedName>
    <definedName name="_VO65" localSheetId="6">#REF!</definedName>
    <definedName name="_VO65" localSheetId="11">#REF!</definedName>
    <definedName name="_VO65" localSheetId="0">#REF!</definedName>
    <definedName name="_VO65" localSheetId="5">#REF!</definedName>
    <definedName name="_VO65" localSheetId="4">#REF!</definedName>
    <definedName name="_VO65" localSheetId="3">#REF!</definedName>
    <definedName name="_VO65" localSheetId="1">#REF!</definedName>
    <definedName name="_VO65">#REF!</definedName>
    <definedName name="_VO83" localSheetId="2">#REF!</definedName>
    <definedName name="_VO83" localSheetId="6">#REF!</definedName>
    <definedName name="_VO83" localSheetId="11">#REF!</definedName>
    <definedName name="_VO83" localSheetId="0">#REF!</definedName>
    <definedName name="_VO83" localSheetId="5">#REF!</definedName>
    <definedName name="_VO83" localSheetId="4">#REF!</definedName>
    <definedName name="_VO83" localSheetId="3">#REF!</definedName>
    <definedName name="_VO83" localSheetId="1">#REF!</definedName>
    <definedName name="_VO83">#REF!</definedName>
    <definedName name="_VO84" localSheetId="2">#REF!</definedName>
    <definedName name="_VO84" localSheetId="6">#REF!</definedName>
    <definedName name="_VO84" localSheetId="11">#REF!</definedName>
    <definedName name="_VO84" localSheetId="0">#REF!</definedName>
    <definedName name="_VO84" localSheetId="5">#REF!</definedName>
    <definedName name="_VO84" localSheetId="4">#REF!</definedName>
    <definedName name="_VO84" localSheetId="3">#REF!</definedName>
    <definedName name="_VO84" localSheetId="1">#REF!</definedName>
    <definedName name="_VO84">#REF!</definedName>
    <definedName name="_VO85" localSheetId="2">#REF!</definedName>
    <definedName name="_VO85" localSheetId="6">#REF!</definedName>
    <definedName name="_VO85" localSheetId="11">#REF!</definedName>
    <definedName name="_VO85" localSheetId="0">#REF!</definedName>
    <definedName name="_VO85" localSheetId="5">#REF!</definedName>
    <definedName name="_VO85" localSheetId="4">#REF!</definedName>
    <definedName name="_VO85" localSheetId="3">#REF!</definedName>
    <definedName name="_VO85" localSheetId="1">#REF!</definedName>
    <definedName name="_VO85">#REF!</definedName>
    <definedName name="a" localSheetId="2" hidden="1">[6]ce!#REF!</definedName>
    <definedName name="a" localSheetId="6" hidden="1">[6]ce!#REF!</definedName>
    <definedName name="a" localSheetId="11" hidden="1">[6]ce!#REF!</definedName>
    <definedName name="a" localSheetId="0" hidden="1">[6]ce!#REF!</definedName>
    <definedName name="a" localSheetId="5" hidden="1">[6]ce!#REF!</definedName>
    <definedName name="a" localSheetId="4" hidden="1">[6]ce!#REF!</definedName>
    <definedName name="a" localSheetId="3" hidden="1">[6]ce!#REF!</definedName>
    <definedName name="a" localSheetId="8" hidden="1">[6]ce!#REF!</definedName>
    <definedName name="a" localSheetId="1" hidden="1">[6]ce!#REF!</definedName>
    <definedName name="a" hidden="1">[6]ce!#REF!</definedName>
    <definedName name="aaaa" localSheetId="2">#REF!</definedName>
    <definedName name="aaaa" localSheetId="6">#REF!</definedName>
    <definedName name="aaaa" localSheetId="11">#REF!</definedName>
    <definedName name="aaaa" localSheetId="0">#REF!</definedName>
    <definedName name="aaaa" localSheetId="5">#REF!</definedName>
    <definedName name="aaaa" localSheetId="4">#REF!</definedName>
    <definedName name="aaaa" localSheetId="3">#REF!</definedName>
    <definedName name="aaaa" localSheetId="1">#REF!</definedName>
    <definedName name="aaaa">#REF!</definedName>
    <definedName name="AAAAAAAAAA" localSheetId="2">#REF!</definedName>
    <definedName name="AAAAAAAAAA" localSheetId="6">#REF!</definedName>
    <definedName name="AAAAAAAAAA" localSheetId="11">#REF!</definedName>
    <definedName name="AAAAAAAAAA" localSheetId="0">#REF!</definedName>
    <definedName name="AAAAAAAAAA" localSheetId="5">#REF!</definedName>
    <definedName name="AAAAAAAAAA" localSheetId="4">#REF!</definedName>
    <definedName name="AAAAAAAAAA" localSheetId="3">#REF!</definedName>
    <definedName name="AAAAAAAAAA" localSheetId="1">#REF!</definedName>
    <definedName name="AAAAAAAAAA">#REF!</definedName>
    <definedName name="AD" localSheetId="2">#REF!</definedName>
    <definedName name="AD" localSheetId="6">#REF!</definedName>
    <definedName name="AD" localSheetId="11">#REF!</definedName>
    <definedName name="AD" localSheetId="0">#REF!</definedName>
    <definedName name="AD" localSheetId="5">#REF!</definedName>
    <definedName name="AD" localSheetId="4">#REF!</definedName>
    <definedName name="AD" localSheetId="3">#REF!</definedName>
    <definedName name="AD" localSheetId="1">#REF!</definedName>
    <definedName name="AD">#REF!</definedName>
    <definedName name="ADBENI" localSheetId="2">'[7]MOD 7 SIN'!#REF!</definedName>
    <definedName name="ADBENI" localSheetId="6">'[7]MOD 7 SIN'!#REF!</definedName>
    <definedName name="ADBENI" localSheetId="11">'[7]MOD 7 SIN'!#REF!</definedName>
    <definedName name="ADBENI" localSheetId="0">'[7]MOD 7 SIN'!#REF!</definedName>
    <definedName name="ADBENI" localSheetId="5">'[7]MOD 7 SIN'!#REF!</definedName>
    <definedName name="ADBENI" localSheetId="4">'[7]MOD 7 SIN'!#REF!</definedName>
    <definedName name="ADBENI" localSheetId="3">'[7]MOD 7 SIN'!#REF!</definedName>
    <definedName name="ADBENI" localSheetId="1">'[7]MOD 7 SIN'!#REF!</definedName>
    <definedName name="ADBENI">'[7]MOD 7 SIN'!#REF!</definedName>
    <definedName name="afp" localSheetId="2">#REF!</definedName>
    <definedName name="afp" localSheetId="6">#REF!</definedName>
    <definedName name="afp" localSheetId="11">#REF!</definedName>
    <definedName name="afp" localSheetId="0">#REF!</definedName>
    <definedName name="afp" localSheetId="5">#REF!</definedName>
    <definedName name="afp" localSheetId="4">#REF!</definedName>
    <definedName name="afp" localSheetId="3">#REF!</definedName>
    <definedName name="afp" localSheetId="1">#REF!</definedName>
    <definedName name="afp">#REF!</definedName>
    <definedName name="AGUASNEGRAS" localSheetId="2">[3]Foglio1!#REF!</definedName>
    <definedName name="AGUASNEGRAS" localSheetId="6">[3]Foglio1!#REF!</definedName>
    <definedName name="AGUASNEGRAS" localSheetId="11">[3]Foglio1!#REF!</definedName>
    <definedName name="AGUASNEGRAS" localSheetId="0">[3]Foglio1!#REF!</definedName>
    <definedName name="AGUASNEGRAS" localSheetId="5">[3]Foglio1!#REF!</definedName>
    <definedName name="AGUASNEGRAS" localSheetId="4">[3]Foglio1!#REF!</definedName>
    <definedName name="AGUASNEGRAS" localSheetId="3">[3]Foglio1!#REF!</definedName>
    <definedName name="AGUASNEGRAS" localSheetId="1">[3]Foglio1!#REF!</definedName>
    <definedName name="AGUASNEGRAS">[3]Foglio1!#REF!</definedName>
    <definedName name="altre" localSheetId="2">[2]CECO!#REF!</definedName>
    <definedName name="altre" localSheetId="6">[2]CECO!#REF!</definedName>
    <definedName name="altre" localSheetId="11">[2]CECO!#REF!</definedName>
    <definedName name="altre" localSheetId="0">[2]CECO!#REF!</definedName>
    <definedName name="altre" localSheetId="5">[2]CECO!#REF!</definedName>
    <definedName name="altre" localSheetId="4">[2]CECO!#REF!</definedName>
    <definedName name="altre" localSheetId="3">[2]CECO!#REF!</definedName>
    <definedName name="altre" localSheetId="1">[2]CECO!#REF!</definedName>
    <definedName name="altre">[2]CECO!#REF!</definedName>
    <definedName name="anscount" hidden="1">4</definedName>
    <definedName name="AntCach" localSheetId="2">#REF!</definedName>
    <definedName name="AntCach" localSheetId="6">#REF!</definedName>
    <definedName name="AntCach" localSheetId="11">#REF!</definedName>
    <definedName name="AntCach" localSheetId="0">#REF!</definedName>
    <definedName name="AntCach" localSheetId="5">#REF!</definedName>
    <definedName name="AntCach" localSheetId="4">#REF!</definedName>
    <definedName name="AntCach" localSheetId="3">#REF!</definedName>
    <definedName name="AntCach" localSheetId="1">#REF!</definedName>
    <definedName name="AntCach">#REF!</definedName>
    <definedName name="ANTIC" localSheetId="2">#REF!</definedName>
    <definedName name="ANTIC" localSheetId="6">#REF!</definedName>
    <definedName name="ANTIC" localSheetId="11">#REF!</definedName>
    <definedName name="ANTIC" localSheetId="0">#REF!</definedName>
    <definedName name="ANTIC" localSheetId="5">#REF!</definedName>
    <definedName name="ANTIC" localSheetId="4">#REF!</definedName>
    <definedName name="ANTIC" localSheetId="3">#REF!</definedName>
    <definedName name="ANTIC" localSheetId="1">#REF!</definedName>
    <definedName name="ANTIC">#REF!</definedName>
    <definedName name="AnticAdic" localSheetId="2">#REF!</definedName>
    <definedName name="AnticAdic" localSheetId="6">#REF!</definedName>
    <definedName name="AnticAdic" localSheetId="11">#REF!</definedName>
    <definedName name="AnticAdic" localSheetId="0">#REF!</definedName>
    <definedName name="AnticAdic" localSheetId="5">#REF!</definedName>
    <definedName name="AnticAdic" localSheetId="4">#REF!</definedName>
    <definedName name="AnticAdic" localSheetId="3">#REF!</definedName>
    <definedName name="AnticAdic" localSheetId="1">#REF!</definedName>
    <definedName name="AnticAdic">#REF!</definedName>
    <definedName name="àòLòL" localSheetId="2">'[7]MOD 7 SIN'!#REF!</definedName>
    <definedName name="àòLòL" localSheetId="6">'[7]MOD 7 SIN'!#REF!</definedName>
    <definedName name="àòLòL" localSheetId="11">'[7]MOD 7 SIN'!#REF!</definedName>
    <definedName name="àòLòL" localSheetId="0">'[7]MOD 7 SIN'!#REF!</definedName>
    <definedName name="àòLòL" localSheetId="5">'[7]MOD 7 SIN'!#REF!</definedName>
    <definedName name="àòLòL" localSheetId="4">'[7]MOD 7 SIN'!#REF!</definedName>
    <definedName name="àòLòL" localSheetId="3">'[7]MOD 7 SIN'!#REF!</definedName>
    <definedName name="àòLòL" localSheetId="1">'[7]MOD 7 SIN'!#REF!</definedName>
    <definedName name="àòLòL">'[7]MOD 7 SIN'!#REF!</definedName>
    <definedName name="ARDIVERSI" localSheetId="2">'[7]MOD 7 SIN'!#REF!</definedName>
    <definedName name="ARDIVERSI" localSheetId="6">'[7]MOD 7 SIN'!#REF!</definedName>
    <definedName name="ARDIVERSI" localSheetId="11">'[7]MOD 7 SIN'!#REF!</definedName>
    <definedName name="ARDIVERSI" localSheetId="0">'[7]MOD 7 SIN'!#REF!</definedName>
    <definedName name="ARDIVERSI" localSheetId="5">'[7]MOD 7 SIN'!#REF!</definedName>
    <definedName name="ARDIVERSI" localSheetId="4">'[7]MOD 7 SIN'!#REF!</definedName>
    <definedName name="ARDIVERSI" localSheetId="3">'[7]MOD 7 SIN'!#REF!</definedName>
    <definedName name="ARDIVERSI" localSheetId="1">'[7]MOD 7 SIN'!#REF!</definedName>
    <definedName name="ARDIVERSI">'[7]MOD 7 SIN'!#REF!</definedName>
    <definedName name="AREA">'[8]Data Base CE'!$A$5:$DY$805</definedName>
    <definedName name="_xlnm.Print_Area" localSheetId="2">Aeropuertos!$A$9:$O$65</definedName>
    <definedName name="_xlnm.Print_Area" localSheetId="6">Carretero!$A$9:$O$101</definedName>
    <definedName name="_xlnm.Print_Area" localSheetId="11">#REF!</definedName>
    <definedName name="_xlnm.Print_Area" localSheetId="0">Ejemplo!$A$1:$L$266</definedName>
    <definedName name="_xlnm.Print_Area" localSheetId="5">Férreo_Concesión!$A$9:$O$106</definedName>
    <definedName name="_xlnm.Print_Area" localSheetId="4">'Férreo_Obra Pública'!$A$9:$O$92</definedName>
    <definedName name="_xlnm.Print_Area" localSheetId="9">Hoja1!$A$1:$L$277</definedName>
    <definedName name="_xlnm.Print_Area" localSheetId="3">Puertos!$A$9:$O$64</definedName>
    <definedName name="_xlnm.Print_Area" localSheetId="8">'RUTA CARIBE'!$A$1:$L$294</definedName>
    <definedName name="_xlnm.Print_Area" localSheetId="1">'version original'!$A$1:$L$300</definedName>
    <definedName name="_xlnm.Print_Area">#REF!</definedName>
    <definedName name="AREA_STAMPA_MI" localSheetId="2">[9]MENS_I_P!#REF!</definedName>
    <definedName name="AREA_STAMPA_MI" localSheetId="6">[9]MENS_I_P!#REF!</definedName>
    <definedName name="AREA_STAMPA_MI" localSheetId="11">[9]MENS_I_P!#REF!</definedName>
    <definedName name="AREA_STAMPA_MI" localSheetId="0">[9]MENS_I_P!#REF!</definedName>
    <definedName name="AREA_STAMPA_MI" localSheetId="5">[9]MENS_I_P!#REF!</definedName>
    <definedName name="AREA_STAMPA_MI" localSheetId="4">[9]MENS_I_P!#REF!</definedName>
    <definedName name="AREA_STAMPA_MI" localSheetId="3">[9]MENS_I_P!#REF!</definedName>
    <definedName name="AREA_STAMPA_MI" localSheetId="1">[9]MENS_I_P!#REF!</definedName>
    <definedName name="AREA_STAMPA_MI">[9]MENS_I_P!#REF!</definedName>
    <definedName name="ASSISTENZA" localSheetId="2">'[7]MOD 7 SIN'!#REF!</definedName>
    <definedName name="ASSISTENZA" localSheetId="6">'[7]MOD 7 SIN'!#REF!</definedName>
    <definedName name="ASSISTENZA" localSheetId="11">'[7]MOD 7 SIN'!#REF!</definedName>
    <definedName name="ASSISTENZA" localSheetId="0">'[7]MOD 7 SIN'!#REF!</definedName>
    <definedName name="ASSISTENZA" localSheetId="5">'[7]MOD 7 SIN'!#REF!</definedName>
    <definedName name="ASSISTENZA" localSheetId="4">'[7]MOD 7 SIN'!#REF!</definedName>
    <definedName name="ASSISTENZA" localSheetId="3">'[7]MOD 7 SIN'!#REF!</definedName>
    <definedName name="ASSISTENZA" localSheetId="1">'[7]MOD 7 SIN'!#REF!</definedName>
    <definedName name="ASSISTENZA">'[7]MOD 7 SIN'!#REF!</definedName>
    <definedName name="B" localSheetId="2">#REF!</definedName>
    <definedName name="B" localSheetId="6">#REF!</definedName>
    <definedName name="B" localSheetId="11">#REF!</definedName>
    <definedName name="B" localSheetId="0">#REF!</definedName>
    <definedName name="B" localSheetId="5">#REF!</definedName>
    <definedName name="B" localSheetId="4">#REF!</definedName>
    <definedName name="B" localSheetId="3">#REF!</definedName>
    <definedName name="B" localSheetId="1">#REF!</definedName>
    <definedName name="B">#REF!</definedName>
    <definedName name="base" localSheetId="2">#REF!</definedName>
    <definedName name="base" localSheetId="6">#REF!</definedName>
    <definedName name="base" localSheetId="11">#REF!</definedName>
    <definedName name="base" localSheetId="0">#REF!</definedName>
    <definedName name="base" localSheetId="5">#REF!</definedName>
    <definedName name="base" localSheetId="4">#REF!</definedName>
    <definedName name="base" localSheetId="3">#REF!</definedName>
    <definedName name="base" localSheetId="1">#REF!</definedName>
    <definedName name="base">#REF!</definedName>
    <definedName name="_xlnm.Database" localSheetId="2">#REF!</definedName>
    <definedName name="_xlnm.Database" localSheetId="6">#REF!</definedName>
    <definedName name="_xlnm.Database" localSheetId="11">#REF!</definedName>
    <definedName name="_xlnm.Database" localSheetId="0">#REF!</definedName>
    <definedName name="_xlnm.Database" localSheetId="5">#REF!</definedName>
    <definedName name="_xlnm.Database" localSheetId="4">#REF!</definedName>
    <definedName name="_xlnm.Database" localSheetId="3">#REF!</definedName>
    <definedName name="_xlnm.Database" localSheetId="1">#REF!</definedName>
    <definedName name="_xlnm.Database">#REF!</definedName>
    <definedName name="BBBBBBBBB" localSheetId="2">#REF!</definedName>
    <definedName name="BBBBBBBBB" localSheetId="6">#REF!</definedName>
    <definedName name="BBBBBBBBB" localSheetId="11">#REF!</definedName>
    <definedName name="BBBBBBBBB" localSheetId="0">#REF!</definedName>
    <definedName name="BBBBBBBBB" localSheetId="5">#REF!</definedName>
    <definedName name="BBBBBBBBB" localSheetId="4">#REF!</definedName>
    <definedName name="BBBBBBBBB" localSheetId="3">#REF!</definedName>
    <definedName name="BBBBBBBBB" localSheetId="1">#REF!</definedName>
    <definedName name="BBBBBBBBB">#REF!</definedName>
    <definedName name="bdgeme">[6]prebdg97!$Q$2:'[6]prebdg97'!$AB$63</definedName>
    <definedName name="bdginc">[6]prebdg97!$B$2:$M$31</definedName>
    <definedName name="BOH">[10]SPBGPr!$A:$IV</definedName>
    <definedName name="bridge" localSheetId="2">#REF!</definedName>
    <definedName name="bridge" localSheetId="6">#REF!</definedName>
    <definedName name="bridge" localSheetId="11">#REF!</definedName>
    <definedName name="bridge" localSheetId="0">#REF!</definedName>
    <definedName name="bridge" localSheetId="5">#REF!</definedName>
    <definedName name="bridge" localSheetId="4">#REF!</definedName>
    <definedName name="bridge" localSheetId="3">#REF!</definedName>
    <definedName name="bridge" localSheetId="1">#REF!</definedName>
    <definedName name="bridge">#REF!</definedName>
    <definedName name="BUDGET">[4]PAR!$C$54</definedName>
    <definedName name="budpre" localSheetId="2">#REF!</definedName>
    <definedName name="budpre" localSheetId="6">#REF!</definedName>
    <definedName name="budpre" localSheetId="11">#REF!</definedName>
    <definedName name="budpre" localSheetId="0">#REF!</definedName>
    <definedName name="budpre" localSheetId="5">#REF!</definedName>
    <definedName name="budpre" localSheetId="4">#REF!</definedName>
    <definedName name="budpre" localSheetId="3">#REF!</definedName>
    <definedName name="budpre" localSheetId="1">#REF!</definedName>
    <definedName name="budpre">#REF!</definedName>
    <definedName name="cant">[11]BASE!$C$4:$H$261</definedName>
    <definedName name="CBR" localSheetId="2">#REF!</definedName>
    <definedName name="CBR" localSheetId="6">#REF!</definedName>
    <definedName name="CBR" localSheetId="11">#REF!</definedName>
    <definedName name="CBR" localSheetId="0">#REF!</definedName>
    <definedName name="CBR" localSheetId="5">#REF!</definedName>
    <definedName name="CBR" localSheetId="4">#REF!</definedName>
    <definedName name="CBR" localSheetId="3">#REF!</definedName>
    <definedName name="CBR" localSheetId="1">#REF!</definedName>
    <definedName name="CBR">#REF!</definedName>
    <definedName name="CBR_M" localSheetId="2">#REF!</definedName>
    <definedName name="CBR_M" localSheetId="6">#REF!</definedName>
    <definedName name="CBR_M" localSheetId="11">#REF!</definedName>
    <definedName name="CBR_M" localSheetId="0">#REF!</definedName>
    <definedName name="CBR_M" localSheetId="5">#REF!</definedName>
    <definedName name="CBR_M" localSheetId="4">#REF!</definedName>
    <definedName name="CBR_M" localSheetId="3">#REF!</definedName>
    <definedName name="CBR_M" localSheetId="1">#REF!</definedName>
    <definedName name="CBR_M">#REF!</definedName>
    <definedName name="CBR_SR" localSheetId="2">#REF!</definedName>
    <definedName name="CBR_SR" localSheetId="6">#REF!</definedName>
    <definedName name="CBR_SR" localSheetId="11">#REF!</definedName>
    <definedName name="CBR_SR" localSheetId="0">#REF!</definedName>
    <definedName name="CBR_SR" localSheetId="5">#REF!</definedName>
    <definedName name="CBR_SR" localSheetId="4">#REF!</definedName>
    <definedName name="CBR_SR" localSheetId="3">#REF!</definedName>
    <definedName name="CBR_SR" localSheetId="1">#REF!</definedName>
    <definedName name="CBR_SR">#REF!</definedName>
    <definedName name="cd" localSheetId="2">#REF!</definedName>
    <definedName name="cd" localSheetId="6">#REF!</definedName>
    <definedName name="cd" localSheetId="11">#REF!</definedName>
    <definedName name="cd" localSheetId="0">#REF!</definedName>
    <definedName name="cd" localSheetId="5">#REF!</definedName>
    <definedName name="cd" localSheetId="4">#REF!</definedName>
    <definedName name="cd" localSheetId="3">#REF!</definedName>
    <definedName name="cd" localSheetId="1">#REF!</definedName>
    <definedName name="cd">#REF!</definedName>
    <definedName name="coef">[12]DATOS!$D$73</definedName>
    <definedName name="CONCRETO_MURO">'[13]VVS-1'!$AC$7:$AD$16</definedName>
    <definedName name="Conf." localSheetId="2">#REF!</definedName>
    <definedName name="Conf." localSheetId="6">#REF!</definedName>
    <definedName name="Conf." localSheetId="11">#REF!</definedName>
    <definedName name="Conf." localSheetId="0">#REF!</definedName>
    <definedName name="Conf." localSheetId="5">#REF!</definedName>
    <definedName name="Conf." localSheetId="4">#REF!</definedName>
    <definedName name="Conf." localSheetId="3">#REF!</definedName>
    <definedName name="Conf." localSheetId="1">#REF!</definedName>
    <definedName name="Conf.">#REF!</definedName>
    <definedName name="Confiabilid" localSheetId="2">#REF!</definedName>
    <definedName name="Confiabilid" localSheetId="6">#REF!</definedName>
    <definedName name="Confiabilid" localSheetId="11">#REF!</definedName>
    <definedName name="Confiabilid" localSheetId="0">#REF!</definedName>
    <definedName name="Confiabilid" localSheetId="5">#REF!</definedName>
    <definedName name="Confiabilid" localSheetId="4">#REF!</definedName>
    <definedName name="Confiabilid" localSheetId="3">#REF!</definedName>
    <definedName name="Confiabilid" localSheetId="1">#REF!</definedName>
    <definedName name="Confiabilid">#REF!</definedName>
    <definedName name="Consultor">'[14]Datos básicos'!$B$2</definedName>
    <definedName name="ContoEC2004">'[5]RIEPILOGO 2004 per analisi'!$B$4:$AG$35</definedName>
    <definedName name="ContoEc2005">'[5]RIEPILOGO 2005 per analisi'!$B$4:$AG$35</definedName>
    <definedName name="Contratante">'[14]Datos básicos'!$B$1</definedName>
    <definedName name="Contrato">'[14]Datos básicos'!$B$3</definedName>
    <definedName name="COS">[4]PAR!$C$58</definedName>
    <definedName name="CUBOSINT">[4]PAR!$B$6</definedName>
    <definedName name="DEPARTAMENTOS">[15]LISTAS!$A$2:$A$34</definedName>
    <definedName name="DIFF">#N/A</definedName>
    <definedName name="DIVISA">[4]PAR!$B$59</definedName>
    <definedName name="Economico">[10]CEBGPr!$A:$IV</definedName>
    <definedName name="ede" localSheetId="2">#REF!</definedName>
    <definedName name="ede" localSheetId="6">#REF!</definedName>
    <definedName name="ede" localSheetId="11">#REF!</definedName>
    <definedName name="ede" localSheetId="0">#REF!</definedName>
    <definedName name="ede" localSheetId="5">#REF!</definedName>
    <definedName name="ede" localSheetId="4">#REF!</definedName>
    <definedName name="ede" localSheetId="3">#REF!</definedName>
    <definedName name="ede" localSheetId="1">#REF!</definedName>
    <definedName name="ede">#REF!</definedName>
    <definedName name="EME">[6]premi96!$R$4:'[6]premi96'!$AC$67</definedName>
    <definedName name="Estado">[15]LISTAS!$E$2:$E$11</definedName>
    <definedName name="eurofranco" localSheetId="2">#REF!</definedName>
    <definedName name="eurofranco" localSheetId="6">#REF!</definedName>
    <definedName name="eurofranco" localSheetId="11">#REF!</definedName>
    <definedName name="eurofranco" localSheetId="0">#REF!</definedName>
    <definedName name="eurofranco" localSheetId="5">#REF!</definedName>
    <definedName name="eurofranco" localSheetId="4">#REF!</definedName>
    <definedName name="eurofranco" localSheetId="3">#REF!</definedName>
    <definedName name="eurofranco" localSheetId="1">#REF!</definedName>
    <definedName name="eurofranco">#REF!</definedName>
    <definedName name="eurolira" localSheetId="2">#REF!</definedName>
    <definedName name="eurolira" localSheetId="6">#REF!</definedName>
    <definedName name="eurolira" localSheetId="11">#REF!</definedName>
    <definedName name="eurolira" localSheetId="0">#REF!</definedName>
    <definedName name="eurolira" localSheetId="5">#REF!</definedName>
    <definedName name="eurolira" localSheetId="4">#REF!</definedName>
    <definedName name="eurolira" localSheetId="3">#REF!</definedName>
    <definedName name="eurolira" localSheetId="1">#REF!</definedName>
    <definedName name="eurolira">#REF!</definedName>
    <definedName name="Excel_BuiltIn_Print_Area_4" localSheetId="2">'[16]Ptos-Pipiral'!#REF!</definedName>
    <definedName name="Excel_BuiltIn_Print_Area_4" localSheetId="6">'[16]Ptos-Pipiral'!#REF!</definedName>
    <definedName name="Excel_BuiltIn_Print_Area_4" localSheetId="11">'[16]Ptos-Pipiral'!#REF!</definedName>
    <definedName name="Excel_BuiltIn_Print_Area_4" localSheetId="0">'[16]Ptos-Pipiral'!#REF!</definedName>
    <definedName name="Excel_BuiltIn_Print_Area_4" localSheetId="5">'[16]Ptos-Pipiral'!#REF!</definedName>
    <definedName name="Excel_BuiltIn_Print_Area_4" localSheetId="4">'[16]Ptos-Pipiral'!#REF!</definedName>
    <definedName name="Excel_BuiltIn_Print_Area_4" localSheetId="3">'[16]Ptos-Pipiral'!#REF!</definedName>
    <definedName name="Excel_BuiltIn_Print_Area_4" localSheetId="1">'[16]Ptos-Pipiral'!#REF!</definedName>
    <definedName name="Excel_BuiltIn_Print_Area_4">'[16]Ptos-Pipiral'!#REF!</definedName>
    <definedName name="Fecha">'[14]Datos básicos'!$B$5</definedName>
    <definedName name="form">[11]BASE!$C$4:$H$261</definedName>
    <definedName name="Format" localSheetId="2">#REF!</definedName>
    <definedName name="Format" localSheetId="6">#REF!</definedName>
    <definedName name="Format" localSheetId="11">#REF!</definedName>
    <definedName name="Format" localSheetId="0">#REF!</definedName>
    <definedName name="Format" localSheetId="5">#REF!</definedName>
    <definedName name="Format" localSheetId="4">#REF!</definedName>
    <definedName name="Format" localSheetId="3">#REF!</definedName>
    <definedName name="Format" localSheetId="1">#REF!</definedName>
    <definedName name="Format">#REF!</definedName>
    <definedName name="formu">[11]BASE!$C$4:$H$261</definedName>
    <definedName name="funcion" localSheetId="2">#REF!</definedName>
    <definedName name="funcion" localSheetId="6">#REF!</definedName>
    <definedName name="funcion" localSheetId="11">#REF!</definedName>
    <definedName name="funcion" localSheetId="0">#REF!</definedName>
    <definedName name="funcion" localSheetId="5">#REF!</definedName>
    <definedName name="funcion" localSheetId="4">#REF!</definedName>
    <definedName name="funcion" localSheetId="3">#REF!</definedName>
    <definedName name="funcion" localSheetId="1">#REF!</definedName>
    <definedName name="funcion">#REF!</definedName>
    <definedName name="FURTO" localSheetId="2">'[7]MOD 7 SIN'!#REF!</definedName>
    <definedName name="FURTO" localSheetId="6">'[7]MOD 7 SIN'!#REF!</definedName>
    <definedName name="FURTO" localSheetId="11">'[7]MOD 7 SIN'!#REF!</definedName>
    <definedName name="FURTO" localSheetId="0">'[7]MOD 7 SIN'!#REF!</definedName>
    <definedName name="FURTO" localSheetId="5">'[7]MOD 7 SIN'!#REF!</definedName>
    <definedName name="FURTO" localSheetId="4">'[7]MOD 7 SIN'!#REF!</definedName>
    <definedName name="FURTO" localSheetId="3">'[7]MOD 7 SIN'!#REF!</definedName>
    <definedName name="FURTO" localSheetId="1">'[7]MOD 7 SIN'!#REF!</definedName>
    <definedName name="FURTO">'[7]MOD 7 SIN'!#REF!</definedName>
    <definedName name="gg" localSheetId="2">[17]RIS_TECNICHE!#REF!</definedName>
    <definedName name="gg" localSheetId="6">[17]RIS_TECNICHE!#REF!</definedName>
    <definedName name="gg" localSheetId="11">[17]RIS_TECNICHE!#REF!</definedName>
    <definedName name="gg" localSheetId="0">[17]RIS_TECNICHE!#REF!</definedName>
    <definedName name="gg" localSheetId="5">[17]RIS_TECNICHE!#REF!</definedName>
    <definedName name="gg" localSheetId="4">[17]RIS_TECNICHE!#REF!</definedName>
    <definedName name="gg" localSheetId="3">[17]RIS_TECNICHE!#REF!</definedName>
    <definedName name="gg" localSheetId="1">[17]RIS_TECNICHE!#REF!</definedName>
    <definedName name="gg">[17]RIS_TECNICHE!#REF!</definedName>
    <definedName name="GRAFICO" localSheetId="2">'[18]inc. claim 97'!#REF!</definedName>
    <definedName name="GRAFICO" localSheetId="6">'[18]inc. claim 97'!#REF!</definedName>
    <definedName name="GRAFICO" localSheetId="11">'[18]inc. claim 97'!#REF!</definedName>
    <definedName name="GRAFICO" localSheetId="0">'[18]inc. claim 97'!#REF!</definedName>
    <definedName name="GRAFICO" localSheetId="5">'[18]inc. claim 97'!#REF!</definedName>
    <definedName name="GRAFICO" localSheetId="4">'[18]inc. claim 97'!#REF!</definedName>
    <definedName name="GRAFICO" localSheetId="3">'[18]inc. claim 97'!#REF!</definedName>
    <definedName name="GRAFICO" localSheetId="1">'[18]inc. claim 97'!#REF!</definedName>
    <definedName name="GRAFICO">'[18]inc. claim 97'!#REF!</definedName>
    <definedName name="gruppo" localSheetId="2">[2]CECO!#REF!</definedName>
    <definedName name="gruppo" localSheetId="6">[2]CECO!#REF!</definedName>
    <definedName name="gruppo" localSheetId="11">[2]CECO!#REF!</definedName>
    <definedName name="gruppo" localSheetId="0">[2]CECO!#REF!</definedName>
    <definedName name="gruppo" localSheetId="5">[2]CECO!#REF!</definedName>
    <definedName name="gruppo" localSheetId="4">[2]CECO!#REF!</definedName>
    <definedName name="gruppo" localSheetId="3">[2]CECO!#REF!</definedName>
    <definedName name="gruppo" localSheetId="1">[2]CECO!#REF!</definedName>
    <definedName name="gruppo">[2]CECO!#REF!</definedName>
    <definedName name="H_M" localSheetId="2">#REF!</definedName>
    <definedName name="H_M" localSheetId="6">#REF!</definedName>
    <definedName name="H_M" localSheetId="11">#REF!</definedName>
    <definedName name="H_M" localSheetId="0">#REF!</definedName>
    <definedName name="H_M" localSheetId="5">#REF!</definedName>
    <definedName name="H_M" localSheetId="4">#REF!</definedName>
    <definedName name="H_M" localSheetId="3">#REF!</definedName>
    <definedName name="H_M" localSheetId="1">#REF!</definedName>
    <definedName name="H_M">#REF!</definedName>
    <definedName name="hh" localSheetId="2">#REF!</definedName>
    <definedName name="hh" localSheetId="6">#REF!</definedName>
    <definedName name="hh" localSheetId="11">#REF!</definedName>
    <definedName name="hh" localSheetId="0">#REF!</definedName>
    <definedName name="hh" localSheetId="5">#REF!</definedName>
    <definedName name="hh" localSheetId="4">#REF!</definedName>
    <definedName name="hh" localSheetId="3">#REF!</definedName>
    <definedName name="hh" localSheetId="1">#REF!</definedName>
    <definedName name="hh">#REF!</definedName>
    <definedName name="IGL">[4]PAR!$B$14</definedName>
    <definedName name="IM" localSheetId="2">#REF!</definedName>
    <definedName name="IM" localSheetId="6">#REF!</definedName>
    <definedName name="IM" localSheetId="11">#REF!</definedName>
    <definedName name="IM" localSheetId="0">#REF!</definedName>
    <definedName name="IM" localSheetId="5">#REF!</definedName>
    <definedName name="IM" localSheetId="4">#REF!</definedName>
    <definedName name="IM" localSheetId="3">#REF!</definedName>
    <definedName name="IM" localSheetId="1">#REF!</definedName>
    <definedName name="IM">#REF!</definedName>
    <definedName name="IN" localSheetId="2">#REF!</definedName>
    <definedName name="IN" localSheetId="6">#REF!</definedName>
    <definedName name="IN" localSheetId="11">#REF!</definedName>
    <definedName name="IN" localSheetId="0">#REF!</definedName>
    <definedName name="IN" localSheetId="5">#REF!</definedName>
    <definedName name="IN" localSheetId="4">#REF!</definedName>
    <definedName name="IN" localSheetId="3">#REF!</definedName>
    <definedName name="IN" localSheetId="1">#REF!</definedName>
    <definedName name="IN">#REF!</definedName>
    <definedName name="inc98mens" xml:space="preserve"> [19]RIEP_INC_98!$B$67:$M$96</definedName>
    <definedName name="INC98PROGR">[19]RIEP_INC_98!$B$100:$M$129</definedName>
    <definedName name="inc99mens" xml:space="preserve"> [19]RIEP_INC_98!$B$67:$M$96</definedName>
    <definedName name="incbdg">[6]prebdg97!$B$2:'[6]prebdg97'!$M$31</definedName>
    <definedName name="INCENDIO" localSheetId="2">'[7]MOD 7 SIN'!#REF!</definedName>
    <definedName name="INCENDIO" localSheetId="6">'[7]MOD 7 SIN'!#REF!</definedName>
    <definedName name="INCENDIO" localSheetId="11">'[7]MOD 7 SIN'!#REF!</definedName>
    <definedName name="INCENDIO" localSheetId="0">'[7]MOD 7 SIN'!#REF!</definedName>
    <definedName name="INCENDIO" localSheetId="5">'[7]MOD 7 SIN'!#REF!</definedName>
    <definedName name="INCENDIO" localSheetId="4">'[7]MOD 7 SIN'!#REF!</definedName>
    <definedName name="INCENDIO" localSheetId="3">'[7]MOD 7 SIN'!#REF!</definedName>
    <definedName name="INCENDIO" localSheetId="1">'[7]MOD 7 SIN'!#REF!</definedName>
    <definedName name="INCENDIO">'[7]MOD 7 SIN'!#REF!</definedName>
    <definedName name="INFORTUNI" localSheetId="2">#REF!</definedName>
    <definedName name="INFORTUNI" localSheetId="6">#REF!</definedName>
    <definedName name="INFORTUNI" localSheetId="11">#REF!</definedName>
    <definedName name="INFORTUNI" localSheetId="0">#REF!</definedName>
    <definedName name="INFORTUNI" localSheetId="5">#REF!</definedName>
    <definedName name="INFORTUNI" localSheetId="4">#REF!</definedName>
    <definedName name="INFORTUNI" localSheetId="3">#REF!</definedName>
    <definedName name="INFORTUNI" localSheetId="1">#REF!</definedName>
    <definedName name="INFORTUNI">#REF!</definedName>
    <definedName name="INTER">[15]LISTAS!$C$2:$C$39</definedName>
    <definedName name="ITEM">[20]BASE!$C$4:$H$261</definedName>
    <definedName name="iy" localSheetId="2">#REF!</definedName>
    <definedName name="iy" localSheetId="6">#REF!</definedName>
    <definedName name="iy" localSheetId="11">#REF!</definedName>
    <definedName name="iy" localSheetId="0">#REF!</definedName>
    <definedName name="iy" localSheetId="5">#REF!</definedName>
    <definedName name="iy" localSheetId="4">#REF!</definedName>
    <definedName name="iy" localSheetId="3">#REF!</definedName>
    <definedName name="iy" localSheetId="1">#REF!</definedName>
    <definedName name="iy">#REF!</definedName>
    <definedName name="jev">'[21]Desmonte y Limpieza'!$J$4</definedName>
    <definedName name="jj" localSheetId="2">#REF!</definedName>
    <definedName name="jj" localSheetId="6">#REF!</definedName>
    <definedName name="jj" localSheetId="11">#REF!</definedName>
    <definedName name="jj" localSheetId="0">#REF!</definedName>
    <definedName name="jj" localSheetId="5">#REF!</definedName>
    <definedName name="jj" localSheetId="4">#REF!</definedName>
    <definedName name="jj" localSheetId="3">#REF!</definedName>
    <definedName name="jj" localSheetId="1">#REF!</definedName>
    <definedName name="jj">#REF!</definedName>
    <definedName name="kk" localSheetId="2">#REF!</definedName>
    <definedName name="kk" localSheetId="6">#REF!</definedName>
    <definedName name="kk" localSheetId="11">#REF!</definedName>
    <definedName name="kk" localSheetId="0">#REF!</definedName>
    <definedName name="kk" localSheetId="5">#REF!</definedName>
    <definedName name="kk" localSheetId="4">#REF!</definedName>
    <definedName name="kk" localSheetId="3">#REF!</definedName>
    <definedName name="kk" localSheetId="1">#REF!</definedName>
    <definedName name="kk">#REF!</definedName>
    <definedName name="L" localSheetId="2">#REF!</definedName>
    <definedName name="L" localSheetId="6">#REF!</definedName>
    <definedName name="L" localSheetId="11">#REF!</definedName>
    <definedName name="L" localSheetId="0">#REF!</definedName>
    <definedName name="L" localSheetId="5">#REF!</definedName>
    <definedName name="L" localSheetId="4">#REF!</definedName>
    <definedName name="L" localSheetId="3">#REF!</definedName>
    <definedName name="L" localSheetId="1">#REF!</definedName>
    <definedName name="L">#REF!</definedName>
    <definedName name="limcount" hidden="1">4</definedName>
    <definedName name="lll" localSheetId="2" hidden="1">[1]G.G!#REF!</definedName>
    <definedName name="lll" localSheetId="6" hidden="1">[1]G.G!#REF!</definedName>
    <definedName name="lll" localSheetId="11" hidden="1">[1]G.G!#REF!</definedName>
    <definedName name="lll" localSheetId="0" hidden="1">[1]G.G!#REF!</definedName>
    <definedName name="lll" localSheetId="5" hidden="1">[1]G.G!#REF!</definedName>
    <definedName name="lll" localSheetId="4" hidden="1">[1]G.G!#REF!</definedName>
    <definedName name="lll" localSheetId="3" hidden="1">[1]G.G!#REF!</definedName>
    <definedName name="lll" localSheetId="8" hidden="1">[1]G.G!#REF!</definedName>
    <definedName name="lll" localSheetId="1" hidden="1">[1]G.G!#REF!</definedName>
    <definedName name="lll" hidden="1">[1]G.G!#REF!</definedName>
    <definedName name="lllll" localSheetId="2">#REF!</definedName>
    <definedName name="lllll" localSheetId="6">#REF!</definedName>
    <definedName name="lllll" localSheetId="11">#REF!</definedName>
    <definedName name="lllll" localSheetId="0">#REF!</definedName>
    <definedName name="lllll" localSheetId="5">#REF!</definedName>
    <definedName name="lllll" localSheetId="4">#REF!</definedName>
    <definedName name="lllll" localSheetId="3">#REF!</definedName>
    <definedName name="lllll" localSheetId="1">#REF!</definedName>
    <definedName name="lllll">#REF!</definedName>
    <definedName name="LLOYD">#N/A</definedName>
    <definedName name="LòL" localSheetId="2">#REF!</definedName>
    <definedName name="LòL" localSheetId="6">#REF!</definedName>
    <definedName name="LòL" localSheetId="11">#REF!</definedName>
    <definedName name="LòL" localSheetId="0">#REF!</definedName>
    <definedName name="LòL" localSheetId="5">#REF!</definedName>
    <definedName name="LòL" localSheetId="4">#REF!</definedName>
    <definedName name="LòL" localSheetId="3">#REF!</definedName>
    <definedName name="LòL" localSheetId="1">#REF!</definedName>
    <definedName name="LòL">#REF!</definedName>
    <definedName name="MALATTIE" localSheetId="2">'[7]MOD 7 SIN'!#REF!</definedName>
    <definedName name="MALATTIE" localSheetId="6">'[7]MOD 7 SIN'!#REF!</definedName>
    <definedName name="MALATTIE" localSheetId="11">'[7]MOD 7 SIN'!#REF!</definedName>
    <definedName name="MALATTIE" localSheetId="0">'[7]MOD 7 SIN'!#REF!</definedName>
    <definedName name="MALATTIE" localSheetId="5">'[7]MOD 7 SIN'!#REF!</definedName>
    <definedName name="MALATTIE" localSheetId="4">'[7]MOD 7 SIN'!#REF!</definedName>
    <definedName name="MALATTIE" localSheetId="3">'[7]MOD 7 SIN'!#REF!</definedName>
    <definedName name="MALATTIE" localSheetId="1">'[7]MOD 7 SIN'!#REF!</definedName>
    <definedName name="MALATTIE">'[7]MOD 7 SIN'!#REF!</definedName>
    <definedName name="MesIn" localSheetId="2">#REF!</definedName>
    <definedName name="MesIn" localSheetId="6">#REF!</definedName>
    <definedName name="MesIn" localSheetId="11">#REF!</definedName>
    <definedName name="MesIn" localSheetId="0">#REF!</definedName>
    <definedName name="MesIn" localSheetId="5">#REF!</definedName>
    <definedName name="MesIn" localSheetId="4">#REF!</definedName>
    <definedName name="MesIn" localSheetId="3">#REF!</definedName>
    <definedName name="MesIn" localSheetId="1">#REF!</definedName>
    <definedName name="MesIn">#REF!</definedName>
    <definedName name="mezcla" localSheetId="2">#REF!</definedName>
    <definedName name="mezcla" localSheetId="6">#REF!</definedName>
    <definedName name="mezcla" localSheetId="11">#REF!</definedName>
    <definedName name="mezcla" localSheetId="0">#REF!</definedName>
    <definedName name="mezcla" localSheetId="5">#REF!</definedName>
    <definedName name="mezcla" localSheetId="4">#REF!</definedName>
    <definedName name="mezcla" localSheetId="3">#REF!</definedName>
    <definedName name="mezcla" localSheetId="1">#REF!</definedName>
    <definedName name="mezcla">#REF!</definedName>
    <definedName name="MEZCLAS" localSheetId="2">#REF!</definedName>
    <definedName name="MEZCLAS" localSheetId="6">#REF!</definedName>
    <definedName name="MEZCLAS" localSheetId="11">#REF!</definedName>
    <definedName name="MEZCLAS" localSheetId="0">#REF!</definedName>
    <definedName name="MEZCLAS" localSheetId="5">#REF!</definedName>
    <definedName name="MEZCLAS" localSheetId="4">#REF!</definedName>
    <definedName name="MEZCLAS" localSheetId="3">#REF!</definedName>
    <definedName name="MEZCLAS" localSheetId="1">#REF!</definedName>
    <definedName name="MEZCLAS">#REF!</definedName>
    <definedName name="Minimo" localSheetId="2">#REF!</definedName>
    <definedName name="Minimo" localSheetId="6">#REF!</definedName>
    <definedName name="Minimo" localSheetId="11">#REF!</definedName>
    <definedName name="Minimo" localSheetId="0">#REF!</definedName>
    <definedName name="Minimo" localSheetId="5">#REF!</definedName>
    <definedName name="Minimo" localSheetId="4">#REF!</definedName>
    <definedName name="Minimo" localSheetId="3">#REF!</definedName>
    <definedName name="Minimo" localSheetId="1">#REF!</definedName>
    <definedName name="Minimo">#REF!</definedName>
    <definedName name="MONEDA">[12]DATOS!$C$68</definedName>
    <definedName name="MORRISON" localSheetId="2">#REF!</definedName>
    <definedName name="MORRISON" localSheetId="6">#REF!</definedName>
    <definedName name="MORRISON" localSheetId="11">#REF!</definedName>
    <definedName name="MORRISON" localSheetId="0">#REF!</definedName>
    <definedName name="MORRISON" localSheetId="5">#REF!</definedName>
    <definedName name="MORRISON" localSheetId="4">#REF!</definedName>
    <definedName name="MORRISON" localSheetId="3">#REF!</definedName>
    <definedName name="MORRISON" localSheetId="1">#REF!</definedName>
    <definedName name="MORRISON">#REF!</definedName>
    <definedName name="MR" localSheetId="2">#REF!</definedName>
    <definedName name="MR" localSheetId="6">#REF!</definedName>
    <definedName name="MR" localSheetId="11">#REF!</definedName>
    <definedName name="MR" localSheetId="0">#REF!</definedName>
    <definedName name="MR" localSheetId="5">#REF!</definedName>
    <definedName name="MR" localSheetId="4">#REF!</definedName>
    <definedName name="MR" localSheetId="3">#REF!</definedName>
    <definedName name="MR" localSheetId="1">#REF!</definedName>
    <definedName name="MR">#REF!</definedName>
    <definedName name="NOMBRE" localSheetId="2">#REF!</definedName>
    <definedName name="NOMBRE" localSheetId="6">#REF!</definedName>
    <definedName name="NOMBRE" localSheetId="11">#REF!</definedName>
    <definedName name="NOMBRE" localSheetId="0">#REF!</definedName>
    <definedName name="NOMBRE" localSheetId="5">#REF!</definedName>
    <definedName name="NOMBRE" localSheetId="4">#REF!</definedName>
    <definedName name="NOMBRE" localSheetId="3">#REF!</definedName>
    <definedName name="NOMBRE" localSheetId="1">#REF!</definedName>
    <definedName name="NOMBRE">#REF!</definedName>
    <definedName name="nuove" localSheetId="2">#REF!</definedName>
    <definedName name="nuove" localSheetId="6">#REF!</definedName>
    <definedName name="nuove" localSheetId="11">#REF!</definedName>
    <definedName name="nuove" localSheetId="0">#REF!</definedName>
    <definedName name="nuove" localSheetId="5">#REF!</definedName>
    <definedName name="nuove" localSheetId="4">#REF!</definedName>
    <definedName name="nuove" localSheetId="3">#REF!</definedName>
    <definedName name="nuove" localSheetId="1">#REF!</definedName>
    <definedName name="nuove">#REF!</definedName>
    <definedName name="Objeto">'[14]Datos básicos'!$B$4</definedName>
    <definedName name="organico2004">'[5]RIEPILOGO 2004 per analisi'!$B$4:$AG$167</definedName>
    <definedName name="organico2005">'[5]RIEPILOGO 2005 per analisi'!$B$4:$AG$167</definedName>
    <definedName name="OUTPUT" localSheetId="2">[22]RIS_TECNICHE!#REF!</definedName>
    <definedName name="OUTPUT" localSheetId="6">[22]RIS_TECNICHE!#REF!</definedName>
    <definedName name="OUTPUT" localSheetId="11">[22]RIS_TECNICHE!#REF!</definedName>
    <definedName name="OUTPUT" localSheetId="0">[22]RIS_TECNICHE!#REF!</definedName>
    <definedName name="OUTPUT" localSheetId="5">[22]RIS_TECNICHE!#REF!</definedName>
    <definedName name="OUTPUT" localSheetId="4">[22]RIS_TECNICHE!#REF!</definedName>
    <definedName name="OUTPUT" localSheetId="3">[22]RIS_TECNICHE!#REF!</definedName>
    <definedName name="OUTPUT" localSheetId="1">[22]RIS_TECNICHE!#REF!</definedName>
    <definedName name="OUTPUT">[22]RIS_TECNICHE!#REF!</definedName>
    <definedName name="PAILITAS" localSheetId="2" hidden="1">[2]ce!#REF!</definedName>
    <definedName name="PAILITAS" localSheetId="6" hidden="1">[2]ce!#REF!</definedName>
    <definedName name="PAILITAS" localSheetId="11" hidden="1">[2]ce!#REF!</definedName>
    <definedName name="PAILITAS" localSheetId="0" hidden="1">[2]ce!#REF!</definedName>
    <definedName name="PAILITAS" localSheetId="5" hidden="1">[2]ce!#REF!</definedName>
    <definedName name="PAILITAS" localSheetId="4" hidden="1">[2]ce!#REF!</definedName>
    <definedName name="PAILITAS" localSheetId="3" hidden="1">[2]ce!#REF!</definedName>
    <definedName name="PAILITAS" localSheetId="8" hidden="1">[2]ce!#REF!</definedName>
    <definedName name="PAILITAS" localSheetId="1" hidden="1">[2]ce!#REF!</definedName>
    <definedName name="PAILITAS" hidden="1">[2]ce!#REF!</definedName>
    <definedName name="pinco" localSheetId="2" hidden="1">[23]ce!#REF!</definedName>
    <definedName name="pinco" localSheetId="6" hidden="1">[23]ce!#REF!</definedName>
    <definedName name="pinco" localSheetId="11" hidden="1">[23]ce!#REF!</definedName>
    <definedName name="pinco" localSheetId="0" hidden="1">[23]ce!#REF!</definedName>
    <definedName name="pinco" localSheetId="5" hidden="1">[23]ce!#REF!</definedName>
    <definedName name="pinco" localSheetId="4" hidden="1">[23]ce!#REF!</definedName>
    <definedName name="pinco" localSheetId="3" hidden="1">[23]ce!#REF!</definedName>
    <definedName name="pinco" localSheetId="8" hidden="1">[23]ce!#REF!</definedName>
    <definedName name="pinco" localSheetId="1" hidden="1">[23]ce!#REF!</definedName>
    <definedName name="pinco" hidden="1">[23]ce!#REF!</definedName>
    <definedName name="pinco1" localSheetId="2">[6]prebdg97!#REF!</definedName>
    <definedName name="pinco1" localSheetId="6">[6]prebdg97!#REF!</definedName>
    <definedName name="pinco1" localSheetId="11">[6]prebdg97!#REF!</definedName>
    <definedName name="pinco1" localSheetId="0">[6]prebdg97!#REF!</definedName>
    <definedName name="pinco1" localSheetId="5">[6]prebdg97!#REF!</definedName>
    <definedName name="pinco1" localSheetId="4">[6]prebdg97!#REF!</definedName>
    <definedName name="pinco1" localSheetId="3">[6]prebdg97!#REF!</definedName>
    <definedName name="pinco1" localSheetId="1">[6]prebdg97!#REF!</definedName>
    <definedName name="pinco1">[6]prebdg97!#REF!</definedName>
    <definedName name="pinco2">[6]prebdg97!$Q$2:'[6]prebdg97'!$AB$63</definedName>
    <definedName name="pinco3">[6]prebdg97!$B$2:$M$31</definedName>
    <definedName name="pinco4" localSheetId="2">#REF!</definedName>
    <definedName name="pinco4" localSheetId="6">#REF!</definedName>
    <definedName name="pinco4" localSheetId="11">#REF!</definedName>
    <definedName name="pinco4" localSheetId="0">#REF!</definedName>
    <definedName name="pinco4" localSheetId="5">#REF!</definedName>
    <definedName name="pinco4" localSheetId="4">#REF!</definedName>
    <definedName name="pinco4" localSheetId="3">#REF!</definedName>
    <definedName name="pinco4" localSheetId="1">#REF!</definedName>
    <definedName name="pinco4">#REF!</definedName>
    <definedName name="pinco5">[6]premi96!$R$4:'[6]premi96'!$AC$67</definedName>
    <definedName name="pinco6">[6]prebdg97!$B$2:'[6]prebdg97'!$M$31</definedName>
    <definedName name="pinco7" localSheetId="2">[24]ce99!#REF!</definedName>
    <definedName name="pinco7" localSheetId="6">[24]ce99!#REF!</definedName>
    <definedName name="pinco7" localSheetId="11">[24]ce99!#REF!</definedName>
    <definedName name="pinco7" localSheetId="0">[24]ce99!#REF!</definedName>
    <definedName name="pinco7" localSheetId="5">[24]ce99!#REF!</definedName>
    <definedName name="pinco7" localSheetId="4">[24]ce99!#REF!</definedName>
    <definedName name="pinco7" localSheetId="3">[24]ce99!#REF!</definedName>
    <definedName name="pinco7" localSheetId="1">[24]ce99!#REF!</definedName>
    <definedName name="pinco7">[24]ce99!#REF!</definedName>
    <definedName name="pinco8" localSheetId="2">[25]RIS_TECNICHE!#REF!</definedName>
    <definedName name="pinco8" localSheetId="6">[25]RIS_TECNICHE!#REF!</definedName>
    <definedName name="pinco8" localSheetId="11">[25]RIS_TECNICHE!#REF!</definedName>
    <definedName name="pinco8" localSheetId="0">[25]RIS_TECNICHE!#REF!</definedName>
    <definedName name="pinco8" localSheetId="5">[25]RIS_TECNICHE!#REF!</definedName>
    <definedName name="pinco8" localSheetId="4">[25]RIS_TECNICHE!#REF!</definedName>
    <definedName name="pinco8" localSheetId="3">[25]RIS_TECNICHE!#REF!</definedName>
    <definedName name="pinco8" localSheetId="1">[25]RIS_TECNICHE!#REF!</definedName>
    <definedName name="pinco8">[25]RIS_TECNICHE!#REF!</definedName>
    <definedName name="pippo" localSheetId="2" hidden="1">[2]ce!#REF!</definedName>
    <definedName name="pippo" localSheetId="6" hidden="1">[2]ce!#REF!</definedName>
    <definedName name="pippo" localSheetId="11" hidden="1">[2]ce!#REF!</definedName>
    <definedName name="pippo" localSheetId="0" hidden="1">[2]ce!#REF!</definedName>
    <definedName name="pippo" localSheetId="5" hidden="1">[2]ce!#REF!</definedName>
    <definedName name="pippo" localSheetId="4" hidden="1">[2]ce!#REF!</definedName>
    <definedName name="pippo" localSheetId="3" hidden="1">[2]ce!#REF!</definedName>
    <definedName name="pippo" localSheetId="8" hidden="1">[2]ce!#REF!</definedName>
    <definedName name="pippo" localSheetId="1" hidden="1">[2]ce!#REF!</definedName>
    <definedName name="pippo" hidden="1">[2]ce!#REF!</definedName>
    <definedName name="PLANTA_VALLEDUPAR" localSheetId="2">#REF!</definedName>
    <definedName name="PLANTA_VALLEDUPAR" localSheetId="6">#REF!</definedName>
    <definedName name="PLANTA_VALLEDUPAR" localSheetId="11">#REF!</definedName>
    <definedName name="PLANTA_VALLEDUPAR" localSheetId="0">#REF!</definedName>
    <definedName name="PLANTA_VALLEDUPAR" localSheetId="5">#REF!</definedName>
    <definedName name="PLANTA_VALLEDUPAR" localSheetId="4">#REF!</definedName>
    <definedName name="PLANTA_VALLEDUPAR" localSheetId="3">#REF!</definedName>
    <definedName name="PLANTA_VALLEDUPAR" localSheetId="1">#REF!</definedName>
    <definedName name="PLANTA_VALLEDUPAR">#REF!</definedName>
    <definedName name="PlazAIU" localSheetId="2">#REF!</definedName>
    <definedName name="PlazAIU" localSheetId="6">#REF!</definedName>
    <definedName name="PlazAIU" localSheetId="11">#REF!</definedName>
    <definedName name="PlazAIU" localSheetId="0">#REF!</definedName>
    <definedName name="PlazAIU" localSheetId="5">#REF!</definedName>
    <definedName name="PlazAIU" localSheetId="4">#REF!</definedName>
    <definedName name="PlazAIU" localSheetId="3">#REF!</definedName>
    <definedName name="PlazAIU" localSheetId="1">#REF!</definedName>
    <definedName name="PlazAIU">#REF!</definedName>
    <definedName name="PLAZO" localSheetId="2">#REF!</definedName>
    <definedName name="PLAZO" localSheetId="6">#REF!</definedName>
    <definedName name="PLAZO" localSheetId="11">#REF!</definedName>
    <definedName name="PLAZO" localSheetId="0">#REF!</definedName>
    <definedName name="PLAZO" localSheetId="5">#REF!</definedName>
    <definedName name="PLAZO" localSheetId="4">#REF!</definedName>
    <definedName name="PLAZO" localSheetId="3">#REF!</definedName>
    <definedName name="PLAZO" localSheetId="1">#REF!</definedName>
    <definedName name="PLAZO">#REF!</definedName>
    <definedName name="Po" localSheetId="2">#REF!</definedName>
    <definedName name="Po" localSheetId="6">#REF!</definedName>
    <definedName name="Po" localSheetId="11">#REF!</definedName>
    <definedName name="Po" localSheetId="0">#REF!</definedName>
    <definedName name="Po" localSheetId="5">#REF!</definedName>
    <definedName name="Po" localSheetId="4">#REF!</definedName>
    <definedName name="Po" localSheetId="3">#REF!</definedName>
    <definedName name="Po" localSheetId="1">#REF!</definedName>
    <definedName name="Po">#REF!</definedName>
    <definedName name="PORCENTAJE" localSheetId="2">#REF!</definedName>
    <definedName name="PORCENTAJE" localSheetId="6">#REF!</definedName>
    <definedName name="PORCENTAJE" localSheetId="11">#REF!</definedName>
    <definedName name="PORCENTAJE" localSheetId="0">#REF!</definedName>
    <definedName name="PORCENTAJE" localSheetId="5">#REF!</definedName>
    <definedName name="PORCENTAJE" localSheetId="4">#REF!</definedName>
    <definedName name="PORCENTAJE" localSheetId="3">#REF!</definedName>
    <definedName name="PORCENTAJE" localSheetId="1">#REF!</definedName>
    <definedName name="PORCENTAJE">#REF!</definedName>
    <definedName name="PORTBGPr" localSheetId="2">#REF!</definedName>
    <definedName name="PORTBGPr" localSheetId="6">#REF!</definedName>
    <definedName name="PORTBGPr" localSheetId="11">#REF!</definedName>
    <definedName name="PORTBGPr" localSheetId="0">#REF!</definedName>
    <definedName name="PORTBGPr" localSheetId="5">#REF!</definedName>
    <definedName name="PORTBGPr" localSheetId="4">#REF!</definedName>
    <definedName name="PORTBGPr" localSheetId="3">#REF!</definedName>
    <definedName name="PORTBGPr" localSheetId="1">#REF!</definedName>
    <definedName name="PORTBGPr">#REF!</definedName>
    <definedName name="PRE_ASS" localSheetId="2">#REF!</definedName>
    <definedName name="PRE_ASS" localSheetId="6">#REF!</definedName>
    <definedName name="PRE_ASS" localSheetId="11">#REF!</definedName>
    <definedName name="PRE_ASS" localSheetId="0">#REF!</definedName>
    <definedName name="PRE_ASS" localSheetId="5">#REF!</definedName>
    <definedName name="PRE_ASS" localSheetId="4">#REF!</definedName>
    <definedName name="PRE_ASS" localSheetId="3">#REF!</definedName>
    <definedName name="PRE_ASS" localSheetId="1">#REF!</definedName>
    <definedName name="PRE_ASS">#REF!</definedName>
    <definedName name="PRE_UGN" localSheetId="2">#REF!</definedName>
    <definedName name="PRE_UGN" localSheetId="6">#REF!</definedName>
    <definedName name="PRE_UGN" localSheetId="11">#REF!</definedName>
    <definedName name="PRE_UGN" localSheetId="0">#REF!</definedName>
    <definedName name="PRE_UGN" localSheetId="5">#REF!</definedName>
    <definedName name="PRE_UGN" localSheetId="4">#REF!</definedName>
    <definedName name="PRE_UGN" localSheetId="3">#REF!</definedName>
    <definedName name="PRE_UGN" localSheetId="1">#REF!</definedName>
    <definedName name="PRE_UGN">#REF!</definedName>
    <definedName name="PRECIO">[20]PRECIOS!$A$5:$M$152</definedName>
    <definedName name="precipitacion" localSheetId="2">#REF!</definedName>
    <definedName name="precipitacion" localSheetId="6">#REF!</definedName>
    <definedName name="precipitacion" localSheetId="11">#REF!</definedName>
    <definedName name="precipitacion" localSheetId="0">#REF!</definedName>
    <definedName name="precipitacion" localSheetId="5">#REF!</definedName>
    <definedName name="precipitacion" localSheetId="4">#REF!</definedName>
    <definedName name="precipitacion" localSheetId="3">#REF!</definedName>
    <definedName name="precipitacion" localSheetId="1">#REF!</definedName>
    <definedName name="precipitacion">#REF!</definedName>
    <definedName name="premi">[6]premi96!$B$4:'[6]premi96'!$AC$67</definedName>
    <definedName name="PROGETTI">'[5]RIEPILOGO 2004 per analisi'!$B$4:$AG$35</definedName>
    <definedName name="Pt" localSheetId="2">#REF!</definedName>
    <definedName name="Pt" localSheetId="6">#REF!</definedName>
    <definedName name="Pt" localSheetId="11">#REF!</definedName>
    <definedName name="Pt" localSheetId="0">#REF!</definedName>
    <definedName name="Pt" localSheetId="5">#REF!</definedName>
    <definedName name="Pt" localSheetId="4">#REF!</definedName>
    <definedName name="Pt" localSheetId="3">#REF!</definedName>
    <definedName name="Pt" localSheetId="1">#REF!</definedName>
    <definedName name="Pt">#REF!</definedName>
    <definedName name="QQQQ" localSheetId="2">'[16]Ptos-Pipiral'!#REF!</definedName>
    <definedName name="QQQQ" localSheetId="6">'[16]Ptos-Pipiral'!#REF!</definedName>
    <definedName name="QQQQ" localSheetId="11">'[16]Ptos-Pipiral'!#REF!</definedName>
    <definedName name="QQQQ" localSheetId="0">'[16]Ptos-Pipiral'!#REF!</definedName>
    <definedName name="QQQQ" localSheetId="5">'[16]Ptos-Pipiral'!#REF!</definedName>
    <definedName name="QQQQ" localSheetId="4">'[16]Ptos-Pipiral'!#REF!</definedName>
    <definedName name="QQQQ" localSheetId="3">'[16]Ptos-Pipiral'!#REF!</definedName>
    <definedName name="QQQQ" localSheetId="1">'[16]Ptos-Pipiral'!#REF!</definedName>
    <definedName name="QQQQ">'[16]Ptos-Pipiral'!#REF!</definedName>
    <definedName name="QQQQQQ" localSheetId="2">'[16]Ptos-Pipiral'!#REF!</definedName>
    <definedName name="QQQQQQ" localSheetId="6">'[16]Ptos-Pipiral'!#REF!</definedName>
    <definedName name="QQQQQQ" localSheetId="11">'[16]Ptos-Pipiral'!#REF!</definedName>
    <definedName name="QQQQQQ" localSheetId="0">'[16]Ptos-Pipiral'!#REF!</definedName>
    <definedName name="QQQQQQ" localSheetId="5">'[16]Ptos-Pipiral'!#REF!</definedName>
    <definedName name="QQQQQQ" localSheetId="4">'[16]Ptos-Pipiral'!#REF!</definedName>
    <definedName name="QQQQQQ" localSheetId="3">'[16]Ptos-Pipiral'!#REF!</definedName>
    <definedName name="QQQQQQ" localSheetId="1">'[16]Ptos-Pipiral'!#REF!</definedName>
    <definedName name="QQQQQQ">'[16]Ptos-Pipiral'!#REF!</definedName>
    <definedName name="RCAUTO" localSheetId="2">'[7]MOD 7 SIN'!#REF!</definedName>
    <definedName name="RCAUTO" localSheetId="6">'[7]MOD 7 SIN'!#REF!</definedName>
    <definedName name="RCAUTO" localSheetId="11">'[7]MOD 7 SIN'!#REF!</definedName>
    <definedName name="RCAUTO" localSheetId="0">'[7]MOD 7 SIN'!#REF!</definedName>
    <definedName name="RCAUTO" localSheetId="5">'[7]MOD 7 SIN'!#REF!</definedName>
    <definedName name="RCAUTO" localSheetId="4">'[7]MOD 7 SIN'!#REF!</definedName>
    <definedName name="RCAUTO" localSheetId="3">'[7]MOD 7 SIN'!#REF!</definedName>
    <definedName name="RCAUTO" localSheetId="1">'[7]MOD 7 SIN'!#REF!</definedName>
    <definedName name="RCAUTO">'[7]MOD 7 SIN'!#REF!</definedName>
    <definedName name="RCDIVERSI" localSheetId="2">'[7]MOD 7 SIN'!#REF!</definedName>
    <definedName name="RCDIVERSI" localSheetId="6">'[7]MOD 7 SIN'!#REF!</definedName>
    <definedName name="RCDIVERSI" localSheetId="11">'[7]MOD 7 SIN'!#REF!</definedName>
    <definedName name="RCDIVERSI" localSheetId="0">'[7]MOD 7 SIN'!#REF!</definedName>
    <definedName name="RCDIVERSI" localSheetId="5">'[7]MOD 7 SIN'!#REF!</definedName>
    <definedName name="RCDIVERSI" localSheetId="4">'[7]MOD 7 SIN'!#REF!</definedName>
    <definedName name="RCDIVERSI" localSheetId="3">'[7]MOD 7 SIN'!#REF!</definedName>
    <definedName name="RCDIVERSI" localSheetId="1">'[7]MOD 7 SIN'!#REF!</definedName>
    <definedName name="RCDIVERSI">'[7]MOD 7 SIN'!#REF!</definedName>
    <definedName name="Renoai" localSheetId="2">#REF!</definedName>
    <definedName name="Renoai" localSheetId="6">#REF!</definedName>
    <definedName name="Renoai" localSheetId="11">#REF!</definedName>
    <definedName name="Renoai" localSheetId="0">#REF!</definedName>
    <definedName name="Renoai" localSheetId="5">#REF!</definedName>
    <definedName name="Renoai" localSheetId="4">#REF!</definedName>
    <definedName name="Renoai" localSheetId="3">#REF!</definedName>
    <definedName name="Renoai" localSheetId="1">#REF!</definedName>
    <definedName name="Renoai">#REF!</definedName>
    <definedName name="REP_TIT" localSheetId="2">#REF!</definedName>
    <definedName name="REP_TIT" localSheetId="6">#REF!</definedName>
    <definedName name="REP_TIT" localSheetId="11">#REF!</definedName>
    <definedName name="REP_TIT" localSheetId="0">#REF!</definedName>
    <definedName name="REP_TIT" localSheetId="5">#REF!</definedName>
    <definedName name="REP_TIT" localSheetId="4">#REF!</definedName>
    <definedName name="REP_TIT" localSheetId="3">#REF!</definedName>
    <definedName name="REP_TIT" localSheetId="1">#REF!</definedName>
    <definedName name="REP_TIT">#REF!</definedName>
    <definedName name="RICL">#N/A</definedName>
    <definedName name="RICLASS">#N/A</definedName>
    <definedName name="RIEPILOGO" localSheetId="2">'[7]MOD 7 SIN'!#REF!</definedName>
    <definedName name="RIEPILOGO" localSheetId="6">'[7]MOD 7 SIN'!#REF!</definedName>
    <definedName name="RIEPILOGO" localSheetId="11">'[7]MOD 7 SIN'!#REF!</definedName>
    <definedName name="RIEPILOGO" localSheetId="0">'[7]MOD 7 SIN'!#REF!</definedName>
    <definedName name="RIEPILOGO" localSheetId="5">'[7]MOD 7 SIN'!#REF!</definedName>
    <definedName name="RIEPILOGO" localSheetId="4">'[7]MOD 7 SIN'!#REF!</definedName>
    <definedName name="RIEPILOGO" localSheetId="3">'[7]MOD 7 SIN'!#REF!</definedName>
    <definedName name="RIEPILOGO" localSheetId="1">'[7]MOD 7 SIN'!#REF!</definedName>
    <definedName name="RIEPILOGO">'[7]MOD 7 SIN'!#REF!</definedName>
    <definedName name="rifmese" localSheetId="2">#REF!</definedName>
    <definedName name="rifmese" localSheetId="6">#REF!</definedName>
    <definedName name="rifmese" localSheetId="11">#REF!</definedName>
    <definedName name="rifmese" localSheetId="0">#REF!</definedName>
    <definedName name="rifmese" localSheetId="5">#REF!</definedName>
    <definedName name="rifmese" localSheetId="4">#REF!</definedName>
    <definedName name="rifmese" localSheetId="3">#REF!</definedName>
    <definedName name="rifmese" localSheetId="1">#REF!</definedName>
    <definedName name="rifmese">#REF!</definedName>
    <definedName name="rojo1" localSheetId="2">#REF!</definedName>
    <definedName name="rojo1" localSheetId="6">#REF!</definedName>
    <definedName name="rojo1" localSheetId="11">#REF!</definedName>
    <definedName name="rojo1" localSheetId="0">#REF!</definedName>
    <definedName name="rojo1" localSheetId="5">#REF!</definedName>
    <definedName name="rojo1" localSheetId="4">#REF!</definedName>
    <definedName name="rojo1" localSheetId="3">#REF!</definedName>
    <definedName name="rojo1" localSheetId="1">#REF!</definedName>
    <definedName name="rojo1">#REF!</definedName>
    <definedName name="RPC">#N/A</definedName>
    <definedName name="sencount" hidden="1">3</definedName>
    <definedName name="SEVERIDADES">[26]TABLAS!$A$2:$A$4</definedName>
    <definedName name="sintesi" localSheetId="2">[2]CECO!#REF!</definedName>
    <definedName name="sintesi" localSheetId="6">[2]CECO!#REF!</definedName>
    <definedName name="sintesi" localSheetId="11">[2]CECO!#REF!</definedName>
    <definedName name="sintesi" localSheetId="0">[2]CECO!#REF!</definedName>
    <definedName name="sintesi" localSheetId="5">[2]CECO!#REF!</definedName>
    <definedName name="sintesi" localSheetId="4">[2]CECO!#REF!</definedName>
    <definedName name="sintesi" localSheetId="3">[2]CECO!#REF!</definedName>
    <definedName name="sintesi" localSheetId="1">[2]CECO!#REF!</definedName>
    <definedName name="sintesi">[2]CECO!#REF!</definedName>
    <definedName name="smml">[27]COSTO!$A$2</definedName>
    <definedName name="SMML1" localSheetId="2">#REF!</definedName>
    <definedName name="SMML1" localSheetId="6">#REF!</definedName>
    <definedName name="SMML1" localSheetId="11">#REF!</definedName>
    <definedName name="SMML1" localSheetId="0">#REF!</definedName>
    <definedName name="SMML1" localSheetId="5">#REF!</definedName>
    <definedName name="SMML1" localSheetId="4">#REF!</definedName>
    <definedName name="SMML1" localSheetId="3">#REF!</definedName>
    <definedName name="SMML1" localSheetId="1">#REF!</definedName>
    <definedName name="SMML1">#REF!</definedName>
    <definedName name="SN" localSheetId="2">#REF!</definedName>
    <definedName name="SN" localSheetId="6">#REF!</definedName>
    <definedName name="SN" localSheetId="11">#REF!</definedName>
    <definedName name="SN" localSheetId="0">#REF!</definedName>
    <definedName name="SN" localSheetId="5">#REF!</definedName>
    <definedName name="SN" localSheetId="4">#REF!</definedName>
    <definedName name="SN" localSheetId="3">#REF!</definedName>
    <definedName name="SN" localSheetId="1">#REF!</definedName>
    <definedName name="SN">#REF!</definedName>
    <definedName name="So" localSheetId="2">#REF!</definedName>
    <definedName name="So" localSheetId="6">#REF!</definedName>
    <definedName name="So" localSheetId="11">#REF!</definedName>
    <definedName name="So" localSheetId="0">#REF!</definedName>
    <definedName name="So" localSheetId="5">#REF!</definedName>
    <definedName name="So" localSheetId="4">#REF!</definedName>
    <definedName name="So" localSheetId="3">#REF!</definedName>
    <definedName name="So" localSheetId="1">#REF!</definedName>
    <definedName name="So">#REF!</definedName>
    <definedName name="SPR">#N/A</definedName>
    <definedName name="SS" localSheetId="2" hidden="1">[28]ce!#REF!</definedName>
    <definedName name="SS" localSheetId="6" hidden="1">[28]ce!#REF!</definedName>
    <definedName name="SS" localSheetId="11" hidden="1">[28]ce!#REF!</definedName>
    <definedName name="SS" localSheetId="0" hidden="1">[28]ce!#REF!</definedName>
    <definedName name="SS" localSheetId="5" hidden="1">[28]ce!#REF!</definedName>
    <definedName name="SS" localSheetId="4" hidden="1">[28]ce!#REF!</definedName>
    <definedName name="SS" localSheetId="3" hidden="1">[28]ce!#REF!</definedName>
    <definedName name="SS" localSheetId="8" hidden="1">[28]ce!#REF!</definedName>
    <definedName name="SS" localSheetId="1" hidden="1">[28]ce!#REF!</definedName>
    <definedName name="SS" hidden="1">[28]ce!#REF!</definedName>
    <definedName name="subbase" localSheetId="2">#REF!</definedName>
    <definedName name="subbase" localSheetId="6">#REF!</definedName>
    <definedName name="subbase" localSheetId="11">#REF!</definedName>
    <definedName name="subbase" localSheetId="0">#REF!</definedName>
    <definedName name="subbase" localSheetId="5">#REF!</definedName>
    <definedName name="subbase" localSheetId="4">#REF!</definedName>
    <definedName name="subbase" localSheetId="3">#REF!</definedName>
    <definedName name="subbase" localSheetId="1">#REF!</definedName>
    <definedName name="subbase">#REF!</definedName>
    <definedName name="subt" localSheetId="2">#REF!</definedName>
    <definedName name="subt" localSheetId="6">#REF!</definedName>
    <definedName name="subt" localSheetId="11">#REF!</definedName>
    <definedName name="subt" localSheetId="0">#REF!</definedName>
    <definedName name="subt" localSheetId="5">#REF!</definedName>
    <definedName name="subt" localSheetId="4">#REF!</definedName>
    <definedName name="subt" localSheetId="3">#REF!</definedName>
    <definedName name="subt" localSheetId="1">#REF!</definedName>
    <definedName name="subt">#REF!</definedName>
    <definedName name="tab">[29]den96!$C$5:$N$14</definedName>
    <definedName name="tarsb" localSheetId="2">#REF!</definedName>
    <definedName name="tarsb" localSheetId="6">#REF!</definedName>
    <definedName name="tarsb" localSheetId="11">#REF!</definedName>
    <definedName name="tarsb" localSheetId="0">#REF!</definedName>
    <definedName name="tarsb" localSheetId="5">#REF!</definedName>
    <definedName name="tarsb" localSheetId="4">#REF!</definedName>
    <definedName name="tarsb" localSheetId="3">#REF!</definedName>
    <definedName name="tarsb" localSheetId="1">#REF!</definedName>
    <definedName name="tarsb">#REF!</definedName>
    <definedName name="TASA" localSheetId="2">#REF!</definedName>
    <definedName name="TASA" localSheetId="6">#REF!</definedName>
    <definedName name="TASA" localSheetId="11">#REF!</definedName>
    <definedName name="TASA" localSheetId="0">#REF!</definedName>
    <definedName name="TASA" localSheetId="5">#REF!</definedName>
    <definedName name="TASA" localSheetId="4">#REF!</definedName>
    <definedName name="TASA" localSheetId="3">#REF!</definedName>
    <definedName name="TASA" localSheetId="1">#REF!</definedName>
    <definedName name="TASA">#REF!</definedName>
    <definedName name="tc" localSheetId="2">#REF!</definedName>
    <definedName name="tc" localSheetId="6">#REF!</definedName>
    <definedName name="tc" localSheetId="11">#REF!</definedName>
    <definedName name="tc" localSheetId="0">#REF!</definedName>
    <definedName name="tc" localSheetId="5">#REF!</definedName>
    <definedName name="tc" localSheetId="4">#REF!</definedName>
    <definedName name="tc" localSheetId="3">#REF!</definedName>
    <definedName name="tc" localSheetId="1">#REF!</definedName>
    <definedName name="tc">#REF!</definedName>
    <definedName name="temperatura" localSheetId="2">#REF!</definedName>
    <definedName name="temperatura" localSheetId="6">#REF!</definedName>
    <definedName name="temperatura" localSheetId="11">#REF!</definedName>
    <definedName name="temperatura" localSheetId="0">#REF!</definedName>
    <definedName name="temperatura" localSheetId="5">#REF!</definedName>
    <definedName name="temperatura" localSheetId="4">#REF!</definedName>
    <definedName name="temperatura" localSheetId="3">#REF!</definedName>
    <definedName name="temperatura" localSheetId="1">#REF!</definedName>
    <definedName name="temperatura">#REF!</definedName>
    <definedName name="Tipo">[15]LISTAS!$H$2:$H$5</definedName>
    <definedName name="tipo.pav" localSheetId="2">#REF!</definedName>
    <definedName name="tipo.pav" localSheetId="6">#REF!</definedName>
    <definedName name="tipo.pav" localSheetId="11">#REF!</definedName>
    <definedName name="tipo.pav" localSheetId="0">#REF!</definedName>
    <definedName name="tipo.pav" localSheetId="5">#REF!</definedName>
    <definedName name="tipo.pav" localSheetId="4">#REF!</definedName>
    <definedName name="tipo.pav" localSheetId="3">#REF!</definedName>
    <definedName name="tipo.pav" localSheetId="1">#REF!</definedName>
    <definedName name="tipo.pav">#REF!</definedName>
    <definedName name="tipo.via" localSheetId="2">#REF!</definedName>
    <definedName name="tipo.via" localSheetId="6">#REF!</definedName>
    <definedName name="tipo.via" localSheetId="11">#REF!</definedName>
    <definedName name="tipo.via" localSheetId="0">#REF!</definedName>
    <definedName name="tipo.via" localSheetId="5">#REF!</definedName>
    <definedName name="tipo.via" localSheetId="4">#REF!</definedName>
    <definedName name="tipo.via" localSheetId="3">#REF!</definedName>
    <definedName name="tipo.via" localSheetId="1">#REF!</definedName>
    <definedName name="tipo.via">#REF!</definedName>
    <definedName name="TITLES" localSheetId="2">#REF!</definedName>
    <definedName name="TITLES" localSheetId="6">#REF!</definedName>
    <definedName name="TITLES" localSheetId="11">#REF!</definedName>
    <definedName name="TITLES" localSheetId="0">#REF!</definedName>
    <definedName name="TITLES" localSheetId="5">#REF!</definedName>
    <definedName name="TITLES" localSheetId="4">#REF!</definedName>
    <definedName name="TITLES" localSheetId="3">#REF!</definedName>
    <definedName name="TITLES" localSheetId="1">#REF!</definedName>
    <definedName name="TITLES">#REF!</definedName>
    <definedName name="_xlnm.Print_Titles" localSheetId="2">Aeropuertos!$9:$11</definedName>
    <definedName name="_xlnm.Print_Titles" localSheetId="6">Carretero!$9:$11</definedName>
    <definedName name="_xlnm.Print_Titles" localSheetId="0">Ejemplo!$1:$4</definedName>
    <definedName name="_xlnm.Print_Titles" localSheetId="5">Férreo_Concesión!$9:$11</definedName>
    <definedName name="_xlnm.Print_Titles" localSheetId="4">'Férreo_Obra Pública'!$9:$11</definedName>
    <definedName name="_xlnm.Print_Titles" localSheetId="9">Hoja1!$1:$4</definedName>
    <definedName name="_xlnm.Print_Titles" localSheetId="3">Puertos!$9:$11</definedName>
    <definedName name="_xlnm.Print_Titles" localSheetId="8">'RUTA CARIBE'!$1:$3</definedName>
    <definedName name="TOT">[4]PAR!$D$19</definedName>
    <definedName name="TOT_COLONNA" localSheetId="2">#REF!</definedName>
    <definedName name="TOT_COLONNA" localSheetId="6">#REF!</definedName>
    <definedName name="TOT_COLONNA" localSheetId="11">#REF!</definedName>
    <definedName name="TOT_COLONNA" localSheetId="0">#REF!</definedName>
    <definedName name="TOT_COLONNA" localSheetId="5">#REF!</definedName>
    <definedName name="TOT_COLONNA" localSheetId="4">#REF!</definedName>
    <definedName name="TOT_COLONNA" localSheetId="3">#REF!</definedName>
    <definedName name="TOT_COLONNA" localSheetId="1">#REF!</definedName>
    <definedName name="TOT_COLONNA">#REF!</definedName>
    <definedName name="TOTALE">[4]PAR!$B$49</definedName>
    <definedName name="tpdco" localSheetId="2">#REF!</definedName>
    <definedName name="tpdco" localSheetId="6">#REF!</definedName>
    <definedName name="tpdco" localSheetId="11">#REF!</definedName>
    <definedName name="tpdco" localSheetId="0">#REF!</definedName>
    <definedName name="tpdco" localSheetId="5">#REF!</definedName>
    <definedName name="tpdco" localSheetId="4">#REF!</definedName>
    <definedName name="tpdco" localSheetId="3">#REF!</definedName>
    <definedName name="tpdco" localSheetId="1">#REF!</definedName>
    <definedName name="tpdco">#REF!</definedName>
    <definedName name="tpdp" localSheetId="2">#REF!</definedName>
    <definedName name="tpdp" localSheetId="6">#REF!</definedName>
    <definedName name="tpdp" localSheetId="11">#REF!</definedName>
    <definedName name="tpdp" localSheetId="0">#REF!</definedName>
    <definedName name="tpdp" localSheetId="5">#REF!</definedName>
    <definedName name="tpdp" localSheetId="4">#REF!</definedName>
    <definedName name="tpdp" localSheetId="3">#REF!</definedName>
    <definedName name="tpdp" localSheetId="1">#REF!</definedName>
    <definedName name="tpdp">#REF!</definedName>
    <definedName name="tpdsant" localSheetId="2">#REF!</definedName>
    <definedName name="tpdsant" localSheetId="6">#REF!</definedName>
    <definedName name="tpdsant" localSheetId="11">#REF!</definedName>
    <definedName name="tpdsant" localSheetId="0">#REF!</definedName>
    <definedName name="tpdsant" localSheetId="5">#REF!</definedName>
    <definedName name="tpdsant" localSheetId="4">#REF!</definedName>
    <definedName name="tpdsant" localSheetId="3">#REF!</definedName>
    <definedName name="tpdsant" localSheetId="1">#REF!</definedName>
    <definedName name="tpdsant">#REF!</definedName>
    <definedName name="tpdtar" localSheetId="2">#REF!</definedName>
    <definedName name="tpdtar" localSheetId="6">#REF!</definedName>
    <definedName name="tpdtar" localSheetId="11">#REF!</definedName>
    <definedName name="tpdtar" localSheetId="0">#REF!</definedName>
    <definedName name="tpdtar" localSheetId="5">#REF!</definedName>
    <definedName name="tpdtar" localSheetId="4">#REF!</definedName>
    <definedName name="tpdtar" localSheetId="3">#REF!</definedName>
    <definedName name="tpdtar" localSheetId="1">#REF!</definedName>
    <definedName name="tpdtar">#REF!</definedName>
    <definedName name="TRM">[30]Personal!$C$1</definedName>
    <definedName name="TRMA" localSheetId="2">#REF!</definedName>
    <definedName name="TRMA" localSheetId="6">#REF!</definedName>
    <definedName name="TRMA" localSheetId="11">#REF!</definedName>
    <definedName name="TRMA" localSheetId="0">#REF!</definedName>
    <definedName name="TRMA" localSheetId="5">#REF!</definedName>
    <definedName name="TRMA" localSheetId="4">#REF!</definedName>
    <definedName name="TRMA" localSheetId="3">#REF!</definedName>
    <definedName name="TRMA" localSheetId="1">#REF!</definedName>
    <definedName name="TRMA">#REF!</definedName>
    <definedName name="TUTGIUDIZIARIA" localSheetId="2">'[7]MOD 7 SIN'!#REF!</definedName>
    <definedName name="TUTGIUDIZIARIA" localSheetId="6">'[7]MOD 7 SIN'!#REF!</definedName>
    <definedName name="TUTGIUDIZIARIA" localSheetId="11">'[7]MOD 7 SIN'!#REF!</definedName>
    <definedName name="TUTGIUDIZIARIA" localSheetId="0">'[7]MOD 7 SIN'!#REF!</definedName>
    <definedName name="TUTGIUDIZIARIA" localSheetId="5">'[7]MOD 7 SIN'!#REF!</definedName>
    <definedName name="TUTGIUDIZIARIA" localSheetId="4">'[7]MOD 7 SIN'!#REF!</definedName>
    <definedName name="TUTGIUDIZIARIA" localSheetId="3">'[7]MOD 7 SIN'!#REF!</definedName>
    <definedName name="TUTGIUDIZIARIA" localSheetId="1">'[7]MOD 7 SIN'!#REF!</definedName>
    <definedName name="TUTGIUDIZIARIA">'[7]MOD 7 SIN'!#REF!</definedName>
    <definedName name="TUTTO" localSheetId="2">[22]RIS_TECNICHE!#REF!</definedName>
    <definedName name="TUTTO" localSheetId="6">[22]RIS_TECNICHE!#REF!</definedName>
    <definedName name="TUTTO" localSheetId="11">[22]RIS_TECNICHE!#REF!</definedName>
    <definedName name="TUTTO" localSheetId="0">[22]RIS_TECNICHE!#REF!</definedName>
    <definedName name="TUTTO" localSheetId="5">[22]RIS_TECNICHE!#REF!</definedName>
    <definedName name="TUTTO" localSheetId="4">[22]RIS_TECNICHE!#REF!</definedName>
    <definedName name="TUTTO" localSheetId="3">[22]RIS_TECNICHE!#REF!</definedName>
    <definedName name="TUTTO" localSheetId="1">[22]RIS_TECNICHE!#REF!</definedName>
    <definedName name="TUTTO">[22]RIS_TECNICHE!#REF!</definedName>
    <definedName name="UT" localSheetId="2">#REF!</definedName>
    <definedName name="UT" localSheetId="6">#REF!</definedName>
    <definedName name="UT" localSheetId="11">#REF!</definedName>
    <definedName name="UT" localSheetId="0">#REF!</definedName>
    <definedName name="UT" localSheetId="5">#REF!</definedName>
    <definedName name="UT" localSheetId="4">#REF!</definedName>
    <definedName name="UT" localSheetId="3">#REF!</definedName>
    <definedName name="UT" localSheetId="1">#REF!</definedName>
    <definedName name="UT">#REF!</definedName>
    <definedName name="VECCHIO">'[5]RIEPILOGO 2004 per analisi'!$B$4:$AG$35</definedName>
    <definedName name="VILLAVICENCIO" localSheetId="2">#REF!</definedName>
    <definedName name="VILLAVICENCIO" localSheetId="6">#REF!</definedName>
    <definedName name="VILLAVICENCIO" localSheetId="11">#REF!</definedName>
    <definedName name="VILLAVICENCIO" localSheetId="0">#REF!</definedName>
    <definedName name="VILLAVICENCIO" localSheetId="5">#REF!</definedName>
    <definedName name="VILLAVICENCIO" localSheetId="4">#REF!</definedName>
    <definedName name="VILLAVICENCIO" localSheetId="3">#REF!</definedName>
    <definedName name="VILLAVICENCIO" localSheetId="1">#REF!</definedName>
    <definedName name="VILLAVICENCIO">#REF!</definedName>
    <definedName name="VITA">#N/A</definedName>
    <definedName name="W.18" localSheetId="2">#REF!</definedName>
    <definedName name="W.18" localSheetId="6">#REF!</definedName>
    <definedName name="W.18" localSheetId="11">#REF!</definedName>
    <definedName name="W.18" localSheetId="0">#REF!</definedName>
    <definedName name="W.18" localSheetId="5">#REF!</definedName>
    <definedName name="W.18" localSheetId="4">#REF!</definedName>
    <definedName name="W.18" localSheetId="3">#REF!</definedName>
    <definedName name="W.18" localSheetId="1">#REF!</definedName>
    <definedName name="W.18">#REF!</definedName>
    <definedName name="XX" localSheetId="2" hidden="1">[1]G.G!#REF!</definedName>
    <definedName name="XX" localSheetId="6" hidden="1">[1]G.G!#REF!</definedName>
    <definedName name="XX" localSheetId="11" hidden="1">[1]G.G!#REF!</definedName>
    <definedName name="XX" localSheetId="0" hidden="1">[1]G.G!#REF!</definedName>
    <definedName name="XX" localSheetId="5" hidden="1">[1]G.G!#REF!</definedName>
    <definedName name="XX" localSheetId="4" hidden="1">[1]G.G!#REF!</definedName>
    <definedName name="XX" localSheetId="3" hidden="1">[1]G.G!#REF!</definedName>
    <definedName name="XX" localSheetId="8" hidden="1">[1]G.G!#REF!</definedName>
    <definedName name="XX" localSheetId="1" hidden="1">[1]G.G!#REF!</definedName>
    <definedName name="XX" hidden="1">[1]G.G!#REF!</definedName>
    <definedName name="xxx" localSheetId="2">#REF!</definedName>
    <definedName name="xxx" localSheetId="6">#REF!</definedName>
    <definedName name="xxx" localSheetId="11">#REF!</definedName>
    <definedName name="xxx" localSheetId="0">#REF!</definedName>
    <definedName name="xxx" localSheetId="5">#REF!</definedName>
    <definedName name="xxx" localSheetId="4">#REF!</definedName>
    <definedName name="xxx" localSheetId="3">#REF!</definedName>
    <definedName name="xxx" localSheetId="1">#REF!</definedName>
    <definedName name="xxx">#REF!</definedName>
    <definedName name="xyz" localSheetId="2">'[18]inc. claim 97'!#REF!</definedName>
    <definedName name="xyz" localSheetId="6">'[18]inc. claim 97'!#REF!</definedName>
    <definedName name="xyz" localSheetId="11">'[18]inc. claim 97'!#REF!</definedName>
    <definedName name="xyz" localSheetId="0">'[18]inc. claim 97'!#REF!</definedName>
    <definedName name="xyz" localSheetId="5">'[18]inc. claim 97'!#REF!</definedName>
    <definedName name="xyz" localSheetId="4">'[18]inc. claim 97'!#REF!</definedName>
    <definedName name="xyz" localSheetId="3">'[18]inc. claim 97'!#REF!</definedName>
    <definedName name="xyz" localSheetId="1">'[18]inc. claim 97'!#REF!</definedName>
    <definedName name="xyz">'[18]inc. claim 97'!#REF!</definedName>
    <definedName name="zona" localSheetId="2">#REF!</definedName>
    <definedName name="zona" localSheetId="6">#REF!</definedName>
    <definedName name="zona" localSheetId="11">#REF!</definedName>
    <definedName name="zona" localSheetId="0">#REF!</definedName>
    <definedName name="zona" localSheetId="5">#REF!</definedName>
    <definedName name="zona" localSheetId="4">#REF!</definedName>
    <definedName name="zona" localSheetId="3">#REF!</definedName>
    <definedName name="zona" localSheetId="1">#REF!</definedName>
    <definedName name="zona">#REF!</definedName>
    <definedName name="ZONAX" localSheetId="2">#REF!</definedName>
    <definedName name="ZONAX" localSheetId="6">#REF!</definedName>
    <definedName name="ZONAX" localSheetId="11">#REF!</definedName>
    <definedName name="ZONAX" localSheetId="0">#REF!</definedName>
    <definedName name="ZONAX" localSheetId="5">#REF!</definedName>
    <definedName name="ZONAX" localSheetId="4">#REF!</definedName>
    <definedName name="ZONAX" localSheetId="3">#REF!</definedName>
    <definedName name="ZONAX" localSheetId="1">#REF!</definedName>
    <definedName name="ZONAX">#REF!</definedName>
    <definedName name="Zr" localSheetId="2">#REF!</definedName>
    <definedName name="Zr" localSheetId="6">#REF!</definedName>
    <definedName name="Zr" localSheetId="11">#REF!</definedName>
    <definedName name="Zr" localSheetId="0">#REF!</definedName>
    <definedName name="Zr" localSheetId="5">#REF!</definedName>
    <definedName name="Zr" localSheetId="4">#REF!</definedName>
    <definedName name="Zr" localSheetId="3">#REF!</definedName>
    <definedName name="Zr" localSheetId="1">#REF!</definedName>
    <definedName name="Zr">#REF!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40" i="10" l="1"/>
  <c r="Q83" i="13" l="1"/>
  <c r="Q84" i="13" s="1"/>
  <c r="N60" i="13"/>
  <c r="J60" i="13"/>
  <c r="E59" i="13"/>
  <c r="E56" i="13"/>
  <c r="N54" i="13"/>
  <c r="J54" i="13"/>
  <c r="E53" i="13"/>
  <c r="N47" i="13"/>
  <c r="J47" i="13"/>
  <c r="E46" i="13"/>
  <c r="E43" i="13"/>
  <c r="N41" i="13"/>
  <c r="J41" i="13"/>
  <c r="E40" i="13"/>
  <c r="N60" i="12"/>
  <c r="J60" i="12"/>
  <c r="E59" i="12"/>
  <c r="E56" i="12"/>
  <c r="N54" i="12"/>
  <c r="J54" i="12"/>
  <c r="E53" i="12"/>
  <c r="Q97" i="12" l="1"/>
  <c r="N47" i="12"/>
  <c r="J47" i="12"/>
  <c r="E46" i="12"/>
  <c r="E43" i="12"/>
  <c r="N41" i="12"/>
  <c r="J41" i="12"/>
  <c r="E40" i="12"/>
  <c r="Q98" i="12" l="1"/>
  <c r="N63" i="10"/>
  <c r="N57" i="10"/>
  <c r="N47" i="10" l="1"/>
  <c r="N41" i="10"/>
  <c r="E48" i="11" l="1"/>
  <c r="J48" i="11" s="1"/>
  <c r="J49" i="11" s="1"/>
  <c r="I48" i="11"/>
  <c r="D48" i="11"/>
  <c r="E45" i="11" l="1"/>
  <c r="E41" i="11"/>
  <c r="E36" i="11" l="1"/>
  <c r="E34" i="11"/>
  <c r="F30" i="11"/>
  <c r="E30" i="11"/>
  <c r="I30" i="11" l="1"/>
  <c r="I29" i="11"/>
  <c r="J47" i="10" l="1"/>
  <c r="J41" i="10"/>
  <c r="K154" i="2" l="1"/>
  <c r="E46" i="10" l="1"/>
  <c r="E43" i="10"/>
  <c r="Q92" i="10" l="1"/>
  <c r="Q91" i="10"/>
  <c r="Q93" i="10" l="1"/>
  <c r="D289" i="6"/>
  <c r="C297" i="9" l="1"/>
  <c r="D297" i="9" s="1"/>
  <c r="I288" i="9"/>
  <c r="F287" i="9"/>
  <c r="I287" i="9" s="1"/>
  <c r="A208" i="9"/>
  <c r="A205" i="9"/>
  <c r="A202" i="9"/>
  <c r="N201" i="9"/>
  <c r="N202" i="9" s="1"/>
  <c r="N200" i="9"/>
  <c r="A199" i="9"/>
  <c r="J140" i="9"/>
  <c r="J139" i="9" s="1"/>
  <c r="L139" i="9" s="1"/>
  <c r="I140" i="9"/>
  <c r="F140" i="9"/>
  <c r="C140" i="9"/>
  <c r="H139" i="9"/>
  <c r="I139" i="9" s="1"/>
  <c r="D139" i="9"/>
  <c r="F139" i="9" s="1"/>
  <c r="B139" i="9"/>
  <c r="C139" i="9" s="1"/>
  <c r="L110" i="9"/>
  <c r="H108" i="9" s="1"/>
  <c r="J110" i="9"/>
  <c r="Q106" i="9"/>
  <c r="M103" i="9"/>
  <c r="L101" i="9" s="1"/>
  <c r="H93" i="9"/>
  <c r="H79" i="9"/>
  <c r="L74" i="9"/>
  <c r="G64" i="9"/>
  <c r="J52" i="9"/>
  <c r="A41" i="9"/>
  <c r="A37" i="9"/>
  <c r="H19" i="9"/>
  <c r="Q103" i="9" l="1"/>
  <c r="L140" i="9"/>
  <c r="P72" i="2"/>
  <c r="D111" i="2"/>
  <c r="D113" i="2"/>
  <c r="O9" i="2" l="1"/>
  <c r="O8" i="2"/>
  <c r="P8" i="2" s="1"/>
  <c r="Q8" i="2" s="1"/>
  <c r="R8" i="2" s="1"/>
  <c r="S8" i="2" s="1"/>
  <c r="T8" i="2" s="1"/>
  <c r="U8" i="2" s="1"/>
  <c r="V8" i="2" s="1"/>
  <c r="W8" i="2" s="1"/>
  <c r="X8" i="2" s="1"/>
  <c r="Y8" i="2" s="1"/>
  <c r="H19" i="6" l="1"/>
  <c r="H38" i="8" l="1"/>
  <c r="H40" i="8" s="1"/>
  <c r="O57" i="2"/>
  <c r="S57" i="2"/>
  <c r="N57" i="2"/>
  <c r="J129" i="6"/>
  <c r="H128" i="6"/>
  <c r="O32" i="2" l="1"/>
  <c r="P32" i="2" s="1"/>
  <c r="L76" i="6"/>
  <c r="A37" i="6"/>
  <c r="G66" i="6"/>
  <c r="C294" i="6" l="1"/>
  <c r="D294" i="6" s="1"/>
  <c r="I284" i="6"/>
  <c r="F283" i="6"/>
  <c r="I283" i="6" l="1"/>
  <c r="I289" i="6" s="1"/>
  <c r="F289" i="6"/>
  <c r="A195" i="6"/>
  <c r="A198" i="6"/>
  <c r="P110" i="2" l="1"/>
  <c r="O109" i="2"/>
  <c r="I129" i="6"/>
  <c r="M92" i="6"/>
  <c r="L90" i="6" s="1"/>
  <c r="L99" i="6"/>
  <c r="J99" i="6"/>
  <c r="H97" i="6" l="1"/>
  <c r="B116" i="2"/>
  <c r="N191" i="6"/>
  <c r="N190" i="6"/>
  <c r="N72" i="2"/>
  <c r="N110" i="2" s="1"/>
  <c r="H260" i="6" l="1"/>
  <c r="H266" i="9"/>
  <c r="N192" i="6"/>
  <c r="H81" i="6"/>
  <c r="Q95" i="6"/>
  <c r="Q92" i="6"/>
  <c r="D112" i="2" l="1"/>
  <c r="O72" i="2"/>
  <c r="O110" i="2" s="1"/>
  <c r="U79" i="2"/>
  <c r="U80" i="2" s="1"/>
  <c r="A189" i="6" l="1"/>
  <c r="N50" i="2"/>
  <c r="I128" i="6"/>
  <c r="D128" i="6"/>
  <c r="B128" i="6"/>
  <c r="J128" i="6"/>
  <c r="O33" i="2" l="1"/>
  <c r="P33" i="2" s="1"/>
  <c r="Q33" i="2" s="1"/>
  <c r="R33" i="2" s="1"/>
  <c r="S33" i="2" s="1"/>
  <c r="T33" i="2" s="1"/>
  <c r="U33" i="2" s="1"/>
  <c r="V33" i="2" s="1"/>
  <c r="W33" i="2" s="1"/>
  <c r="X33" i="2" s="1"/>
  <c r="Y33" i="2" s="1"/>
  <c r="O31" i="2"/>
  <c r="P31" i="2" s="1"/>
  <c r="Q31" i="2" s="1"/>
  <c r="R31" i="2" s="1"/>
  <c r="S31" i="2" s="1"/>
  <c r="T31" i="2" s="1"/>
  <c r="U31" i="2" s="1"/>
  <c r="V31" i="2" s="1"/>
  <c r="W31" i="2" s="1"/>
  <c r="X31" i="2" s="1"/>
  <c r="Y31" i="2" s="1"/>
  <c r="J54" i="6" l="1"/>
  <c r="A41" i="6"/>
  <c r="A192" i="6" l="1"/>
  <c r="L129" i="6"/>
  <c r="F129" i="6"/>
  <c r="C129" i="6"/>
  <c r="L128" i="6"/>
  <c r="F128" i="6"/>
  <c r="C128" i="6"/>
  <c r="B110" i="2" l="1"/>
  <c r="H99" i="2"/>
  <c r="H100" i="2"/>
  <c r="H101" i="2"/>
  <c r="H102" i="2"/>
  <c r="H98" i="2"/>
  <c r="F99" i="2"/>
  <c r="F100" i="2"/>
  <c r="F101" i="2"/>
  <c r="F102" i="2"/>
  <c r="F98" i="2"/>
  <c r="D99" i="2"/>
  <c r="D100" i="2"/>
  <c r="D101" i="2"/>
  <c r="D102" i="2"/>
  <c r="D98" i="2"/>
  <c r="C103" i="2"/>
  <c r="A200" i="1"/>
  <c r="A197" i="1"/>
  <c r="J102" i="2" l="1"/>
  <c r="H103" i="2"/>
  <c r="J101" i="2"/>
  <c r="J100" i="2"/>
  <c r="F103" i="2"/>
  <c r="D103" i="2"/>
  <c r="J99" i="2"/>
  <c r="J98" i="2"/>
  <c r="J103" i="2" l="1"/>
  <c r="J104" i="2" s="1"/>
  <c r="A169" i="4"/>
  <c r="A166" i="4" l="1"/>
  <c r="L94" i="4" l="1"/>
  <c r="I94" i="4"/>
  <c r="F94" i="4"/>
  <c r="C94" i="4"/>
  <c r="L93" i="4"/>
  <c r="I93" i="4"/>
  <c r="F93" i="4"/>
  <c r="C93" i="4"/>
  <c r="L131" i="1" l="1"/>
  <c r="I132" i="1"/>
  <c r="F132" i="1"/>
  <c r="C131" i="1"/>
  <c r="C132" i="1" l="1"/>
  <c r="F131" i="1"/>
  <c r="L132" i="1"/>
  <c r="I131" i="1"/>
  <c r="D7" i="2" l="1"/>
  <c r="D8" i="2" s="1"/>
  <c r="D9" i="2" s="1"/>
  <c r="D10" i="2" s="1"/>
  <c r="D11" i="2" s="1"/>
  <c r="D12" i="2" s="1"/>
  <c r="D13" i="2" s="1"/>
  <c r="D14" i="2" s="1"/>
  <c r="D15" i="2" s="1"/>
  <c r="D16" i="2" s="1"/>
  <c r="D17" i="2" s="1"/>
  <c r="D18" i="2" s="1"/>
  <c r="D19" i="2" s="1"/>
  <c r="D20" i="2" s="1"/>
  <c r="D21" i="2" s="1"/>
  <c r="D22" i="2" s="1"/>
  <c r="D23" i="2" s="1"/>
  <c r="D24" i="2" s="1"/>
  <c r="D25" i="2" s="1"/>
  <c r="D26" i="2" s="1"/>
  <c r="D27" i="2" s="1"/>
  <c r="D28" i="2" s="1"/>
  <c r="D29" i="2" s="1"/>
  <c r="D30" i="2" s="1"/>
  <c r="D31" i="2" s="1"/>
  <c r="D32" i="2" s="1"/>
  <c r="D33" i="2" s="1"/>
  <c r="D34" i="2" s="1"/>
  <c r="D35" i="2" s="1"/>
  <c r="D36" i="2" s="1"/>
  <c r="D37" i="2" s="1"/>
  <c r="D38" i="2" s="1"/>
  <c r="D39" i="2" s="1"/>
  <c r="D40" i="2" s="1"/>
  <c r="D41" i="2" s="1"/>
  <c r="D42" i="2" s="1"/>
  <c r="D43" i="2" s="1"/>
  <c r="D44" i="2" s="1"/>
  <c r="D45" i="2" s="1"/>
  <c r="D46" i="2" s="1"/>
  <c r="D47" i="2" s="1"/>
  <c r="D48" i="2" s="1"/>
  <c r="D49" i="2" s="1"/>
  <c r="D50" i="2" s="1"/>
  <c r="D51" i="2" s="1"/>
  <c r="D52" i="2" s="1"/>
  <c r="D53" i="2" s="1"/>
  <c r="D54" i="2" s="1"/>
  <c r="D55" i="2" s="1"/>
  <c r="D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fernando</author>
    <author>Ingesp</author>
  </authors>
  <commentList>
    <comment ref="H33" authorId="0" shapeId="0" xr:uid="{00000000-0006-0000-0B00-000001000000}">
      <text>
        <r>
          <rPr>
            <b/>
            <sz val="9"/>
            <color indexed="81"/>
            <rFont val="Tahoma"/>
            <family val="2"/>
          </rPr>
          <t>fernando:</t>
        </r>
        <r>
          <rPr>
            <sz val="9"/>
            <color indexed="81"/>
            <rFont val="Tahoma"/>
            <family val="2"/>
          </rPr>
          <t xml:space="preserve">
Incluye Via interna de 9,72 m</t>
        </r>
      </text>
    </comment>
    <comment ref="H34" authorId="0" shapeId="0" xr:uid="{00000000-0006-0000-0B00-000002000000}">
      <text>
        <r>
          <rPr>
            <b/>
            <sz val="9"/>
            <color indexed="81"/>
            <rFont val="Tahoma"/>
            <family val="2"/>
          </rPr>
          <t>fernando:</t>
        </r>
        <r>
          <rPr>
            <sz val="9"/>
            <color indexed="81"/>
            <rFont val="Tahoma"/>
            <family val="2"/>
          </rPr>
          <t xml:space="preserve">
Se traslapa con predio CRC-V-016 
</t>
        </r>
      </text>
    </comment>
    <comment ref="H36" authorId="0" shapeId="0" xr:uid="{00000000-0006-0000-0B00-000003000000}">
      <text>
        <r>
          <rPr>
            <b/>
            <sz val="9"/>
            <color indexed="81"/>
            <rFont val="Tahoma"/>
            <family val="2"/>
          </rPr>
          <t>fernando:</t>
        </r>
        <r>
          <rPr>
            <sz val="9"/>
            <color indexed="81"/>
            <rFont val="Tahoma"/>
            <family val="2"/>
          </rPr>
          <t xml:space="preserve">
Se traslapa con predio CRC-V-057</t>
        </r>
      </text>
    </comment>
    <comment ref="H37" authorId="1" shapeId="0" xr:uid="{00000000-0006-0000-0B00-000004000000}">
      <text>
        <r>
          <rPr>
            <b/>
            <sz val="9"/>
            <color indexed="81"/>
            <rFont val="Tahoma"/>
            <family val="2"/>
          </rPr>
          <t>Ingesp:</t>
        </r>
        <r>
          <rPr>
            <sz val="9"/>
            <color indexed="81"/>
            <rFont val="Tahoma"/>
            <family val="2"/>
          </rPr>
          <t xml:space="preserve">
Se traslapa con el CRC-V-012</t>
        </r>
      </text>
    </comment>
  </commentList>
</comments>
</file>

<file path=xl/sharedStrings.xml><?xml version="1.0" encoding="utf-8"?>
<sst xmlns="http://schemas.openxmlformats.org/spreadsheetml/2006/main" count="2391" uniqueCount="870">
  <si>
    <t>CODIGO</t>
  </si>
  <si>
    <t>PROYECTO</t>
  </si>
  <si>
    <t>FECHA</t>
  </si>
  <si>
    <t>C-01-R</t>
  </si>
  <si>
    <t>Malla Vial del Meta</t>
  </si>
  <si>
    <t>C-02</t>
  </si>
  <si>
    <t>Siberia La Punta El Vino</t>
  </si>
  <si>
    <t>C-03-R</t>
  </si>
  <si>
    <t>Patios - la Calera</t>
  </si>
  <si>
    <t>C-04</t>
  </si>
  <si>
    <t>Sta Marta Riohacha Paraguachón</t>
  </si>
  <si>
    <t>C-05</t>
  </si>
  <si>
    <t>Bogota Villavicencio</t>
  </si>
  <si>
    <t>C-06</t>
  </si>
  <si>
    <t>Cartagena Barranquilla</t>
  </si>
  <si>
    <t>C-07</t>
  </si>
  <si>
    <t>Desarrollo Vial del Norte de Bogotá - DEVINORTE</t>
  </si>
  <si>
    <t>C-08</t>
  </si>
  <si>
    <t>Fontibon Facatativá Los Alpes</t>
  </si>
  <si>
    <t>C-09</t>
  </si>
  <si>
    <t>Neiva Espinal Girardot</t>
  </si>
  <si>
    <t>C-10</t>
  </si>
  <si>
    <t>Desarrollo Vial del Oriente de Medellin - DEVIMED</t>
  </si>
  <si>
    <t>C-11</t>
  </si>
  <si>
    <t>Armenia Pereira Manizales</t>
  </si>
  <si>
    <t>C-12</t>
  </si>
  <si>
    <t>Malla Vial del Valle y Cauca</t>
  </si>
  <si>
    <t>C-13-R</t>
  </si>
  <si>
    <t>Zipaquira Palenque</t>
  </si>
  <si>
    <t>C-14</t>
  </si>
  <si>
    <t>Briceño Tunja Sogamoso</t>
  </si>
  <si>
    <t>C-15</t>
  </si>
  <si>
    <t>Bosa Granada Girardot</t>
  </si>
  <si>
    <t>C-16</t>
  </si>
  <si>
    <t>Pereira La Victoria</t>
  </si>
  <si>
    <t>C-17</t>
  </si>
  <si>
    <t>Zona Metropolitana de Bucaramanga</t>
  </si>
  <si>
    <t>C-18-R</t>
  </si>
  <si>
    <t>Rumichaca Pasto Chachagui</t>
  </si>
  <si>
    <t>C-19</t>
  </si>
  <si>
    <t>Cordoba Sucre</t>
  </si>
  <si>
    <t>C-20</t>
  </si>
  <si>
    <t>Area Metropolitana de Cúcuta</t>
  </si>
  <si>
    <t>C-21</t>
  </si>
  <si>
    <t>Ruta Caribe</t>
  </si>
  <si>
    <t>C-22</t>
  </si>
  <si>
    <t>Girardot Ibague Cajamarca</t>
  </si>
  <si>
    <t>C-23</t>
  </si>
  <si>
    <t>Ruta del Sol sector - 1</t>
  </si>
  <si>
    <t>C-24</t>
  </si>
  <si>
    <t>Ruta del Sol sector - 2</t>
  </si>
  <si>
    <t>C-25</t>
  </si>
  <si>
    <t>Ruta del Sol sector - 3</t>
  </si>
  <si>
    <t>C-26</t>
  </si>
  <si>
    <t>Transversal de las Américas - 1</t>
  </si>
  <si>
    <t>C-27</t>
  </si>
  <si>
    <t>Rio de Oro - Aguaclara - Gamarra</t>
  </si>
  <si>
    <t>C-28</t>
  </si>
  <si>
    <t>Buga - Loboguerrero </t>
  </si>
  <si>
    <t>C-29</t>
  </si>
  <si>
    <t>APP Zipaquirá - Bucaramanga (Palenque) </t>
  </si>
  <si>
    <t>C-30</t>
  </si>
  <si>
    <t>Autopista Conexión Pacifico 2</t>
  </si>
  <si>
    <t>C-31</t>
  </si>
  <si>
    <t>Autopista Conexión Pacifico 1</t>
  </si>
  <si>
    <t>C-32</t>
  </si>
  <si>
    <t>Girardot - Honda – Puerto Salgar</t>
  </si>
  <si>
    <t>C-33</t>
  </si>
  <si>
    <t>Cartagena - Barranquilla; Circunvalar de la Prosperidad</t>
  </si>
  <si>
    <t>C-34</t>
  </si>
  <si>
    <t>Autopista Conexión Pacifico 3</t>
  </si>
  <si>
    <t>C-35</t>
  </si>
  <si>
    <t>Perimetral de Oriente de Cundinamarca</t>
  </si>
  <si>
    <t>C-36</t>
  </si>
  <si>
    <t>Autopistas Conexión Norte</t>
  </si>
  <si>
    <t>C-37</t>
  </si>
  <si>
    <t>Autopistas al Río Magdalena 2</t>
  </si>
  <si>
    <t>C-38</t>
  </si>
  <si>
    <t>Loboguerrero - Mulaló</t>
  </si>
  <si>
    <t>C-39</t>
  </si>
  <si>
    <t>IP - Ibagué Cajamarca</t>
  </si>
  <si>
    <t>C-40</t>
  </si>
  <si>
    <t>IP - Malla vial del Meta</t>
  </si>
  <si>
    <t>C-41</t>
  </si>
  <si>
    <t>IP - Chirajara - Villavicencio</t>
  </si>
  <si>
    <t>C-42</t>
  </si>
  <si>
    <t>Puerta de Hierro - Carreto - Palmar de Varela; Carreto - Cruz del Viso</t>
  </si>
  <si>
    <t>C-43</t>
  </si>
  <si>
    <t>IP - Cesar Guajira</t>
  </si>
  <si>
    <t>C-44</t>
  </si>
  <si>
    <t>Sisga el Secreto</t>
  </si>
  <si>
    <t>C-45</t>
  </si>
  <si>
    <t>Villavicencio -Yopal</t>
  </si>
  <si>
    <t>C-46</t>
  </si>
  <si>
    <t>IP - Cambao Manizales</t>
  </si>
  <si>
    <t>C-47</t>
  </si>
  <si>
    <t>Santana - Mocoa - Neiva</t>
  </si>
  <si>
    <t>C-48</t>
  </si>
  <si>
    <t>Santander de Quilichao - Popayan</t>
  </si>
  <si>
    <t>C-49</t>
  </si>
  <si>
    <t>Autopistas al Mar 1</t>
  </si>
  <si>
    <t>C-50</t>
  </si>
  <si>
    <t>Bucaramanga Barranca-Yondó</t>
  </si>
  <si>
    <t>C-51</t>
  </si>
  <si>
    <t xml:space="preserve">Pasto -Rumichaca </t>
  </si>
  <si>
    <t>C-52</t>
  </si>
  <si>
    <t>IP - Neiva Girardot</t>
  </si>
  <si>
    <t>C-53</t>
  </si>
  <si>
    <t>IP - Antioquia - Bolivar</t>
  </si>
  <si>
    <t>C-54</t>
  </si>
  <si>
    <t>Autopistas al Mar 2</t>
  </si>
  <si>
    <t>C-55</t>
  </si>
  <si>
    <t>Vía al Nus</t>
  </si>
  <si>
    <t>INFORMACIÓN GENERAL</t>
  </si>
  <si>
    <t>Concesionario</t>
  </si>
  <si>
    <t>Plazo Concesión</t>
  </si>
  <si>
    <t>Fecha de Adjudicación Concesión</t>
  </si>
  <si>
    <t>Fecha de Acta de Inicio del Contrato Concesión</t>
  </si>
  <si>
    <t xml:space="preserve">Fecha de Suscripción Concesión </t>
  </si>
  <si>
    <t>Fecha Inicio de Etapa de Construcción</t>
  </si>
  <si>
    <t>Fecha finalización de Etapa de Construcción</t>
  </si>
  <si>
    <t>Fecha de terminación (inicial)</t>
  </si>
  <si>
    <t>Fecha terminanción (actual)</t>
  </si>
  <si>
    <t>INGRESO MINIMO GARANTIZADO INICIAL</t>
  </si>
  <si>
    <t>TIR INICIAL</t>
  </si>
  <si>
    <t>VPIT INICIAL</t>
  </si>
  <si>
    <t>VPIP INICIAL</t>
  </si>
  <si>
    <t>INGRESO MINIMO GARANTIZADO ADICIONAL</t>
  </si>
  <si>
    <t>TIR ADICIONAL</t>
  </si>
  <si>
    <t>INGRESO ESPERADO ADICIONAL</t>
  </si>
  <si>
    <t>VPIT ADICIONAL</t>
  </si>
  <si>
    <t>VPIP ADICIONAL</t>
  </si>
  <si>
    <t>INGRESO MINIMO GARANTIZADO ACTUAL</t>
  </si>
  <si>
    <t>TIR ACTUAL</t>
  </si>
  <si>
    <t>INGRESO ESPERADO ACTUAL</t>
  </si>
  <si>
    <t>VPIT ACTUAL</t>
  </si>
  <si>
    <t>VPIP ACTUAL</t>
  </si>
  <si>
    <t>INGRESO MINIMO GARANTIZADO GENERADO</t>
  </si>
  <si>
    <t xml:space="preserve">TIR </t>
  </si>
  <si>
    <t>INGRESO GENERADO</t>
  </si>
  <si>
    <t>VPIT GENERADO</t>
  </si>
  <si>
    <t>VPIP GENERADO</t>
  </si>
  <si>
    <t>% CUMPLIMIENTO INGRESO GENERADO</t>
  </si>
  <si>
    <t>% CUMPLIMIENTO VPIT GENERADO</t>
  </si>
  <si>
    <t>% CUMPLIMIENTO VPIP GENERADO</t>
  </si>
  <si>
    <t>INFORME EJECUTIVO CARRETERO</t>
  </si>
  <si>
    <t>INFORMACIÓN FINANCIERA</t>
  </si>
  <si>
    <t>VALOR INICIAL</t>
  </si>
  <si>
    <t>VALOR ACTUAL</t>
  </si>
  <si>
    <t>INFORMACIÓN DE AVANCE DEL PROYECTO</t>
  </si>
  <si>
    <t>Pesos 2008</t>
  </si>
  <si>
    <t>PRECONSTRUCCIÓN</t>
  </si>
  <si>
    <t>CONSTRUCCIÓN</t>
  </si>
  <si>
    <t>MANTENIMIENTO Y OPERACIÓN</t>
  </si>
  <si>
    <t>FASE ACTUAL</t>
  </si>
  <si>
    <t>% DE AVANCE DE LA FASE ACTUAL</t>
  </si>
  <si>
    <t>TÉCNICO</t>
  </si>
  <si>
    <t>AMBIENTAL Y SOCIAL</t>
  </si>
  <si>
    <t>PREDIAL</t>
  </si>
  <si>
    <t>FINANCIERO</t>
  </si>
  <si>
    <t>Estudios de trazado y diseño</t>
  </si>
  <si>
    <t>Plan de Adquisiciones Predial</t>
  </si>
  <si>
    <t>Cierre Financiero</t>
  </si>
  <si>
    <t>Estudios de detalle UF inicial</t>
  </si>
  <si>
    <t>Estudios de impacto Ambiental</t>
  </si>
  <si>
    <t>Fondeos de Subcuentas del Patrimonio</t>
  </si>
  <si>
    <t>Plan de Obras</t>
  </si>
  <si>
    <t>Plan de responsailidad Ambiental y Social</t>
  </si>
  <si>
    <t>Plan de Traslados de Redes</t>
  </si>
  <si>
    <t>Trámite de UF Inicial</t>
  </si>
  <si>
    <t>40% de UF inicial</t>
  </si>
  <si>
    <t>Observaciones</t>
  </si>
  <si>
    <t>O-D</t>
  </si>
  <si>
    <t>Tramite Ambiental</t>
  </si>
  <si>
    <t>Disponibilidad Predial</t>
  </si>
  <si>
    <t>Segunda Calzada</t>
  </si>
  <si>
    <t>Puentes Vehiculares</t>
  </si>
  <si>
    <t xml:space="preserve">Mejoramiento </t>
  </si>
  <si>
    <t>Fecha fin</t>
  </si>
  <si>
    <t>Fecha  Inicio</t>
  </si>
  <si>
    <t xml:space="preserve">METAS DEL AÑO </t>
  </si>
  <si>
    <t>PROGRAMADO</t>
  </si>
  <si>
    <t>EJECUTADO</t>
  </si>
  <si>
    <t>PROYECTADO</t>
  </si>
  <si>
    <t>ENE</t>
  </si>
  <si>
    <t>FEB</t>
  </si>
  <si>
    <t>MAR</t>
  </si>
  <si>
    <t>ABR</t>
  </si>
  <si>
    <t>MAY</t>
  </si>
  <si>
    <t>JUN</t>
  </si>
  <si>
    <t>JUL</t>
  </si>
  <si>
    <t>AGO</t>
  </si>
  <si>
    <t>SEP</t>
  </si>
  <si>
    <t>OCT</t>
  </si>
  <si>
    <t>NOV</t>
  </si>
  <si>
    <t>DIC</t>
  </si>
  <si>
    <t>MEJORAMIENTO</t>
  </si>
  <si>
    <t>PUENTES VEHICULARES</t>
  </si>
  <si>
    <t>TUNELES</t>
  </si>
  <si>
    <t>NUEVAS CALZADAS CONSTRUIDAS</t>
  </si>
  <si>
    <t>CONTRATADO</t>
  </si>
  <si>
    <t>COMO VA EL CONTRATO</t>
  </si>
  <si>
    <t>COMO VA EL AÑO</t>
  </si>
  <si>
    <t>%E/P</t>
  </si>
  <si>
    <t>ESTIMACIÓN CIERRE DEL AÑO</t>
  </si>
  <si>
    <t>CIERRE</t>
  </si>
  <si>
    <t>META INICIAL</t>
  </si>
  <si>
    <t>%C/M</t>
  </si>
  <si>
    <t>OBSERVACIONES:</t>
  </si>
  <si>
    <t>DISPONIBILIDAD PREDIAL PROYECTO</t>
  </si>
  <si>
    <t>Longitud Efectiva Predial</t>
  </si>
  <si>
    <t>No.Predios</t>
  </si>
  <si>
    <t>Porcentaje</t>
  </si>
  <si>
    <t>Kilometros</t>
  </si>
  <si>
    <t>Requeridos</t>
  </si>
  <si>
    <t>Disponibles</t>
  </si>
  <si>
    <t>Faltantes</t>
  </si>
  <si>
    <t>DISPONIBILIDAD PREDIAL META 2016</t>
  </si>
  <si>
    <t>TRAMO</t>
  </si>
  <si>
    <t>OBSERVACIONES</t>
  </si>
  <si>
    <t>ESTADO DE PREDIOS FALTANTES PARA LA META</t>
  </si>
  <si>
    <t>%</t>
  </si>
  <si>
    <t>N°</t>
  </si>
  <si>
    <t>Subtramos/ Hitos</t>
  </si>
  <si>
    <t>ID DEL PREDIO</t>
  </si>
  <si>
    <t xml:space="preserve">PROPIETARIO </t>
  </si>
  <si>
    <t>ESTADO PREDIAL (*)</t>
  </si>
  <si>
    <t>LONG. VÍA AFECTADA (MTS)</t>
  </si>
  <si>
    <t xml:space="preserve">FECHA INICIO OBRA </t>
  </si>
  <si>
    <t>TIEMPO DURACIÓN OBRA (MESES)</t>
  </si>
  <si>
    <t>OBSERVACION</t>
  </si>
  <si>
    <t>UF/ TRAMO</t>
  </si>
  <si>
    <t>INSTRUMENTO DE CONTROL</t>
  </si>
  <si>
    <t>PAGA</t>
  </si>
  <si>
    <t>LICENCIA AMBIENTAL</t>
  </si>
  <si>
    <t>ESTADO</t>
  </si>
  <si>
    <t>APROBADO</t>
  </si>
  <si>
    <t>OTORGADO</t>
  </si>
  <si>
    <t>EN PROCESO</t>
  </si>
  <si>
    <t>NO  HA INICIADO</t>
  </si>
  <si>
    <t>ACTUACIÓN ACTUAL</t>
  </si>
  <si>
    <t>RESPONSABLE</t>
  </si>
  <si>
    <t>FECHA DE ACTUACIÓN</t>
  </si>
  <si>
    <t>DETALLE DEL TRÁMITE</t>
  </si>
  <si>
    <t>INICIO</t>
  </si>
  <si>
    <t>FIN</t>
  </si>
  <si>
    <t>% E/C</t>
  </si>
  <si>
    <t>INAGURACIONES</t>
  </si>
  <si>
    <t>TRIMESTRE I</t>
  </si>
  <si>
    <t>TRIMESTRE II</t>
  </si>
  <si>
    <t>TRIMESTRE III</t>
  </si>
  <si>
    <t>TRIMESTRE IV</t>
  </si>
  <si>
    <t>Ubicación: Valle del Cauca
Inversión: $ 4.000.000.000</t>
  </si>
  <si>
    <t>Ubicación: Valle del Cauca
Inversión: $ 1.000.000.000</t>
  </si>
  <si>
    <t>Entrega de segunda calzada Loboguerreo-Mediacanoa</t>
  </si>
  <si>
    <t>Entrega de Puente Vehicular " el Mono"</t>
  </si>
  <si>
    <t>TEMAS DE GESTIÓN</t>
  </si>
  <si>
    <t>TIPO</t>
  </si>
  <si>
    <t>DEFINICIÓN PROBLEMÁTICA</t>
  </si>
  <si>
    <t>ESTRATEGIA/ACCIÓN</t>
  </si>
  <si>
    <t>SEMAFORO</t>
  </si>
  <si>
    <t>ASOCIADA A LA META</t>
  </si>
  <si>
    <t>HALLAZGOS FISCALES</t>
  </si>
  <si>
    <t>FECHA MAXIMA</t>
  </si>
  <si>
    <t>TRIBUNALES</t>
  </si>
  <si>
    <t>SENTENCIAS</t>
  </si>
  <si>
    <t>COMPROMISOS DE GOBIERNO</t>
  </si>
  <si>
    <t>OTROS</t>
  </si>
  <si>
    <t>VALOR MAXIMO DE ADICIÓN DISPONIBLE</t>
  </si>
  <si>
    <t xml:space="preserve">HALLAZGOS </t>
  </si>
  <si>
    <t>APORTES EQUITY</t>
  </si>
  <si>
    <t>VIGENCIAS FUTURAS</t>
  </si>
  <si>
    <t>RECAUDO DE PEAJES</t>
  </si>
  <si>
    <t>EXPLOTACIÓN COMERCIAL</t>
  </si>
  <si>
    <t xml:space="preserve">CIERRE FINANCIERO </t>
  </si>
  <si>
    <t>FECHA PROGRAMADA</t>
  </si>
  <si>
    <t>FECHA REAL</t>
  </si>
  <si>
    <t>FPC 2016</t>
  </si>
  <si>
    <t>TES 2016</t>
  </si>
  <si>
    <t>FIDUCIA</t>
  </si>
  <si>
    <t>CONCEPTO</t>
  </si>
  <si>
    <t xml:space="preserve">PPTO INV 2016
</t>
  </si>
  <si>
    <t>SALDO A 31 DIC 2016</t>
  </si>
  <si>
    <t>SALDO A 31 DIC 2015</t>
  </si>
  <si>
    <t>FUENTES DE FINANCIACIÓN</t>
  </si>
  <si>
    <t>TOTAL</t>
  </si>
  <si>
    <t>AUTOPISTAS DEL SOL S.A</t>
  </si>
  <si>
    <t>Plazo Concesión (Años)</t>
  </si>
  <si>
    <t>Cartagena -Turbaco- Arjona</t>
  </si>
  <si>
    <t>VIGENCIAS ADJUDICADAS</t>
  </si>
  <si>
    <t>VIGENCIAS GIRADAS</t>
  </si>
  <si>
    <t>% CUMPLIMIENTO GIRADO</t>
  </si>
  <si>
    <t>EQUITY MIN. CONTRACTUAL</t>
  </si>
  <si>
    <t>EQUITY GIRADO</t>
  </si>
  <si>
    <t>N.A</t>
  </si>
  <si>
    <t>VALOR REAL</t>
  </si>
  <si>
    <t>NA</t>
  </si>
  <si>
    <t>RECAUDO</t>
  </si>
  <si>
    <t>RECAUDO ($ Pesos Corrientes)</t>
  </si>
  <si>
    <t>$ mes de referencia</t>
  </si>
  <si>
    <t>NECESIDADES DE RECURSOS</t>
  </si>
  <si>
    <t>Remuneración</t>
  </si>
  <si>
    <t>Participación</t>
  </si>
  <si>
    <t>Unidad Funcional 1</t>
  </si>
  <si>
    <t>Unidad Funcional 2</t>
  </si>
  <si>
    <t>Unidad Funcional 3</t>
  </si>
  <si>
    <t>Unidad Funcional 4</t>
  </si>
  <si>
    <t>Unidad Funcional 5</t>
  </si>
  <si>
    <t>Total</t>
  </si>
  <si>
    <t xml:space="preserve">Vigencias Futuras
</t>
  </si>
  <si>
    <t xml:space="preserve">Peajes
</t>
  </si>
  <si>
    <t xml:space="preserve">Explotación Comercial
</t>
  </si>
  <si>
    <t xml:space="preserve">Total
</t>
  </si>
  <si>
    <t>Nov 2015</t>
  </si>
  <si>
    <t>Pasivo</t>
  </si>
  <si>
    <t>Patrimonio</t>
  </si>
  <si>
    <t>Activo</t>
  </si>
  <si>
    <t>BALANCE GENERAL</t>
  </si>
  <si>
    <t>MES</t>
  </si>
  <si>
    <t>AÑO</t>
  </si>
  <si>
    <t>% DE ENDEUDAMIENTO</t>
  </si>
  <si>
    <t>RETRIBUCIÓN ($ Pesos Corrientes)</t>
  </si>
  <si>
    <t>INVERSIÓN  2010-2014</t>
  </si>
  <si>
    <t>INVERSIÓN 2015</t>
  </si>
  <si>
    <t>RETRIBUCIÓN ($  Millones  de Pesos Corrientes)</t>
  </si>
  <si>
    <t>DEUDA</t>
  </si>
  <si>
    <t>OBRAS ADICIONALES</t>
  </si>
  <si>
    <t>Peajes</t>
  </si>
  <si>
    <t>Explotación Comercial</t>
  </si>
  <si>
    <t>Interventoria</t>
  </si>
  <si>
    <t>Gerente ANI</t>
  </si>
  <si>
    <t>Supervisor</t>
  </si>
  <si>
    <t>Nombre</t>
  </si>
  <si>
    <t>COMPOSICIÓN ACCIONARIA</t>
  </si>
  <si>
    <t>ODINSA</t>
  </si>
  <si>
    <t>JKFHSHFSKFJLSKDJF</t>
  </si>
  <si>
    <t>FLJFLJFJSEJERO</t>
  </si>
  <si>
    <t>GLDJGLJSGJÑSDJG</t>
  </si>
  <si>
    <t>DFKLDGKLSDJGLSJDG</t>
  </si>
  <si>
    <t xml:space="preserve">INVERSIÓN  </t>
  </si>
  <si>
    <t>INVERSIÓN 2016</t>
  </si>
  <si>
    <t>Andres Silva</t>
  </si>
  <si>
    <t>Elizabeth Marin</t>
  </si>
  <si>
    <t>CONSTRUCTORA EMMA LTDA.</t>
  </si>
  <si>
    <t>KMA CONSTRUCCIONES S.A.</t>
  </si>
  <si>
    <t>CICON S.A.</t>
  </si>
  <si>
    <t>OBRAS ESPECIALES OBRESCA C.A.</t>
  </si>
  <si>
    <t>TECNOCONSULTA</t>
  </si>
  <si>
    <t>% avance Segunda Calzada</t>
  </si>
  <si>
    <t>% avance Rehabilitación</t>
  </si>
  <si>
    <t>FECHA ACTULIZACIÓN</t>
  </si>
  <si>
    <t>% avance Doble Calzada</t>
  </si>
  <si>
    <t>ADICIONALES</t>
  </si>
  <si>
    <t>Rehabilitación  Variante Mamonal- Gambote Ejecutado ( Km)</t>
  </si>
  <si>
    <t>Rehabilitación  Variante Cartagena Ejecutado ( Km)</t>
  </si>
  <si>
    <t>Segunda Calzada Variante Cartagena Ejecutado ( Km)</t>
  </si>
  <si>
    <t>Doble Calzada Variante Palmar de Varela - Sabanagrande Ejecutado ( Km)</t>
  </si>
  <si>
    <t>segunda calzada Variante Gambote-Mamonal Ejecutado ( Km)</t>
  </si>
  <si>
    <t>Entrega de la Variante Sabanagrande- Palmar de Varela</t>
  </si>
  <si>
    <t>Ubicación: Sabanagrande – Palmar de Varela (Atlántico) 
Inversión: $81.918.566.112 ($ 2005)</t>
  </si>
  <si>
    <t>Proceso de Notificacion</t>
  </si>
  <si>
    <t>Insumos</t>
  </si>
  <si>
    <t>Oferta  Aceptada</t>
  </si>
  <si>
    <t>Expropiación</t>
  </si>
  <si>
    <t>Ubicación: Turbaná (Bolívar)
Inversión: $ 134.487.067.120</t>
  </si>
  <si>
    <t xml:space="preserve">Entrega de Variante Mamonal Gambote </t>
  </si>
  <si>
    <t>Dic</t>
  </si>
  <si>
    <t>Abr</t>
  </si>
  <si>
    <t>Reclamos (tutelas) comunidad de Galapa, argumentando que las obras de segunda calzada ponen en riesgo la estabilidad de sus viviendas.</t>
  </si>
  <si>
    <t>Reubicación de los tutelantes hasta que terminen las obras, cumplimiento del fallo (conformacion comité técnico)</t>
  </si>
  <si>
    <t>Incierto</t>
  </si>
  <si>
    <t>Predios con problema de titularidad en la variante Mamonal Gambote</t>
  </si>
  <si>
    <t>Realizar el saneamiento automático en aplicación de la Ley de Infraestructura</t>
  </si>
  <si>
    <t>Tribunal en curso por controversias contractuales juridicas, financieras, ambientales y prediales,</t>
  </si>
  <si>
    <t xml:space="preserve">Los asesores juridicos externos, defensa judicial y la Vicepresidencia Ejecutiva han dado respuesta a la demanda interpuesta y lo demas que corresponde. </t>
  </si>
  <si>
    <t>EJECUTADO  (Proxy)</t>
  </si>
  <si>
    <t>INVERSIÓN  ACUMULADA A FEBRERO 2016</t>
  </si>
  <si>
    <t xml:space="preserve">Solicitud habitantes del pozón construcción de canal </t>
  </si>
  <si>
    <t>solicitar recursos al fondo de adaptación</t>
  </si>
  <si>
    <t>A través del comunicado Radicado MT 20141100293671 del 12 de agosto de 2014, el Ministerio de Transporte expuso al Fondo de Adaptación la necesidad de contratar las obras e intervenciones hidráulicas necesarias para atender la problemática de inundaciones en el barrio el Pozón ubicado en la intersección de la Variante Cartagena con la vía la Cordialidad, y aquellas presentadas en la vía la cordialidad sobre el sector comprendido entre Arroyo de Piedra y Molineros. La Agencia a través de comunicaciones  de diciembre de 2014, enero y febrero de 2015, solicitó al Fondo de Adaptación reiteradamente la información, 
Mediante correo electrónico del 21/01/2016, se consultó con la Vicepresidencia de Estrucuturación si la obra que da solución a la problemática, está incluida en la IP presentada por el mismo concesionario.</t>
  </si>
  <si>
    <t>Construcción y operación peaje Pasacaballos (variante Mamonal Gambote)</t>
  </si>
  <si>
    <t>Tramite expedición resolución ante el Ministerio de Transporte
Construcción del peaje</t>
  </si>
  <si>
    <t>Pesos 2005</t>
  </si>
  <si>
    <t>T1 Cartagena-Turbaco-Arjona</t>
  </si>
  <si>
    <t>T2 Cartagena-Bayunca</t>
  </si>
  <si>
    <t>T3 Palmar de Varela- Malambo</t>
  </si>
  <si>
    <t>T4 Sabanalarga- Palmar de Varela</t>
  </si>
  <si>
    <t>T5 Bayunca-Sabanalarga</t>
  </si>
  <si>
    <t>T6 Cruz del Viso-Arjona</t>
  </si>
  <si>
    <t>T7 Malambo-Barranquilla</t>
  </si>
  <si>
    <t>T8 Barranquilla-Cruce Ramal Caracoli</t>
  </si>
  <si>
    <t>T9 Bayunca-Sabanalarga</t>
  </si>
  <si>
    <t xml:space="preserve">% </t>
  </si>
  <si>
    <t xml:space="preserve">Segunda Calzada Ejecutada </t>
  </si>
  <si>
    <t>Puentes Vehiculares Ejecutada</t>
  </si>
  <si>
    <t>Rehabilitado Ejecutado</t>
  </si>
  <si>
    <t>Km</t>
  </si>
  <si>
    <t>Un</t>
  </si>
  <si>
    <t>%E/C</t>
  </si>
  <si>
    <t>INVERSIONES</t>
  </si>
  <si>
    <t>NECESIDADES DE RECURSOS 2016</t>
  </si>
  <si>
    <t>Proyección cierre</t>
  </si>
  <si>
    <t xml:space="preserve">Meta </t>
  </si>
  <si>
    <t>%E/Prog.</t>
  </si>
  <si>
    <t>META 2016 ($mm)</t>
  </si>
  <si>
    <t>META 2016 (Km)</t>
  </si>
  <si>
    <t>INVERSIÓN PROYECTO</t>
  </si>
  <si>
    <t>CAPEX ESTIMADO</t>
  </si>
  <si>
    <t>EJECUTADO A 2015</t>
  </si>
  <si>
    <t>#</t>
  </si>
  <si>
    <t>Participación (%)</t>
  </si>
  <si>
    <t>INDICADOR DE ENDEUDAMIENTO FINANCIERO</t>
  </si>
  <si>
    <t>INDICADOR DE LIQUIDEZ</t>
  </si>
  <si>
    <t>INDICADOR DE SOLVENCIA</t>
  </si>
  <si>
    <t>Aportes Públicos</t>
  </si>
  <si>
    <t>VALOR INICIAL DEL CONTRATO</t>
  </si>
  <si>
    <t>APORTES ANI 
GIRADOS A FIDUCIA</t>
  </si>
  <si>
    <t>INGRESO ESPERADO PACTADO</t>
  </si>
  <si>
    <t>VALOR MÁXIMO DE ADICIÓN DISPONIBLE</t>
  </si>
  <si>
    <t>EQUITY
GIRADO A FIDUCIA</t>
  </si>
  <si>
    <t>INGRESO ESPERADO TOTAL CONTRATO</t>
  </si>
  <si>
    <t>APORTES ANI 
TOTAL CONTRATO</t>
  </si>
  <si>
    <t>Pesos 
2005</t>
  </si>
  <si>
    <t>CIERRE FINANCIERO MÍNIMO CONTRACTUAL</t>
  </si>
  <si>
    <t>EQUITY 
MÍNIMO CONTRACTUAL</t>
  </si>
  <si>
    <t>CIERRE FINANCIERO CERTIFICADO</t>
  </si>
  <si>
    <t>% CUMPLIMIENTO APORTES ANI</t>
  </si>
  <si>
    <t>% CUMPLIMIENTO INGRESO ESPERADO</t>
  </si>
  <si>
    <t>% CUMPLIMIENTO EQUITY</t>
  </si>
  <si>
    <t>% CUMPLIMIENTO CIERRE FINANCIERO</t>
  </si>
  <si>
    <t>Fecha máx. para entrega documentación</t>
  </si>
  <si>
    <t xml:space="preserve">RECAUDO 
</t>
  </si>
  <si>
    <t>(Millones de Pesos Corrientes)</t>
  </si>
  <si>
    <r>
      <rPr>
        <b/>
        <sz val="18"/>
        <rFont val="Calibri Light"/>
        <family val="2"/>
      </rPr>
      <t>RETRIBUCIÓN</t>
    </r>
    <r>
      <rPr>
        <b/>
        <sz val="18"/>
        <rFont val="Calibri Light"/>
        <family val="2"/>
        <scheme val="major"/>
      </rPr>
      <t xml:space="preserve"> 
</t>
    </r>
  </si>
  <si>
    <t>Fecha de Suscripción Contrato</t>
  </si>
  <si>
    <t>Fecha de Acta de Inicio del Contrato</t>
  </si>
  <si>
    <r>
      <t xml:space="preserve">Fecha Inicio Etapa de Construcción </t>
    </r>
    <r>
      <rPr>
        <sz val="11"/>
        <color theme="1"/>
        <rFont val="Calibri"/>
        <family val="2"/>
      </rPr>
      <t>(Declarada)</t>
    </r>
  </si>
  <si>
    <r>
      <t xml:space="preserve">Plazo Concesión </t>
    </r>
    <r>
      <rPr>
        <sz val="11"/>
        <color theme="1"/>
        <rFont val="Calibri"/>
        <family val="2"/>
      </rPr>
      <t>(años)</t>
    </r>
  </si>
  <si>
    <t xml:space="preserve">Puentes
Vehiculares 
</t>
  </si>
  <si>
    <t>Rehabilitado</t>
  </si>
  <si>
    <t>Consorcio Epsilon Vial</t>
  </si>
  <si>
    <t>Rehabilitación</t>
  </si>
  <si>
    <t>Mejoramiento</t>
  </si>
  <si>
    <t>Unidades</t>
  </si>
  <si>
    <r>
      <t xml:space="preserve">Puentes
</t>
    </r>
    <r>
      <rPr>
        <sz val="11"/>
        <color theme="1"/>
        <rFont val="Calibri Light"/>
        <family val="2"/>
      </rPr>
      <t>(nuevos y/o repotenciados)</t>
    </r>
  </si>
  <si>
    <r>
      <t xml:space="preserve">Fecha de Terminación Contrato </t>
    </r>
    <r>
      <rPr>
        <sz val="11"/>
        <color theme="1"/>
        <rFont val="Calibri"/>
        <family val="2"/>
      </rPr>
      <t>(inicial)</t>
    </r>
  </si>
  <si>
    <r>
      <t xml:space="preserve">Fecha Terminanción Contrato 
</t>
    </r>
    <r>
      <rPr>
        <sz val="11"/>
        <color theme="1"/>
        <rFont val="Calibri"/>
        <family val="2"/>
      </rPr>
      <t>(Vigente)</t>
    </r>
  </si>
  <si>
    <r>
      <t xml:space="preserve">Fecha Finalización Etapa de Construcción </t>
    </r>
    <r>
      <rPr>
        <sz val="11"/>
        <color theme="1"/>
        <rFont val="Calibri"/>
        <family val="2"/>
      </rPr>
      <t>(Contractual)</t>
    </r>
  </si>
  <si>
    <r>
      <t xml:space="preserve">Túneles 
</t>
    </r>
    <r>
      <rPr>
        <sz val="11"/>
        <color theme="1"/>
        <rFont val="Calibri Light"/>
        <family val="2"/>
      </rPr>
      <t>(construcción)</t>
    </r>
  </si>
  <si>
    <r>
      <t xml:space="preserve">Dobles calzadas 
</t>
    </r>
    <r>
      <rPr>
        <sz val="11"/>
        <color theme="1"/>
        <rFont val="Calibri Light"/>
        <family val="2"/>
      </rPr>
      <t>(construcción)</t>
    </r>
  </si>
  <si>
    <r>
      <t xml:space="preserve">Segunda calzada 
</t>
    </r>
    <r>
      <rPr>
        <sz val="11"/>
        <color theme="1"/>
        <rFont val="Calibri Light"/>
        <family val="2"/>
      </rPr>
      <t>(construcción)</t>
    </r>
  </si>
  <si>
    <r>
      <t xml:space="preserve">Segunda 
Calzada
</t>
    </r>
    <r>
      <rPr>
        <sz val="9"/>
        <color theme="1"/>
        <rFont val="Calibri"/>
        <family val="2"/>
      </rPr>
      <t>(ejecutado)</t>
    </r>
  </si>
  <si>
    <t>Fecha de entrega documentación</t>
  </si>
  <si>
    <t>Corte:</t>
  </si>
  <si>
    <t>APORTES ANI PAGADO /  GIRADO A FIDUCIA
(%)</t>
  </si>
  <si>
    <t>INGRESO POR PEAJES / RECAUDO (%)</t>
  </si>
  <si>
    <r>
      <t xml:space="preserve">Calzada sencilla
</t>
    </r>
    <r>
      <rPr>
        <sz val="11"/>
        <color theme="1"/>
        <rFont val="Calibri Light"/>
        <family val="2"/>
      </rPr>
      <t>(construcción)</t>
    </r>
  </si>
  <si>
    <t>ALCANCE CONTRACTUAL VIGENTE</t>
  </si>
  <si>
    <t>MEJORAMIENTO / REHABILITACIÓN</t>
  </si>
  <si>
    <t>NECESIDAD</t>
  </si>
  <si>
    <t>SENTENCIA / CONCILIACIÓN</t>
  </si>
  <si>
    <t>AMBIENTAL</t>
  </si>
  <si>
    <t>SOCIAL</t>
  </si>
  <si>
    <t>DIF. TARIFARIO</t>
  </si>
  <si>
    <t>INTERVENTORIA</t>
  </si>
  <si>
    <t>GEOLOGICO</t>
  </si>
  <si>
    <t>DISEÑOS</t>
  </si>
  <si>
    <t>LAUDO</t>
  </si>
  <si>
    <t>INGRESO</t>
  </si>
  <si>
    <t>TRIBUTARIO</t>
  </si>
  <si>
    <t>NO INST. PEAJES</t>
  </si>
  <si>
    <t>COMERCIAL</t>
  </si>
  <si>
    <t>REDES</t>
  </si>
  <si>
    <t>Ampliación de Box Coulvert, no tiene fuente en 2016, se incluyo en necesidades 2017 (anteproyecto)</t>
  </si>
  <si>
    <t>RENDIMIENTOS</t>
  </si>
  <si>
    <t xml:space="preserve"> APORTES ABONADO A Dic/15</t>
  </si>
  <si>
    <t>PAGOS MATERIALIZADOS Dic/15</t>
  </si>
  <si>
    <t>SALDO Dic/15</t>
  </si>
  <si>
    <t>APORTES PRIORIZADOS 2016</t>
  </si>
  <si>
    <t>FONDO DE CONTIGENCIAS</t>
  </si>
  <si>
    <t>NECESIDADES 2016</t>
  </si>
  <si>
    <t>% EJECUTADO</t>
  </si>
  <si>
    <t>VALOR TOTAL 2016</t>
  </si>
  <si>
    <t>Se van a ejecutar progresivamente en II semestre /16</t>
  </si>
  <si>
    <t>PROGRAMADO ACUMULADO</t>
  </si>
  <si>
    <t>EJECUTADO ACUMULADO</t>
  </si>
  <si>
    <t>Insumos prediales</t>
  </si>
  <si>
    <t>Oferta notificada e inscrita</t>
  </si>
  <si>
    <t>Predio disponible</t>
  </si>
  <si>
    <t>Expropiacion</t>
  </si>
  <si>
    <t>Predio adquirido</t>
  </si>
  <si>
    <t>Casos especiales</t>
  </si>
  <si>
    <t>ESTADO DE PREDIOS FALTANTES PARA LA META EN KM A MARZO</t>
  </si>
  <si>
    <t>FECHA DE ACTUALIZACION</t>
  </si>
  <si>
    <t>IR PROYECTOS</t>
  </si>
  <si>
    <t>PREDIOS NO DISPONIBLES PARA METAS 2016</t>
  </si>
  <si>
    <t>FECHA ESTIMADA DE DISPONIBILIDAD</t>
  </si>
  <si>
    <t>SEMAFOFO
      "0" No Disponible
      "1" En Gestion
      "2" Disponible</t>
  </si>
  <si>
    <t>TRAMO 1</t>
  </si>
  <si>
    <t>CRC-01-156</t>
  </si>
  <si>
    <t>KAREN MARGARITA MEJIA OTALORA</t>
  </si>
  <si>
    <t>30 meses</t>
  </si>
  <si>
    <t>CRC-01-160</t>
  </si>
  <si>
    <t>AYNELDA, ROBERTO Y ANA ELENA ALCALA PUELLO</t>
  </si>
  <si>
    <t>CRC-01-160 (2)</t>
  </si>
  <si>
    <t>CRC-01-161A</t>
  </si>
  <si>
    <t>JOSEFINA RIOS DE ZABALETA</t>
  </si>
  <si>
    <t>CRC-01-11B</t>
  </si>
  <si>
    <t>OSWALDO ENRIQUE CARBALLO TORRES Y ARTURO RAFAEL CARBALLO HERRERA</t>
  </si>
  <si>
    <t>CRC-01-165</t>
  </si>
  <si>
    <t>ROBINSON ZABALA PAJARO</t>
  </si>
  <si>
    <t>CRC-01-162A</t>
  </si>
  <si>
    <t>JOSE MANUEL PAJARO NAVARRO</t>
  </si>
  <si>
    <t>CRC-01-193B</t>
  </si>
  <si>
    <t>CRISTOBAL FIDENCIO ALVAREZ NORIEGA</t>
  </si>
  <si>
    <t>CRC-01-196</t>
  </si>
  <si>
    <t>EDILSA TERESA CASTILLA DE VOZ</t>
  </si>
  <si>
    <t>CRC-01-170B</t>
  </si>
  <si>
    <t>J.U.M S.A.S (ANTES JAIRO URIBE MONTOYA Y CIA SCS)</t>
  </si>
  <si>
    <t>CRC-01-011A</t>
  </si>
  <si>
    <t xml:space="preserve"> FRANCISCO CARBALLO PEÑARANDA y otros</t>
  </si>
  <si>
    <t>CRC-01-148</t>
  </si>
  <si>
    <t xml:space="preserve">JUAN DARIO ORTEGA CANABAL </t>
  </si>
  <si>
    <t>TRAMO 12</t>
  </si>
  <si>
    <t>CRC-12-096</t>
  </si>
  <si>
    <t>BERNUIL VALDELAMAR ESPITIA</t>
  </si>
  <si>
    <t>60 meses</t>
  </si>
  <si>
    <t>CRC-12-104</t>
  </si>
  <si>
    <t>BANCO DE OCCIDENTE</t>
  </si>
  <si>
    <t>CRC-12-108</t>
  </si>
  <si>
    <t>ALIANZA FIDUCIARIA S.A. (FIDEICOMISO) REFINERÍA DE CARTAGENA S.A.</t>
  </si>
  <si>
    <t>CRC-12-109</t>
  </si>
  <si>
    <t xml:space="preserve">ALIANZA FIDUCIARIA S.A. (FIDEICOMISO) </t>
  </si>
  <si>
    <t>CRC-12-110A</t>
  </si>
  <si>
    <t xml:space="preserve">DEPARTAMENTO DE BOLÍVAR </t>
  </si>
  <si>
    <t>CRC-12-082A</t>
  </si>
  <si>
    <t>GARCÍA GR &amp; CIA S E y otros</t>
  </si>
  <si>
    <t>CRC-12-105</t>
  </si>
  <si>
    <t>HOLDING FUTURE ENTERPRISE BUSINESS S.A.S.</t>
  </si>
  <si>
    <t>CRC-12-103</t>
  </si>
  <si>
    <t>MARTHA ELENA ISAZA RICO y otros</t>
  </si>
  <si>
    <t>CRC-12-056</t>
  </si>
  <si>
    <t>MIGUEL MARRUGO</t>
  </si>
  <si>
    <t>CRC-12-063</t>
  </si>
  <si>
    <t>MARÍA DE LOS SANTOS BARRIOS MATA</t>
  </si>
  <si>
    <t>CRC-12-063A</t>
  </si>
  <si>
    <t>SEGUNDO MANUEL DORÍA MUÑOS</t>
  </si>
  <si>
    <t>CRC-12-063B</t>
  </si>
  <si>
    <t>RODRIGO MANUEL  HERNANDEZ REDONDO</t>
  </si>
  <si>
    <t>CRC-12-063D</t>
  </si>
  <si>
    <t xml:space="preserve">EIDER FLOREZ </t>
  </si>
  <si>
    <t>CRC-12-109A</t>
  </si>
  <si>
    <t>JUSTINO CARO BAÑOS</t>
  </si>
  <si>
    <t>CRC-12109B</t>
  </si>
  <si>
    <t>OSCAR PULIDO ANGULO</t>
  </si>
  <si>
    <t>CRC-V-016 A</t>
  </si>
  <si>
    <t>MANUELA DE LA HOZ CANCINO</t>
  </si>
  <si>
    <t>EN PROCOLIZACION DE ESCRITURA PUBLICA</t>
  </si>
  <si>
    <t xml:space="preserve">CRC-V-017 A </t>
  </si>
  <si>
    <t>EN PROTOCOLIZACION DE ESCRITURA PUBLICA</t>
  </si>
  <si>
    <t>CRC-V-018 A</t>
  </si>
  <si>
    <t>HUMBERTO DE LA HOZ CANCINO Y OTROS</t>
  </si>
  <si>
    <t>PENDIENTE ASIGNACION CATASTRAL POR PARTE DEL IGAC</t>
  </si>
  <si>
    <t>CRC-V-052</t>
  </si>
  <si>
    <t>MIREYA DE DIOS ORTIZ LLANOS</t>
  </si>
  <si>
    <t>EN TRAMITE OBSERVACIONES A LA OFERTA</t>
  </si>
  <si>
    <t>CRC-V-057A</t>
  </si>
  <si>
    <t>AMPARO DE JESUS SALAS DE CABRERA</t>
  </si>
  <si>
    <t>SUBTOTAL DE LONGITUD FALTANTE RUTA CARIBE</t>
  </si>
  <si>
    <t xml:space="preserve">Longitud concesionada 
</t>
  </si>
  <si>
    <t>El estudio contratado por La Alcaldía de Galapa, será recibido el día 14 de abril de 2016,</t>
  </si>
  <si>
    <t>El Concesionario remitió el listado de los predios con problema de titularidad. Se le solicitó allegar los soportes documentales que certifiquen la no titularidad de dichos predios, los cuales a la fecha no han aportado.</t>
  </si>
  <si>
    <t>el 15 de diciembre de 2015 se firmó acuerdo conciliatorio entre la ANI y el Concesionario, el cual fue aprbado por el Tribunal de Arbitramento el 24 de febrero de 2016.
El Otrosí 5 fue aprobado en comité de contratación del 22 de marzo de 2016.</t>
  </si>
  <si>
    <t>El predio requerido para la construcción del peaje, en diligencia del 5 de febrero se entregado por orden del Juzgado de Turbaco
El tramite ante el MT para la expedición de la resolución se inició desde abril de 2015. El Dr. Mario Franco de la oficina de regulación económica del MT  informó que la resolución está para firma de la señora ministra
Se contnua a la espera de la firma de la resolución por parte del MT</t>
  </si>
  <si>
    <t>EJECUTADO 2016</t>
  </si>
  <si>
    <t>RAZÓN DE ENDEUDAMIENTO FINANCIERO</t>
  </si>
  <si>
    <t>Todo el proyecto</t>
  </si>
  <si>
    <t xml:space="preserve">Puentes Vehiculares </t>
  </si>
  <si>
    <t>ANLA</t>
  </si>
  <si>
    <t>Otorgamiento Modificación</t>
  </si>
  <si>
    <t>RUTA CARIBE</t>
  </si>
  <si>
    <t>CONCESIONARIO</t>
  </si>
  <si>
    <t>Gerente</t>
  </si>
  <si>
    <t>ANI</t>
  </si>
  <si>
    <t>Nº contrato</t>
  </si>
  <si>
    <t>Composición Accionara</t>
  </si>
  <si>
    <t>PI LTDA</t>
  </si>
  <si>
    <t>INYPSA</t>
  </si>
  <si>
    <t>GRUSAMAR</t>
  </si>
  <si>
    <t>FECHAS IMPORTANTE</t>
  </si>
  <si>
    <t>1. INFORMACIÓN GENERAL</t>
  </si>
  <si>
    <r>
      <t xml:space="preserve">Terminación de Obra
</t>
    </r>
    <r>
      <rPr>
        <sz val="14"/>
        <color theme="1"/>
        <rFont val="Calibri"/>
        <family val="2"/>
        <scheme val="minor"/>
      </rPr>
      <t>28 de Julio</t>
    </r>
  </si>
  <si>
    <t>TEMAS</t>
  </si>
  <si>
    <t>E</t>
  </si>
  <si>
    <t>P</t>
  </si>
  <si>
    <t>Calzada Sencilla</t>
  </si>
  <si>
    <t>Túneles</t>
  </si>
  <si>
    <t>-</t>
  </si>
  <si>
    <t>Fechas</t>
  </si>
  <si>
    <t>Inicio</t>
  </si>
  <si>
    <t>Fin</t>
  </si>
  <si>
    <t>Seguimiento por UF/TRAMO</t>
  </si>
  <si>
    <t xml:space="preserve">Doble Calzada </t>
  </si>
  <si>
    <t>2. INFORMACIÓN DE AVANCE DEL PROYECTO</t>
  </si>
  <si>
    <t xml:space="preserve"> KM CONTRATADO</t>
  </si>
  <si>
    <t>KM EJECUTADO</t>
  </si>
  <si>
    <t>INVERSIÓN 2014</t>
  </si>
  <si>
    <t>C</t>
  </si>
  <si>
    <t>Xxxxxxx Xxxxx</t>
  </si>
  <si>
    <t>Vicepresidencia</t>
  </si>
  <si>
    <t xml:space="preserve">Adjudicación
</t>
  </si>
  <si>
    <t xml:space="preserve">Suscripción de Contrato
</t>
  </si>
  <si>
    <t xml:space="preserve">Acta de Inicio
</t>
  </si>
  <si>
    <t xml:space="preserve">Terminación Contrato Inicial
</t>
  </si>
  <si>
    <t>Terminación Contracto Actual</t>
  </si>
  <si>
    <t>xx%</t>
  </si>
  <si>
    <t>T1 / UF1</t>
  </si>
  <si>
    <t>T2 / UF2</t>
  </si>
  <si>
    <t>T3 / UF3</t>
  </si>
  <si>
    <t>T4 / UF4</t>
  </si>
  <si>
    <t>xxx</t>
  </si>
  <si>
    <t>xxxx</t>
  </si>
  <si>
    <t>xxxxxxxx</t>
  </si>
  <si>
    <t>xxxxxxxxx</t>
  </si>
  <si>
    <t>xxxxxxx</t>
  </si>
  <si>
    <t xml:space="preserve">VERIFICADO </t>
  </si>
  <si>
    <t>SUPERVISOR DE PROYECTOS CARRETERO</t>
  </si>
  <si>
    <t xml:space="preserve">APOYO A LA SUPERVISIÓN </t>
  </si>
  <si>
    <t>INFORME EJECUTIVO FÉRREO</t>
  </si>
  <si>
    <t>FÉRREO</t>
  </si>
  <si>
    <t>RED FÉRREA DEL PACIFICO</t>
  </si>
  <si>
    <t>RED FÉRREA DEL ATLANTICO</t>
  </si>
  <si>
    <t>F-01</t>
  </si>
  <si>
    <t>F-02</t>
  </si>
  <si>
    <t>XXXX</t>
  </si>
  <si>
    <t>ESTADO ACTUAL</t>
  </si>
  <si>
    <t>TRAMO 2</t>
  </si>
  <si>
    <t>TRAMO 3</t>
  </si>
  <si>
    <t>TRAMO 4</t>
  </si>
  <si>
    <t>TRAMO 5</t>
  </si>
  <si>
    <t>TRAMO 6</t>
  </si>
  <si>
    <t xml:space="preserve"> Segunda Linea </t>
  </si>
  <si>
    <t>Mantenimiento, Operación y Explotación</t>
  </si>
  <si>
    <t>OPERACIÓN COMERCIAL</t>
  </si>
  <si>
    <t xml:space="preserve">Pesos </t>
  </si>
  <si>
    <t>Peso</t>
  </si>
  <si>
    <t>APORTES NACIÓN
TOTAL CONTRATO</t>
  </si>
  <si>
    <t>% Avance Financiero</t>
  </si>
  <si>
    <t>VALOR FACTURADO</t>
  </si>
  <si>
    <t>APORTES NACIÓN
GIRADOS A FIDUCIA</t>
  </si>
  <si>
    <t>% CUMPLIMIENTO APORTES NACIÓN</t>
  </si>
  <si>
    <t xml:space="preserve">Pesos 
</t>
  </si>
  <si>
    <t>ENERO</t>
  </si>
  <si>
    <t>FEBRERO</t>
  </si>
  <si>
    <t>MARZO</t>
  </si>
  <si>
    <t>ABRIL</t>
  </si>
  <si>
    <t>MAYO</t>
  </si>
  <si>
    <t>JUNIO</t>
  </si>
  <si>
    <t>JULIO</t>
  </si>
  <si>
    <t>AGOSTO</t>
  </si>
  <si>
    <t>SEPTIEMBRE</t>
  </si>
  <si>
    <t>OCTUBRE</t>
  </si>
  <si>
    <t>NOVIEMBRE</t>
  </si>
  <si>
    <t>DICIEMBRE</t>
  </si>
  <si>
    <t>TOTAL TONELADAS</t>
  </si>
  <si>
    <t>TOTAL TONELADAS/ MES</t>
  </si>
  <si>
    <t xml:space="preserve">Estudios y Diseños </t>
  </si>
  <si>
    <t>Intervención  de Puntos Criticos</t>
  </si>
  <si>
    <t>Recuperación Estaciones</t>
  </si>
  <si>
    <t>VALOR A FACTURAR</t>
  </si>
  <si>
    <t>Obra Publica  Dorada- Chiriguana</t>
  </si>
  <si>
    <t>FOP-1</t>
  </si>
  <si>
    <t>FOP-2</t>
  </si>
  <si>
    <t>Obra Publica  Bogotá - Belecito</t>
  </si>
  <si>
    <t>Sociedad Portuaria de la Península S.A. - PENSOPORT S.A.</t>
  </si>
  <si>
    <t>Sociedad Puerto Brisa S.A.</t>
  </si>
  <si>
    <t>Puerto Bolívar Cerrejón Zona Norte S.A. "CZN" (Intercor y Carbones del Cerrejón)</t>
  </si>
  <si>
    <t>Sociedad Salinas Marítimas de Manaure Ltda. - SAMA</t>
  </si>
  <si>
    <t>Sociedad Portuaria Regional de Santa Marta S.A.</t>
  </si>
  <si>
    <t>Sociedad Ecopetrol S.A.  – Terminal Marítimo de Pozos Colorados - CENIT Santa Marta Transporte y Logística de Hidrocarburos S.A.S.</t>
  </si>
  <si>
    <t>American Port Company Inc. - Puerto Drummond</t>
  </si>
  <si>
    <t>Sociedad Portuaria Puerto Nuevo S.A.</t>
  </si>
  <si>
    <t>Sociedad Portuaria Río Córdoba S.A. (antes Comercializadora Internacional del Mar Caribe S.A. y Sociedad Portuaria de Ciénaga S.A.)</t>
  </si>
  <si>
    <t>Sociedad portuaria LAS AMÉRICAS S.A. - Terminal de gránales líquidos del Caribe S.A.S. – TERLICA S.A.S.</t>
  </si>
  <si>
    <t>Sociedad COCOLISO ALCATRAZ S.A.</t>
  </si>
  <si>
    <t>Sociedad Portuaria Regional de Cartagena S.A.</t>
  </si>
  <si>
    <t>Sociedad Portuaria Regional de Cartagena S.A. – Muelle No.9</t>
  </si>
  <si>
    <t>Sociedad Portuaria Algranel S.A.</t>
  </si>
  <si>
    <t>Compañía Puertos Asociados S.A. – COMPAS S.A. (antes Sociedad Marítimo Muelles El Bosque S.A.)</t>
  </si>
  <si>
    <t>Sociedad Transpetrol Ltda.</t>
  </si>
  <si>
    <t>Sociedad Portuaria Terminal de Contenedores de Cartagena CONTECAR</t>
  </si>
  <si>
    <t>Sociedad Portuaria Transportes Marítima San Andrés y Providencia S.A.</t>
  </si>
  <si>
    <t>Sociedad Portuaria Central Cartagena S.A.</t>
  </si>
  <si>
    <t xml:space="preserve">Sociedad Portuaria Puerto de Mamonal S.A. - Muelle Adicional 135 mts </t>
  </si>
  <si>
    <t>Sociedad Zona Franca ARGOS  S.A.S.  (Cementos Argos)</t>
  </si>
  <si>
    <t>Sociedad Portuaria Olefinas y Derivados S.A.</t>
  </si>
  <si>
    <t xml:space="preserve">Sociedad Portuaria de la Zona Atlántica – Cartagena (Antes TEXACO) </t>
  </si>
  <si>
    <t>Refinería de Cartagena S.A. REFICAR</t>
  </si>
  <si>
    <t xml:space="preserve">Exxonmobil de Colombia antes Esso Colombiana Limited muelle de lubricantes </t>
  </si>
  <si>
    <t>Sociedad Portuaria DEXTON S.A.</t>
  </si>
  <si>
    <t>Sociedad Portuaria Buenavista (antes Sociedad Portuaria Mamonal – Abonos Colombianos  S.A. ABOCOL)</t>
  </si>
  <si>
    <t>Sociedad VOPAK COLOMBIA S.A. (antes Sociedad Colombiana de Terminales S.A. – COLTERMINALES)</t>
  </si>
  <si>
    <t xml:space="preserve">Sociedad Oiltanking Colombia - (antes Sociedad Dow Química de Colombia) </t>
  </si>
  <si>
    <t>Sociedad Portuaria del Dique S.A. (antes Sociedad Operadora Zona Franca Industrial de Bienes y Servicios de Cartagena de Indias S.A. – ZONAFRANCA S.A.)</t>
  </si>
  <si>
    <t>Sociedad Portuaria Bavaria S.A.</t>
  </si>
  <si>
    <t>Sociedad Portuaria Puerto Bahía S.A.</t>
  </si>
  <si>
    <t>Sociedad Terminal de IFO'S</t>
  </si>
  <si>
    <t>Sociedad ATUNAMAR Limitada</t>
  </si>
  <si>
    <t>Sociedad Portuaria Regional de Cartagena (cesión por la Empresa de Desarrollo Urbano de Bolívar S.A. – EDURBE)</t>
  </si>
  <si>
    <t>Sociedad portuaria El Cayao S.A.E.S.P.</t>
  </si>
  <si>
    <t>Grupo COREMAR SHOREBASE S.A. (Retramar)</t>
  </si>
  <si>
    <t>Sociedad C.I. OCEANOS S.A.</t>
  </si>
  <si>
    <t xml:space="preserve">Compañía de Puertos Asociados S.A. – COMPAS Tolú (antes Sociedad Portuaria Golfo de Morrosquillo) </t>
  </si>
  <si>
    <t xml:space="preserve">CENIT  Coveñas  Transporte y Logística de Hidrocarburos S.A.S.(antes Terminal Petrolero de Coveñas Ecopetrol) </t>
  </si>
  <si>
    <t xml:space="preserve">Sociedad Portuaria Palermo S.A. – Muelle Coveñas (antiguo muelle ESSO)  </t>
  </si>
  <si>
    <t>Sociedad Portuaria Oleoducto Central S.A. "OCENSA S.A."</t>
  </si>
  <si>
    <t>Empresa Colombiana Pesquera de Tolú - PESTOLÚ S.A.</t>
  </si>
  <si>
    <t>Sociedad Portuaria Punta de Vaca S.A.</t>
  </si>
  <si>
    <t>Sociedad Puerto Industrial Aguadulce S.A.</t>
  </si>
  <si>
    <t xml:space="preserve">Sociedad Portuaria Terminal de Contenedores S.A. – TC BUEN S.A.  (antes Sociedad Portuaria Complejo Portuario Industrial de Buenaventura) </t>
  </si>
  <si>
    <t>Sociedad Portuaria Regional de Buenaventura S.A.</t>
  </si>
  <si>
    <t>Agencia Logística de las Fuerzas Militares, Muelle 13</t>
  </si>
  <si>
    <t xml:space="preserve">Sociedad Grupo Portuario S.A. - El vacío </t>
  </si>
  <si>
    <t>Sociedad  Grupo Portuario S.A., 50 mts</t>
  </si>
  <si>
    <t>Sociedad Grupo Portuario S.A. Lotes A1-A2</t>
  </si>
  <si>
    <t>Compañía de Puertos Asociados .S.A. – COMPAS S.A. Buenaventura (antes Sociedad Portuaria Cementeras Asociadas S.A.- CEMAS y Terminal Marítimo Muelles El Bosque S.A.)</t>
  </si>
  <si>
    <t>Lizcano Hermanos e Hijos Ltda., LIZCAMAR</t>
  </si>
  <si>
    <t>Muelle Turístico de Buenaventura (INCIVA)</t>
  </si>
  <si>
    <t>Sociedad Mariscos Colombianos Limitada MARCOL</t>
  </si>
  <si>
    <t>Sociedad Portuaria Puerto Hondo S.A.</t>
  </si>
  <si>
    <t>Sociedad Portuaria Regional de Tumaco S.A.</t>
  </si>
  <si>
    <t xml:space="preserve">Sociedad Ecopetrol S.A. – Terminal Marítimo de Tumaco (CENIT Tumaco) </t>
  </si>
  <si>
    <t>Sociedad Romero y Burgos &amp; Cía..</t>
  </si>
  <si>
    <t>Sociedad Portuaria PETRODECOL S.A.</t>
  </si>
  <si>
    <t>Sociedad Portuaria Arenal de la Zona Atlántica S.A. en la Isla de San Andrés</t>
  </si>
  <si>
    <t>PZG-01</t>
  </si>
  <si>
    <t>PZG-02</t>
  </si>
  <si>
    <t>PZG-03</t>
  </si>
  <si>
    <t>PZG-04</t>
  </si>
  <si>
    <t>PZSC-05</t>
  </si>
  <si>
    <t>PZSC-06</t>
  </si>
  <si>
    <t>PZSC-07</t>
  </si>
  <si>
    <t>PZSC-08</t>
  </si>
  <si>
    <t>PZSC-09</t>
  </si>
  <si>
    <t>PZSC-10</t>
  </si>
  <si>
    <t>PZC-11</t>
  </si>
  <si>
    <t>PZC-12</t>
  </si>
  <si>
    <t>PZC-13</t>
  </si>
  <si>
    <t>PZC-14</t>
  </si>
  <si>
    <t>PZC-15</t>
  </si>
  <si>
    <t>PZC-16</t>
  </si>
  <si>
    <t>PZC-17</t>
  </si>
  <si>
    <t>PZC-18</t>
  </si>
  <si>
    <t>PZC-19</t>
  </si>
  <si>
    <t>PZC-20</t>
  </si>
  <si>
    <t>PZC-21</t>
  </si>
  <si>
    <t>PZC-22</t>
  </si>
  <si>
    <t>PZC-23</t>
  </si>
  <si>
    <t>PZC-24</t>
  </si>
  <si>
    <t>PZC-25</t>
  </si>
  <si>
    <t>PZC-26</t>
  </si>
  <si>
    <t>PZC-27</t>
  </si>
  <si>
    <t>PZC-28</t>
  </si>
  <si>
    <t>PZC-29</t>
  </si>
  <si>
    <t>PZC-30</t>
  </si>
  <si>
    <t>PZC-31</t>
  </si>
  <si>
    <t>PZC-32</t>
  </si>
  <si>
    <t>PZC-33</t>
  </si>
  <si>
    <t>PZC-34</t>
  </si>
  <si>
    <t>PZC-35</t>
  </si>
  <si>
    <t>PZC-36</t>
  </si>
  <si>
    <t>PZC-37</t>
  </si>
  <si>
    <t>PZC-38</t>
  </si>
  <si>
    <t>PZGM-39</t>
  </si>
  <si>
    <t>PZGM-40</t>
  </si>
  <si>
    <t>PZGM-41</t>
  </si>
  <si>
    <t>PZGM-42</t>
  </si>
  <si>
    <t>PZGM-43</t>
  </si>
  <si>
    <t>PZU-44</t>
  </si>
  <si>
    <t>PZU-45</t>
  </si>
  <si>
    <t>PZB-46</t>
  </si>
  <si>
    <t>PZB-47</t>
  </si>
  <si>
    <t>PZB-48</t>
  </si>
  <si>
    <t>PZB-49</t>
  </si>
  <si>
    <t>PZB-50</t>
  </si>
  <si>
    <t>PZB-51</t>
  </si>
  <si>
    <t>PZB-52</t>
  </si>
  <si>
    <t>PZB-53</t>
  </si>
  <si>
    <t>PZB-54</t>
  </si>
  <si>
    <t>PZB-55</t>
  </si>
  <si>
    <t>PZT-56</t>
  </si>
  <si>
    <t>PZT-57</t>
  </si>
  <si>
    <t>PZT-58</t>
  </si>
  <si>
    <t>PZT-59</t>
  </si>
  <si>
    <t>PZT-60</t>
  </si>
  <si>
    <t>PZSA-61</t>
  </si>
  <si>
    <t>Tipo de Servicio:</t>
  </si>
  <si>
    <t>Tipo de permiso:</t>
  </si>
  <si>
    <t>Vigencia del permiso (Años):</t>
  </si>
  <si>
    <t>Ciudad o Municipio</t>
  </si>
  <si>
    <t xml:space="preserve">Departamento </t>
  </si>
  <si>
    <t>En Construcción</t>
  </si>
  <si>
    <t>En Operación</t>
  </si>
  <si>
    <t>Tipo de Carga:</t>
  </si>
  <si>
    <t>Objeto del Contrato:</t>
  </si>
  <si>
    <t>PLAN DE INVERSIONES</t>
  </si>
  <si>
    <t>VALOR PROGRAMADO</t>
  </si>
  <si>
    <t>VALOR EJECUTADO</t>
  </si>
  <si>
    <t>% DE AVANCE EN LA INVERSIÓN</t>
  </si>
  <si>
    <t>CODAD (Segunada pista 
aeropuerto el Dorado)
Contrato No. 0110-O.P.-1995</t>
  </si>
  <si>
    <t>Cartagena - Bolivar</t>
  </si>
  <si>
    <t>Rionegro - Antioquia</t>
  </si>
  <si>
    <t>Medellín - Antioquia</t>
  </si>
  <si>
    <t>Quibdó - Chocó</t>
  </si>
  <si>
    <t>Corozal - Sucre</t>
  </si>
  <si>
    <t>Carepa - Antioquia</t>
  </si>
  <si>
    <t>Montería - Córdoba</t>
  </si>
  <si>
    <t>Barrancabermeja - Santander</t>
  </si>
  <si>
    <t>Bucaramanga - Santander</t>
  </si>
  <si>
    <t>Cúcuta - Norte de Santander</t>
  </si>
  <si>
    <t>Rioacha Guajira</t>
  </si>
  <si>
    <t>Santa Marta - Magdalena</t>
  </si>
  <si>
    <t>Valledupar - Cesar</t>
  </si>
  <si>
    <t>Cali - Valle del Cauca</t>
  </si>
  <si>
    <t>Barranquilla - Atlántico</t>
  </si>
  <si>
    <t>Bogotá - Cundinamarca</t>
  </si>
  <si>
    <t xml:space="preserve">CARTAGENA
</t>
  </si>
  <si>
    <t xml:space="preserve">CENTRO NORTE
</t>
  </si>
  <si>
    <t xml:space="preserve">NORORIENTE
</t>
  </si>
  <si>
    <t xml:space="preserve">CALI
</t>
  </si>
  <si>
    <t xml:space="preserve">BARRANQUILLA
</t>
  </si>
  <si>
    <t xml:space="preserve">OPAIN
</t>
  </si>
  <si>
    <t>Aeropuertos</t>
  </si>
  <si>
    <t>INVERSIÓN</t>
  </si>
  <si>
    <t>FECHA DE INICIO</t>
  </si>
  <si>
    <t>FECHA DE TERMINACIÓN</t>
  </si>
  <si>
    <t>% PROGRAMADO</t>
  </si>
  <si>
    <t>INFORME EJECUTIVO AEROPUERTOS</t>
  </si>
  <si>
    <t>SEGUMIENTO A OBRAS LADO TIERRA Y PLATAFORMAS</t>
  </si>
  <si>
    <t>OBJETO DE LA OBRA</t>
  </si>
  <si>
    <t>AC-01</t>
  </si>
  <si>
    <t>AC-02</t>
  </si>
  <si>
    <t>AC-03</t>
  </si>
  <si>
    <t>AC-04</t>
  </si>
  <si>
    <t>AC-05</t>
  </si>
  <si>
    <t>AC-06</t>
  </si>
  <si>
    <t>AC-07</t>
  </si>
  <si>
    <t>Supervisor del Contrato</t>
  </si>
  <si>
    <t>Apoyo a las Supervisión</t>
  </si>
  <si>
    <t>INAGURACIONES DE LA VIGENCIA</t>
  </si>
  <si>
    <t>CONTRATISTA</t>
  </si>
  <si>
    <t>Nº contrato de Obra</t>
  </si>
  <si>
    <t>Convenciones:</t>
  </si>
  <si>
    <t>Contratada</t>
  </si>
  <si>
    <t>E:</t>
  </si>
  <si>
    <t>Ejecución</t>
  </si>
  <si>
    <t>C:</t>
  </si>
  <si>
    <t>P:</t>
  </si>
  <si>
    <t>Programado</t>
  </si>
  <si>
    <t>CÓDIGO</t>
  </si>
  <si>
    <t>VERSIÓN</t>
  </si>
  <si>
    <t>SISTEMA INTEGRADO DE GESTIÓN</t>
  </si>
  <si>
    <t>PROCESO</t>
  </si>
  <si>
    <t>FORMATO</t>
  </si>
  <si>
    <t>INFORME EJECUTIVO FÉRREO-OBRA PÚBLICA</t>
  </si>
  <si>
    <t>INFORME EJECUTIVO PUERTOS</t>
  </si>
  <si>
    <t>GESTIÓN CONTRACTUAL Y SEGUIMIENTO DE PROYECTOS DE INFRAESTRUCTURA DE TRANSPORTE</t>
  </si>
  <si>
    <t>GCSP-F-xxx</t>
  </si>
  <si>
    <t>GCSP-F-225</t>
  </si>
  <si>
    <t>GCSP-F-226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</si>
</sst>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5" formatCode="&quot;$&quot;#,##0;\-&quot;$&quot;#,##0"/>
    <numFmt numFmtId="44" formatCode="_-&quot;$&quot;* #,##0.00_-;\-&quot;$&quot;* #,##0.00_-;_-&quot;$&quot;* &quot;-&quot;??_-;_-@_-"/>
    <numFmt numFmtId="43" formatCode="_-* #,##0.00_-;\-* #,##0.00_-;_-* &quot;-&quot;??_-;_-@_-"/>
    <numFmt numFmtId="164" formatCode="&quot;$&quot;#,##0"/>
    <numFmt numFmtId="165" formatCode="dd/mm/yy;@"/>
    <numFmt numFmtId="166" formatCode="0.0"/>
    <numFmt numFmtId="167" formatCode="_(* #,##0_);_(* \(#,##0\);_(* &quot;-&quot;??_);_(@_)"/>
    <numFmt numFmtId="168" formatCode="0.0%"/>
    <numFmt numFmtId="169" formatCode="&quot;$&quot;#,##0.00"/>
    <numFmt numFmtId="170" formatCode="_-&quot;$&quot;* #,##0_-;\-&quot;$&quot;* #,##0_-;_-&quot;$&quot;* &quot;-&quot;??_-;_-@_-"/>
    <numFmt numFmtId="171" formatCode="&quot;00&quot;#"/>
  </numFmts>
  <fonts count="128" x14ac:knownFonts="1">
    <font>
      <sz val="11"/>
      <color theme="1"/>
      <name val="Calibri"/>
      <family val="2"/>
      <scheme val="minor"/>
    </font>
    <font>
      <b/>
      <sz val="11"/>
      <color theme="0"/>
      <name val="Calibri"/>
      <family val="2"/>
      <scheme val="minor"/>
    </font>
    <font>
      <b/>
      <sz val="18"/>
      <color theme="0"/>
      <name val="Calibri"/>
      <family val="2"/>
      <scheme val="minor"/>
    </font>
    <font>
      <sz val="14"/>
      <color theme="1"/>
      <name val="Calibri"/>
      <family val="2"/>
      <scheme val="minor"/>
    </font>
    <font>
      <sz val="14"/>
      <color theme="1"/>
      <name val="Arial"/>
      <family val="2"/>
    </font>
    <font>
      <sz val="12"/>
      <color theme="1"/>
      <name val="Calibri"/>
      <family val="2"/>
      <scheme val="minor"/>
    </font>
    <font>
      <b/>
      <i/>
      <sz val="60"/>
      <color rgb="FF46D115"/>
      <name val="Calibri"/>
      <family val="2"/>
      <scheme val="minor"/>
    </font>
    <font>
      <b/>
      <sz val="12"/>
      <color rgb="FF46D115"/>
      <name val="Calibri"/>
      <family val="2"/>
      <scheme val="minor"/>
    </font>
    <font>
      <b/>
      <sz val="20"/>
      <color theme="0"/>
      <name val="Calibri"/>
      <family val="2"/>
      <scheme val="minor"/>
    </font>
    <font>
      <b/>
      <sz val="18"/>
      <color theme="1" tint="0.249977111117893"/>
      <name val="Calibri Light"/>
      <family val="2"/>
      <scheme val="major"/>
    </font>
    <font>
      <b/>
      <i/>
      <sz val="18"/>
      <color rgb="FF46D115"/>
      <name val="Calibri"/>
      <family val="2"/>
      <scheme val="minor"/>
    </font>
    <font>
      <b/>
      <i/>
      <sz val="16"/>
      <color rgb="FF46D115"/>
      <name val="Calibri"/>
      <family val="2"/>
      <scheme val="minor"/>
    </font>
    <font>
      <b/>
      <sz val="12"/>
      <color theme="1" tint="0.249977111117893"/>
      <name val="Calibri"/>
      <family val="2"/>
      <scheme val="minor"/>
    </font>
    <font>
      <sz val="11"/>
      <color theme="1"/>
      <name val="Calibri"/>
      <family val="2"/>
      <scheme val="minor"/>
    </font>
    <font>
      <sz val="11"/>
      <color theme="0"/>
      <name val="Calibri"/>
      <family val="2"/>
      <scheme val="minor"/>
    </font>
    <font>
      <b/>
      <i/>
      <sz val="14"/>
      <color rgb="FF46D115"/>
      <name val="Calibri"/>
      <family val="2"/>
      <scheme val="minor"/>
    </font>
    <font>
      <b/>
      <sz val="18"/>
      <color rgb="FF46D115"/>
      <name val="Calibri Light"/>
      <family val="2"/>
      <scheme val="major"/>
    </font>
    <font>
      <b/>
      <sz val="16"/>
      <color theme="1" tint="0.249977111117893"/>
      <name val="Calibri Light"/>
      <family val="2"/>
      <scheme val="major"/>
    </font>
    <font>
      <b/>
      <sz val="11"/>
      <color theme="0"/>
      <name val="Calibri Light"/>
      <family val="2"/>
      <scheme val="major"/>
    </font>
    <font>
      <b/>
      <sz val="12"/>
      <color theme="1"/>
      <name val="Calibri"/>
      <family val="2"/>
      <scheme val="minor"/>
    </font>
    <font>
      <sz val="10"/>
      <color theme="1"/>
      <name val="Calibri"/>
      <family val="2"/>
      <scheme val="minor"/>
    </font>
    <font>
      <b/>
      <sz val="10"/>
      <color theme="5"/>
      <name val="Calibri"/>
      <family val="2"/>
      <scheme val="minor"/>
    </font>
    <font>
      <b/>
      <sz val="10"/>
      <color theme="1"/>
      <name val="Calibri"/>
      <family val="2"/>
      <scheme val="minor"/>
    </font>
    <font>
      <b/>
      <sz val="11"/>
      <color theme="1"/>
      <name val="Calibri"/>
      <family val="2"/>
      <scheme val="minor"/>
    </font>
    <font>
      <b/>
      <sz val="11"/>
      <color theme="5"/>
      <name val="Calibri Light"/>
      <family val="2"/>
      <scheme val="major"/>
    </font>
    <font>
      <sz val="11"/>
      <color theme="1"/>
      <name val="Calibri Light"/>
      <family val="2"/>
      <scheme val="major"/>
    </font>
    <font>
      <b/>
      <sz val="11"/>
      <color theme="1"/>
      <name val="Calibri Light"/>
      <family val="2"/>
      <scheme val="major"/>
    </font>
    <font>
      <b/>
      <sz val="11"/>
      <color rgb="FF46D115"/>
      <name val="Calibri Light"/>
      <family val="2"/>
      <scheme val="major"/>
    </font>
    <font>
      <sz val="10"/>
      <color theme="1"/>
      <name val="Arial Narrow"/>
      <family val="2"/>
    </font>
    <font>
      <b/>
      <sz val="10"/>
      <color theme="1"/>
      <name val="Arial Narrow"/>
      <family val="2"/>
    </font>
    <font>
      <b/>
      <sz val="18"/>
      <color indexed="56"/>
      <name val="Cambria"/>
      <family val="2"/>
    </font>
    <font>
      <sz val="10"/>
      <name val="Arial Narrow"/>
      <family val="2"/>
    </font>
    <font>
      <b/>
      <sz val="11"/>
      <color theme="5"/>
      <name val="Calibri"/>
      <family val="2"/>
      <scheme val="minor"/>
    </font>
    <font>
      <sz val="11"/>
      <name val="Calibri"/>
      <family val="2"/>
      <scheme val="minor"/>
    </font>
    <font>
      <b/>
      <sz val="11"/>
      <color theme="4" tint="-0.249977111117893"/>
      <name val="Calibri"/>
      <family val="2"/>
      <scheme val="minor"/>
    </font>
    <font>
      <sz val="26"/>
      <color theme="0"/>
      <name val="Calibri"/>
      <family val="2"/>
      <scheme val="minor"/>
    </font>
    <font>
      <b/>
      <sz val="9"/>
      <color theme="2" tint="-0.499984740745262"/>
      <name val="Calibri"/>
      <family val="2"/>
      <scheme val="minor"/>
    </font>
    <font>
      <b/>
      <sz val="11"/>
      <color theme="2" tint="-0.499984740745262"/>
      <name val="Calibri"/>
      <family val="2"/>
      <scheme val="minor"/>
    </font>
    <font>
      <b/>
      <sz val="11"/>
      <color rgb="FF46D115"/>
      <name val="Calibri"/>
      <family val="2"/>
      <scheme val="minor"/>
    </font>
    <font>
      <b/>
      <sz val="11"/>
      <color theme="1" tint="0.249977111117893"/>
      <name val="Calibri Light"/>
      <family val="2"/>
      <scheme val="major"/>
    </font>
    <font>
      <sz val="10"/>
      <color theme="1" tint="0.249977111117893"/>
      <name val="Calibri Light"/>
      <family val="2"/>
      <scheme val="major"/>
    </font>
    <font>
      <b/>
      <sz val="11"/>
      <color theme="4"/>
      <name val="Calibri"/>
      <family val="2"/>
      <scheme val="minor"/>
    </font>
    <font>
      <b/>
      <sz val="9"/>
      <color theme="1"/>
      <name val="Calibri"/>
      <family val="2"/>
      <scheme val="minor"/>
    </font>
    <font>
      <sz val="14"/>
      <color theme="1"/>
      <name val="Calibri Light"/>
      <family val="2"/>
      <scheme val="major"/>
    </font>
    <font>
      <b/>
      <sz val="14"/>
      <color theme="1"/>
      <name val="Calibri Light"/>
      <family val="2"/>
      <scheme val="major"/>
    </font>
    <font>
      <b/>
      <sz val="18"/>
      <color rgb="FF00FF00"/>
      <name val="Calibri Light"/>
      <family val="2"/>
      <scheme val="major"/>
    </font>
    <font>
      <sz val="14"/>
      <color theme="0" tint="-0.499984740745262"/>
      <name val="Calibri Light"/>
      <family val="2"/>
      <scheme val="major"/>
    </font>
    <font>
      <b/>
      <sz val="14"/>
      <color theme="0" tint="-0.499984740745262"/>
      <name val="Calibri Light"/>
      <family val="2"/>
      <scheme val="major"/>
    </font>
    <font>
      <b/>
      <sz val="14"/>
      <color theme="2" tint="-0.499984740745262"/>
      <name val="Calibri Light"/>
      <family val="2"/>
      <scheme val="major"/>
    </font>
    <font>
      <b/>
      <sz val="14"/>
      <color theme="2" tint="-0.749992370372631"/>
      <name val="Calibri Light"/>
      <family val="2"/>
      <scheme val="major"/>
    </font>
    <font>
      <b/>
      <sz val="14"/>
      <name val="Calibri Light"/>
      <family val="2"/>
      <scheme val="major"/>
    </font>
    <font>
      <b/>
      <sz val="12"/>
      <color rgb="FF46D115"/>
      <name val="Calibri Light"/>
      <family val="2"/>
      <scheme val="major"/>
    </font>
    <font>
      <b/>
      <sz val="16"/>
      <color theme="2" tint="-0.499984740745262"/>
      <name val="Calibri Light"/>
      <family val="2"/>
      <scheme val="major"/>
    </font>
    <font>
      <b/>
      <sz val="14"/>
      <color theme="1" tint="0.249977111117893"/>
      <name val="Calibri Light"/>
      <family val="2"/>
      <scheme val="major"/>
    </font>
    <font>
      <b/>
      <sz val="12"/>
      <color theme="1" tint="0.249977111117893"/>
      <name val="Calibri Light"/>
      <family val="2"/>
      <scheme val="major"/>
    </font>
    <font>
      <b/>
      <sz val="36"/>
      <color theme="1" tint="0.249977111117893"/>
      <name val="Calibri Light"/>
      <family val="2"/>
      <scheme val="major"/>
    </font>
    <font>
      <b/>
      <sz val="18"/>
      <color theme="1"/>
      <name val="Calibri Light"/>
      <family val="2"/>
      <scheme val="major"/>
    </font>
    <font>
      <b/>
      <sz val="14"/>
      <color theme="1"/>
      <name val="Calibri"/>
      <family val="2"/>
      <scheme val="minor"/>
    </font>
    <font>
      <b/>
      <sz val="16"/>
      <color theme="1"/>
      <name val="Calibri"/>
      <family val="2"/>
      <scheme val="minor"/>
    </font>
    <font>
      <sz val="16"/>
      <color theme="1"/>
      <name val="Calibri"/>
      <family val="2"/>
      <scheme val="minor"/>
    </font>
    <font>
      <b/>
      <i/>
      <u/>
      <vertAlign val="superscript"/>
      <sz val="20"/>
      <color rgb="FF46D115"/>
      <name val="Calibri"/>
      <family val="2"/>
      <scheme val="minor"/>
    </font>
    <font>
      <sz val="10"/>
      <color rgb="FF46D115"/>
      <name val="Calibri Light"/>
      <family val="2"/>
      <scheme val="major"/>
    </font>
    <font>
      <sz val="20"/>
      <color theme="1"/>
      <name val="Calibri"/>
      <family val="2"/>
      <scheme val="minor"/>
    </font>
    <font>
      <sz val="9"/>
      <color theme="1"/>
      <name val="Calibri"/>
      <family val="2"/>
      <scheme val="minor"/>
    </font>
    <font>
      <sz val="11"/>
      <color theme="2" tint="-0.499984740745262"/>
      <name val="Calibri"/>
      <family val="2"/>
      <scheme val="minor"/>
    </font>
    <font>
      <sz val="20"/>
      <color theme="0"/>
      <name val="Calibri"/>
      <family val="2"/>
      <scheme val="minor"/>
    </font>
    <font>
      <b/>
      <sz val="20"/>
      <color theme="1"/>
      <name val="Calibri"/>
      <family val="2"/>
      <scheme val="minor"/>
    </font>
    <font>
      <sz val="16"/>
      <color theme="0"/>
      <name val="Calibri"/>
      <family val="2"/>
      <scheme val="minor"/>
    </font>
    <font>
      <b/>
      <sz val="22"/>
      <color theme="1" tint="0.249977111117893"/>
      <name val="Calibri Light"/>
      <family val="2"/>
      <scheme val="major"/>
    </font>
    <font>
      <b/>
      <i/>
      <sz val="28"/>
      <color theme="2" tint="-0.749992370372631"/>
      <name val="Calibri"/>
      <family val="2"/>
      <scheme val="minor"/>
    </font>
    <font>
      <b/>
      <sz val="16"/>
      <color theme="2" tint="-0.749992370372631"/>
      <name val="Calibri Light"/>
      <family val="2"/>
      <scheme val="major"/>
    </font>
    <font>
      <b/>
      <sz val="8"/>
      <color theme="1"/>
      <name val="Calibri"/>
      <family val="2"/>
      <scheme val="minor"/>
    </font>
    <font>
      <b/>
      <sz val="10"/>
      <color rgb="FF46D115"/>
      <name val="Calibri"/>
      <family val="2"/>
      <scheme val="minor"/>
    </font>
    <font>
      <b/>
      <sz val="12"/>
      <color theme="2" tint="-0.499984740745262"/>
      <name val="Calibri Light"/>
      <family val="2"/>
      <scheme val="major"/>
    </font>
    <font>
      <b/>
      <i/>
      <sz val="14"/>
      <color theme="2" tint="-0.749992370372631"/>
      <name val="Calibri"/>
      <family val="2"/>
      <scheme val="minor"/>
    </font>
    <font>
      <b/>
      <sz val="28"/>
      <color theme="1"/>
      <name val="Calibri Light"/>
      <family val="2"/>
      <scheme val="major"/>
    </font>
    <font>
      <b/>
      <sz val="11"/>
      <color theme="4" tint="-0.499984740745262"/>
      <name val="Calibri Light"/>
      <family val="2"/>
      <scheme val="major"/>
    </font>
    <font>
      <b/>
      <sz val="12"/>
      <color theme="2" tint="-0.749992370372631"/>
      <name val="Calibri Light"/>
      <family val="2"/>
      <scheme val="major"/>
    </font>
    <font>
      <b/>
      <sz val="11"/>
      <color theme="0" tint="-0.499984740745262"/>
      <name val="Calibri Light"/>
      <family val="2"/>
      <scheme val="major"/>
    </font>
    <font>
      <b/>
      <sz val="18"/>
      <name val="Calibri Light"/>
      <family val="2"/>
      <scheme val="major"/>
    </font>
    <font>
      <b/>
      <sz val="18"/>
      <name val="Calibri Light"/>
      <family val="2"/>
    </font>
    <font>
      <sz val="11"/>
      <color theme="1"/>
      <name val="Calibri"/>
      <family val="2"/>
    </font>
    <font>
      <b/>
      <sz val="18"/>
      <color theme="1"/>
      <name val="Calibri"/>
      <family val="2"/>
      <scheme val="minor"/>
    </font>
    <font>
      <sz val="11"/>
      <color theme="1"/>
      <name val="Calibri Light"/>
      <family val="2"/>
    </font>
    <font>
      <sz val="9"/>
      <color theme="1"/>
      <name val="Calibri"/>
      <family val="2"/>
    </font>
    <font>
      <b/>
      <sz val="14"/>
      <color theme="5"/>
      <name val="Calibri Light"/>
      <family val="2"/>
      <scheme val="major"/>
    </font>
    <font>
      <b/>
      <sz val="14"/>
      <color theme="5"/>
      <name val="Calibri"/>
      <family val="2"/>
      <scheme val="minor"/>
    </font>
    <font>
      <b/>
      <sz val="16"/>
      <color theme="5"/>
      <name val="Calibri Light"/>
      <family val="2"/>
      <scheme val="major"/>
    </font>
    <font>
      <b/>
      <i/>
      <sz val="11"/>
      <color theme="6"/>
      <name val="Calibri"/>
      <family val="2"/>
      <scheme val="minor"/>
    </font>
    <font>
      <b/>
      <i/>
      <vertAlign val="superscript"/>
      <sz val="20"/>
      <color rgb="FF0070C0"/>
      <name val="Calibri"/>
      <family val="2"/>
      <scheme val="minor"/>
    </font>
    <font>
      <b/>
      <sz val="16"/>
      <color theme="0"/>
      <name val="Calibri Light"/>
      <family val="2"/>
      <scheme val="major"/>
    </font>
    <font>
      <b/>
      <i/>
      <vertAlign val="superscript"/>
      <sz val="36"/>
      <color rgb="FF0070C0"/>
      <name val="Calibri"/>
      <family val="2"/>
      <scheme val="minor"/>
    </font>
    <font>
      <b/>
      <i/>
      <vertAlign val="superscript"/>
      <sz val="24"/>
      <color theme="4" tint="-0.249977111117893"/>
      <name val="Calibri"/>
      <family val="2"/>
      <scheme val="minor"/>
    </font>
    <font>
      <b/>
      <sz val="11"/>
      <color theme="2" tint="-0.499984740745262"/>
      <name val="Calibri Light"/>
      <family val="2"/>
      <scheme val="major"/>
    </font>
    <font>
      <b/>
      <sz val="10"/>
      <color theme="2" tint="-0.499984740745262"/>
      <name val="Calibri Light"/>
      <family val="2"/>
      <scheme val="major"/>
    </font>
    <font>
      <sz val="10"/>
      <color theme="2" tint="-0.499984740745262"/>
      <name val="Calibri Light"/>
      <family val="2"/>
      <scheme val="major"/>
    </font>
    <font>
      <sz val="8"/>
      <color theme="2" tint="-0.499984740745262"/>
      <name val="Calibri Light"/>
      <family val="2"/>
      <scheme val="major"/>
    </font>
    <font>
      <b/>
      <sz val="28"/>
      <color theme="0"/>
      <name val="Calibri Light"/>
      <family val="2"/>
      <scheme val="major"/>
    </font>
    <font>
      <b/>
      <sz val="10"/>
      <color indexed="8"/>
      <name val="Arial Narrow"/>
      <family val="2"/>
    </font>
    <font>
      <b/>
      <sz val="14"/>
      <color indexed="10"/>
      <name val="Arial Narrow"/>
      <family val="2"/>
    </font>
    <font>
      <b/>
      <sz val="10"/>
      <color rgb="FFFF0000"/>
      <name val="Arial Narrow"/>
      <family val="2"/>
    </font>
    <font>
      <u/>
      <sz val="11"/>
      <color theme="10"/>
      <name val="Calibri"/>
      <family val="2"/>
      <scheme val="minor"/>
    </font>
    <font>
      <b/>
      <sz val="14"/>
      <name val="Arial Narrow"/>
      <family val="2"/>
    </font>
    <font>
      <sz val="10"/>
      <color theme="0"/>
      <name val="Arial Narrow"/>
      <family val="2"/>
    </font>
    <font>
      <sz val="9"/>
      <color theme="1"/>
      <name val="Arial Narrow"/>
      <family val="2"/>
    </font>
    <font>
      <sz val="10"/>
      <name val="Arial"/>
      <family val="2"/>
    </font>
    <font>
      <b/>
      <sz val="9"/>
      <color indexed="81"/>
      <name val="Tahoma"/>
      <family val="2"/>
    </font>
    <font>
      <sz val="9"/>
      <color indexed="81"/>
      <name val="Tahoma"/>
      <family val="2"/>
    </font>
    <font>
      <b/>
      <i/>
      <sz val="14"/>
      <color theme="4"/>
      <name val="Calibri"/>
      <family val="2"/>
      <scheme val="minor"/>
    </font>
    <font>
      <b/>
      <i/>
      <sz val="12"/>
      <color theme="4"/>
      <name val="Calibri"/>
      <family val="2"/>
      <scheme val="minor"/>
    </font>
    <font>
      <b/>
      <i/>
      <sz val="16"/>
      <color theme="4"/>
      <name val="Calibri"/>
      <family val="2"/>
      <scheme val="minor"/>
    </font>
    <font>
      <b/>
      <i/>
      <sz val="18"/>
      <color theme="4"/>
      <name val="Calibri"/>
      <family val="2"/>
      <scheme val="minor"/>
    </font>
    <font>
      <b/>
      <sz val="12"/>
      <color theme="4" tint="-0.249977111117893"/>
      <name val="Calibri Light"/>
      <family val="2"/>
      <scheme val="major"/>
    </font>
    <font>
      <b/>
      <i/>
      <sz val="11"/>
      <color theme="4" tint="-0.249977111117893"/>
      <name val="Calibri"/>
      <family val="2"/>
      <scheme val="minor"/>
    </font>
    <font>
      <b/>
      <sz val="11"/>
      <color theme="4" tint="-0.249977111117893"/>
      <name val="Calibri Light"/>
      <family val="2"/>
      <scheme val="major"/>
    </font>
    <font>
      <sz val="11"/>
      <color theme="4" tint="-0.499984740745262"/>
      <name val="Calibri"/>
      <family val="2"/>
      <scheme val="minor"/>
    </font>
    <font>
      <b/>
      <sz val="16"/>
      <color theme="1"/>
      <name val="Calibri Light"/>
      <family val="2"/>
      <scheme val="major"/>
    </font>
    <font>
      <b/>
      <sz val="12"/>
      <color theme="1"/>
      <name val="Calibri Light"/>
      <family val="2"/>
      <scheme val="major"/>
    </font>
    <font>
      <sz val="16"/>
      <color theme="1"/>
      <name val="Calibri Light"/>
      <family val="2"/>
      <scheme val="major"/>
    </font>
    <font>
      <b/>
      <sz val="16"/>
      <color theme="4" tint="-0.249977111117893"/>
      <name val="Calibri Light"/>
      <family val="2"/>
      <scheme val="major"/>
    </font>
    <font>
      <b/>
      <sz val="13"/>
      <color theme="1"/>
      <name val="Calibri Light"/>
      <family val="2"/>
      <scheme val="major"/>
    </font>
    <font>
      <b/>
      <sz val="22"/>
      <name val="Calibri"/>
      <family val="2"/>
      <scheme val="minor"/>
    </font>
    <font>
      <b/>
      <sz val="22"/>
      <color theme="0"/>
      <name val="Calibri Light"/>
      <family val="2"/>
      <scheme val="major"/>
    </font>
    <font>
      <b/>
      <sz val="10"/>
      <color theme="1"/>
      <name val="Calibri Light"/>
      <family val="2"/>
      <scheme val="major"/>
    </font>
    <font>
      <sz val="12"/>
      <name val="Candara"/>
      <family val="2"/>
    </font>
    <font>
      <b/>
      <sz val="20"/>
      <color theme="1"/>
      <name val="Calibri Light"/>
      <family val="2"/>
      <scheme val="major"/>
    </font>
    <font>
      <sz val="12"/>
      <name val="Calibri"/>
      <family val="2"/>
      <scheme val="minor"/>
    </font>
    <font>
      <b/>
      <sz val="12"/>
      <name val="Calibri"/>
      <family val="2"/>
      <scheme val="minor"/>
    </font>
  </fonts>
  <fills count="18">
    <fill>
      <patternFill patternType="none"/>
    </fill>
    <fill>
      <patternFill patternType="gray125"/>
    </fill>
    <fill>
      <patternFill patternType="solid">
        <fgColor theme="2" tint="-0.499984740745262"/>
        <bgColor indexed="64"/>
      </patternFill>
    </fill>
    <fill>
      <patternFill patternType="solid">
        <fgColor theme="2" tint="-0.249977111117893"/>
        <bgColor indexed="64"/>
      </patternFill>
    </fill>
    <fill>
      <gradientFill degree="90">
        <stop position="0">
          <color theme="0"/>
        </stop>
        <stop position="0.5">
          <color theme="2" tint="-0.74901577806939912"/>
        </stop>
        <stop position="1">
          <color theme="0"/>
        </stop>
      </gradientFill>
    </fill>
    <fill>
      <patternFill patternType="solid">
        <fgColor theme="0"/>
        <bgColor indexed="64"/>
      </patternFill>
    </fill>
    <fill>
      <patternFill patternType="solid">
        <fgColor rgb="FFFFFF00"/>
        <bgColor indexed="64"/>
      </patternFill>
    </fill>
    <fill>
      <patternFill patternType="solid">
        <fgColor rgb="FF46D115"/>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4"/>
        <bgColor indexed="64"/>
      </patternFill>
    </fill>
    <fill>
      <patternFill patternType="solid">
        <fgColor rgb="FFFF0000"/>
        <bgColor indexed="64"/>
      </patternFill>
    </fill>
    <fill>
      <patternFill patternType="solid">
        <fgColor rgb="FF92D050"/>
        <bgColor indexed="64"/>
      </patternFill>
    </fill>
    <fill>
      <patternFill patternType="solid">
        <fgColor theme="5" tint="-0.249977111117893"/>
        <bgColor indexed="64"/>
      </patternFill>
    </fill>
    <fill>
      <patternFill patternType="solid">
        <fgColor rgb="FF00B050"/>
        <bgColor indexed="64"/>
      </patternFill>
    </fill>
    <fill>
      <patternFill patternType="solid">
        <fgColor rgb="FF00B0F0"/>
        <bgColor indexed="64"/>
      </patternFill>
    </fill>
    <fill>
      <patternFill patternType="solid">
        <fgColor theme="4" tint="0.59999389629810485"/>
        <bgColor indexed="64"/>
      </patternFill>
    </fill>
    <fill>
      <patternFill patternType="solid">
        <fgColor theme="2" tint="-9.9978637043366805E-2"/>
        <bgColor indexed="64"/>
      </patternFill>
    </fill>
  </fills>
  <borders count="202">
    <border>
      <left/>
      <right/>
      <top/>
      <bottom/>
      <diagonal/>
    </border>
    <border>
      <left style="thin">
        <color indexed="64"/>
      </left>
      <right style="thin">
        <color indexed="64"/>
      </right>
      <top style="thin">
        <color indexed="64"/>
      </top>
      <bottom style="thin">
        <color indexed="64"/>
      </bottom>
      <diagonal/>
    </border>
    <border>
      <left style="dotted">
        <color rgb="FF46D115"/>
      </left>
      <right style="dotted">
        <color rgb="FF46D115"/>
      </right>
      <top style="dotted">
        <color rgb="FF46D115"/>
      </top>
      <bottom style="dotted">
        <color rgb="FF46D115"/>
      </bottom>
      <diagonal/>
    </border>
    <border>
      <left/>
      <right/>
      <top style="hair">
        <color rgb="FF46D115"/>
      </top>
      <bottom/>
      <diagonal/>
    </border>
    <border>
      <left/>
      <right/>
      <top/>
      <bottom style="hair">
        <color rgb="FF46D115"/>
      </bottom>
      <diagonal/>
    </border>
    <border>
      <left/>
      <right style="hair">
        <color rgb="FF46D115"/>
      </right>
      <top/>
      <bottom style="hair">
        <color rgb="FF46D115"/>
      </bottom>
      <diagonal/>
    </border>
    <border>
      <left/>
      <right style="hair">
        <color rgb="FF46D115"/>
      </right>
      <top/>
      <bottom/>
      <diagonal/>
    </border>
    <border>
      <left style="hair">
        <color rgb="FF46D115"/>
      </left>
      <right/>
      <top/>
      <bottom/>
      <diagonal/>
    </border>
    <border>
      <left style="hair">
        <color rgb="FF46D115"/>
      </left>
      <right/>
      <top/>
      <bottom style="hair">
        <color rgb="FF46D115"/>
      </bottom>
      <diagonal/>
    </border>
    <border>
      <left/>
      <right/>
      <top style="hair">
        <color rgb="FF46D115"/>
      </top>
      <bottom style="hair">
        <color rgb="FF46D115"/>
      </bottom>
      <diagonal/>
    </border>
    <border>
      <left style="hair">
        <color rgb="FF46D115"/>
      </left>
      <right style="hair">
        <color rgb="FF46D115"/>
      </right>
      <top style="hair">
        <color rgb="FF46D115"/>
      </top>
      <bottom style="hair">
        <color rgb="FF46D115"/>
      </bottom>
      <diagonal/>
    </border>
    <border>
      <left style="hair">
        <color rgb="FF46D115"/>
      </left>
      <right/>
      <top style="hair">
        <color rgb="FF46D115"/>
      </top>
      <bottom style="hair">
        <color rgb="FF46D115"/>
      </bottom>
      <diagonal/>
    </border>
    <border>
      <left/>
      <right style="hair">
        <color rgb="FF46D115"/>
      </right>
      <top style="hair">
        <color rgb="FF46D115"/>
      </top>
      <bottom style="hair">
        <color rgb="FF46D115"/>
      </bottom>
      <diagonal/>
    </border>
    <border>
      <left style="hair">
        <color rgb="FF46D115"/>
      </left>
      <right style="hair">
        <color rgb="FF46D115"/>
      </right>
      <top style="hair">
        <color rgb="FF46D115"/>
      </top>
      <bottom/>
      <diagonal/>
    </border>
    <border>
      <left style="hair">
        <color rgb="FF46D115"/>
      </left>
      <right/>
      <top style="hair">
        <color rgb="FF46D115"/>
      </top>
      <bottom/>
      <diagonal/>
    </border>
    <border>
      <left/>
      <right style="hair">
        <color rgb="FF46D115"/>
      </right>
      <top style="hair">
        <color rgb="FF46D115"/>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rgb="FF46D115"/>
      </left>
      <right/>
      <top/>
      <bottom/>
      <diagonal/>
    </border>
    <border>
      <left style="thick">
        <color rgb="FF46D115"/>
      </left>
      <right/>
      <top/>
      <bottom style="hair">
        <color rgb="FF46D115"/>
      </bottom>
      <diagonal/>
    </border>
    <border>
      <left/>
      <right style="thick">
        <color rgb="FF46D115"/>
      </right>
      <top/>
      <bottom style="hair">
        <color rgb="FF46D115"/>
      </bottom>
      <diagonal/>
    </border>
    <border>
      <left style="thick">
        <color rgb="FF46D115"/>
      </left>
      <right/>
      <top style="hair">
        <color rgb="FF46D115"/>
      </top>
      <bottom style="hair">
        <color rgb="FF46D115"/>
      </bottom>
      <diagonal/>
    </border>
    <border>
      <left/>
      <right style="thick">
        <color rgb="FF46D115"/>
      </right>
      <top style="hair">
        <color rgb="FF46D115"/>
      </top>
      <bottom style="hair">
        <color rgb="FF46D115"/>
      </bottom>
      <diagonal/>
    </border>
    <border>
      <left style="thick">
        <color rgb="FF46D115"/>
      </left>
      <right/>
      <top style="thick">
        <color rgb="FF46D115"/>
      </top>
      <bottom/>
      <diagonal/>
    </border>
    <border>
      <left/>
      <right style="thick">
        <color rgb="FF46D115"/>
      </right>
      <top style="thick">
        <color rgb="FF46D115"/>
      </top>
      <bottom/>
      <diagonal/>
    </border>
    <border>
      <left style="thick">
        <color rgb="FF46D115"/>
      </left>
      <right/>
      <top/>
      <bottom style="thick">
        <color rgb="FF46D115"/>
      </bottom>
      <diagonal/>
    </border>
    <border>
      <left/>
      <right style="thick">
        <color rgb="FF46D115"/>
      </right>
      <top/>
      <bottom style="thick">
        <color rgb="FF46D115"/>
      </bottom>
      <diagonal/>
    </border>
    <border>
      <left style="hair">
        <color rgb="FF46D115"/>
      </left>
      <right/>
      <top/>
      <bottom style="thin">
        <color theme="4"/>
      </bottom>
      <diagonal/>
    </border>
    <border>
      <left style="thick">
        <color theme="4"/>
      </left>
      <right/>
      <top style="thick">
        <color theme="4"/>
      </top>
      <bottom/>
      <diagonal/>
    </border>
    <border>
      <left/>
      <right style="thick">
        <color theme="4"/>
      </right>
      <top style="thick">
        <color theme="4"/>
      </top>
      <bottom/>
      <diagonal/>
    </border>
    <border>
      <left style="thick">
        <color theme="4"/>
      </left>
      <right/>
      <top/>
      <bottom style="thick">
        <color theme="4"/>
      </bottom>
      <diagonal/>
    </border>
    <border>
      <left/>
      <right style="thick">
        <color theme="4"/>
      </right>
      <top/>
      <bottom style="thick">
        <color theme="4"/>
      </bottom>
      <diagonal/>
    </border>
    <border>
      <left style="thick">
        <color rgb="FF00FF00"/>
      </left>
      <right style="hair">
        <color theme="0" tint="-0.499984740745262"/>
      </right>
      <top style="thick">
        <color rgb="FF00FF00"/>
      </top>
      <bottom style="hair">
        <color theme="0" tint="-0.499984740745262"/>
      </bottom>
      <diagonal/>
    </border>
    <border>
      <left style="hair">
        <color theme="0" tint="-0.499984740745262"/>
      </left>
      <right style="hair">
        <color theme="0" tint="-0.499984740745262"/>
      </right>
      <top style="thick">
        <color rgb="FF00FF00"/>
      </top>
      <bottom style="hair">
        <color theme="0" tint="-0.499984740745262"/>
      </bottom>
      <diagonal/>
    </border>
    <border>
      <left style="hair">
        <color theme="0" tint="-0.499984740745262"/>
      </left>
      <right style="thick">
        <color rgb="FF00FF00"/>
      </right>
      <top style="thick">
        <color rgb="FF00FF00"/>
      </top>
      <bottom style="hair">
        <color theme="0" tint="-0.499984740745262"/>
      </bottom>
      <diagonal/>
    </border>
    <border>
      <left style="thick">
        <color rgb="FF00FF00"/>
      </left>
      <right style="hair">
        <color theme="0" tint="-0.499984740745262"/>
      </right>
      <top style="hair">
        <color theme="0" tint="-0.499984740745262"/>
      </top>
      <bottom style="hair">
        <color theme="0" tint="-0.499984740745262"/>
      </bottom>
      <diagonal/>
    </border>
    <border>
      <left style="hair">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thick">
        <color rgb="FF00FF00"/>
      </right>
      <top style="hair">
        <color theme="0" tint="-0.499984740745262"/>
      </top>
      <bottom style="hair">
        <color theme="0" tint="-0.499984740745262"/>
      </bottom>
      <diagonal/>
    </border>
    <border>
      <left style="thick">
        <color rgb="FF00FF00"/>
      </left>
      <right style="hair">
        <color theme="0" tint="-0.499984740745262"/>
      </right>
      <top style="hair">
        <color theme="0" tint="-0.499984740745262"/>
      </top>
      <bottom style="thick">
        <color rgb="FF00FF00"/>
      </bottom>
      <diagonal/>
    </border>
    <border>
      <left style="hair">
        <color theme="0" tint="-0.499984740745262"/>
      </left>
      <right style="hair">
        <color theme="0" tint="-0.499984740745262"/>
      </right>
      <top style="hair">
        <color theme="0" tint="-0.499984740745262"/>
      </top>
      <bottom style="thick">
        <color rgb="FF00FF00"/>
      </bottom>
      <diagonal/>
    </border>
    <border>
      <left style="hair">
        <color theme="0" tint="-0.499984740745262"/>
      </left>
      <right style="thick">
        <color rgb="FF00FF00"/>
      </right>
      <top style="hair">
        <color theme="0" tint="-0.499984740745262"/>
      </top>
      <bottom style="thick">
        <color rgb="FF00FF00"/>
      </bottom>
      <diagonal/>
    </border>
    <border>
      <left/>
      <right/>
      <top style="thick">
        <color rgb="FF46D115"/>
      </top>
      <bottom/>
      <diagonal/>
    </border>
    <border>
      <left style="dotted">
        <color rgb="FF46D115"/>
      </left>
      <right/>
      <top style="dotted">
        <color rgb="FF46D115"/>
      </top>
      <bottom style="dotted">
        <color rgb="FF46D115"/>
      </bottom>
      <diagonal/>
    </border>
    <border>
      <left/>
      <right style="dotted">
        <color rgb="FF46D115"/>
      </right>
      <top style="dotted">
        <color rgb="FF46D115"/>
      </top>
      <bottom style="dotted">
        <color rgb="FF46D115"/>
      </bottom>
      <diagonal/>
    </border>
    <border>
      <left/>
      <right style="thick">
        <color rgb="FF46D115"/>
      </right>
      <top/>
      <bottom/>
      <diagonal/>
    </border>
    <border>
      <left/>
      <right style="thick">
        <color theme="4"/>
      </right>
      <top/>
      <bottom/>
      <diagonal/>
    </border>
    <border>
      <left style="hair">
        <color rgb="FF46D115"/>
      </left>
      <right style="hair">
        <color rgb="FF46D115"/>
      </right>
      <top/>
      <bottom style="hair">
        <color rgb="FF46D115"/>
      </bottom>
      <diagonal/>
    </border>
    <border>
      <left/>
      <right/>
      <top style="dotted">
        <color rgb="FF46D115"/>
      </top>
      <bottom style="dotted">
        <color rgb="FF46D115"/>
      </bottom>
      <diagonal/>
    </border>
    <border>
      <left/>
      <right/>
      <top style="dotted">
        <color rgb="FF46D115"/>
      </top>
      <bottom/>
      <diagonal/>
    </border>
    <border>
      <left style="dashed">
        <color rgb="FF46D115"/>
      </left>
      <right style="dashed">
        <color rgb="FF46D115"/>
      </right>
      <top style="dashed">
        <color rgb="FF46D115"/>
      </top>
      <bottom style="dashed">
        <color rgb="FF46D115"/>
      </bottom>
      <diagonal/>
    </border>
    <border>
      <left style="thick">
        <color rgb="FF46D115"/>
      </left>
      <right/>
      <top style="dashed">
        <color rgb="FF46D115"/>
      </top>
      <bottom/>
      <diagonal/>
    </border>
    <border>
      <left/>
      <right/>
      <top style="dashed">
        <color rgb="FF46D115"/>
      </top>
      <bottom/>
      <diagonal/>
    </border>
    <border>
      <left/>
      <right style="thick">
        <color rgb="FF46D115"/>
      </right>
      <top style="dashed">
        <color rgb="FF46D115"/>
      </top>
      <bottom/>
      <diagonal/>
    </border>
    <border>
      <left style="thick">
        <color rgb="FF46D115"/>
      </left>
      <right style="dashed">
        <color rgb="FF46D115"/>
      </right>
      <top style="dashed">
        <color rgb="FF46D115"/>
      </top>
      <bottom style="dashed">
        <color rgb="FF46D115"/>
      </bottom>
      <diagonal/>
    </border>
    <border>
      <left style="hair">
        <color rgb="FF46D115"/>
      </left>
      <right style="hair">
        <color rgb="FF46D115"/>
      </right>
      <top/>
      <bottom/>
      <diagonal/>
    </border>
    <border>
      <left/>
      <right/>
      <top/>
      <bottom style="thin">
        <color theme="4"/>
      </bottom>
      <diagonal/>
    </border>
    <border>
      <left/>
      <right style="dashed">
        <color rgb="FF46D115"/>
      </right>
      <top style="dashed">
        <color rgb="FF46D115"/>
      </top>
      <bottom style="dashed">
        <color rgb="FF46D115"/>
      </bottom>
      <diagonal/>
    </border>
    <border>
      <left/>
      <right/>
      <top/>
      <bottom style="thick">
        <color rgb="FF46D115"/>
      </bottom>
      <diagonal/>
    </border>
    <border>
      <left/>
      <right style="thick">
        <color auto="1"/>
      </right>
      <top/>
      <bottom/>
      <diagonal/>
    </border>
    <border>
      <left style="thick">
        <color auto="1"/>
      </left>
      <right/>
      <top/>
      <bottom/>
      <diagonal/>
    </border>
    <border>
      <left style="thick">
        <color auto="1"/>
      </left>
      <right/>
      <top/>
      <bottom style="thick">
        <color rgb="FF46D115"/>
      </bottom>
      <diagonal/>
    </border>
    <border>
      <left style="thick">
        <color theme="4"/>
      </left>
      <right/>
      <top/>
      <bottom/>
      <diagonal/>
    </border>
    <border>
      <left/>
      <right/>
      <top/>
      <bottom style="dashed">
        <color theme="0" tint="-0.24994659260841701"/>
      </bottom>
      <diagonal/>
    </border>
    <border>
      <left style="dashed">
        <color theme="0" tint="-0.24994659260841701"/>
      </left>
      <right style="dashed">
        <color theme="0" tint="-0.24994659260841701"/>
      </right>
      <top/>
      <bottom/>
      <diagonal/>
    </border>
    <border>
      <left style="dashed">
        <color theme="0" tint="-0.24994659260841701"/>
      </left>
      <right style="dashed">
        <color theme="0" tint="-0.24994659260841701"/>
      </right>
      <top/>
      <bottom style="dashed">
        <color theme="0" tint="-0.24994659260841701"/>
      </bottom>
      <diagonal/>
    </border>
    <border>
      <left style="dashed">
        <color theme="0" tint="-0.24994659260841701"/>
      </left>
      <right/>
      <top/>
      <bottom/>
      <diagonal/>
    </border>
    <border>
      <left style="dashed">
        <color theme="0" tint="-0.24994659260841701"/>
      </left>
      <right/>
      <top/>
      <bottom style="dashed">
        <color theme="0" tint="-0.24994659260841701"/>
      </bottom>
      <diagonal/>
    </border>
    <border>
      <left style="dashed">
        <color theme="8"/>
      </left>
      <right style="dashed">
        <color theme="8"/>
      </right>
      <top style="dashed">
        <color theme="8"/>
      </top>
      <bottom style="dashed">
        <color theme="8"/>
      </bottom>
      <diagonal/>
    </border>
    <border>
      <left/>
      <right/>
      <top/>
      <bottom style="mediumDashDot">
        <color theme="2" tint="-0.499984740745262"/>
      </bottom>
      <diagonal/>
    </border>
    <border>
      <left/>
      <right/>
      <top style="mediumDashDot">
        <color theme="2" tint="-0.499984740745262"/>
      </top>
      <bottom/>
      <diagonal/>
    </border>
    <border>
      <left/>
      <right/>
      <top/>
      <bottom style="mediumDashDotDot">
        <color theme="2" tint="-0.499984740745262"/>
      </bottom>
      <diagonal/>
    </border>
    <border>
      <left/>
      <right/>
      <top style="mediumDashDotDot">
        <color theme="2" tint="-0.499984740745262"/>
      </top>
      <bottom/>
      <diagonal/>
    </border>
    <border>
      <left/>
      <right style="mediumDashed">
        <color theme="4"/>
      </right>
      <top/>
      <bottom style="mediumDashDot">
        <color theme="2" tint="-0.499984740745262"/>
      </bottom>
      <diagonal/>
    </border>
    <border>
      <left/>
      <right style="mediumDashed">
        <color theme="4"/>
      </right>
      <top/>
      <bottom/>
      <diagonal/>
    </border>
    <border>
      <left/>
      <right style="mediumDashed">
        <color theme="4"/>
      </right>
      <top style="mediumDashDot">
        <color theme="2" tint="-0.499984740745262"/>
      </top>
      <bottom/>
      <diagonal/>
    </border>
    <border>
      <left style="medium">
        <color indexed="64"/>
      </left>
      <right style="medium">
        <color indexed="64"/>
      </right>
      <top style="medium">
        <color indexed="64"/>
      </top>
      <bottom style="medium">
        <color indexed="64"/>
      </bottom>
      <diagonal/>
    </border>
    <border>
      <left style="thick">
        <color theme="4"/>
      </left>
      <right style="dotted">
        <color theme="4"/>
      </right>
      <top style="thick">
        <color theme="4"/>
      </top>
      <bottom style="dotted">
        <color theme="4"/>
      </bottom>
      <diagonal/>
    </border>
    <border>
      <left style="dotted">
        <color theme="4"/>
      </left>
      <right style="dotted">
        <color theme="4"/>
      </right>
      <top style="thick">
        <color theme="4"/>
      </top>
      <bottom style="dotted">
        <color theme="4"/>
      </bottom>
      <diagonal/>
    </border>
    <border>
      <left style="dotted">
        <color theme="4"/>
      </left>
      <right style="thick">
        <color theme="4"/>
      </right>
      <top style="thick">
        <color theme="4"/>
      </top>
      <bottom style="dotted">
        <color theme="4"/>
      </bottom>
      <diagonal/>
    </border>
    <border>
      <left style="thick">
        <color theme="4"/>
      </left>
      <right style="dotted">
        <color theme="4"/>
      </right>
      <top style="dotted">
        <color theme="4"/>
      </top>
      <bottom style="dotted">
        <color theme="4"/>
      </bottom>
      <diagonal/>
    </border>
    <border>
      <left style="dotted">
        <color theme="4"/>
      </left>
      <right style="dotted">
        <color theme="4"/>
      </right>
      <top style="dotted">
        <color theme="4"/>
      </top>
      <bottom style="dotted">
        <color theme="4"/>
      </bottom>
      <diagonal/>
    </border>
    <border>
      <left style="dotted">
        <color theme="4"/>
      </left>
      <right style="thick">
        <color theme="4"/>
      </right>
      <top style="dotted">
        <color theme="4"/>
      </top>
      <bottom style="dotted">
        <color theme="4"/>
      </bottom>
      <diagonal/>
    </border>
    <border>
      <left style="thick">
        <color theme="4"/>
      </left>
      <right style="dotted">
        <color theme="4"/>
      </right>
      <top style="dotted">
        <color theme="4"/>
      </top>
      <bottom style="thick">
        <color theme="4"/>
      </bottom>
      <diagonal/>
    </border>
    <border>
      <left style="dotted">
        <color theme="4"/>
      </left>
      <right style="dotted">
        <color theme="4"/>
      </right>
      <top style="dotted">
        <color theme="4"/>
      </top>
      <bottom style="thick">
        <color theme="4"/>
      </bottom>
      <diagonal/>
    </border>
    <border>
      <left style="dotted">
        <color theme="4"/>
      </left>
      <right style="thick">
        <color theme="4"/>
      </right>
      <top style="dotted">
        <color theme="4"/>
      </top>
      <bottom style="thick">
        <color theme="4"/>
      </bottom>
      <diagonal/>
    </border>
    <border>
      <left/>
      <right/>
      <top style="thick">
        <color theme="4"/>
      </top>
      <bottom/>
      <diagonal/>
    </border>
    <border>
      <left style="hair">
        <color theme="4"/>
      </left>
      <right style="hair">
        <color theme="4"/>
      </right>
      <top style="hair">
        <color theme="4"/>
      </top>
      <bottom style="hair">
        <color theme="4"/>
      </bottom>
      <diagonal/>
    </border>
    <border>
      <left style="mediumDashed">
        <color theme="4"/>
      </left>
      <right/>
      <top/>
      <bottom/>
      <diagonal/>
    </border>
    <border>
      <left/>
      <right/>
      <top style="dashed">
        <color theme="8"/>
      </top>
      <bottom/>
      <diagonal/>
    </border>
    <border>
      <left/>
      <right style="dotted">
        <color theme="4"/>
      </right>
      <top/>
      <bottom/>
      <diagonal/>
    </border>
    <border>
      <left/>
      <right/>
      <top/>
      <bottom style="dotted">
        <color theme="4"/>
      </bottom>
      <diagonal/>
    </border>
    <border>
      <left/>
      <right style="dotted">
        <color theme="4"/>
      </right>
      <top/>
      <bottom style="dotted">
        <color theme="4"/>
      </bottom>
      <diagonal/>
    </border>
    <border>
      <left/>
      <right/>
      <top style="dotted">
        <color theme="4"/>
      </top>
      <bottom/>
      <diagonal/>
    </border>
    <border>
      <left style="medium">
        <color theme="4"/>
      </left>
      <right style="hair">
        <color theme="4"/>
      </right>
      <top style="hair">
        <color theme="4"/>
      </top>
      <bottom style="hair">
        <color theme="4"/>
      </bottom>
      <diagonal/>
    </border>
    <border>
      <left style="hair">
        <color theme="4"/>
      </left>
      <right style="medium">
        <color theme="4"/>
      </right>
      <top style="hair">
        <color theme="4"/>
      </top>
      <bottom style="hair">
        <color theme="4"/>
      </bottom>
      <diagonal/>
    </border>
    <border>
      <left style="medium">
        <color theme="4"/>
      </left>
      <right style="hair">
        <color theme="4"/>
      </right>
      <top style="hair">
        <color theme="4"/>
      </top>
      <bottom style="medium">
        <color theme="4"/>
      </bottom>
      <diagonal/>
    </border>
    <border>
      <left style="hair">
        <color theme="4"/>
      </left>
      <right style="hair">
        <color theme="4"/>
      </right>
      <top style="hair">
        <color theme="4"/>
      </top>
      <bottom style="medium">
        <color theme="4"/>
      </bottom>
      <diagonal/>
    </border>
    <border>
      <left style="hair">
        <color theme="4"/>
      </left>
      <right style="medium">
        <color theme="4"/>
      </right>
      <top style="hair">
        <color theme="4"/>
      </top>
      <bottom style="medium">
        <color theme="4"/>
      </bottom>
      <diagonal/>
    </border>
    <border>
      <left/>
      <right style="hair">
        <color theme="4"/>
      </right>
      <top style="hair">
        <color theme="4"/>
      </top>
      <bottom style="hair">
        <color theme="4"/>
      </bottom>
      <diagonal/>
    </border>
    <border>
      <left style="medium">
        <color theme="4"/>
      </left>
      <right style="hair">
        <color theme="4"/>
      </right>
      <top/>
      <bottom style="hair">
        <color theme="4"/>
      </bottom>
      <diagonal/>
    </border>
    <border>
      <left style="hair">
        <color theme="4"/>
      </left>
      <right style="medium">
        <color theme="4"/>
      </right>
      <top/>
      <bottom style="hair">
        <color theme="4"/>
      </bottom>
      <diagonal/>
    </border>
    <border>
      <left style="hair">
        <color theme="4"/>
      </left>
      <right style="hair">
        <color theme="4"/>
      </right>
      <top/>
      <bottom style="hair">
        <color theme="4"/>
      </bottom>
      <diagonal/>
    </border>
    <border>
      <left style="hair">
        <color theme="4"/>
      </left>
      <right style="medium">
        <color theme="4"/>
      </right>
      <top style="medium">
        <color theme="4"/>
      </top>
      <bottom style="medium">
        <color theme="4"/>
      </bottom>
      <diagonal/>
    </border>
    <border>
      <left/>
      <right style="hair">
        <color theme="4"/>
      </right>
      <top style="medium">
        <color theme="4"/>
      </top>
      <bottom style="medium">
        <color theme="4"/>
      </bottom>
      <diagonal/>
    </border>
    <border>
      <left style="hair">
        <color theme="4"/>
      </left>
      <right/>
      <top style="hair">
        <color theme="4"/>
      </top>
      <bottom/>
      <diagonal/>
    </border>
    <border>
      <left/>
      <right/>
      <top style="hair">
        <color theme="4"/>
      </top>
      <bottom/>
      <diagonal/>
    </border>
    <border>
      <left/>
      <right style="medium">
        <color theme="4"/>
      </right>
      <top style="hair">
        <color theme="4"/>
      </top>
      <bottom/>
      <diagonal/>
    </border>
    <border>
      <left style="hair">
        <color theme="4"/>
      </left>
      <right/>
      <top/>
      <bottom style="hair">
        <color theme="4"/>
      </bottom>
      <diagonal/>
    </border>
    <border>
      <left/>
      <right/>
      <top/>
      <bottom style="hair">
        <color theme="4"/>
      </bottom>
      <diagonal/>
    </border>
    <border>
      <left/>
      <right style="medium">
        <color theme="4"/>
      </right>
      <top/>
      <bottom style="hair">
        <color theme="4"/>
      </bottom>
      <diagonal/>
    </border>
    <border>
      <left style="medium">
        <color theme="4"/>
      </left>
      <right/>
      <top style="medium">
        <color theme="4"/>
      </top>
      <bottom style="medium">
        <color theme="4"/>
      </bottom>
      <diagonal/>
    </border>
    <border>
      <left/>
      <right/>
      <top style="medium">
        <color theme="4"/>
      </top>
      <bottom style="medium">
        <color theme="4"/>
      </bottom>
      <diagonal/>
    </border>
    <border>
      <left style="hair">
        <color theme="4"/>
      </left>
      <right/>
      <top style="hair">
        <color theme="4"/>
      </top>
      <bottom style="hair">
        <color theme="4"/>
      </bottom>
      <diagonal/>
    </border>
    <border>
      <left style="hair">
        <color theme="4"/>
      </left>
      <right/>
      <top style="medium">
        <color theme="4"/>
      </top>
      <bottom style="medium">
        <color theme="4"/>
      </bottom>
      <diagonal/>
    </border>
    <border>
      <left/>
      <right style="medium">
        <color theme="4"/>
      </right>
      <top style="medium">
        <color theme="4"/>
      </top>
      <bottom style="medium">
        <color theme="4"/>
      </bottom>
      <diagonal/>
    </border>
    <border>
      <left/>
      <right style="medium">
        <color theme="4"/>
      </right>
      <top style="hair">
        <color theme="4"/>
      </top>
      <bottom style="hair">
        <color theme="4"/>
      </bottom>
      <diagonal/>
    </border>
    <border>
      <left style="medium">
        <color theme="4"/>
      </left>
      <right/>
      <top/>
      <bottom style="hair">
        <color theme="4"/>
      </bottom>
      <diagonal/>
    </border>
    <border>
      <left style="medium">
        <color theme="4"/>
      </left>
      <right/>
      <top style="hair">
        <color theme="4"/>
      </top>
      <bottom style="hair">
        <color theme="4"/>
      </bottom>
      <diagonal/>
    </border>
    <border>
      <left/>
      <right/>
      <top style="thin">
        <color theme="4"/>
      </top>
      <bottom/>
      <diagonal/>
    </border>
    <border>
      <left style="thin">
        <color theme="4"/>
      </left>
      <right/>
      <top/>
      <bottom/>
      <diagonal/>
    </border>
    <border>
      <left style="thin">
        <color theme="4"/>
      </left>
      <right/>
      <top/>
      <bottom style="dotted">
        <color theme="4"/>
      </bottom>
      <diagonal/>
    </border>
    <border>
      <left style="thin">
        <color theme="4"/>
      </left>
      <right/>
      <top style="dotted">
        <color theme="4"/>
      </top>
      <bottom/>
      <diagonal/>
    </border>
    <border>
      <left style="hair">
        <color theme="4"/>
      </left>
      <right/>
      <top/>
      <bottom/>
      <diagonal/>
    </border>
    <border>
      <left/>
      <right style="medium">
        <color theme="4"/>
      </right>
      <top/>
      <bottom/>
      <diagonal/>
    </border>
    <border>
      <left/>
      <right/>
      <top style="hair">
        <color theme="4"/>
      </top>
      <bottom style="hair">
        <color theme="4"/>
      </bottom>
      <diagonal/>
    </border>
    <border>
      <left/>
      <right style="hair">
        <color theme="4"/>
      </right>
      <top/>
      <bottom style="hair">
        <color theme="4"/>
      </bottom>
      <diagonal/>
    </border>
    <border>
      <left style="hair">
        <color theme="4"/>
      </left>
      <right/>
      <top style="hair">
        <color theme="4"/>
      </top>
      <bottom style="medium">
        <color theme="4"/>
      </bottom>
      <diagonal/>
    </border>
    <border>
      <left/>
      <right style="medium">
        <color theme="4"/>
      </right>
      <top style="hair">
        <color theme="4"/>
      </top>
      <bottom style="medium">
        <color theme="4"/>
      </bottom>
      <diagonal/>
    </border>
    <border>
      <left/>
      <right style="hair">
        <color rgb="FF00FF00"/>
      </right>
      <top/>
      <bottom/>
      <diagonal/>
    </border>
    <border>
      <left style="hair">
        <color rgb="FF46D115"/>
      </left>
      <right style="hair">
        <color rgb="FF00FF00"/>
      </right>
      <top/>
      <bottom style="hair">
        <color rgb="FF46D115"/>
      </bottom>
      <diagonal/>
    </border>
    <border>
      <left/>
      <right/>
      <top style="thin">
        <color indexed="64"/>
      </top>
      <bottom/>
      <diagonal/>
    </border>
    <border>
      <left style="thin">
        <color indexed="64"/>
      </left>
      <right/>
      <top/>
      <bottom/>
      <diagonal/>
    </border>
    <border>
      <left style="dotted">
        <color theme="4"/>
      </left>
      <right/>
      <top style="dotted">
        <color theme="4"/>
      </top>
      <bottom style="dotted">
        <color theme="4"/>
      </bottom>
      <diagonal/>
    </border>
    <border>
      <left/>
      <right/>
      <top style="dotted">
        <color theme="4"/>
      </top>
      <bottom style="dotted">
        <color theme="4"/>
      </bottom>
      <diagonal/>
    </border>
    <border>
      <left/>
      <right style="dotted">
        <color theme="4"/>
      </right>
      <top style="dotted">
        <color theme="4"/>
      </top>
      <bottom/>
      <diagonal/>
    </border>
    <border>
      <left style="dotted">
        <color theme="4"/>
      </left>
      <right/>
      <top/>
      <bottom/>
      <diagonal/>
    </border>
    <border>
      <left/>
      <right/>
      <top style="medium">
        <color theme="4"/>
      </top>
      <bottom/>
      <diagonal/>
    </border>
    <border>
      <left style="hair">
        <color theme="4"/>
      </left>
      <right style="medium">
        <color theme="4"/>
      </right>
      <top style="hair">
        <color theme="4"/>
      </top>
      <bottom/>
      <diagonal/>
    </border>
    <border>
      <left style="medium">
        <color theme="4"/>
      </left>
      <right style="hair">
        <color theme="4"/>
      </right>
      <top style="hair">
        <color theme="4"/>
      </top>
      <bottom/>
      <diagonal/>
    </border>
    <border>
      <left style="hair">
        <color theme="4"/>
      </left>
      <right style="hair">
        <color theme="4"/>
      </right>
      <top style="hair">
        <color theme="4"/>
      </top>
      <bottom/>
      <diagonal/>
    </border>
    <border>
      <left/>
      <right style="hair">
        <color indexed="64"/>
      </right>
      <top style="thin">
        <color indexed="64"/>
      </top>
      <bottom style="thin">
        <color indexed="64"/>
      </bottom>
      <diagonal/>
    </border>
    <border>
      <left/>
      <right style="hair">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hair">
        <color indexed="64"/>
      </left>
      <right/>
      <top style="thin">
        <color indexed="64"/>
      </top>
      <bottom style="thin">
        <color indexed="64"/>
      </bottom>
      <diagonal/>
    </border>
    <border>
      <left style="hair">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thin">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style="dashed">
        <color theme="8"/>
      </top>
      <bottom/>
      <diagonal/>
    </border>
    <border>
      <left style="medium">
        <color indexed="64"/>
      </left>
      <right/>
      <top/>
      <bottom style="dotted">
        <color theme="4"/>
      </bottom>
      <diagonal/>
    </border>
    <border>
      <left/>
      <right style="medium">
        <color indexed="64"/>
      </right>
      <top/>
      <bottom style="dotted">
        <color theme="4"/>
      </bottom>
      <diagonal/>
    </border>
    <border>
      <left style="medium">
        <color indexed="64"/>
      </left>
      <right/>
      <top style="dotted">
        <color theme="4"/>
      </top>
      <bottom/>
      <diagonal/>
    </border>
    <border>
      <left/>
      <right style="medium">
        <color indexed="64"/>
      </right>
      <top style="dotted">
        <color theme="4"/>
      </top>
      <bottom/>
      <diagonal/>
    </border>
    <border>
      <left style="medium">
        <color indexed="64"/>
      </left>
      <right/>
      <top style="hair">
        <color rgb="FF46D115"/>
      </top>
      <bottom/>
      <diagonal/>
    </border>
    <border>
      <left/>
      <right style="medium">
        <color indexed="64"/>
      </right>
      <top style="hair">
        <color rgb="FF46D115"/>
      </top>
      <bottom/>
      <diagonal/>
    </border>
    <border>
      <left style="medium">
        <color indexed="64"/>
      </left>
      <right style="hair">
        <color theme="4"/>
      </right>
      <top style="medium">
        <color theme="4"/>
      </top>
      <bottom style="medium">
        <color theme="4"/>
      </bottom>
      <diagonal/>
    </border>
    <border>
      <left style="hair">
        <color theme="4"/>
      </left>
      <right style="medium">
        <color indexed="64"/>
      </right>
      <top style="medium">
        <color theme="4"/>
      </top>
      <bottom style="medium">
        <color theme="4"/>
      </bottom>
      <diagonal/>
    </border>
    <border>
      <left style="medium">
        <color indexed="64"/>
      </left>
      <right style="hair">
        <color theme="4"/>
      </right>
      <top/>
      <bottom style="hair">
        <color theme="4"/>
      </bottom>
      <diagonal/>
    </border>
    <border>
      <left style="hair">
        <color theme="4"/>
      </left>
      <right style="medium">
        <color indexed="64"/>
      </right>
      <top/>
      <bottom style="hair">
        <color theme="4"/>
      </bottom>
      <diagonal/>
    </border>
    <border>
      <left style="medium">
        <color indexed="64"/>
      </left>
      <right style="hair">
        <color theme="4"/>
      </right>
      <top style="hair">
        <color theme="4"/>
      </top>
      <bottom style="hair">
        <color theme="4"/>
      </bottom>
      <diagonal/>
    </border>
    <border>
      <left/>
      <right style="medium">
        <color indexed="64"/>
      </right>
      <top style="hair">
        <color theme="4"/>
      </top>
      <bottom style="hair">
        <color theme="4"/>
      </bottom>
      <diagonal/>
    </border>
    <border>
      <left style="medium">
        <color indexed="64"/>
      </left>
      <right style="hair">
        <color theme="4"/>
      </right>
      <top style="hair">
        <color theme="4"/>
      </top>
      <bottom/>
      <diagonal/>
    </border>
    <border>
      <left/>
      <right style="medium">
        <color indexed="64"/>
      </right>
      <top style="hair">
        <color theme="4"/>
      </top>
      <bottom/>
      <diagonal/>
    </border>
    <border>
      <left style="medium">
        <color indexed="64"/>
      </left>
      <right style="hair">
        <color theme="4"/>
      </right>
      <top/>
      <bottom/>
      <diagonal/>
    </border>
    <border>
      <left/>
      <right style="medium">
        <color indexed="64"/>
      </right>
      <top/>
      <bottom style="hair">
        <color theme="4"/>
      </bottom>
      <diagonal/>
    </border>
    <border>
      <left style="medium">
        <color indexed="64"/>
      </left>
      <right style="hair">
        <color theme="4"/>
      </right>
      <top/>
      <bottom style="medium">
        <color theme="4"/>
      </bottom>
      <diagonal/>
    </border>
    <border>
      <left/>
      <right style="medium">
        <color indexed="64"/>
      </right>
      <top style="hair">
        <color theme="4"/>
      </top>
      <bottom style="medium">
        <color theme="4"/>
      </bottom>
      <diagonal/>
    </border>
    <border>
      <left style="medium">
        <color indexed="64"/>
      </left>
      <right/>
      <top style="thin">
        <color theme="4"/>
      </top>
      <bottom/>
      <diagonal/>
    </border>
    <border>
      <left/>
      <right style="medium">
        <color indexed="64"/>
      </right>
      <top style="thin">
        <color theme="4"/>
      </top>
      <bottom/>
      <diagonal/>
    </border>
    <border>
      <left style="medium">
        <color indexed="64"/>
      </left>
      <right/>
      <top/>
      <bottom style="thin">
        <color theme="4"/>
      </bottom>
      <diagonal/>
    </border>
    <border>
      <left/>
      <right style="medium">
        <color indexed="64"/>
      </right>
      <top/>
      <bottom style="thin">
        <color theme="4"/>
      </bottom>
      <diagonal/>
    </border>
    <border>
      <left style="medium">
        <color indexed="64"/>
      </left>
      <right/>
      <top/>
      <bottom style="hair">
        <color rgb="FF46D115"/>
      </bottom>
      <diagonal/>
    </border>
    <border>
      <left style="hair">
        <color rgb="FF46D115"/>
      </left>
      <right style="medium">
        <color indexed="64"/>
      </right>
      <top/>
      <bottom style="hair">
        <color rgb="FF46D115"/>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bottom style="medium">
        <color indexed="64"/>
      </bottom>
      <diagonal/>
    </border>
    <border>
      <left/>
      <right style="medium">
        <color indexed="64"/>
      </right>
      <top style="dotted">
        <color theme="4"/>
      </top>
      <bottom style="dotted">
        <color theme="4"/>
      </bottom>
      <diagonal/>
    </border>
    <border>
      <left style="medium">
        <color indexed="64"/>
      </left>
      <right style="dotted">
        <color theme="4"/>
      </right>
      <top style="dotted">
        <color theme="4"/>
      </top>
      <bottom style="dotted">
        <color theme="4"/>
      </bottom>
      <diagonal/>
    </border>
    <border>
      <left style="dotted">
        <color theme="4"/>
      </left>
      <right style="medium">
        <color indexed="64"/>
      </right>
      <top style="dotted">
        <color theme="4"/>
      </top>
      <bottom style="dotted">
        <color theme="4"/>
      </bottom>
      <diagonal/>
    </border>
    <border>
      <left/>
      <right style="medium">
        <color indexed="64"/>
      </right>
      <top style="medium">
        <color theme="4"/>
      </top>
      <bottom/>
      <diagonal/>
    </border>
    <border>
      <left style="hair">
        <color theme="4"/>
      </left>
      <right style="medium">
        <color indexed="64"/>
      </right>
      <top style="hair">
        <color theme="4"/>
      </top>
      <bottom style="hair">
        <color theme="4"/>
      </bottom>
      <diagonal/>
    </border>
    <border>
      <left style="medium">
        <color indexed="64"/>
      </left>
      <right/>
      <top style="hair">
        <color theme="4"/>
      </top>
      <bottom style="hair">
        <color theme="4"/>
      </bottom>
      <diagonal/>
    </border>
  </borders>
  <cellStyleXfs count="10">
    <xf numFmtId="0" fontId="0" fillId="0" borderId="0"/>
    <xf numFmtId="0" fontId="2" fillId="4" borderId="0">
      <alignment horizontal="center" vertical="center"/>
    </xf>
    <xf numFmtId="9" fontId="6" fillId="0" borderId="0">
      <alignment horizontal="center" vertical="center" wrapText="1"/>
    </xf>
    <xf numFmtId="9" fontId="13" fillId="0" borderId="0" applyFont="0" applyFill="0" applyBorder="0" applyAlignment="0" applyProtection="0"/>
    <xf numFmtId="0" fontId="30" fillId="0" borderId="0" applyNumberForma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0" fontId="101" fillId="0" borderId="0" applyNumberFormat="0" applyFill="0" applyBorder="0" applyAlignment="0" applyProtection="0"/>
    <xf numFmtId="0" fontId="13" fillId="0" borderId="0"/>
    <xf numFmtId="0" fontId="105" fillId="0" borderId="0"/>
  </cellStyleXfs>
  <cellXfs count="1019">
    <xf numFmtId="0" fontId="0" fillId="0" borderId="0" xfId="0"/>
    <xf numFmtId="0" fontId="2" fillId="0" borderId="0" xfId="1" applyFill="1">
      <alignment horizontal="center" vertical="center"/>
    </xf>
    <xf numFmtId="0" fontId="0" fillId="0" borderId="0" xfId="0" applyFill="1"/>
    <xf numFmtId="0" fontId="1" fillId="2" borderId="0" xfId="0" applyFont="1" applyFill="1" applyAlignment="1">
      <alignment horizontal="center" vertical="center"/>
    </xf>
    <xf numFmtId="0" fontId="4" fillId="0" borderId="1" xfId="0" applyFont="1" applyFill="1" applyBorder="1" applyAlignment="1">
      <alignment horizontal="left" vertical="center" wrapText="1"/>
    </xf>
    <xf numFmtId="0" fontId="3" fillId="0" borderId="1" xfId="0" applyFont="1" applyBorder="1" applyAlignment="1">
      <alignment horizontal="left" vertical="center"/>
    </xf>
    <xf numFmtId="0" fontId="3" fillId="5" borderId="1" xfId="0" applyFont="1" applyFill="1" applyBorder="1" applyAlignment="1">
      <alignment horizontal="left" vertical="center" wrapText="1"/>
    </xf>
    <xf numFmtId="0" fontId="3" fillId="0" borderId="1" xfId="0" applyFont="1" applyFill="1" applyBorder="1" applyAlignment="1">
      <alignment horizontal="left" vertical="center"/>
    </xf>
    <xf numFmtId="0" fontId="4" fillId="0" borderId="1" xfId="0" applyFont="1" applyFill="1" applyBorder="1" applyAlignment="1">
      <alignment horizontal="left" vertical="center"/>
    </xf>
    <xf numFmtId="0" fontId="3" fillId="6" borderId="1" xfId="0" applyFont="1" applyFill="1" applyBorder="1" applyAlignment="1">
      <alignment horizontal="left" vertical="center"/>
    </xf>
    <xf numFmtId="0" fontId="0" fillId="0" borderId="0" xfId="0" applyAlignment="1">
      <alignment horizontal="left" vertical="center"/>
    </xf>
    <xf numFmtId="0" fontId="3" fillId="0" borderId="0" xfId="0" applyFont="1"/>
    <xf numFmtId="0" fontId="0" fillId="0" borderId="0" xfId="0" applyFill="1" applyAlignment="1">
      <alignment horizontal="center"/>
    </xf>
    <xf numFmtId="0" fontId="5" fillId="0" borderId="3" xfId="0" applyFont="1" applyFill="1" applyBorder="1" applyAlignment="1">
      <alignment wrapText="1"/>
    </xf>
    <xf numFmtId="0" fontId="9" fillId="0" borderId="0" xfId="0" applyFont="1" applyFill="1" applyBorder="1" applyAlignment="1">
      <alignment horizontal="center" vertical="center" wrapText="1"/>
    </xf>
    <xf numFmtId="164" fontId="11" fillId="0" borderId="5" xfId="2" applyNumberFormat="1" applyFont="1" applyBorder="1" applyAlignment="1">
      <alignment vertical="center" wrapText="1"/>
    </xf>
    <xf numFmtId="0" fontId="9" fillId="0" borderId="0" xfId="0" applyFont="1" applyFill="1" applyBorder="1" applyAlignment="1">
      <alignment horizontal="center" vertical="center" wrapText="1"/>
    </xf>
    <xf numFmtId="0" fontId="0" fillId="0" borderId="3" xfId="0" applyBorder="1"/>
    <xf numFmtId="0" fontId="0" fillId="0" borderId="0" xfId="0" applyAlignment="1">
      <alignment vertical="center"/>
    </xf>
    <xf numFmtId="0" fontId="5" fillId="0" borderId="0" xfId="0" applyFont="1"/>
    <xf numFmtId="0" fontId="17" fillId="0" borderId="0" xfId="0" applyFont="1" applyFill="1" applyBorder="1" applyAlignment="1">
      <alignment horizontal="center" vertical="center" wrapText="1"/>
    </xf>
    <xf numFmtId="0" fontId="3" fillId="0" borderId="0" xfId="0" applyFont="1" applyAlignment="1">
      <alignment horizontal="right"/>
    </xf>
    <xf numFmtId="0" fontId="19" fillId="0" borderId="0" xfId="0" applyFont="1" applyAlignment="1">
      <alignment vertical="center"/>
    </xf>
    <xf numFmtId="0" fontId="0" fillId="0" borderId="10" xfId="0" applyBorder="1"/>
    <xf numFmtId="0" fontId="14" fillId="0" borderId="10" xfId="0" applyFont="1" applyBorder="1" applyAlignment="1">
      <alignment horizontal="center" vertical="center"/>
    </xf>
    <xf numFmtId="0" fontId="0" fillId="0" borderId="0" xfId="0" applyBorder="1"/>
    <xf numFmtId="0" fontId="0" fillId="0" borderId="14" xfId="0" applyBorder="1"/>
    <xf numFmtId="0" fontId="22" fillId="0" borderId="0" xfId="0" applyFont="1" applyBorder="1" applyAlignment="1"/>
    <xf numFmtId="0" fontId="21" fillId="0" borderId="0" xfId="0" applyFont="1" applyBorder="1" applyAlignment="1"/>
    <xf numFmtId="0" fontId="5" fillId="0" borderId="0" xfId="0" applyFont="1" applyAlignment="1">
      <alignment horizontal="left" vertical="center" wrapText="1"/>
    </xf>
    <xf numFmtId="0" fontId="9" fillId="0" borderId="0"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0" fillId="0" borderId="0" xfId="0" applyAlignment="1"/>
    <xf numFmtId="0" fontId="0" fillId="0" borderId="0" xfId="0" applyBorder="1" applyAlignment="1">
      <alignment horizontal="center"/>
    </xf>
    <xf numFmtId="0" fontId="23" fillId="0" borderId="0"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0" fillId="0" borderId="0" xfId="0" applyFill="1" applyBorder="1"/>
    <xf numFmtId="0" fontId="27" fillId="0" borderId="0" xfId="0" applyFont="1" applyBorder="1" applyAlignment="1">
      <alignment vertical="center"/>
    </xf>
    <xf numFmtId="0" fontId="27" fillId="0" borderId="0" xfId="0" applyFont="1" applyBorder="1"/>
    <xf numFmtId="0" fontId="25" fillId="0" borderId="0" xfId="0" applyFont="1" applyBorder="1" applyAlignment="1">
      <alignment horizontal="center" vertical="center"/>
    </xf>
    <xf numFmtId="0" fontId="25" fillId="0" borderId="0" xfId="0" applyFont="1" applyBorder="1" applyAlignment="1">
      <alignment horizontal="center"/>
    </xf>
    <xf numFmtId="10" fontId="25" fillId="0" borderId="0" xfId="3" applyNumberFormat="1" applyFont="1" applyBorder="1" applyAlignment="1">
      <alignment horizontal="center"/>
    </xf>
    <xf numFmtId="10" fontId="25" fillId="0" borderId="0" xfId="3" applyNumberFormat="1" applyFont="1" applyBorder="1" applyAlignment="1">
      <alignment horizontal="center" vertical="center"/>
    </xf>
    <xf numFmtId="0" fontId="28" fillId="0" borderId="0" xfId="0" applyFont="1" applyAlignment="1">
      <alignment horizontal="center" vertical="center"/>
    </xf>
    <xf numFmtId="0" fontId="28" fillId="0" borderId="0" xfId="0" applyFont="1"/>
    <xf numFmtId="0" fontId="28" fillId="0" borderId="0" xfId="0" applyFont="1" applyAlignment="1">
      <alignment horizontal="center"/>
    </xf>
    <xf numFmtId="0" fontId="28" fillId="0" borderId="0" xfId="0" applyFont="1" applyAlignment="1"/>
    <xf numFmtId="0" fontId="28" fillId="0" borderId="0" xfId="0" applyFont="1" applyAlignment="1">
      <alignment wrapText="1"/>
    </xf>
    <xf numFmtId="0" fontId="29" fillId="0" borderId="1" xfId="0" applyFont="1" applyFill="1" applyBorder="1" applyAlignment="1">
      <alignment horizontal="center" vertical="center" wrapText="1"/>
    </xf>
    <xf numFmtId="15" fontId="31" fillId="0" borderId="1" xfId="0" applyNumberFormat="1" applyFont="1" applyFill="1" applyBorder="1" applyAlignment="1" applyProtection="1">
      <alignment horizontal="center" vertical="center" wrapText="1"/>
      <protection locked="0"/>
    </xf>
    <xf numFmtId="15" fontId="31" fillId="3" borderId="1" xfId="0" quotePrefix="1" applyNumberFormat="1" applyFont="1" applyFill="1" applyBorder="1" applyAlignment="1" applyProtection="1">
      <alignment horizontal="center" vertical="center" wrapText="1"/>
      <protection locked="0"/>
    </xf>
    <xf numFmtId="0" fontId="28" fillId="0" borderId="0" xfId="0" applyFont="1" applyAlignment="1">
      <alignment horizontal="center" vertical="center" wrapText="1"/>
    </xf>
    <xf numFmtId="17" fontId="28" fillId="0" borderId="0" xfId="0" applyNumberFormat="1" applyFont="1" applyAlignment="1">
      <alignment horizontal="center"/>
    </xf>
    <xf numFmtId="0" fontId="36" fillId="0" borderId="10" xfId="0" applyFont="1" applyFill="1" applyBorder="1" applyAlignment="1">
      <alignment vertical="center" wrapText="1"/>
    </xf>
    <xf numFmtId="0" fontId="34" fillId="0" borderId="15" xfId="0" applyFont="1" applyBorder="1" applyAlignment="1">
      <alignment vertical="top"/>
    </xf>
    <xf numFmtId="0" fontId="34" fillId="0" borderId="13" xfId="0" applyFont="1" applyBorder="1" applyAlignment="1">
      <alignment vertical="top"/>
    </xf>
    <xf numFmtId="0" fontId="39" fillId="0" borderId="0" xfId="0" applyFont="1" applyFill="1" applyBorder="1" applyAlignment="1">
      <alignment horizontal="center" vertical="center" wrapText="1"/>
    </xf>
    <xf numFmtId="164" fontId="11" fillId="0" borderId="0" xfId="2" applyNumberFormat="1" applyFont="1" applyBorder="1" applyAlignment="1">
      <alignment vertical="center" wrapText="1"/>
    </xf>
    <xf numFmtId="0" fontId="34" fillId="0" borderId="11" xfId="0" applyFont="1" applyBorder="1" applyAlignment="1">
      <alignment vertical="top"/>
    </xf>
    <xf numFmtId="0" fontId="34" fillId="0" borderId="14" xfId="0" applyFont="1" applyBorder="1" applyAlignment="1">
      <alignment vertical="top"/>
    </xf>
    <xf numFmtId="14" fontId="40" fillId="0" borderId="0" xfId="0" applyNumberFormat="1" applyFont="1" applyFill="1" applyBorder="1" applyAlignment="1">
      <alignment horizontal="center" vertical="center" wrapText="1"/>
    </xf>
    <xf numFmtId="0" fontId="0" fillId="0" borderId="10" xfId="0" applyBorder="1" applyAlignment="1">
      <alignment horizontal="center"/>
    </xf>
    <xf numFmtId="0" fontId="0" fillId="0" borderId="10" xfId="0" applyBorder="1" applyAlignment="1"/>
    <xf numFmtId="0" fontId="37" fillId="0" borderId="10" xfId="0" applyFont="1" applyBorder="1" applyAlignment="1">
      <alignment vertical="center" wrapText="1"/>
    </xf>
    <xf numFmtId="0" fontId="35" fillId="0" borderId="10" xfId="0" applyFont="1" applyBorder="1"/>
    <xf numFmtId="0" fontId="0" fillId="0" borderId="32" xfId="0" applyBorder="1"/>
    <xf numFmtId="0" fontId="22" fillId="0" borderId="38" xfId="0" applyFont="1" applyBorder="1" applyAlignment="1">
      <alignment vertical="center" wrapText="1"/>
    </xf>
    <xf numFmtId="0" fontId="42" fillId="0" borderId="38" xfId="0" applyFont="1" applyBorder="1" applyAlignment="1">
      <alignment vertical="center" wrapText="1"/>
    </xf>
    <xf numFmtId="0" fontId="0" fillId="0" borderId="41" xfId="0" applyBorder="1"/>
    <xf numFmtId="0" fontId="0" fillId="0" borderId="44" xfId="0" applyBorder="1"/>
    <xf numFmtId="164" fontId="11" fillId="0" borderId="0" xfId="2" applyNumberFormat="1" applyFont="1" applyBorder="1" applyAlignment="1">
      <alignment horizontal="center" vertical="center" wrapText="1"/>
    </xf>
    <xf numFmtId="0" fontId="43" fillId="0" borderId="0" xfId="0" applyFont="1"/>
    <xf numFmtId="0" fontId="44" fillId="0" borderId="0" xfId="0" applyFont="1"/>
    <xf numFmtId="0" fontId="47" fillId="0" borderId="0" xfId="0" applyFont="1" applyAlignment="1">
      <alignment horizontal="center"/>
    </xf>
    <xf numFmtId="164" fontId="15" fillId="0" borderId="0" xfId="2" applyNumberFormat="1" applyFont="1" applyBorder="1" applyAlignment="1">
      <alignment horizontal="center" vertical="center" wrapText="1"/>
    </xf>
    <xf numFmtId="164" fontId="10" fillId="0" borderId="0" xfId="2" applyNumberFormat="1" applyFont="1" applyBorder="1" applyAlignment="1">
      <alignment horizontal="center" vertical="center" wrapText="1"/>
    </xf>
    <xf numFmtId="0" fontId="48" fillId="0" borderId="10" xfId="0" applyFont="1" applyBorder="1" applyAlignment="1">
      <alignment vertical="center" wrapText="1"/>
    </xf>
    <xf numFmtId="0" fontId="33" fillId="8" borderId="10" xfId="0" applyFont="1" applyFill="1" applyBorder="1"/>
    <xf numFmtId="164" fontId="10" fillId="0" borderId="0" xfId="2" applyNumberFormat="1" applyFont="1" applyBorder="1" applyAlignment="1">
      <alignment vertical="center" wrapText="1"/>
    </xf>
    <xf numFmtId="164" fontId="11" fillId="0" borderId="0" xfId="2" applyNumberFormat="1" applyFont="1" applyFill="1" applyBorder="1" applyAlignment="1">
      <alignment vertical="center" wrapText="1"/>
    </xf>
    <xf numFmtId="164" fontId="51" fillId="0" borderId="0" xfId="2" applyNumberFormat="1" applyFont="1" applyBorder="1" applyAlignment="1">
      <alignment horizontal="center" vertical="center" wrapText="1"/>
    </xf>
    <xf numFmtId="0" fontId="52" fillId="0" borderId="0" xfId="0" applyFont="1"/>
    <xf numFmtId="0" fontId="5" fillId="0" borderId="0" xfId="0" applyFont="1" applyAlignment="1">
      <alignment horizontal="center" wrapText="1"/>
    </xf>
    <xf numFmtId="0" fontId="5" fillId="0" borderId="0" xfId="0" applyFont="1" applyAlignment="1">
      <alignment horizontal="center" vertical="center" wrapText="1"/>
    </xf>
    <xf numFmtId="0" fontId="5" fillId="0" borderId="0" xfId="0" applyFont="1" applyAlignment="1">
      <alignment horizontal="center" vertical="center"/>
    </xf>
    <xf numFmtId="164" fontId="45" fillId="0" borderId="0" xfId="0" applyNumberFormat="1" applyFont="1" applyAlignment="1">
      <alignment vertical="center"/>
    </xf>
    <xf numFmtId="166" fontId="55" fillId="0" borderId="0" xfId="0" applyNumberFormat="1" applyFont="1" applyFill="1" applyBorder="1" applyAlignment="1">
      <alignment horizontal="center" vertical="center" wrapText="1"/>
    </xf>
    <xf numFmtId="0" fontId="9" fillId="0" borderId="0" xfId="0" applyFont="1" applyFill="1" applyBorder="1" applyAlignment="1">
      <alignment vertical="center" wrapText="1"/>
    </xf>
    <xf numFmtId="164" fontId="0" fillId="0" borderId="0" xfId="0" applyNumberFormat="1"/>
    <xf numFmtId="9" fontId="0" fillId="0" borderId="0" xfId="3" applyFont="1" applyAlignment="1">
      <alignment vertical="center"/>
    </xf>
    <xf numFmtId="0" fontId="23" fillId="5" borderId="1" xfId="0" applyFont="1" applyFill="1" applyBorder="1" applyAlignment="1">
      <alignment horizontal="center" vertical="center"/>
    </xf>
    <xf numFmtId="0" fontId="23" fillId="5" borderId="1" xfId="0" applyFont="1" applyFill="1" applyBorder="1" applyAlignment="1">
      <alignment vertical="center"/>
    </xf>
    <xf numFmtId="0" fontId="23" fillId="5" borderId="1" xfId="0" applyFont="1" applyFill="1" applyBorder="1" applyAlignment="1">
      <alignment horizontal="center" vertical="center" wrapText="1"/>
    </xf>
    <xf numFmtId="0" fontId="0" fillId="5" borderId="1" xfId="0" applyFill="1" applyBorder="1"/>
    <xf numFmtId="10" fontId="0" fillId="5" borderId="1" xfId="3" applyNumberFormat="1" applyFont="1" applyFill="1" applyBorder="1"/>
    <xf numFmtId="167" fontId="0" fillId="5" borderId="1" xfId="5" applyNumberFormat="1" applyFont="1" applyFill="1" applyBorder="1" applyAlignment="1">
      <alignment horizontal="center"/>
    </xf>
    <xf numFmtId="0" fontId="23" fillId="5" borderId="1" xfId="0" applyFont="1" applyFill="1" applyBorder="1"/>
    <xf numFmtId="10" fontId="23" fillId="5" borderId="1" xfId="3" applyNumberFormat="1" applyFont="1" applyFill="1" applyBorder="1" applyAlignment="1">
      <alignment horizontal="right"/>
    </xf>
    <xf numFmtId="167" fontId="23" fillId="5" borderId="1" xfId="5" applyNumberFormat="1" applyFont="1" applyFill="1" applyBorder="1" applyAlignment="1">
      <alignment horizontal="center"/>
    </xf>
    <xf numFmtId="0" fontId="23" fillId="9" borderId="0" xfId="0" applyFont="1" applyFill="1" applyAlignment="1">
      <alignment horizontal="center"/>
    </xf>
    <xf numFmtId="0" fontId="0" fillId="9" borderId="0" xfId="0" applyFill="1"/>
    <xf numFmtId="167" fontId="0" fillId="9" borderId="0" xfId="5" applyNumberFormat="1" applyFont="1" applyFill="1"/>
    <xf numFmtId="0" fontId="50" fillId="0" borderId="0" xfId="0" applyFont="1" applyAlignment="1">
      <alignment horizontal="center" vertical="center" wrapText="1"/>
    </xf>
    <xf numFmtId="167" fontId="0" fillId="0" borderId="0" xfId="0" applyNumberFormat="1"/>
    <xf numFmtId="0" fontId="0" fillId="0" borderId="2" xfId="0" applyBorder="1" applyAlignment="1"/>
    <xf numFmtId="0" fontId="3" fillId="0" borderId="0" xfId="0" applyFont="1" applyBorder="1" applyAlignment="1">
      <alignment vertical="center" wrapText="1"/>
    </xf>
    <xf numFmtId="0" fontId="5" fillId="0" borderId="0" xfId="0" applyFont="1" applyFill="1" applyBorder="1" applyAlignment="1">
      <alignment horizontal="center" wrapText="1"/>
    </xf>
    <xf numFmtId="0" fontId="57" fillId="0" borderId="0" xfId="0" applyFont="1"/>
    <xf numFmtId="0" fontId="57" fillId="0" borderId="0" xfId="0" applyFont="1" applyFill="1" applyAlignment="1">
      <alignment horizontal="center" vertical="center"/>
    </xf>
    <xf numFmtId="0" fontId="58" fillId="0" borderId="53" xfId="0" applyFont="1" applyFill="1" applyBorder="1" applyAlignment="1">
      <alignment horizontal="center" vertical="center" wrapText="1"/>
    </xf>
    <xf numFmtId="0" fontId="58" fillId="0" borderId="53" xfId="0" applyFont="1" applyBorder="1" applyAlignment="1">
      <alignment horizontal="center" vertical="center" wrapText="1"/>
    </xf>
    <xf numFmtId="9" fontId="60" fillId="0" borderId="0" xfId="2" applyFont="1">
      <alignment horizontal="center" vertical="center" wrapText="1"/>
    </xf>
    <xf numFmtId="14" fontId="61" fillId="0" borderId="0" xfId="0" applyNumberFormat="1" applyFont="1" applyFill="1" applyBorder="1" applyAlignment="1">
      <alignment horizontal="center" vertical="center" wrapText="1"/>
    </xf>
    <xf numFmtId="166" fontId="0" fillId="0" borderId="0" xfId="0" applyNumberFormat="1" applyAlignment="1">
      <alignment vertical="center"/>
    </xf>
    <xf numFmtId="0" fontId="41" fillId="0" borderId="50" xfId="0" applyFont="1" applyBorder="1" applyAlignment="1">
      <alignment vertical="center" wrapText="1"/>
    </xf>
    <xf numFmtId="0" fontId="41" fillId="0" borderId="0" xfId="0" applyFont="1" applyBorder="1" applyAlignment="1">
      <alignment vertical="center" wrapText="1"/>
    </xf>
    <xf numFmtId="0" fontId="64" fillId="0" borderId="0" xfId="0" applyFont="1"/>
    <xf numFmtId="44" fontId="0" fillId="0" borderId="0" xfId="6" applyFont="1"/>
    <xf numFmtId="44" fontId="0" fillId="0" borderId="0" xfId="0" applyNumberFormat="1"/>
    <xf numFmtId="169" fontId="0" fillId="0" borderId="0" xfId="0" applyNumberFormat="1"/>
    <xf numFmtId="44" fontId="20" fillId="9" borderId="0" xfId="6" applyFont="1" applyFill="1"/>
    <xf numFmtId="0" fontId="58" fillId="0" borderId="0" xfId="0" applyFont="1" applyFill="1" applyBorder="1" applyAlignment="1">
      <alignment horizontal="center" vertical="center" wrapText="1"/>
    </xf>
    <xf numFmtId="0" fontId="58" fillId="0" borderId="0" xfId="0" applyFont="1" applyBorder="1" applyAlignment="1">
      <alignment horizontal="center" vertical="center" wrapText="1"/>
    </xf>
    <xf numFmtId="166" fontId="59" fillId="0" borderId="0" xfId="0" applyNumberFormat="1" applyFont="1" applyAlignment="1">
      <alignment horizontal="right" vertical="center"/>
    </xf>
    <xf numFmtId="166" fontId="59" fillId="0" borderId="0" xfId="0" applyNumberFormat="1" applyFont="1" applyAlignment="1">
      <alignment vertical="center"/>
    </xf>
    <xf numFmtId="2" fontId="59" fillId="0" borderId="0" xfId="0" applyNumberFormat="1" applyFont="1" applyAlignment="1">
      <alignment horizontal="right" vertical="center"/>
    </xf>
    <xf numFmtId="166" fontId="0" fillId="0" borderId="0" xfId="0" applyNumberFormat="1" applyBorder="1" applyAlignment="1">
      <alignment horizontal="right" vertical="center"/>
    </xf>
    <xf numFmtId="0" fontId="5" fillId="0" borderId="0" xfId="0" applyFont="1" applyBorder="1" applyAlignment="1">
      <alignment horizontal="left" vertical="center" wrapText="1"/>
    </xf>
    <xf numFmtId="0" fontId="5" fillId="0" borderId="0" xfId="0" applyFont="1" applyBorder="1" applyAlignment="1">
      <alignment horizontal="left" vertical="center" wrapText="1"/>
    </xf>
    <xf numFmtId="166" fontId="0" fillId="0" borderId="0" xfId="0" applyNumberFormat="1" applyBorder="1" applyAlignment="1">
      <alignment vertical="center"/>
    </xf>
    <xf numFmtId="166" fontId="59" fillId="0" borderId="0" xfId="0" applyNumberFormat="1" applyFont="1" applyBorder="1" applyAlignment="1">
      <alignment vertical="center"/>
    </xf>
    <xf numFmtId="9" fontId="23" fillId="0" borderId="54" xfId="0" applyNumberFormat="1" applyFont="1" applyBorder="1" applyAlignment="1">
      <alignment horizontal="center"/>
    </xf>
    <xf numFmtId="0" fontId="14" fillId="0" borderId="54" xfId="0" applyFont="1" applyBorder="1" applyAlignment="1">
      <alignment horizontal="center" vertical="center"/>
    </xf>
    <xf numFmtId="0" fontId="0" fillId="0" borderId="54" xfId="0" applyBorder="1"/>
    <xf numFmtId="9" fontId="23" fillId="0" borderId="54" xfId="0" applyNumberFormat="1" applyFont="1" applyBorder="1" applyAlignment="1">
      <alignment horizontal="center" vertical="center"/>
    </xf>
    <xf numFmtId="0" fontId="0" fillId="0" borderId="54" xfId="0" applyBorder="1" applyAlignment="1"/>
    <xf numFmtId="9" fontId="0" fillId="0" borderId="54" xfId="3" applyFont="1" applyBorder="1"/>
    <xf numFmtId="2" fontId="59" fillId="0" borderId="0" xfId="0" applyNumberFormat="1" applyFont="1" applyAlignment="1">
      <alignment vertical="center"/>
    </xf>
    <xf numFmtId="0" fontId="34" fillId="0" borderId="6" xfId="0" applyFont="1" applyBorder="1" applyAlignment="1">
      <alignment vertical="top"/>
    </xf>
    <xf numFmtId="0" fontId="34" fillId="0" borderId="59" xfId="0" applyFont="1" applyBorder="1" applyAlignment="1">
      <alignment vertical="top"/>
    </xf>
    <xf numFmtId="0" fontId="34" fillId="0" borderId="7" xfId="0" applyFont="1" applyBorder="1" applyAlignment="1">
      <alignment vertical="top"/>
    </xf>
    <xf numFmtId="0" fontId="0" fillId="0" borderId="7" xfId="0" applyBorder="1"/>
    <xf numFmtId="0" fontId="36" fillId="0" borderId="54" xfId="0" applyFont="1" applyFill="1" applyBorder="1" applyAlignment="1">
      <alignment vertical="center" wrapText="1"/>
    </xf>
    <xf numFmtId="0" fontId="37" fillId="0" borderId="54" xfId="0" applyFont="1" applyBorder="1" applyAlignment="1">
      <alignment vertical="center" wrapText="1"/>
    </xf>
    <xf numFmtId="0" fontId="34" fillId="0" borderId="54" xfId="0" applyFont="1" applyBorder="1" applyAlignment="1">
      <alignment vertical="top"/>
    </xf>
    <xf numFmtId="0" fontId="35" fillId="0" borderId="54" xfId="0" applyFont="1" applyBorder="1"/>
    <xf numFmtId="0" fontId="0" fillId="0" borderId="60" xfId="0" applyBorder="1"/>
    <xf numFmtId="0" fontId="50" fillId="0" borderId="0" xfId="0" applyFont="1" applyAlignment="1">
      <alignment horizontal="center" vertical="center" wrapText="1"/>
    </xf>
    <xf numFmtId="166" fontId="55" fillId="0" borderId="0" xfId="0" applyNumberFormat="1" applyFont="1" applyFill="1" applyBorder="1" applyAlignment="1">
      <alignment horizontal="center" vertical="center" wrapText="1"/>
    </xf>
    <xf numFmtId="0" fontId="54" fillId="0" borderId="0" xfId="0" applyFont="1" applyFill="1" applyBorder="1" applyAlignment="1">
      <alignment horizontal="center" vertical="center" wrapText="1"/>
    </xf>
    <xf numFmtId="9" fontId="0" fillId="0" borderId="0" xfId="3" applyFont="1"/>
    <xf numFmtId="0" fontId="39" fillId="0" borderId="0" xfId="0" applyFont="1" applyFill="1" applyAlignment="1">
      <alignment vertical="center"/>
    </xf>
    <xf numFmtId="0" fontId="67" fillId="0" borderId="54" xfId="0" applyFont="1" applyBorder="1" applyAlignment="1">
      <alignment horizontal="center" vertical="center"/>
    </xf>
    <xf numFmtId="9" fontId="23" fillId="0" borderId="0" xfId="0" applyNumberFormat="1" applyFont="1" applyBorder="1" applyAlignment="1">
      <alignment horizontal="center"/>
    </xf>
    <xf numFmtId="0" fontId="23" fillId="0" borderId="0" xfId="0" applyFont="1" applyBorder="1" applyAlignment="1"/>
    <xf numFmtId="0" fontId="0" fillId="0" borderId="0" xfId="0" applyBorder="1" applyAlignment="1"/>
    <xf numFmtId="0" fontId="20" fillId="0" borderId="0" xfId="0" applyFont="1" applyBorder="1" applyAlignment="1"/>
    <xf numFmtId="0" fontId="70" fillId="0" borderId="62" xfId="0" applyFont="1" applyBorder="1" applyAlignment="1">
      <alignment horizontal="center" vertical="center"/>
    </xf>
    <xf numFmtId="9" fontId="69" fillId="0" borderId="0" xfId="2" applyFont="1" applyBorder="1" applyAlignment="1">
      <alignment vertical="center" wrapText="1"/>
    </xf>
    <xf numFmtId="0" fontId="14" fillId="0" borderId="0" xfId="0" applyFont="1" applyBorder="1" applyAlignment="1">
      <alignment horizontal="center" vertical="center"/>
    </xf>
    <xf numFmtId="0" fontId="0" fillId="0" borderId="0" xfId="0" applyFont="1" applyBorder="1" applyAlignment="1"/>
    <xf numFmtId="9" fontId="0" fillId="0" borderId="0" xfId="3" applyFont="1" applyBorder="1"/>
    <xf numFmtId="164" fontId="0" fillId="0" borderId="0" xfId="0" applyNumberFormat="1" applyBorder="1" applyAlignment="1"/>
    <xf numFmtId="0" fontId="73" fillId="0" borderId="10" xfId="0" applyFont="1" applyBorder="1" applyAlignment="1">
      <alignment vertical="center" wrapText="1"/>
    </xf>
    <xf numFmtId="0" fontId="50" fillId="0" borderId="0" xfId="0" applyFont="1" applyAlignment="1">
      <alignment horizontal="center" vertical="center" wrapText="1"/>
    </xf>
    <xf numFmtId="9" fontId="74" fillId="0" borderId="0" xfId="2" applyFont="1" applyBorder="1" applyAlignment="1">
      <alignment horizontal="center" vertical="center" wrapText="1"/>
    </xf>
    <xf numFmtId="10" fontId="0" fillId="0" borderId="0" xfId="3" applyNumberFormat="1" applyFont="1"/>
    <xf numFmtId="0" fontId="76" fillId="0" borderId="0" xfId="0" applyFont="1" applyBorder="1" applyAlignment="1">
      <alignment vertical="center"/>
    </xf>
    <xf numFmtId="0" fontId="76" fillId="0" borderId="0" xfId="0" applyFont="1" applyBorder="1"/>
    <xf numFmtId="0" fontId="76" fillId="0" borderId="0" xfId="0" applyFont="1" applyBorder="1" applyAlignment="1">
      <alignment horizontal="center"/>
    </xf>
    <xf numFmtId="0" fontId="76" fillId="0" borderId="0" xfId="0" applyFont="1" applyBorder="1" applyAlignment="1">
      <alignment horizontal="center" vertical="center"/>
    </xf>
    <xf numFmtId="0" fontId="25" fillId="0" borderId="0" xfId="0" applyFont="1" applyBorder="1" applyAlignment="1">
      <alignment vertical="center"/>
    </xf>
    <xf numFmtId="0" fontId="26" fillId="0" borderId="0" xfId="0" applyFont="1" applyBorder="1" applyAlignment="1">
      <alignment vertical="center"/>
    </xf>
    <xf numFmtId="0" fontId="5" fillId="0" borderId="0" xfId="0" applyFont="1" applyAlignment="1">
      <alignment horizontal="center" vertical="center" wrapText="1"/>
    </xf>
    <xf numFmtId="0" fontId="25" fillId="0" borderId="0" xfId="0" applyFont="1" applyBorder="1" applyAlignment="1">
      <alignment horizontal="center" vertical="center"/>
    </xf>
    <xf numFmtId="164" fontId="51" fillId="0" borderId="0" xfId="2" applyNumberFormat="1" applyFont="1" applyBorder="1" applyAlignment="1">
      <alignment horizontal="center" vertical="center" wrapText="1"/>
    </xf>
    <xf numFmtId="166" fontId="55" fillId="0" borderId="0" xfId="0" applyNumberFormat="1" applyFont="1" applyFill="1" applyBorder="1" applyAlignment="1">
      <alignment horizontal="center" vertical="center" wrapText="1"/>
    </xf>
    <xf numFmtId="14" fontId="54" fillId="0" borderId="0" xfId="0" applyNumberFormat="1" applyFont="1" applyFill="1" applyBorder="1" applyAlignment="1">
      <alignment horizontal="center" vertical="center" wrapText="1"/>
    </xf>
    <xf numFmtId="0" fontId="54" fillId="0" borderId="0" xfId="0" applyFont="1" applyFill="1" applyBorder="1" applyAlignment="1">
      <alignment horizontal="center" vertical="center" wrapText="1"/>
    </xf>
    <xf numFmtId="0" fontId="43" fillId="0" borderId="0" xfId="0" applyFont="1" applyFill="1" applyBorder="1" applyAlignment="1">
      <alignment horizontal="right" vertical="center"/>
    </xf>
    <xf numFmtId="0" fontId="58" fillId="0" borderId="0" xfId="0" applyFont="1" applyFill="1" applyBorder="1" applyAlignment="1">
      <alignment horizontal="center" vertical="center" wrapText="1"/>
    </xf>
    <xf numFmtId="164" fontId="15" fillId="0" borderId="0" xfId="2" applyNumberFormat="1" applyFont="1" applyBorder="1" applyAlignment="1">
      <alignment horizontal="center" vertical="center" wrapText="1"/>
    </xf>
    <xf numFmtId="164" fontId="11" fillId="0" borderId="0" xfId="2" applyNumberFormat="1" applyFont="1" applyBorder="1" applyAlignment="1">
      <alignment horizontal="center" vertical="center" wrapText="1"/>
    </xf>
    <xf numFmtId="164" fontId="10" fillId="0" borderId="0" xfId="2" applyNumberFormat="1" applyFont="1" applyBorder="1" applyAlignment="1">
      <alignment horizontal="center" vertical="center" wrapText="1"/>
    </xf>
    <xf numFmtId="0" fontId="5" fillId="0" borderId="0" xfId="0" applyFont="1" applyAlignment="1">
      <alignment horizontal="center" vertical="center"/>
    </xf>
    <xf numFmtId="0" fontId="49" fillId="0" borderId="0" xfId="0" applyFont="1" applyFill="1" applyBorder="1" applyAlignment="1">
      <alignment vertical="center" wrapText="1"/>
    </xf>
    <xf numFmtId="164" fontId="15" fillId="0" borderId="0" xfId="2" applyNumberFormat="1" applyFont="1" applyBorder="1" applyAlignment="1">
      <alignment vertical="center" wrapText="1"/>
    </xf>
    <xf numFmtId="0" fontId="17" fillId="0" borderId="0" xfId="0" applyFont="1" applyFill="1" applyBorder="1" applyAlignment="1">
      <alignment vertical="center" wrapText="1"/>
    </xf>
    <xf numFmtId="166" fontId="55" fillId="0" borderId="0" xfId="0" applyNumberFormat="1" applyFont="1" applyFill="1" applyBorder="1" applyAlignment="1">
      <alignment vertical="center" wrapText="1"/>
    </xf>
    <xf numFmtId="0" fontId="79" fillId="0" borderId="0" xfId="0" applyFont="1" applyAlignment="1">
      <alignment vertical="top" wrapText="1"/>
    </xf>
    <xf numFmtId="14" fontId="3" fillId="0" borderId="0" xfId="0" applyNumberFormat="1" applyFont="1" applyFill="1" applyAlignment="1">
      <alignment horizontal="center" vertical="center" wrapText="1"/>
    </xf>
    <xf numFmtId="166" fontId="59" fillId="0" borderId="0" xfId="0" applyNumberFormat="1" applyFont="1" applyAlignment="1">
      <alignment horizontal="center" vertical="center"/>
    </xf>
    <xf numFmtId="166" fontId="59" fillId="0" borderId="0" xfId="3" applyNumberFormat="1" applyFont="1" applyAlignment="1">
      <alignment horizontal="right" vertical="center"/>
    </xf>
    <xf numFmtId="0" fontId="25" fillId="0" borderId="67" xfId="0" applyFont="1" applyBorder="1" applyAlignment="1">
      <alignment horizontal="center" vertical="center"/>
    </xf>
    <xf numFmtId="9" fontId="25" fillId="0" borderId="69" xfId="0" applyNumberFormat="1" applyFont="1" applyBorder="1" applyAlignment="1">
      <alignment horizontal="center" vertical="center"/>
    </xf>
    <xf numFmtId="10" fontId="25" fillId="0" borderId="68" xfId="3" applyNumberFormat="1" applyFont="1" applyBorder="1" applyAlignment="1">
      <alignment horizontal="center" vertical="center"/>
    </xf>
    <xf numFmtId="9" fontId="25" fillId="0" borderId="71" xfId="0" applyNumberFormat="1" applyFont="1" applyBorder="1" applyAlignment="1">
      <alignment horizontal="center" vertical="center"/>
    </xf>
    <xf numFmtId="10" fontId="25" fillId="0" borderId="70" xfId="3" applyNumberFormat="1" applyFont="1" applyBorder="1" applyAlignment="1">
      <alignment horizontal="center" vertical="center"/>
    </xf>
    <xf numFmtId="9" fontId="25" fillId="0" borderId="68" xfId="3" applyNumberFormat="1" applyFont="1" applyBorder="1" applyAlignment="1">
      <alignment horizontal="center" vertical="center"/>
    </xf>
    <xf numFmtId="168" fontId="25" fillId="0" borderId="70" xfId="3" applyNumberFormat="1" applyFont="1" applyBorder="1" applyAlignment="1">
      <alignment horizontal="center" vertical="center"/>
    </xf>
    <xf numFmtId="168" fontId="25" fillId="0" borderId="71" xfId="0" applyNumberFormat="1" applyFont="1" applyBorder="1" applyAlignment="1">
      <alignment horizontal="center" vertical="center"/>
    </xf>
    <xf numFmtId="168" fontId="25" fillId="0" borderId="69" xfId="0" applyNumberFormat="1" applyFont="1" applyBorder="1" applyAlignment="1">
      <alignment horizontal="center" vertical="center"/>
    </xf>
    <xf numFmtId="0" fontId="86" fillId="0" borderId="0" xfId="0" applyFont="1" applyBorder="1" applyAlignment="1"/>
    <xf numFmtId="0" fontId="13" fillId="0" borderId="0" xfId="0" applyFont="1"/>
    <xf numFmtId="0" fontId="5" fillId="0" borderId="0" xfId="0" applyFont="1" applyBorder="1" applyAlignment="1">
      <alignment horizontal="left" vertical="center" wrapText="1"/>
    </xf>
    <xf numFmtId="168" fontId="89" fillId="0" borderId="0" xfId="2" applyNumberFormat="1" applyFont="1" applyAlignment="1">
      <alignment horizontal="center" vertical="center" wrapText="1"/>
    </xf>
    <xf numFmtId="168" fontId="89" fillId="0" borderId="0" xfId="2" applyNumberFormat="1" applyFont="1" applyAlignment="1">
      <alignment horizontal="center"/>
    </xf>
    <xf numFmtId="168" fontId="89" fillId="0" borderId="0" xfId="2" applyNumberFormat="1" applyFont="1">
      <alignment horizontal="center" vertical="center" wrapText="1"/>
    </xf>
    <xf numFmtId="2" fontId="92" fillId="0" borderId="0" xfId="2" applyNumberFormat="1" applyFont="1" applyAlignment="1">
      <alignment horizontal="center"/>
    </xf>
    <xf numFmtId="2" fontId="92" fillId="0" borderId="0" xfId="2" applyNumberFormat="1" applyFont="1" applyAlignment="1">
      <alignment horizontal="center" wrapText="1"/>
    </xf>
    <xf numFmtId="0" fontId="20" fillId="0" borderId="10" xfId="0" applyFont="1" applyBorder="1" applyAlignment="1"/>
    <xf numFmtId="0" fontId="20" fillId="0" borderId="10" xfId="0" applyFont="1" applyBorder="1" applyAlignment="1">
      <alignment vertical="center"/>
    </xf>
    <xf numFmtId="170" fontId="0" fillId="0" borderId="10" xfId="6" applyNumberFormat="1" applyFont="1" applyBorder="1" applyAlignment="1">
      <alignment vertical="center"/>
    </xf>
    <xf numFmtId="0" fontId="0" fillId="0" borderId="10" xfId="0" applyBorder="1" applyAlignment="1">
      <alignment vertical="center"/>
    </xf>
    <xf numFmtId="170" fontId="0" fillId="0" borderId="10" xfId="0" applyNumberFormat="1" applyBorder="1" applyAlignment="1">
      <alignment vertical="center"/>
    </xf>
    <xf numFmtId="0" fontId="95" fillId="0" borderId="10" xfId="0" applyFont="1" applyBorder="1" applyAlignment="1">
      <alignment horizontal="center" vertical="center" wrapText="1"/>
    </xf>
    <xf numFmtId="0" fontId="96" fillId="0" borderId="10" xfId="0" applyFont="1" applyBorder="1" applyAlignment="1">
      <alignment horizontal="center" vertical="center" wrapText="1"/>
    </xf>
    <xf numFmtId="5" fontId="0" fillId="0" borderId="10" xfId="6" applyNumberFormat="1" applyFont="1" applyBorder="1" applyAlignment="1">
      <alignment horizontal="center" vertical="center"/>
    </xf>
    <xf numFmtId="9" fontId="0" fillId="0" borderId="10" xfId="0" applyNumberFormat="1" applyBorder="1" applyAlignment="1">
      <alignment vertical="center"/>
    </xf>
    <xf numFmtId="0" fontId="0" fillId="0" borderId="10" xfId="0" applyBorder="1" applyAlignment="1">
      <alignment vertical="center" wrapText="1"/>
    </xf>
    <xf numFmtId="166" fontId="59" fillId="0" borderId="73" xfId="3" applyNumberFormat="1" applyFont="1" applyBorder="1" applyAlignment="1">
      <alignment horizontal="right" vertical="center"/>
    </xf>
    <xf numFmtId="166" fontId="59" fillId="0" borderId="74" xfId="0" applyNumberFormat="1" applyFont="1" applyBorder="1" applyAlignment="1">
      <alignment vertical="center"/>
    </xf>
    <xf numFmtId="166" fontId="59" fillId="0" borderId="75" xfId="3" applyNumberFormat="1" applyFont="1" applyBorder="1" applyAlignment="1">
      <alignment horizontal="right" vertical="center"/>
    </xf>
    <xf numFmtId="166" fontId="59" fillId="0" borderId="76" xfId="0" applyNumberFormat="1" applyFont="1" applyBorder="1" applyAlignment="1">
      <alignment vertical="center"/>
    </xf>
    <xf numFmtId="0" fontId="5" fillId="0" borderId="0" xfId="0" applyFont="1" applyBorder="1" applyAlignment="1">
      <alignment horizontal="center" vertical="center"/>
    </xf>
    <xf numFmtId="0" fontId="5" fillId="0" borderId="0" xfId="0" applyFont="1" applyBorder="1" applyAlignment="1">
      <alignment horizontal="center" vertical="center" wrapText="1"/>
    </xf>
    <xf numFmtId="0" fontId="5" fillId="0" borderId="78" xfId="0" applyFont="1" applyBorder="1" applyAlignment="1">
      <alignment horizontal="left" vertical="center" wrapText="1"/>
    </xf>
    <xf numFmtId="0" fontId="28" fillId="11" borderId="0" xfId="0" applyFont="1" applyFill="1" applyAlignment="1">
      <alignment horizontal="center" vertical="center"/>
    </xf>
    <xf numFmtId="0" fontId="28" fillId="6" borderId="0" xfId="0" applyFont="1" applyFill="1" applyAlignment="1">
      <alignment horizontal="center"/>
    </xf>
    <xf numFmtId="0" fontId="28" fillId="12" borderId="0" xfId="0" applyFont="1" applyFill="1" applyAlignment="1">
      <alignment horizontal="center"/>
    </xf>
    <xf numFmtId="0" fontId="28" fillId="13" borderId="0" xfId="0" applyFont="1" applyFill="1" applyAlignment="1">
      <alignment horizontal="center" vertical="center"/>
    </xf>
    <xf numFmtId="0" fontId="28" fillId="14" borderId="0" xfId="0" applyFont="1" applyFill="1"/>
    <xf numFmtId="0" fontId="28" fillId="15" borderId="0" xfId="0" applyFont="1" applyFill="1" applyAlignment="1">
      <alignment horizontal="center" vertical="center"/>
    </xf>
    <xf numFmtId="2" fontId="0" fillId="0" borderId="0" xfId="0" applyNumberFormat="1"/>
    <xf numFmtId="0" fontId="98" fillId="0" borderId="0" xfId="0" applyFont="1"/>
    <xf numFmtId="0" fontId="29" fillId="0" borderId="0" xfId="0" applyFont="1" applyFill="1" applyBorder="1" applyAlignment="1">
      <alignment horizontal="center" vertical="center" wrapText="1"/>
    </xf>
    <xf numFmtId="15" fontId="100" fillId="0" borderId="0" xfId="0" applyNumberFormat="1" applyFont="1" applyFill="1" applyBorder="1" applyAlignment="1">
      <alignment horizontal="left" vertical="center" wrapText="1"/>
    </xf>
    <xf numFmtId="0" fontId="101" fillId="6" borderId="80" xfId="7" applyFill="1" applyBorder="1" applyAlignment="1">
      <alignment horizontal="center" vertical="center"/>
    </xf>
    <xf numFmtId="0" fontId="29" fillId="8" borderId="1" xfId="0" applyFont="1" applyFill="1" applyBorder="1" applyAlignment="1">
      <alignment horizontal="center" vertical="center" wrapText="1"/>
    </xf>
    <xf numFmtId="0" fontId="29" fillId="8" borderId="1" xfId="0" applyFont="1" applyFill="1" applyBorder="1" applyAlignment="1">
      <alignment horizontal="center" vertical="center"/>
    </xf>
    <xf numFmtId="0" fontId="29" fillId="8" borderId="1" xfId="0" applyFont="1" applyFill="1" applyBorder="1" applyAlignment="1">
      <alignment vertical="center" wrapText="1"/>
    </xf>
    <xf numFmtId="0" fontId="29" fillId="0" borderId="17" xfId="0" applyFont="1" applyFill="1" applyBorder="1" applyAlignment="1">
      <alignment vertical="center" wrapText="1"/>
    </xf>
    <xf numFmtId="0" fontId="28" fillId="0" borderId="1" xfId="0" applyFont="1" applyFill="1" applyBorder="1" applyAlignment="1">
      <alignment horizontal="center" vertical="center"/>
    </xf>
    <xf numFmtId="0" fontId="31" fillId="0" borderId="1" xfId="0" applyFont="1" applyFill="1" applyBorder="1" applyAlignment="1">
      <alignment horizontal="left" vertical="center" wrapText="1"/>
    </xf>
    <xf numFmtId="0" fontId="28" fillId="0" borderId="1" xfId="0" applyFont="1" applyBorder="1" applyAlignment="1">
      <alignment horizontal="center" vertical="center"/>
    </xf>
    <xf numFmtId="17" fontId="28" fillId="0" borderId="1" xfId="0" applyNumberFormat="1" applyFont="1" applyBorder="1" applyAlignment="1">
      <alignment horizontal="center" vertical="center"/>
    </xf>
    <xf numFmtId="2" fontId="103" fillId="0" borderId="1" xfId="0" applyNumberFormat="1" applyFont="1" applyFill="1" applyBorder="1" applyAlignment="1" applyProtection="1">
      <alignment vertical="center" wrapText="1"/>
      <protection locked="0"/>
    </xf>
    <xf numFmtId="0" fontId="104" fillId="0" borderId="1" xfId="0" applyFont="1" applyBorder="1" applyAlignment="1">
      <alignment wrapText="1"/>
    </xf>
    <xf numFmtId="0" fontId="29" fillId="0" borderId="18" xfId="0" applyFont="1" applyFill="1" applyBorder="1" applyAlignment="1">
      <alignment vertical="center" wrapText="1"/>
    </xf>
    <xf numFmtId="0" fontId="28" fillId="0" borderId="17" xfId="0" applyFont="1" applyFill="1" applyBorder="1" applyAlignment="1">
      <alignment horizontal="center" vertical="center"/>
    </xf>
    <xf numFmtId="0" fontId="28" fillId="0" borderId="17" xfId="0" applyFont="1" applyFill="1" applyBorder="1" applyAlignment="1">
      <alignment horizontal="center" vertical="center" wrapText="1"/>
    </xf>
    <xf numFmtId="0" fontId="105" fillId="0" borderId="1" xfId="0" applyFont="1" applyFill="1" applyBorder="1" applyAlignment="1" applyProtection="1">
      <alignment horizontal="left" vertical="center" wrapText="1"/>
      <protection locked="0"/>
    </xf>
    <xf numFmtId="0" fontId="29" fillId="6" borderId="1" xfId="0" applyFont="1" applyFill="1" applyBorder="1" applyAlignment="1">
      <alignment horizontal="center" vertical="center"/>
    </xf>
    <xf numFmtId="17" fontId="28" fillId="3" borderId="1" xfId="0" applyNumberFormat="1" applyFont="1" applyFill="1" applyBorder="1" applyAlignment="1">
      <alignment horizontal="center" vertical="center"/>
    </xf>
    <xf numFmtId="2" fontId="103" fillId="3" borderId="1" xfId="0" quotePrefix="1" applyNumberFormat="1" applyFont="1" applyFill="1" applyBorder="1" applyAlignment="1" applyProtection="1">
      <alignment vertical="center" wrapText="1"/>
      <protection locked="0"/>
    </xf>
    <xf numFmtId="0" fontId="29" fillId="3" borderId="1" xfId="0" applyFont="1" applyFill="1" applyBorder="1" applyAlignment="1">
      <alignment horizontal="center" vertical="center"/>
    </xf>
    <xf numFmtId="0" fontId="31" fillId="0" borderId="0" xfId="0" applyFont="1"/>
    <xf numFmtId="164" fontId="0" fillId="0" borderId="0" xfId="6" applyNumberFormat="1" applyFont="1"/>
    <xf numFmtId="0" fontId="5" fillId="0" borderId="0" xfId="0" applyFont="1" applyAlignment="1">
      <alignment horizontal="left" vertical="center" wrapText="1"/>
    </xf>
    <xf numFmtId="0" fontId="5" fillId="0" borderId="0" xfId="0" applyFont="1" applyAlignment="1">
      <alignment horizontal="center" wrapText="1"/>
    </xf>
    <xf numFmtId="0" fontId="9" fillId="0" borderId="0" xfId="0" applyFont="1" applyFill="1" applyBorder="1" applyAlignment="1">
      <alignment horizontal="center" vertical="center" wrapText="1"/>
    </xf>
    <xf numFmtId="0" fontId="5" fillId="0" borderId="0" xfId="0" applyFont="1" applyAlignment="1">
      <alignment horizontal="center" vertical="center" wrapText="1"/>
    </xf>
    <xf numFmtId="0" fontId="25" fillId="0" borderId="0" xfId="0" applyFont="1" applyBorder="1" applyAlignment="1">
      <alignment horizontal="center" vertical="center"/>
    </xf>
    <xf numFmtId="0" fontId="0" fillId="0" borderId="0" xfId="0" applyBorder="1" applyAlignment="1">
      <alignment horizontal="center"/>
    </xf>
    <xf numFmtId="0" fontId="23" fillId="0" borderId="0" xfId="0" applyFont="1" applyFill="1" applyBorder="1" applyAlignment="1">
      <alignment horizontal="center" vertical="center" wrapText="1"/>
    </xf>
    <xf numFmtId="164" fontId="51" fillId="0" borderId="0" xfId="2" applyNumberFormat="1" applyFont="1" applyBorder="1" applyAlignment="1">
      <alignment horizontal="center" vertical="center" wrapText="1"/>
    </xf>
    <xf numFmtId="166" fontId="55" fillId="0" borderId="0" xfId="0" applyNumberFormat="1" applyFont="1" applyFill="1" applyBorder="1" applyAlignment="1">
      <alignment horizontal="center" vertical="center" wrapText="1"/>
    </xf>
    <xf numFmtId="0" fontId="50" fillId="0" borderId="0" xfId="0" applyFont="1" applyAlignment="1">
      <alignment horizontal="center" vertical="center" wrapText="1"/>
    </xf>
    <xf numFmtId="0" fontId="47" fillId="0" borderId="0" xfId="0" applyFont="1" applyAlignment="1">
      <alignment horizontal="center"/>
    </xf>
    <xf numFmtId="0" fontId="70" fillId="0" borderId="62" xfId="0" applyFont="1" applyBorder="1" applyAlignment="1">
      <alignment horizontal="center" vertical="center"/>
    </xf>
    <xf numFmtId="0" fontId="58" fillId="0" borderId="0" xfId="0" applyFont="1" applyFill="1" applyBorder="1" applyAlignment="1">
      <alignment horizontal="center" vertical="center" wrapText="1"/>
    </xf>
    <xf numFmtId="0" fontId="43" fillId="0" borderId="0" xfId="0" applyFont="1" applyFill="1" applyBorder="1" applyAlignment="1">
      <alignment horizontal="right" vertical="center"/>
    </xf>
    <xf numFmtId="9" fontId="74" fillId="0" borderId="0" xfId="2" applyFont="1" applyBorder="1" applyAlignment="1">
      <alignment horizontal="center" vertical="center" wrapText="1"/>
    </xf>
    <xf numFmtId="0" fontId="54" fillId="0" borderId="0" xfId="0" applyFont="1" applyFill="1" applyBorder="1" applyAlignment="1">
      <alignment horizontal="center" vertical="center" wrapText="1"/>
    </xf>
    <xf numFmtId="0" fontId="5" fillId="0" borderId="78" xfId="0" applyFont="1" applyBorder="1" applyAlignment="1">
      <alignment horizontal="left" vertical="center" wrapText="1"/>
    </xf>
    <xf numFmtId="0" fontId="5" fillId="0" borderId="0" xfId="0" applyFont="1" applyBorder="1" applyAlignment="1">
      <alignment horizontal="left" vertical="center" wrapText="1"/>
    </xf>
    <xf numFmtId="14" fontId="54" fillId="0" borderId="0" xfId="0" applyNumberFormat="1" applyFont="1" applyFill="1" applyBorder="1" applyAlignment="1">
      <alignment horizontal="center" vertical="center" wrapText="1"/>
    </xf>
    <xf numFmtId="0" fontId="76" fillId="0" borderId="0" xfId="0" applyFont="1" applyBorder="1" applyAlignment="1">
      <alignment horizontal="center" vertical="center"/>
    </xf>
    <xf numFmtId="0" fontId="76" fillId="0" borderId="0" xfId="0" applyFont="1" applyBorder="1" applyAlignment="1">
      <alignment horizontal="center"/>
    </xf>
    <xf numFmtId="0" fontId="5" fillId="0" borderId="0" xfId="0" applyFont="1" applyAlignment="1">
      <alignment horizontal="center" vertical="center"/>
    </xf>
    <xf numFmtId="0" fontId="71" fillId="0" borderId="82" xfId="0" applyFont="1" applyBorder="1" applyAlignment="1">
      <alignment vertical="center" wrapText="1"/>
    </xf>
    <xf numFmtId="0" fontId="42" fillId="0" borderId="82" xfId="0" applyFont="1" applyBorder="1" applyAlignment="1">
      <alignment vertical="center" wrapText="1"/>
    </xf>
    <xf numFmtId="0" fontId="0" fillId="0" borderId="85" xfId="0" applyBorder="1" applyAlignment="1">
      <alignment horizontal="center" vertical="center"/>
    </xf>
    <xf numFmtId="0" fontId="65" fillId="0" borderId="85" xfId="0" applyFont="1" applyBorder="1" applyAlignment="1">
      <alignment horizontal="center" vertical="center"/>
    </xf>
    <xf numFmtId="14" fontId="63" fillId="0" borderId="85" xfId="0" applyNumberFormat="1" applyFont="1" applyBorder="1" applyAlignment="1">
      <alignment horizontal="center" vertical="center"/>
    </xf>
    <xf numFmtId="0" fontId="0" fillId="0" borderId="85" xfId="0" applyBorder="1"/>
    <xf numFmtId="0" fontId="0" fillId="0" borderId="88" xfId="0" applyBorder="1"/>
    <xf numFmtId="164" fontId="109" fillId="0" borderId="5" xfId="2" applyNumberFormat="1" applyFont="1" applyBorder="1" applyAlignment="1">
      <alignment vertical="center" wrapText="1"/>
    </xf>
    <xf numFmtId="164" fontId="109" fillId="0" borderId="4" xfId="2" applyNumberFormat="1" applyFont="1" applyBorder="1" applyAlignment="1">
      <alignment vertical="center" wrapText="1"/>
    </xf>
    <xf numFmtId="164" fontId="113" fillId="0" borderId="0" xfId="2" applyNumberFormat="1" applyFont="1" applyBorder="1" applyAlignment="1">
      <alignment vertical="center" wrapText="1"/>
    </xf>
    <xf numFmtId="0" fontId="95" fillId="0" borderId="91" xfId="0" applyFont="1" applyBorder="1" applyAlignment="1">
      <alignment horizontal="center" vertical="center" wrapText="1"/>
    </xf>
    <xf numFmtId="0" fontId="96" fillId="0" borderId="91" xfId="0" applyFont="1" applyBorder="1" applyAlignment="1">
      <alignment horizontal="center" vertical="center" wrapText="1"/>
    </xf>
    <xf numFmtId="5" fontId="5" fillId="0" borderId="91" xfId="6" applyNumberFormat="1" applyFont="1" applyBorder="1" applyAlignment="1">
      <alignment horizontal="center" vertical="center"/>
    </xf>
    <xf numFmtId="9" fontId="5" fillId="0" borderId="91" xfId="0" applyNumberFormat="1" applyFont="1" applyBorder="1" applyAlignment="1">
      <alignment vertical="center"/>
    </xf>
    <xf numFmtId="0" fontId="5" fillId="0" borderId="91" xfId="0" applyFont="1" applyBorder="1" applyAlignment="1">
      <alignment vertical="center"/>
    </xf>
    <xf numFmtId="0" fontId="5" fillId="0" borderId="91" xfId="0" applyFont="1" applyBorder="1" applyAlignment="1">
      <alignment vertical="center" wrapText="1"/>
    </xf>
    <xf numFmtId="0" fontId="48" fillId="0" borderId="91" xfId="0" applyFont="1" applyBorder="1" applyAlignment="1">
      <alignment vertical="center" wrapText="1"/>
    </xf>
    <xf numFmtId="0" fontId="73" fillId="0" borderId="91" xfId="0" applyFont="1" applyBorder="1" applyAlignment="1">
      <alignment vertical="center" wrapText="1"/>
    </xf>
    <xf numFmtId="170" fontId="5" fillId="0" borderId="91" xfId="6" applyNumberFormat="1" applyFont="1" applyBorder="1" applyAlignment="1">
      <alignment vertical="center"/>
    </xf>
    <xf numFmtId="170" fontId="5" fillId="0" borderId="91" xfId="0" applyNumberFormat="1" applyFont="1" applyBorder="1" applyAlignment="1">
      <alignment vertical="center"/>
    </xf>
    <xf numFmtId="0" fontId="20" fillId="0" borderId="91" xfId="0" applyFont="1" applyBorder="1" applyAlignment="1">
      <alignment vertical="center"/>
    </xf>
    <xf numFmtId="0" fontId="0" fillId="0" borderId="91" xfId="0" applyBorder="1" applyAlignment="1">
      <alignment vertical="center"/>
    </xf>
    <xf numFmtId="0" fontId="20" fillId="0" borderId="91" xfId="0" applyFont="1" applyBorder="1" applyAlignment="1"/>
    <xf numFmtId="0" fontId="0" fillId="0" borderId="91" xfId="0" applyBorder="1"/>
    <xf numFmtId="0" fontId="0" fillId="0" borderId="91" xfId="0" applyBorder="1" applyAlignment="1"/>
    <xf numFmtId="0" fontId="33" fillId="8" borderId="91" xfId="0" applyFont="1" applyFill="1" applyBorder="1"/>
    <xf numFmtId="0" fontId="0" fillId="0" borderId="88" xfId="0" applyBorder="1" applyAlignment="1">
      <alignment horizontal="center" vertical="center"/>
    </xf>
    <xf numFmtId="0" fontId="65" fillId="0" borderId="88" xfId="0" applyFont="1" applyBorder="1" applyAlignment="1">
      <alignment horizontal="center" vertical="center"/>
    </xf>
    <xf numFmtId="0" fontId="0" fillId="0" borderId="82" xfId="0" applyBorder="1" applyAlignment="1">
      <alignment horizontal="center" vertical="center"/>
    </xf>
    <xf numFmtId="0" fontId="65" fillId="0" borderId="82" xfId="0" applyFont="1" applyBorder="1" applyAlignment="1">
      <alignment horizontal="center" vertical="center"/>
    </xf>
    <xf numFmtId="0" fontId="5" fillId="0" borderId="0" xfId="0" applyFont="1" applyAlignment="1">
      <alignment horizontal="left" vertical="center" wrapText="1"/>
    </xf>
    <xf numFmtId="0" fontId="5" fillId="0" borderId="0" xfId="0" applyFont="1" applyAlignment="1">
      <alignment horizontal="center" vertical="center" wrapText="1"/>
    </xf>
    <xf numFmtId="0" fontId="0" fillId="0" borderId="0" xfId="0" applyBorder="1" applyAlignment="1">
      <alignment horizontal="center"/>
    </xf>
    <xf numFmtId="170" fontId="33" fillId="8" borderId="91" xfId="0" applyNumberFormat="1" applyFont="1" applyFill="1" applyBorder="1"/>
    <xf numFmtId="0" fontId="50" fillId="0" borderId="0" xfId="0" applyFont="1" applyFill="1" applyBorder="1" applyAlignment="1">
      <alignment horizontal="center" vertical="center" wrapText="1"/>
    </xf>
    <xf numFmtId="170" fontId="33" fillId="0" borderId="0" xfId="0" applyNumberFormat="1" applyFont="1" applyFill="1" applyBorder="1"/>
    <xf numFmtId="0" fontId="33" fillId="0" borderId="0" xfId="0" applyFont="1" applyFill="1" applyBorder="1"/>
    <xf numFmtId="0" fontId="33" fillId="0" borderId="0" xfId="0" applyFont="1" applyFill="1" applyBorder="1" applyAlignment="1">
      <alignment horizontal="center"/>
    </xf>
    <xf numFmtId="0" fontId="34" fillId="0" borderId="0" xfId="0" applyFont="1" applyBorder="1" applyAlignment="1">
      <alignment vertical="top"/>
    </xf>
    <xf numFmtId="166" fontId="59" fillId="0" borderId="92" xfId="3" applyNumberFormat="1" applyFont="1" applyBorder="1" applyAlignment="1">
      <alignment horizontal="right" vertical="center"/>
    </xf>
    <xf numFmtId="166" fontId="59" fillId="0" borderId="0" xfId="3" applyNumberFormat="1" applyFont="1" applyBorder="1" applyAlignment="1">
      <alignment horizontal="right" vertical="center"/>
    </xf>
    <xf numFmtId="14" fontId="34" fillId="0" borderId="54" xfId="0" applyNumberFormat="1" applyFont="1" applyBorder="1" applyAlignment="1">
      <alignment vertical="center"/>
    </xf>
    <xf numFmtId="0" fontId="35" fillId="0" borderId="54" xfId="0" applyFont="1" applyBorder="1" applyAlignment="1"/>
    <xf numFmtId="0" fontId="43" fillId="0" borderId="0" xfId="0" applyFont="1" applyFill="1" applyBorder="1" applyAlignment="1">
      <alignment horizontal="right" vertical="center"/>
    </xf>
    <xf numFmtId="168" fontId="89" fillId="0" borderId="0" xfId="2" applyNumberFormat="1" applyFont="1" applyBorder="1" applyAlignment="1">
      <alignment horizontal="center" vertical="center" wrapText="1"/>
    </xf>
    <xf numFmtId="168" fontId="89" fillId="0" borderId="0" xfId="2" applyNumberFormat="1" applyFont="1" applyBorder="1" applyAlignment="1">
      <alignment horizontal="center"/>
    </xf>
    <xf numFmtId="2" fontId="92" fillId="0" borderId="0" xfId="2" applyNumberFormat="1" applyFont="1" applyBorder="1" applyAlignment="1">
      <alignment horizontal="center" wrapText="1"/>
    </xf>
    <xf numFmtId="2" fontId="92" fillId="0" borderId="0" xfId="2" applyNumberFormat="1" applyFont="1" applyBorder="1" applyAlignment="1">
      <alignment horizontal="center"/>
    </xf>
    <xf numFmtId="14" fontId="3" fillId="0" borderId="0" xfId="0" applyNumberFormat="1" applyFont="1" applyBorder="1" applyAlignment="1">
      <alignment vertical="center" wrapText="1"/>
    </xf>
    <xf numFmtId="0" fontId="58" fillId="0" borderId="0" xfId="0" applyFont="1" applyFill="1" applyBorder="1" applyAlignment="1">
      <alignment vertical="center" wrapText="1"/>
    </xf>
    <xf numFmtId="0" fontId="43" fillId="0" borderId="0" xfId="0" applyFont="1" applyFill="1" applyBorder="1" applyAlignment="1">
      <alignment vertical="center"/>
    </xf>
    <xf numFmtId="0" fontId="43" fillId="0" borderId="0" xfId="0" applyFont="1" applyFill="1" applyBorder="1" applyAlignment="1">
      <alignment vertical="center" wrapText="1"/>
    </xf>
    <xf numFmtId="0" fontId="117" fillId="0" borderId="0" xfId="0" applyFont="1" applyBorder="1" applyAlignment="1">
      <alignment horizontal="center" vertical="center"/>
    </xf>
    <xf numFmtId="9" fontId="0" fillId="0" borderId="0" xfId="0" applyNumberFormat="1"/>
    <xf numFmtId="0" fontId="0" fillId="0" borderId="0" xfId="0" applyAlignment="1">
      <alignment horizontal="left"/>
    </xf>
    <xf numFmtId="168" fontId="0" fillId="0" borderId="0" xfId="0" applyNumberFormat="1"/>
    <xf numFmtId="0" fontId="3" fillId="0" borderId="94" xfId="0" applyFont="1" applyBorder="1" applyAlignment="1">
      <alignment vertical="center" wrapText="1"/>
    </xf>
    <xf numFmtId="0" fontId="58" fillId="0" borderId="94" xfId="0" applyFont="1" applyFill="1" applyBorder="1" applyAlignment="1">
      <alignment vertical="center" wrapText="1"/>
    </xf>
    <xf numFmtId="0" fontId="43" fillId="0" borderId="94" xfId="0" applyFont="1" applyFill="1" applyBorder="1" applyAlignment="1">
      <alignment vertical="center" wrapText="1"/>
    </xf>
    <xf numFmtId="0" fontId="43" fillId="0" borderId="94" xfId="0" applyFont="1" applyFill="1" applyBorder="1" applyAlignment="1">
      <alignment vertical="center"/>
    </xf>
    <xf numFmtId="0" fontId="56" fillId="0" borderId="95" xfId="0" applyFont="1" applyBorder="1" applyAlignment="1">
      <alignment vertical="center"/>
    </xf>
    <xf numFmtId="0" fontId="0" fillId="0" borderId="96" xfId="0" applyBorder="1"/>
    <xf numFmtId="0" fontId="0" fillId="0" borderId="95" xfId="0" applyBorder="1"/>
    <xf numFmtId="0" fontId="43" fillId="0" borderId="96" xfId="0" applyFont="1" applyFill="1" applyBorder="1" applyAlignment="1">
      <alignment vertical="center"/>
    </xf>
    <xf numFmtId="0" fontId="43" fillId="0" borderId="95" xfId="0" applyFont="1" applyFill="1" applyBorder="1" applyAlignment="1">
      <alignment vertical="center"/>
    </xf>
    <xf numFmtId="0" fontId="116" fillId="0" borderId="0" xfId="0" applyFont="1" applyBorder="1" applyAlignment="1">
      <alignment vertical="center"/>
    </xf>
    <xf numFmtId="0" fontId="44" fillId="0" borderId="0" xfId="0" applyFont="1" applyBorder="1" applyAlignment="1">
      <alignment vertical="center" wrapText="1"/>
    </xf>
    <xf numFmtId="0" fontId="66" fillId="0" borderId="0" xfId="0" applyFont="1" applyBorder="1" applyAlignment="1">
      <alignment vertical="center"/>
    </xf>
    <xf numFmtId="0" fontId="66" fillId="0" borderId="0" xfId="0" applyFont="1" applyFill="1" applyBorder="1" applyAlignment="1">
      <alignment vertical="center" wrapText="1"/>
    </xf>
    <xf numFmtId="0" fontId="66" fillId="0" borderId="0" xfId="0" applyFont="1" applyBorder="1" applyAlignment="1">
      <alignment horizontal="left" vertical="center"/>
    </xf>
    <xf numFmtId="0" fontId="17" fillId="0" borderId="106" xfId="0" applyFont="1" applyFill="1" applyBorder="1" applyAlignment="1">
      <alignment vertical="center" wrapText="1"/>
    </xf>
    <xf numFmtId="0" fontId="17" fillId="0" borderId="104" xfId="0" applyFont="1" applyFill="1" applyBorder="1" applyAlignment="1">
      <alignment vertical="center" wrapText="1"/>
    </xf>
    <xf numFmtId="165" fontId="19" fillId="0" borderId="105" xfId="3" applyNumberFormat="1" applyFont="1" applyFill="1" applyBorder="1" applyAlignment="1">
      <alignment vertical="center"/>
    </xf>
    <xf numFmtId="0" fontId="25" fillId="0" borderId="0" xfId="0" applyFont="1" applyBorder="1" applyAlignment="1">
      <alignment horizontal="center" vertical="center"/>
    </xf>
    <xf numFmtId="166" fontId="25" fillId="0" borderId="0" xfId="0" applyNumberFormat="1" applyFont="1" applyBorder="1" applyAlignment="1">
      <alignment horizontal="center" vertical="center" wrapText="1"/>
    </xf>
    <xf numFmtId="0" fontId="76" fillId="0" borderId="0" xfId="0" applyFont="1" applyBorder="1" applyAlignment="1">
      <alignment horizontal="center" vertical="center"/>
    </xf>
    <xf numFmtId="0" fontId="76" fillId="0" borderId="0" xfId="0" applyFont="1" applyBorder="1" applyAlignment="1">
      <alignment horizontal="center"/>
    </xf>
    <xf numFmtId="166" fontId="25" fillId="0" borderId="67" xfId="0" applyNumberFormat="1" applyFont="1" applyBorder="1" applyAlignment="1">
      <alignment horizontal="center" vertical="center"/>
    </xf>
    <xf numFmtId="0" fontId="77" fillId="0" borderId="0" xfId="0" applyFont="1" applyFill="1" applyBorder="1" applyAlignment="1">
      <alignment horizontal="center" vertical="center" wrapText="1"/>
    </xf>
    <xf numFmtId="165" fontId="19" fillId="0" borderId="106" xfId="3" applyNumberFormat="1" applyFont="1" applyFill="1" applyBorder="1" applyAlignment="1">
      <alignment vertical="center"/>
    </xf>
    <xf numFmtId="0" fontId="122" fillId="0" borderId="107" xfId="0" applyFont="1" applyFill="1" applyBorder="1" applyAlignment="1">
      <alignment vertical="center" wrapText="1"/>
    </xf>
    <xf numFmtId="166" fontId="25" fillId="0" borderId="67" xfId="0" applyNumberFormat="1" applyFont="1" applyBorder="1" applyAlignment="1">
      <alignment vertical="center"/>
    </xf>
    <xf numFmtId="166" fontId="25" fillId="0" borderId="0" xfId="0" applyNumberFormat="1" applyFont="1" applyBorder="1" applyAlignment="1">
      <alignment vertical="center" wrapText="1"/>
    </xf>
    <xf numFmtId="166" fontId="0" fillId="0" borderId="0" xfId="0" applyNumberFormat="1"/>
    <xf numFmtId="14" fontId="57" fillId="0" borderId="0" xfId="0" applyNumberFormat="1" applyFont="1" applyBorder="1" applyAlignment="1">
      <alignment vertical="center" wrapText="1"/>
    </xf>
    <xf numFmtId="0" fontId="0" fillId="0" borderId="0" xfId="0" applyBorder="1" applyAlignment="1">
      <alignment vertical="center"/>
    </xf>
    <xf numFmtId="0" fontId="43" fillId="0" borderId="95" xfId="0" applyFont="1" applyBorder="1" applyAlignment="1">
      <alignment horizontal="left" vertical="center"/>
    </xf>
    <xf numFmtId="1" fontId="19" fillId="0" borderId="99" xfId="3" applyNumberFormat="1" applyFont="1" applyBorder="1" applyAlignment="1">
      <alignment horizontal="center" vertical="center"/>
    </xf>
    <xf numFmtId="0" fontId="2" fillId="0" borderId="0" xfId="1" applyFill="1" applyBorder="1">
      <alignment horizontal="center" vertical="center"/>
    </xf>
    <xf numFmtId="0" fontId="57" fillId="0" borderId="0" xfId="0" applyFont="1" applyFill="1" applyBorder="1" applyAlignment="1">
      <alignment horizontal="center" vertical="center"/>
    </xf>
    <xf numFmtId="0" fontId="1" fillId="2" borderId="0" xfId="0" applyFont="1" applyFill="1" applyBorder="1" applyAlignment="1">
      <alignment horizontal="center" vertical="center"/>
    </xf>
    <xf numFmtId="0" fontId="8" fillId="0" borderId="0" xfId="0" applyFont="1" applyFill="1" applyBorder="1" applyAlignment="1">
      <alignment horizontal="center" vertical="center" wrapText="1"/>
    </xf>
    <xf numFmtId="0" fontId="64" fillId="0" borderId="0" xfId="0" applyFont="1" applyBorder="1"/>
    <xf numFmtId="0" fontId="43" fillId="0" borderId="0" xfId="0" applyFont="1" applyFill="1" applyBorder="1" applyAlignment="1">
      <alignment horizontal="right" vertical="center"/>
    </xf>
    <xf numFmtId="0" fontId="17" fillId="0" borderId="121" xfId="0" applyFont="1" applyFill="1" applyBorder="1" applyAlignment="1">
      <alignment horizontal="center" vertical="center" wrapText="1"/>
    </xf>
    <xf numFmtId="0" fontId="43" fillId="0" borderId="0" xfId="0" applyFont="1" applyFill="1" applyBorder="1" applyAlignment="1">
      <alignment horizontal="right" vertical="center"/>
    </xf>
    <xf numFmtId="0" fontId="17" fillId="0" borderId="130" xfId="0" applyFont="1" applyFill="1" applyBorder="1" applyAlignment="1">
      <alignment horizontal="center" vertical="center" wrapText="1"/>
    </xf>
    <xf numFmtId="164" fontId="110" fillId="0" borderId="134" xfId="2" applyNumberFormat="1" applyFont="1" applyBorder="1" applyAlignment="1">
      <alignment vertical="center" wrapText="1"/>
    </xf>
    <xf numFmtId="0" fontId="0" fillId="0" borderId="16" xfId="0" applyBorder="1" applyAlignment="1"/>
    <xf numFmtId="1" fontId="19" fillId="0" borderId="0" xfId="3" applyNumberFormat="1" applyFont="1" applyBorder="1" applyAlignment="1">
      <alignment horizontal="center" vertical="center"/>
    </xf>
    <xf numFmtId="166" fontId="59" fillId="0" borderId="0" xfId="3" applyNumberFormat="1" applyFont="1" applyFill="1" applyBorder="1" applyAlignment="1">
      <alignment horizontal="center" vertical="center"/>
    </xf>
    <xf numFmtId="166" fontId="59" fillId="0" borderId="0" xfId="3" applyNumberFormat="1" applyFont="1" applyFill="1" applyBorder="1" applyAlignment="1">
      <alignment vertical="center"/>
    </xf>
    <xf numFmtId="0" fontId="56" fillId="0" borderId="0" xfId="0" applyFont="1" applyBorder="1" applyAlignment="1">
      <alignment vertical="center"/>
    </xf>
    <xf numFmtId="0" fontId="0" fillId="0" borderId="94" xfId="0" applyBorder="1"/>
    <xf numFmtId="0" fontId="0" fillId="0" borderId="0" xfId="0" applyAlignment="1">
      <alignment horizontal="left" vertical="center" wrapText="1"/>
    </xf>
    <xf numFmtId="0" fontId="124" fillId="0" borderId="136" xfId="0" applyFont="1" applyFill="1" applyBorder="1" applyAlignment="1">
      <alignment vertical="center" wrapText="1"/>
    </xf>
    <xf numFmtId="0" fontId="124" fillId="0" borderId="0" xfId="0" applyFont="1" applyFill="1" applyBorder="1" applyAlignment="1">
      <alignment vertical="center" wrapText="1"/>
    </xf>
    <xf numFmtId="0" fontId="124" fillId="0" borderId="1" xfId="0" applyFont="1" applyFill="1" applyBorder="1" applyAlignment="1">
      <alignment vertical="center" wrapText="1"/>
    </xf>
    <xf numFmtId="0" fontId="5" fillId="0" borderId="0" xfId="0" applyFont="1" applyFill="1" applyBorder="1" applyAlignment="1">
      <alignment horizontal="center" vertical="center" wrapText="1"/>
    </xf>
    <xf numFmtId="1" fontId="19" fillId="0" borderId="142" xfId="3" applyNumberFormat="1" applyFont="1" applyBorder="1" applyAlignment="1">
      <alignment horizontal="center" vertical="center"/>
    </xf>
    <xf numFmtId="0" fontId="5" fillId="0" borderId="123" xfId="0" applyFont="1" applyFill="1" applyBorder="1" applyAlignment="1">
      <alignment horizontal="center" vertical="center" wrapText="1"/>
    </xf>
    <xf numFmtId="0" fontId="17" fillId="0" borderId="123" xfId="0" applyFont="1" applyFill="1" applyBorder="1" applyAlignment="1">
      <alignment horizontal="center" vertical="center" wrapText="1"/>
    </xf>
    <xf numFmtId="0" fontId="5" fillId="0" borderId="123" xfId="0" applyFont="1" applyBorder="1" applyAlignment="1">
      <alignment horizontal="center" vertical="center" wrapText="1"/>
    </xf>
    <xf numFmtId="0" fontId="5" fillId="0" borderId="60" xfId="0" applyFont="1" applyFill="1" applyBorder="1" applyAlignment="1">
      <alignment horizontal="center" vertical="center" wrapText="1"/>
    </xf>
    <xf numFmtId="0" fontId="17" fillId="0" borderId="60" xfId="0" applyFont="1" applyFill="1" applyBorder="1" applyAlignment="1">
      <alignment horizontal="center" vertical="center" wrapText="1"/>
    </xf>
    <xf numFmtId="0" fontId="5" fillId="0" borderId="60" xfId="0" applyFont="1" applyBorder="1" applyAlignment="1">
      <alignment horizontal="center" vertical="center" wrapText="1"/>
    </xf>
    <xf numFmtId="0" fontId="9" fillId="0" borderId="0" xfId="0" applyFont="1" applyFill="1" applyBorder="1" applyAlignment="1">
      <alignment horizontal="center" vertical="center" wrapText="1"/>
    </xf>
    <xf numFmtId="0" fontId="17" fillId="0" borderId="0" xfId="0" applyFont="1" applyFill="1" applyBorder="1" applyAlignment="1">
      <alignment horizontal="center" vertical="center" wrapText="1"/>
    </xf>
    <xf numFmtId="164" fontId="51" fillId="0" borderId="0" xfId="2" applyNumberFormat="1" applyFont="1" applyBorder="1" applyAlignment="1">
      <alignment horizontal="center" vertical="center" wrapText="1"/>
    </xf>
    <xf numFmtId="166" fontId="55" fillId="0" borderId="0" xfId="0" applyNumberFormat="1" applyFont="1" applyFill="1" applyBorder="1" applyAlignment="1">
      <alignment horizontal="center" vertical="center" wrapText="1"/>
    </xf>
    <xf numFmtId="0" fontId="54" fillId="0" borderId="0" xfId="0" applyFont="1" applyFill="1" applyBorder="1" applyAlignment="1">
      <alignment horizontal="center" vertical="center" wrapText="1"/>
    </xf>
    <xf numFmtId="164" fontId="112" fillId="0" borderId="0" xfId="2" applyNumberFormat="1" applyFont="1" applyBorder="1" applyAlignment="1">
      <alignment horizontal="center" vertical="center" wrapText="1"/>
    </xf>
    <xf numFmtId="169" fontId="114" fillId="0" borderId="0" xfId="2" applyNumberFormat="1" applyFont="1" applyBorder="1" applyAlignment="1">
      <alignment horizontal="center" vertical="center" wrapText="1"/>
    </xf>
    <xf numFmtId="0" fontId="12" fillId="0" borderId="0" xfId="0" applyFont="1" applyFill="1" applyBorder="1" applyAlignment="1">
      <alignment horizontal="center" vertical="center" wrapText="1"/>
    </xf>
    <xf numFmtId="0" fontId="43" fillId="0" borderId="0" xfId="0" applyFont="1" applyFill="1" applyBorder="1" applyAlignment="1">
      <alignment horizontal="right" vertical="center"/>
    </xf>
    <xf numFmtId="0" fontId="58" fillId="0" borderId="0" xfId="0" applyFont="1" applyFill="1" applyBorder="1" applyAlignment="1">
      <alignment horizontal="center" vertical="center" wrapText="1"/>
    </xf>
    <xf numFmtId="0" fontId="19" fillId="0" borderId="0" xfId="0" applyFont="1" applyBorder="1" applyAlignment="1">
      <alignment horizontal="left" vertical="center"/>
    </xf>
    <xf numFmtId="0" fontId="66" fillId="0" borderId="0" xfId="0" applyFont="1" applyFill="1" applyBorder="1" applyAlignment="1">
      <alignment horizontal="left" vertical="center" wrapText="1"/>
    </xf>
    <xf numFmtId="0" fontId="118" fillId="0" borderId="0" xfId="0" applyFont="1" applyBorder="1" applyAlignment="1">
      <alignment horizontal="left" vertical="center"/>
    </xf>
    <xf numFmtId="0" fontId="43" fillId="0" borderId="0" xfId="0" applyFont="1" applyBorder="1" applyAlignment="1">
      <alignment horizontal="left" vertical="center"/>
    </xf>
    <xf numFmtId="0" fontId="1" fillId="2" borderId="0" xfId="0" applyFont="1" applyFill="1" applyBorder="1" applyAlignment="1">
      <alignment horizontal="center" vertical="center" wrapText="1"/>
    </xf>
    <xf numFmtId="0" fontId="17" fillId="0" borderId="122" xfId="0" applyFont="1" applyFill="1" applyBorder="1" applyAlignment="1">
      <alignment horizontal="center" vertical="center" wrapText="1"/>
    </xf>
    <xf numFmtId="0" fontId="17" fillId="0" borderId="103" xfId="0" applyFont="1" applyFill="1" applyBorder="1" applyAlignment="1">
      <alignment horizontal="center" vertical="center" wrapText="1"/>
    </xf>
    <xf numFmtId="166" fontId="90" fillId="0" borderId="0" xfId="3" applyNumberFormat="1" applyFont="1" applyFill="1" applyBorder="1" applyAlignment="1">
      <alignment horizontal="center" vertical="center" wrapText="1"/>
    </xf>
    <xf numFmtId="1" fontId="59" fillId="0" borderId="122" xfId="3" applyNumberFormat="1" applyFont="1" applyFill="1" applyBorder="1" applyAlignment="1">
      <alignment horizontal="center" vertical="center"/>
    </xf>
    <xf numFmtId="1" fontId="59" fillId="0" borderId="103" xfId="3" applyNumberFormat="1" applyFont="1" applyFill="1" applyBorder="1" applyAlignment="1">
      <alignment horizontal="center" vertical="center"/>
    </xf>
    <xf numFmtId="0" fontId="62" fillId="0" borderId="0" xfId="0" applyFont="1" applyFill="1" applyBorder="1" applyAlignment="1">
      <alignment horizontal="left" vertical="center"/>
    </xf>
    <xf numFmtId="0" fontId="19" fillId="0" borderId="145" xfId="8" applyFont="1" applyBorder="1" applyAlignment="1">
      <alignment horizontal="center" vertical="center" wrapText="1"/>
    </xf>
    <xf numFmtId="171" fontId="5" fillId="0" borderId="147" xfId="8" applyNumberFormat="1" applyFont="1" applyBorder="1" applyAlignment="1">
      <alignment horizontal="center" vertical="center" wrapText="1"/>
    </xf>
    <xf numFmtId="14" fontId="126" fillId="0" borderId="148" xfId="8" applyNumberFormat="1" applyFont="1" applyFill="1" applyBorder="1" applyAlignment="1">
      <alignment horizontal="center" vertical="center" wrapText="1"/>
    </xf>
    <xf numFmtId="0" fontId="5" fillId="0" borderId="149" xfId="8" applyFont="1" applyBorder="1" applyAlignment="1">
      <alignment horizontal="center" vertical="center" wrapText="1"/>
    </xf>
    <xf numFmtId="0" fontId="19" fillId="0" borderId="146" xfId="8" applyFont="1" applyBorder="1" applyAlignment="1">
      <alignment horizontal="center" vertical="center" wrapText="1"/>
    </xf>
    <xf numFmtId="0" fontId="2" fillId="0" borderId="159" xfId="1" applyFill="1" applyBorder="1">
      <alignment horizontal="center" vertical="center"/>
    </xf>
    <xf numFmtId="0" fontId="2" fillId="0" borderId="167" xfId="1" applyFill="1" applyBorder="1">
      <alignment horizontal="center" vertical="center"/>
    </xf>
    <xf numFmtId="0" fontId="1" fillId="2" borderId="159" xfId="0" applyFont="1" applyFill="1" applyBorder="1" applyAlignment="1">
      <alignment horizontal="center" vertical="center"/>
    </xf>
    <xf numFmtId="14" fontId="0" fillId="0" borderId="167" xfId="0" applyNumberFormat="1" applyFont="1" applyFill="1" applyBorder="1" applyAlignment="1">
      <alignment horizontal="center" vertical="center" wrapText="1"/>
    </xf>
    <xf numFmtId="0" fontId="0" fillId="0" borderId="159" xfId="0" applyBorder="1"/>
    <xf numFmtId="0" fontId="0" fillId="0" borderId="167" xfId="0" applyBorder="1"/>
    <xf numFmtId="0" fontId="33" fillId="0" borderId="159" xfId="0" applyFont="1" applyFill="1" applyBorder="1" applyAlignment="1">
      <alignment horizontal="center"/>
    </xf>
    <xf numFmtId="0" fontId="8" fillId="0" borderId="167" xfId="0" applyFont="1" applyFill="1" applyBorder="1" applyAlignment="1">
      <alignment horizontal="center" vertical="center" wrapText="1"/>
    </xf>
    <xf numFmtId="0" fontId="116" fillId="0" borderId="159" xfId="0" applyFont="1" applyBorder="1" applyAlignment="1">
      <alignment vertical="center"/>
    </xf>
    <xf numFmtId="0" fontId="0" fillId="0" borderId="167" xfId="0" applyBorder="1" applyAlignment="1">
      <alignment vertical="center"/>
    </xf>
    <xf numFmtId="0" fontId="44" fillId="0" borderId="159" xfId="0" applyFont="1" applyBorder="1" applyAlignment="1">
      <alignment vertical="center" wrapText="1"/>
    </xf>
    <xf numFmtId="0" fontId="43" fillId="0" borderId="167" xfId="0" applyFont="1" applyBorder="1" applyAlignment="1">
      <alignment horizontal="left" vertical="center"/>
    </xf>
    <xf numFmtId="0" fontId="56" fillId="0" borderId="169" xfId="0" applyFont="1" applyBorder="1" applyAlignment="1">
      <alignment vertical="center"/>
    </xf>
    <xf numFmtId="0" fontId="43" fillId="0" borderId="170" xfId="0" applyFont="1" applyBorder="1" applyAlignment="1">
      <alignment horizontal="left" vertical="center"/>
    </xf>
    <xf numFmtId="0" fontId="3" fillId="0" borderId="159" xfId="0" applyFont="1" applyBorder="1" applyAlignment="1">
      <alignment vertical="center" wrapText="1"/>
    </xf>
    <xf numFmtId="166" fontId="91" fillId="0" borderId="167" xfId="2" applyNumberFormat="1" applyFont="1" applyBorder="1" applyAlignment="1">
      <alignment vertical="center" wrapText="1"/>
    </xf>
    <xf numFmtId="0" fontId="66" fillId="0" borderId="167" xfId="0" applyFont="1" applyBorder="1" applyAlignment="1">
      <alignment horizontal="center" vertical="center" wrapText="1"/>
    </xf>
    <xf numFmtId="2" fontId="92" fillId="0" borderId="167" xfId="2" applyNumberFormat="1" applyFont="1" applyBorder="1" applyAlignment="1">
      <alignment horizontal="center" wrapText="1"/>
    </xf>
    <xf numFmtId="0" fontId="122" fillId="0" borderId="176" xfId="0" applyFont="1" applyFill="1" applyBorder="1" applyAlignment="1">
      <alignment vertical="center" wrapText="1"/>
    </xf>
    <xf numFmtId="165" fontId="19" fillId="0" borderId="178" xfId="3" applyNumberFormat="1" applyFont="1" applyFill="1" applyBorder="1" applyAlignment="1">
      <alignment vertical="center"/>
    </xf>
    <xf numFmtId="0" fontId="5" fillId="0" borderId="188" xfId="0" applyFont="1" applyBorder="1" applyAlignment="1">
      <alignment horizontal="center" vertical="center" wrapText="1"/>
    </xf>
    <xf numFmtId="1" fontId="57" fillId="0" borderId="159" xfId="3" applyNumberFormat="1" applyFont="1" applyBorder="1" applyAlignment="1">
      <alignment horizontal="right" vertical="center" wrapText="1"/>
    </xf>
    <xf numFmtId="0" fontId="5" fillId="0" borderId="167" xfId="0" applyFont="1" applyBorder="1" applyAlignment="1">
      <alignment horizontal="center" vertical="center" wrapText="1"/>
    </xf>
    <xf numFmtId="1" fontId="57" fillId="0" borderId="189" xfId="3" applyNumberFormat="1" applyFont="1" applyBorder="1" applyAlignment="1">
      <alignment horizontal="right" vertical="center" wrapText="1"/>
    </xf>
    <xf numFmtId="0" fontId="5" fillId="0" borderId="190" xfId="0" applyFont="1" applyBorder="1" applyAlignment="1">
      <alignment horizontal="center" vertical="center" wrapText="1"/>
    </xf>
    <xf numFmtId="0" fontId="0" fillId="0" borderId="159" xfId="0" applyBorder="1" applyAlignment="1"/>
    <xf numFmtId="0" fontId="64" fillId="0" borderId="167" xfId="0" applyFont="1" applyBorder="1"/>
    <xf numFmtId="164" fontId="109" fillId="0" borderId="192" xfId="2" applyNumberFormat="1" applyFont="1" applyBorder="1" applyAlignment="1">
      <alignment vertical="center" wrapText="1"/>
    </xf>
    <xf numFmtId="164" fontId="15" fillId="0" borderId="159" xfId="2" applyNumberFormat="1" applyFont="1" applyBorder="1" applyAlignment="1">
      <alignment horizontal="center" vertical="center" wrapText="1"/>
    </xf>
    <xf numFmtId="164" fontId="11" fillId="0" borderId="167" xfId="2" applyNumberFormat="1" applyFont="1" applyBorder="1" applyAlignment="1">
      <alignment vertical="center" wrapText="1"/>
    </xf>
    <xf numFmtId="164" fontId="10" fillId="0" borderId="167" xfId="2" applyNumberFormat="1" applyFont="1" applyBorder="1" applyAlignment="1">
      <alignment vertical="center" wrapText="1"/>
    </xf>
    <xf numFmtId="164" fontId="113" fillId="0" borderId="167" xfId="2" applyNumberFormat="1" applyFont="1" applyBorder="1" applyAlignment="1">
      <alignment vertical="center" wrapText="1"/>
    </xf>
    <xf numFmtId="166" fontId="55" fillId="0" borderId="159" xfId="0" applyNumberFormat="1" applyFont="1" applyFill="1" applyBorder="1" applyAlignment="1">
      <alignment horizontal="center" vertical="center" wrapText="1"/>
    </xf>
    <xf numFmtId="0" fontId="49" fillId="0" borderId="167" xfId="0" applyFont="1" applyFill="1" applyBorder="1" applyAlignment="1">
      <alignment vertical="center" wrapText="1"/>
    </xf>
    <xf numFmtId="0" fontId="0" fillId="0" borderId="167" xfId="0" applyBorder="1" applyAlignment="1"/>
    <xf numFmtId="0" fontId="0" fillId="0" borderId="193" xfId="0" applyBorder="1" applyAlignment="1"/>
    <xf numFmtId="0" fontId="0" fillId="0" borderId="161" xfId="0" applyBorder="1" applyAlignment="1"/>
    <xf numFmtId="0" fontId="0" fillId="0" borderId="162" xfId="0" applyBorder="1" applyAlignment="1"/>
    <xf numFmtId="0" fontId="0" fillId="0" borderId="195" xfId="0" applyBorder="1" applyAlignment="1"/>
    <xf numFmtId="0" fontId="56" fillId="0" borderId="159" xfId="0" applyFont="1" applyBorder="1" applyAlignment="1">
      <alignment vertical="center"/>
    </xf>
    <xf numFmtId="0" fontId="12" fillId="0" borderId="167" xfId="0" applyFont="1" applyFill="1" applyBorder="1" applyAlignment="1">
      <alignment horizontal="center" vertical="center" wrapText="1"/>
    </xf>
    <xf numFmtId="1" fontId="57" fillId="0" borderId="159" xfId="3" applyNumberFormat="1" applyFont="1" applyBorder="1" applyAlignment="1">
      <alignment horizontal="center" vertical="center" wrapText="1"/>
    </xf>
    <xf numFmtId="166" fontId="90" fillId="0" borderId="167" xfId="3" applyNumberFormat="1" applyFont="1" applyFill="1" applyBorder="1" applyAlignment="1">
      <alignment horizontal="center" vertical="center" wrapText="1"/>
    </xf>
    <xf numFmtId="0" fontId="5" fillId="0" borderId="2" xfId="0" applyFont="1" applyFill="1" applyBorder="1" applyAlignment="1">
      <alignment horizontal="left" wrapText="1"/>
    </xf>
    <xf numFmtId="14" fontId="5"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0" fontId="2" fillId="4" borderId="0" xfId="1">
      <alignment horizontal="center" vertical="center"/>
    </xf>
    <xf numFmtId="0" fontId="3" fillId="0" borderId="0" xfId="0" applyFont="1" applyFill="1" applyAlignment="1">
      <alignment horizontal="left" vertical="center"/>
    </xf>
    <xf numFmtId="0" fontId="0" fillId="7" borderId="0" xfId="0" applyFill="1" applyAlignment="1">
      <alignment horizontal="center"/>
    </xf>
    <xf numFmtId="0" fontId="8" fillId="3" borderId="0" xfId="0" applyFont="1" applyFill="1" applyAlignment="1">
      <alignment horizontal="center" vertical="center" wrapText="1"/>
    </xf>
    <xf numFmtId="0" fontId="0" fillId="0" borderId="0" xfId="0" applyAlignment="1">
      <alignment horizontal="center"/>
    </xf>
    <xf numFmtId="14" fontId="5" fillId="0" borderId="47" xfId="0" applyNumberFormat="1" applyFont="1" applyFill="1" applyBorder="1" applyAlignment="1">
      <alignment horizontal="center" vertical="center" wrapText="1"/>
    </xf>
    <xf numFmtId="0" fontId="5" fillId="0" borderId="48" xfId="0" applyFont="1" applyFill="1" applyBorder="1" applyAlignment="1">
      <alignment horizontal="center" vertical="center" wrapText="1"/>
    </xf>
    <xf numFmtId="0" fontId="7" fillId="0" borderId="0" xfId="0" applyFont="1" applyFill="1" applyBorder="1" applyAlignment="1">
      <alignment horizontal="left" vertical="center" wrapText="1"/>
    </xf>
    <xf numFmtId="0" fontId="9" fillId="0" borderId="9" xfId="0" applyFont="1" applyFill="1" applyBorder="1" applyAlignment="1">
      <alignment horizontal="center" vertical="center" wrapText="1"/>
    </xf>
    <xf numFmtId="0" fontId="5" fillId="0" borderId="2" xfId="0" applyFont="1" applyFill="1" applyBorder="1" applyAlignment="1">
      <alignment horizontal="left" vertical="center" wrapText="1"/>
    </xf>
    <xf numFmtId="10" fontId="6" fillId="0" borderId="3" xfId="2" applyNumberFormat="1" applyBorder="1" applyAlignment="1">
      <alignment horizontal="center" vertical="center" wrapText="1"/>
    </xf>
    <xf numFmtId="0" fontId="9" fillId="0" borderId="3" xfId="0" applyFont="1" applyFill="1" applyBorder="1" applyAlignment="1">
      <alignment horizontal="center" vertical="center" wrapText="1"/>
    </xf>
    <xf numFmtId="0" fontId="16" fillId="0" borderId="3" xfId="0" applyFont="1" applyFill="1" applyBorder="1" applyAlignment="1">
      <alignment horizontal="left" vertical="center" wrapText="1"/>
    </xf>
    <xf numFmtId="0" fontId="5" fillId="0" borderId="0" xfId="0" applyFont="1" applyAlignment="1">
      <alignment horizontal="left" vertical="center" wrapText="1"/>
    </xf>
    <xf numFmtId="0" fontId="5" fillId="0" borderId="0" xfId="0" applyFont="1" applyAlignment="1">
      <alignment horizontal="center" wrapText="1"/>
    </xf>
    <xf numFmtId="0" fontId="5" fillId="0" borderId="0" xfId="0" applyFont="1" applyAlignment="1">
      <alignment horizontal="left" vertical="center"/>
    </xf>
    <xf numFmtId="0" fontId="9" fillId="0" borderId="0" xfId="0" applyFont="1" applyFill="1" applyBorder="1" applyAlignment="1">
      <alignment horizontal="center" vertical="center" wrapText="1"/>
    </xf>
    <xf numFmtId="14" fontId="39" fillId="0" borderId="0" xfId="0" applyNumberFormat="1" applyFont="1" applyFill="1" applyBorder="1" applyAlignment="1">
      <alignment horizontal="center" vertical="center" wrapText="1"/>
    </xf>
    <xf numFmtId="0" fontId="39" fillId="0" borderId="0" xfId="0" applyFont="1" applyFill="1" applyBorder="1" applyAlignment="1">
      <alignment horizontal="center" vertical="center" wrapText="1"/>
    </xf>
    <xf numFmtId="0" fontId="5" fillId="0" borderId="0" xfId="0" applyFont="1" applyAlignment="1">
      <alignment horizontal="center" vertical="center" wrapText="1"/>
    </xf>
    <xf numFmtId="0" fontId="17" fillId="0" borderId="3"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5" fillId="0" borderId="0" xfId="0" applyFont="1" applyAlignment="1">
      <alignment horizontal="left" wrapText="1"/>
    </xf>
    <xf numFmtId="0" fontId="5" fillId="0" borderId="0" xfId="0" applyFont="1" applyAlignment="1">
      <alignment horizontal="center"/>
    </xf>
    <xf numFmtId="0" fontId="0" fillId="0" borderId="4" xfId="0" applyBorder="1" applyAlignment="1">
      <alignment horizontal="center"/>
    </xf>
    <xf numFmtId="0" fontId="0" fillId="0" borderId="4" xfId="0" applyBorder="1" applyAlignment="1">
      <alignment horizontal="center" wrapText="1"/>
    </xf>
    <xf numFmtId="0" fontId="23" fillId="0" borderId="10" xfId="0" applyFont="1" applyBorder="1" applyAlignment="1">
      <alignment horizontal="center"/>
    </xf>
    <xf numFmtId="0" fontId="0" fillId="0" borderId="10" xfId="0" applyBorder="1" applyAlignment="1">
      <alignment horizontal="center"/>
    </xf>
    <xf numFmtId="0" fontId="0" fillId="0" borderId="0" xfId="0" applyAlignment="1">
      <alignment horizontal="center" wrapText="1"/>
    </xf>
    <xf numFmtId="0" fontId="18" fillId="3" borderId="0" xfId="0" applyFont="1" applyFill="1" applyAlignment="1">
      <alignment horizontal="center" vertical="center"/>
    </xf>
    <xf numFmtId="0" fontId="19" fillId="3" borderId="0" xfId="0" applyFont="1" applyFill="1" applyBorder="1" applyAlignment="1">
      <alignment horizontal="center" vertical="center" wrapText="1"/>
    </xf>
    <xf numFmtId="0" fontId="19" fillId="3" borderId="6" xfId="0" applyFont="1" applyFill="1" applyBorder="1" applyAlignment="1">
      <alignment horizontal="center" vertical="center" wrapText="1"/>
    </xf>
    <xf numFmtId="0" fontId="0" fillId="0" borderId="11" xfId="0" applyBorder="1" applyAlignment="1">
      <alignment horizontal="center"/>
    </xf>
    <xf numFmtId="0" fontId="0" fillId="0" borderId="9" xfId="0" applyBorder="1" applyAlignment="1">
      <alignment horizontal="center"/>
    </xf>
    <xf numFmtId="0" fontId="0" fillId="0" borderId="12" xfId="0" applyBorder="1" applyAlignment="1">
      <alignment horizontal="center"/>
    </xf>
    <xf numFmtId="0" fontId="20" fillId="0" borderId="10" xfId="0" applyFont="1" applyBorder="1" applyAlignment="1">
      <alignment horizontal="center"/>
    </xf>
    <xf numFmtId="0" fontId="23" fillId="0" borderId="11" xfId="0" applyFont="1" applyBorder="1" applyAlignment="1">
      <alignment horizontal="center"/>
    </xf>
    <xf numFmtId="0" fontId="23" fillId="0" borderId="9" xfId="0" applyFont="1" applyBorder="1" applyAlignment="1">
      <alignment horizontal="center"/>
    </xf>
    <xf numFmtId="0" fontId="23" fillId="0" borderId="12" xfId="0" applyFont="1" applyBorder="1" applyAlignment="1">
      <alignment horizontal="center"/>
    </xf>
    <xf numFmtId="0" fontId="24" fillId="0" borderId="0" xfId="0" applyFont="1" applyBorder="1" applyAlignment="1">
      <alignment horizontal="center" vertical="center" wrapText="1"/>
    </xf>
    <xf numFmtId="0" fontId="24" fillId="0" borderId="0" xfId="0" applyFont="1" applyBorder="1" applyAlignment="1">
      <alignment horizontal="center"/>
    </xf>
    <xf numFmtId="0" fontId="25" fillId="0" borderId="0" xfId="0" applyFont="1" applyBorder="1" applyAlignment="1">
      <alignment horizontal="center" vertical="center"/>
    </xf>
    <xf numFmtId="0" fontId="26" fillId="0" borderId="0" xfId="0" applyFont="1" applyBorder="1" applyAlignment="1">
      <alignment horizontal="center" vertical="center"/>
    </xf>
    <xf numFmtId="0" fontId="26" fillId="0" borderId="0" xfId="0" applyFont="1" applyBorder="1" applyAlignment="1">
      <alignment horizontal="center"/>
    </xf>
    <xf numFmtId="0" fontId="0" fillId="0" borderId="0" xfId="0" applyBorder="1" applyAlignment="1">
      <alignment horizontal="center"/>
    </xf>
    <xf numFmtId="0" fontId="32" fillId="0" borderId="0" xfId="0" applyFont="1" applyBorder="1" applyAlignment="1">
      <alignment horizontal="center" vertical="center"/>
    </xf>
    <xf numFmtId="0" fontId="23" fillId="0" borderId="0" xfId="0" applyFont="1" applyFill="1" applyBorder="1" applyAlignment="1">
      <alignment horizontal="center" vertical="center" wrapText="1"/>
    </xf>
    <xf numFmtId="0" fontId="0" fillId="0" borderId="0" xfId="0" applyFill="1" applyBorder="1" applyAlignment="1">
      <alignment horizontal="center"/>
    </xf>
    <xf numFmtId="0" fontId="34" fillId="0" borderId="11" xfId="0" applyFont="1" applyBorder="1" applyAlignment="1">
      <alignment horizontal="center" vertical="top"/>
    </xf>
    <xf numFmtId="0" fontId="34" fillId="0" borderId="12" xfId="0" applyFont="1" applyBorder="1" applyAlignment="1">
      <alignment horizontal="center" vertical="top"/>
    </xf>
    <xf numFmtId="0" fontId="34" fillId="0" borderId="26" xfId="0" applyFont="1" applyBorder="1" applyAlignment="1">
      <alignment horizontal="center" vertical="top"/>
    </xf>
    <xf numFmtId="0" fontId="12" fillId="0" borderId="24"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25" xfId="0" applyFont="1" applyFill="1" applyBorder="1" applyAlignment="1">
      <alignment horizontal="center" vertical="center" wrapText="1"/>
    </xf>
    <xf numFmtId="0" fontId="12" fillId="0" borderId="26"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2" fillId="0" borderId="12" xfId="0" applyFont="1" applyFill="1" applyBorder="1" applyAlignment="1">
      <alignment horizontal="center" vertical="center" wrapText="1"/>
    </xf>
    <xf numFmtId="0" fontId="38" fillId="0" borderId="24" xfId="0" applyFont="1" applyFill="1" applyBorder="1" applyAlignment="1">
      <alignment horizontal="center" vertical="center" wrapText="1"/>
    </xf>
    <xf numFmtId="0" fontId="38" fillId="0" borderId="25" xfId="0" applyFont="1" applyFill="1" applyBorder="1" applyAlignment="1">
      <alignment horizontal="center" vertical="center" wrapText="1"/>
    </xf>
    <xf numFmtId="0" fontId="0" fillId="0" borderId="26" xfId="0" applyBorder="1" applyAlignment="1">
      <alignment horizontal="center" vertical="center" wrapText="1"/>
    </xf>
    <xf numFmtId="0" fontId="0" fillId="0" borderId="27" xfId="0" applyBorder="1" applyAlignment="1">
      <alignment horizontal="center" vertical="center" wrapText="1"/>
    </xf>
    <xf numFmtId="0" fontId="36" fillId="0" borderId="26" xfId="0" applyFont="1" applyFill="1" applyBorder="1" applyAlignment="1">
      <alignment horizontal="center" vertical="center" wrapText="1"/>
    </xf>
    <xf numFmtId="0" fontId="36" fillId="0" borderId="12" xfId="0" applyFont="1" applyFill="1" applyBorder="1" applyAlignment="1">
      <alignment horizontal="center" vertical="center" wrapText="1"/>
    </xf>
    <xf numFmtId="0" fontId="36" fillId="0" borderId="11" xfId="0" applyFont="1" applyBorder="1" applyAlignment="1">
      <alignment horizontal="center" vertical="center" wrapText="1"/>
    </xf>
    <xf numFmtId="0" fontId="36" fillId="0" borderId="12" xfId="0" applyFont="1" applyBorder="1" applyAlignment="1">
      <alignment horizontal="center" vertical="center" wrapText="1"/>
    </xf>
    <xf numFmtId="0" fontId="23" fillId="0" borderId="37" xfId="0" applyFont="1" applyBorder="1" applyAlignment="1">
      <alignment horizontal="center" vertical="center" wrapText="1"/>
    </xf>
    <xf numFmtId="0" fontId="23" fillId="0" borderId="38" xfId="0" applyFont="1" applyBorder="1" applyAlignment="1">
      <alignment horizontal="center" vertical="center" wrapText="1"/>
    </xf>
    <xf numFmtId="0" fontId="22" fillId="0" borderId="38" xfId="0" applyFont="1" applyBorder="1" applyAlignment="1">
      <alignment horizontal="center" vertical="center" wrapText="1"/>
    </xf>
    <xf numFmtId="0" fontId="23" fillId="0" borderId="39" xfId="0" applyFont="1" applyBorder="1" applyAlignment="1">
      <alignment horizontal="center" vertical="center" wrapText="1"/>
    </xf>
    <xf numFmtId="0" fontId="0" fillId="0" borderId="40" xfId="0" applyBorder="1" applyAlignment="1">
      <alignment horizontal="center"/>
    </xf>
    <xf numFmtId="0" fontId="0" fillId="0" borderId="41" xfId="0" applyBorder="1" applyAlignment="1">
      <alignment horizontal="center"/>
    </xf>
    <xf numFmtId="0" fontId="0" fillId="0" borderId="42" xfId="0" applyBorder="1" applyAlignment="1">
      <alignment horizontal="center"/>
    </xf>
    <xf numFmtId="0" fontId="38" fillId="0" borderId="28" xfId="0" applyFont="1" applyFill="1" applyBorder="1" applyAlignment="1">
      <alignment horizontal="center" vertical="center" wrapText="1"/>
    </xf>
    <xf numFmtId="0" fontId="38" fillId="0" borderId="29" xfId="0" applyFont="1" applyFill="1" applyBorder="1" applyAlignment="1">
      <alignment horizontal="center" vertical="center" wrapText="1"/>
    </xf>
    <xf numFmtId="0" fontId="38" fillId="0" borderId="30" xfId="0" applyFont="1" applyFill="1" applyBorder="1" applyAlignment="1">
      <alignment horizontal="center" vertical="center" wrapText="1"/>
    </xf>
    <xf numFmtId="0" fontId="38" fillId="0" borderId="31" xfId="0" applyFont="1" applyFill="1" applyBorder="1" applyAlignment="1">
      <alignment horizontal="center" vertical="center" wrapText="1"/>
    </xf>
    <xf numFmtId="0" fontId="0" fillId="0" borderId="43" xfId="0" applyBorder="1" applyAlignment="1">
      <alignment horizontal="center"/>
    </xf>
    <xf numFmtId="0" fontId="0" fillId="0" borderId="44" xfId="0" applyBorder="1" applyAlignment="1">
      <alignment horizontal="center"/>
    </xf>
    <xf numFmtId="0" fontId="0" fillId="0" borderId="45" xfId="0" applyBorder="1" applyAlignment="1">
      <alignment horizontal="center"/>
    </xf>
    <xf numFmtId="0" fontId="49" fillId="0" borderId="46" xfId="0" applyFont="1" applyFill="1" applyBorder="1" applyAlignment="1">
      <alignment horizontal="center" vertical="center"/>
    </xf>
    <xf numFmtId="164" fontId="51" fillId="0" borderId="0" xfId="2" applyNumberFormat="1" applyFont="1" applyBorder="1" applyAlignment="1">
      <alignment horizontal="center" vertical="center" wrapText="1"/>
    </xf>
    <xf numFmtId="0" fontId="9" fillId="0" borderId="6"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4" xfId="0" applyFont="1" applyFill="1" applyBorder="1" applyAlignment="1">
      <alignment horizontal="center" vertical="center" wrapText="1"/>
    </xf>
    <xf numFmtId="164" fontId="15" fillId="0" borderId="4" xfId="2" applyNumberFormat="1" applyFont="1" applyBorder="1" applyAlignment="1">
      <alignment horizontal="center" vertical="center" wrapText="1"/>
    </xf>
    <xf numFmtId="164" fontId="15" fillId="0" borderId="5" xfId="2" applyNumberFormat="1" applyFont="1" applyBorder="1" applyAlignment="1">
      <alignment horizontal="center" vertical="center" wrapText="1"/>
    </xf>
    <xf numFmtId="164" fontId="11" fillId="0" borderId="8" xfId="2" applyNumberFormat="1" applyFont="1" applyBorder="1" applyAlignment="1">
      <alignment horizontal="center" vertical="center" wrapText="1"/>
    </xf>
    <xf numFmtId="164" fontId="11" fillId="0" borderId="4" xfId="2" applyNumberFormat="1" applyFont="1" applyBorder="1" applyAlignment="1">
      <alignment horizontal="center" vertical="center" wrapText="1"/>
    </xf>
    <xf numFmtId="164" fontId="11" fillId="0" borderId="5" xfId="2" applyNumberFormat="1" applyFont="1" applyBorder="1" applyAlignment="1">
      <alignment horizontal="center" vertical="center" wrapText="1"/>
    </xf>
    <xf numFmtId="164" fontId="10" fillId="0" borderId="9" xfId="2" applyNumberFormat="1" applyFont="1" applyBorder="1" applyAlignment="1">
      <alignment horizontal="center" vertical="center" wrapText="1"/>
    </xf>
    <xf numFmtId="0" fontId="7" fillId="0" borderId="24" xfId="0" applyFont="1" applyFill="1" applyBorder="1" applyAlignment="1">
      <alignment horizontal="center" vertical="center" wrapText="1"/>
    </xf>
    <xf numFmtId="0" fontId="7" fillId="0" borderId="25" xfId="0" applyFont="1" applyFill="1" applyBorder="1" applyAlignment="1">
      <alignment horizontal="center" vertical="center" wrapText="1"/>
    </xf>
    <xf numFmtId="0" fontId="9" fillId="0" borderId="23" xfId="0" applyFont="1" applyFill="1" applyBorder="1" applyAlignment="1">
      <alignment horizontal="center" vertical="center" wrapText="1"/>
    </xf>
    <xf numFmtId="0" fontId="49" fillId="0" borderId="46" xfId="0" applyFont="1" applyFill="1" applyBorder="1" applyAlignment="1">
      <alignment horizontal="center" wrapText="1"/>
    </xf>
    <xf numFmtId="0" fontId="41" fillId="0" borderId="33" xfId="0" applyFont="1" applyBorder="1" applyAlignment="1">
      <alignment horizontal="center" vertical="center" wrapText="1"/>
    </xf>
    <xf numFmtId="0" fontId="41" fillId="0" borderId="34" xfId="0" applyFont="1" applyBorder="1" applyAlignment="1">
      <alignment horizontal="center" vertical="center" wrapText="1"/>
    </xf>
    <xf numFmtId="0" fontId="41" fillId="0" borderId="35" xfId="0" applyFont="1" applyBorder="1" applyAlignment="1">
      <alignment horizontal="center" vertical="center" wrapText="1"/>
    </xf>
    <xf numFmtId="0" fontId="41" fillId="0" borderId="36" xfId="0" applyFont="1" applyBorder="1" applyAlignment="1">
      <alignment horizontal="center" vertical="center" wrapText="1"/>
    </xf>
    <xf numFmtId="166" fontId="55" fillId="0" borderId="0" xfId="0" applyNumberFormat="1" applyFont="1" applyFill="1" applyBorder="1" applyAlignment="1">
      <alignment horizontal="center" vertical="center" wrapText="1"/>
    </xf>
    <xf numFmtId="166" fontId="55" fillId="0" borderId="49" xfId="0" applyNumberFormat="1" applyFont="1" applyFill="1" applyBorder="1" applyAlignment="1">
      <alignment horizontal="center" vertical="center" wrapText="1"/>
    </xf>
    <xf numFmtId="0" fontId="53" fillId="0" borderId="23" xfId="0" applyFont="1" applyFill="1" applyBorder="1" applyAlignment="1">
      <alignment horizontal="center" vertical="center" wrapText="1"/>
    </xf>
    <xf numFmtId="0" fontId="53" fillId="0" borderId="0" xfId="0" applyFont="1" applyFill="1" applyBorder="1" applyAlignment="1">
      <alignment horizontal="center" vertical="center" wrapText="1"/>
    </xf>
    <xf numFmtId="0" fontId="50" fillId="0" borderId="0" xfId="0" applyFont="1" applyAlignment="1">
      <alignment horizontal="center" vertical="center" wrapText="1"/>
    </xf>
    <xf numFmtId="166" fontId="55" fillId="0" borderId="50" xfId="0" applyNumberFormat="1" applyFont="1" applyFill="1" applyBorder="1" applyAlignment="1">
      <alignment horizontal="center" vertical="center" wrapText="1"/>
    </xf>
    <xf numFmtId="0" fontId="44" fillId="0" borderId="0" xfId="0" applyFont="1" applyAlignment="1">
      <alignment horizontal="left"/>
    </xf>
    <xf numFmtId="0" fontId="44" fillId="0" borderId="0" xfId="0" applyFont="1" applyAlignment="1">
      <alignment horizontal="center"/>
    </xf>
    <xf numFmtId="0" fontId="47" fillId="0" borderId="0" xfId="0" applyFont="1" applyAlignment="1">
      <alignment horizontal="center"/>
    </xf>
    <xf numFmtId="165" fontId="46" fillId="0" borderId="0" xfId="0" applyNumberFormat="1" applyFont="1" applyAlignment="1">
      <alignment horizontal="center"/>
    </xf>
    <xf numFmtId="0" fontId="73" fillId="0" borderId="10" xfId="0" applyFont="1" applyBorder="1" applyAlignment="1">
      <alignment horizontal="center" vertical="center" wrapText="1"/>
    </xf>
    <xf numFmtId="0" fontId="0" fillId="0" borderId="11" xfId="0" applyBorder="1" applyAlignment="1">
      <alignment horizontal="center" vertical="center"/>
    </xf>
    <xf numFmtId="0" fontId="0" fillId="0" borderId="12" xfId="0" applyBorder="1" applyAlignment="1">
      <alignment horizontal="center" vertical="center"/>
    </xf>
    <xf numFmtId="5" fontId="0" fillId="0" borderId="11" xfId="6" applyNumberFormat="1" applyFont="1" applyBorder="1" applyAlignment="1">
      <alignment horizontal="center" vertical="center"/>
    </xf>
    <xf numFmtId="5" fontId="0" fillId="0" borderId="12" xfId="6" applyNumberFormat="1" applyFont="1" applyBorder="1" applyAlignment="1">
      <alignment horizontal="center" vertical="center"/>
    </xf>
    <xf numFmtId="0" fontId="50" fillId="8" borderId="11" xfId="0" applyFont="1" applyFill="1" applyBorder="1" applyAlignment="1">
      <alignment horizontal="center" vertical="center" wrapText="1"/>
    </xf>
    <xf numFmtId="0" fontId="50" fillId="8" borderId="9" xfId="0" applyFont="1" applyFill="1" applyBorder="1" applyAlignment="1">
      <alignment horizontal="center" vertical="center" wrapText="1"/>
    </xf>
    <xf numFmtId="0" fontId="50" fillId="8" borderId="12" xfId="0" applyFont="1" applyFill="1" applyBorder="1" applyAlignment="1">
      <alignment horizontal="center" vertical="center" wrapText="1"/>
    </xf>
    <xf numFmtId="0" fontId="33" fillId="8" borderId="11" xfId="0" applyFont="1" applyFill="1" applyBorder="1" applyAlignment="1">
      <alignment horizontal="center"/>
    </xf>
    <xf numFmtId="0" fontId="33" fillId="8" borderId="9" xfId="0" applyFont="1" applyFill="1" applyBorder="1" applyAlignment="1">
      <alignment horizontal="center"/>
    </xf>
    <xf numFmtId="0" fontId="33" fillId="8" borderId="12" xfId="0" applyFont="1" applyFill="1" applyBorder="1" applyAlignment="1">
      <alignment horizontal="center"/>
    </xf>
    <xf numFmtId="0" fontId="90" fillId="3" borderId="0" xfId="0" applyFont="1" applyFill="1" applyAlignment="1">
      <alignment horizontal="center" vertical="center"/>
    </xf>
    <xf numFmtId="0" fontId="48" fillId="0" borderId="10" xfId="0" applyFont="1" applyBorder="1" applyAlignment="1">
      <alignment horizontal="center" vertical="center" wrapText="1"/>
    </xf>
    <xf numFmtId="0" fontId="93" fillId="0" borderId="10" xfId="0" applyFont="1" applyBorder="1" applyAlignment="1">
      <alignment horizontal="center" vertical="center" wrapText="1"/>
    </xf>
    <xf numFmtId="0" fontId="94" fillId="0" borderId="10" xfId="0" applyFont="1" applyBorder="1" applyAlignment="1">
      <alignment horizontal="center" vertical="center" wrapText="1"/>
    </xf>
    <xf numFmtId="0" fontId="0" fillId="0" borderId="10" xfId="0" applyBorder="1" applyAlignment="1">
      <alignment horizontal="left" vertical="center" wrapText="1"/>
    </xf>
    <xf numFmtId="0" fontId="17" fillId="0" borderId="66" xfId="0" applyFont="1" applyFill="1" applyBorder="1" applyAlignment="1">
      <alignment horizontal="center" vertical="center" wrapText="1"/>
    </xf>
    <xf numFmtId="0" fontId="48" fillId="0" borderId="14" xfId="0" applyFont="1" applyBorder="1" applyAlignment="1">
      <alignment horizontal="center" vertical="center" wrapText="1"/>
    </xf>
    <xf numFmtId="0" fontId="48" fillId="0" borderId="15" xfId="0" applyFont="1" applyBorder="1" applyAlignment="1">
      <alignment horizontal="center" vertical="center" wrapText="1"/>
    </xf>
    <xf numFmtId="0" fontId="48" fillId="0" borderId="8" xfId="0" applyFont="1" applyBorder="1" applyAlignment="1">
      <alignment horizontal="center" vertical="center" wrapText="1"/>
    </xf>
    <xf numFmtId="0" fontId="48" fillId="0" borderId="5" xfId="0" applyFont="1" applyBorder="1" applyAlignment="1">
      <alignment horizontal="center" vertical="center" wrapText="1"/>
    </xf>
    <xf numFmtId="0" fontId="48" fillId="0" borderId="13" xfId="0" applyFont="1" applyBorder="1" applyAlignment="1">
      <alignment horizontal="center" vertical="center" wrapText="1"/>
    </xf>
    <xf numFmtId="0" fontId="48" fillId="0" borderId="51" xfId="0" applyFont="1" applyBorder="1" applyAlignment="1">
      <alignment horizontal="center" vertical="center" wrapText="1"/>
    </xf>
    <xf numFmtId="0" fontId="79" fillId="0" borderId="0" xfId="0" applyFont="1" applyAlignment="1">
      <alignment horizontal="center" vertical="center" wrapText="1"/>
    </xf>
    <xf numFmtId="0" fontId="79" fillId="0" borderId="0" xfId="0" applyFont="1" applyAlignment="1">
      <alignment horizontal="left" vertical="center" wrapText="1"/>
    </xf>
    <xf numFmtId="17" fontId="3" fillId="0" borderId="0" xfId="0" applyNumberFormat="1" applyFont="1" applyAlignment="1">
      <alignment horizontal="left"/>
    </xf>
    <xf numFmtId="164" fontId="88" fillId="0" borderId="0" xfId="2" applyNumberFormat="1" applyFont="1" applyBorder="1" applyAlignment="1">
      <alignment horizontal="center" vertical="center" wrapText="1"/>
    </xf>
    <xf numFmtId="164" fontId="88" fillId="0" borderId="0" xfId="2" applyNumberFormat="1" applyFont="1" applyBorder="1" applyAlignment="1">
      <alignment horizontal="left" vertical="center" wrapText="1"/>
    </xf>
    <xf numFmtId="14" fontId="78" fillId="0" borderId="0" xfId="0" applyNumberFormat="1" applyFont="1" applyAlignment="1">
      <alignment horizontal="center" vertical="center"/>
    </xf>
    <xf numFmtId="0" fontId="79" fillId="0" borderId="0" xfId="0" applyFont="1" applyAlignment="1">
      <alignment horizontal="center" vertical="top" wrapText="1"/>
    </xf>
    <xf numFmtId="0" fontId="54" fillId="0" borderId="66" xfId="0" applyFont="1" applyFill="1" applyBorder="1" applyAlignment="1">
      <alignment horizontal="center" vertical="center" wrapText="1"/>
    </xf>
    <xf numFmtId="0" fontId="54" fillId="0" borderId="0" xfId="0" applyFont="1" applyFill="1" applyBorder="1" applyAlignment="1">
      <alignment horizontal="center" vertical="center" wrapText="1"/>
    </xf>
    <xf numFmtId="0" fontId="77" fillId="0" borderId="90" xfId="0" applyFont="1" applyFill="1" applyBorder="1" applyAlignment="1">
      <alignment horizontal="center" vertical="center" wrapText="1"/>
    </xf>
    <xf numFmtId="164" fontId="112" fillId="0" borderId="0" xfId="2" applyNumberFormat="1" applyFont="1" applyBorder="1" applyAlignment="1">
      <alignment horizontal="center" vertical="center" wrapText="1"/>
    </xf>
    <xf numFmtId="169" fontId="114" fillId="0" borderId="0" xfId="2" applyNumberFormat="1" applyFont="1" applyBorder="1" applyAlignment="1">
      <alignment horizontal="center" vertical="center" wrapText="1"/>
    </xf>
    <xf numFmtId="0" fontId="17" fillId="0" borderId="7" xfId="0" applyFont="1" applyFill="1" applyBorder="1" applyAlignment="1">
      <alignment horizontal="center" vertical="center" wrapText="1"/>
    </xf>
    <xf numFmtId="164" fontId="108" fillId="0" borderId="4" xfId="2" applyNumberFormat="1" applyFont="1" applyBorder="1" applyAlignment="1">
      <alignment horizontal="center" vertical="center" wrapText="1"/>
    </xf>
    <xf numFmtId="164" fontId="110" fillId="0" borderId="8" xfId="2" applyNumberFormat="1" applyFont="1" applyBorder="1" applyAlignment="1">
      <alignment horizontal="center" vertical="center" wrapText="1"/>
    </xf>
    <xf numFmtId="164" fontId="110" fillId="0" borderId="4" xfId="2" applyNumberFormat="1" applyFont="1" applyBorder="1" applyAlignment="1">
      <alignment horizontal="center" vertical="center" wrapText="1"/>
    </xf>
    <xf numFmtId="164" fontId="111" fillId="0" borderId="8" xfId="2" applyNumberFormat="1" applyFont="1" applyBorder="1" applyAlignment="1">
      <alignment horizontal="center" vertical="center" wrapText="1"/>
    </xf>
    <xf numFmtId="164" fontId="111" fillId="0" borderId="4" xfId="2" applyNumberFormat="1" applyFont="1" applyBorder="1" applyAlignment="1">
      <alignment horizontal="center" vertical="center" wrapText="1"/>
    </xf>
    <xf numFmtId="0" fontId="0" fillId="0" borderId="87" xfId="0" applyBorder="1" applyAlignment="1">
      <alignment horizontal="center"/>
    </xf>
    <xf numFmtId="0" fontId="0" fillId="0" borderId="88" xfId="0" applyBorder="1" applyAlignment="1">
      <alignment horizontal="center"/>
    </xf>
    <xf numFmtId="0" fontId="0" fillId="0" borderId="89" xfId="0" applyBorder="1" applyAlignment="1">
      <alignment horizontal="center"/>
    </xf>
    <xf numFmtId="0" fontId="0" fillId="0" borderId="84" xfId="0" applyBorder="1" applyAlignment="1">
      <alignment horizontal="center"/>
    </xf>
    <xf numFmtId="0" fontId="0" fillId="0" borderId="85" xfId="0" applyBorder="1" applyAlignment="1">
      <alignment horizontal="center"/>
    </xf>
    <xf numFmtId="0" fontId="0" fillId="0" borderId="85" xfId="0" applyBorder="1" applyAlignment="1">
      <alignment horizontal="left" vertical="center" wrapText="1"/>
    </xf>
    <xf numFmtId="0" fontId="0" fillId="0" borderId="85" xfId="0" applyBorder="1" applyAlignment="1">
      <alignment horizontal="left" vertical="center"/>
    </xf>
    <xf numFmtId="0" fontId="0" fillId="0" borderId="86" xfId="0" applyBorder="1" applyAlignment="1">
      <alignment horizontal="left" vertical="center"/>
    </xf>
    <xf numFmtId="0" fontId="0" fillId="0" borderId="86" xfId="0" applyBorder="1" applyAlignment="1">
      <alignment horizontal="center"/>
    </xf>
    <xf numFmtId="0" fontId="0" fillId="0" borderId="84" xfId="0" applyBorder="1" applyAlignment="1">
      <alignment horizontal="center" vertical="center"/>
    </xf>
    <xf numFmtId="0" fontId="0" fillId="0" borderId="85" xfId="0" applyBorder="1" applyAlignment="1">
      <alignment horizontal="center" vertical="center"/>
    </xf>
    <xf numFmtId="0" fontId="0" fillId="0" borderId="85" xfId="0" applyBorder="1" applyAlignment="1">
      <alignment horizontal="left" vertical="top" wrapText="1"/>
    </xf>
    <xf numFmtId="0" fontId="0" fillId="0" borderId="86" xfId="0" applyBorder="1" applyAlignment="1">
      <alignment horizontal="left" vertical="top" wrapText="1"/>
    </xf>
    <xf numFmtId="0" fontId="0" fillId="0" borderId="84" xfId="0" applyBorder="1" applyAlignment="1">
      <alignment horizontal="center" vertical="center" wrapText="1"/>
    </xf>
    <xf numFmtId="0" fontId="0" fillId="0" borderId="85" xfId="0" applyBorder="1" applyAlignment="1">
      <alignment horizontal="center" vertical="center" wrapText="1"/>
    </xf>
    <xf numFmtId="0" fontId="0" fillId="0" borderId="85" xfId="0" applyBorder="1" applyAlignment="1">
      <alignment horizontal="left" vertical="top"/>
    </xf>
    <xf numFmtId="0" fontId="0" fillId="0" borderId="86" xfId="0" applyBorder="1" applyAlignment="1">
      <alignment horizontal="left" vertical="top"/>
    </xf>
    <xf numFmtId="0" fontId="0" fillId="10" borderId="0" xfId="0" applyFill="1" applyAlignment="1">
      <alignment horizontal="center"/>
    </xf>
    <xf numFmtId="0" fontId="23" fillId="0" borderId="81" xfId="0" applyFont="1" applyBorder="1" applyAlignment="1">
      <alignment horizontal="center" vertical="center" wrapText="1"/>
    </xf>
    <xf numFmtId="0" fontId="23" fillId="0" borderId="82" xfId="0" applyFont="1" applyBorder="1" applyAlignment="1">
      <alignment horizontal="center" vertical="center" wrapText="1"/>
    </xf>
    <xf numFmtId="0" fontId="22" fillId="0" borderId="82" xfId="0" applyFont="1" applyBorder="1" applyAlignment="1">
      <alignment horizontal="center" vertical="center" wrapText="1"/>
    </xf>
    <xf numFmtId="0" fontId="23" fillId="0" borderId="83" xfId="0" applyFont="1" applyBorder="1" applyAlignment="1">
      <alignment horizontal="center" vertical="center" wrapText="1"/>
    </xf>
    <xf numFmtId="0" fontId="12" fillId="0" borderId="0" xfId="0" applyFont="1" applyFill="1" applyBorder="1" applyAlignment="1">
      <alignment horizontal="center" vertical="center" wrapText="1"/>
    </xf>
    <xf numFmtId="0" fontId="72" fillId="0" borderId="28" xfId="0" applyFont="1" applyFill="1" applyBorder="1" applyAlignment="1">
      <alignment horizontal="center" vertical="center" wrapText="1"/>
    </xf>
    <xf numFmtId="0" fontId="72" fillId="0" borderId="46" xfId="0" applyFont="1" applyFill="1" applyBorder="1" applyAlignment="1">
      <alignment horizontal="center" vertical="center" wrapText="1"/>
    </xf>
    <xf numFmtId="0" fontId="72" fillId="0" borderId="29" xfId="0" applyFont="1" applyFill="1" applyBorder="1" applyAlignment="1">
      <alignment horizontal="center" vertical="center" wrapText="1"/>
    </xf>
    <xf numFmtId="0" fontId="72" fillId="0" borderId="30" xfId="0" applyFont="1" applyFill="1" applyBorder="1" applyAlignment="1">
      <alignment horizontal="center" vertical="center" wrapText="1"/>
    </xf>
    <xf numFmtId="0" fontId="72" fillId="0" borderId="62" xfId="0" applyFont="1" applyFill="1" applyBorder="1" applyAlignment="1">
      <alignment horizontal="center" vertical="center" wrapText="1"/>
    </xf>
    <xf numFmtId="0" fontId="72" fillId="0" borderId="31" xfId="0" applyFont="1" applyFill="1" applyBorder="1" applyAlignment="1">
      <alignment horizontal="center" vertical="center" wrapText="1"/>
    </xf>
    <xf numFmtId="0" fontId="3" fillId="0" borderId="0" xfId="0" applyFont="1" applyAlignment="1">
      <alignment horizontal="center" wrapText="1"/>
    </xf>
    <xf numFmtId="0" fontId="3" fillId="0" borderId="0" xfId="0" applyFont="1" applyAlignment="1">
      <alignment horizontal="center"/>
    </xf>
    <xf numFmtId="0" fontId="34" fillId="0" borderId="58" xfId="0" applyFont="1" applyBorder="1" applyAlignment="1">
      <alignment horizontal="center" vertical="top"/>
    </xf>
    <xf numFmtId="0" fontId="34" fillId="0" borderId="54" xfId="0" applyFont="1" applyBorder="1" applyAlignment="1">
      <alignment horizontal="center" vertical="top"/>
    </xf>
    <xf numFmtId="0" fontId="12" fillId="0" borderId="55" xfId="0" applyFont="1" applyFill="1" applyBorder="1" applyAlignment="1">
      <alignment horizontal="center" vertical="center" wrapText="1"/>
    </xf>
    <xf numFmtId="0" fontId="12" fillId="0" borderId="56" xfId="0" applyFont="1" applyFill="1" applyBorder="1" applyAlignment="1">
      <alignment horizontal="center" vertical="center" wrapText="1"/>
    </xf>
    <xf numFmtId="0" fontId="38" fillId="0" borderId="55" xfId="0" applyFont="1" applyFill="1" applyBorder="1" applyAlignment="1">
      <alignment horizontal="center" vertical="center" wrapText="1"/>
    </xf>
    <xf numFmtId="0" fontId="38" fillId="0" borderId="57" xfId="0" applyFont="1" applyFill="1" applyBorder="1" applyAlignment="1">
      <alignment horizontal="center" vertical="center" wrapText="1"/>
    </xf>
    <xf numFmtId="0" fontId="0" fillId="0" borderId="55" xfId="0" applyBorder="1" applyAlignment="1">
      <alignment horizontal="center" vertical="center" wrapText="1"/>
    </xf>
    <xf numFmtId="0" fontId="0" fillId="0" borderId="57" xfId="0" applyBorder="1" applyAlignment="1">
      <alignment horizontal="center" vertical="center" wrapText="1"/>
    </xf>
    <xf numFmtId="0" fontId="36" fillId="0" borderId="58" xfId="0" applyFont="1" applyFill="1" applyBorder="1" applyAlignment="1">
      <alignment horizontal="center" vertical="center" wrapText="1"/>
    </xf>
    <xf numFmtId="0" fontId="36" fillId="0" borderId="54" xfId="0" applyFont="1" applyFill="1" applyBorder="1" applyAlignment="1">
      <alignment horizontal="center" vertical="center" wrapText="1"/>
    </xf>
    <xf numFmtId="0" fontId="36" fillId="0" borderId="54" xfId="0" applyFont="1" applyBorder="1" applyAlignment="1">
      <alignment horizontal="center" vertical="center" wrapText="1"/>
    </xf>
    <xf numFmtId="0" fontId="12" fillId="0" borderId="23" xfId="0" applyFont="1" applyFill="1" applyBorder="1" applyAlignment="1">
      <alignment horizontal="center" vertical="center" wrapText="1"/>
    </xf>
    <xf numFmtId="0" fontId="12" fillId="0" borderId="49" xfId="0" applyFont="1" applyFill="1" applyBorder="1" applyAlignment="1">
      <alignment horizontal="center" vertical="center" wrapText="1"/>
    </xf>
    <xf numFmtId="0" fontId="12" fillId="0" borderId="58" xfId="0" applyFont="1" applyFill="1" applyBorder="1" applyAlignment="1">
      <alignment horizontal="center" vertical="center" wrapText="1"/>
    </xf>
    <xf numFmtId="0" fontId="12" fillId="0" borderId="54" xfId="0" applyFont="1" applyFill="1" applyBorder="1" applyAlignment="1">
      <alignment horizontal="center" vertical="center" wrapText="1"/>
    </xf>
    <xf numFmtId="166" fontId="25" fillId="0" borderId="0" xfId="0" applyNumberFormat="1" applyFont="1" applyBorder="1" applyAlignment="1">
      <alignment horizontal="center" vertical="center" wrapText="1"/>
    </xf>
    <xf numFmtId="0" fontId="87" fillId="0" borderId="0" xfId="0" applyFont="1" applyBorder="1" applyAlignment="1">
      <alignment horizontal="center" vertical="center" wrapText="1"/>
    </xf>
    <xf numFmtId="0" fontId="76" fillId="0" borderId="0" xfId="0" applyFont="1" applyBorder="1" applyAlignment="1">
      <alignment horizontal="center" vertical="center"/>
    </xf>
    <xf numFmtId="0" fontId="76" fillId="0" borderId="0" xfId="0" applyFont="1" applyBorder="1" applyAlignment="1">
      <alignment horizontal="center"/>
    </xf>
    <xf numFmtId="166" fontId="25" fillId="0" borderId="67" xfId="0" applyNumberFormat="1" applyFont="1" applyBorder="1" applyAlignment="1">
      <alignment horizontal="center" vertical="center"/>
    </xf>
    <xf numFmtId="0" fontId="0" fillId="0" borderId="54" xfId="0" applyBorder="1" applyAlignment="1">
      <alignment horizontal="center"/>
    </xf>
    <xf numFmtId="0" fontId="0" fillId="0" borderId="61" xfId="0" applyBorder="1" applyAlignment="1">
      <alignment horizontal="center"/>
    </xf>
    <xf numFmtId="0" fontId="85" fillId="0" borderId="0" xfId="0" applyFont="1" applyBorder="1" applyAlignment="1">
      <alignment horizontal="center" vertical="center" wrapText="1"/>
    </xf>
    <xf numFmtId="0" fontId="85" fillId="0" borderId="0" xfId="0" applyFont="1" applyBorder="1" applyAlignment="1">
      <alignment horizontal="center"/>
    </xf>
    <xf numFmtId="9" fontId="75" fillId="0" borderId="0" xfId="3" applyFont="1" applyBorder="1" applyAlignment="1">
      <alignment horizontal="center" vertical="center"/>
    </xf>
    <xf numFmtId="9" fontId="75" fillId="0" borderId="63" xfId="3" applyFont="1" applyBorder="1" applyAlignment="1">
      <alignment horizontal="center" vertical="center"/>
    </xf>
    <xf numFmtId="0" fontId="70" fillId="0" borderId="65" xfId="0" applyFont="1" applyBorder="1" applyAlignment="1">
      <alignment horizontal="center" vertical="center"/>
    </xf>
    <xf numFmtId="0" fontId="70" fillId="0" borderId="62" xfId="0" applyFont="1" applyBorder="1" applyAlignment="1">
      <alignment horizontal="center" vertical="center"/>
    </xf>
    <xf numFmtId="0" fontId="0" fillId="0" borderId="54" xfId="0" applyFont="1" applyBorder="1" applyAlignment="1">
      <alignment horizontal="center"/>
    </xf>
    <xf numFmtId="9" fontId="74" fillId="0" borderId="64" xfId="2" applyFont="1" applyBorder="1" applyAlignment="1">
      <alignment horizontal="center" vertical="center" wrapText="1"/>
    </xf>
    <xf numFmtId="9" fontId="74" fillId="0" borderId="0" xfId="2" applyFont="1" applyBorder="1" applyAlignment="1">
      <alignment horizontal="center" vertical="center" wrapText="1"/>
    </xf>
    <xf numFmtId="164" fontId="0" fillId="0" borderId="61" xfId="0" applyNumberFormat="1" applyBorder="1" applyAlignment="1">
      <alignment horizontal="center"/>
    </xf>
    <xf numFmtId="164" fontId="0" fillId="0" borderId="54" xfId="0" applyNumberFormat="1" applyBorder="1" applyAlignment="1">
      <alignment horizontal="center"/>
    </xf>
    <xf numFmtId="166" fontId="69" fillId="0" borderId="0" xfId="2" applyNumberFormat="1" applyFont="1" applyBorder="1" applyAlignment="1">
      <alignment horizontal="center" vertical="center" wrapText="1"/>
    </xf>
    <xf numFmtId="0" fontId="23" fillId="0" borderId="61" xfId="0" applyFont="1" applyBorder="1" applyAlignment="1">
      <alignment horizontal="center"/>
    </xf>
    <xf numFmtId="0" fontId="23" fillId="0" borderId="54" xfId="0" applyFont="1" applyBorder="1" applyAlignment="1">
      <alignment horizontal="center"/>
    </xf>
    <xf numFmtId="0" fontId="58" fillId="3" borderId="0" xfId="0" applyFont="1" applyFill="1" applyBorder="1" applyAlignment="1">
      <alignment horizontal="center" vertical="center" wrapText="1"/>
    </xf>
    <xf numFmtId="166" fontId="69" fillId="0" borderId="46" xfId="2" applyNumberFormat="1" applyFont="1" applyBorder="1" applyAlignment="1">
      <alignment horizontal="center" vertical="center" wrapText="1"/>
    </xf>
    <xf numFmtId="9" fontId="69" fillId="0" borderId="0" xfId="2" applyFont="1" applyBorder="1" applyAlignment="1">
      <alignment horizontal="center" vertical="center" wrapText="1"/>
    </xf>
    <xf numFmtId="9" fontId="97" fillId="0" borderId="0" xfId="3" applyFont="1" applyBorder="1" applyAlignment="1">
      <alignment horizontal="center" vertical="center"/>
    </xf>
    <xf numFmtId="9" fontId="97" fillId="0" borderId="63" xfId="3" applyFont="1" applyBorder="1" applyAlignment="1">
      <alignment horizontal="center" vertical="center"/>
    </xf>
    <xf numFmtId="1" fontId="69" fillId="0" borderId="0" xfId="2" applyNumberFormat="1" applyFont="1" applyBorder="1" applyAlignment="1">
      <alignment horizontal="center" vertical="center" wrapText="1"/>
    </xf>
    <xf numFmtId="0" fontId="20" fillId="0" borderId="54" xfId="0" applyFont="1" applyBorder="1" applyAlignment="1">
      <alignment horizontal="center"/>
    </xf>
    <xf numFmtId="0" fontId="5" fillId="0" borderId="73" xfId="0" applyFont="1" applyBorder="1" applyAlignment="1">
      <alignment horizontal="left" vertical="center" wrapText="1"/>
    </xf>
    <xf numFmtId="0" fontId="5" fillId="0" borderId="77" xfId="0" applyFont="1" applyBorder="1" applyAlignment="1">
      <alignment horizontal="left" vertical="center" wrapText="1"/>
    </xf>
    <xf numFmtId="0" fontId="5" fillId="0" borderId="75" xfId="0" applyFont="1" applyBorder="1" applyAlignment="1">
      <alignment horizontal="left" vertical="center" wrapText="1"/>
    </xf>
    <xf numFmtId="0" fontId="68" fillId="0" borderId="0" xfId="0" applyFont="1" applyFill="1" applyAlignment="1">
      <alignment horizontal="center" vertical="center"/>
    </xf>
    <xf numFmtId="0" fontId="5" fillId="0" borderId="78" xfId="0" applyFont="1" applyBorder="1" applyAlignment="1">
      <alignment horizontal="left" vertical="center" wrapText="1"/>
    </xf>
    <xf numFmtId="0" fontId="5" fillId="0" borderId="74" xfId="0" applyFont="1" applyBorder="1" applyAlignment="1">
      <alignment horizontal="left" vertical="center" wrapText="1"/>
    </xf>
    <xf numFmtId="0" fontId="5" fillId="0" borderId="79" xfId="0" applyFont="1" applyBorder="1" applyAlignment="1">
      <alignment horizontal="left" vertical="center" wrapText="1"/>
    </xf>
    <xf numFmtId="0" fontId="0" fillId="0" borderId="76" xfId="0" applyFont="1" applyBorder="1" applyAlignment="1">
      <alignment horizontal="left" vertical="center" wrapText="1"/>
    </xf>
    <xf numFmtId="0" fontId="5" fillId="0" borderId="76" xfId="0" applyFont="1" applyBorder="1" applyAlignment="1">
      <alignment horizontal="left" vertical="center" wrapText="1"/>
    </xf>
    <xf numFmtId="0" fontId="5" fillId="0" borderId="0" xfId="0" applyFont="1" applyBorder="1" applyAlignment="1">
      <alignment horizontal="left" vertical="center" wrapText="1"/>
    </xf>
    <xf numFmtId="14" fontId="54" fillId="0" borderId="0" xfId="0" applyNumberFormat="1" applyFont="1" applyFill="1" applyBorder="1" applyAlignment="1">
      <alignment horizontal="center" vertical="center" wrapText="1"/>
    </xf>
    <xf numFmtId="0" fontId="54" fillId="0" borderId="78" xfId="0" applyFont="1" applyFill="1" applyBorder="1" applyAlignment="1">
      <alignment horizontal="center" vertical="center" wrapText="1"/>
    </xf>
    <xf numFmtId="0" fontId="8" fillId="3" borderId="9" xfId="0" applyFont="1" applyFill="1" applyBorder="1" applyAlignment="1">
      <alignment horizontal="center" vertical="center" wrapText="1"/>
    </xf>
    <xf numFmtId="1" fontId="58" fillId="0" borderId="0" xfId="3" applyNumberFormat="1" applyFont="1" applyBorder="1" applyAlignment="1">
      <alignment horizontal="center" vertical="center"/>
    </xf>
    <xf numFmtId="1" fontId="66" fillId="0" borderId="0" xfId="3" applyNumberFormat="1" applyFont="1" applyBorder="1" applyAlignment="1">
      <alignment horizontal="center" vertical="center"/>
    </xf>
    <xf numFmtId="1" fontId="82" fillId="0" borderId="0" xfId="3" applyNumberFormat="1" applyFont="1" applyBorder="1" applyAlignment="1">
      <alignment horizontal="center" vertical="center"/>
    </xf>
    <xf numFmtId="0" fontId="53" fillId="0" borderId="0" xfId="0" applyFont="1" applyFill="1" applyBorder="1" applyAlignment="1">
      <alignment horizontal="left" vertical="center" wrapText="1"/>
    </xf>
    <xf numFmtId="0" fontId="17" fillId="0" borderId="0" xfId="0" applyFont="1" applyFill="1" applyBorder="1" applyAlignment="1">
      <alignment horizontal="left" vertical="center" wrapText="1"/>
    </xf>
    <xf numFmtId="0" fontId="9" fillId="0" borderId="0" xfId="0" applyFont="1" applyFill="1" applyBorder="1" applyAlignment="1">
      <alignment horizontal="left" vertical="center" wrapText="1"/>
    </xf>
    <xf numFmtId="9" fontId="6" fillId="0" borderId="3" xfId="2" applyBorder="1" applyAlignment="1">
      <alignment horizontal="center" vertical="center" wrapText="1"/>
    </xf>
    <xf numFmtId="166" fontId="91" fillId="0" borderId="0" xfId="2" applyNumberFormat="1" applyFont="1" applyAlignment="1">
      <alignment horizontal="center" vertical="center" wrapText="1"/>
    </xf>
    <xf numFmtId="0" fontId="43" fillId="0" borderId="0" xfId="0" applyFont="1" applyFill="1" applyBorder="1" applyAlignment="1">
      <alignment horizontal="right" vertical="center" wrapText="1"/>
    </xf>
    <xf numFmtId="0" fontId="43" fillId="0" borderId="0" xfId="0" applyFont="1" applyFill="1" applyBorder="1" applyAlignment="1">
      <alignment horizontal="right" vertical="center"/>
    </xf>
    <xf numFmtId="0" fontId="56" fillId="0" borderId="0" xfId="0" applyFont="1" applyAlignment="1">
      <alignment horizontal="center" vertical="center"/>
    </xf>
    <xf numFmtId="0" fontId="58" fillId="0" borderId="0" xfId="0" applyFont="1" applyFill="1" applyBorder="1" applyAlignment="1">
      <alignment horizontal="center" vertical="center" wrapText="1"/>
    </xf>
    <xf numFmtId="0" fontId="3" fillId="0" borderId="72" xfId="0" applyFont="1" applyBorder="1" applyAlignment="1">
      <alignment vertical="center" wrapText="1"/>
    </xf>
    <xf numFmtId="14" fontId="3" fillId="0" borderId="72" xfId="0" applyNumberFormat="1" applyFont="1" applyBorder="1" applyAlignment="1">
      <alignment horizontal="center" vertical="center" wrapText="1"/>
    </xf>
    <xf numFmtId="0" fontId="3" fillId="0" borderId="72" xfId="0" applyFont="1" applyBorder="1" applyAlignment="1">
      <alignment horizontal="center" vertical="center" wrapText="1"/>
    </xf>
    <xf numFmtId="0" fontId="3" fillId="0" borderId="72" xfId="0" applyFont="1" applyBorder="1" applyAlignment="1">
      <alignment horizontal="left" vertical="center" wrapText="1"/>
    </xf>
    <xf numFmtId="0" fontId="3" fillId="0" borderId="72" xfId="0" applyFont="1" applyBorder="1" applyAlignment="1">
      <alignment horizontal="left" wrapText="1"/>
    </xf>
    <xf numFmtId="0" fontId="3" fillId="0" borderId="72" xfId="0" applyFont="1" applyBorder="1" applyAlignment="1">
      <alignment horizontal="left" vertical="center"/>
    </xf>
    <xf numFmtId="0" fontId="5" fillId="0" borderId="72" xfId="0" applyFont="1" applyBorder="1" applyAlignment="1">
      <alignment horizontal="center" vertical="center"/>
    </xf>
    <xf numFmtId="0" fontId="3" fillId="0" borderId="72" xfId="0" applyFont="1" applyFill="1" applyBorder="1" applyAlignment="1">
      <alignment horizontal="center" vertical="center" wrapText="1"/>
    </xf>
    <xf numFmtId="0" fontId="62" fillId="0" borderId="0" xfId="0" applyFont="1" applyFill="1" applyAlignment="1">
      <alignment horizontal="left" vertical="center"/>
    </xf>
    <xf numFmtId="0" fontId="1" fillId="2" borderId="0" xfId="0" applyFont="1" applyFill="1" applyAlignment="1">
      <alignment horizontal="center" vertical="center" wrapText="1"/>
    </xf>
    <xf numFmtId="0" fontId="33" fillId="10" borderId="0" xfId="0" applyFont="1" applyFill="1" applyAlignment="1">
      <alignment horizontal="center"/>
    </xf>
    <xf numFmtId="0" fontId="19" fillId="0" borderId="164" xfId="8" applyFont="1" applyBorder="1" applyAlignment="1">
      <alignment horizontal="center" vertical="center"/>
    </xf>
    <xf numFmtId="0" fontId="19" fillId="0" borderId="1" xfId="8" applyFont="1" applyBorder="1" applyAlignment="1">
      <alignment horizontal="center" vertical="center"/>
    </xf>
    <xf numFmtId="0" fontId="127" fillId="0" borderId="165" xfId="8" applyFont="1" applyFill="1" applyBorder="1" applyAlignment="1">
      <alignment horizontal="center" vertical="center"/>
    </xf>
    <xf numFmtId="0" fontId="127" fillId="0" borderId="150" xfId="9" applyFont="1" applyBorder="1" applyAlignment="1">
      <alignment horizontal="center" vertical="center" wrapText="1"/>
    </xf>
    <xf numFmtId="0" fontId="127" fillId="0" borderId="151" xfId="9" applyFont="1" applyBorder="1" applyAlignment="1">
      <alignment horizontal="center" vertical="center" wrapText="1"/>
    </xf>
    <xf numFmtId="0" fontId="126" fillId="0" borderId="153" xfId="8" applyFont="1" applyFill="1" applyBorder="1" applyAlignment="1">
      <alignment horizontal="center" vertical="center" wrapText="1"/>
    </xf>
    <xf numFmtId="0" fontId="126" fillId="0" borderId="154" xfId="8" applyFont="1" applyFill="1" applyBorder="1" applyAlignment="1">
      <alignment horizontal="center" vertical="center" wrapText="1"/>
    </xf>
    <xf numFmtId="0" fontId="126" fillId="0" borderId="155" xfId="8" applyFont="1" applyFill="1" applyBorder="1" applyAlignment="1">
      <alignment horizontal="center" vertical="center" wrapText="1"/>
    </xf>
    <xf numFmtId="14" fontId="126" fillId="0" borderId="156" xfId="8" applyNumberFormat="1" applyFont="1" applyFill="1" applyBorder="1" applyAlignment="1">
      <alignment horizontal="center" vertical="center" wrapText="1"/>
    </xf>
    <xf numFmtId="14" fontId="126" fillId="0" borderId="157" xfId="8" applyNumberFormat="1" applyFont="1" applyFill="1" applyBorder="1" applyAlignment="1">
      <alignment horizontal="center" vertical="center" wrapText="1"/>
    </xf>
    <xf numFmtId="14" fontId="126" fillId="0" borderId="158" xfId="8" applyNumberFormat="1" applyFont="1" applyFill="1" applyBorder="1" applyAlignment="1">
      <alignment horizontal="center" vertical="center" wrapText="1"/>
    </xf>
    <xf numFmtId="14" fontId="126" fillId="0" borderId="159" xfId="8" applyNumberFormat="1" applyFont="1" applyFill="1" applyBorder="1" applyAlignment="1">
      <alignment horizontal="center" vertical="center" wrapText="1"/>
    </xf>
    <xf numFmtId="14" fontId="126" fillId="0" borderId="0" xfId="8" applyNumberFormat="1" applyFont="1" applyFill="1" applyBorder="1" applyAlignment="1">
      <alignment horizontal="center" vertical="center" wrapText="1"/>
    </xf>
    <xf numFmtId="14" fontId="126" fillId="0" borderId="160" xfId="8" applyNumberFormat="1" applyFont="1" applyFill="1" applyBorder="1" applyAlignment="1">
      <alignment horizontal="center" vertical="center" wrapText="1"/>
    </xf>
    <xf numFmtId="14" fontId="126" fillId="0" borderId="161" xfId="8" applyNumberFormat="1" applyFont="1" applyFill="1" applyBorder="1" applyAlignment="1">
      <alignment horizontal="center" vertical="center" wrapText="1"/>
    </xf>
    <xf numFmtId="14" fontId="126" fillId="0" borderId="162" xfId="8" applyNumberFormat="1" applyFont="1" applyFill="1" applyBorder="1" applyAlignment="1">
      <alignment horizontal="center" vertical="center" wrapText="1"/>
    </xf>
    <xf numFmtId="14" fontId="126" fillId="0" borderId="163" xfId="8" applyNumberFormat="1" applyFont="1" applyFill="1" applyBorder="1" applyAlignment="1">
      <alignment horizontal="center" vertical="center" wrapText="1"/>
    </xf>
    <xf numFmtId="0" fontId="8" fillId="3" borderId="159" xfId="0" applyFont="1" applyFill="1" applyBorder="1" applyAlignment="1">
      <alignment horizontal="center" vertical="center" wrapText="1"/>
    </xf>
    <xf numFmtId="0" fontId="8" fillId="3" borderId="0" xfId="0" applyFont="1" applyFill="1" applyBorder="1" applyAlignment="1">
      <alignment horizontal="center" vertical="center" wrapText="1"/>
    </xf>
    <xf numFmtId="0" fontId="8" fillId="3" borderId="167" xfId="0" applyFont="1" applyFill="1" applyBorder="1" applyAlignment="1">
      <alignment horizontal="center" vertical="center" wrapText="1"/>
    </xf>
    <xf numFmtId="0" fontId="0" fillId="0" borderId="194" xfId="0" applyBorder="1" applyAlignment="1">
      <alignment horizontal="center"/>
    </xf>
    <xf numFmtId="0" fontId="0" fillId="0" borderId="135" xfId="0" applyBorder="1" applyAlignment="1">
      <alignment horizontal="center"/>
    </xf>
    <xf numFmtId="0" fontId="12" fillId="0" borderId="159" xfId="0" applyFont="1" applyFill="1" applyBorder="1" applyAlignment="1">
      <alignment horizontal="center" vertical="center" wrapText="1"/>
    </xf>
    <xf numFmtId="0" fontId="44" fillId="0" borderId="140" xfId="0" applyFont="1" applyBorder="1" applyAlignment="1">
      <alignment horizontal="center" vertical="center" wrapText="1"/>
    </xf>
    <xf numFmtId="0" fontId="44" fillId="0" borderId="0" xfId="0" applyFont="1" applyBorder="1" applyAlignment="1">
      <alignment horizontal="center" vertical="center" wrapText="1"/>
    </xf>
    <xf numFmtId="14" fontId="57" fillId="0" borderId="140" xfId="0" applyNumberFormat="1" applyFont="1" applyBorder="1" applyAlignment="1">
      <alignment horizontal="center" vertical="center" wrapText="1"/>
    </xf>
    <xf numFmtId="14" fontId="57" fillId="0" borderId="0" xfId="0" applyNumberFormat="1" applyFont="1" applyBorder="1" applyAlignment="1">
      <alignment horizontal="center" vertical="center" wrapText="1"/>
    </xf>
    <xf numFmtId="0" fontId="43" fillId="0" borderId="0" xfId="0" applyFont="1" applyBorder="1" applyAlignment="1">
      <alignment horizontal="center" vertical="center"/>
    </xf>
    <xf numFmtId="0" fontId="43" fillId="0" borderId="167" xfId="0" applyFont="1" applyBorder="1" applyAlignment="1">
      <alignment horizontal="center" vertical="center"/>
    </xf>
    <xf numFmtId="0" fontId="82" fillId="17" borderId="159" xfId="0" applyFont="1" applyFill="1" applyBorder="1" applyAlignment="1">
      <alignment horizontal="center" vertical="center" wrapText="1"/>
    </xf>
    <xf numFmtId="0" fontId="82" fillId="17" borderId="0" xfId="0" applyFont="1" applyFill="1" applyBorder="1" applyAlignment="1">
      <alignment horizontal="center" vertical="center" wrapText="1"/>
    </xf>
    <xf numFmtId="0" fontId="82" fillId="17" borderId="141" xfId="0" applyFont="1" applyFill="1" applyBorder="1" applyAlignment="1">
      <alignment horizontal="center" vertical="center" wrapText="1"/>
    </xf>
    <xf numFmtId="0" fontId="82" fillId="17" borderId="199" xfId="0" applyFont="1" applyFill="1" applyBorder="1" applyAlignment="1">
      <alignment horizontal="center" vertical="center" wrapText="1"/>
    </xf>
    <xf numFmtId="1" fontId="82" fillId="0" borderId="197" xfId="3" applyNumberFormat="1" applyFont="1" applyBorder="1" applyAlignment="1">
      <alignment horizontal="center" vertical="center"/>
    </xf>
    <xf numFmtId="1" fontId="82" fillId="0" borderId="85" xfId="3" applyNumberFormat="1" applyFont="1" applyBorder="1" applyAlignment="1">
      <alignment horizontal="center" vertical="center"/>
    </xf>
    <xf numFmtId="0" fontId="9" fillId="0" borderId="85" xfId="0" applyFont="1" applyFill="1" applyBorder="1" applyAlignment="1">
      <alignment horizontal="center" vertical="center" wrapText="1"/>
    </xf>
    <xf numFmtId="0" fontId="12" fillId="0" borderId="167" xfId="0" applyFont="1" applyFill="1" applyBorder="1" applyAlignment="1">
      <alignment horizontal="center" vertical="center" wrapText="1"/>
    </xf>
    <xf numFmtId="0" fontId="9" fillId="0" borderId="198" xfId="0" applyFont="1" applyFill="1" applyBorder="1" applyAlignment="1">
      <alignment horizontal="center" vertical="center" wrapText="1"/>
    </xf>
    <xf numFmtId="0" fontId="7" fillId="0" borderId="159" xfId="0" applyFont="1" applyFill="1" applyBorder="1" applyAlignment="1">
      <alignment horizontal="left" vertical="center" wrapText="1"/>
    </xf>
    <xf numFmtId="0" fontId="82" fillId="17" borderId="167" xfId="0" applyFont="1" applyFill="1" applyBorder="1" applyAlignment="1">
      <alignment horizontal="center" vertical="center" wrapText="1"/>
    </xf>
    <xf numFmtId="0" fontId="19" fillId="0" borderId="159" xfId="0" applyFont="1" applyBorder="1" applyAlignment="1">
      <alignment horizontal="right" vertical="center" wrapText="1"/>
    </xf>
    <xf numFmtId="0" fontId="19" fillId="0" borderId="0" xfId="0" applyFont="1" applyBorder="1" applyAlignment="1">
      <alignment horizontal="right" vertical="center"/>
    </xf>
    <xf numFmtId="0" fontId="19" fillId="0" borderId="0" xfId="0" applyFont="1" applyBorder="1" applyAlignment="1">
      <alignment horizontal="right" wrapText="1"/>
    </xf>
    <xf numFmtId="0" fontId="19" fillId="0" borderId="0" xfId="0" applyFont="1" applyBorder="1" applyAlignment="1">
      <alignment horizontal="right"/>
    </xf>
    <xf numFmtId="0" fontId="19" fillId="0" borderId="0" xfId="0" applyFont="1" applyBorder="1" applyAlignment="1">
      <alignment horizontal="left" vertical="center" wrapText="1"/>
    </xf>
    <xf numFmtId="0" fontId="19" fillId="0" borderId="0" xfId="0" applyFont="1" applyBorder="1" applyAlignment="1">
      <alignment horizontal="left" vertical="center"/>
    </xf>
    <xf numFmtId="0" fontId="0" fillId="10" borderId="159" xfId="0" applyFill="1" applyBorder="1" applyAlignment="1">
      <alignment horizontal="center"/>
    </xf>
    <xf numFmtId="0" fontId="0" fillId="10" borderId="0" xfId="0" applyFill="1" applyBorder="1" applyAlignment="1">
      <alignment horizontal="center"/>
    </xf>
    <xf numFmtId="0" fontId="121" fillId="3" borderId="0" xfId="0" applyFont="1" applyFill="1" applyBorder="1" applyAlignment="1">
      <alignment horizontal="center" vertical="center" wrapText="1"/>
    </xf>
    <xf numFmtId="0" fontId="121" fillId="3" borderId="167" xfId="0" applyFont="1" applyFill="1" applyBorder="1" applyAlignment="1">
      <alignment horizontal="center" vertical="center" wrapText="1"/>
    </xf>
    <xf numFmtId="9" fontId="6" fillId="0" borderId="173" xfId="2" applyBorder="1" applyAlignment="1">
      <alignment horizontal="center" vertical="center" wrapText="1"/>
    </xf>
    <xf numFmtId="0" fontId="16" fillId="0" borderId="174" xfId="0" applyFont="1" applyFill="1" applyBorder="1" applyAlignment="1">
      <alignment horizontal="left" vertical="center" wrapText="1"/>
    </xf>
    <xf numFmtId="0" fontId="66" fillId="17" borderId="171" xfId="0" applyFont="1" applyFill="1" applyBorder="1" applyAlignment="1">
      <alignment horizontal="center" vertical="center" wrapText="1"/>
    </xf>
    <xf numFmtId="0" fontId="66" fillId="17" borderId="97" xfId="0" applyFont="1" applyFill="1" applyBorder="1" applyAlignment="1">
      <alignment horizontal="center" vertical="center" wrapText="1"/>
    </xf>
    <xf numFmtId="0" fontId="66" fillId="17" borderId="172" xfId="0" applyFont="1" applyFill="1" applyBorder="1" applyAlignment="1">
      <alignment horizontal="center" vertical="center" wrapText="1"/>
    </xf>
    <xf numFmtId="0" fontId="57" fillId="0" borderId="159" xfId="0" applyFont="1" applyBorder="1" applyAlignment="1">
      <alignment horizontal="center" wrapText="1"/>
    </xf>
    <xf numFmtId="0" fontId="57" fillId="0" borderId="0" xfId="0" applyFont="1" applyBorder="1" applyAlignment="1">
      <alignment horizontal="center" wrapText="1"/>
    </xf>
    <xf numFmtId="0" fontId="57" fillId="0" borderId="0" xfId="0" applyFont="1" applyBorder="1" applyAlignment="1">
      <alignment horizontal="center" vertical="center" wrapText="1"/>
    </xf>
    <xf numFmtId="0" fontId="3" fillId="0" borderId="0" xfId="0" applyFont="1" applyBorder="1" applyAlignment="1">
      <alignment horizontal="center" vertical="center" wrapText="1"/>
    </xf>
    <xf numFmtId="0" fontId="3" fillId="0" borderId="167" xfId="0" applyFont="1" applyBorder="1" applyAlignment="1">
      <alignment horizontal="center" vertical="center" wrapText="1"/>
    </xf>
    <xf numFmtId="0" fontId="66" fillId="0" borderId="159" xfId="0" applyFont="1" applyBorder="1" applyAlignment="1">
      <alignment horizontal="center" vertical="center"/>
    </xf>
    <xf numFmtId="0" fontId="66" fillId="0" borderId="0" xfId="0" applyFont="1" applyBorder="1" applyAlignment="1">
      <alignment horizontal="center" vertical="center"/>
    </xf>
    <xf numFmtId="0" fontId="66" fillId="0" borderId="0" xfId="0" applyFont="1" applyFill="1" applyBorder="1" applyAlignment="1">
      <alignment horizontal="left" vertical="center" wrapText="1"/>
    </xf>
    <xf numFmtId="0" fontId="44" fillId="0" borderId="85" xfId="0" applyFont="1" applyBorder="1" applyAlignment="1">
      <alignment horizontal="center" vertical="center" wrapText="1"/>
    </xf>
    <xf numFmtId="14" fontId="57" fillId="0" borderId="137" xfId="0" applyNumberFormat="1" applyFont="1" applyBorder="1" applyAlignment="1">
      <alignment horizontal="center" vertical="center" wrapText="1"/>
    </xf>
    <xf numFmtId="14" fontId="57" fillId="0" borderId="138" xfId="0" applyNumberFormat="1" applyFont="1" applyBorder="1" applyAlignment="1">
      <alignment horizontal="center" vertical="center" wrapText="1"/>
    </xf>
    <xf numFmtId="14" fontId="57" fillId="0" borderId="196" xfId="0" applyNumberFormat="1" applyFont="1" applyBorder="1" applyAlignment="1">
      <alignment horizontal="center" vertical="center" wrapText="1"/>
    </xf>
    <xf numFmtId="0" fontId="125" fillId="0" borderId="197" xfId="0" applyFont="1" applyBorder="1" applyAlignment="1">
      <alignment vertical="top" wrapText="1"/>
    </xf>
    <xf numFmtId="0" fontId="125" fillId="0" borderId="85" xfId="0" applyFont="1" applyBorder="1" applyAlignment="1">
      <alignment vertical="top" wrapText="1"/>
    </xf>
    <xf numFmtId="0" fontId="44" fillId="0" borderId="137" xfId="0" applyFont="1" applyBorder="1" applyAlignment="1">
      <alignment horizontal="center" vertical="center" wrapText="1"/>
    </xf>
    <xf numFmtId="0" fontId="44" fillId="0" borderId="138" xfId="0" applyFont="1" applyBorder="1" applyAlignment="1">
      <alignment horizontal="center" vertical="center" wrapText="1"/>
    </xf>
    <xf numFmtId="0" fontId="44" fillId="0" borderId="196" xfId="0" applyFont="1" applyBorder="1" applyAlignment="1">
      <alignment horizontal="center" vertical="center" wrapText="1"/>
    </xf>
    <xf numFmtId="0" fontId="125" fillId="0" borderId="171" xfId="0" applyFont="1" applyBorder="1" applyAlignment="1">
      <alignment horizontal="center" vertical="center" wrapText="1"/>
    </xf>
    <xf numFmtId="0" fontId="125" fillId="0" borderId="97" xfId="0" applyFont="1" applyBorder="1" applyAlignment="1">
      <alignment horizontal="center" vertical="center" wrapText="1"/>
    </xf>
    <xf numFmtId="0" fontId="125" fillId="0" borderId="139" xfId="0" applyFont="1" applyBorder="1" applyAlignment="1">
      <alignment horizontal="center" vertical="center" wrapText="1"/>
    </xf>
    <xf numFmtId="0" fontId="125" fillId="0" borderId="159" xfId="0" applyFont="1" applyBorder="1" applyAlignment="1">
      <alignment horizontal="center" vertical="center" wrapText="1"/>
    </xf>
    <xf numFmtId="0" fontId="125" fillId="0" borderId="0" xfId="0" applyFont="1" applyBorder="1" applyAlignment="1">
      <alignment horizontal="center" vertical="center" wrapText="1"/>
    </xf>
    <xf numFmtId="0" fontId="125" fillId="0" borderId="94" xfId="0" applyFont="1" applyBorder="1" applyAlignment="1">
      <alignment horizontal="center" vertical="center" wrapText="1"/>
    </xf>
    <xf numFmtId="0" fontId="125" fillId="0" borderId="169" xfId="0" applyFont="1" applyBorder="1" applyAlignment="1">
      <alignment horizontal="center" vertical="center" wrapText="1"/>
    </xf>
    <xf numFmtId="0" fontId="125" fillId="0" borderId="95" xfId="0" applyFont="1" applyBorder="1" applyAlignment="1">
      <alignment horizontal="center" vertical="center" wrapText="1"/>
    </xf>
    <xf numFmtId="0" fontId="125" fillId="0" borderId="96" xfId="0" applyFont="1" applyBorder="1" applyAlignment="1">
      <alignment horizontal="center" vertical="center" wrapText="1"/>
    </xf>
    <xf numFmtId="0" fontId="125" fillId="0" borderId="126" xfId="0" applyFont="1" applyBorder="1" applyAlignment="1">
      <alignment horizontal="center" vertical="center" wrapText="1"/>
    </xf>
    <xf numFmtId="0" fontId="125" fillId="0" borderId="124" xfId="0" applyFont="1" applyBorder="1" applyAlignment="1">
      <alignment horizontal="center" vertical="center" wrapText="1"/>
    </xf>
    <xf numFmtId="0" fontId="125" fillId="0" borderId="125" xfId="0" applyFont="1" applyBorder="1" applyAlignment="1">
      <alignment horizontal="center" vertical="center" wrapText="1"/>
    </xf>
    <xf numFmtId="0" fontId="118" fillId="0" borderId="0" xfId="0" applyFont="1" applyBorder="1" applyAlignment="1">
      <alignment horizontal="left" vertical="center"/>
    </xf>
    <xf numFmtId="0" fontId="118" fillId="0" borderId="94" xfId="0" applyFont="1" applyBorder="1" applyAlignment="1">
      <alignment horizontal="left" vertical="center"/>
    </xf>
    <xf numFmtId="0" fontId="43" fillId="0" borderId="0" xfId="0" applyFont="1" applyBorder="1" applyAlignment="1">
      <alignment horizontal="left" vertical="center"/>
    </xf>
    <xf numFmtId="0" fontId="43" fillId="0" borderId="167" xfId="0" applyFont="1" applyBorder="1" applyAlignment="1">
      <alignment horizontal="left" vertical="center"/>
    </xf>
    <xf numFmtId="0" fontId="3" fillId="0" borderId="0" xfId="0" applyFont="1" applyBorder="1" applyAlignment="1">
      <alignment horizontal="left" vertical="center" wrapText="1"/>
    </xf>
    <xf numFmtId="0" fontId="3" fillId="0" borderId="94" xfId="0" applyFont="1" applyBorder="1" applyAlignment="1">
      <alignment horizontal="left" vertical="center" wrapText="1"/>
    </xf>
    <xf numFmtId="0" fontId="120" fillId="0" borderId="159" xfId="0" applyFont="1" applyBorder="1" applyAlignment="1">
      <alignment horizontal="center" vertical="center" wrapText="1"/>
    </xf>
    <xf numFmtId="0" fontId="118" fillId="0" borderId="0" xfId="0" applyFont="1" applyBorder="1" applyAlignment="1">
      <alignment horizontal="center" vertical="center"/>
    </xf>
    <xf numFmtId="0" fontId="118" fillId="0" borderId="94" xfId="0" applyFont="1" applyBorder="1" applyAlignment="1">
      <alignment horizontal="center" vertical="center"/>
    </xf>
    <xf numFmtId="0" fontId="123" fillId="0" borderId="0" xfId="0" applyFont="1" applyBorder="1" applyAlignment="1">
      <alignment horizontal="center" vertical="center" wrapText="1"/>
    </xf>
    <xf numFmtId="0" fontId="5" fillId="5" borderId="93" xfId="0" applyFont="1" applyFill="1" applyBorder="1" applyAlignment="1">
      <alignment horizontal="center" vertical="center"/>
    </xf>
    <xf numFmtId="0" fontId="5" fillId="5" borderId="0" xfId="0" applyFont="1" applyFill="1" applyBorder="1" applyAlignment="1">
      <alignment horizontal="center" vertical="center"/>
    </xf>
    <xf numFmtId="0" fontId="116" fillId="16" borderId="93" xfId="0" applyFont="1" applyFill="1" applyBorder="1" applyAlignment="1">
      <alignment horizontal="center" vertical="center"/>
    </xf>
    <xf numFmtId="0" fontId="116" fillId="16" borderId="168" xfId="0" applyFont="1" applyFill="1" applyBorder="1" applyAlignment="1">
      <alignment horizontal="center" vertical="center"/>
    </xf>
    <xf numFmtId="0" fontId="119" fillId="0" borderId="0" xfId="0" applyFont="1" applyBorder="1" applyAlignment="1">
      <alignment horizontal="left" vertical="center"/>
    </xf>
    <xf numFmtId="0" fontId="119" fillId="0" borderId="94" xfId="0" applyFont="1" applyBorder="1" applyAlignment="1">
      <alignment horizontal="left" vertical="center"/>
    </xf>
    <xf numFmtId="0" fontId="119" fillId="0" borderId="167" xfId="0" applyFont="1" applyBorder="1" applyAlignment="1">
      <alignment horizontal="left" vertical="center"/>
    </xf>
    <xf numFmtId="0" fontId="2" fillId="4" borderId="156" xfId="1" applyBorder="1">
      <alignment horizontal="center" vertical="center"/>
    </xf>
    <xf numFmtId="0" fontId="2" fillId="4" borderId="157" xfId="1" applyBorder="1">
      <alignment horizontal="center" vertical="center"/>
    </xf>
    <xf numFmtId="0" fontId="2" fillId="4" borderId="166" xfId="1" applyBorder="1">
      <alignment horizontal="center" vertical="center"/>
    </xf>
    <xf numFmtId="0" fontId="3" fillId="0" borderId="0" xfId="0" applyFont="1" applyFill="1" applyBorder="1" applyAlignment="1">
      <alignment horizontal="left" vertical="center" wrapText="1"/>
    </xf>
    <xf numFmtId="0" fontId="1" fillId="2" borderId="0" xfId="0" applyFont="1" applyFill="1" applyBorder="1" applyAlignment="1">
      <alignment horizontal="center" vertical="center" wrapText="1"/>
    </xf>
    <xf numFmtId="0" fontId="33" fillId="10" borderId="159" xfId="0" applyFont="1" applyFill="1" applyBorder="1" applyAlignment="1">
      <alignment horizontal="center"/>
    </xf>
    <xf numFmtId="0" fontId="33" fillId="10" borderId="0" xfId="0" applyFont="1" applyFill="1" applyBorder="1" applyAlignment="1">
      <alignment horizontal="center"/>
    </xf>
    <xf numFmtId="0" fontId="116" fillId="10" borderId="159" xfId="0" applyFont="1" applyFill="1" applyBorder="1" applyAlignment="1">
      <alignment horizontal="center" vertical="center"/>
    </xf>
    <xf numFmtId="0" fontId="116" fillId="16" borderId="0" xfId="0" applyFont="1" applyFill="1" applyBorder="1" applyAlignment="1">
      <alignment horizontal="center" vertical="center"/>
    </xf>
    <xf numFmtId="0" fontId="117" fillId="10" borderId="93" xfId="0" applyFont="1" applyFill="1" applyBorder="1" applyAlignment="1">
      <alignment horizontal="center" vertical="center"/>
    </xf>
    <xf numFmtId="0" fontId="117" fillId="10" borderId="0" xfId="0" applyFont="1" applyFill="1" applyBorder="1" applyAlignment="1">
      <alignment horizontal="center" vertical="center"/>
    </xf>
    <xf numFmtId="0" fontId="5" fillId="0" borderId="152" xfId="8" applyFont="1" applyBorder="1" applyAlignment="1">
      <alignment horizontal="center" vertical="center" wrapText="1"/>
    </xf>
    <xf numFmtId="0" fontId="5" fillId="0" borderId="21" xfId="8" applyFont="1" applyBorder="1" applyAlignment="1">
      <alignment horizontal="center" vertical="center" wrapText="1"/>
    </xf>
    <xf numFmtId="0" fontId="5" fillId="0" borderId="22" xfId="8" applyFont="1" applyBorder="1" applyAlignment="1">
      <alignment horizontal="center" vertical="center" wrapText="1"/>
    </xf>
    <xf numFmtId="0" fontId="44" fillId="0" borderId="197" xfId="0" applyFont="1" applyBorder="1" applyAlignment="1">
      <alignment vertical="top" wrapText="1"/>
    </xf>
    <xf numFmtId="0" fontId="44" fillId="0" borderId="85" xfId="0" applyFont="1" applyBorder="1" applyAlignment="1">
      <alignment vertical="top" wrapText="1"/>
    </xf>
    <xf numFmtId="1" fontId="57" fillId="0" borderId="197" xfId="3" applyNumberFormat="1" applyFont="1" applyBorder="1" applyAlignment="1">
      <alignment horizontal="center" vertical="center"/>
    </xf>
    <xf numFmtId="1" fontId="57" fillId="0" borderId="85" xfId="3" applyNumberFormat="1" applyFont="1" applyBorder="1" applyAlignment="1">
      <alignment horizontal="center" vertical="center"/>
    </xf>
    <xf numFmtId="165" fontId="19" fillId="0" borderId="85" xfId="3" applyNumberFormat="1" applyFont="1" applyFill="1" applyBorder="1" applyAlignment="1">
      <alignment horizontal="center" vertical="center"/>
    </xf>
    <xf numFmtId="165" fontId="19" fillId="0" borderId="198" xfId="3" applyNumberFormat="1" applyFont="1" applyFill="1" applyBorder="1" applyAlignment="1">
      <alignment horizontal="center" vertical="center"/>
    </xf>
    <xf numFmtId="164" fontId="113" fillId="0" borderId="0" xfId="2" applyNumberFormat="1" applyFont="1" applyBorder="1" applyAlignment="1">
      <alignment horizontal="center" vertical="center" wrapText="1"/>
    </xf>
    <xf numFmtId="0" fontId="72" fillId="0" borderId="0" xfId="0" applyFont="1" applyFill="1" applyBorder="1" applyAlignment="1">
      <alignment horizontal="center" vertical="center" wrapText="1"/>
    </xf>
    <xf numFmtId="0" fontId="3" fillId="0" borderId="0" xfId="0" applyFont="1" applyBorder="1" applyAlignment="1">
      <alignment horizontal="center" wrapText="1"/>
    </xf>
    <xf numFmtId="0" fontId="3" fillId="0" borderId="0" xfId="0" applyFont="1" applyBorder="1" applyAlignment="1">
      <alignment horizontal="center"/>
    </xf>
    <xf numFmtId="0" fontId="3" fillId="0" borderId="167" xfId="0" applyFont="1" applyBorder="1" applyAlignment="1">
      <alignment horizontal="center"/>
    </xf>
    <xf numFmtId="166" fontId="59" fillId="0" borderId="98" xfId="3" applyNumberFormat="1" applyFont="1" applyFill="1" applyBorder="1" applyAlignment="1">
      <alignment horizontal="center" vertical="center"/>
    </xf>
    <xf numFmtId="166" fontId="59" fillId="0" borderId="91" xfId="3" applyNumberFormat="1" applyFont="1" applyFill="1" applyBorder="1" applyAlignment="1">
      <alignment horizontal="center" vertical="center"/>
    </xf>
    <xf numFmtId="0" fontId="0" fillId="0" borderId="159" xfId="0" applyBorder="1" applyAlignment="1">
      <alignment horizontal="center" wrapText="1"/>
    </xf>
    <xf numFmtId="0" fontId="0" fillId="0" borderId="159" xfId="0" applyBorder="1" applyAlignment="1">
      <alignment horizontal="center"/>
    </xf>
    <xf numFmtId="0" fontId="5" fillId="0" borderId="0" xfId="0" applyFont="1" applyBorder="1" applyAlignment="1">
      <alignment horizontal="center" wrapText="1"/>
    </xf>
    <xf numFmtId="0" fontId="5" fillId="0" borderId="0" xfId="0" applyFont="1" applyBorder="1" applyAlignment="1">
      <alignment horizontal="center"/>
    </xf>
    <xf numFmtId="0" fontId="41" fillId="0" borderId="0" xfId="0" applyFont="1" applyBorder="1" applyAlignment="1">
      <alignment horizontal="center" vertical="center" wrapText="1"/>
    </xf>
    <xf numFmtId="0" fontId="41" fillId="0" borderId="167" xfId="0" applyFont="1" applyBorder="1" applyAlignment="1">
      <alignment horizontal="center" vertical="center" wrapText="1"/>
    </xf>
    <xf numFmtId="1" fontId="57" fillId="0" borderId="187" xfId="3" applyNumberFormat="1" applyFont="1" applyBorder="1" applyAlignment="1">
      <alignment horizontal="center" vertical="center" wrapText="1"/>
    </xf>
    <xf numFmtId="1" fontId="57" fillId="0" borderId="123" xfId="3" applyNumberFormat="1" applyFont="1" applyBorder="1" applyAlignment="1">
      <alignment horizontal="center" vertical="center" wrapText="1"/>
    </xf>
    <xf numFmtId="1" fontId="19" fillId="0" borderId="0" xfId="3" applyNumberFormat="1" applyFont="1" applyBorder="1" applyAlignment="1">
      <alignment horizontal="left" vertical="center"/>
    </xf>
    <xf numFmtId="0" fontId="9" fillId="0" borderId="159" xfId="0" applyFont="1" applyFill="1" applyBorder="1" applyAlignment="1">
      <alignment horizontal="center" vertical="center" wrapText="1"/>
    </xf>
    <xf numFmtId="0" fontId="9" fillId="0" borderId="133" xfId="0" applyFont="1" applyFill="1" applyBorder="1" applyAlignment="1">
      <alignment horizontal="center" vertical="center" wrapText="1"/>
    </xf>
    <xf numFmtId="0" fontId="17" fillId="0" borderId="167" xfId="0" applyFont="1" applyFill="1" applyBorder="1" applyAlignment="1">
      <alignment horizontal="center" vertical="center" wrapText="1"/>
    </xf>
    <xf numFmtId="164" fontId="108" fillId="0" borderId="191" xfId="2" applyNumberFormat="1" applyFont="1" applyBorder="1" applyAlignment="1">
      <alignment horizontal="center" vertical="center" wrapText="1"/>
    </xf>
    <xf numFmtId="164" fontId="108" fillId="0" borderId="5" xfId="2" applyNumberFormat="1" applyFont="1" applyBorder="1" applyAlignment="1">
      <alignment horizontal="center" vertical="center" wrapText="1"/>
    </xf>
    <xf numFmtId="166" fontId="55" fillId="0" borderId="159" xfId="0" applyNumberFormat="1" applyFont="1" applyFill="1" applyBorder="1" applyAlignment="1">
      <alignment horizontal="center" vertical="center" wrapText="1"/>
    </xf>
    <xf numFmtId="1" fontId="19" fillId="0" borderId="60" xfId="3" applyNumberFormat="1" applyFont="1" applyBorder="1" applyAlignment="1">
      <alignment horizontal="left" vertical="center"/>
    </xf>
    <xf numFmtId="0" fontId="17" fillId="0" borderId="122" xfId="0" applyFont="1" applyFill="1" applyBorder="1" applyAlignment="1">
      <alignment horizontal="center" vertical="center" wrapText="1"/>
    </xf>
    <xf numFmtId="0" fontId="17" fillId="0" borderId="103" xfId="0" applyFont="1" applyFill="1" applyBorder="1" applyAlignment="1">
      <alignment horizontal="center" vertical="center" wrapText="1"/>
    </xf>
    <xf numFmtId="1" fontId="57" fillId="0" borderId="181" xfId="3" applyNumberFormat="1" applyFont="1" applyBorder="1" applyAlignment="1">
      <alignment horizontal="center" vertical="center" wrapText="1"/>
    </xf>
    <xf numFmtId="1" fontId="57" fillId="0" borderId="183" xfId="3" applyNumberFormat="1" applyFont="1" applyBorder="1" applyAlignment="1">
      <alignment horizontal="center" vertical="center" wrapText="1"/>
    </xf>
    <xf numFmtId="1" fontId="57" fillId="0" borderId="177" xfId="3" applyNumberFormat="1" applyFont="1" applyBorder="1" applyAlignment="1">
      <alignment horizontal="center" vertical="center" wrapText="1"/>
    </xf>
    <xf numFmtId="166" fontId="90" fillId="0" borderId="109" xfId="3" applyNumberFormat="1" applyFont="1" applyFill="1" applyBorder="1" applyAlignment="1">
      <alignment horizontal="center" vertical="center" wrapText="1"/>
    </xf>
    <xf numFmtId="166" fontId="90" fillId="0" borderId="110" xfId="3" applyNumberFormat="1" applyFont="1" applyFill="1" applyBorder="1" applyAlignment="1">
      <alignment horizontal="center" vertical="center" wrapText="1"/>
    </xf>
    <xf numFmtId="166" fontId="90" fillId="0" borderId="111" xfId="3" applyNumberFormat="1" applyFont="1" applyFill="1" applyBorder="1" applyAlignment="1">
      <alignment horizontal="center" vertical="center" wrapText="1"/>
    </xf>
    <xf numFmtId="166" fontId="90" fillId="0" borderId="127" xfId="3" applyNumberFormat="1" applyFont="1" applyFill="1" applyBorder="1" applyAlignment="1">
      <alignment horizontal="center" vertical="center" wrapText="1"/>
    </xf>
    <xf numFmtId="166" fontId="90" fillId="0" borderId="0" xfId="3" applyNumberFormat="1" applyFont="1" applyFill="1" applyBorder="1" applyAlignment="1">
      <alignment horizontal="center" vertical="center" wrapText="1"/>
    </xf>
    <xf numFmtId="166" fontId="90" fillId="0" borderId="128" xfId="3" applyNumberFormat="1" applyFont="1" applyFill="1" applyBorder="1" applyAlignment="1">
      <alignment horizontal="center" vertical="center" wrapText="1"/>
    </xf>
    <xf numFmtId="166" fontId="90" fillId="0" borderId="112" xfId="3" applyNumberFormat="1" applyFont="1" applyFill="1" applyBorder="1" applyAlignment="1">
      <alignment horizontal="center" vertical="center" wrapText="1"/>
    </xf>
    <xf numFmtId="166" fontId="90" fillId="0" borderId="113" xfId="3" applyNumberFormat="1" applyFont="1" applyFill="1" applyBorder="1" applyAlignment="1">
      <alignment horizontal="center" vertical="center" wrapText="1"/>
    </xf>
    <xf numFmtId="166" fontId="90" fillId="0" borderId="114" xfId="3" applyNumberFormat="1" applyFont="1" applyFill="1" applyBorder="1" applyAlignment="1">
      <alignment horizontal="center" vertical="center" wrapText="1"/>
    </xf>
    <xf numFmtId="166" fontId="90" fillId="0" borderId="182" xfId="3" applyNumberFormat="1" applyFont="1" applyFill="1" applyBorder="1" applyAlignment="1">
      <alignment horizontal="center" vertical="center" wrapText="1"/>
    </xf>
    <xf numFmtId="166" fontId="90" fillId="0" borderId="167" xfId="3" applyNumberFormat="1" applyFont="1" applyFill="1" applyBorder="1" applyAlignment="1">
      <alignment horizontal="center" vertical="center" wrapText="1"/>
    </xf>
    <xf numFmtId="166" fontId="90" fillId="0" borderId="184" xfId="3" applyNumberFormat="1" applyFont="1" applyFill="1" applyBorder="1" applyAlignment="1">
      <alignment horizontal="center" vertical="center" wrapText="1"/>
    </xf>
    <xf numFmtId="166" fontId="59" fillId="0" borderId="122" xfId="3" applyNumberFormat="1" applyFont="1" applyFill="1" applyBorder="1" applyAlignment="1">
      <alignment horizontal="center" vertical="center"/>
    </xf>
    <xf numFmtId="166" fontId="59" fillId="0" borderId="103" xfId="3" applyNumberFormat="1" applyFont="1" applyFill="1" applyBorder="1" applyAlignment="1">
      <alignment horizontal="center" vertical="center"/>
    </xf>
    <xf numFmtId="0" fontId="17" fillId="0" borderId="129" xfId="0" applyFont="1" applyFill="1" applyBorder="1" applyAlignment="1">
      <alignment horizontal="center" vertical="center" wrapText="1"/>
    </xf>
    <xf numFmtId="1" fontId="59" fillId="0" borderId="122" xfId="3" applyNumberFormat="1" applyFont="1" applyFill="1" applyBorder="1" applyAlignment="1">
      <alignment horizontal="center" vertical="center"/>
    </xf>
    <xf numFmtId="1" fontId="59" fillId="0" borderId="103" xfId="3" applyNumberFormat="1" applyFont="1" applyFill="1" applyBorder="1" applyAlignment="1">
      <alignment horizontal="center" vertical="center"/>
    </xf>
    <xf numFmtId="1" fontId="57" fillId="0" borderId="179" xfId="3" applyNumberFormat="1" applyFont="1" applyBorder="1" applyAlignment="1">
      <alignment horizontal="center" vertical="center" wrapText="1"/>
    </xf>
    <xf numFmtId="1" fontId="57" fillId="0" borderId="99" xfId="3" applyNumberFormat="1" applyFont="1" applyBorder="1" applyAlignment="1">
      <alignment horizontal="center" vertical="center" wrapText="1"/>
    </xf>
    <xf numFmtId="0" fontId="9" fillId="0" borderId="98" xfId="0" applyFont="1" applyFill="1" applyBorder="1" applyAlignment="1">
      <alignment horizontal="center" vertical="center" wrapText="1"/>
    </xf>
    <xf numFmtId="0" fontId="9" fillId="0" borderId="91" xfId="0" applyFont="1" applyFill="1" applyBorder="1" applyAlignment="1">
      <alignment horizontal="center" vertical="center" wrapText="1"/>
    </xf>
    <xf numFmtId="0" fontId="90" fillId="0" borderId="91" xfId="0" applyFont="1" applyFill="1" applyBorder="1" applyAlignment="1">
      <alignment horizontal="center" vertical="center" wrapText="1"/>
    </xf>
    <xf numFmtId="0" fontId="90" fillId="0" borderId="99" xfId="0" applyFont="1" applyFill="1" applyBorder="1" applyAlignment="1">
      <alignment horizontal="center" vertical="center" wrapText="1"/>
    </xf>
    <xf numFmtId="1" fontId="90" fillId="0" borderId="117" xfId="0" applyNumberFormat="1" applyFont="1" applyFill="1" applyBorder="1" applyAlignment="1">
      <alignment horizontal="center" vertical="center" wrapText="1"/>
    </xf>
    <xf numFmtId="1" fontId="90" fillId="0" borderId="120" xfId="0" applyNumberFormat="1" applyFont="1" applyFill="1" applyBorder="1" applyAlignment="1">
      <alignment horizontal="center" vertical="center" wrapText="1"/>
    </xf>
    <xf numFmtId="1" fontId="90" fillId="0" borderId="180" xfId="0" applyNumberFormat="1" applyFont="1" applyFill="1" applyBorder="1" applyAlignment="1">
      <alignment horizontal="center" vertical="center" wrapText="1"/>
    </xf>
    <xf numFmtId="0" fontId="17" fillId="0" borderId="98" xfId="0" applyFont="1" applyFill="1" applyBorder="1" applyAlignment="1">
      <alignment horizontal="center" vertical="center" wrapText="1"/>
    </xf>
    <xf numFmtId="0" fontId="17" fillId="0" borderId="91" xfId="0" applyFont="1" applyFill="1" applyBorder="1" applyAlignment="1">
      <alignment horizontal="center" vertical="center" wrapText="1"/>
    </xf>
    <xf numFmtId="0" fontId="9" fillId="0" borderId="122" xfId="0" applyFont="1" applyFill="1" applyBorder="1" applyAlignment="1">
      <alignment horizontal="center" vertical="center" wrapText="1"/>
    </xf>
    <xf numFmtId="0" fontId="9" fillId="0" borderId="103" xfId="0" applyFont="1" applyFill="1" applyBorder="1" applyAlignment="1">
      <alignment horizontal="center" vertical="center" wrapText="1"/>
    </xf>
    <xf numFmtId="1" fontId="57" fillId="0" borderId="177" xfId="3" applyNumberFormat="1" applyFont="1" applyBorder="1" applyAlignment="1">
      <alignment horizontal="center" vertical="center"/>
    </xf>
    <xf numFmtId="1" fontId="57" fillId="0" borderId="105" xfId="3" applyNumberFormat="1" applyFont="1" applyBorder="1" applyAlignment="1">
      <alignment horizontal="center" vertical="center"/>
    </xf>
    <xf numFmtId="0" fontId="17" fillId="0" borderId="106" xfId="0" applyFont="1" applyFill="1" applyBorder="1" applyAlignment="1">
      <alignment horizontal="center" vertical="center" wrapText="1"/>
    </xf>
    <xf numFmtId="1" fontId="57" fillId="0" borderId="179" xfId="3" applyNumberFormat="1" applyFont="1" applyBorder="1" applyAlignment="1">
      <alignment horizontal="left" vertical="center" wrapText="1"/>
    </xf>
    <xf numFmtId="1" fontId="57" fillId="0" borderId="99" xfId="3" applyNumberFormat="1" applyFont="1" applyBorder="1" applyAlignment="1">
      <alignment horizontal="left" vertical="center" wrapText="1"/>
    </xf>
    <xf numFmtId="1" fontId="82" fillId="0" borderId="175" xfId="3" applyNumberFormat="1" applyFont="1" applyBorder="1" applyAlignment="1">
      <alignment horizontal="center" vertical="center"/>
    </xf>
    <xf numFmtId="1" fontId="82" fillId="0" borderId="107" xfId="3" applyNumberFormat="1" applyFont="1" applyBorder="1" applyAlignment="1">
      <alignment horizontal="center" vertical="center"/>
    </xf>
    <xf numFmtId="0" fontId="9" fillId="0" borderId="115" xfId="0" applyFont="1" applyFill="1" applyBorder="1" applyAlignment="1">
      <alignment horizontal="center" vertical="center" wrapText="1"/>
    </xf>
    <xf numFmtId="0" fontId="9" fillId="0" borderId="116" xfId="0" applyFont="1" applyFill="1" applyBorder="1" applyAlignment="1">
      <alignment horizontal="center" vertical="center" wrapText="1"/>
    </xf>
    <xf numFmtId="0" fontId="9" fillId="0" borderId="108" xfId="0" applyFont="1" applyFill="1" applyBorder="1" applyAlignment="1">
      <alignment horizontal="center" vertical="center" wrapText="1"/>
    </xf>
    <xf numFmtId="0" fontId="122" fillId="0" borderId="118" xfId="0" applyFont="1" applyFill="1" applyBorder="1" applyAlignment="1">
      <alignment horizontal="center" vertical="center" wrapText="1"/>
    </xf>
    <xf numFmtId="0" fontId="122" fillId="0" borderId="119" xfId="0" applyFont="1" applyFill="1" applyBorder="1" applyAlignment="1">
      <alignment horizontal="center" vertical="center" wrapText="1"/>
    </xf>
    <xf numFmtId="0" fontId="62" fillId="0" borderId="0" xfId="0" applyFont="1" applyFill="1" applyBorder="1" applyAlignment="1">
      <alignment horizontal="left" vertical="center"/>
    </xf>
    <xf numFmtId="1" fontId="57" fillId="0" borderId="201" xfId="3" applyNumberFormat="1" applyFont="1" applyBorder="1" applyAlignment="1">
      <alignment horizontal="center" vertical="center" wrapText="1"/>
    </xf>
    <xf numFmtId="1" fontId="57" fillId="0" borderId="129" xfId="3" applyNumberFormat="1" applyFont="1" applyBorder="1" applyAlignment="1">
      <alignment horizontal="center" vertical="center" wrapText="1"/>
    </xf>
    <xf numFmtId="1" fontId="57" fillId="0" borderId="103" xfId="3" applyNumberFormat="1" applyFont="1" applyBorder="1" applyAlignment="1">
      <alignment horizontal="center" vertical="center" wrapText="1"/>
    </xf>
    <xf numFmtId="166" fontId="59" fillId="0" borderId="91" xfId="3" applyNumberFormat="1" applyFont="1" applyFill="1" applyBorder="1" applyAlignment="1">
      <alignment horizontal="left" vertical="center"/>
    </xf>
    <xf numFmtId="1" fontId="57" fillId="0" borderId="91" xfId="3" applyNumberFormat="1" applyFont="1" applyBorder="1" applyAlignment="1">
      <alignment horizontal="center" vertical="center" wrapText="1"/>
    </xf>
    <xf numFmtId="1" fontId="57" fillId="0" borderId="200" xfId="3" applyNumberFormat="1" applyFont="1" applyBorder="1" applyAlignment="1">
      <alignment horizontal="center" vertical="center" wrapText="1"/>
    </xf>
    <xf numFmtId="166" fontId="58" fillId="0" borderId="91" xfId="3" applyNumberFormat="1" applyFont="1" applyFill="1" applyBorder="1" applyAlignment="1">
      <alignment horizontal="center" vertical="center"/>
    </xf>
    <xf numFmtId="1" fontId="57" fillId="0" borderId="185" xfId="3" applyNumberFormat="1" applyFont="1" applyBorder="1" applyAlignment="1">
      <alignment horizontal="center" vertical="center" wrapText="1"/>
    </xf>
    <xf numFmtId="0" fontId="5" fillId="0" borderId="98" xfId="0" applyFont="1" applyFill="1" applyBorder="1" applyAlignment="1">
      <alignment horizontal="center" vertical="center" wrapText="1"/>
    </xf>
    <xf numFmtId="0" fontId="5" fillId="0" borderId="91" xfId="0" applyFont="1" applyFill="1" applyBorder="1" applyAlignment="1">
      <alignment horizontal="center" vertical="center" wrapText="1"/>
    </xf>
    <xf numFmtId="0" fontId="5" fillId="0" borderId="100" xfId="0" applyFont="1" applyFill="1" applyBorder="1" applyAlignment="1">
      <alignment horizontal="center" vertical="center" wrapText="1"/>
    </xf>
    <xf numFmtId="0" fontId="5" fillId="0" borderId="101" xfId="0" applyFont="1" applyFill="1" applyBorder="1" applyAlignment="1">
      <alignment horizontal="center" vertical="center" wrapText="1"/>
    </xf>
    <xf numFmtId="166" fontId="90" fillId="0" borderId="117" xfId="3" applyNumberFormat="1" applyFont="1" applyFill="1" applyBorder="1" applyAlignment="1">
      <alignment horizontal="center" vertical="center" wrapText="1"/>
    </xf>
    <xf numFmtId="166" fontId="90" fillId="0" borderId="129" xfId="3" applyNumberFormat="1" applyFont="1" applyFill="1" applyBorder="1" applyAlignment="1">
      <alignment horizontal="center" vertical="center" wrapText="1"/>
    </xf>
    <xf numFmtId="166" fontId="90" fillId="0" borderId="120" xfId="3" applyNumberFormat="1" applyFont="1" applyFill="1" applyBorder="1" applyAlignment="1">
      <alignment horizontal="center" vertical="center" wrapText="1"/>
    </xf>
    <xf numFmtId="0" fontId="5" fillId="0" borderId="117" xfId="0" applyFont="1" applyBorder="1" applyAlignment="1">
      <alignment horizontal="center" vertical="center" wrapText="1"/>
    </xf>
    <xf numFmtId="0" fontId="5" fillId="0" borderId="120" xfId="0" applyFont="1" applyBorder="1" applyAlignment="1">
      <alignment horizontal="center" vertical="center" wrapText="1"/>
    </xf>
    <xf numFmtId="0" fontId="5" fillId="0" borderId="131" xfId="0" applyFont="1" applyBorder="1" applyAlignment="1">
      <alignment horizontal="center" vertical="center" wrapText="1"/>
    </xf>
    <xf numFmtId="0" fontId="5" fillId="0" borderId="132" xfId="0" applyFont="1" applyBorder="1" applyAlignment="1">
      <alignment horizontal="center" vertical="center" wrapText="1"/>
    </xf>
    <xf numFmtId="166" fontId="90" fillId="0" borderId="180" xfId="3" applyNumberFormat="1" applyFont="1" applyFill="1" applyBorder="1" applyAlignment="1">
      <alignment horizontal="center" vertical="center" wrapText="1"/>
    </xf>
    <xf numFmtId="0" fontId="5" fillId="0" borderId="180" xfId="0" applyFont="1" applyBorder="1" applyAlignment="1">
      <alignment horizontal="center" vertical="center" wrapText="1"/>
    </xf>
    <xf numFmtId="0" fontId="5" fillId="0" borderId="186" xfId="0" applyFont="1" applyBorder="1" applyAlignment="1">
      <alignment horizontal="center" vertical="center" wrapText="1"/>
    </xf>
    <xf numFmtId="0" fontId="17" fillId="0" borderId="99" xfId="0" applyFont="1" applyFill="1" applyBorder="1" applyAlignment="1">
      <alignment horizontal="center" vertical="center" wrapText="1"/>
    </xf>
    <xf numFmtId="0" fontId="17" fillId="0" borderId="101" xfId="0" applyFont="1" applyFill="1" applyBorder="1" applyAlignment="1">
      <alignment horizontal="center" vertical="center" wrapText="1"/>
    </xf>
    <xf numFmtId="0" fontId="17" fillId="0" borderId="102" xfId="0" applyFont="1" applyFill="1" applyBorder="1" applyAlignment="1">
      <alignment horizontal="center" vertical="center" wrapText="1"/>
    </xf>
    <xf numFmtId="1" fontId="19" fillId="0" borderId="181" xfId="3" applyNumberFormat="1" applyFont="1" applyBorder="1" applyAlignment="1">
      <alignment horizontal="center" vertical="center" wrapText="1"/>
    </xf>
    <xf numFmtId="1" fontId="19" fillId="0" borderId="183" xfId="3" applyNumberFormat="1" applyFont="1" applyBorder="1" applyAlignment="1">
      <alignment horizontal="center" vertical="center" wrapText="1"/>
    </xf>
    <xf numFmtId="1" fontId="19" fillId="0" borderId="177" xfId="3" applyNumberFormat="1" applyFont="1" applyBorder="1" applyAlignment="1">
      <alignment horizontal="center" vertical="center" wrapText="1"/>
    </xf>
    <xf numFmtId="0" fontId="17" fillId="0" borderId="144" xfId="0" applyFont="1" applyFill="1" applyBorder="1" applyAlignment="1">
      <alignment horizontal="center" vertical="center" wrapText="1"/>
    </xf>
    <xf numFmtId="0" fontId="17" fillId="0" borderId="142" xfId="0" applyFont="1" applyFill="1" applyBorder="1" applyAlignment="1">
      <alignment horizontal="center" vertical="center" wrapText="1"/>
    </xf>
    <xf numFmtId="0" fontId="5" fillId="0" borderId="143" xfId="0" applyFont="1" applyFill="1" applyBorder="1" applyAlignment="1">
      <alignment horizontal="center" vertical="center" wrapText="1"/>
    </xf>
    <xf numFmtId="0" fontId="5" fillId="0" borderId="144" xfId="0" applyFont="1" applyFill="1" applyBorder="1" applyAlignment="1">
      <alignment horizontal="center" vertical="center" wrapText="1"/>
    </xf>
    <xf numFmtId="0" fontId="5" fillId="0" borderId="109" xfId="0" applyFont="1" applyBorder="1" applyAlignment="1">
      <alignment horizontal="center" vertical="center" wrapText="1"/>
    </xf>
    <xf numFmtId="0" fontId="5" fillId="0" borderId="111" xfId="0" applyFont="1" applyBorder="1" applyAlignment="1">
      <alignment horizontal="center" vertical="center" wrapText="1"/>
    </xf>
    <xf numFmtId="0" fontId="5" fillId="0" borderId="182" xfId="0" applyFont="1" applyBorder="1" applyAlignment="1">
      <alignment horizontal="center" vertical="center" wrapText="1"/>
    </xf>
    <xf numFmtId="9" fontId="55" fillId="0" borderId="0" xfId="3" applyFont="1" applyFill="1" applyBorder="1" applyAlignment="1">
      <alignment horizontal="center" vertical="center" wrapText="1"/>
    </xf>
    <xf numFmtId="9" fontId="55" fillId="0" borderId="50" xfId="3" applyFont="1" applyFill="1" applyBorder="1" applyAlignment="1">
      <alignment horizontal="center" vertical="center" wrapText="1"/>
    </xf>
    <xf numFmtId="0" fontId="0" fillId="0" borderId="81" xfId="0" applyBorder="1" applyAlignment="1">
      <alignment horizontal="center" vertical="center" wrapText="1"/>
    </xf>
    <xf numFmtId="0" fontId="0" fillId="0" borderId="82" xfId="0" applyBorder="1" applyAlignment="1">
      <alignment horizontal="center" vertical="center" wrapText="1"/>
    </xf>
    <xf numFmtId="0" fontId="0" fillId="0" borderId="82" xfId="0" applyBorder="1" applyAlignment="1">
      <alignment horizontal="left" vertical="center" wrapText="1"/>
    </xf>
    <xf numFmtId="0" fontId="0" fillId="0" borderId="82" xfId="0" applyBorder="1" applyAlignment="1">
      <alignment horizontal="left" vertical="center"/>
    </xf>
    <xf numFmtId="0" fontId="0" fillId="0" borderId="83" xfId="0" applyBorder="1" applyAlignment="1">
      <alignment horizontal="left" vertical="center"/>
    </xf>
    <xf numFmtId="0" fontId="0" fillId="0" borderId="87" xfId="0" applyBorder="1" applyAlignment="1">
      <alignment horizontal="center" vertical="center"/>
    </xf>
    <xf numFmtId="0" fontId="0" fillId="0" borderId="88" xfId="0" applyBorder="1" applyAlignment="1">
      <alignment horizontal="center" vertical="center"/>
    </xf>
    <xf numFmtId="0" fontId="0" fillId="0" borderId="88" xfId="0" applyBorder="1" applyAlignment="1">
      <alignment horizontal="left" vertical="center" wrapText="1"/>
    </xf>
    <xf numFmtId="0" fontId="0" fillId="0" borderId="88" xfId="0" applyBorder="1" applyAlignment="1">
      <alignment horizontal="left" vertical="top" wrapText="1"/>
    </xf>
    <xf numFmtId="0" fontId="0" fillId="0" borderId="89" xfId="0" applyBorder="1" applyAlignment="1">
      <alignment horizontal="left" vertical="top" wrapText="1"/>
    </xf>
    <xf numFmtId="0" fontId="48" fillId="0" borderId="91" xfId="0" applyFont="1" applyBorder="1" applyAlignment="1">
      <alignment horizontal="center" vertical="center" wrapText="1"/>
    </xf>
    <xf numFmtId="168" fontId="55" fillId="0" borderId="0" xfId="3" applyNumberFormat="1" applyFont="1" applyFill="1" applyBorder="1" applyAlignment="1">
      <alignment horizontal="center" vertical="center" wrapText="1"/>
    </xf>
    <xf numFmtId="168" fontId="55" fillId="0" borderId="50" xfId="3" applyNumberFormat="1" applyFont="1" applyFill="1" applyBorder="1" applyAlignment="1">
      <alignment horizontal="center" vertical="center" wrapText="1"/>
    </xf>
    <xf numFmtId="0" fontId="50" fillId="8" borderId="91" xfId="0" applyFont="1" applyFill="1" applyBorder="1" applyAlignment="1">
      <alignment horizontal="center" vertical="center" wrapText="1"/>
    </xf>
    <xf numFmtId="0" fontId="33" fillId="8" borderId="91" xfId="0" applyFont="1" applyFill="1" applyBorder="1" applyAlignment="1">
      <alignment horizontal="center"/>
    </xf>
    <xf numFmtId="0" fontId="0" fillId="0" borderId="91" xfId="0" applyBorder="1" applyAlignment="1">
      <alignment horizontal="center"/>
    </xf>
    <xf numFmtId="0" fontId="5" fillId="0" borderId="91" xfId="0" applyFont="1" applyBorder="1" applyAlignment="1">
      <alignment horizontal="center" vertical="center"/>
    </xf>
    <xf numFmtId="0" fontId="5" fillId="0" borderId="91" xfId="0" applyFont="1" applyBorder="1" applyAlignment="1">
      <alignment horizontal="center"/>
    </xf>
    <xf numFmtId="0" fontId="5" fillId="0" borderId="91" xfId="0" applyFont="1" applyBorder="1" applyAlignment="1">
      <alignment horizontal="left" vertical="center" wrapText="1"/>
    </xf>
    <xf numFmtId="0" fontId="0" fillId="0" borderId="91" xfId="0" applyBorder="1" applyAlignment="1">
      <alignment horizontal="center" vertical="center"/>
    </xf>
    <xf numFmtId="0" fontId="0" fillId="0" borderId="0" xfId="0" applyFont="1" applyBorder="1" applyAlignment="1">
      <alignment horizontal="left" vertical="center" wrapText="1"/>
    </xf>
    <xf numFmtId="0" fontId="34" fillId="0" borderId="58" xfId="0" applyFont="1" applyBorder="1" applyAlignment="1">
      <alignment horizontal="center" vertical="center" wrapText="1"/>
    </xf>
    <xf numFmtId="0" fontId="34" fillId="0" borderId="54" xfId="0" applyFont="1" applyBorder="1" applyAlignment="1">
      <alignment horizontal="center" vertical="center" wrapText="1"/>
    </xf>
    <xf numFmtId="0" fontId="34" fillId="0" borderId="54" xfId="0" applyFont="1" applyBorder="1" applyAlignment="1">
      <alignment horizontal="center" vertical="center"/>
    </xf>
    <xf numFmtId="0" fontId="115" fillId="0" borderId="55" xfId="0" applyFont="1" applyBorder="1" applyAlignment="1">
      <alignment horizontal="center" vertical="center" wrapText="1"/>
    </xf>
    <xf numFmtId="0" fontId="115" fillId="0" borderId="57" xfId="0" applyFont="1" applyBorder="1" applyAlignment="1">
      <alignment horizontal="center" vertical="center" wrapText="1"/>
    </xf>
    <xf numFmtId="5" fontId="5" fillId="0" borderId="91" xfId="6" applyNumberFormat="1" applyFont="1" applyBorder="1" applyAlignment="1">
      <alignment horizontal="center" vertical="center"/>
    </xf>
    <xf numFmtId="0" fontId="93" fillId="0" borderId="91" xfId="0" applyFont="1" applyBorder="1" applyAlignment="1">
      <alignment horizontal="center" vertical="center" wrapText="1"/>
    </xf>
    <xf numFmtId="0" fontId="94" fillId="0" borderId="91" xfId="0" applyFont="1" applyBorder="1" applyAlignment="1">
      <alignment horizontal="center" vertical="center" wrapText="1"/>
    </xf>
    <xf numFmtId="0" fontId="73" fillId="0" borderId="91" xfId="0" applyFont="1" applyBorder="1" applyAlignment="1">
      <alignment horizontal="center" vertical="center" wrapText="1"/>
    </xf>
    <xf numFmtId="0" fontId="23" fillId="0" borderId="0" xfId="0" applyFont="1" applyAlignment="1">
      <alignment horizontal="center"/>
    </xf>
    <xf numFmtId="0" fontId="0" fillId="0" borderId="10" xfId="0" applyFont="1" applyBorder="1" applyAlignment="1">
      <alignment horizontal="center"/>
    </xf>
    <xf numFmtId="0" fontId="3" fillId="0" borderId="2" xfId="0" applyFont="1" applyBorder="1" applyAlignment="1">
      <alignment vertical="center" wrapText="1"/>
    </xf>
    <xf numFmtId="0" fontId="5" fillId="0" borderId="0" xfId="0" applyFont="1" applyAlignment="1">
      <alignment horizontal="center" vertical="center"/>
    </xf>
    <xf numFmtId="0" fontId="3" fillId="0" borderId="2" xfId="0" applyFont="1" applyBorder="1" applyAlignment="1">
      <alignment horizontal="left"/>
    </xf>
    <xf numFmtId="0" fontId="0" fillId="0" borderId="2" xfId="0" applyBorder="1" applyAlignment="1">
      <alignment horizontal="center"/>
    </xf>
    <xf numFmtId="0" fontId="58" fillId="0" borderId="53" xfId="0" applyFont="1" applyFill="1" applyBorder="1" applyAlignment="1">
      <alignment horizontal="center" vertical="center" wrapText="1"/>
    </xf>
    <xf numFmtId="0" fontId="3" fillId="0" borderId="2" xfId="0" applyFont="1" applyBorder="1" applyAlignment="1">
      <alignment horizontal="left" wrapText="1"/>
    </xf>
    <xf numFmtId="0" fontId="3" fillId="0" borderId="52" xfId="0" applyFont="1" applyBorder="1" applyAlignment="1">
      <alignment horizontal="left" wrapText="1"/>
    </xf>
    <xf numFmtId="0" fontId="3" fillId="0" borderId="48" xfId="0" applyFont="1" applyBorder="1" applyAlignment="1">
      <alignment horizontal="left" wrapText="1"/>
    </xf>
    <xf numFmtId="0" fontId="3" fillId="0" borderId="2" xfId="0" applyFont="1" applyBorder="1" applyAlignment="1">
      <alignment horizontal="center" vertical="center" wrapText="1"/>
    </xf>
    <xf numFmtId="0" fontId="3" fillId="0" borderId="47" xfId="0" applyFont="1" applyBorder="1" applyAlignment="1">
      <alignment horizontal="center" vertical="center" wrapText="1"/>
    </xf>
    <xf numFmtId="0" fontId="3" fillId="0" borderId="52" xfId="0" applyFont="1" applyBorder="1" applyAlignment="1">
      <alignment horizontal="center" vertical="center" wrapText="1"/>
    </xf>
    <xf numFmtId="0" fontId="3" fillId="0" borderId="48" xfId="0" applyFont="1" applyBorder="1" applyAlignment="1">
      <alignment horizontal="center" vertical="center" wrapText="1"/>
    </xf>
    <xf numFmtId="0" fontId="5" fillId="0" borderId="2" xfId="0" applyFont="1" applyFill="1" applyBorder="1" applyAlignment="1">
      <alignment horizontal="center" wrapText="1"/>
    </xf>
    <xf numFmtId="0" fontId="3" fillId="0" borderId="52" xfId="0" applyFont="1" applyBorder="1" applyAlignment="1">
      <alignment vertical="center" wrapText="1"/>
    </xf>
    <xf numFmtId="0" fontId="3" fillId="0" borderId="48" xfId="0" applyFont="1" applyBorder="1" applyAlignment="1">
      <alignment vertical="center" wrapText="1"/>
    </xf>
    <xf numFmtId="167" fontId="23" fillId="5" borderId="20" xfId="5" applyNumberFormat="1" applyFont="1" applyFill="1" applyBorder="1" applyAlignment="1">
      <alignment horizontal="center"/>
    </xf>
    <xf numFmtId="167" fontId="23" fillId="5" borderId="22" xfId="5" applyNumberFormat="1" applyFont="1" applyFill="1" applyBorder="1" applyAlignment="1">
      <alignment horizontal="center"/>
    </xf>
    <xf numFmtId="167" fontId="0" fillId="5" borderId="20" xfId="5" applyNumberFormat="1" applyFont="1" applyFill="1" applyBorder="1" applyAlignment="1">
      <alignment horizontal="center"/>
    </xf>
    <xf numFmtId="167" fontId="0" fillId="5" borderId="22" xfId="5" applyNumberFormat="1" applyFont="1" applyFill="1" applyBorder="1" applyAlignment="1">
      <alignment horizontal="center"/>
    </xf>
    <xf numFmtId="0" fontId="23" fillId="5" borderId="20" xfId="0" applyFont="1" applyFill="1" applyBorder="1" applyAlignment="1">
      <alignment horizontal="center" vertical="center" wrapText="1"/>
    </xf>
    <xf numFmtId="0" fontId="23" fillId="5" borderId="22" xfId="0" applyFont="1" applyFill="1" applyBorder="1" applyAlignment="1">
      <alignment horizontal="center" vertical="center" wrapText="1"/>
    </xf>
    <xf numFmtId="0" fontId="59" fillId="0" borderId="0" xfId="0" applyFont="1" applyAlignment="1">
      <alignment horizontal="center" vertical="center"/>
    </xf>
    <xf numFmtId="0" fontId="99" fillId="0" borderId="0" xfId="0" applyFont="1" applyAlignment="1">
      <alignment horizontal="left" vertical="center" wrapText="1"/>
    </xf>
    <xf numFmtId="0" fontId="102" fillId="0" borderId="16" xfId="4" applyFont="1" applyBorder="1" applyAlignment="1">
      <alignment horizontal="center" vertical="center" wrapText="1"/>
    </xf>
    <xf numFmtId="0" fontId="28" fillId="0" borderId="17" xfId="0" applyFont="1" applyFill="1" applyBorder="1" applyAlignment="1">
      <alignment horizontal="center" vertical="center" wrapText="1"/>
    </xf>
    <xf numFmtId="0" fontId="28" fillId="0" borderId="18" xfId="0" applyFont="1" applyFill="1" applyBorder="1" applyAlignment="1">
      <alignment horizontal="center" vertical="center" wrapText="1"/>
    </xf>
    <xf numFmtId="0" fontId="28" fillId="0" borderId="19" xfId="0" applyFont="1" applyFill="1" applyBorder="1" applyAlignment="1">
      <alignment horizontal="center" vertical="center" wrapText="1"/>
    </xf>
    <xf numFmtId="0" fontId="29" fillId="0" borderId="20" xfId="0" applyFont="1" applyFill="1" applyBorder="1" applyAlignment="1">
      <alignment horizontal="center" vertical="center"/>
    </xf>
    <xf numFmtId="0" fontId="29" fillId="0" borderId="21" xfId="0" applyFont="1" applyFill="1" applyBorder="1" applyAlignment="1">
      <alignment horizontal="center" vertical="center"/>
    </xf>
    <xf numFmtId="0" fontId="29" fillId="0" borderId="22" xfId="0" applyFont="1" applyFill="1" applyBorder="1" applyAlignment="1">
      <alignment horizontal="center" vertical="center"/>
    </xf>
  </cellXfs>
  <cellStyles count="10">
    <cellStyle name="Estilo 1" xfId="1" xr:uid="{00000000-0005-0000-0000-000000000000}"/>
    <cellStyle name="Estilo 2" xfId="2" xr:uid="{00000000-0005-0000-0000-000001000000}"/>
    <cellStyle name="Hipervínculo" xfId="7" builtinId="8"/>
    <cellStyle name="Millares" xfId="5" builtinId="3"/>
    <cellStyle name="Moneda" xfId="6" builtinId="4"/>
    <cellStyle name="Normal" xfId="0" builtinId="0"/>
    <cellStyle name="Normal 2" xfId="8" xr:uid="{00000000-0005-0000-0000-000006000000}"/>
    <cellStyle name="Normal 3" xfId="9" xr:uid="{00000000-0005-0000-0000-000007000000}"/>
    <cellStyle name="Porcentaje" xfId="3" builtinId="5"/>
    <cellStyle name="Título 4" xfId="4" xr:uid="{00000000-0005-0000-0000-000009000000}"/>
  </cellStyles>
  <dxfs count="46">
    <dxf>
      <fill>
        <gradientFill degree="90">
          <stop position="0">
            <color theme="0"/>
          </stop>
          <stop position="0.5">
            <color rgb="FF00B0F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theme="5" tint="-0.25098422193060094"/>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theme="5"/>
          </stop>
          <stop position="1">
            <color theme="0"/>
          </stop>
        </gradientFill>
      </fill>
    </dxf>
    <dxf>
      <fill>
        <gradientFill degree="90">
          <stop position="0">
            <color theme="0"/>
          </stop>
          <stop position="0.5">
            <color rgb="FFFF9933"/>
          </stop>
          <stop position="1">
            <color theme="0"/>
          </stop>
        </gradientFill>
      </fill>
    </dxf>
    <dxf>
      <fill>
        <gradientFill degree="90">
          <stop position="0">
            <color theme="0"/>
          </stop>
          <stop position="0.5">
            <color rgb="FFFF5050"/>
          </stop>
          <stop position="1">
            <color theme="0"/>
          </stop>
        </gradientFill>
      </fill>
    </dxf>
    <dxf>
      <fill>
        <gradientFill degree="90">
          <stop position="0">
            <color theme="0"/>
          </stop>
          <stop position="0.5">
            <color rgb="FF00B050"/>
          </stop>
          <stop position="1">
            <color theme="0"/>
          </stop>
        </gradientFill>
      </fill>
    </dxf>
    <dxf>
      <fill>
        <gradientFill degree="90">
          <stop position="0">
            <color theme="0"/>
          </stop>
          <stop position="0.5">
            <color theme="7" tint="0.40000610370189521"/>
          </stop>
          <stop position="1">
            <color theme="0"/>
          </stop>
        </gradientFill>
      </fill>
    </dxf>
    <dxf>
      <fill>
        <gradientFill degree="90">
          <stop position="0">
            <color theme="0"/>
          </stop>
          <stop position="0.5">
            <color theme="5"/>
          </stop>
          <stop position="1">
            <color theme="0"/>
          </stop>
        </gradientFill>
      </fill>
    </dxf>
    <dxf>
      <fill>
        <gradientFill degree="90">
          <stop position="0">
            <color theme="0"/>
          </stop>
          <stop position="0.5">
            <color rgb="FFFF9933"/>
          </stop>
          <stop position="1">
            <color theme="0"/>
          </stop>
        </gradientFill>
      </fill>
    </dxf>
    <dxf>
      <fill>
        <gradientFill degree="90">
          <stop position="0">
            <color theme="0"/>
          </stop>
          <stop position="0.5">
            <color rgb="FFFF5050"/>
          </stop>
          <stop position="1">
            <color theme="0"/>
          </stop>
        </gradientFill>
      </fill>
    </dxf>
    <dxf>
      <fill>
        <gradientFill degree="90">
          <stop position="0">
            <color theme="0"/>
          </stop>
          <stop position="0.5">
            <color rgb="FF00B050"/>
          </stop>
          <stop position="1">
            <color theme="0"/>
          </stop>
        </gradientFill>
      </fill>
    </dxf>
    <dxf>
      <font>
        <b/>
        <i val="0"/>
        <color rgb="FF00FF00"/>
      </font>
    </dxf>
    <dxf>
      <font>
        <b/>
        <i val="0"/>
        <color rgb="FF00FF00"/>
      </font>
    </dxf>
    <dxf>
      <font>
        <b/>
        <i val="0"/>
        <color theme="5"/>
      </font>
    </dxf>
    <dxf>
      <font>
        <b/>
        <i val="0"/>
        <color rgb="FFFF0000"/>
      </font>
    </dxf>
    <dxf>
      <font>
        <b/>
        <i val="0"/>
        <color rgb="FF00FF00"/>
      </font>
    </dxf>
    <dxf>
      <font>
        <b/>
        <i val="0"/>
        <color rgb="FF00FF00"/>
      </font>
    </dxf>
    <dxf>
      <font>
        <b/>
        <i val="0"/>
        <color theme="5"/>
      </font>
    </dxf>
    <dxf>
      <font>
        <b/>
        <i val="0"/>
        <color rgb="FFFF0000"/>
      </font>
    </dxf>
    <dxf>
      <font>
        <b/>
        <i val="0"/>
        <color rgb="FF00FF00"/>
      </font>
    </dxf>
    <dxf>
      <font>
        <b/>
        <i val="0"/>
        <color rgb="FF00FF00"/>
      </font>
    </dxf>
    <dxf>
      <font>
        <b/>
        <i val="0"/>
        <color theme="5"/>
      </font>
    </dxf>
    <dxf>
      <font>
        <b/>
        <i val="0"/>
        <color rgb="FFFF0000"/>
      </font>
    </dxf>
    <dxf>
      <font>
        <b/>
        <i val="0"/>
        <color rgb="FF00FF00"/>
      </font>
    </dxf>
    <dxf>
      <font>
        <b/>
        <i val="0"/>
        <color rgb="FF00FF00"/>
      </font>
    </dxf>
    <dxf>
      <font>
        <b/>
        <i val="0"/>
        <color theme="5"/>
      </font>
    </dxf>
    <dxf>
      <font>
        <b/>
        <i val="0"/>
        <color rgb="FFFF0000"/>
      </font>
    </dxf>
    <dxf>
      <font>
        <b/>
        <i val="0"/>
        <color rgb="FF00FF00"/>
      </font>
    </dxf>
    <dxf>
      <font>
        <b/>
        <i val="0"/>
        <color rgb="FF00FF00"/>
      </font>
    </dxf>
    <dxf>
      <font>
        <b/>
        <i val="0"/>
        <color theme="5"/>
      </font>
    </dxf>
    <dxf>
      <font>
        <b/>
        <i val="0"/>
        <color rgb="FFFF0000"/>
      </font>
    </dxf>
    <dxf>
      <font>
        <b/>
        <i val="0"/>
        <color rgb="FF00FF00"/>
      </font>
    </dxf>
    <dxf>
      <font>
        <b/>
        <i val="0"/>
        <color rgb="FF00FF00"/>
      </font>
    </dxf>
    <dxf>
      <font>
        <b/>
        <i val="0"/>
        <color theme="5"/>
      </font>
    </dxf>
    <dxf>
      <font>
        <b/>
        <i val="0"/>
        <color rgb="FFFF0000"/>
      </font>
    </dxf>
    <dxf>
      <font>
        <b/>
        <i val="0"/>
        <color rgb="FF00FF00"/>
      </font>
    </dxf>
    <dxf>
      <font>
        <b/>
        <i val="0"/>
        <color rgb="FF00FF00"/>
      </font>
    </dxf>
    <dxf>
      <font>
        <b/>
        <i val="0"/>
        <color theme="5"/>
      </font>
    </dxf>
    <dxf>
      <font>
        <b/>
        <i val="0"/>
        <color rgb="FFFF0000"/>
      </font>
    </dxf>
    <dxf>
      <font>
        <b/>
        <i val="0"/>
        <color rgb="FF00FF00"/>
      </font>
    </dxf>
    <dxf>
      <font>
        <b/>
        <i val="0"/>
        <color rgb="FF00FF00"/>
      </font>
    </dxf>
    <dxf>
      <font>
        <b/>
        <i val="0"/>
        <color theme="5"/>
      </font>
    </dxf>
    <dxf>
      <font>
        <b/>
        <i val="0"/>
        <color rgb="FFFF0000"/>
      </font>
    </dxf>
  </dxfs>
  <tableStyles count="0" defaultTableStyle="TableStyleMedium2" defaultPivotStyle="PivotStyleLight16"/>
  <colors>
    <mruColors>
      <color rgb="FF00FF00"/>
      <color rgb="FF46D115"/>
      <color rgb="FFA39F9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openxmlformats.org/officeDocument/2006/relationships/externalLink" Target="externalLinks/externalLink13.xml"/><Relationship Id="rId39" Type="http://schemas.openxmlformats.org/officeDocument/2006/relationships/externalLink" Target="externalLinks/externalLink26.xml"/><Relationship Id="rId21" Type="http://schemas.openxmlformats.org/officeDocument/2006/relationships/externalLink" Target="externalLinks/externalLink8.xml"/><Relationship Id="rId34" Type="http://schemas.openxmlformats.org/officeDocument/2006/relationships/externalLink" Target="externalLinks/externalLink21.xml"/><Relationship Id="rId42" Type="http://schemas.openxmlformats.org/officeDocument/2006/relationships/externalLink" Target="externalLinks/externalLink29.xml"/><Relationship Id="rId47" Type="http://schemas.openxmlformats.org/officeDocument/2006/relationships/sharedStrings" Target="sharedStrings.xml"/><Relationship Id="rId50"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3.xml"/><Relationship Id="rId29" Type="http://schemas.openxmlformats.org/officeDocument/2006/relationships/externalLink" Target="externalLinks/externalLink16.xml"/><Relationship Id="rId11" Type="http://schemas.openxmlformats.org/officeDocument/2006/relationships/worksheet" Target="worksheets/sheet11.xml"/><Relationship Id="rId24" Type="http://schemas.openxmlformats.org/officeDocument/2006/relationships/externalLink" Target="externalLinks/externalLink11.xml"/><Relationship Id="rId32" Type="http://schemas.openxmlformats.org/officeDocument/2006/relationships/externalLink" Target="externalLinks/externalLink19.xml"/><Relationship Id="rId37" Type="http://schemas.openxmlformats.org/officeDocument/2006/relationships/externalLink" Target="externalLinks/externalLink24.xml"/><Relationship Id="rId40" Type="http://schemas.openxmlformats.org/officeDocument/2006/relationships/externalLink" Target="externalLinks/externalLink27.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externalLink" Target="externalLinks/externalLink10.xml"/><Relationship Id="rId28" Type="http://schemas.openxmlformats.org/officeDocument/2006/relationships/externalLink" Target="externalLinks/externalLink15.xml"/><Relationship Id="rId36" Type="http://schemas.openxmlformats.org/officeDocument/2006/relationships/externalLink" Target="externalLinks/externalLink23.xml"/><Relationship Id="rId49"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externalLink" Target="externalLinks/externalLink6.xml"/><Relationship Id="rId31" Type="http://schemas.openxmlformats.org/officeDocument/2006/relationships/externalLink" Target="externalLinks/externalLink18.xml"/><Relationship Id="rId44" Type="http://schemas.openxmlformats.org/officeDocument/2006/relationships/externalLink" Target="externalLinks/externalLink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externalLink" Target="externalLinks/externalLink9.xml"/><Relationship Id="rId27" Type="http://schemas.openxmlformats.org/officeDocument/2006/relationships/externalLink" Target="externalLinks/externalLink14.xml"/><Relationship Id="rId30" Type="http://schemas.openxmlformats.org/officeDocument/2006/relationships/externalLink" Target="externalLinks/externalLink17.xml"/><Relationship Id="rId35" Type="http://schemas.openxmlformats.org/officeDocument/2006/relationships/externalLink" Target="externalLinks/externalLink22.xml"/><Relationship Id="rId43" Type="http://schemas.openxmlformats.org/officeDocument/2006/relationships/externalLink" Target="externalLinks/externalLink30.xml"/><Relationship Id="rId48"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externalLink" Target="externalLinks/externalLink12.xml"/><Relationship Id="rId33" Type="http://schemas.openxmlformats.org/officeDocument/2006/relationships/externalLink" Target="externalLinks/externalLink20.xml"/><Relationship Id="rId38" Type="http://schemas.openxmlformats.org/officeDocument/2006/relationships/externalLink" Target="externalLinks/externalLink25.xml"/><Relationship Id="rId46" Type="http://schemas.openxmlformats.org/officeDocument/2006/relationships/styles" Target="styles.xml"/><Relationship Id="rId20" Type="http://schemas.openxmlformats.org/officeDocument/2006/relationships/externalLink" Target="externalLinks/externalLink7.xml"/><Relationship Id="rId41" Type="http://schemas.openxmlformats.org/officeDocument/2006/relationships/externalLink" Target="externalLinks/externalLink28.xml"/><Relationship Id="rId1" Type="http://schemas.openxmlformats.org/officeDocument/2006/relationships/worksheet" Target="worksheets/sheet1.xml"/><Relationship Id="rId6" Type="http://schemas.openxmlformats.org/officeDocument/2006/relationships/worksheet" Target="worksheets/sheet6.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3" Type="http://schemas.openxmlformats.org/officeDocument/2006/relationships/chartUserShapes" Target="../drawings/drawing11.xml"/><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56.xml.rels><?xml version="1.0" encoding="UTF-8" standalone="yes"?>
<Relationships xmlns="http://schemas.openxmlformats.org/package/2006/relationships"><Relationship Id="rId3" Type="http://schemas.openxmlformats.org/officeDocument/2006/relationships/chartUserShapes" Target="../drawings/drawing13.xml"/><Relationship Id="rId2" Type="http://schemas.microsoft.com/office/2011/relationships/chartColorStyle" Target="colors56.xml"/><Relationship Id="rId1" Type="http://schemas.microsoft.com/office/2011/relationships/chartStyle" Target="style56.xml"/></Relationships>
</file>

<file path=xl/charts/_rels/chart57.xml.rels><?xml version="1.0" encoding="UTF-8" standalone="yes"?>
<Relationships xmlns="http://schemas.openxmlformats.org/package/2006/relationships"><Relationship Id="rId2" Type="http://schemas.microsoft.com/office/2011/relationships/chartColorStyle" Target="colors57.xml"/><Relationship Id="rId1" Type="http://schemas.microsoft.com/office/2011/relationships/chartStyle" Target="style57.xml"/></Relationships>
</file>

<file path=xl/charts/_rels/chart58.xml.rels><?xml version="1.0" encoding="UTF-8" standalone="yes"?>
<Relationships xmlns="http://schemas.openxmlformats.org/package/2006/relationships"><Relationship Id="rId2" Type="http://schemas.microsoft.com/office/2011/relationships/chartColorStyle" Target="colors58.xml"/><Relationship Id="rId1" Type="http://schemas.microsoft.com/office/2011/relationships/chartStyle" Target="style58.xml"/></Relationships>
</file>

<file path=xl/charts/_rels/chart59.xml.rels><?xml version="1.0" encoding="UTF-8" standalone="yes"?>
<Relationships xmlns="http://schemas.openxmlformats.org/package/2006/relationships"><Relationship Id="rId2" Type="http://schemas.microsoft.com/office/2011/relationships/chartColorStyle" Target="colors59.xml"/><Relationship Id="rId1" Type="http://schemas.microsoft.com/office/2011/relationships/chartStyle" Target="style59.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2" Type="http://schemas.microsoft.com/office/2011/relationships/chartColorStyle" Target="colors60.xml"/><Relationship Id="rId1" Type="http://schemas.microsoft.com/office/2011/relationships/chartStyle" Target="style60.xml"/></Relationships>
</file>

<file path=xl/charts/_rels/chart61.xml.rels><?xml version="1.0" encoding="UTF-8" standalone="yes"?>
<Relationships xmlns="http://schemas.openxmlformats.org/package/2006/relationships"><Relationship Id="rId2" Type="http://schemas.microsoft.com/office/2011/relationships/chartColorStyle" Target="colors61.xml"/><Relationship Id="rId1" Type="http://schemas.microsoft.com/office/2011/relationships/chartStyle" Target="style61.xml"/></Relationships>
</file>

<file path=xl/charts/_rels/chart62.xml.rels><?xml version="1.0" encoding="UTF-8" standalone="yes"?>
<Relationships xmlns="http://schemas.openxmlformats.org/package/2006/relationships"><Relationship Id="rId2" Type="http://schemas.microsoft.com/office/2011/relationships/chartColorStyle" Target="colors62.xml"/><Relationship Id="rId1" Type="http://schemas.microsoft.com/office/2011/relationships/chartStyle" Target="style62.xml"/></Relationships>
</file>

<file path=xl/charts/_rels/chart63.xml.rels><?xml version="1.0" encoding="UTF-8" standalone="yes"?>
<Relationships xmlns="http://schemas.openxmlformats.org/package/2006/relationships"><Relationship Id="rId2" Type="http://schemas.microsoft.com/office/2011/relationships/chartColorStyle" Target="colors63.xml"/><Relationship Id="rId1" Type="http://schemas.microsoft.com/office/2011/relationships/chartStyle" Target="style63.xml"/></Relationships>
</file>

<file path=xl/charts/_rels/chart64.xml.rels><?xml version="1.0" encoding="UTF-8" standalone="yes"?>
<Relationships xmlns="http://schemas.openxmlformats.org/package/2006/relationships"><Relationship Id="rId2" Type="http://schemas.microsoft.com/office/2011/relationships/chartColorStyle" Target="colors64.xml"/><Relationship Id="rId1" Type="http://schemas.microsoft.com/office/2011/relationships/chartStyle" Target="style64.xml"/></Relationships>
</file>

<file path=xl/charts/_rels/chart65.xml.rels><?xml version="1.0" encoding="UTF-8" standalone="yes"?>
<Relationships xmlns="http://schemas.openxmlformats.org/package/2006/relationships"><Relationship Id="rId2" Type="http://schemas.microsoft.com/office/2011/relationships/chartColorStyle" Target="colors65.xml"/><Relationship Id="rId1" Type="http://schemas.microsoft.com/office/2011/relationships/chartStyle" Target="style65.xml"/></Relationships>
</file>

<file path=xl/charts/_rels/chart66.xml.rels><?xml version="1.0" encoding="UTF-8" standalone="yes"?>
<Relationships xmlns="http://schemas.openxmlformats.org/package/2006/relationships"><Relationship Id="rId2" Type="http://schemas.microsoft.com/office/2011/relationships/chartColorStyle" Target="colors66.xml"/><Relationship Id="rId1" Type="http://schemas.microsoft.com/office/2011/relationships/chartStyle" Target="style66.xml"/></Relationships>
</file>

<file path=xl/charts/_rels/chart67.xml.rels><?xml version="1.0" encoding="UTF-8" standalone="yes"?>
<Relationships xmlns="http://schemas.openxmlformats.org/package/2006/relationships"><Relationship Id="rId2" Type="http://schemas.microsoft.com/office/2011/relationships/chartColorStyle" Target="colors67.xml"/><Relationship Id="rId1" Type="http://schemas.microsoft.com/office/2011/relationships/chartStyle" Target="style67.xml"/></Relationships>
</file>

<file path=xl/charts/_rels/chart68.xml.rels><?xml version="1.0" encoding="UTF-8" standalone="yes"?>
<Relationships xmlns="http://schemas.openxmlformats.org/package/2006/relationships"><Relationship Id="rId2" Type="http://schemas.microsoft.com/office/2011/relationships/chartColorStyle" Target="colors68.xml"/><Relationship Id="rId1" Type="http://schemas.microsoft.com/office/2011/relationships/chartStyle" Target="style68.xml"/></Relationships>
</file>

<file path=xl/charts/_rels/chart69.xml.rels><?xml version="1.0" encoding="UTF-8" standalone="yes"?>
<Relationships xmlns="http://schemas.openxmlformats.org/package/2006/relationships"><Relationship Id="rId2" Type="http://schemas.microsoft.com/office/2011/relationships/chartColorStyle" Target="colors69.xml"/><Relationship Id="rId1" Type="http://schemas.microsoft.com/office/2011/relationships/chartStyle" Target="style69.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1"/>
          <c:order val="1"/>
          <c:tx>
            <c:strRef>
              <c:f>LISTAS!$M$32</c:f>
              <c:strCache>
                <c:ptCount val="1"/>
                <c:pt idx="0">
                  <c:v>EJECUTADO ACUMULADO</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LISTAS!$N$30:$Y$30</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LISTAS!$N$32:$Y$32</c:f>
              <c:numCache>
                <c:formatCode>General</c:formatCode>
                <c:ptCount val="12"/>
                <c:pt idx="0">
                  <c:v>2.16</c:v>
                </c:pt>
                <c:pt idx="1">
                  <c:v>6.58</c:v>
                </c:pt>
                <c:pt idx="2">
                  <c:v>9.94</c:v>
                </c:pt>
              </c:numCache>
            </c:numRef>
          </c:val>
          <c:extLst>
            <c:ext xmlns:c16="http://schemas.microsoft.com/office/drawing/2014/chart" uri="{C3380CC4-5D6E-409C-BE32-E72D297353CC}">
              <c16:uniqueId val="{00000000-421E-44AE-B659-DFD78643C8E5}"/>
            </c:ext>
          </c:extLst>
        </c:ser>
        <c:dLbls>
          <c:showLegendKey val="0"/>
          <c:showVal val="0"/>
          <c:showCatName val="0"/>
          <c:showSerName val="0"/>
          <c:showPercent val="0"/>
          <c:showBubbleSize val="0"/>
        </c:dLbls>
        <c:gapWidth val="150"/>
        <c:axId val="1688533472"/>
        <c:axId val="1688539456"/>
      </c:barChart>
      <c:lineChart>
        <c:grouping val="standard"/>
        <c:varyColors val="0"/>
        <c:ser>
          <c:idx val="0"/>
          <c:order val="0"/>
          <c:tx>
            <c:strRef>
              <c:f>LISTAS!$M$31</c:f>
              <c:strCache>
                <c:ptCount val="1"/>
                <c:pt idx="0">
                  <c:v>PROGRAMADO ACUMULADO</c:v>
                </c:pt>
              </c:strCache>
            </c:strRef>
          </c:tx>
          <c:spPr>
            <a:ln w="34925" cap="rnd">
              <a:solidFill>
                <a:schemeClr val="accent1"/>
              </a:solidFill>
              <a:round/>
            </a:ln>
            <a:effectLst>
              <a:outerShdw blurRad="57150" dist="19050" dir="5400000" algn="ctr" rotWithShape="0">
                <a:srgbClr val="000000">
                  <a:alpha val="63000"/>
                </a:srgbClr>
              </a:outerShdw>
            </a:effectLst>
          </c:spPr>
          <c:marker>
            <c:symbol val="circle"/>
            <c:size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9525">
                <a:solidFill>
                  <a:schemeClr val="accent1"/>
                </a:solidFill>
                <a:round/>
              </a:ln>
              <a:effectLst>
                <a:outerShdw blurRad="57150" dist="19050" dir="5400000" algn="ctr" rotWithShape="0">
                  <a:srgbClr val="000000">
                    <a:alpha val="63000"/>
                  </a:srgbClr>
                </a:outerShdw>
              </a:effectLst>
            </c:spPr>
          </c:marker>
          <c:cat>
            <c:strRef>
              <c:f>LISTAS!$N$30:$Y$30</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LISTAS!$N$31:$Y$31</c:f>
              <c:numCache>
                <c:formatCode>General</c:formatCode>
                <c:ptCount val="12"/>
                <c:pt idx="0">
                  <c:v>1.1499999999999999</c:v>
                </c:pt>
                <c:pt idx="1">
                  <c:v>3.4499999999999997</c:v>
                </c:pt>
                <c:pt idx="2">
                  <c:v>6.9499999999999993</c:v>
                </c:pt>
                <c:pt idx="3">
                  <c:v>10.5</c:v>
                </c:pt>
                <c:pt idx="4">
                  <c:v>12.35</c:v>
                </c:pt>
                <c:pt idx="5">
                  <c:v>14.15</c:v>
                </c:pt>
                <c:pt idx="6">
                  <c:v>15.5</c:v>
                </c:pt>
                <c:pt idx="7">
                  <c:v>16.850000000000001</c:v>
                </c:pt>
                <c:pt idx="8">
                  <c:v>18.200000000000003</c:v>
                </c:pt>
                <c:pt idx="9">
                  <c:v>19.550000000000004</c:v>
                </c:pt>
                <c:pt idx="10">
                  <c:v>20.900000000000006</c:v>
                </c:pt>
                <c:pt idx="11">
                  <c:v>22.150000000000006</c:v>
                </c:pt>
              </c:numCache>
            </c:numRef>
          </c:val>
          <c:smooth val="0"/>
          <c:extLst>
            <c:ext xmlns:c16="http://schemas.microsoft.com/office/drawing/2014/chart" uri="{C3380CC4-5D6E-409C-BE32-E72D297353CC}">
              <c16:uniqueId val="{00000001-421E-44AE-B659-DFD78643C8E5}"/>
            </c:ext>
          </c:extLst>
        </c:ser>
        <c:ser>
          <c:idx val="2"/>
          <c:order val="2"/>
          <c:tx>
            <c:strRef>
              <c:f>LISTAS!$M$33</c:f>
              <c:strCache>
                <c:ptCount val="1"/>
                <c:pt idx="0">
                  <c:v>PROYECTADO</c:v>
                </c:pt>
              </c:strCache>
            </c:strRef>
          </c:tx>
          <c:spPr>
            <a:ln w="34925" cap="rnd">
              <a:solidFill>
                <a:schemeClr val="accent3"/>
              </a:solidFill>
              <a:round/>
            </a:ln>
            <a:effectLst>
              <a:outerShdw blurRad="57150" dist="19050" dir="5400000" algn="ctr" rotWithShape="0">
                <a:srgbClr val="000000">
                  <a:alpha val="63000"/>
                </a:srgbClr>
              </a:outerShdw>
            </a:effectLst>
          </c:spPr>
          <c:marker>
            <c:symbol val="circle"/>
            <c:size val="6"/>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w="9525">
                <a:solidFill>
                  <a:schemeClr val="accent3"/>
                </a:solidFill>
                <a:round/>
              </a:ln>
              <a:effectLst>
                <a:outerShdw blurRad="57150" dist="19050" dir="5400000" algn="ctr" rotWithShape="0">
                  <a:srgbClr val="000000">
                    <a:alpha val="63000"/>
                  </a:srgbClr>
                </a:outerShdw>
              </a:effectLst>
            </c:spPr>
          </c:marker>
          <c:cat>
            <c:strRef>
              <c:f>LISTAS!$N$30:$Y$30</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LISTAS!$N$33:$Y$33</c:f>
              <c:numCache>
                <c:formatCode>General</c:formatCode>
                <c:ptCount val="12"/>
                <c:pt idx="0">
                  <c:v>1.1499999999999999</c:v>
                </c:pt>
                <c:pt idx="1">
                  <c:v>3.4499999999999997</c:v>
                </c:pt>
                <c:pt idx="2">
                  <c:v>6.9499999999999993</c:v>
                </c:pt>
                <c:pt idx="3">
                  <c:v>10.5</c:v>
                </c:pt>
                <c:pt idx="4">
                  <c:v>12.35</c:v>
                </c:pt>
                <c:pt idx="5">
                  <c:v>14.15</c:v>
                </c:pt>
                <c:pt idx="6">
                  <c:v>15.5</c:v>
                </c:pt>
                <c:pt idx="7">
                  <c:v>16.850000000000001</c:v>
                </c:pt>
                <c:pt idx="8">
                  <c:v>18.200000000000003</c:v>
                </c:pt>
                <c:pt idx="9">
                  <c:v>19.550000000000004</c:v>
                </c:pt>
                <c:pt idx="10">
                  <c:v>20.900000000000006</c:v>
                </c:pt>
                <c:pt idx="11">
                  <c:v>22.150000000000006</c:v>
                </c:pt>
              </c:numCache>
            </c:numRef>
          </c:val>
          <c:smooth val="0"/>
          <c:extLst>
            <c:ext xmlns:c16="http://schemas.microsoft.com/office/drawing/2014/chart" uri="{C3380CC4-5D6E-409C-BE32-E72D297353CC}">
              <c16:uniqueId val="{00000002-421E-44AE-B659-DFD78643C8E5}"/>
            </c:ext>
          </c:extLst>
        </c:ser>
        <c:dLbls>
          <c:showLegendKey val="0"/>
          <c:showVal val="0"/>
          <c:showCatName val="0"/>
          <c:showSerName val="0"/>
          <c:showPercent val="0"/>
          <c:showBubbleSize val="0"/>
        </c:dLbls>
        <c:marker val="1"/>
        <c:smooth val="0"/>
        <c:axId val="1688533472"/>
        <c:axId val="1688539456"/>
      </c:lineChart>
      <c:catAx>
        <c:axId val="168853347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688539456"/>
        <c:crosses val="autoZero"/>
        <c:auto val="1"/>
        <c:lblAlgn val="ctr"/>
        <c:lblOffset val="100"/>
        <c:noMultiLvlLbl val="0"/>
      </c:catAx>
      <c:valAx>
        <c:axId val="1688539456"/>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6885334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w="25400">
          <a:noFill/>
        </a:ln>
        <a:effectLst/>
        <a:sp3d/>
      </c:spPr>
    </c:sideWall>
    <c:backWall>
      <c:thickness val="0"/>
      <c:spPr>
        <a:noFill/>
        <a:ln w="25400">
          <a:noFill/>
        </a:ln>
        <a:effectLst/>
        <a:sp3d/>
      </c:spPr>
    </c:backWall>
    <c:plotArea>
      <c:layout>
        <c:manualLayout>
          <c:layoutTarget val="inner"/>
          <c:xMode val="edge"/>
          <c:yMode val="edge"/>
          <c:x val="1.7087378640776699E-2"/>
          <c:y val="6.2745098039215685E-2"/>
          <c:w val="0.96582524271844661"/>
          <c:h val="0.75675189130770415"/>
        </c:manualLayout>
      </c:layout>
      <c:bar3DChart>
        <c:barDir val="col"/>
        <c:grouping val="clustered"/>
        <c:varyColors val="0"/>
        <c:ser>
          <c:idx val="0"/>
          <c:order val="0"/>
          <c:tx>
            <c:strRef>
              <c:f>LISTAS!$M$72</c:f>
              <c:strCache>
                <c:ptCount val="1"/>
                <c:pt idx="0">
                  <c:v>RECAUDO</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sp3d/>
          </c:spPr>
          <c:invertIfNegative val="0"/>
          <c:dLbls>
            <c:dLbl>
              <c:idx val="0"/>
              <c:layout>
                <c:manualLayout>
                  <c:x val="1.6972878390201225E-3"/>
                  <c:y val="0.1233779610528349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64C-4F31-8F1A-7CC5D37B59B7}"/>
                </c:ext>
              </c:extLst>
            </c:dLbl>
            <c:dLbl>
              <c:idx val="1"/>
              <c:layout>
                <c:manualLayout>
                  <c:x val="-1.3376494604840519E-3"/>
                  <c:y val="0.1117956580340225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64C-4F31-8F1A-7CC5D37B59B7}"/>
                </c:ext>
              </c:extLst>
            </c:dLbl>
            <c:dLbl>
              <c:idx val="2"/>
              <c:layout>
                <c:manualLayout>
                  <c:x val="9.4161563137939996E-3"/>
                  <c:y val="-3.47791158801517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64C-4F31-8F1A-7CC5D37B59B7}"/>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2"/>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numRef>
              <c:extLst>
                <c:ext xmlns:c15="http://schemas.microsoft.com/office/drawing/2012/chart" uri="{02D57815-91ED-43cb-92C2-25804820EDAC}">
                  <c15:fullRef>
                    <c15:sqref>LISTAS!$N$71:$Q$71</c15:sqref>
                  </c15:fullRef>
                </c:ext>
              </c:extLst>
              <c:f>LISTAS!$N$71:$P$71</c:f>
              <c:numCache>
                <c:formatCode>General</c:formatCode>
                <c:ptCount val="3"/>
                <c:pt idx="0">
                  <c:v>2014</c:v>
                </c:pt>
                <c:pt idx="1">
                  <c:v>2015</c:v>
                </c:pt>
                <c:pt idx="2">
                  <c:v>2016</c:v>
                </c:pt>
              </c:numCache>
            </c:numRef>
          </c:cat>
          <c:val>
            <c:numRef>
              <c:extLst>
                <c:ext xmlns:c15="http://schemas.microsoft.com/office/drawing/2012/chart" uri="{02D57815-91ED-43cb-92C2-25804820EDAC}">
                  <c15:fullRef>
                    <c15:sqref>LISTAS!$N$72:$Q$72</c15:sqref>
                  </c15:fullRef>
                </c:ext>
              </c:extLst>
              <c:f>LISTAS!$N$72:$P$72</c:f>
              <c:numCache>
                <c:formatCode>"$"#,##0.00</c:formatCode>
                <c:ptCount val="3"/>
                <c:pt idx="0">
                  <c:v>76749.531099999993</c:v>
                </c:pt>
                <c:pt idx="1">
                  <c:v>92914.888099999996</c:v>
                </c:pt>
                <c:pt idx="2">
                  <c:v>25921.692999999999</c:v>
                </c:pt>
              </c:numCache>
            </c:numRef>
          </c:val>
          <c:extLst>
            <c:ext xmlns:c16="http://schemas.microsoft.com/office/drawing/2014/chart" uri="{C3380CC4-5D6E-409C-BE32-E72D297353CC}">
              <c16:uniqueId val="{00000003-164C-4F31-8F1A-7CC5D37B59B7}"/>
            </c:ext>
          </c:extLst>
        </c:ser>
        <c:dLbls>
          <c:showLegendKey val="0"/>
          <c:showVal val="0"/>
          <c:showCatName val="0"/>
          <c:showSerName val="0"/>
          <c:showPercent val="0"/>
          <c:showBubbleSize val="0"/>
        </c:dLbls>
        <c:gapWidth val="150"/>
        <c:shape val="box"/>
        <c:axId val="1714943872"/>
        <c:axId val="1714932992"/>
        <c:axId val="0"/>
      </c:bar3DChart>
      <c:catAx>
        <c:axId val="1714943872"/>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2000" b="0" i="0" u="none" strike="noStrike" kern="1200" baseline="0">
                <a:solidFill>
                  <a:schemeClr val="tx2"/>
                </a:solidFill>
                <a:latin typeface="+mn-lt"/>
                <a:ea typeface="+mn-ea"/>
                <a:cs typeface="+mn-cs"/>
              </a:defRPr>
            </a:pPr>
            <a:endParaRPr lang="es-CO"/>
          </a:p>
        </c:txPr>
        <c:crossAx val="1714932992"/>
        <c:crosses val="autoZero"/>
        <c:auto val="1"/>
        <c:lblAlgn val="ctr"/>
        <c:lblOffset val="100"/>
        <c:noMultiLvlLbl val="0"/>
      </c:catAx>
      <c:valAx>
        <c:axId val="1714932992"/>
        <c:scaling>
          <c:orientation val="minMax"/>
        </c:scaling>
        <c:delete val="1"/>
        <c:axPos val="l"/>
        <c:numFmt formatCode="&quot;$&quot;#,##0.00" sourceLinked="1"/>
        <c:majorTickMark val="none"/>
        <c:minorTickMark val="none"/>
        <c:tickLblPos val="nextTo"/>
        <c:crossAx val="17149438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cat>
            <c:strRef>
              <c:f>LISTAS!$B$110:$B$113</c:f>
              <c:strCache>
                <c:ptCount val="4"/>
                <c:pt idx="0">
                  <c:v>Balance General a </c:v>
                </c:pt>
                <c:pt idx="1">
                  <c:v>Pasivo</c:v>
                </c:pt>
                <c:pt idx="2">
                  <c:v>Patrimonio</c:v>
                </c:pt>
                <c:pt idx="3">
                  <c:v>Activo</c:v>
                </c:pt>
              </c:strCache>
            </c:strRef>
          </c:cat>
          <c:val>
            <c:numRef>
              <c:f>LISTAS!$C$110:$C$113</c:f>
            </c:numRef>
          </c:val>
          <c:extLst>
            <c:ext xmlns:c16="http://schemas.microsoft.com/office/drawing/2014/chart" uri="{C3380CC4-5D6E-409C-BE32-E72D297353CC}">
              <c16:uniqueId val="{00000000-7878-4E28-9750-CC98581DC37F}"/>
            </c:ext>
          </c:extLst>
        </c:ser>
        <c:ser>
          <c:idx val="1"/>
          <c:order val="1"/>
          <c:dPt>
            <c:idx val="0"/>
            <c:bubble3D val="0"/>
            <c:spPr>
              <a:solidFill>
                <a:schemeClr val="accent1"/>
              </a:solidFill>
              <a:ln w="19050">
                <a:solidFill>
                  <a:schemeClr val="lt1"/>
                </a:solidFill>
              </a:ln>
              <a:effectLst/>
            </c:spPr>
            <c:extLst>
              <c:ext xmlns:c16="http://schemas.microsoft.com/office/drawing/2014/chart" uri="{C3380CC4-5D6E-409C-BE32-E72D297353CC}">
                <c16:uniqueId val="{00000002-7878-4E28-9750-CC98581DC37F}"/>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4-7878-4E28-9750-CC98581DC37F}"/>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6-7878-4E28-9750-CC98581DC37F}"/>
              </c:ext>
            </c:extLst>
          </c:dPt>
          <c:dPt>
            <c:idx val="3"/>
            <c:bubble3D val="0"/>
            <c:spPr>
              <a:solidFill>
                <a:srgbClr val="46D115"/>
              </a:solidFill>
              <a:ln w="19050">
                <a:solidFill>
                  <a:schemeClr val="lt1"/>
                </a:solidFill>
              </a:ln>
              <a:effectLst/>
            </c:spPr>
            <c:extLst>
              <c:ext xmlns:c16="http://schemas.microsoft.com/office/drawing/2014/chart" uri="{C3380CC4-5D6E-409C-BE32-E72D297353CC}">
                <c16:uniqueId val="{00000008-7878-4E28-9750-CC98581DC37F}"/>
              </c:ext>
            </c:extLst>
          </c:dPt>
          <c:dLbls>
            <c:dLbl>
              <c:idx val="1"/>
              <c:layout>
                <c:manualLayout>
                  <c:x val="-0.14503428177404107"/>
                  <c:y val="9.362153062892975E-2"/>
                </c:manualLayout>
              </c:layout>
              <c:showLegendKey val="0"/>
              <c:showVal val="1"/>
              <c:showCatName val="0"/>
              <c:showSerName val="0"/>
              <c:showPercent val="0"/>
              <c:showBubbleSize val="0"/>
              <c:extLst>
                <c:ext xmlns:c15="http://schemas.microsoft.com/office/drawing/2012/chart" uri="{CE6537A1-D6FC-4f65-9D91-7224C49458BB}">
                  <c15:layout>
                    <c:manualLayout>
                      <c:w val="0.29329165245455918"/>
                      <c:h val="0.25347216327566352"/>
                    </c:manualLayout>
                  </c15:layout>
                </c:ext>
                <c:ext xmlns:c16="http://schemas.microsoft.com/office/drawing/2014/chart" uri="{C3380CC4-5D6E-409C-BE32-E72D297353CC}">
                  <c16:uniqueId val="{00000004-7878-4E28-9750-CC98581DC37F}"/>
                </c:ext>
              </c:extLst>
            </c:dLbl>
            <c:dLbl>
              <c:idx val="2"/>
              <c:layout>
                <c:manualLayout>
                  <c:x val="0.11109058933691078"/>
                  <c:y val="2.6446667170986525E-3"/>
                </c:manualLayout>
              </c:layout>
              <c:numFmt formatCode="#,##0" sourceLinked="0"/>
              <c:spPr>
                <a:noFill/>
                <a:ln>
                  <a:noFill/>
                </a:ln>
                <a:effectLst/>
              </c:spPr>
              <c:txPr>
                <a:bodyPr rot="0" spcFirstLastPara="1" vertOverflow="ellipsis" vert="horz" wrap="square" lIns="38100" tIns="19050" rIns="38100" bIns="19050" anchor="ctr" anchorCtr="1">
                  <a:noAutofit/>
                </a:bodyPr>
                <a:lstStyle/>
                <a:p>
                  <a:pPr>
                    <a:defRPr sz="18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15:layout>
                    <c:manualLayout>
                      <c:w val="0.24248715987323785"/>
                      <c:h val="6.7039283169574415E-2"/>
                    </c:manualLayout>
                  </c15:layout>
                </c:ext>
                <c:ext xmlns:c16="http://schemas.microsoft.com/office/drawing/2014/chart" uri="{C3380CC4-5D6E-409C-BE32-E72D297353CC}">
                  <c16:uniqueId val="{00000006-7878-4E28-9750-CC98581DC37F}"/>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LISTAS!$B$110:$B$113</c:f>
              <c:strCache>
                <c:ptCount val="4"/>
                <c:pt idx="0">
                  <c:v>Balance General a </c:v>
                </c:pt>
                <c:pt idx="1">
                  <c:v>Pasivo</c:v>
                </c:pt>
                <c:pt idx="2">
                  <c:v>Patrimonio</c:v>
                </c:pt>
                <c:pt idx="3">
                  <c:v>Activo</c:v>
                </c:pt>
              </c:strCache>
            </c:strRef>
          </c:cat>
          <c:val>
            <c:numRef>
              <c:f>LISTAS!$D$110:$D$113</c:f>
              <c:numCache>
                <c:formatCode>_("$"* #,##0.00_);_("$"* \(#,##0.00\);_("$"* "-"??_);_(@_)</c:formatCode>
                <c:ptCount val="4"/>
                <c:pt idx="1">
                  <c:v>980145.07233927003</c:v>
                </c:pt>
                <c:pt idx="2">
                  <c:v>119808.51699190983</c:v>
                </c:pt>
                <c:pt idx="3">
                  <c:v>1099953.5893311799</c:v>
                </c:pt>
              </c:numCache>
            </c:numRef>
          </c:val>
          <c:extLst>
            <c:ext xmlns:c16="http://schemas.microsoft.com/office/drawing/2014/chart" uri="{C3380CC4-5D6E-409C-BE32-E72D297353CC}">
              <c16:uniqueId val="{00000009-7878-4E28-9750-CC98581DC37F}"/>
            </c:ext>
          </c:extLst>
        </c:ser>
        <c:dLbls>
          <c:showLegendKey val="0"/>
          <c:showVal val="0"/>
          <c:showCatName val="0"/>
          <c:showSerName val="0"/>
          <c:showPercent val="0"/>
          <c:showBubbleSize val="0"/>
          <c:showLeaderLines val="1"/>
        </c:dLbls>
        <c:firstSliceAng val="0"/>
      </c:pieChart>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w="25400">
          <a:noFill/>
        </a:ln>
        <a:effectLst/>
        <a:sp3d/>
      </c:spPr>
    </c:sideWall>
    <c:backWall>
      <c:thickness val="0"/>
      <c:spPr>
        <a:noFill/>
        <a:ln w="25400">
          <a:noFill/>
        </a:ln>
        <a:effectLst/>
        <a:sp3d/>
      </c:spPr>
    </c:backWall>
    <c:plotArea>
      <c:layout/>
      <c:bar3DChart>
        <c:barDir val="col"/>
        <c:grouping val="stacked"/>
        <c:varyColors val="0"/>
        <c:ser>
          <c:idx val="0"/>
          <c:order val="0"/>
          <c:tx>
            <c:strRef>
              <c:f>LISTAS!$M$109</c:f>
              <c:strCache>
                <c:ptCount val="1"/>
                <c:pt idx="0">
                  <c:v>Aportes Públicos</c:v>
                </c:pt>
              </c:strCache>
            </c:strRef>
          </c:tx>
          <c:spPr>
            <a:solidFill>
              <a:schemeClr val="accent1"/>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lumMod val="75000"/>
                        <a:lumOff val="25000"/>
                      </a:schemeClr>
                    </a:solidFill>
                    <a:latin typeface="+mj-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LISTAS!$N$108:$P$108</c:f>
              <c:numCache>
                <c:formatCode>General</c:formatCode>
                <c:ptCount val="3"/>
                <c:pt idx="0">
                  <c:v>2014</c:v>
                </c:pt>
                <c:pt idx="1">
                  <c:v>2015</c:v>
                </c:pt>
                <c:pt idx="2">
                  <c:v>2016</c:v>
                </c:pt>
              </c:numCache>
            </c:numRef>
          </c:cat>
          <c:val>
            <c:numRef>
              <c:f>LISTAS!$N$109:$P$109</c:f>
              <c:numCache>
                <c:formatCode>_(* #,##0_);_(* \(#,##0\);_(* "-"??_);_(@_)</c:formatCode>
                <c:ptCount val="3"/>
                <c:pt idx="1">
                  <c:v>129017.012625</c:v>
                </c:pt>
              </c:numCache>
            </c:numRef>
          </c:val>
          <c:extLst>
            <c:ext xmlns:c16="http://schemas.microsoft.com/office/drawing/2014/chart" uri="{C3380CC4-5D6E-409C-BE32-E72D297353CC}">
              <c16:uniqueId val="{00000000-4EF6-4316-AE1C-4128101D0241}"/>
            </c:ext>
          </c:extLst>
        </c:ser>
        <c:ser>
          <c:idx val="1"/>
          <c:order val="1"/>
          <c:tx>
            <c:strRef>
              <c:f>LISTAS!$M$110</c:f>
              <c:strCache>
                <c:ptCount val="1"/>
                <c:pt idx="0">
                  <c:v>Peajes</c:v>
                </c:pt>
              </c:strCache>
            </c:strRef>
          </c:tx>
          <c:spPr>
            <a:solidFill>
              <a:schemeClr val="accent2"/>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lumMod val="75000"/>
                        <a:lumOff val="25000"/>
                      </a:schemeClr>
                    </a:solidFill>
                    <a:latin typeface="+mj-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LISTAS!$N$108:$P$108</c:f>
              <c:numCache>
                <c:formatCode>General</c:formatCode>
                <c:ptCount val="3"/>
                <c:pt idx="0">
                  <c:v>2014</c:v>
                </c:pt>
                <c:pt idx="1">
                  <c:v>2015</c:v>
                </c:pt>
                <c:pt idx="2">
                  <c:v>2016</c:v>
                </c:pt>
              </c:numCache>
            </c:numRef>
          </c:cat>
          <c:val>
            <c:numRef>
              <c:f>LISTAS!$N$110:$P$110</c:f>
              <c:numCache>
                <c:formatCode>_(* #,##0_);_(* \(#,##0\);_(* "-"??_);_(@_)</c:formatCode>
                <c:ptCount val="3"/>
                <c:pt idx="0">
                  <c:v>76749.531099999993</c:v>
                </c:pt>
                <c:pt idx="1">
                  <c:v>92914.888099999996</c:v>
                </c:pt>
                <c:pt idx="2">
                  <c:v>25921.692999999999</c:v>
                </c:pt>
              </c:numCache>
            </c:numRef>
          </c:val>
          <c:extLst>
            <c:ext xmlns:c16="http://schemas.microsoft.com/office/drawing/2014/chart" uri="{C3380CC4-5D6E-409C-BE32-E72D297353CC}">
              <c16:uniqueId val="{00000001-4EF6-4316-AE1C-4128101D0241}"/>
            </c:ext>
          </c:extLst>
        </c:ser>
        <c:dLbls>
          <c:showLegendKey val="0"/>
          <c:showVal val="0"/>
          <c:showCatName val="0"/>
          <c:showSerName val="0"/>
          <c:showPercent val="0"/>
          <c:showBubbleSize val="0"/>
        </c:dLbls>
        <c:gapWidth val="150"/>
        <c:shape val="box"/>
        <c:axId val="1714937344"/>
        <c:axId val="1714934624"/>
        <c:axId val="0"/>
      </c:bar3DChart>
      <c:catAx>
        <c:axId val="1714937344"/>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2000" b="0" i="0" u="none" strike="noStrike" kern="1200" baseline="0">
                <a:solidFill>
                  <a:schemeClr val="tx1">
                    <a:lumMod val="65000"/>
                    <a:lumOff val="35000"/>
                  </a:schemeClr>
                </a:solidFill>
                <a:latin typeface="+mn-lt"/>
                <a:ea typeface="+mn-ea"/>
                <a:cs typeface="+mn-cs"/>
              </a:defRPr>
            </a:pPr>
            <a:endParaRPr lang="es-CO"/>
          </a:p>
        </c:txPr>
        <c:crossAx val="1714934624"/>
        <c:crosses val="autoZero"/>
        <c:auto val="1"/>
        <c:lblAlgn val="ctr"/>
        <c:lblOffset val="100"/>
        <c:noMultiLvlLbl val="0"/>
      </c:catAx>
      <c:valAx>
        <c:axId val="1714934624"/>
        <c:scaling>
          <c:orientation val="minMax"/>
        </c:scaling>
        <c:delete val="1"/>
        <c:axPos val="l"/>
        <c:numFmt formatCode="_(* #,##0_);_(* \(#,##0\);_(* &quot;-&quot;??_);_(@_)" sourceLinked="1"/>
        <c:majorTickMark val="none"/>
        <c:minorTickMark val="none"/>
        <c:tickLblPos val="nextTo"/>
        <c:crossAx val="171493734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20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userShapes r:id="rId3"/>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Mejoramiento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LISTAS!$M$36</c:f>
              <c:strCache>
                <c:ptCount val="1"/>
                <c:pt idx="0">
                  <c:v>PROGRAMADO</c:v>
                </c:pt>
              </c:strCache>
            </c:strRef>
          </c:tx>
          <c:spPr>
            <a:solidFill>
              <a:schemeClr val="accent1"/>
            </a:solidFill>
            <a:ln>
              <a:noFill/>
            </a:ln>
            <a:effectLst/>
          </c:spPr>
          <c:invertIfNegative val="0"/>
          <c:cat>
            <c:strRef>
              <c:f>LISTAS!$N$35:$Y$35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LISTAS!$N$36:$Y$36</c:f>
              <c:numCache>
                <c:formatCode>General</c:formatCode>
                <c:ptCount val="12"/>
              </c:numCache>
            </c:numRef>
          </c:val>
          <c:extLst>
            <c:ext xmlns:c16="http://schemas.microsoft.com/office/drawing/2014/chart" uri="{C3380CC4-5D6E-409C-BE32-E72D297353CC}">
              <c16:uniqueId val="{00000000-5D78-4B7D-9DB2-9873CCD45DCB}"/>
            </c:ext>
          </c:extLst>
        </c:ser>
        <c:ser>
          <c:idx val="1"/>
          <c:order val="1"/>
          <c:tx>
            <c:strRef>
              <c:f>LISTAS!$M$37</c:f>
              <c:strCache>
                <c:ptCount val="1"/>
                <c:pt idx="0">
                  <c:v>EJECUTADO</c:v>
                </c:pt>
              </c:strCache>
            </c:strRef>
          </c:tx>
          <c:spPr>
            <a:solidFill>
              <a:schemeClr val="accent2"/>
            </a:solidFill>
            <a:ln>
              <a:noFill/>
            </a:ln>
            <a:effectLst/>
          </c:spPr>
          <c:invertIfNegative val="0"/>
          <c:cat>
            <c:strRef>
              <c:f>LISTAS!$N$35:$Y$35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LISTAS!$N$37:$Y$37</c:f>
              <c:numCache>
                <c:formatCode>General</c:formatCode>
                <c:ptCount val="12"/>
              </c:numCache>
            </c:numRef>
          </c:val>
          <c:extLst>
            <c:ext xmlns:c16="http://schemas.microsoft.com/office/drawing/2014/chart" uri="{C3380CC4-5D6E-409C-BE32-E72D297353CC}">
              <c16:uniqueId val="{00000001-5D78-4B7D-9DB2-9873CCD45DCB}"/>
            </c:ext>
          </c:extLst>
        </c:ser>
        <c:dLbls>
          <c:showLegendKey val="0"/>
          <c:showVal val="0"/>
          <c:showCatName val="0"/>
          <c:showSerName val="0"/>
          <c:showPercent val="0"/>
          <c:showBubbleSize val="0"/>
        </c:dLbls>
        <c:gapWidth val="150"/>
        <c:axId val="1714930272"/>
        <c:axId val="1714938976"/>
      </c:barChart>
      <c:lineChart>
        <c:grouping val="standard"/>
        <c:varyColors val="0"/>
        <c:ser>
          <c:idx val="2"/>
          <c:order val="2"/>
          <c:tx>
            <c:strRef>
              <c:f>LISTAS!$M$38</c:f>
              <c:strCache>
                <c:ptCount val="1"/>
                <c:pt idx="0">
                  <c:v>PROYECTADO</c:v>
                </c:pt>
              </c:strCache>
            </c:strRef>
          </c:tx>
          <c:spPr>
            <a:ln w="28575" cap="rnd">
              <a:solidFill>
                <a:schemeClr val="accent3"/>
              </a:solidFill>
              <a:round/>
            </a:ln>
            <a:effectLst/>
          </c:spPr>
          <c:marker>
            <c:symbol val="none"/>
          </c:marker>
          <c:cat>
            <c:strRef>
              <c:f>LISTAS!$N$35:$Y$35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LISTAS!$N$38:$Y$38</c:f>
              <c:numCache>
                <c:formatCode>General</c:formatCode>
                <c:ptCount val="12"/>
              </c:numCache>
            </c:numRef>
          </c:val>
          <c:smooth val="0"/>
          <c:extLst>
            <c:ext xmlns:c16="http://schemas.microsoft.com/office/drawing/2014/chart" uri="{C3380CC4-5D6E-409C-BE32-E72D297353CC}">
              <c16:uniqueId val="{00000002-5D78-4B7D-9DB2-9873CCD45DCB}"/>
            </c:ext>
          </c:extLst>
        </c:ser>
        <c:dLbls>
          <c:showLegendKey val="0"/>
          <c:showVal val="0"/>
          <c:showCatName val="0"/>
          <c:showSerName val="0"/>
          <c:showPercent val="0"/>
          <c:showBubbleSize val="0"/>
        </c:dLbls>
        <c:marker val="1"/>
        <c:smooth val="0"/>
        <c:axId val="1714930272"/>
        <c:axId val="1714938976"/>
      </c:lineChart>
      <c:catAx>
        <c:axId val="17149302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714938976"/>
        <c:crosses val="autoZero"/>
        <c:auto val="1"/>
        <c:lblAlgn val="ctr"/>
        <c:lblOffset val="100"/>
        <c:noMultiLvlLbl val="0"/>
      </c:catAx>
      <c:valAx>
        <c:axId val="1714938976"/>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714930272"/>
        <c:crosses val="autoZero"/>
        <c:crossBetween val="between"/>
      </c:valAx>
      <c:spPr>
        <a:noFill/>
        <a:ln>
          <a:noFill/>
        </a:ln>
        <a:effectLst/>
      </c:spPr>
    </c:plotArea>
    <c:legend>
      <c:legendPos val="b"/>
      <c:legendEntry>
        <c:idx val="2"/>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r>
              <a:rPr lang="es-CO"/>
              <a:t>disponibilidad</a:t>
            </a:r>
            <a:r>
              <a:rPr lang="es-CO" baseline="0"/>
              <a:t> predial total </a:t>
            </a:r>
            <a:endParaRPr lang="es-CO"/>
          </a:p>
        </c:rich>
      </c:tx>
      <c:overlay val="0"/>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s-CO"/>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01-4B14-4D61-AC84-B0E6DBD08B98}"/>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03-4B14-4D61-AC84-B0E6DBD08B98}"/>
              </c:ext>
            </c:extLst>
          </c:dPt>
          <c:dLbls>
            <c:dLbl>
              <c:idx val="0"/>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CO"/>
                </a:p>
              </c:txPr>
              <c:dLblPos val="inEnd"/>
              <c:showLegendKey val="0"/>
              <c:showVal val="1"/>
              <c:showCatName val="1"/>
              <c:showSerName val="0"/>
              <c:showPercent val="1"/>
              <c:showBubbleSize val="0"/>
              <c:extLst>
                <c:ext xmlns:c16="http://schemas.microsoft.com/office/drawing/2014/chart" uri="{C3380CC4-5D6E-409C-BE32-E72D297353CC}">
                  <c16:uniqueId val="{00000001-4B14-4D61-AC84-B0E6DBD08B98}"/>
                </c:ext>
              </c:extLst>
            </c:dLbl>
            <c:dLbl>
              <c:idx val="1"/>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solidFill>
                      <a:effectLst/>
                      <a:latin typeface="+mn-lt"/>
                      <a:ea typeface="+mn-ea"/>
                      <a:cs typeface="+mn-cs"/>
                    </a:defRPr>
                  </a:pPr>
                  <a:endParaRPr lang="es-CO"/>
                </a:p>
              </c:txPr>
              <c:dLblPos val="inEnd"/>
              <c:showLegendKey val="0"/>
              <c:showVal val="1"/>
              <c:showCatName val="1"/>
              <c:showSerName val="0"/>
              <c:showPercent val="1"/>
              <c:showBubbleSize val="0"/>
              <c:extLst>
                <c:ext xmlns:c16="http://schemas.microsoft.com/office/drawing/2014/chart" uri="{C3380CC4-5D6E-409C-BE32-E72D297353CC}">
                  <c16:uniqueId val="{00000003-4B14-4D61-AC84-B0E6DBD08B98}"/>
                </c:ext>
              </c:extLst>
            </c:dLbl>
            <c:spPr>
              <a:solidFill>
                <a:sysClr val="window" lastClr="FFFFFF">
                  <a:alpha val="90000"/>
                </a:sysClr>
              </a:solidFill>
              <a:ln w="12700" cap="flat" cmpd="sng" algn="ctr">
                <a:solidFill>
                  <a:srgbClr val="5B9BD5"/>
                </a:solidFill>
                <a:round/>
              </a:ln>
              <a:effectLst>
                <a:outerShdw blurRad="50800" dist="38100" dir="2700000" algn="tl" rotWithShape="0">
                  <a:srgbClr val="5B9BD5">
                    <a:lumMod val="75000"/>
                    <a:alpha val="40000"/>
                  </a:srgbClr>
                </a:outerShdw>
              </a:effectLst>
            </c:spPr>
            <c:dLblPos val="inEnd"/>
            <c:showLegendKey val="0"/>
            <c:showVal val="1"/>
            <c:showCatName val="1"/>
            <c:showSerName val="0"/>
            <c:showPercent val="1"/>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'version original'!$A$139:$A$140</c:f>
              <c:strCache>
                <c:ptCount val="2"/>
                <c:pt idx="0">
                  <c:v>Disponibles</c:v>
                </c:pt>
                <c:pt idx="1">
                  <c:v>Faltantes</c:v>
                </c:pt>
              </c:strCache>
            </c:strRef>
          </c:cat>
          <c:val>
            <c:numRef>
              <c:f>'version original'!$B$139:$B$140</c:f>
              <c:numCache>
                <c:formatCode>General</c:formatCode>
                <c:ptCount val="2"/>
                <c:pt idx="0">
                  <c:v>978</c:v>
                </c:pt>
                <c:pt idx="1">
                  <c:v>36</c:v>
                </c:pt>
              </c:numCache>
            </c:numRef>
          </c:val>
          <c:extLst>
            <c:ext xmlns:c16="http://schemas.microsoft.com/office/drawing/2014/chart" uri="{C3380CC4-5D6E-409C-BE32-E72D297353CC}">
              <c16:uniqueId val="{00000004-4B14-4D61-AC84-B0E6DBD08B98}"/>
            </c:ext>
          </c:extLst>
        </c:ser>
        <c:dLbls>
          <c:dLblPos val="inEnd"/>
          <c:showLegendKey val="0"/>
          <c:showVal val="0"/>
          <c:showCatName val="0"/>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r>
              <a:rPr lang="es-CO"/>
              <a:t>longitud disponible  predial  </a:t>
            </a:r>
          </a:p>
        </c:rich>
      </c:tx>
      <c:overlay val="0"/>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s-CO"/>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01-D18E-4288-8C9C-992359255C5A}"/>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03-D18E-4288-8C9C-992359255C5A}"/>
              </c:ext>
            </c:extLst>
          </c:dPt>
          <c:dLbls>
            <c:dLbl>
              <c:idx val="0"/>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CO"/>
                </a:p>
              </c:txPr>
              <c:dLblPos val="inEnd"/>
              <c:showLegendKey val="0"/>
              <c:showVal val="0"/>
              <c:showCatName val="1"/>
              <c:showSerName val="0"/>
              <c:showPercent val="1"/>
              <c:showBubbleSize val="0"/>
              <c:extLst>
                <c:ext xmlns:c16="http://schemas.microsoft.com/office/drawing/2014/chart" uri="{C3380CC4-5D6E-409C-BE32-E72D297353CC}">
                  <c16:uniqueId val="{00000001-D18E-4288-8C9C-992359255C5A}"/>
                </c:ext>
              </c:extLst>
            </c:dLbl>
            <c:dLbl>
              <c:idx val="1"/>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solidFill>
                      <a:effectLst/>
                      <a:latin typeface="+mn-lt"/>
                      <a:ea typeface="+mn-ea"/>
                      <a:cs typeface="+mn-cs"/>
                    </a:defRPr>
                  </a:pPr>
                  <a:endParaRPr lang="es-CO"/>
                </a:p>
              </c:txPr>
              <c:dLblPos val="inEnd"/>
              <c:showLegendKey val="0"/>
              <c:showVal val="0"/>
              <c:showCatName val="1"/>
              <c:showSerName val="0"/>
              <c:showPercent val="1"/>
              <c:showBubbleSize val="0"/>
              <c:extLst>
                <c:ext xmlns:c16="http://schemas.microsoft.com/office/drawing/2014/chart" uri="{C3380CC4-5D6E-409C-BE32-E72D297353CC}">
                  <c16:uniqueId val="{00000003-D18E-4288-8C9C-992359255C5A}"/>
                </c:ext>
              </c:extLst>
            </c:dLbl>
            <c:spPr>
              <a:solidFill>
                <a:sysClr val="window" lastClr="FFFFFF">
                  <a:alpha val="90000"/>
                </a:sysClr>
              </a:solidFill>
              <a:ln w="12700" cap="flat" cmpd="sng" algn="ctr">
                <a:solidFill>
                  <a:srgbClr val="5B9BD5"/>
                </a:solidFill>
                <a:round/>
              </a:ln>
              <a:effectLst>
                <a:outerShdw blurRad="50800" dist="38100" dir="2700000" algn="tl" rotWithShape="0">
                  <a:srgbClr val="5B9BD5">
                    <a:lumMod val="75000"/>
                    <a:alpha val="40000"/>
                  </a:srgbClr>
                </a:outerShdw>
              </a:effectLst>
            </c:spPr>
            <c:dLblPos val="inEnd"/>
            <c:showLegendKey val="0"/>
            <c:showVal val="0"/>
            <c:showCatName val="1"/>
            <c:showSerName val="0"/>
            <c:showPercent val="1"/>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'version original'!$G$139:$G$140</c:f>
              <c:strCache>
                <c:ptCount val="2"/>
                <c:pt idx="0">
                  <c:v>Disponibles</c:v>
                </c:pt>
                <c:pt idx="1">
                  <c:v>Faltantes</c:v>
                </c:pt>
              </c:strCache>
            </c:strRef>
          </c:cat>
          <c:val>
            <c:numRef>
              <c:f>'version original'!$J$139:$J$140</c:f>
              <c:numCache>
                <c:formatCode>0.0</c:formatCode>
                <c:ptCount val="2"/>
                <c:pt idx="0">
                  <c:v>19.064299999999999</c:v>
                </c:pt>
                <c:pt idx="1">
                  <c:v>3.0856999999999997</c:v>
                </c:pt>
              </c:numCache>
            </c:numRef>
          </c:val>
          <c:extLst>
            <c:ext xmlns:c16="http://schemas.microsoft.com/office/drawing/2014/chart" uri="{C3380CC4-5D6E-409C-BE32-E72D297353CC}">
              <c16:uniqueId val="{00000004-D18E-4288-8C9C-992359255C5A}"/>
            </c:ext>
          </c:extLst>
        </c:ser>
        <c:dLbls>
          <c:dLblPos val="inEnd"/>
          <c:showLegendKey val="0"/>
          <c:showVal val="0"/>
          <c:showCatName val="0"/>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7080954419844955"/>
          <c:y val="0.13317584836447283"/>
          <c:w val="0.62938895118797211"/>
          <c:h val="0.73364830327105435"/>
        </c:manualLayout>
      </c:layout>
      <c:barChart>
        <c:barDir val="bar"/>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invertIfNegative val="0"/>
          <c:dPt>
            <c:idx val="1"/>
            <c:invertIfNegative val="0"/>
            <c:bubble3D val="0"/>
            <c:spPr>
              <a:solidFill>
                <a:srgbClr val="00FF00"/>
              </a:solidFill>
              <a:ln>
                <a:noFill/>
              </a:ln>
              <a:effectLst/>
            </c:spPr>
            <c:extLst>
              <c:ext xmlns:c16="http://schemas.microsoft.com/office/drawing/2014/chart" uri="{C3380CC4-5D6E-409C-BE32-E72D297353CC}">
                <c16:uniqueId val="{00000001-2A69-4D18-B22F-DA5583DBF39D}"/>
              </c:ext>
            </c:extLst>
          </c:dPt>
          <c:dLbls>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chemeClr val="tx2"/>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LISTAS!$J$142:$J$143</c:f>
              <c:strCache>
                <c:ptCount val="2"/>
                <c:pt idx="0">
                  <c:v> KM CONTRATADO</c:v>
                </c:pt>
                <c:pt idx="1">
                  <c:v>KM EJECUTADO</c:v>
                </c:pt>
              </c:strCache>
            </c:strRef>
          </c:cat>
          <c:val>
            <c:numRef>
              <c:f>LISTAS!$K$142:$K$143</c:f>
              <c:numCache>
                <c:formatCode>General</c:formatCode>
                <c:ptCount val="2"/>
                <c:pt idx="0">
                  <c:v>163.47</c:v>
                </c:pt>
                <c:pt idx="1">
                  <c:v>151.26</c:v>
                </c:pt>
              </c:numCache>
            </c:numRef>
          </c:val>
          <c:extLst>
            <c:ext xmlns:c16="http://schemas.microsoft.com/office/drawing/2014/chart" uri="{C3380CC4-5D6E-409C-BE32-E72D297353CC}">
              <c16:uniqueId val="{00000002-2A69-4D18-B22F-DA5583DBF39D}"/>
            </c:ext>
          </c:extLst>
        </c:ser>
        <c:dLbls>
          <c:showLegendKey val="0"/>
          <c:showVal val="0"/>
          <c:showCatName val="0"/>
          <c:showSerName val="0"/>
          <c:showPercent val="0"/>
          <c:showBubbleSize val="0"/>
        </c:dLbls>
        <c:gapWidth val="150"/>
        <c:axId val="1716466624"/>
        <c:axId val="1716462816"/>
      </c:barChart>
      <c:valAx>
        <c:axId val="1716462816"/>
        <c:scaling>
          <c:orientation val="minMax"/>
        </c:scaling>
        <c:delete val="1"/>
        <c:axPos val="b"/>
        <c:numFmt formatCode="General" sourceLinked="1"/>
        <c:majorTickMark val="out"/>
        <c:minorTickMark val="none"/>
        <c:tickLblPos val="nextTo"/>
        <c:crossAx val="1716466624"/>
        <c:crosses val="autoZero"/>
        <c:crossBetween val="between"/>
      </c:valAx>
      <c:catAx>
        <c:axId val="1716466624"/>
        <c:scaling>
          <c:orientation val="minMax"/>
        </c:scaling>
        <c:delete val="0"/>
        <c:axPos val="l"/>
        <c:numFmt formatCode="General" sourceLinked="1"/>
        <c:majorTickMark val="out"/>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2"/>
                </a:solidFill>
                <a:latin typeface="+mn-lt"/>
                <a:ea typeface="+mn-ea"/>
                <a:cs typeface="+mn-cs"/>
              </a:defRPr>
            </a:pPr>
            <a:endParaRPr lang="es-CO"/>
          </a:p>
        </c:txPr>
        <c:crossAx val="1716462816"/>
        <c:crosses val="autoZero"/>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9755079906476972"/>
          <c:y val="9.2018888196533297E-2"/>
          <c:w val="0.66857821885455038"/>
          <c:h val="0.71079777995375248"/>
        </c:manualLayout>
      </c:layout>
      <c:barChart>
        <c:barDir val="bar"/>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invertIfNegative val="0"/>
          <c:dPt>
            <c:idx val="1"/>
            <c:invertIfNegative val="0"/>
            <c:bubble3D val="0"/>
            <c:spPr>
              <a:solidFill>
                <a:srgbClr val="00FF00"/>
              </a:solidFill>
              <a:ln>
                <a:noFill/>
              </a:ln>
              <a:effectLst/>
            </c:spPr>
            <c:extLst>
              <c:ext xmlns:c16="http://schemas.microsoft.com/office/drawing/2014/chart" uri="{C3380CC4-5D6E-409C-BE32-E72D297353CC}">
                <c16:uniqueId val="{00000001-E43D-4DC0-B665-970905C14858}"/>
              </c:ext>
            </c:extLst>
          </c:dPt>
          <c:dLbls>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chemeClr val="tx2"/>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LISTAS!$J$146:$J$147</c:f>
              <c:strCache>
                <c:ptCount val="2"/>
                <c:pt idx="0">
                  <c:v>CONTRATADO</c:v>
                </c:pt>
                <c:pt idx="1">
                  <c:v>EJECUTADO</c:v>
                </c:pt>
              </c:strCache>
            </c:strRef>
          </c:cat>
          <c:val>
            <c:numRef>
              <c:f>LISTAS!$K$146:$K$147</c:f>
              <c:numCache>
                <c:formatCode>General</c:formatCode>
                <c:ptCount val="2"/>
                <c:pt idx="0">
                  <c:v>230</c:v>
                </c:pt>
                <c:pt idx="1">
                  <c:v>230</c:v>
                </c:pt>
              </c:numCache>
            </c:numRef>
          </c:val>
          <c:extLst>
            <c:ext xmlns:c16="http://schemas.microsoft.com/office/drawing/2014/chart" uri="{C3380CC4-5D6E-409C-BE32-E72D297353CC}">
              <c16:uniqueId val="{00000002-E43D-4DC0-B665-970905C14858}"/>
            </c:ext>
          </c:extLst>
        </c:ser>
        <c:dLbls>
          <c:showLegendKey val="0"/>
          <c:showVal val="0"/>
          <c:showCatName val="0"/>
          <c:showSerName val="0"/>
          <c:showPercent val="0"/>
          <c:showBubbleSize val="0"/>
        </c:dLbls>
        <c:gapWidth val="100"/>
        <c:axId val="1716467168"/>
        <c:axId val="1716473696"/>
      </c:barChart>
      <c:catAx>
        <c:axId val="1716467168"/>
        <c:scaling>
          <c:orientation val="minMax"/>
        </c:scaling>
        <c:delete val="0"/>
        <c:axPos val="l"/>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2"/>
                </a:solidFill>
                <a:latin typeface="+mn-lt"/>
                <a:ea typeface="+mn-ea"/>
                <a:cs typeface="+mn-cs"/>
              </a:defRPr>
            </a:pPr>
            <a:endParaRPr lang="es-CO"/>
          </a:p>
        </c:txPr>
        <c:crossAx val="1716473696"/>
        <c:crosses val="autoZero"/>
        <c:auto val="1"/>
        <c:lblAlgn val="ctr"/>
        <c:lblOffset val="100"/>
        <c:noMultiLvlLbl val="0"/>
      </c:catAx>
      <c:valAx>
        <c:axId val="1716473696"/>
        <c:scaling>
          <c:orientation val="minMax"/>
        </c:scaling>
        <c:delete val="1"/>
        <c:axPos val="b"/>
        <c:numFmt formatCode="General" sourceLinked="1"/>
        <c:majorTickMark val="none"/>
        <c:minorTickMark val="none"/>
        <c:tickLblPos val="nextTo"/>
        <c:crossAx val="171646716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CO"/>
              <a:t>INVERSIÓN ACUMULADA 2016</a:t>
            </a:r>
          </a:p>
          <a:p>
            <a:pPr>
              <a:defRPr/>
            </a:pPr>
            <a:r>
              <a:rPr lang="es-CO" sz="1200"/>
              <a:t>(</a:t>
            </a:r>
            <a:r>
              <a:rPr lang="es-CO" sz="1200" baseline="0"/>
              <a:t>Millones de pesos)</a:t>
            </a:r>
            <a:endParaRPr lang="es-CO" sz="1200"/>
          </a:p>
        </c:rich>
      </c:tx>
      <c:layout>
        <c:manualLayout>
          <c:xMode val="edge"/>
          <c:yMode val="edge"/>
          <c:x val="0.31712118370442399"/>
          <c:y val="4.250797024442083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1"/>
          <c:order val="1"/>
          <c:tx>
            <c:strRef>
              <c:f>LISTAS!$M$9</c:f>
              <c:strCache>
                <c:ptCount val="1"/>
                <c:pt idx="0">
                  <c:v>EJECUTADO</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0-F31A-464A-8BB4-9032BE8446A6}"/>
                </c:ext>
              </c:extLst>
            </c:dLbl>
            <c:dLbl>
              <c:idx val="1"/>
              <c:layout>
                <c:manualLayout>
                  <c:x val="0"/>
                  <c:y val="8.501594048884087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31A-464A-8BB4-9032BE8446A6}"/>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accent2"/>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LISTAS!$N$7:$X$7</c:f>
              <c:strCache>
                <c:ptCount val="11"/>
                <c:pt idx="0">
                  <c:v>ENE</c:v>
                </c:pt>
                <c:pt idx="1">
                  <c:v>FEB</c:v>
                </c:pt>
                <c:pt idx="2">
                  <c:v>MAR</c:v>
                </c:pt>
                <c:pt idx="3">
                  <c:v>ABR</c:v>
                </c:pt>
                <c:pt idx="4">
                  <c:v>MAY</c:v>
                </c:pt>
                <c:pt idx="5">
                  <c:v>JUN</c:v>
                </c:pt>
                <c:pt idx="6">
                  <c:v>JUL</c:v>
                </c:pt>
                <c:pt idx="7">
                  <c:v>AGO</c:v>
                </c:pt>
                <c:pt idx="8">
                  <c:v>SEP</c:v>
                </c:pt>
                <c:pt idx="9">
                  <c:v>OCT</c:v>
                </c:pt>
                <c:pt idx="10">
                  <c:v>NOV</c:v>
                </c:pt>
              </c:strCache>
            </c:strRef>
          </c:cat>
          <c:val>
            <c:numRef>
              <c:f>LISTAS!$N$9:$X$9</c:f>
              <c:numCache>
                <c:formatCode>"$"#,##0</c:formatCode>
                <c:ptCount val="11"/>
                <c:pt idx="0">
                  <c:v>15664.180762017482</c:v>
                </c:pt>
                <c:pt idx="1">
                  <c:v>47717.735839849585</c:v>
                </c:pt>
              </c:numCache>
            </c:numRef>
          </c:val>
          <c:extLst>
            <c:ext xmlns:c16="http://schemas.microsoft.com/office/drawing/2014/chart" uri="{C3380CC4-5D6E-409C-BE32-E72D297353CC}">
              <c16:uniqueId val="{00000002-F31A-464A-8BB4-9032BE8446A6}"/>
            </c:ext>
          </c:extLst>
        </c:ser>
        <c:dLbls>
          <c:showLegendKey val="0"/>
          <c:showVal val="0"/>
          <c:showCatName val="0"/>
          <c:showSerName val="0"/>
          <c:showPercent val="0"/>
          <c:showBubbleSize val="0"/>
        </c:dLbls>
        <c:gapWidth val="269"/>
        <c:axId val="1716470976"/>
        <c:axId val="1716466080"/>
      </c:barChart>
      <c:lineChart>
        <c:grouping val="standard"/>
        <c:varyColors val="0"/>
        <c:ser>
          <c:idx val="0"/>
          <c:order val="0"/>
          <c:tx>
            <c:strRef>
              <c:f>LISTAS!$M$8</c:f>
              <c:strCache>
                <c:ptCount val="1"/>
                <c:pt idx="0">
                  <c:v>PROGRAMADO</c:v>
                </c:pt>
              </c:strCache>
            </c:strRef>
          </c:tx>
          <c:spPr>
            <a:ln w="34925" cap="rnd">
              <a:solidFill>
                <a:schemeClr val="accent1"/>
              </a:solidFill>
              <a:round/>
            </a:ln>
            <a:effectLst>
              <a:outerShdw blurRad="57150" dist="19050" dir="5400000" algn="ctr" rotWithShape="0">
                <a:srgbClr val="000000">
                  <a:alpha val="63000"/>
                </a:srgbClr>
              </a:outerShdw>
            </a:effectLst>
          </c:spPr>
          <c:marker>
            <c:symbol val="none"/>
          </c:marker>
          <c:dLbls>
            <c:dLbl>
              <c:idx val="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31A-464A-8BB4-9032BE8446A6}"/>
                </c:ext>
              </c:extLst>
            </c:dLbl>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accent1">
                        <a:lumMod val="50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LISTAS!$N$7:$X$7</c:f>
              <c:strCache>
                <c:ptCount val="11"/>
                <c:pt idx="0">
                  <c:v>ENE</c:v>
                </c:pt>
                <c:pt idx="1">
                  <c:v>FEB</c:v>
                </c:pt>
                <c:pt idx="2">
                  <c:v>MAR</c:v>
                </c:pt>
                <c:pt idx="3">
                  <c:v>ABR</c:v>
                </c:pt>
                <c:pt idx="4">
                  <c:v>MAY</c:v>
                </c:pt>
                <c:pt idx="5">
                  <c:v>JUN</c:v>
                </c:pt>
                <c:pt idx="6">
                  <c:v>JUL</c:v>
                </c:pt>
                <c:pt idx="7">
                  <c:v>AGO</c:v>
                </c:pt>
                <c:pt idx="8">
                  <c:v>SEP</c:v>
                </c:pt>
                <c:pt idx="9">
                  <c:v>OCT</c:v>
                </c:pt>
                <c:pt idx="10">
                  <c:v>NOV</c:v>
                </c:pt>
              </c:strCache>
            </c:strRef>
          </c:cat>
          <c:val>
            <c:numRef>
              <c:f>LISTAS!$N$8:$X$8</c:f>
              <c:numCache>
                <c:formatCode>"$"#,##0</c:formatCode>
                <c:ptCount val="11"/>
                <c:pt idx="0">
                  <c:v>8339.7258686667137</c:v>
                </c:pt>
                <c:pt idx="1">
                  <c:v>25019.177606000114</c:v>
                </c:pt>
                <c:pt idx="2">
                  <c:v>50400.951988898814</c:v>
                </c:pt>
                <c:pt idx="3">
                  <c:v>76145.323148696014</c:v>
                </c:pt>
                <c:pt idx="4">
                  <c:v>89561.403893942508</c:v>
                </c:pt>
                <c:pt idx="5">
                  <c:v>102614.8878622904</c:v>
                </c:pt>
                <c:pt idx="6">
                  <c:v>112405.00083855134</c:v>
                </c:pt>
                <c:pt idx="7">
                  <c:v>122195.11381481227</c:v>
                </c:pt>
                <c:pt idx="8">
                  <c:v>131985.22679107319</c:v>
                </c:pt>
                <c:pt idx="9">
                  <c:v>141775.33976733411</c:v>
                </c:pt>
                <c:pt idx="10">
                  <c:v>151565.45274359503</c:v>
                </c:pt>
              </c:numCache>
            </c:numRef>
          </c:val>
          <c:smooth val="0"/>
          <c:extLst>
            <c:ext xmlns:c16="http://schemas.microsoft.com/office/drawing/2014/chart" uri="{C3380CC4-5D6E-409C-BE32-E72D297353CC}">
              <c16:uniqueId val="{00000004-F31A-464A-8BB4-9032BE8446A6}"/>
            </c:ext>
          </c:extLst>
        </c:ser>
        <c:ser>
          <c:idx val="2"/>
          <c:order val="2"/>
          <c:tx>
            <c:strRef>
              <c:f>LISTAS!$M$10</c:f>
              <c:strCache>
                <c:ptCount val="1"/>
                <c:pt idx="0">
                  <c:v>PROYECTADO</c:v>
                </c:pt>
              </c:strCache>
            </c:strRef>
          </c:tx>
          <c:spPr>
            <a:ln w="34925" cap="rnd">
              <a:solidFill>
                <a:schemeClr val="accent3"/>
              </a:solidFill>
              <a:round/>
            </a:ln>
            <a:effectLst>
              <a:outerShdw blurRad="57150" dist="19050" dir="5400000" algn="ctr" rotWithShape="0">
                <a:srgbClr val="000000">
                  <a:alpha val="63000"/>
                </a:srgbClr>
              </a:outerShdw>
            </a:effectLst>
          </c:spPr>
          <c:marker>
            <c:symbol val="none"/>
          </c:marker>
          <c:cat>
            <c:strRef>
              <c:f>LISTAS!$N$7:$X$7</c:f>
              <c:strCache>
                <c:ptCount val="11"/>
                <c:pt idx="0">
                  <c:v>ENE</c:v>
                </c:pt>
                <c:pt idx="1">
                  <c:v>FEB</c:v>
                </c:pt>
                <c:pt idx="2">
                  <c:v>MAR</c:v>
                </c:pt>
                <c:pt idx="3">
                  <c:v>ABR</c:v>
                </c:pt>
                <c:pt idx="4">
                  <c:v>MAY</c:v>
                </c:pt>
                <c:pt idx="5">
                  <c:v>JUN</c:v>
                </c:pt>
                <c:pt idx="6">
                  <c:v>JUL</c:v>
                </c:pt>
                <c:pt idx="7">
                  <c:v>AGO</c:v>
                </c:pt>
                <c:pt idx="8">
                  <c:v>SEP</c:v>
                </c:pt>
                <c:pt idx="9">
                  <c:v>OCT</c:v>
                </c:pt>
                <c:pt idx="10">
                  <c:v>NOV</c:v>
                </c:pt>
              </c:strCache>
            </c:strRef>
          </c:cat>
          <c:val>
            <c:numRef>
              <c:f>LISTAS!$N$10:$X$10</c:f>
              <c:numCache>
                <c:formatCode>General</c:formatCode>
                <c:ptCount val="11"/>
              </c:numCache>
            </c:numRef>
          </c:val>
          <c:smooth val="0"/>
          <c:extLst>
            <c:ext xmlns:c16="http://schemas.microsoft.com/office/drawing/2014/chart" uri="{C3380CC4-5D6E-409C-BE32-E72D297353CC}">
              <c16:uniqueId val="{00000005-F31A-464A-8BB4-9032BE8446A6}"/>
            </c:ext>
          </c:extLst>
        </c:ser>
        <c:dLbls>
          <c:showLegendKey val="0"/>
          <c:showVal val="0"/>
          <c:showCatName val="0"/>
          <c:showSerName val="0"/>
          <c:showPercent val="0"/>
          <c:showBubbleSize val="0"/>
        </c:dLbls>
        <c:marker val="1"/>
        <c:smooth val="0"/>
        <c:axId val="1716470976"/>
        <c:axId val="1716466080"/>
      </c:lineChart>
      <c:catAx>
        <c:axId val="171647097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716466080"/>
        <c:crosses val="autoZero"/>
        <c:auto val="1"/>
        <c:lblAlgn val="ctr"/>
        <c:lblOffset val="100"/>
        <c:noMultiLvlLbl val="0"/>
      </c:catAx>
      <c:valAx>
        <c:axId val="1716466080"/>
        <c:scaling>
          <c:orientation val="minMax"/>
        </c:scaling>
        <c:delete val="1"/>
        <c:axPos val="l"/>
        <c:numFmt formatCode="_(&quot;$&quot;* #,##0_);_(&quot;$&quot;* \(#,##0\);_(&quot;$&quot;* &quot;-&quot;_);_(@_)" sourceLinked="0"/>
        <c:majorTickMark val="none"/>
        <c:minorTickMark val="none"/>
        <c:tickLblPos val="nextTo"/>
        <c:crossAx val="1716470976"/>
        <c:crosses val="autoZero"/>
        <c:crossBetween val="between"/>
      </c:valAx>
      <c:spPr>
        <a:noFill/>
        <a:ln>
          <a:noFill/>
        </a:ln>
        <a:effectLst/>
      </c:spPr>
    </c:plotArea>
    <c:legend>
      <c:legendPos val="b"/>
      <c:legendEntry>
        <c:idx val="2"/>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2951233595800528"/>
          <c:y val="0.18560185185185185"/>
          <c:w val="0.63382099737532804"/>
          <c:h val="0.77736111111111106"/>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rgbClr val="00FF00"/>
              </a:solidFill>
              <a:ln>
                <a:noFill/>
              </a:ln>
              <a:effectLst/>
            </c:spPr>
            <c:extLst>
              <c:ext xmlns:c16="http://schemas.microsoft.com/office/drawing/2014/chart" uri="{C3380CC4-5D6E-409C-BE32-E72D297353CC}">
                <c16:uniqueId val="{00000001-72CC-4288-BAFF-B10387B343D5}"/>
              </c:ext>
            </c:extLst>
          </c:dPt>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LISTAS!$J$153:$J$155</c:f>
              <c:strCache>
                <c:ptCount val="3"/>
                <c:pt idx="0">
                  <c:v>INVERSIÓN 2014</c:v>
                </c:pt>
                <c:pt idx="1">
                  <c:v>INVERSIÓN 2015</c:v>
                </c:pt>
                <c:pt idx="2">
                  <c:v>EJECUTADO 2016</c:v>
                </c:pt>
              </c:strCache>
            </c:strRef>
          </c:cat>
          <c:val>
            <c:numRef>
              <c:f>LISTAS!$K$153:$K$155</c:f>
              <c:numCache>
                <c:formatCode>"$"#,##0</c:formatCode>
                <c:ptCount val="3"/>
                <c:pt idx="1">
                  <c:v>173652.57712199999</c:v>
                </c:pt>
                <c:pt idx="2">
                  <c:v>47717.735839849585</c:v>
                </c:pt>
              </c:numCache>
            </c:numRef>
          </c:val>
          <c:extLst>
            <c:ext xmlns:c16="http://schemas.microsoft.com/office/drawing/2014/chart" uri="{C3380CC4-5D6E-409C-BE32-E72D297353CC}">
              <c16:uniqueId val="{00000002-72CC-4288-BAFF-B10387B343D5}"/>
            </c:ext>
          </c:extLst>
        </c:ser>
        <c:dLbls>
          <c:showLegendKey val="0"/>
          <c:showVal val="0"/>
          <c:showCatName val="0"/>
          <c:showSerName val="0"/>
          <c:showPercent val="0"/>
          <c:showBubbleSize val="0"/>
        </c:dLbls>
        <c:gapWidth val="182"/>
        <c:axId val="1716464992"/>
        <c:axId val="1716461728"/>
      </c:barChart>
      <c:catAx>
        <c:axId val="171646499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s-CO"/>
          </a:p>
        </c:txPr>
        <c:crossAx val="1716461728"/>
        <c:crosses val="autoZero"/>
        <c:auto val="1"/>
        <c:lblAlgn val="ctr"/>
        <c:lblOffset val="100"/>
        <c:noMultiLvlLbl val="0"/>
      </c:catAx>
      <c:valAx>
        <c:axId val="1716461728"/>
        <c:scaling>
          <c:orientation val="minMax"/>
        </c:scaling>
        <c:delete val="1"/>
        <c:axPos val="b"/>
        <c:numFmt formatCode="&quot;$&quot;#,##0" sourceLinked="1"/>
        <c:majorTickMark val="none"/>
        <c:minorTickMark val="none"/>
        <c:tickLblPos val="nextTo"/>
        <c:crossAx val="1716464992"/>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1"/>
          <c:order val="1"/>
          <c:tx>
            <c:strRef>
              <c:f>LISTAS!$M$32</c:f>
              <c:strCache>
                <c:ptCount val="1"/>
                <c:pt idx="0">
                  <c:v>EJECUTADO ACUMULADO</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LISTAS!$N$30:$Y$30</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LISTAS!$N$32:$Y$32</c:f>
              <c:numCache>
                <c:formatCode>General</c:formatCode>
                <c:ptCount val="12"/>
                <c:pt idx="0">
                  <c:v>2.16</c:v>
                </c:pt>
                <c:pt idx="1">
                  <c:v>6.58</c:v>
                </c:pt>
                <c:pt idx="2">
                  <c:v>9.94</c:v>
                </c:pt>
              </c:numCache>
            </c:numRef>
          </c:val>
          <c:extLst>
            <c:ext xmlns:c16="http://schemas.microsoft.com/office/drawing/2014/chart" uri="{C3380CC4-5D6E-409C-BE32-E72D297353CC}">
              <c16:uniqueId val="{00000000-0E33-441B-8DEB-9DDAC2A910EC}"/>
            </c:ext>
          </c:extLst>
        </c:ser>
        <c:dLbls>
          <c:showLegendKey val="0"/>
          <c:showVal val="0"/>
          <c:showCatName val="0"/>
          <c:showSerName val="0"/>
          <c:showPercent val="0"/>
          <c:showBubbleSize val="0"/>
        </c:dLbls>
        <c:gapWidth val="150"/>
        <c:axId val="1688540000"/>
        <c:axId val="1688531296"/>
      </c:barChart>
      <c:lineChart>
        <c:grouping val="standard"/>
        <c:varyColors val="0"/>
        <c:ser>
          <c:idx val="0"/>
          <c:order val="0"/>
          <c:tx>
            <c:strRef>
              <c:f>LISTAS!$M$31</c:f>
              <c:strCache>
                <c:ptCount val="1"/>
                <c:pt idx="0">
                  <c:v>PROGRAMADO ACUMULADO</c:v>
                </c:pt>
              </c:strCache>
            </c:strRef>
          </c:tx>
          <c:spPr>
            <a:ln w="34925" cap="rnd">
              <a:solidFill>
                <a:schemeClr val="accent1"/>
              </a:solidFill>
              <a:round/>
            </a:ln>
            <a:effectLst>
              <a:outerShdw blurRad="57150" dist="19050" dir="5400000" algn="ctr" rotWithShape="0">
                <a:srgbClr val="000000">
                  <a:alpha val="63000"/>
                </a:srgbClr>
              </a:outerShdw>
            </a:effectLst>
          </c:spPr>
          <c:marker>
            <c:symbol val="circle"/>
            <c:size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9525">
                <a:solidFill>
                  <a:schemeClr val="accent1"/>
                </a:solidFill>
                <a:round/>
              </a:ln>
              <a:effectLst>
                <a:outerShdw blurRad="57150" dist="19050" dir="5400000" algn="ctr" rotWithShape="0">
                  <a:srgbClr val="000000">
                    <a:alpha val="63000"/>
                  </a:srgbClr>
                </a:outerShdw>
              </a:effectLst>
            </c:spPr>
          </c:marker>
          <c:cat>
            <c:strRef>
              <c:f>LISTAS!$N$30:$Y$30</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LISTAS!$N$31:$Y$31</c:f>
              <c:numCache>
                <c:formatCode>General</c:formatCode>
                <c:ptCount val="12"/>
                <c:pt idx="0">
                  <c:v>1.1499999999999999</c:v>
                </c:pt>
                <c:pt idx="1">
                  <c:v>3.4499999999999997</c:v>
                </c:pt>
                <c:pt idx="2">
                  <c:v>6.9499999999999993</c:v>
                </c:pt>
                <c:pt idx="3">
                  <c:v>10.5</c:v>
                </c:pt>
                <c:pt idx="4">
                  <c:v>12.35</c:v>
                </c:pt>
                <c:pt idx="5">
                  <c:v>14.15</c:v>
                </c:pt>
                <c:pt idx="6">
                  <c:v>15.5</c:v>
                </c:pt>
                <c:pt idx="7">
                  <c:v>16.850000000000001</c:v>
                </c:pt>
                <c:pt idx="8">
                  <c:v>18.200000000000003</c:v>
                </c:pt>
                <c:pt idx="9">
                  <c:v>19.550000000000004</c:v>
                </c:pt>
                <c:pt idx="10">
                  <c:v>20.900000000000006</c:v>
                </c:pt>
                <c:pt idx="11">
                  <c:v>22.150000000000006</c:v>
                </c:pt>
              </c:numCache>
            </c:numRef>
          </c:val>
          <c:smooth val="0"/>
          <c:extLst>
            <c:ext xmlns:c16="http://schemas.microsoft.com/office/drawing/2014/chart" uri="{C3380CC4-5D6E-409C-BE32-E72D297353CC}">
              <c16:uniqueId val="{00000001-0E33-441B-8DEB-9DDAC2A910EC}"/>
            </c:ext>
          </c:extLst>
        </c:ser>
        <c:ser>
          <c:idx val="2"/>
          <c:order val="2"/>
          <c:tx>
            <c:strRef>
              <c:f>LISTAS!$M$33</c:f>
              <c:strCache>
                <c:ptCount val="1"/>
                <c:pt idx="0">
                  <c:v>PROYECTADO</c:v>
                </c:pt>
              </c:strCache>
            </c:strRef>
          </c:tx>
          <c:spPr>
            <a:ln w="34925" cap="rnd">
              <a:solidFill>
                <a:schemeClr val="accent3"/>
              </a:solidFill>
              <a:round/>
            </a:ln>
            <a:effectLst>
              <a:outerShdw blurRad="57150" dist="19050" dir="5400000" algn="ctr" rotWithShape="0">
                <a:srgbClr val="000000">
                  <a:alpha val="63000"/>
                </a:srgbClr>
              </a:outerShdw>
            </a:effectLst>
          </c:spPr>
          <c:marker>
            <c:symbol val="circle"/>
            <c:size val="6"/>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w="9525">
                <a:solidFill>
                  <a:schemeClr val="accent3"/>
                </a:solidFill>
                <a:round/>
              </a:ln>
              <a:effectLst>
                <a:outerShdw blurRad="57150" dist="19050" dir="5400000" algn="ctr" rotWithShape="0">
                  <a:srgbClr val="000000">
                    <a:alpha val="63000"/>
                  </a:srgbClr>
                </a:outerShdw>
              </a:effectLst>
            </c:spPr>
          </c:marker>
          <c:cat>
            <c:strRef>
              <c:f>LISTAS!$N$30:$Y$30</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LISTAS!$N$33:$Y$33</c:f>
              <c:numCache>
                <c:formatCode>General</c:formatCode>
                <c:ptCount val="12"/>
                <c:pt idx="0">
                  <c:v>1.1499999999999999</c:v>
                </c:pt>
                <c:pt idx="1">
                  <c:v>3.4499999999999997</c:v>
                </c:pt>
                <c:pt idx="2">
                  <c:v>6.9499999999999993</c:v>
                </c:pt>
                <c:pt idx="3">
                  <c:v>10.5</c:v>
                </c:pt>
                <c:pt idx="4">
                  <c:v>12.35</c:v>
                </c:pt>
                <c:pt idx="5">
                  <c:v>14.15</c:v>
                </c:pt>
                <c:pt idx="6">
                  <c:v>15.5</c:v>
                </c:pt>
                <c:pt idx="7">
                  <c:v>16.850000000000001</c:v>
                </c:pt>
                <c:pt idx="8">
                  <c:v>18.200000000000003</c:v>
                </c:pt>
                <c:pt idx="9">
                  <c:v>19.550000000000004</c:v>
                </c:pt>
                <c:pt idx="10">
                  <c:v>20.900000000000006</c:v>
                </c:pt>
                <c:pt idx="11">
                  <c:v>22.150000000000006</c:v>
                </c:pt>
              </c:numCache>
            </c:numRef>
          </c:val>
          <c:smooth val="0"/>
          <c:extLst>
            <c:ext xmlns:c16="http://schemas.microsoft.com/office/drawing/2014/chart" uri="{C3380CC4-5D6E-409C-BE32-E72D297353CC}">
              <c16:uniqueId val="{00000002-0E33-441B-8DEB-9DDAC2A910EC}"/>
            </c:ext>
          </c:extLst>
        </c:ser>
        <c:dLbls>
          <c:showLegendKey val="0"/>
          <c:showVal val="0"/>
          <c:showCatName val="0"/>
          <c:showSerName val="0"/>
          <c:showPercent val="0"/>
          <c:showBubbleSize val="0"/>
        </c:dLbls>
        <c:marker val="1"/>
        <c:smooth val="0"/>
        <c:axId val="1688540000"/>
        <c:axId val="1688531296"/>
      </c:lineChart>
      <c:catAx>
        <c:axId val="1688540000"/>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688531296"/>
        <c:crosses val="autoZero"/>
        <c:auto val="1"/>
        <c:lblAlgn val="ctr"/>
        <c:lblOffset val="100"/>
        <c:noMultiLvlLbl val="0"/>
      </c:catAx>
      <c:valAx>
        <c:axId val="1688531296"/>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6885400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LISTAS!$M$57</c:f>
              <c:strCache>
                <c:ptCount val="1"/>
                <c:pt idx="0">
                  <c:v>MAR</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LISTAS!$N$56:$S$56</c15:sqref>
                  </c15:fullRef>
                </c:ext>
              </c:extLst>
              <c:f>(LISTAS!$N$56:$O$56,LISTAS!$Q$56,LISTAS!$S$56)</c:f>
              <c:strCache>
                <c:ptCount val="4"/>
                <c:pt idx="0">
                  <c:v>Insumos prediales</c:v>
                </c:pt>
                <c:pt idx="1">
                  <c:v>Oferta notificada e inscrita</c:v>
                </c:pt>
                <c:pt idx="2">
                  <c:v>Expropiacion</c:v>
                </c:pt>
                <c:pt idx="3">
                  <c:v>Casos especiales</c:v>
                </c:pt>
              </c:strCache>
            </c:strRef>
          </c:cat>
          <c:val>
            <c:numRef>
              <c:extLst>
                <c:ext xmlns:c15="http://schemas.microsoft.com/office/drawing/2012/chart" uri="{02D57815-91ED-43cb-92C2-25804820EDAC}">
                  <c15:fullRef>
                    <c15:sqref>LISTAS!$N$57:$S$57</c15:sqref>
                  </c15:fullRef>
                </c:ext>
              </c:extLst>
              <c:f>(LISTAS!$N$57:$O$57,LISTAS!$Q$57,LISTAS!$S$57)</c:f>
              <c:numCache>
                <c:formatCode>0.00</c:formatCode>
                <c:ptCount val="4"/>
                <c:pt idx="0">
                  <c:v>3.6090000000000004E-2</c:v>
                </c:pt>
                <c:pt idx="1">
                  <c:v>0.75402999999999998</c:v>
                </c:pt>
                <c:pt idx="2">
                  <c:v>1.54</c:v>
                </c:pt>
                <c:pt idx="3">
                  <c:v>0.71899999999999997</c:v>
                </c:pt>
              </c:numCache>
            </c:numRef>
          </c:val>
          <c:extLst>
            <c:ext xmlns:c16="http://schemas.microsoft.com/office/drawing/2014/chart" uri="{C3380CC4-5D6E-409C-BE32-E72D297353CC}">
              <c16:uniqueId val="{00000000-470E-42E8-978D-CC59EDA985EC}"/>
            </c:ext>
          </c:extLst>
        </c:ser>
        <c:dLbls>
          <c:showLegendKey val="0"/>
          <c:showVal val="0"/>
          <c:showCatName val="0"/>
          <c:showSerName val="0"/>
          <c:showPercent val="0"/>
          <c:showBubbleSize val="0"/>
        </c:dLbls>
        <c:gapWidth val="219"/>
        <c:overlap val="-27"/>
        <c:axId val="1716475328"/>
        <c:axId val="1716475872"/>
      </c:barChart>
      <c:catAx>
        <c:axId val="17164753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s-CO"/>
          </a:p>
        </c:txPr>
        <c:crossAx val="1716475872"/>
        <c:crosses val="autoZero"/>
        <c:auto val="1"/>
        <c:lblAlgn val="ctr"/>
        <c:lblOffset val="100"/>
        <c:noMultiLvlLbl val="0"/>
      </c:catAx>
      <c:valAx>
        <c:axId val="1716475872"/>
        <c:scaling>
          <c:orientation val="minMax"/>
        </c:scaling>
        <c:delete val="1"/>
        <c:axPos val="l"/>
        <c:numFmt formatCode="0.00" sourceLinked="1"/>
        <c:majorTickMark val="none"/>
        <c:minorTickMark val="none"/>
        <c:tickLblPos val="nextTo"/>
        <c:crossAx val="1716475328"/>
        <c:crosses val="autoZero"/>
        <c:crossBetween val="between"/>
      </c:valAx>
      <c:spPr>
        <a:noFill/>
        <a:ln w="25400">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50877796358207183"/>
          <c:y val="7.4468110058003037E-2"/>
          <c:w val="0.44619278835802151"/>
          <c:h val="0.89078010524826223"/>
        </c:manualLayout>
      </c:layout>
      <c:barChart>
        <c:barDir val="bar"/>
        <c:grouping val="clustered"/>
        <c:varyColors val="0"/>
        <c:ser>
          <c:idx val="0"/>
          <c:order val="0"/>
          <c:tx>
            <c:strRef>
              <c:f>Hoja3!$B$4</c:f>
              <c:strCache>
                <c:ptCount val="1"/>
                <c:pt idx="0">
                  <c:v>%</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2"/>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Hoja3!$A$5:$A$8</c:f>
              <c:strCache>
                <c:ptCount val="4"/>
                <c:pt idx="0">
                  <c:v>KMA CONSTRUCCIONES S.A.</c:v>
                </c:pt>
                <c:pt idx="1">
                  <c:v>OBRAS ESPECIALES OBRESCA C.A.</c:v>
                </c:pt>
                <c:pt idx="2">
                  <c:v>CONSTRUCTORA EMMA LTDA.</c:v>
                </c:pt>
                <c:pt idx="3">
                  <c:v>TECNOCONSULTA</c:v>
                </c:pt>
              </c:strCache>
            </c:strRef>
          </c:cat>
          <c:val>
            <c:numRef>
              <c:f>Hoja3!$B$5:$B$8</c:f>
              <c:numCache>
                <c:formatCode>0%</c:formatCode>
                <c:ptCount val="4"/>
                <c:pt idx="0">
                  <c:v>0.57899999999999996</c:v>
                </c:pt>
                <c:pt idx="1">
                  <c:v>0.222</c:v>
                </c:pt>
                <c:pt idx="2">
                  <c:v>0.19700000000000001</c:v>
                </c:pt>
                <c:pt idx="3" formatCode="0.0%">
                  <c:v>1E-3</c:v>
                </c:pt>
              </c:numCache>
            </c:numRef>
          </c:val>
          <c:extLst>
            <c:ext xmlns:c16="http://schemas.microsoft.com/office/drawing/2014/chart" uri="{C3380CC4-5D6E-409C-BE32-E72D297353CC}">
              <c16:uniqueId val="{00000000-955E-4D32-B596-D97671CE7657}"/>
            </c:ext>
          </c:extLst>
        </c:ser>
        <c:dLbls>
          <c:showLegendKey val="0"/>
          <c:showVal val="0"/>
          <c:showCatName val="0"/>
          <c:showSerName val="0"/>
          <c:showPercent val="0"/>
          <c:showBubbleSize val="0"/>
        </c:dLbls>
        <c:gapWidth val="150"/>
        <c:axId val="1715443120"/>
        <c:axId val="1715433328"/>
      </c:barChart>
      <c:valAx>
        <c:axId val="1715433328"/>
        <c:scaling>
          <c:orientation val="minMax"/>
        </c:scaling>
        <c:delete val="1"/>
        <c:axPos val="b"/>
        <c:numFmt formatCode="0%" sourceLinked="1"/>
        <c:majorTickMark val="out"/>
        <c:minorTickMark val="none"/>
        <c:tickLblPos val="nextTo"/>
        <c:crossAx val="1715443120"/>
        <c:crosses val="autoZero"/>
        <c:crossBetween val="between"/>
      </c:valAx>
      <c:catAx>
        <c:axId val="1715443120"/>
        <c:scaling>
          <c:orientation val="minMax"/>
        </c:scaling>
        <c:delete val="0"/>
        <c:axPos val="l"/>
        <c:numFmt formatCode="General" sourceLinked="1"/>
        <c:majorTickMark val="out"/>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2"/>
                </a:solidFill>
                <a:latin typeface="+mn-lt"/>
                <a:ea typeface="+mn-ea"/>
                <a:cs typeface="+mn-cs"/>
              </a:defRPr>
            </a:pPr>
            <a:endParaRPr lang="es-CO"/>
          </a:p>
        </c:txPr>
        <c:crossAx val="1715433328"/>
        <c:crosses val="autoZero"/>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Hoja3!$E$4</c:f>
              <c:strCache>
                <c:ptCount val="1"/>
                <c:pt idx="0">
                  <c:v>%</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Hoja3!$D$5:$D$7</c:f>
              <c:strCache>
                <c:ptCount val="3"/>
                <c:pt idx="0">
                  <c:v>INYPSA</c:v>
                </c:pt>
                <c:pt idx="1">
                  <c:v>GRUSAMAR</c:v>
                </c:pt>
                <c:pt idx="2">
                  <c:v>PI LTDA</c:v>
                </c:pt>
              </c:strCache>
            </c:strRef>
          </c:cat>
          <c:val>
            <c:numRef>
              <c:f>Hoja3!$E$5:$E$7</c:f>
              <c:numCache>
                <c:formatCode>0%</c:formatCode>
                <c:ptCount val="3"/>
                <c:pt idx="0">
                  <c:v>0.35</c:v>
                </c:pt>
                <c:pt idx="1">
                  <c:v>0.35</c:v>
                </c:pt>
                <c:pt idx="2">
                  <c:v>0.3</c:v>
                </c:pt>
              </c:numCache>
            </c:numRef>
          </c:val>
          <c:extLst>
            <c:ext xmlns:c16="http://schemas.microsoft.com/office/drawing/2014/chart" uri="{C3380CC4-5D6E-409C-BE32-E72D297353CC}">
              <c16:uniqueId val="{00000000-127F-424B-8CFD-5EBD4C4D770E}"/>
            </c:ext>
          </c:extLst>
        </c:ser>
        <c:dLbls>
          <c:showLegendKey val="0"/>
          <c:showVal val="0"/>
          <c:showCatName val="0"/>
          <c:showSerName val="0"/>
          <c:showPercent val="0"/>
          <c:showBubbleSize val="0"/>
        </c:dLbls>
        <c:gapWidth val="182"/>
        <c:axId val="1715440400"/>
        <c:axId val="1715444752"/>
      </c:barChart>
      <c:catAx>
        <c:axId val="171544040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s-CO"/>
          </a:p>
        </c:txPr>
        <c:crossAx val="1715444752"/>
        <c:crosses val="autoZero"/>
        <c:auto val="1"/>
        <c:lblAlgn val="ctr"/>
        <c:lblOffset val="100"/>
        <c:noMultiLvlLbl val="0"/>
      </c:catAx>
      <c:valAx>
        <c:axId val="1715444752"/>
        <c:scaling>
          <c:orientation val="minMax"/>
        </c:scaling>
        <c:delete val="1"/>
        <c:axPos val="b"/>
        <c:numFmt formatCode="0%" sourceLinked="1"/>
        <c:majorTickMark val="none"/>
        <c:minorTickMark val="none"/>
        <c:tickLblPos val="nextTo"/>
        <c:crossAx val="1715440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50877796358207183"/>
          <c:y val="7.4468110058003037E-2"/>
          <c:w val="0.44619278835802151"/>
          <c:h val="0.89078010524826223"/>
        </c:manualLayout>
      </c:layout>
      <c:barChart>
        <c:barDir val="bar"/>
        <c:grouping val="clustered"/>
        <c:varyColors val="0"/>
        <c:ser>
          <c:idx val="0"/>
          <c:order val="0"/>
          <c:tx>
            <c:strRef>
              <c:f>Hoja3!$B$4</c:f>
              <c:strCache>
                <c:ptCount val="1"/>
                <c:pt idx="0">
                  <c:v>%</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2"/>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Hoja3!$A$5:$A$8</c:f>
              <c:strCache>
                <c:ptCount val="4"/>
                <c:pt idx="0">
                  <c:v>KMA CONSTRUCCIONES S.A.</c:v>
                </c:pt>
                <c:pt idx="1">
                  <c:v>OBRAS ESPECIALES OBRESCA C.A.</c:v>
                </c:pt>
                <c:pt idx="2">
                  <c:v>CONSTRUCTORA EMMA LTDA.</c:v>
                </c:pt>
                <c:pt idx="3">
                  <c:v>TECNOCONSULTA</c:v>
                </c:pt>
              </c:strCache>
            </c:strRef>
          </c:cat>
          <c:val>
            <c:numRef>
              <c:f>Hoja3!$B$5:$B$8</c:f>
              <c:numCache>
                <c:formatCode>0%</c:formatCode>
                <c:ptCount val="4"/>
                <c:pt idx="0">
                  <c:v>0.57899999999999996</c:v>
                </c:pt>
                <c:pt idx="1">
                  <c:v>0.222</c:v>
                </c:pt>
                <c:pt idx="2">
                  <c:v>0.19700000000000001</c:v>
                </c:pt>
                <c:pt idx="3" formatCode="0.0%">
                  <c:v>1E-3</c:v>
                </c:pt>
              </c:numCache>
            </c:numRef>
          </c:val>
          <c:extLst>
            <c:ext xmlns:c16="http://schemas.microsoft.com/office/drawing/2014/chart" uri="{C3380CC4-5D6E-409C-BE32-E72D297353CC}">
              <c16:uniqueId val="{00000000-98A8-43D9-9E9B-DCD2C55EAE23}"/>
            </c:ext>
          </c:extLst>
        </c:ser>
        <c:dLbls>
          <c:showLegendKey val="0"/>
          <c:showVal val="0"/>
          <c:showCatName val="0"/>
          <c:showSerName val="0"/>
          <c:showPercent val="0"/>
          <c:showBubbleSize val="0"/>
        </c:dLbls>
        <c:gapWidth val="150"/>
        <c:axId val="1715443120"/>
        <c:axId val="1715433328"/>
      </c:barChart>
      <c:valAx>
        <c:axId val="1715433328"/>
        <c:scaling>
          <c:orientation val="minMax"/>
        </c:scaling>
        <c:delete val="1"/>
        <c:axPos val="b"/>
        <c:numFmt formatCode="0%" sourceLinked="1"/>
        <c:majorTickMark val="out"/>
        <c:minorTickMark val="none"/>
        <c:tickLblPos val="nextTo"/>
        <c:crossAx val="1715443120"/>
        <c:crosses val="autoZero"/>
        <c:crossBetween val="between"/>
      </c:valAx>
      <c:catAx>
        <c:axId val="1715443120"/>
        <c:scaling>
          <c:orientation val="minMax"/>
        </c:scaling>
        <c:delete val="0"/>
        <c:axPos val="l"/>
        <c:numFmt formatCode="General" sourceLinked="1"/>
        <c:majorTickMark val="out"/>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2"/>
                </a:solidFill>
                <a:latin typeface="+mn-lt"/>
                <a:ea typeface="+mn-ea"/>
                <a:cs typeface="+mn-cs"/>
              </a:defRPr>
            </a:pPr>
            <a:endParaRPr lang="es-CO"/>
          </a:p>
        </c:txPr>
        <c:crossAx val="1715433328"/>
        <c:crosses val="autoZero"/>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Hoja3!$E$4</c:f>
              <c:strCache>
                <c:ptCount val="1"/>
                <c:pt idx="0">
                  <c:v>%</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Hoja3!$D$5:$D$7</c:f>
              <c:strCache>
                <c:ptCount val="3"/>
                <c:pt idx="0">
                  <c:v>INYPSA</c:v>
                </c:pt>
                <c:pt idx="1">
                  <c:v>GRUSAMAR</c:v>
                </c:pt>
                <c:pt idx="2">
                  <c:v>PI LTDA</c:v>
                </c:pt>
              </c:strCache>
            </c:strRef>
          </c:cat>
          <c:val>
            <c:numRef>
              <c:f>Hoja3!$E$5:$E$7</c:f>
              <c:numCache>
                <c:formatCode>0%</c:formatCode>
                <c:ptCount val="3"/>
                <c:pt idx="0">
                  <c:v>0.35</c:v>
                </c:pt>
                <c:pt idx="1">
                  <c:v>0.35</c:v>
                </c:pt>
                <c:pt idx="2">
                  <c:v>0.3</c:v>
                </c:pt>
              </c:numCache>
            </c:numRef>
          </c:val>
          <c:extLst>
            <c:ext xmlns:c16="http://schemas.microsoft.com/office/drawing/2014/chart" uri="{C3380CC4-5D6E-409C-BE32-E72D297353CC}">
              <c16:uniqueId val="{00000000-8388-45D6-A91A-5D8F28E40E57}"/>
            </c:ext>
          </c:extLst>
        </c:ser>
        <c:dLbls>
          <c:showLegendKey val="0"/>
          <c:showVal val="0"/>
          <c:showCatName val="0"/>
          <c:showSerName val="0"/>
          <c:showPercent val="0"/>
          <c:showBubbleSize val="0"/>
        </c:dLbls>
        <c:gapWidth val="182"/>
        <c:axId val="1715440400"/>
        <c:axId val="1715444752"/>
      </c:barChart>
      <c:catAx>
        <c:axId val="171544040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s-CO"/>
          </a:p>
        </c:txPr>
        <c:crossAx val="1715444752"/>
        <c:crosses val="autoZero"/>
        <c:auto val="1"/>
        <c:lblAlgn val="ctr"/>
        <c:lblOffset val="100"/>
        <c:noMultiLvlLbl val="0"/>
      </c:catAx>
      <c:valAx>
        <c:axId val="1715444752"/>
        <c:scaling>
          <c:orientation val="minMax"/>
        </c:scaling>
        <c:delete val="1"/>
        <c:axPos val="b"/>
        <c:numFmt formatCode="0%" sourceLinked="1"/>
        <c:majorTickMark val="none"/>
        <c:minorTickMark val="none"/>
        <c:tickLblPos val="nextTo"/>
        <c:crossAx val="1715440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50877796358207183"/>
          <c:y val="7.4468110058003037E-2"/>
          <c:w val="0.44619278835802151"/>
          <c:h val="0.89078010524826223"/>
        </c:manualLayout>
      </c:layout>
      <c:barChart>
        <c:barDir val="bar"/>
        <c:grouping val="clustered"/>
        <c:varyColors val="0"/>
        <c:ser>
          <c:idx val="0"/>
          <c:order val="0"/>
          <c:tx>
            <c:strRef>
              <c:f>Hoja3!$B$4</c:f>
              <c:strCache>
                <c:ptCount val="1"/>
                <c:pt idx="0">
                  <c:v>%</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2"/>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Hoja3!$A$5:$A$8</c:f>
              <c:strCache>
                <c:ptCount val="4"/>
                <c:pt idx="0">
                  <c:v>KMA CONSTRUCCIONES S.A.</c:v>
                </c:pt>
                <c:pt idx="1">
                  <c:v>OBRAS ESPECIALES OBRESCA C.A.</c:v>
                </c:pt>
                <c:pt idx="2">
                  <c:v>CONSTRUCTORA EMMA LTDA.</c:v>
                </c:pt>
                <c:pt idx="3">
                  <c:v>TECNOCONSULTA</c:v>
                </c:pt>
              </c:strCache>
            </c:strRef>
          </c:cat>
          <c:val>
            <c:numRef>
              <c:f>Hoja3!$B$5:$B$8</c:f>
              <c:numCache>
                <c:formatCode>0%</c:formatCode>
                <c:ptCount val="4"/>
                <c:pt idx="0">
                  <c:v>0.57899999999999996</c:v>
                </c:pt>
                <c:pt idx="1">
                  <c:v>0.222</c:v>
                </c:pt>
                <c:pt idx="2">
                  <c:v>0.19700000000000001</c:v>
                </c:pt>
                <c:pt idx="3" formatCode="0.0%">
                  <c:v>1E-3</c:v>
                </c:pt>
              </c:numCache>
            </c:numRef>
          </c:val>
          <c:extLst>
            <c:ext xmlns:c16="http://schemas.microsoft.com/office/drawing/2014/chart" uri="{C3380CC4-5D6E-409C-BE32-E72D297353CC}">
              <c16:uniqueId val="{00000000-993B-4C87-A949-C4C3A9D19B9A}"/>
            </c:ext>
          </c:extLst>
        </c:ser>
        <c:dLbls>
          <c:showLegendKey val="0"/>
          <c:showVal val="0"/>
          <c:showCatName val="0"/>
          <c:showSerName val="0"/>
          <c:showPercent val="0"/>
          <c:showBubbleSize val="0"/>
        </c:dLbls>
        <c:gapWidth val="150"/>
        <c:axId val="1715443120"/>
        <c:axId val="1715433328"/>
      </c:barChart>
      <c:valAx>
        <c:axId val="1715433328"/>
        <c:scaling>
          <c:orientation val="minMax"/>
        </c:scaling>
        <c:delete val="1"/>
        <c:axPos val="b"/>
        <c:numFmt formatCode="0%" sourceLinked="1"/>
        <c:majorTickMark val="out"/>
        <c:minorTickMark val="none"/>
        <c:tickLblPos val="nextTo"/>
        <c:crossAx val="1715443120"/>
        <c:crosses val="autoZero"/>
        <c:crossBetween val="between"/>
      </c:valAx>
      <c:catAx>
        <c:axId val="1715443120"/>
        <c:scaling>
          <c:orientation val="minMax"/>
        </c:scaling>
        <c:delete val="0"/>
        <c:axPos val="l"/>
        <c:numFmt formatCode="General" sourceLinked="1"/>
        <c:majorTickMark val="out"/>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2"/>
                </a:solidFill>
                <a:latin typeface="+mn-lt"/>
                <a:ea typeface="+mn-ea"/>
                <a:cs typeface="+mn-cs"/>
              </a:defRPr>
            </a:pPr>
            <a:endParaRPr lang="es-CO"/>
          </a:p>
        </c:txPr>
        <c:crossAx val="1715433328"/>
        <c:crosses val="autoZero"/>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Hoja3!$E$4</c:f>
              <c:strCache>
                <c:ptCount val="1"/>
                <c:pt idx="0">
                  <c:v>%</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Hoja3!$D$5:$D$7</c:f>
              <c:strCache>
                <c:ptCount val="3"/>
                <c:pt idx="0">
                  <c:v>INYPSA</c:v>
                </c:pt>
                <c:pt idx="1">
                  <c:v>GRUSAMAR</c:v>
                </c:pt>
                <c:pt idx="2">
                  <c:v>PI LTDA</c:v>
                </c:pt>
              </c:strCache>
            </c:strRef>
          </c:cat>
          <c:val>
            <c:numRef>
              <c:f>Hoja3!$E$5:$E$7</c:f>
              <c:numCache>
                <c:formatCode>0%</c:formatCode>
                <c:ptCount val="3"/>
                <c:pt idx="0">
                  <c:v>0.35</c:v>
                </c:pt>
                <c:pt idx="1">
                  <c:v>0.35</c:v>
                </c:pt>
                <c:pt idx="2">
                  <c:v>0.3</c:v>
                </c:pt>
              </c:numCache>
            </c:numRef>
          </c:val>
          <c:extLst>
            <c:ext xmlns:c16="http://schemas.microsoft.com/office/drawing/2014/chart" uri="{C3380CC4-5D6E-409C-BE32-E72D297353CC}">
              <c16:uniqueId val="{00000000-DFF7-44BB-8A7A-9B0371906CB8}"/>
            </c:ext>
          </c:extLst>
        </c:ser>
        <c:dLbls>
          <c:showLegendKey val="0"/>
          <c:showVal val="0"/>
          <c:showCatName val="0"/>
          <c:showSerName val="0"/>
          <c:showPercent val="0"/>
          <c:showBubbleSize val="0"/>
        </c:dLbls>
        <c:gapWidth val="182"/>
        <c:axId val="1715440400"/>
        <c:axId val="1715444752"/>
      </c:barChart>
      <c:catAx>
        <c:axId val="171544040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s-CO"/>
          </a:p>
        </c:txPr>
        <c:crossAx val="1715444752"/>
        <c:crosses val="autoZero"/>
        <c:auto val="1"/>
        <c:lblAlgn val="ctr"/>
        <c:lblOffset val="100"/>
        <c:noMultiLvlLbl val="0"/>
      </c:catAx>
      <c:valAx>
        <c:axId val="1715444752"/>
        <c:scaling>
          <c:orientation val="minMax"/>
        </c:scaling>
        <c:delete val="1"/>
        <c:axPos val="b"/>
        <c:numFmt formatCode="0%" sourceLinked="1"/>
        <c:majorTickMark val="none"/>
        <c:minorTickMark val="none"/>
        <c:tickLblPos val="nextTo"/>
        <c:crossAx val="1715440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50877796358207183"/>
          <c:y val="7.4468110058003037E-2"/>
          <c:w val="0.44619278835802151"/>
          <c:h val="0.89078010524826223"/>
        </c:manualLayout>
      </c:layout>
      <c:barChart>
        <c:barDir val="bar"/>
        <c:grouping val="clustered"/>
        <c:varyColors val="0"/>
        <c:ser>
          <c:idx val="0"/>
          <c:order val="0"/>
          <c:tx>
            <c:strRef>
              <c:f>Hoja3!$B$4</c:f>
              <c:strCache>
                <c:ptCount val="1"/>
                <c:pt idx="0">
                  <c:v>%</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2"/>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Hoja3!$A$5:$A$8</c:f>
              <c:strCache>
                <c:ptCount val="4"/>
                <c:pt idx="0">
                  <c:v>KMA CONSTRUCCIONES S.A.</c:v>
                </c:pt>
                <c:pt idx="1">
                  <c:v>OBRAS ESPECIALES OBRESCA C.A.</c:v>
                </c:pt>
                <c:pt idx="2">
                  <c:v>CONSTRUCTORA EMMA LTDA.</c:v>
                </c:pt>
                <c:pt idx="3">
                  <c:v>TECNOCONSULTA</c:v>
                </c:pt>
              </c:strCache>
            </c:strRef>
          </c:cat>
          <c:val>
            <c:numRef>
              <c:f>Hoja3!$B$5:$B$8</c:f>
              <c:numCache>
                <c:formatCode>0%</c:formatCode>
                <c:ptCount val="4"/>
                <c:pt idx="0">
                  <c:v>0.57899999999999996</c:v>
                </c:pt>
                <c:pt idx="1">
                  <c:v>0.222</c:v>
                </c:pt>
                <c:pt idx="2">
                  <c:v>0.19700000000000001</c:v>
                </c:pt>
                <c:pt idx="3" formatCode="0.0%">
                  <c:v>1E-3</c:v>
                </c:pt>
              </c:numCache>
            </c:numRef>
          </c:val>
          <c:extLst>
            <c:ext xmlns:c16="http://schemas.microsoft.com/office/drawing/2014/chart" uri="{C3380CC4-5D6E-409C-BE32-E72D297353CC}">
              <c16:uniqueId val="{00000000-5966-46CE-9327-F0AFB0E4FB64}"/>
            </c:ext>
          </c:extLst>
        </c:ser>
        <c:dLbls>
          <c:showLegendKey val="0"/>
          <c:showVal val="0"/>
          <c:showCatName val="0"/>
          <c:showSerName val="0"/>
          <c:showPercent val="0"/>
          <c:showBubbleSize val="0"/>
        </c:dLbls>
        <c:gapWidth val="150"/>
        <c:axId val="1715443120"/>
        <c:axId val="1715433328"/>
      </c:barChart>
      <c:valAx>
        <c:axId val="1715433328"/>
        <c:scaling>
          <c:orientation val="minMax"/>
        </c:scaling>
        <c:delete val="1"/>
        <c:axPos val="b"/>
        <c:numFmt formatCode="0%" sourceLinked="1"/>
        <c:majorTickMark val="out"/>
        <c:minorTickMark val="none"/>
        <c:tickLblPos val="nextTo"/>
        <c:crossAx val="1715443120"/>
        <c:crosses val="autoZero"/>
        <c:crossBetween val="between"/>
      </c:valAx>
      <c:catAx>
        <c:axId val="1715443120"/>
        <c:scaling>
          <c:orientation val="minMax"/>
        </c:scaling>
        <c:delete val="0"/>
        <c:axPos val="l"/>
        <c:numFmt formatCode="General" sourceLinked="1"/>
        <c:majorTickMark val="out"/>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2"/>
                </a:solidFill>
                <a:latin typeface="+mn-lt"/>
                <a:ea typeface="+mn-ea"/>
                <a:cs typeface="+mn-cs"/>
              </a:defRPr>
            </a:pPr>
            <a:endParaRPr lang="es-CO"/>
          </a:p>
        </c:txPr>
        <c:crossAx val="1715433328"/>
        <c:crosses val="autoZero"/>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Hoja3!$E$4</c:f>
              <c:strCache>
                <c:ptCount val="1"/>
                <c:pt idx="0">
                  <c:v>%</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Hoja3!$D$5:$D$7</c:f>
              <c:strCache>
                <c:ptCount val="3"/>
                <c:pt idx="0">
                  <c:v>INYPSA</c:v>
                </c:pt>
                <c:pt idx="1">
                  <c:v>GRUSAMAR</c:v>
                </c:pt>
                <c:pt idx="2">
                  <c:v>PI LTDA</c:v>
                </c:pt>
              </c:strCache>
            </c:strRef>
          </c:cat>
          <c:val>
            <c:numRef>
              <c:f>Hoja3!$E$5:$E$7</c:f>
              <c:numCache>
                <c:formatCode>0%</c:formatCode>
                <c:ptCount val="3"/>
                <c:pt idx="0">
                  <c:v>0.35</c:v>
                </c:pt>
                <c:pt idx="1">
                  <c:v>0.35</c:v>
                </c:pt>
                <c:pt idx="2">
                  <c:v>0.3</c:v>
                </c:pt>
              </c:numCache>
            </c:numRef>
          </c:val>
          <c:extLst>
            <c:ext xmlns:c16="http://schemas.microsoft.com/office/drawing/2014/chart" uri="{C3380CC4-5D6E-409C-BE32-E72D297353CC}">
              <c16:uniqueId val="{00000000-71CC-4F1D-A08B-9532EA8FFDCA}"/>
            </c:ext>
          </c:extLst>
        </c:ser>
        <c:dLbls>
          <c:showLegendKey val="0"/>
          <c:showVal val="0"/>
          <c:showCatName val="0"/>
          <c:showSerName val="0"/>
          <c:showPercent val="0"/>
          <c:showBubbleSize val="0"/>
        </c:dLbls>
        <c:gapWidth val="182"/>
        <c:axId val="1715440400"/>
        <c:axId val="1715444752"/>
      </c:barChart>
      <c:catAx>
        <c:axId val="171544040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s-CO"/>
          </a:p>
        </c:txPr>
        <c:crossAx val="1715444752"/>
        <c:crosses val="autoZero"/>
        <c:auto val="1"/>
        <c:lblAlgn val="ctr"/>
        <c:lblOffset val="100"/>
        <c:noMultiLvlLbl val="0"/>
      </c:catAx>
      <c:valAx>
        <c:axId val="1715444752"/>
        <c:scaling>
          <c:orientation val="minMax"/>
        </c:scaling>
        <c:delete val="1"/>
        <c:axPos val="b"/>
        <c:numFmt formatCode="0%" sourceLinked="1"/>
        <c:majorTickMark val="none"/>
        <c:minorTickMark val="none"/>
        <c:tickLblPos val="nextTo"/>
        <c:crossAx val="1715440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50877796358207183"/>
          <c:y val="7.4468110058003037E-2"/>
          <c:w val="0.44619278835802151"/>
          <c:h val="0.89078010524826223"/>
        </c:manualLayout>
      </c:layout>
      <c:barChart>
        <c:barDir val="bar"/>
        <c:grouping val="clustered"/>
        <c:varyColors val="0"/>
        <c:ser>
          <c:idx val="0"/>
          <c:order val="0"/>
          <c:tx>
            <c:strRef>
              <c:f>Hoja3!$B$4</c:f>
              <c:strCache>
                <c:ptCount val="1"/>
                <c:pt idx="0">
                  <c:v>%</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2"/>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Hoja3!$A$5:$A$8</c:f>
              <c:strCache>
                <c:ptCount val="4"/>
                <c:pt idx="0">
                  <c:v>KMA CONSTRUCCIONES S.A.</c:v>
                </c:pt>
                <c:pt idx="1">
                  <c:v>OBRAS ESPECIALES OBRESCA C.A.</c:v>
                </c:pt>
                <c:pt idx="2">
                  <c:v>CONSTRUCTORA EMMA LTDA.</c:v>
                </c:pt>
                <c:pt idx="3">
                  <c:v>TECNOCONSULTA</c:v>
                </c:pt>
              </c:strCache>
            </c:strRef>
          </c:cat>
          <c:val>
            <c:numRef>
              <c:f>Hoja3!$B$5:$B$8</c:f>
              <c:numCache>
                <c:formatCode>0%</c:formatCode>
                <c:ptCount val="4"/>
                <c:pt idx="0">
                  <c:v>0.57899999999999996</c:v>
                </c:pt>
                <c:pt idx="1">
                  <c:v>0.222</c:v>
                </c:pt>
                <c:pt idx="2">
                  <c:v>0.19700000000000001</c:v>
                </c:pt>
                <c:pt idx="3" formatCode="0.0%">
                  <c:v>1E-3</c:v>
                </c:pt>
              </c:numCache>
            </c:numRef>
          </c:val>
          <c:extLst>
            <c:ext xmlns:c16="http://schemas.microsoft.com/office/drawing/2014/chart" uri="{C3380CC4-5D6E-409C-BE32-E72D297353CC}">
              <c16:uniqueId val="{00000000-8B55-466F-ACE5-B74B263679FB}"/>
            </c:ext>
          </c:extLst>
        </c:ser>
        <c:dLbls>
          <c:showLegendKey val="0"/>
          <c:showVal val="0"/>
          <c:showCatName val="0"/>
          <c:showSerName val="0"/>
          <c:showPercent val="0"/>
          <c:showBubbleSize val="0"/>
        </c:dLbls>
        <c:gapWidth val="150"/>
        <c:axId val="1715443120"/>
        <c:axId val="1715433328"/>
      </c:barChart>
      <c:valAx>
        <c:axId val="1715433328"/>
        <c:scaling>
          <c:orientation val="minMax"/>
        </c:scaling>
        <c:delete val="1"/>
        <c:axPos val="b"/>
        <c:numFmt formatCode="0%" sourceLinked="1"/>
        <c:majorTickMark val="out"/>
        <c:minorTickMark val="none"/>
        <c:tickLblPos val="nextTo"/>
        <c:crossAx val="1715443120"/>
        <c:crosses val="autoZero"/>
        <c:crossBetween val="between"/>
      </c:valAx>
      <c:catAx>
        <c:axId val="1715443120"/>
        <c:scaling>
          <c:orientation val="minMax"/>
        </c:scaling>
        <c:delete val="0"/>
        <c:axPos val="l"/>
        <c:numFmt formatCode="General" sourceLinked="1"/>
        <c:majorTickMark val="out"/>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2"/>
                </a:solidFill>
                <a:latin typeface="+mn-lt"/>
                <a:ea typeface="+mn-ea"/>
                <a:cs typeface="+mn-cs"/>
              </a:defRPr>
            </a:pPr>
            <a:endParaRPr lang="es-CO"/>
          </a:p>
        </c:txPr>
        <c:crossAx val="1715433328"/>
        <c:crosses val="autoZero"/>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normalizeH="0" baseline="0">
                <a:solidFill>
                  <a:schemeClr val="dk1">
                    <a:lumMod val="50000"/>
                    <a:lumOff val="50000"/>
                  </a:schemeClr>
                </a:solidFill>
                <a:latin typeface="+mj-lt"/>
                <a:ea typeface="+mj-ea"/>
                <a:cs typeface="+mj-cs"/>
              </a:defRPr>
            </a:pPr>
            <a:r>
              <a:rPr lang="en-US"/>
              <a:t>Disponibilidad Total</a:t>
            </a:r>
          </a:p>
        </c:rich>
      </c:tx>
      <c:layout>
        <c:manualLayout>
          <c:xMode val="edge"/>
          <c:yMode val="edge"/>
          <c:x val="2.556233595800525E-2"/>
          <c:y val="5.7327164001407041E-2"/>
        </c:manualLayout>
      </c:layout>
      <c:overlay val="0"/>
      <c:spPr>
        <a:noFill/>
        <a:ln>
          <a:noFill/>
        </a:ln>
        <a:effectLst/>
      </c:spPr>
      <c:txPr>
        <a:bodyPr rot="0" spcFirstLastPara="1" vertOverflow="ellipsis" vert="horz" wrap="square" anchor="ctr" anchorCtr="1"/>
        <a:lstStyle/>
        <a:p>
          <a:pPr>
            <a:defRPr sz="1600" b="1" i="0" u="none" strike="noStrike" kern="1200" spc="0" normalizeH="0" baseline="0">
              <a:solidFill>
                <a:schemeClr val="dk1">
                  <a:lumMod val="50000"/>
                  <a:lumOff val="50000"/>
                </a:schemeClr>
              </a:solidFill>
              <a:latin typeface="+mj-lt"/>
              <a:ea typeface="+mj-ea"/>
              <a:cs typeface="+mj-cs"/>
            </a:defRPr>
          </a:pPr>
          <a:endParaRPr lang="es-CO"/>
        </a:p>
      </c:txPr>
    </c:title>
    <c:autoTitleDeleted val="0"/>
    <c:plotArea>
      <c:layout/>
      <c:doughnutChart>
        <c:varyColors val="1"/>
        <c:ser>
          <c:idx val="0"/>
          <c:order val="0"/>
          <c:dPt>
            <c:idx val="0"/>
            <c:bubble3D val="0"/>
            <c:spPr>
              <a:gradFill>
                <a:gsLst>
                  <a:gs pos="100000">
                    <a:schemeClr val="accent1">
                      <a:lumMod val="60000"/>
                      <a:lumOff val="40000"/>
                    </a:schemeClr>
                  </a:gs>
                  <a:gs pos="0">
                    <a:schemeClr val="accent1"/>
                  </a:gs>
                </a:gsLst>
                <a:lin ang="5400000" scaled="0"/>
              </a:gradFill>
              <a:ln w="19050">
                <a:solidFill>
                  <a:schemeClr val="lt1"/>
                </a:solidFill>
              </a:ln>
              <a:effectLst/>
            </c:spPr>
            <c:extLst>
              <c:ext xmlns:c16="http://schemas.microsoft.com/office/drawing/2014/chart" uri="{C3380CC4-5D6E-409C-BE32-E72D297353CC}">
                <c16:uniqueId val="{00000001-A785-49EF-8505-4FED04BEF2B4}"/>
              </c:ext>
            </c:extLst>
          </c:dPt>
          <c:dPt>
            <c:idx val="1"/>
            <c:bubble3D val="0"/>
            <c:spPr>
              <a:gradFill>
                <a:gsLst>
                  <a:gs pos="100000">
                    <a:schemeClr val="accent2">
                      <a:lumMod val="60000"/>
                      <a:lumOff val="40000"/>
                    </a:schemeClr>
                  </a:gs>
                  <a:gs pos="0">
                    <a:schemeClr val="accent2"/>
                  </a:gs>
                </a:gsLst>
                <a:lin ang="5400000" scaled="0"/>
              </a:gradFill>
              <a:ln w="19050">
                <a:solidFill>
                  <a:schemeClr val="lt1"/>
                </a:solidFill>
              </a:ln>
              <a:effectLst/>
            </c:spPr>
            <c:extLst>
              <c:ext xmlns:c16="http://schemas.microsoft.com/office/drawing/2014/chart" uri="{C3380CC4-5D6E-409C-BE32-E72D297353CC}">
                <c16:uniqueId val="{00000003-A785-49EF-8505-4FED04BEF2B4}"/>
              </c:ext>
            </c:extLst>
          </c:dPt>
          <c:dLbls>
            <c:dLbl>
              <c:idx val="0"/>
              <c:layout>
                <c:manualLayout>
                  <c:x val="0.2472222222222222"/>
                  <c:y val="-0.1053835538598913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A785-49EF-8505-4FED04BEF2B4}"/>
                </c:ext>
              </c:extLst>
            </c:dLbl>
            <c:dLbl>
              <c:idx val="1"/>
              <c:layout>
                <c:manualLayout>
                  <c:x val="0.23805166829062746"/>
                  <c:y val="-2.5916711919630755E-2"/>
                </c:manualLayout>
              </c:layout>
              <c:spPr>
                <a:noFill/>
                <a:ln w="9525">
                  <a:noFill/>
                </a:ln>
                <a:effectLst/>
              </c:spPr>
              <c:txPr>
                <a:bodyPr rot="0" spcFirstLastPara="1" vertOverflow="clip" horzOverflow="clip" vert="horz" wrap="square" lIns="38100" tIns="19050" rIns="38100" bIns="19050" anchor="ctr" anchorCtr="1">
                  <a:spAutoFit/>
                </a:bodyPr>
                <a:lstStyle/>
                <a:p>
                  <a:pPr>
                    <a:defRPr sz="1400" b="0" i="0" u="none" strike="noStrike" kern="1200" baseline="0">
                      <a:solidFill>
                        <a:schemeClr val="dk1">
                          <a:lumMod val="65000"/>
                          <a:lumOff val="35000"/>
                        </a:schemeClr>
                      </a:solidFill>
                      <a:latin typeface="+mn-lt"/>
                      <a:ea typeface="+mn-ea"/>
                      <a:cs typeface="+mn-cs"/>
                    </a:defRPr>
                  </a:pPr>
                  <a:endParaRPr lang="es-CO"/>
                </a:p>
              </c:txPr>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borderCallout2">
                      <a:avLst>
                        <a:gd name="adj1" fmla="val 18750"/>
                        <a:gd name="adj2" fmla="val -8333"/>
                        <a:gd name="adj3" fmla="val 43841"/>
                        <a:gd name="adj4" fmla="val -53056"/>
                        <a:gd name="adj5" fmla="val 60972"/>
                        <a:gd name="adj6" fmla="val -73336"/>
                      </a:avLst>
                    </a:prstGeom>
                    <a:noFill/>
                    <a:ln>
                      <a:noFill/>
                    </a:ln>
                  </c15:spPr>
                </c:ext>
                <c:ext xmlns:c16="http://schemas.microsoft.com/office/drawing/2014/chart" uri="{C3380CC4-5D6E-409C-BE32-E72D297353CC}">
                  <c16:uniqueId val="{00000003-A785-49EF-8505-4FED04BEF2B4}"/>
                </c:ext>
              </c:extLst>
            </c:dLbl>
            <c:spPr>
              <a:noFill/>
              <a:ln w="9525">
                <a:noFill/>
              </a:ln>
              <a:effectLst/>
            </c:spPr>
            <c:txPr>
              <a:bodyPr rot="0" spcFirstLastPara="1" vertOverflow="clip" horzOverflow="clip" vert="horz" wrap="square" lIns="38100" tIns="19050" rIns="38100" bIns="19050" anchor="ctr" anchorCtr="1">
                <a:spAutoFit/>
              </a:bodyPr>
              <a:lstStyle/>
              <a:p>
                <a:pPr>
                  <a:defRPr sz="1400" b="0" i="0" u="none" strike="noStrike" kern="1200" baseline="0">
                    <a:solidFill>
                      <a:schemeClr val="dk1">
                        <a:lumMod val="65000"/>
                        <a:lumOff val="35000"/>
                      </a:schemeClr>
                    </a:solidFill>
                    <a:latin typeface="+mn-lt"/>
                    <a:ea typeface="+mn-ea"/>
                    <a:cs typeface="+mn-cs"/>
                  </a:defRPr>
                </a:pPr>
                <a:endParaRPr lang="es-CO"/>
              </a:p>
            </c:txPr>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borderCallout2">
                    <a:avLst/>
                  </a:prstGeom>
                  <a:noFill/>
                  <a:ln>
                    <a:noFill/>
                  </a:ln>
                </c15:spPr>
              </c:ext>
            </c:extLst>
          </c:dLbls>
          <c:cat>
            <c:strLit>
              <c:ptCount val="2"/>
              <c:pt idx="0">
                <c:v>No. Predios Disponibles</c:v>
              </c:pt>
              <c:pt idx="1">
                <c:v>No. Predios Faltantes</c:v>
              </c:pt>
            </c:strLit>
          </c:cat>
          <c:val>
            <c:numLit>
              <c:formatCode>General</c:formatCode>
              <c:ptCount val="2"/>
              <c:pt idx="0">
                <c:v>213</c:v>
              </c:pt>
              <c:pt idx="1">
                <c:v>22</c:v>
              </c:pt>
            </c:numLit>
          </c:val>
          <c:extLst>
            <c:ext xmlns:c16="http://schemas.microsoft.com/office/drawing/2014/chart" uri="{C3380CC4-5D6E-409C-BE32-E72D297353CC}">
              <c16:uniqueId val="{00000004-A785-49EF-8505-4FED04BEF2B4}"/>
            </c:ext>
          </c:extLst>
        </c:ser>
        <c:dLbls>
          <c:showLegendKey val="0"/>
          <c:showVal val="0"/>
          <c:showCatName val="0"/>
          <c:showSerName val="0"/>
          <c:showPercent val="0"/>
          <c:showBubbleSize val="0"/>
          <c:showLeaderLines val="0"/>
        </c:dLbls>
        <c:firstSliceAng val="0"/>
        <c:holeSize val="70"/>
      </c:doughnutChart>
      <c:spPr>
        <a:noFill/>
        <a:ln>
          <a:noFill/>
        </a:ln>
        <a:effectLst/>
      </c:spPr>
    </c:plotArea>
    <c:legend>
      <c:legendPos val="r"/>
      <c:layout>
        <c:manualLayout>
          <c:xMode val="edge"/>
          <c:yMode val="edge"/>
          <c:x val="0.69418881837094781"/>
          <c:y val="0.26461139017105617"/>
          <c:w val="0.30581118162905224"/>
          <c:h val="0.30178522943252784"/>
        </c:manualLayout>
      </c:layout>
      <c:overlay val="0"/>
      <c:spPr>
        <a:solidFill>
          <a:schemeClr val="lt1">
            <a:alpha val="50000"/>
          </a:schemeClr>
        </a:solidFill>
        <a:ln>
          <a:noFill/>
        </a:ln>
        <a:effectLst/>
      </c:spPr>
      <c:txPr>
        <a:bodyPr rot="0" spcFirstLastPara="1" vertOverflow="ellipsis" vert="horz" wrap="square" anchor="ctr" anchorCtr="1"/>
        <a:lstStyle/>
        <a:p>
          <a:pPr>
            <a:defRPr sz="1200" b="0" i="0" u="none" strike="noStrike" kern="1200" baseline="0">
              <a:solidFill>
                <a:schemeClr val="dk1">
                  <a:lumMod val="65000"/>
                  <a:lumOff val="35000"/>
                </a:schemeClr>
              </a:solidFill>
              <a:latin typeface="+mn-lt"/>
              <a:ea typeface="+mn-ea"/>
              <a:cs typeface="+mn-cs"/>
            </a:defRPr>
          </a:pPr>
          <a:endParaRPr lang="es-CO"/>
        </a:p>
      </c:txPr>
    </c:legend>
    <c:plotVisOnly val="1"/>
    <c:dispBlanksAs val="gap"/>
    <c:showDLblsOverMax val="0"/>
  </c:chart>
  <c:spPr>
    <a:pattFill prst="dkDnDiag">
      <a:fgClr>
        <a:schemeClr val="lt1"/>
      </a:fgClr>
      <a:bgClr>
        <a:schemeClr val="dk1">
          <a:lumMod val="10000"/>
          <a:lumOff val="90000"/>
        </a:schemeClr>
      </a:bgClr>
    </a:pattFill>
    <a:ln w="9525" cap="flat" cmpd="sng" algn="ctr">
      <a:solidFill>
        <a:schemeClr val="dk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Hoja3!$E$4</c:f>
              <c:strCache>
                <c:ptCount val="1"/>
                <c:pt idx="0">
                  <c:v>%</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Hoja3!$D$5:$D$7</c:f>
              <c:strCache>
                <c:ptCount val="3"/>
                <c:pt idx="0">
                  <c:v>INYPSA</c:v>
                </c:pt>
                <c:pt idx="1">
                  <c:v>GRUSAMAR</c:v>
                </c:pt>
                <c:pt idx="2">
                  <c:v>PI LTDA</c:v>
                </c:pt>
              </c:strCache>
            </c:strRef>
          </c:cat>
          <c:val>
            <c:numRef>
              <c:f>Hoja3!$E$5:$E$7</c:f>
              <c:numCache>
                <c:formatCode>0%</c:formatCode>
                <c:ptCount val="3"/>
                <c:pt idx="0">
                  <c:v>0.35</c:v>
                </c:pt>
                <c:pt idx="1">
                  <c:v>0.35</c:v>
                </c:pt>
                <c:pt idx="2">
                  <c:v>0.3</c:v>
                </c:pt>
              </c:numCache>
            </c:numRef>
          </c:val>
          <c:extLst>
            <c:ext xmlns:c16="http://schemas.microsoft.com/office/drawing/2014/chart" uri="{C3380CC4-5D6E-409C-BE32-E72D297353CC}">
              <c16:uniqueId val="{00000000-C309-42A7-AF07-F986D80EA9CE}"/>
            </c:ext>
          </c:extLst>
        </c:ser>
        <c:dLbls>
          <c:showLegendKey val="0"/>
          <c:showVal val="0"/>
          <c:showCatName val="0"/>
          <c:showSerName val="0"/>
          <c:showPercent val="0"/>
          <c:showBubbleSize val="0"/>
        </c:dLbls>
        <c:gapWidth val="182"/>
        <c:axId val="1715440400"/>
        <c:axId val="1715444752"/>
      </c:barChart>
      <c:catAx>
        <c:axId val="171544040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s-CO"/>
          </a:p>
        </c:txPr>
        <c:crossAx val="1715444752"/>
        <c:crosses val="autoZero"/>
        <c:auto val="1"/>
        <c:lblAlgn val="ctr"/>
        <c:lblOffset val="100"/>
        <c:noMultiLvlLbl val="0"/>
      </c:catAx>
      <c:valAx>
        <c:axId val="1715444752"/>
        <c:scaling>
          <c:orientation val="minMax"/>
        </c:scaling>
        <c:delete val="1"/>
        <c:axPos val="b"/>
        <c:numFmt formatCode="0%" sourceLinked="1"/>
        <c:majorTickMark val="none"/>
        <c:minorTickMark val="none"/>
        <c:tickLblPos val="nextTo"/>
        <c:crossAx val="1715440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Hoja3!$B$4</c:f>
              <c:strCache>
                <c:ptCount val="1"/>
                <c:pt idx="0">
                  <c:v>%</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Hoja3!$A$5:$A$9</c:f>
              <c:strCache>
                <c:ptCount val="5"/>
                <c:pt idx="0">
                  <c:v>KMA CONSTRUCCIONES S.A.</c:v>
                </c:pt>
                <c:pt idx="1">
                  <c:v>OBRAS ESPECIALES OBRESCA C.A.</c:v>
                </c:pt>
                <c:pt idx="2">
                  <c:v>CONSTRUCTORA EMMA LTDA.</c:v>
                </c:pt>
                <c:pt idx="3">
                  <c:v>TECNOCONSULTA</c:v>
                </c:pt>
                <c:pt idx="4">
                  <c:v>CICON S.A.</c:v>
                </c:pt>
              </c:strCache>
            </c:strRef>
          </c:cat>
          <c:val>
            <c:numRef>
              <c:f>Hoja3!$B$5:$B$9</c:f>
              <c:numCache>
                <c:formatCode>0%</c:formatCode>
                <c:ptCount val="5"/>
                <c:pt idx="0">
                  <c:v>0.57899999999999996</c:v>
                </c:pt>
                <c:pt idx="1">
                  <c:v>0.222</c:v>
                </c:pt>
                <c:pt idx="2">
                  <c:v>0.19700000000000001</c:v>
                </c:pt>
                <c:pt idx="3" formatCode="0.0%">
                  <c:v>1E-3</c:v>
                </c:pt>
                <c:pt idx="4" formatCode="0.0%">
                  <c:v>1E-3</c:v>
                </c:pt>
              </c:numCache>
            </c:numRef>
          </c:val>
          <c:extLst>
            <c:ext xmlns:c16="http://schemas.microsoft.com/office/drawing/2014/chart" uri="{C3380CC4-5D6E-409C-BE32-E72D297353CC}">
              <c16:uniqueId val="{00000000-EE40-439A-9A1F-79DA221F3550}"/>
            </c:ext>
          </c:extLst>
        </c:ser>
        <c:dLbls>
          <c:showLegendKey val="0"/>
          <c:showVal val="0"/>
          <c:showCatName val="0"/>
          <c:showSerName val="0"/>
          <c:showPercent val="0"/>
          <c:showBubbleSize val="0"/>
        </c:dLbls>
        <c:gapWidth val="150"/>
        <c:axId val="1718573616"/>
        <c:axId val="1718577424"/>
      </c:barChart>
      <c:valAx>
        <c:axId val="1718577424"/>
        <c:scaling>
          <c:orientation val="minMax"/>
        </c:scaling>
        <c:delete val="1"/>
        <c:axPos val="b"/>
        <c:numFmt formatCode="0%" sourceLinked="1"/>
        <c:majorTickMark val="out"/>
        <c:minorTickMark val="none"/>
        <c:tickLblPos val="nextTo"/>
        <c:crossAx val="1718573616"/>
        <c:crosses val="autoZero"/>
        <c:crossBetween val="between"/>
      </c:valAx>
      <c:catAx>
        <c:axId val="1718573616"/>
        <c:scaling>
          <c:orientation val="minMax"/>
        </c:scaling>
        <c:delete val="0"/>
        <c:axPos val="l"/>
        <c:numFmt formatCode="General" sourceLinked="1"/>
        <c:majorTickMark val="out"/>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crossAx val="1718577424"/>
        <c:crosses val="autoZero"/>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Hoja3!$E$4</c:f>
              <c:strCache>
                <c:ptCount val="1"/>
                <c:pt idx="0">
                  <c:v>%</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Hoja3!$D$5:$D$7</c:f>
              <c:strCache>
                <c:ptCount val="3"/>
                <c:pt idx="0">
                  <c:v>INYPSA</c:v>
                </c:pt>
                <c:pt idx="1">
                  <c:v>GRUSAMAR</c:v>
                </c:pt>
                <c:pt idx="2">
                  <c:v>PI LTDA</c:v>
                </c:pt>
              </c:strCache>
            </c:strRef>
          </c:cat>
          <c:val>
            <c:numRef>
              <c:f>Hoja3!$E$5:$E$7</c:f>
              <c:numCache>
                <c:formatCode>0%</c:formatCode>
                <c:ptCount val="3"/>
                <c:pt idx="0">
                  <c:v>0.35</c:v>
                </c:pt>
                <c:pt idx="1">
                  <c:v>0.35</c:v>
                </c:pt>
                <c:pt idx="2">
                  <c:v>0.3</c:v>
                </c:pt>
              </c:numCache>
            </c:numRef>
          </c:val>
          <c:extLst>
            <c:ext xmlns:c16="http://schemas.microsoft.com/office/drawing/2014/chart" uri="{C3380CC4-5D6E-409C-BE32-E72D297353CC}">
              <c16:uniqueId val="{00000000-1806-4BEF-A75F-B532730520BE}"/>
            </c:ext>
          </c:extLst>
        </c:ser>
        <c:dLbls>
          <c:showLegendKey val="0"/>
          <c:showVal val="0"/>
          <c:showCatName val="0"/>
          <c:showSerName val="0"/>
          <c:showPercent val="0"/>
          <c:showBubbleSize val="0"/>
        </c:dLbls>
        <c:gapWidth val="182"/>
        <c:axId val="1718580144"/>
        <c:axId val="1718581232"/>
      </c:barChart>
      <c:catAx>
        <c:axId val="171858014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718581232"/>
        <c:crosses val="autoZero"/>
        <c:auto val="1"/>
        <c:lblAlgn val="ctr"/>
        <c:lblOffset val="100"/>
        <c:noMultiLvlLbl val="0"/>
      </c:catAx>
      <c:valAx>
        <c:axId val="1718581232"/>
        <c:scaling>
          <c:orientation val="minMax"/>
        </c:scaling>
        <c:delete val="1"/>
        <c:axPos val="b"/>
        <c:numFmt formatCode="0%" sourceLinked="1"/>
        <c:majorTickMark val="none"/>
        <c:minorTickMark val="none"/>
        <c:tickLblPos val="nextTo"/>
        <c:crossAx val="17185801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Hoja3!$E$27</c:f>
              <c:strCache>
                <c:ptCount val="1"/>
                <c:pt idx="0">
                  <c:v>#</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dLbl>
              <c:idx val="1"/>
              <c:layout>
                <c:manualLayout>
                  <c:x val="-1.0185067526415994E-16"/>
                  <c:y val="-8.796296296296304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95B-4C2B-AECB-11229014A2D8}"/>
                </c:ext>
              </c:extLst>
            </c:dLbl>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chemeClr val="tx1">
                        <a:lumMod val="75000"/>
                        <a:lumOff val="25000"/>
                      </a:schemeClr>
                    </a:solidFill>
                    <a:latin typeface="+mj-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Hoja3!$D$28:$D$30</c15:sqref>
                  </c15:fullRef>
                </c:ext>
              </c:extLst>
              <c:f>Hoja3!$D$29:$D$30</c:f>
              <c:strCache>
                <c:ptCount val="2"/>
                <c:pt idx="0">
                  <c:v>Disponibles</c:v>
                </c:pt>
                <c:pt idx="1">
                  <c:v>Faltantes</c:v>
                </c:pt>
              </c:strCache>
            </c:strRef>
          </c:cat>
          <c:val>
            <c:numRef>
              <c:extLst>
                <c:ext xmlns:c15="http://schemas.microsoft.com/office/drawing/2012/chart" uri="{02D57815-91ED-43cb-92C2-25804820EDAC}">
                  <c15:fullRef>
                    <c15:sqref>Hoja3!$E$28:$E$30</c15:sqref>
                  </c15:fullRef>
                </c:ext>
              </c:extLst>
              <c:f>Hoja3!$E$29:$E$30</c:f>
              <c:numCache>
                <c:formatCode>General</c:formatCode>
                <c:ptCount val="2"/>
                <c:pt idx="0">
                  <c:v>952</c:v>
                </c:pt>
                <c:pt idx="1">
                  <c:v>26</c:v>
                </c:pt>
              </c:numCache>
            </c:numRef>
          </c:val>
          <c:extLst>
            <c:ext xmlns:c16="http://schemas.microsoft.com/office/drawing/2014/chart" uri="{C3380CC4-5D6E-409C-BE32-E72D297353CC}">
              <c16:uniqueId val="{00000001-895B-4C2B-AECB-11229014A2D8}"/>
            </c:ext>
          </c:extLst>
        </c:ser>
        <c:dLbls>
          <c:showLegendKey val="0"/>
          <c:showVal val="0"/>
          <c:showCatName val="0"/>
          <c:showSerName val="0"/>
          <c:showPercent val="0"/>
          <c:showBubbleSize val="0"/>
        </c:dLbls>
        <c:gapWidth val="150"/>
        <c:overlap val="100"/>
        <c:axId val="1717568704"/>
        <c:axId val="1717565984"/>
      </c:barChart>
      <c:catAx>
        <c:axId val="1717568704"/>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600" b="1" i="0" u="none" strike="noStrike" kern="1200" baseline="0">
                <a:solidFill>
                  <a:schemeClr val="tx1">
                    <a:lumMod val="65000"/>
                    <a:lumOff val="35000"/>
                  </a:schemeClr>
                </a:solidFill>
                <a:latin typeface="+mj-lt"/>
                <a:ea typeface="+mn-ea"/>
                <a:cs typeface="+mn-cs"/>
              </a:defRPr>
            </a:pPr>
            <a:endParaRPr lang="es-CO"/>
          </a:p>
        </c:txPr>
        <c:crossAx val="1717565984"/>
        <c:crosses val="autoZero"/>
        <c:auto val="1"/>
        <c:lblAlgn val="ctr"/>
        <c:lblOffset val="100"/>
        <c:noMultiLvlLbl val="0"/>
      </c:catAx>
      <c:valAx>
        <c:axId val="171756598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71756870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Hoja3!$E$31</c:f>
              <c:strCache>
                <c:ptCount val="1"/>
                <c:pt idx="0">
                  <c:v>Kilometros</c:v>
                </c:pt>
              </c:strCache>
            </c:strRef>
          </c:tx>
          <c:spPr>
            <a:solidFill>
              <a:schemeClr val="accent1"/>
            </a:solidFill>
            <a:ln>
              <a:noFill/>
            </a:ln>
            <a:effectLst/>
          </c:spPr>
          <c:invertIfNegative val="0"/>
          <c:dPt>
            <c:idx val="1"/>
            <c:invertIfNegative val="0"/>
            <c:bubble3D val="0"/>
            <c:spPr>
              <a:solidFill>
                <a:schemeClr val="accent2"/>
              </a:solidFill>
              <a:ln>
                <a:noFill/>
              </a:ln>
              <a:effectLst/>
            </c:spPr>
            <c:extLst>
              <c:ext xmlns:c16="http://schemas.microsoft.com/office/drawing/2014/chart" uri="{C3380CC4-5D6E-409C-BE32-E72D297353CC}">
                <c16:uniqueId val="{00000001-CAE2-4499-AADA-2EC80D8EA64E}"/>
              </c:ext>
            </c:extLst>
          </c:dPt>
          <c:dLbls>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chemeClr val="tx1">
                        <a:lumMod val="75000"/>
                        <a:lumOff val="25000"/>
                      </a:schemeClr>
                    </a:solidFill>
                    <a:latin typeface="+mj-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Hoja3!$D$32:$D$34</c15:sqref>
                  </c15:fullRef>
                </c:ext>
              </c:extLst>
              <c:f>Hoja3!$D$33:$D$34</c:f>
              <c:strCache>
                <c:ptCount val="2"/>
                <c:pt idx="0">
                  <c:v>Disponibles</c:v>
                </c:pt>
                <c:pt idx="1">
                  <c:v>Faltantes</c:v>
                </c:pt>
              </c:strCache>
            </c:strRef>
          </c:cat>
          <c:val>
            <c:numRef>
              <c:extLst>
                <c:ext xmlns:c15="http://schemas.microsoft.com/office/drawing/2012/chart" uri="{02D57815-91ED-43cb-92C2-25804820EDAC}">
                  <c15:fullRef>
                    <c15:sqref>Hoja3!$E$32:$E$34</c15:sqref>
                  </c15:fullRef>
                </c:ext>
              </c:extLst>
              <c:f>Hoja3!$E$33:$E$34</c:f>
              <c:numCache>
                <c:formatCode>0.0</c:formatCode>
                <c:ptCount val="2"/>
                <c:pt idx="0">
                  <c:v>121.2</c:v>
                </c:pt>
                <c:pt idx="1">
                  <c:v>2.25</c:v>
                </c:pt>
              </c:numCache>
            </c:numRef>
          </c:val>
          <c:extLst>
            <c:ext xmlns:c16="http://schemas.microsoft.com/office/drawing/2014/chart" uri="{C3380CC4-5D6E-409C-BE32-E72D297353CC}">
              <c16:uniqueId val="{00000002-CAE2-4499-AADA-2EC80D8EA64E}"/>
            </c:ext>
          </c:extLst>
        </c:ser>
        <c:dLbls>
          <c:showLegendKey val="0"/>
          <c:showVal val="0"/>
          <c:showCatName val="0"/>
          <c:showSerName val="0"/>
          <c:showPercent val="0"/>
          <c:showBubbleSize val="0"/>
        </c:dLbls>
        <c:gapWidth val="219"/>
        <c:overlap val="-27"/>
        <c:axId val="1717563264"/>
        <c:axId val="1717570336"/>
      </c:barChart>
      <c:catAx>
        <c:axId val="17175632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717570336"/>
        <c:crosses val="autoZero"/>
        <c:auto val="1"/>
        <c:lblAlgn val="ctr"/>
        <c:lblOffset val="100"/>
        <c:noMultiLvlLbl val="0"/>
      </c:catAx>
      <c:valAx>
        <c:axId val="1717570336"/>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71756326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Hoja3!$E$38</c:f>
              <c:strCache>
                <c:ptCount val="1"/>
                <c:pt idx="0">
                  <c:v>#</c:v>
                </c:pt>
              </c:strCache>
            </c:strRef>
          </c:tx>
          <c:spPr>
            <a:solidFill>
              <a:schemeClr val="accent1"/>
            </a:solidFill>
            <a:ln>
              <a:noFill/>
            </a:ln>
            <a:effectLst/>
          </c:spPr>
          <c:invertIfNegative val="0"/>
          <c:cat>
            <c:strRef>
              <c:f>Hoja3!$D$39:$D$41</c:f>
              <c:strCache>
                <c:ptCount val="3"/>
                <c:pt idx="0">
                  <c:v>Requeridos</c:v>
                </c:pt>
                <c:pt idx="1">
                  <c:v>Disponibles</c:v>
                </c:pt>
                <c:pt idx="2">
                  <c:v>Faltantes</c:v>
                </c:pt>
              </c:strCache>
            </c:strRef>
          </c:cat>
          <c:val>
            <c:numRef>
              <c:f>Hoja3!$E$39:$E$41</c:f>
              <c:numCache>
                <c:formatCode>General</c:formatCode>
                <c:ptCount val="3"/>
                <c:pt idx="0">
                  <c:v>32</c:v>
                </c:pt>
                <c:pt idx="1">
                  <c:v>6</c:v>
                </c:pt>
                <c:pt idx="2">
                  <c:v>26</c:v>
                </c:pt>
              </c:numCache>
            </c:numRef>
          </c:val>
          <c:extLst>
            <c:ext xmlns:c16="http://schemas.microsoft.com/office/drawing/2014/chart" uri="{C3380CC4-5D6E-409C-BE32-E72D297353CC}">
              <c16:uniqueId val="{00000000-1741-4D99-BA8F-883F18681442}"/>
            </c:ext>
          </c:extLst>
        </c:ser>
        <c:dLbls>
          <c:showLegendKey val="0"/>
          <c:showVal val="0"/>
          <c:showCatName val="0"/>
          <c:showSerName val="0"/>
          <c:showPercent val="0"/>
          <c:showBubbleSize val="0"/>
        </c:dLbls>
        <c:gapWidth val="219"/>
        <c:overlap val="-27"/>
        <c:axId val="1717576320"/>
        <c:axId val="1717570880"/>
      </c:barChart>
      <c:catAx>
        <c:axId val="17175763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717570880"/>
        <c:crosses val="autoZero"/>
        <c:auto val="1"/>
        <c:lblAlgn val="ctr"/>
        <c:lblOffset val="100"/>
        <c:noMultiLvlLbl val="0"/>
      </c:catAx>
      <c:valAx>
        <c:axId val="171757088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71757632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Hoja3!$E$42</c:f>
              <c:strCache>
                <c:ptCount val="1"/>
                <c:pt idx="0">
                  <c:v>Kilometros</c:v>
                </c:pt>
              </c:strCache>
            </c:strRef>
          </c:tx>
          <c:spPr>
            <a:solidFill>
              <a:schemeClr val="accent1"/>
            </a:solidFill>
            <a:ln>
              <a:noFill/>
            </a:ln>
            <a:effectLst/>
          </c:spPr>
          <c:invertIfNegative val="0"/>
          <c:cat>
            <c:strRef>
              <c:f>Hoja3!$D$43:$D$45</c:f>
              <c:strCache>
                <c:ptCount val="3"/>
                <c:pt idx="0">
                  <c:v>Requeridos</c:v>
                </c:pt>
                <c:pt idx="1">
                  <c:v>Disponibles</c:v>
                </c:pt>
                <c:pt idx="2">
                  <c:v>Faltantes</c:v>
                </c:pt>
              </c:strCache>
            </c:strRef>
          </c:cat>
          <c:val>
            <c:numRef>
              <c:f>Hoja3!$E$43:$E$45</c:f>
              <c:numCache>
                <c:formatCode>0.0</c:formatCode>
                <c:ptCount val="3"/>
                <c:pt idx="0">
                  <c:v>3.08</c:v>
                </c:pt>
                <c:pt idx="1">
                  <c:v>0.8</c:v>
                </c:pt>
                <c:pt idx="2">
                  <c:v>2.2800000000000002</c:v>
                </c:pt>
              </c:numCache>
            </c:numRef>
          </c:val>
          <c:extLst>
            <c:ext xmlns:c16="http://schemas.microsoft.com/office/drawing/2014/chart" uri="{C3380CC4-5D6E-409C-BE32-E72D297353CC}">
              <c16:uniqueId val="{00000000-40DB-4E83-A865-A43058436035}"/>
            </c:ext>
          </c:extLst>
        </c:ser>
        <c:dLbls>
          <c:showLegendKey val="0"/>
          <c:showVal val="0"/>
          <c:showCatName val="0"/>
          <c:showSerName val="0"/>
          <c:showPercent val="0"/>
          <c:showBubbleSize val="0"/>
        </c:dLbls>
        <c:gapWidth val="219"/>
        <c:overlap val="-27"/>
        <c:axId val="1717562176"/>
        <c:axId val="1717572512"/>
      </c:barChart>
      <c:catAx>
        <c:axId val="17175621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717572512"/>
        <c:crosses val="autoZero"/>
        <c:auto val="1"/>
        <c:lblAlgn val="ctr"/>
        <c:lblOffset val="100"/>
        <c:noMultiLvlLbl val="0"/>
      </c:catAx>
      <c:valAx>
        <c:axId val="1717572512"/>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71756217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extLst>
                <c:ext xmlns:c15="http://schemas.microsoft.com/office/drawing/2012/chart" uri="{02D57815-91ED-43cb-92C2-25804820EDAC}">
                  <c15:fullRef>
                    <c15:sqref>Hoja3!$D$47:$I$47</c15:sqref>
                  </c15:fullRef>
                </c:ext>
              </c:extLst>
              <c:f>(Hoja3!$D$47:$E$47,Hoja3!$G$47,Hoja3!$I$47)</c:f>
              <c:strCache>
                <c:ptCount val="4"/>
                <c:pt idx="0">
                  <c:v>Insumos prediales</c:v>
                </c:pt>
                <c:pt idx="1">
                  <c:v>Oferta notificada e inscrita</c:v>
                </c:pt>
                <c:pt idx="2">
                  <c:v>Expropiacion</c:v>
                </c:pt>
                <c:pt idx="3">
                  <c:v>Casos especiales</c:v>
                </c:pt>
              </c:strCache>
            </c:strRef>
          </c:cat>
          <c:val>
            <c:numRef>
              <c:extLst>
                <c:ext xmlns:c15="http://schemas.microsoft.com/office/drawing/2012/chart" uri="{02D57815-91ED-43cb-92C2-25804820EDAC}">
                  <c15:fullRef>
                    <c15:sqref>Hoja3!$D$48:$I$48</c15:sqref>
                  </c15:fullRef>
                </c:ext>
              </c:extLst>
              <c:f>(Hoja3!$D$48:$E$48,Hoja3!$G$48,Hoja3!$I$48)</c:f>
              <c:numCache>
                <c:formatCode>0.00</c:formatCode>
                <c:ptCount val="4"/>
                <c:pt idx="0">
                  <c:v>3.6090000000000004E-2</c:v>
                </c:pt>
                <c:pt idx="1">
                  <c:v>0.42402999999999996</c:v>
                </c:pt>
                <c:pt idx="2">
                  <c:v>1.54</c:v>
                </c:pt>
                <c:pt idx="3">
                  <c:v>0.30199999999999999</c:v>
                </c:pt>
              </c:numCache>
            </c:numRef>
          </c:val>
          <c:extLst>
            <c:ext xmlns:c16="http://schemas.microsoft.com/office/drawing/2014/chart" uri="{C3380CC4-5D6E-409C-BE32-E72D297353CC}">
              <c16:uniqueId val="{00000000-655B-4F2D-BF88-641FDAD5534C}"/>
            </c:ext>
          </c:extLst>
        </c:ser>
        <c:dLbls>
          <c:showLegendKey val="0"/>
          <c:showVal val="0"/>
          <c:showCatName val="0"/>
          <c:showSerName val="0"/>
          <c:showPercent val="0"/>
          <c:showBubbleSize val="0"/>
        </c:dLbls>
        <c:gapWidth val="100"/>
        <c:overlap val="-24"/>
        <c:axId val="1717561088"/>
        <c:axId val="1717561632"/>
      </c:barChart>
      <c:catAx>
        <c:axId val="1717561088"/>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717561632"/>
        <c:crosses val="autoZero"/>
        <c:auto val="1"/>
        <c:lblAlgn val="ctr"/>
        <c:lblOffset val="100"/>
        <c:noMultiLvlLbl val="0"/>
      </c:catAx>
      <c:valAx>
        <c:axId val="1717561632"/>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71756108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CO"/>
              <a:t>Nuevas Calzadas Construidas Año</a:t>
            </a:r>
            <a:r>
              <a:rPr lang="es-CO" baseline="0"/>
              <a:t> 2016 (Km)</a:t>
            </a:r>
            <a:endParaRPr lang="es-CO"/>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5.4196573584562556E-2"/>
          <c:y val="0.1959549343102174"/>
          <c:w val="0.92409799846899821"/>
          <c:h val="0.61464723532236998"/>
        </c:manualLayout>
      </c:layout>
      <c:barChart>
        <c:barDir val="col"/>
        <c:grouping val="clustered"/>
        <c:varyColors val="0"/>
        <c:ser>
          <c:idx val="1"/>
          <c:order val="1"/>
          <c:tx>
            <c:strRef>
              <c:f>LISTAS!$M$32</c:f>
              <c:strCache>
                <c:ptCount val="1"/>
                <c:pt idx="0">
                  <c:v>EJECUTADO ACUMULADO</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dLbl>
              <c:idx val="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212-4E26-B822-6BEF5B90CC37}"/>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2"/>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LISTAS!$N$30:$Y$30</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LISTAS!$N$32:$Y$32</c:f>
              <c:numCache>
                <c:formatCode>General</c:formatCode>
                <c:ptCount val="12"/>
                <c:pt idx="0">
                  <c:v>2.16</c:v>
                </c:pt>
                <c:pt idx="1">
                  <c:v>6.58</c:v>
                </c:pt>
                <c:pt idx="2">
                  <c:v>9.94</c:v>
                </c:pt>
              </c:numCache>
            </c:numRef>
          </c:val>
          <c:extLst>
            <c:ext xmlns:c16="http://schemas.microsoft.com/office/drawing/2014/chart" uri="{C3380CC4-5D6E-409C-BE32-E72D297353CC}">
              <c16:uniqueId val="{00000001-4212-4E26-B822-6BEF5B90CC37}"/>
            </c:ext>
          </c:extLst>
        </c:ser>
        <c:dLbls>
          <c:showLegendKey val="0"/>
          <c:showVal val="0"/>
          <c:showCatName val="0"/>
          <c:showSerName val="0"/>
          <c:showPercent val="0"/>
          <c:showBubbleSize val="0"/>
        </c:dLbls>
        <c:gapWidth val="150"/>
        <c:axId val="1717573056"/>
        <c:axId val="1717566528"/>
      </c:barChart>
      <c:lineChart>
        <c:grouping val="standard"/>
        <c:varyColors val="0"/>
        <c:ser>
          <c:idx val="0"/>
          <c:order val="0"/>
          <c:tx>
            <c:strRef>
              <c:f>LISTAS!$M$31</c:f>
              <c:strCache>
                <c:ptCount val="1"/>
                <c:pt idx="0">
                  <c:v>PROGRAMADO ACUMULADO</c:v>
                </c:pt>
              </c:strCache>
            </c:strRef>
          </c:tx>
          <c:spPr>
            <a:ln w="34925" cap="rnd">
              <a:solidFill>
                <a:schemeClr val="accent1"/>
              </a:solidFill>
              <a:round/>
            </a:ln>
            <a:effectLst>
              <a:outerShdw blurRad="57150" dist="19050" dir="5400000" algn="ctr" rotWithShape="0">
                <a:srgbClr val="000000">
                  <a:alpha val="63000"/>
                </a:srgbClr>
              </a:outerShdw>
            </a:effectLst>
          </c:spPr>
          <c:marker>
            <c:symbol val="circle"/>
            <c:size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9525">
                <a:solidFill>
                  <a:schemeClr val="accent1"/>
                </a:solidFill>
                <a:round/>
              </a:ln>
              <a:effectLst>
                <a:outerShdw blurRad="57150" dist="19050" dir="5400000" algn="ctr" rotWithShape="0">
                  <a:srgbClr val="000000">
                    <a:alpha val="63000"/>
                  </a:srgbClr>
                </a:outerShdw>
              </a:effectLst>
            </c:spPr>
          </c:marker>
          <c:dLbls>
            <c:dLbl>
              <c:idx val="2"/>
              <c:layout>
                <c:manualLayout>
                  <c:x val="0"/>
                  <c:y val="6.71432167660394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212-4E26-B822-6BEF5B90CC37}"/>
                </c:ext>
              </c:extLst>
            </c:dLbl>
            <c:dLbl>
              <c:idx val="11"/>
              <c:layout>
                <c:manualLayout>
                  <c:x val="-4.9348660194857098E-2"/>
                  <c:y val="-0.10353695127808409"/>
                </c:manualLayout>
              </c:layout>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chemeClr val="accent1">
                          <a:lumMod val="7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212-4E26-B822-6BEF5B90CC37}"/>
                </c:ext>
              </c:extLst>
            </c:dLbl>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accent1">
                        <a:lumMod val="7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LISTAS!$N$30:$Y$30</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LISTAS!$N$31:$Y$31</c:f>
              <c:numCache>
                <c:formatCode>General</c:formatCode>
                <c:ptCount val="12"/>
                <c:pt idx="0">
                  <c:v>1.1499999999999999</c:v>
                </c:pt>
                <c:pt idx="1">
                  <c:v>3.4499999999999997</c:v>
                </c:pt>
                <c:pt idx="2">
                  <c:v>6.9499999999999993</c:v>
                </c:pt>
                <c:pt idx="3">
                  <c:v>10.5</c:v>
                </c:pt>
                <c:pt idx="4">
                  <c:v>12.35</c:v>
                </c:pt>
                <c:pt idx="5">
                  <c:v>14.15</c:v>
                </c:pt>
                <c:pt idx="6">
                  <c:v>15.5</c:v>
                </c:pt>
                <c:pt idx="7">
                  <c:v>16.850000000000001</c:v>
                </c:pt>
                <c:pt idx="8">
                  <c:v>18.200000000000003</c:v>
                </c:pt>
                <c:pt idx="9">
                  <c:v>19.550000000000004</c:v>
                </c:pt>
                <c:pt idx="10">
                  <c:v>20.900000000000006</c:v>
                </c:pt>
                <c:pt idx="11">
                  <c:v>22.150000000000006</c:v>
                </c:pt>
              </c:numCache>
            </c:numRef>
          </c:val>
          <c:smooth val="0"/>
          <c:extLst>
            <c:ext xmlns:c16="http://schemas.microsoft.com/office/drawing/2014/chart" uri="{C3380CC4-5D6E-409C-BE32-E72D297353CC}">
              <c16:uniqueId val="{00000004-4212-4E26-B822-6BEF5B90CC37}"/>
            </c:ext>
          </c:extLst>
        </c:ser>
        <c:dLbls>
          <c:showLegendKey val="0"/>
          <c:showVal val="0"/>
          <c:showCatName val="0"/>
          <c:showSerName val="0"/>
          <c:showPercent val="0"/>
          <c:showBubbleSize val="0"/>
        </c:dLbls>
        <c:marker val="1"/>
        <c:smooth val="0"/>
        <c:axId val="1717573056"/>
        <c:axId val="1717566528"/>
        <c:extLst>
          <c:ext xmlns:c15="http://schemas.microsoft.com/office/drawing/2012/chart" uri="{02D57815-91ED-43cb-92C2-25804820EDAC}">
            <c15:filteredLineSeries>
              <c15:ser>
                <c:idx val="2"/>
                <c:order val="2"/>
                <c:tx>
                  <c:strRef>
                    <c:extLst>
                      <c:ext uri="{02D57815-91ED-43cb-92C2-25804820EDAC}">
                        <c15:formulaRef>
                          <c15:sqref>LISTAS!$M$33</c15:sqref>
                        </c15:formulaRef>
                      </c:ext>
                    </c:extLst>
                    <c:strCache>
                      <c:ptCount val="1"/>
                      <c:pt idx="0">
                        <c:v>PROYECTADO</c:v>
                      </c:pt>
                    </c:strCache>
                  </c:strRef>
                </c:tx>
                <c:spPr>
                  <a:ln w="34925" cap="rnd">
                    <a:solidFill>
                      <a:schemeClr val="accent3"/>
                    </a:solidFill>
                    <a:round/>
                  </a:ln>
                  <a:effectLst>
                    <a:outerShdw blurRad="57150" dist="19050" dir="5400000" algn="ctr" rotWithShape="0">
                      <a:srgbClr val="000000">
                        <a:alpha val="63000"/>
                      </a:srgbClr>
                    </a:outerShdw>
                  </a:effectLst>
                </c:spPr>
                <c:marker>
                  <c:symbol val="circle"/>
                  <c:size val="6"/>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w="9525">
                      <a:solidFill>
                        <a:schemeClr val="accent3"/>
                      </a:solidFill>
                      <a:round/>
                    </a:ln>
                    <a:effectLst>
                      <a:outerShdw blurRad="57150" dist="19050" dir="5400000" algn="ctr" rotWithShape="0">
                        <a:srgbClr val="000000">
                          <a:alpha val="63000"/>
                        </a:srgbClr>
                      </a:outerShdw>
                    </a:effectLst>
                  </c:spPr>
                </c:marker>
                <c:cat>
                  <c:strRef>
                    <c:extLst>
                      <c:ext uri="{02D57815-91ED-43cb-92C2-25804820EDAC}">
                        <c15:formulaRef>
                          <c15:sqref>LISTAS!$N$30:$Y$30</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c:ext uri="{02D57815-91ED-43cb-92C2-25804820EDAC}">
                        <c15:formulaRef>
                          <c15:sqref>LISTAS!$N$33:$Y$33</c15:sqref>
                        </c15:formulaRef>
                      </c:ext>
                    </c:extLst>
                    <c:numCache>
                      <c:formatCode>General</c:formatCode>
                      <c:ptCount val="12"/>
                      <c:pt idx="0">
                        <c:v>1.1499999999999999</c:v>
                      </c:pt>
                      <c:pt idx="1">
                        <c:v>3.4499999999999997</c:v>
                      </c:pt>
                      <c:pt idx="2">
                        <c:v>6.9499999999999993</c:v>
                      </c:pt>
                      <c:pt idx="3">
                        <c:v>10.5</c:v>
                      </c:pt>
                      <c:pt idx="4">
                        <c:v>12.35</c:v>
                      </c:pt>
                      <c:pt idx="5">
                        <c:v>14.15</c:v>
                      </c:pt>
                      <c:pt idx="6">
                        <c:v>15.5</c:v>
                      </c:pt>
                      <c:pt idx="7">
                        <c:v>16.850000000000001</c:v>
                      </c:pt>
                      <c:pt idx="8">
                        <c:v>18.200000000000003</c:v>
                      </c:pt>
                      <c:pt idx="9">
                        <c:v>19.550000000000004</c:v>
                      </c:pt>
                      <c:pt idx="10">
                        <c:v>20.900000000000006</c:v>
                      </c:pt>
                      <c:pt idx="11">
                        <c:v>22.150000000000006</c:v>
                      </c:pt>
                    </c:numCache>
                  </c:numRef>
                </c:val>
                <c:smooth val="0"/>
                <c:extLst>
                  <c:ext xmlns:c16="http://schemas.microsoft.com/office/drawing/2014/chart" uri="{C3380CC4-5D6E-409C-BE32-E72D297353CC}">
                    <c16:uniqueId val="{00000005-4212-4E26-B822-6BEF5B90CC37}"/>
                  </c:ext>
                </c:extLst>
              </c15:ser>
            </c15:filteredLineSeries>
          </c:ext>
        </c:extLst>
      </c:lineChart>
      <c:catAx>
        <c:axId val="171757305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717566528"/>
        <c:crosses val="autoZero"/>
        <c:auto val="1"/>
        <c:lblAlgn val="ctr"/>
        <c:lblOffset val="100"/>
        <c:noMultiLvlLbl val="0"/>
      </c:catAx>
      <c:valAx>
        <c:axId val="1717566528"/>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7175730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w="25400">
          <a:noFill/>
        </a:ln>
        <a:effectLst/>
        <a:sp3d/>
      </c:spPr>
    </c:sideWall>
    <c:backWall>
      <c:thickness val="0"/>
      <c:spPr>
        <a:noFill/>
        <a:ln w="25400">
          <a:noFill/>
        </a:ln>
        <a:effectLst/>
        <a:sp3d/>
      </c:spPr>
    </c:backWall>
    <c:plotArea>
      <c:layout>
        <c:manualLayout>
          <c:layoutTarget val="inner"/>
          <c:xMode val="edge"/>
          <c:yMode val="edge"/>
          <c:x val="1.7087378640776699E-2"/>
          <c:y val="6.2745098039215685E-2"/>
          <c:w val="0.96582524271844661"/>
          <c:h val="0.75675189130770415"/>
        </c:manualLayout>
      </c:layout>
      <c:bar3DChart>
        <c:barDir val="col"/>
        <c:grouping val="clustered"/>
        <c:varyColors val="0"/>
        <c:ser>
          <c:idx val="0"/>
          <c:order val="0"/>
          <c:tx>
            <c:strRef>
              <c:f>LISTAS!$M$72</c:f>
              <c:strCache>
                <c:ptCount val="1"/>
                <c:pt idx="0">
                  <c:v>RECAUDO</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sp3d/>
          </c:spPr>
          <c:invertIfNegative val="0"/>
          <c:dLbls>
            <c:dLbl>
              <c:idx val="0"/>
              <c:layout>
                <c:manualLayout>
                  <c:x val="1.6972878390201225E-3"/>
                  <c:y val="0.1233779610528349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2B8-45D5-9C78-D366B621E8D8}"/>
                </c:ext>
              </c:extLst>
            </c:dLbl>
            <c:dLbl>
              <c:idx val="1"/>
              <c:layout>
                <c:manualLayout>
                  <c:x val="-1.3376494604840519E-3"/>
                  <c:y val="0.1117956580340225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2B8-45D5-9C78-D366B621E8D8}"/>
                </c:ext>
              </c:extLst>
            </c:dLbl>
            <c:dLbl>
              <c:idx val="2"/>
              <c:layout>
                <c:manualLayout>
                  <c:x val="9.4161563137939996E-3"/>
                  <c:y val="-3.47791158801517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2B8-45D5-9C78-D366B621E8D8}"/>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2"/>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numRef>
              <c:extLst>
                <c:ext xmlns:c15="http://schemas.microsoft.com/office/drawing/2012/chart" uri="{02D57815-91ED-43cb-92C2-25804820EDAC}">
                  <c15:fullRef>
                    <c15:sqref>LISTAS!$N$71:$Q$71</c15:sqref>
                  </c15:fullRef>
                </c:ext>
              </c:extLst>
              <c:f>LISTAS!$N$71:$P$71</c:f>
              <c:numCache>
                <c:formatCode>General</c:formatCode>
                <c:ptCount val="3"/>
                <c:pt idx="0">
                  <c:v>2014</c:v>
                </c:pt>
                <c:pt idx="1">
                  <c:v>2015</c:v>
                </c:pt>
                <c:pt idx="2">
                  <c:v>2016</c:v>
                </c:pt>
              </c:numCache>
            </c:numRef>
          </c:cat>
          <c:val>
            <c:numRef>
              <c:extLst>
                <c:ext xmlns:c15="http://schemas.microsoft.com/office/drawing/2012/chart" uri="{02D57815-91ED-43cb-92C2-25804820EDAC}">
                  <c15:fullRef>
                    <c15:sqref>LISTAS!$N$72:$Q$72</c15:sqref>
                  </c15:fullRef>
                </c:ext>
              </c:extLst>
              <c:f>LISTAS!$N$72:$P$72</c:f>
              <c:numCache>
                <c:formatCode>"$"#,##0.00</c:formatCode>
                <c:ptCount val="3"/>
                <c:pt idx="0">
                  <c:v>76749.531099999993</c:v>
                </c:pt>
                <c:pt idx="1">
                  <c:v>92914.888099999996</c:v>
                </c:pt>
                <c:pt idx="2">
                  <c:v>25921.692999999999</c:v>
                </c:pt>
              </c:numCache>
            </c:numRef>
          </c:val>
          <c:extLst>
            <c:ext xmlns:c16="http://schemas.microsoft.com/office/drawing/2014/chart" uri="{C3380CC4-5D6E-409C-BE32-E72D297353CC}">
              <c16:uniqueId val="{00000003-42B8-45D5-9C78-D366B621E8D8}"/>
            </c:ext>
          </c:extLst>
        </c:ser>
        <c:dLbls>
          <c:showLegendKey val="0"/>
          <c:showVal val="0"/>
          <c:showCatName val="0"/>
          <c:showSerName val="0"/>
          <c:showPercent val="0"/>
          <c:showBubbleSize val="0"/>
        </c:dLbls>
        <c:gapWidth val="150"/>
        <c:shape val="box"/>
        <c:axId val="1717574144"/>
        <c:axId val="1717575232"/>
        <c:axId val="0"/>
      </c:bar3DChart>
      <c:catAx>
        <c:axId val="1717574144"/>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2000" b="0" i="0" u="none" strike="noStrike" kern="1200" baseline="0">
                <a:solidFill>
                  <a:schemeClr val="tx2"/>
                </a:solidFill>
                <a:latin typeface="+mn-lt"/>
                <a:ea typeface="+mn-ea"/>
                <a:cs typeface="+mn-cs"/>
              </a:defRPr>
            </a:pPr>
            <a:endParaRPr lang="es-CO"/>
          </a:p>
        </c:txPr>
        <c:crossAx val="1717575232"/>
        <c:crosses val="autoZero"/>
        <c:auto val="1"/>
        <c:lblAlgn val="ctr"/>
        <c:lblOffset val="100"/>
        <c:noMultiLvlLbl val="0"/>
      </c:catAx>
      <c:valAx>
        <c:axId val="1717575232"/>
        <c:scaling>
          <c:orientation val="minMax"/>
        </c:scaling>
        <c:delete val="1"/>
        <c:axPos val="l"/>
        <c:numFmt formatCode="&quot;$&quot;#,##0.00" sourceLinked="1"/>
        <c:majorTickMark val="none"/>
        <c:minorTickMark val="none"/>
        <c:tickLblPos val="nextTo"/>
        <c:crossAx val="171757414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normalizeH="0" baseline="0">
                <a:solidFill>
                  <a:schemeClr val="dk1">
                    <a:lumMod val="50000"/>
                    <a:lumOff val="50000"/>
                  </a:schemeClr>
                </a:solidFill>
                <a:latin typeface="+mj-lt"/>
                <a:ea typeface="+mj-ea"/>
                <a:cs typeface="+mj-cs"/>
              </a:defRPr>
            </a:pPr>
            <a:r>
              <a:rPr lang="en-US"/>
              <a:t>Meta 2016</a:t>
            </a:r>
          </a:p>
        </c:rich>
      </c:tx>
      <c:layout>
        <c:manualLayout>
          <c:xMode val="edge"/>
          <c:yMode val="edge"/>
          <c:x val="2.8819335083114579E-2"/>
          <c:y val="4.1666666666666664E-2"/>
        </c:manualLayout>
      </c:layout>
      <c:overlay val="0"/>
      <c:spPr>
        <a:noFill/>
        <a:ln>
          <a:noFill/>
        </a:ln>
        <a:effectLst/>
      </c:spPr>
      <c:txPr>
        <a:bodyPr rot="0" spcFirstLastPara="1" vertOverflow="ellipsis" vert="horz" wrap="square" anchor="ctr" anchorCtr="1"/>
        <a:lstStyle/>
        <a:p>
          <a:pPr>
            <a:defRPr sz="1600" b="1" i="0" u="none" strike="noStrike" kern="1200" spc="0" normalizeH="0" baseline="0">
              <a:solidFill>
                <a:schemeClr val="dk1">
                  <a:lumMod val="50000"/>
                  <a:lumOff val="50000"/>
                </a:schemeClr>
              </a:solidFill>
              <a:latin typeface="+mj-lt"/>
              <a:ea typeface="+mj-ea"/>
              <a:cs typeface="+mj-cs"/>
            </a:defRPr>
          </a:pPr>
          <a:endParaRPr lang="es-CO"/>
        </a:p>
      </c:txPr>
    </c:title>
    <c:autoTitleDeleted val="0"/>
    <c:plotArea>
      <c:layout/>
      <c:doughnutChart>
        <c:varyColors val="1"/>
        <c:ser>
          <c:idx val="0"/>
          <c:order val="0"/>
          <c:dPt>
            <c:idx val="0"/>
            <c:bubble3D val="0"/>
            <c:spPr>
              <a:gradFill>
                <a:gsLst>
                  <a:gs pos="100000">
                    <a:schemeClr val="accent1">
                      <a:lumMod val="60000"/>
                      <a:lumOff val="40000"/>
                    </a:schemeClr>
                  </a:gs>
                  <a:gs pos="0">
                    <a:schemeClr val="accent1"/>
                  </a:gs>
                </a:gsLst>
                <a:lin ang="5400000" scaled="0"/>
              </a:gradFill>
              <a:ln w="19050">
                <a:solidFill>
                  <a:schemeClr val="lt1"/>
                </a:solidFill>
              </a:ln>
              <a:effectLst/>
            </c:spPr>
            <c:extLst>
              <c:ext xmlns:c16="http://schemas.microsoft.com/office/drawing/2014/chart" uri="{C3380CC4-5D6E-409C-BE32-E72D297353CC}">
                <c16:uniqueId val="{00000001-B226-4E8D-8AF0-D40E1F6AE0A0}"/>
              </c:ext>
            </c:extLst>
          </c:dPt>
          <c:dPt>
            <c:idx val="1"/>
            <c:bubble3D val="0"/>
            <c:spPr>
              <a:gradFill>
                <a:gsLst>
                  <a:gs pos="100000">
                    <a:schemeClr val="accent2">
                      <a:lumMod val="60000"/>
                      <a:lumOff val="40000"/>
                    </a:schemeClr>
                  </a:gs>
                  <a:gs pos="0">
                    <a:schemeClr val="accent2"/>
                  </a:gs>
                </a:gsLst>
                <a:lin ang="5400000" scaled="0"/>
              </a:gradFill>
              <a:ln w="19050">
                <a:solidFill>
                  <a:schemeClr val="lt1"/>
                </a:solidFill>
              </a:ln>
              <a:effectLst/>
            </c:spPr>
            <c:extLst>
              <c:ext xmlns:c16="http://schemas.microsoft.com/office/drawing/2014/chart" uri="{C3380CC4-5D6E-409C-BE32-E72D297353CC}">
                <c16:uniqueId val="{00000003-B226-4E8D-8AF0-D40E1F6AE0A0}"/>
              </c:ext>
            </c:extLst>
          </c:dPt>
          <c:dLbls>
            <c:dLbl>
              <c:idx val="0"/>
              <c:layout>
                <c:manualLayout>
                  <c:x val="0.13857142857142846"/>
                  <c:y val="-0.3710029579635879"/>
                </c:manualLayout>
              </c:layout>
              <c:showLegendKey val="0"/>
              <c:showVal val="0"/>
              <c:showCatName val="1"/>
              <c:showSerName val="0"/>
              <c:showPercent val="1"/>
              <c:showBubbleSize val="0"/>
              <c:extLst>
                <c:ext xmlns:c15="http://schemas.microsoft.com/office/drawing/2012/chart" uri="{CE6537A1-D6FC-4f65-9D91-7224C49458BB}">
                  <c15:layout>
                    <c:manualLayout>
                      <c:w val="0.27941709786276714"/>
                      <c:h val="0.37804774403199598"/>
                    </c:manualLayout>
                  </c15:layout>
                </c:ext>
                <c:ext xmlns:c16="http://schemas.microsoft.com/office/drawing/2014/chart" uri="{C3380CC4-5D6E-409C-BE32-E72D297353CC}">
                  <c16:uniqueId val="{00000001-B226-4E8D-8AF0-D40E1F6AE0A0}"/>
                </c:ext>
              </c:extLst>
            </c:dLbl>
            <c:dLbl>
              <c:idx val="1"/>
              <c:layout>
                <c:manualLayout>
                  <c:x val="0.11714285714285715"/>
                  <c:y val="4.232804232804155E-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B226-4E8D-8AF0-D40E1F6AE0A0}"/>
                </c:ext>
              </c:extLst>
            </c:dLbl>
            <c:spPr>
              <a:noFill/>
              <a:ln w="9525">
                <a:noFill/>
              </a:ln>
              <a:effectLst/>
            </c:spPr>
            <c:txPr>
              <a:bodyPr rot="0" spcFirstLastPara="1" vertOverflow="clip" horzOverflow="clip" vert="horz" wrap="square" lIns="38100" tIns="19050" rIns="38100" bIns="19050" anchor="ctr" anchorCtr="1">
                <a:spAutoFit/>
              </a:bodyPr>
              <a:lstStyle/>
              <a:p>
                <a:pPr>
                  <a:defRPr sz="1400" b="0" i="0" u="none" strike="noStrike" kern="1200" baseline="0">
                    <a:solidFill>
                      <a:schemeClr val="dk1">
                        <a:lumMod val="65000"/>
                        <a:lumOff val="35000"/>
                      </a:schemeClr>
                    </a:solidFill>
                    <a:latin typeface="+mn-lt"/>
                    <a:ea typeface="+mn-ea"/>
                    <a:cs typeface="+mn-cs"/>
                  </a:defRPr>
                </a:pPr>
                <a:endParaRPr lang="es-CO"/>
              </a:p>
            </c:txPr>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borderCallout2">
                    <a:avLst/>
                  </a:prstGeom>
                  <a:noFill/>
                  <a:ln>
                    <a:noFill/>
                  </a:ln>
                </c15:spPr>
              </c:ext>
            </c:extLst>
          </c:dLbls>
          <c:cat>
            <c:strLit>
              <c:ptCount val="2"/>
              <c:pt idx="0">
                <c:v>No. Predios Disponibles</c:v>
              </c:pt>
              <c:pt idx="1">
                <c:v>No. Predios Faltantes</c:v>
              </c:pt>
            </c:strLit>
          </c:cat>
          <c:val>
            <c:numLit>
              <c:formatCode>General</c:formatCode>
              <c:ptCount val="2"/>
              <c:pt idx="0">
                <c:v>48</c:v>
              </c:pt>
              <c:pt idx="1">
                <c:v>43</c:v>
              </c:pt>
            </c:numLit>
          </c:val>
          <c:extLst>
            <c:ext xmlns:c16="http://schemas.microsoft.com/office/drawing/2014/chart" uri="{C3380CC4-5D6E-409C-BE32-E72D297353CC}">
              <c16:uniqueId val="{00000004-B226-4E8D-8AF0-D40E1F6AE0A0}"/>
            </c:ext>
          </c:extLst>
        </c:ser>
        <c:dLbls>
          <c:showLegendKey val="0"/>
          <c:showVal val="0"/>
          <c:showCatName val="0"/>
          <c:showSerName val="0"/>
          <c:showPercent val="1"/>
          <c:showBubbleSize val="0"/>
          <c:showLeaderLines val="0"/>
        </c:dLbls>
        <c:firstSliceAng val="0"/>
        <c:holeSize val="70"/>
      </c:doughnutChart>
      <c:spPr>
        <a:noFill/>
        <a:ln>
          <a:noFill/>
        </a:ln>
        <a:effectLst/>
      </c:spPr>
    </c:plotArea>
    <c:legend>
      <c:legendPos val="r"/>
      <c:overlay val="0"/>
      <c:spPr>
        <a:solidFill>
          <a:schemeClr val="lt1">
            <a:alpha val="50000"/>
          </a:schemeClr>
        </a:solidFill>
        <a:ln>
          <a:noFill/>
        </a:ln>
        <a:effectLst/>
      </c:spPr>
      <c:txPr>
        <a:bodyPr rot="0" spcFirstLastPara="1" vertOverflow="ellipsis" vert="horz" wrap="square" anchor="ctr" anchorCtr="1"/>
        <a:lstStyle/>
        <a:p>
          <a:pPr>
            <a:defRPr sz="1100" b="0" i="0" u="none" strike="noStrike" kern="1200" baseline="0">
              <a:solidFill>
                <a:schemeClr val="dk1">
                  <a:lumMod val="65000"/>
                  <a:lumOff val="35000"/>
                </a:schemeClr>
              </a:solidFill>
              <a:latin typeface="+mn-lt"/>
              <a:ea typeface="+mn-ea"/>
              <a:cs typeface="+mn-cs"/>
            </a:defRPr>
          </a:pPr>
          <a:endParaRPr lang="es-CO"/>
        </a:p>
      </c:txPr>
    </c:legend>
    <c:plotVisOnly val="1"/>
    <c:dispBlanksAs val="gap"/>
    <c:showDLblsOverMax val="0"/>
  </c:chart>
  <c:spPr>
    <a:pattFill prst="dkDnDiag">
      <a:fgClr>
        <a:schemeClr val="lt1"/>
      </a:fgClr>
      <a:bgClr>
        <a:schemeClr val="dk1">
          <a:lumMod val="10000"/>
          <a:lumOff val="90000"/>
        </a:schemeClr>
      </a:bgClr>
    </a:pattFill>
    <a:ln w="9525" cap="flat" cmpd="sng" algn="ctr">
      <a:solidFill>
        <a:schemeClr val="dk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cat>
            <c:strRef>
              <c:f>LISTAS!$B$110:$B$113</c:f>
              <c:strCache>
                <c:ptCount val="4"/>
                <c:pt idx="0">
                  <c:v>Balance General a </c:v>
                </c:pt>
                <c:pt idx="1">
                  <c:v>Pasivo</c:v>
                </c:pt>
                <c:pt idx="2">
                  <c:v>Patrimonio</c:v>
                </c:pt>
                <c:pt idx="3">
                  <c:v>Activo</c:v>
                </c:pt>
              </c:strCache>
            </c:strRef>
          </c:cat>
          <c:val>
            <c:numRef>
              <c:f>LISTAS!$C$110:$C$113</c:f>
            </c:numRef>
          </c:val>
          <c:extLst>
            <c:ext xmlns:c16="http://schemas.microsoft.com/office/drawing/2014/chart" uri="{C3380CC4-5D6E-409C-BE32-E72D297353CC}">
              <c16:uniqueId val="{00000000-DC1B-4234-BCB6-51A498EA1F97}"/>
            </c:ext>
          </c:extLst>
        </c:ser>
        <c:ser>
          <c:idx val="1"/>
          <c:order val="1"/>
          <c:dPt>
            <c:idx val="0"/>
            <c:bubble3D val="0"/>
            <c:spPr>
              <a:solidFill>
                <a:schemeClr val="accent1"/>
              </a:solidFill>
              <a:ln w="19050">
                <a:solidFill>
                  <a:schemeClr val="lt1"/>
                </a:solidFill>
              </a:ln>
              <a:effectLst/>
            </c:spPr>
            <c:extLst>
              <c:ext xmlns:c16="http://schemas.microsoft.com/office/drawing/2014/chart" uri="{C3380CC4-5D6E-409C-BE32-E72D297353CC}">
                <c16:uniqueId val="{00000002-DC1B-4234-BCB6-51A498EA1F97}"/>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4-DC1B-4234-BCB6-51A498EA1F97}"/>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6-DC1B-4234-BCB6-51A498EA1F97}"/>
              </c:ext>
            </c:extLst>
          </c:dPt>
          <c:dPt>
            <c:idx val="3"/>
            <c:bubble3D val="0"/>
            <c:spPr>
              <a:solidFill>
                <a:srgbClr val="46D115"/>
              </a:solidFill>
              <a:ln w="19050">
                <a:solidFill>
                  <a:schemeClr val="lt1"/>
                </a:solidFill>
              </a:ln>
              <a:effectLst/>
            </c:spPr>
            <c:extLst>
              <c:ext xmlns:c16="http://schemas.microsoft.com/office/drawing/2014/chart" uri="{C3380CC4-5D6E-409C-BE32-E72D297353CC}">
                <c16:uniqueId val="{00000008-DC1B-4234-BCB6-51A498EA1F97}"/>
              </c:ext>
            </c:extLst>
          </c:dPt>
          <c:dLbls>
            <c:dLbl>
              <c:idx val="1"/>
              <c:layout>
                <c:manualLayout>
                  <c:x val="-0.14503428177404107"/>
                  <c:y val="9.362153062892975E-2"/>
                </c:manualLayout>
              </c:layout>
              <c:showLegendKey val="0"/>
              <c:showVal val="1"/>
              <c:showCatName val="0"/>
              <c:showSerName val="0"/>
              <c:showPercent val="0"/>
              <c:showBubbleSize val="0"/>
              <c:extLst>
                <c:ext xmlns:c15="http://schemas.microsoft.com/office/drawing/2012/chart" uri="{CE6537A1-D6FC-4f65-9D91-7224C49458BB}">
                  <c15:layout>
                    <c:manualLayout>
                      <c:w val="0.29329165245455918"/>
                      <c:h val="0.25347216327566352"/>
                    </c:manualLayout>
                  </c15:layout>
                </c:ext>
                <c:ext xmlns:c16="http://schemas.microsoft.com/office/drawing/2014/chart" uri="{C3380CC4-5D6E-409C-BE32-E72D297353CC}">
                  <c16:uniqueId val="{00000004-DC1B-4234-BCB6-51A498EA1F97}"/>
                </c:ext>
              </c:extLst>
            </c:dLbl>
            <c:dLbl>
              <c:idx val="2"/>
              <c:layout>
                <c:manualLayout>
                  <c:x val="0.11109058933691078"/>
                  <c:y val="2.6446667170986525E-3"/>
                </c:manualLayout>
              </c:layout>
              <c:numFmt formatCode="#,##0" sourceLinked="0"/>
              <c:spPr>
                <a:noFill/>
                <a:ln>
                  <a:noFill/>
                </a:ln>
                <a:effectLst/>
              </c:spPr>
              <c:txPr>
                <a:bodyPr rot="0" spcFirstLastPara="1" vertOverflow="ellipsis" vert="horz" wrap="square" lIns="38100" tIns="19050" rIns="38100" bIns="19050" anchor="ctr" anchorCtr="1">
                  <a:noAutofit/>
                </a:bodyPr>
                <a:lstStyle/>
                <a:p>
                  <a:pPr>
                    <a:defRPr sz="18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15:layout>
                    <c:manualLayout>
                      <c:w val="0.24248715987323785"/>
                      <c:h val="6.7039283169574415E-2"/>
                    </c:manualLayout>
                  </c15:layout>
                </c:ext>
                <c:ext xmlns:c16="http://schemas.microsoft.com/office/drawing/2014/chart" uri="{C3380CC4-5D6E-409C-BE32-E72D297353CC}">
                  <c16:uniqueId val="{00000006-DC1B-4234-BCB6-51A498EA1F97}"/>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LISTAS!$B$110:$B$113</c:f>
              <c:strCache>
                <c:ptCount val="4"/>
                <c:pt idx="0">
                  <c:v>Balance General a </c:v>
                </c:pt>
                <c:pt idx="1">
                  <c:v>Pasivo</c:v>
                </c:pt>
                <c:pt idx="2">
                  <c:v>Patrimonio</c:v>
                </c:pt>
                <c:pt idx="3">
                  <c:v>Activo</c:v>
                </c:pt>
              </c:strCache>
            </c:strRef>
          </c:cat>
          <c:val>
            <c:numRef>
              <c:f>LISTAS!$D$110:$D$113</c:f>
              <c:numCache>
                <c:formatCode>_("$"* #,##0.00_);_("$"* \(#,##0.00\);_("$"* "-"??_);_(@_)</c:formatCode>
                <c:ptCount val="4"/>
                <c:pt idx="1">
                  <c:v>980145.07233927003</c:v>
                </c:pt>
                <c:pt idx="2">
                  <c:v>119808.51699190983</c:v>
                </c:pt>
                <c:pt idx="3">
                  <c:v>1099953.5893311799</c:v>
                </c:pt>
              </c:numCache>
            </c:numRef>
          </c:val>
          <c:extLst>
            <c:ext xmlns:c16="http://schemas.microsoft.com/office/drawing/2014/chart" uri="{C3380CC4-5D6E-409C-BE32-E72D297353CC}">
              <c16:uniqueId val="{00000009-DC1B-4234-BCB6-51A498EA1F97}"/>
            </c:ext>
          </c:extLst>
        </c:ser>
        <c:dLbls>
          <c:showLegendKey val="0"/>
          <c:showVal val="0"/>
          <c:showCatName val="0"/>
          <c:showSerName val="0"/>
          <c:showPercent val="0"/>
          <c:showBubbleSize val="0"/>
          <c:showLeaderLines val="1"/>
        </c:dLbls>
        <c:firstSliceAng val="0"/>
      </c:pieChart>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w="25400">
          <a:noFill/>
        </a:ln>
        <a:effectLst/>
        <a:sp3d/>
      </c:spPr>
    </c:sideWall>
    <c:backWall>
      <c:thickness val="0"/>
      <c:spPr>
        <a:noFill/>
        <a:ln w="25400">
          <a:noFill/>
        </a:ln>
        <a:effectLst/>
        <a:sp3d/>
      </c:spPr>
    </c:backWall>
    <c:plotArea>
      <c:layout/>
      <c:bar3DChart>
        <c:barDir val="col"/>
        <c:grouping val="stacked"/>
        <c:varyColors val="0"/>
        <c:ser>
          <c:idx val="0"/>
          <c:order val="0"/>
          <c:tx>
            <c:strRef>
              <c:f>LISTAS!$M$109</c:f>
              <c:strCache>
                <c:ptCount val="1"/>
                <c:pt idx="0">
                  <c:v>Aportes Públicos</c:v>
                </c:pt>
              </c:strCache>
            </c:strRef>
          </c:tx>
          <c:spPr>
            <a:solidFill>
              <a:schemeClr val="accent1"/>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lumMod val="75000"/>
                        <a:lumOff val="25000"/>
                      </a:schemeClr>
                    </a:solidFill>
                    <a:latin typeface="+mj-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LISTAS!$N$108:$P$108</c:f>
              <c:numCache>
                <c:formatCode>General</c:formatCode>
                <c:ptCount val="3"/>
                <c:pt idx="0">
                  <c:v>2014</c:v>
                </c:pt>
                <c:pt idx="1">
                  <c:v>2015</c:v>
                </c:pt>
                <c:pt idx="2">
                  <c:v>2016</c:v>
                </c:pt>
              </c:numCache>
            </c:numRef>
          </c:cat>
          <c:val>
            <c:numRef>
              <c:f>LISTAS!$N$109:$P$109</c:f>
              <c:numCache>
                <c:formatCode>_(* #,##0_);_(* \(#,##0\);_(* "-"??_);_(@_)</c:formatCode>
                <c:ptCount val="3"/>
                <c:pt idx="1">
                  <c:v>129017.012625</c:v>
                </c:pt>
              </c:numCache>
            </c:numRef>
          </c:val>
          <c:extLst>
            <c:ext xmlns:c16="http://schemas.microsoft.com/office/drawing/2014/chart" uri="{C3380CC4-5D6E-409C-BE32-E72D297353CC}">
              <c16:uniqueId val="{00000000-55C9-45C8-834A-B60FF8FE633F}"/>
            </c:ext>
          </c:extLst>
        </c:ser>
        <c:ser>
          <c:idx val="1"/>
          <c:order val="1"/>
          <c:tx>
            <c:strRef>
              <c:f>LISTAS!$M$110</c:f>
              <c:strCache>
                <c:ptCount val="1"/>
                <c:pt idx="0">
                  <c:v>Peajes</c:v>
                </c:pt>
              </c:strCache>
            </c:strRef>
          </c:tx>
          <c:spPr>
            <a:solidFill>
              <a:schemeClr val="accent2"/>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lumMod val="75000"/>
                        <a:lumOff val="25000"/>
                      </a:schemeClr>
                    </a:solidFill>
                    <a:latin typeface="+mj-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LISTAS!$N$108:$P$108</c:f>
              <c:numCache>
                <c:formatCode>General</c:formatCode>
                <c:ptCount val="3"/>
                <c:pt idx="0">
                  <c:v>2014</c:v>
                </c:pt>
                <c:pt idx="1">
                  <c:v>2015</c:v>
                </c:pt>
                <c:pt idx="2">
                  <c:v>2016</c:v>
                </c:pt>
              </c:numCache>
            </c:numRef>
          </c:cat>
          <c:val>
            <c:numRef>
              <c:f>LISTAS!$N$110:$P$110</c:f>
              <c:numCache>
                <c:formatCode>_(* #,##0_);_(* \(#,##0\);_(* "-"??_);_(@_)</c:formatCode>
                <c:ptCount val="3"/>
                <c:pt idx="0">
                  <c:v>76749.531099999993</c:v>
                </c:pt>
                <c:pt idx="1">
                  <c:v>92914.888099999996</c:v>
                </c:pt>
                <c:pt idx="2">
                  <c:v>25921.692999999999</c:v>
                </c:pt>
              </c:numCache>
            </c:numRef>
          </c:val>
          <c:extLst>
            <c:ext xmlns:c16="http://schemas.microsoft.com/office/drawing/2014/chart" uri="{C3380CC4-5D6E-409C-BE32-E72D297353CC}">
              <c16:uniqueId val="{00000001-55C9-45C8-834A-B60FF8FE633F}"/>
            </c:ext>
          </c:extLst>
        </c:ser>
        <c:dLbls>
          <c:showLegendKey val="0"/>
          <c:showVal val="0"/>
          <c:showCatName val="0"/>
          <c:showSerName val="0"/>
          <c:showPercent val="0"/>
          <c:showBubbleSize val="0"/>
        </c:dLbls>
        <c:gapWidth val="150"/>
        <c:shape val="box"/>
        <c:axId val="1720716048"/>
        <c:axId val="1720727472"/>
        <c:axId val="0"/>
      </c:bar3DChart>
      <c:catAx>
        <c:axId val="1720716048"/>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2000" b="0" i="0" u="none" strike="noStrike" kern="1200" baseline="0">
                <a:solidFill>
                  <a:schemeClr val="tx1">
                    <a:lumMod val="65000"/>
                    <a:lumOff val="35000"/>
                  </a:schemeClr>
                </a:solidFill>
                <a:latin typeface="+mn-lt"/>
                <a:ea typeface="+mn-ea"/>
                <a:cs typeface="+mn-cs"/>
              </a:defRPr>
            </a:pPr>
            <a:endParaRPr lang="es-CO"/>
          </a:p>
        </c:txPr>
        <c:crossAx val="1720727472"/>
        <c:crosses val="autoZero"/>
        <c:auto val="1"/>
        <c:lblAlgn val="ctr"/>
        <c:lblOffset val="100"/>
        <c:noMultiLvlLbl val="0"/>
      </c:catAx>
      <c:valAx>
        <c:axId val="1720727472"/>
        <c:scaling>
          <c:orientation val="minMax"/>
        </c:scaling>
        <c:delete val="1"/>
        <c:axPos val="l"/>
        <c:numFmt formatCode="_(* #,##0_);_(* \(#,##0\);_(* &quot;-&quot;??_);_(@_)" sourceLinked="1"/>
        <c:majorTickMark val="none"/>
        <c:minorTickMark val="none"/>
        <c:tickLblPos val="nextTo"/>
        <c:crossAx val="17207160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20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userShapes r:id="rId3"/>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r>
              <a:rPr lang="es-CO"/>
              <a:t>disponibilidad</a:t>
            </a:r>
            <a:r>
              <a:rPr lang="es-CO" baseline="0"/>
              <a:t> predial total </a:t>
            </a:r>
            <a:endParaRPr lang="es-CO"/>
          </a:p>
        </c:rich>
      </c:tx>
      <c:overlay val="0"/>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s-CO"/>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01-D6AE-4125-BA56-DDB48D2BDE1D}"/>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03-D6AE-4125-BA56-DDB48D2BDE1D}"/>
              </c:ext>
            </c:extLst>
          </c:dPt>
          <c:dLbls>
            <c:dLbl>
              <c:idx val="0"/>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CO"/>
                </a:p>
              </c:txPr>
              <c:dLblPos val="inEnd"/>
              <c:showLegendKey val="0"/>
              <c:showVal val="1"/>
              <c:showCatName val="1"/>
              <c:showSerName val="0"/>
              <c:showPercent val="1"/>
              <c:showBubbleSize val="0"/>
              <c:extLst>
                <c:ext xmlns:c16="http://schemas.microsoft.com/office/drawing/2014/chart" uri="{C3380CC4-5D6E-409C-BE32-E72D297353CC}">
                  <c16:uniqueId val="{00000001-D6AE-4125-BA56-DDB48D2BDE1D}"/>
                </c:ext>
              </c:extLst>
            </c:dLbl>
            <c:dLbl>
              <c:idx val="1"/>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solidFill>
                      <a:effectLst/>
                      <a:latin typeface="+mn-lt"/>
                      <a:ea typeface="+mn-ea"/>
                      <a:cs typeface="+mn-cs"/>
                    </a:defRPr>
                  </a:pPr>
                  <a:endParaRPr lang="es-CO"/>
                </a:p>
              </c:txPr>
              <c:dLblPos val="inEnd"/>
              <c:showLegendKey val="0"/>
              <c:showVal val="1"/>
              <c:showCatName val="1"/>
              <c:showSerName val="0"/>
              <c:showPercent val="1"/>
              <c:showBubbleSize val="0"/>
              <c:extLst>
                <c:ext xmlns:c16="http://schemas.microsoft.com/office/drawing/2014/chart" uri="{C3380CC4-5D6E-409C-BE32-E72D297353CC}">
                  <c16:uniqueId val="{00000003-D6AE-4125-BA56-DDB48D2BDE1D}"/>
                </c:ext>
              </c:extLst>
            </c:dLbl>
            <c:spPr>
              <a:solidFill>
                <a:sysClr val="window" lastClr="FFFFFF">
                  <a:alpha val="90000"/>
                </a:sysClr>
              </a:solidFill>
              <a:ln w="12700" cap="flat" cmpd="sng" algn="ctr">
                <a:solidFill>
                  <a:srgbClr val="5B9BD5"/>
                </a:solidFill>
                <a:round/>
              </a:ln>
              <a:effectLst>
                <a:outerShdw blurRad="50800" dist="38100" dir="2700000" algn="tl" rotWithShape="0">
                  <a:srgbClr val="5B9BD5">
                    <a:lumMod val="75000"/>
                    <a:alpha val="40000"/>
                  </a:srgbClr>
                </a:outerShdw>
              </a:effectLst>
            </c:spPr>
            <c:dLblPos val="inEnd"/>
            <c:showLegendKey val="0"/>
            <c:showVal val="1"/>
            <c:showCatName val="1"/>
            <c:showSerName val="0"/>
            <c:showPercent val="1"/>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'RUTA CARIBE'!$A$128:$A$129</c:f>
              <c:strCache>
                <c:ptCount val="2"/>
                <c:pt idx="0">
                  <c:v>Disponibles</c:v>
                </c:pt>
                <c:pt idx="1">
                  <c:v>Faltantes</c:v>
                </c:pt>
              </c:strCache>
            </c:strRef>
          </c:cat>
          <c:val>
            <c:numRef>
              <c:f>'RUTA CARIBE'!$B$128:$B$129</c:f>
              <c:numCache>
                <c:formatCode>General</c:formatCode>
                <c:ptCount val="2"/>
                <c:pt idx="0">
                  <c:v>978</c:v>
                </c:pt>
                <c:pt idx="1">
                  <c:v>36</c:v>
                </c:pt>
              </c:numCache>
            </c:numRef>
          </c:val>
          <c:extLst>
            <c:ext xmlns:c16="http://schemas.microsoft.com/office/drawing/2014/chart" uri="{C3380CC4-5D6E-409C-BE32-E72D297353CC}">
              <c16:uniqueId val="{00000004-D6AE-4125-BA56-DDB48D2BDE1D}"/>
            </c:ext>
          </c:extLst>
        </c:ser>
        <c:dLbls>
          <c:dLblPos val="inEnd"/>
          <c:showLegendKey val="0"/>
          <c:showVal val="0"/>
          <c:showCatName val="0"/>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r>
              <a:rPr lang="es-CO"/>
              <a:t>longitud disponible  predial  </a:t>
            </a:r>
          </a:p>
        </c:rich>
      </c:tx>
      <c:overlay val="0"/>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s-CO"/>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2.4480876615155186E-2"/>
          <c:y val="0.20613314820415904"/>
          <c:w val="0.95103824676968962"/>
          <c:h val="0.77238347722119483"/>
        </c:manualLayout>
      </c:layout>
      <c:pie3DChart>
        <c:varyColors val="1"/>
        <c:ser>
          <c:idx val="0"/>
          <c:order val="0"/>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01-8CC7-4A6A-B5A2-C3EAC784A352}"/>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03-8CC7-4A6A-B5A2-C3EAC784A352}"/>
              </c:ext>
            </c:extLst>
          </c:dPt>
          <c:dLbls>
            <c:dLbl>
              <c:idx val="0"/>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CO"/>
                </a:p>
              </c:txPr>
              <c:dLblPos val="inEnd"/>
              <c:showLegendKey val="0"/>
              <c:showVal val="0"/>
              <c:showCatName val="1"/>
              <c:showSerName val="0"/>
              <c:showPercent val="1"/>
              <c:showBubbleSize val="0"/>
              <c:extLst>
                <c:ext xmlns:c16="http://schemas.microsoft.com/office/drawing/2014/chart" uri="{C3380CC4-5D6E-409C-BE32-E72D297353CC}">
                  <c16:uniqueId val="{00000001-8CC7-4A6A-B5A2-C3EAC784A352}"/>
                </c:ext>
              </c:extLst>
            </c:dLbl>
            <c:dLbl>
              <c:idx val="1"/>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solidFill>
                      <a:effectLst/>
                      <a:latin typeface="+mn-lt"/>
                      <a:ea typeface="+mn-ea"/>
                      <a:cs typeface="+mn-cs"/>
                    </a:defRPr>
                  </a:pPr>
                  <a:endParaRPr lang="es-CO"/>
                </a:p>
              </c:txPr>
              <c:dLblPos val="inEnd"/>
              <c:showLegendKey val="0"/>
              <c:showVal val="0"/>
              <c:showCatName val="1"/>
              <c:showSerName val="0"/>
              <c:showPercent val="1"/>
              <c:showBubbleSize val="0"/>
              <c:extLst>
                <c:ext xmlns:c16="http://schemas.microsoft.com/office/drawing/2014/chart" uri="{C3380CC4-5D6E-409C-BE32-E72D297353CC}">
                  <c16:uniqueId val="{00000003-8CC7-4A6A-B5A2-C3EAC784A352}"/>
                </c:ext>
              </c:extLst>
            </c:dLbl>
            <c:spPr>
              <a:solidFill>
                <a:sysClr val="window" lastClr="FFFFFF">
                  <a:alpha val="90000"/>
                </a:sysClr>
              </a:solidFill>
              <a:ln w="12700" cap="flat" cmpd="sng" algn="ctr">
                <a:solidFill>
                  <a:srgbClr val="5B9BD5"/>
                </a:solidFill>
                <a:round/>
              </a:ln>
              <a:effectLst>
                <a:outerShdw blurRad="50800" dist="38100" dir="2700000" algn="tl" rotWithShape="0">
                  <a:srgbClr val="5B9BD5">
                    <a:lumMod val="75000"/>
                    <a:alpha val="40000"/>
                  </a:srgbClr>
                </a:outerShdw>
              </a:effectLst>
            </c:spPr>
            <c:dLblPos val="inEnd"/>
            <c:showLegendKey val="0"/>
            <c:showVal val="0"/>
            <c:showCatName val="1"/>
            <c:showSerName val="0"/>
            <c:showPercent val="1"/>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'RUTA CARIBE'!$G$128:$G$129</c:f>
              <c:strCache>
                <c:ptCount val="2"/>
                <c:pt idx="0">
                  <c:v>Disponibles</c:v>
                </c:pt>
                <c:pt idx="1">
                  <c:v>Faltantes</c:v>
                </c:pt>
              </c:strCache>
            </c:strRef>
          </c:cat>
          <c:val>
            <c:numRef>
              <c:f>'RUTA CARIBE'!$J$128:$J$129</c:f>
              <c:numCache>
                <c:formatCode>0.0</c:formatCode>
                <c:ptCount val="2"/>
                <c:pt idx="0">
                  <c:v>19.064299999999999</c:v>
                </c:pt>
                <c:pt idx="1">
                  <c:v>3.0856999999999997</c:v>
                </c:pt>
              </c:numCache>
            </c:numRef>
          </c:val>
          <c:extLst>
            <c:ext xmlns:c16="http://schemas.microsoft.com/office/drawing/2014/chart" uri="{C3380CC4-5D6E-409C-BE32-E72D297353CC}">
              <c16:uniqueId val="{00000004-8CC7-4A6A-B5A2-C3EAC784A352}"/>
            </c:ext>
          </c:extLst>
        </c:ser>
        <c:dLbls>
          <c:dLblPos val="inEnd"/>
          <c:showLegendKey val="0"/>
          <c:showVal val="0"/>
          <c:showCatName val="0"/>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7080954419844955"/>
          <c:y val="0.13317584836447283"/>
          <c:w val="0.62938895118797211"/>
          <c:h val="0.73364830327105435"/>
        </c:manualLayout>
      </c:layout>
      <c:barChart>
        <c:barDir val="bar"/>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invertIfNegative val="0"/>
          <c:dPt>
            <c:idx val="1"/>
            <c:invertIfNegative val="0"/>
            <c:bubble3D val="0"/>
            <c:spPr>
              <a:solidFill>
                <a:srgbClr val="00FF00"/>
              </a:solidFill>
              <a:ln>
                <a:noFill/>
              </a:ln>
              <a:effectLst/>
            </c:spPr>
            <c:extLst>
              <c:ext xmlns:c16="http://schemas.microsoft.com/office/drawing/2014/chart" uri="{C3380CC4-5D6E-409C-BE32-E72D297353CC}">
                <c16:uniqueId val="{00000001-609F-4367-91ED-8CD6975E4971}"/>
              </c:ext>
            </c:extLst>
          </c:dPt>
          <c:dLbls>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chemeClr val="tx2"/>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LISTAS!$J$142:$J$143</c:f>
              <c:strCache>
                <c:ptCount val="2"/>
                <c:pt idx="0">
                  <c:v> KM CONTRATADO</c:v>
                </c:pt>
                <c:pt idx="1">
                  <c:v>KM EJECUTADO</c:v>
                </c:pt>
              </c:strCache>
            </c:strRef>
          </c:cat>
          <c:val>
            <c:numRef>
              <c:f>LISTAS!$K$142:$K$143</c:f>
              <c:numCache>
                <c:formatCode>General</c:formatCode>
                <c:ptCount val="2"/>
                <c:pt idx="0">
                  <c:v>163.47</c:v>
                </c:pt>
                <c:pt idx="1">
                  <c:v>151.26</c:v>
                </c:pt>
              </c:numCache>
            </c:numRef>
          </c:val>
          <c:extLst>
            <c:ext xmlns:c16="http://schemas.microsoft.com/office/drawing/2014/chart" uri="{C3380CC4-5D6E-409C-BE32-E72D297353CC}">
              <c16:uniqueId val="{00000002-609F-4367-91ED-8CD6975E4971}"/>
            </c:ext>
          </c:extLst>
        </c:ser>
        <c:dLbls>
          <c:showLegendKey val="0"/>
          <c:showVal val="0"/>
          <c:showCatName val="0"/>
          <c:showSerName val="0"/>
          <c:showPercent val="0"/>
          <c:showBubbleSize val="0"/>
        </c:dLbls>
        <c:gapWidth val="150"/>
        <c:axId val="1720726384"/>
        <c:axId val="1720717136"/>
      </c:barChart>
      <c:valAx>
        <c:axId val="1720717136"/>
        <c:scaling>
          <c:orientation val="minMax"/>
        </c:scaling>
        <c:delete val="1"/>
        <c:axPos val="b"/>
        <c:numFmt formatCode="General" sourceLinked="1"/>
        <c:majorTickMark val="out"/>
        <c:minorTickMark val="none"/>
        <c:tickLblPos val="nextTo"/>
        <c:crossAx val="1720726384"/>
        <c:crosses val="autoZero"/>
        <c:crossBetween val="between"/>
      </c:valAx>
      <c:catAx>
        <c:axId val="1720726384"/>
        <c:scaling>
          <c:orientation val="minMax"/>
        </c:scaling>
        <c:delete val="0"/>
        <c:axPos val="l"/>
        <c:numFmt formatCode="General" sourceLinked="1"/>
        <c:majorTickMark val="out"/>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2"/>
                </a:solidFill>
                <a:latin typeface="+mn-lt"/>
                <a:ea typeface="+mn-ea"/>
                <a:cs typeface="+mn-cs"/>
              </a:defRPr>
            </a:pPr>
            <a:endParaRPr lang="es-CO"/>
          </a:p>
        </c:txPr>
        <c:crossAx val="1720717136"/>
        <c:crosses val="autoZero"/>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CO"/>
              <a:t>INVERSIÓN ACUMULADA 2016</a:t>
            </a:r>
          </a:p>
          <a:p>
            <a:pPr>
              <a:defRPr/>
            </a:pPr>
            <a:r>
              <a:rPr lang="es-CO" sz="1200"/>
              <a:t>(</a:t>
            </a:r>
            <a:r>
              <a:rPr lang="es-CO" sz="1200" baseline="0"/>
              <a:t>Millones de pesos)</a:t>
            </a:r>
            <a:endParaRPr lang="es-CO" sz="1200"/>
          </a:p>
        </c:rich>
      </c:tx>
      <c:layout>
        <c:manualLayout>
          <c:xMode val="edge"/>
          <c:yMode val="edge"/>
          <c:x val="0.31712118370442399"/>
          <c:y val="4.250797024442083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1"/>
          <c:order val="1"/>
          <c:tx>
            <c:strRef>
              <c:f>LISTAS!$M$9</c:f>
              <c:strCache>
                <c:ptCount val="1"/>
                <c:pt idx="0">
                  <c:v>EJECUTADO</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0-C529-49E1-807E-17D6A2B1CAD8}"/>
                </c:ext>
              </c:extLst>
            </c:dLbl>
            <c:dLbl>
              <c:idx val="1"/>
              <c:layout>
                <c:manualLayout>
                  <c:x val="0"/>
                  <c:y val="8.501594048884087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529-49E1-807E-17D6A2B1CAD8}"/>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accent2"/>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LISTAS!$N$7:$X$7</c:f>
              <c:strCache>
                <c:ptCount val="11"/>
                <c:pt idx="0">
                  <c:v>ENE</c:v>
                </c:pt>
                <c:pt idx="1">
                  <c:v>FEB</c:v>
                </c:pt>
                <c:pt idx="2">
                  <c:v>MAR</c:v>
                </c:pt>
                <c:pt idx="3">
                  <c:v>ABR</c:v>
                </c:pt>
                <c:pt idx="4">
                  <c:v>MAY</c:v>
                </c:pt>
                <c:pt idx="5">
                  <c:v>JUN</c:v>
                </c:pt>
                <c:pt idx="6">
                  <c:v>JUL</c:v>
                </c:pt>
                <c:pt idx="7">
                  <c:v>AGO</c:v>
                </c:pt>
                <c:pt idx="8">
                  <c:v>SEP</c:v>
                </c:pt>
                <c:pt idx="9">
                  <c:v>OCT</c:v>
                </c:pt>
                <c:pt idx="10">
                  <c:v>NOV</c:v>
                </c:pt>
              </c:strCache>
            </c:strRef>
          </c:cat>
          <c:val>
            <c:numRef>
              <c:f>LISTAS!$N$9:$X$9</c:f>
              <c:numCache>
                <c:formatCode>"$"#,##0</c:formatCode>
                <c:ptCount val="11"/>
                <c:pt idx="0">
                  <c:v>15664.180762017482</c:v>
                </c:pt>
                <c:pt idx="1">
                  <c:v>47717.735839849585</c:v>
                </c:pt>
              </c:numCache>
            </c:numRef>
          </c:val>
          <c:extLst>
            <c:ext xmlns:c16="http://schemas.microsoft.com/office/drawing/2014/chart" uri="{C3380CC4-5D6E-409C-BE32-E72D297353CC}">
              <c16:uniqueId val="{00000002-C529-49E1-807E-17D6A2B1CAD8}"/>
            </c:ext>
          </c:extLst>
        </c:ser>
        <c:dLbls>
          <c:showLegendKey val="0"/>
          <c:showVal val="0"/>
          <c:showCatName val="0"/>
          <c:showSerName val="0"/>
          <c:showPercent val="0"/>
          <c:showBubbleSize val="0"/>
        </c:dLbls>
        <c:gapWidth val="269"/>
        <c:axId val="1720728016"/>
        <c:axId val="1720723120"/>
      </c:barChart>
      <c:lineChart>
        <c:grouping val="standard"/>
        <c:varyColors val="0"/>
        <c:ser>
          <c:idx val="0"/>
          <c:order val="0"/>
          <c:tx>
            <c:strRef>
              <c:f>LISTAS!$M$8</c:f>
              <c:strCache>
                <c:ptCount val="1"/>
                <c:pt idx="0">
                  <c:v>PROGRAMADO</c:v>
                </c:pt>
              </c:strCache>
            </c:strRef>
          </c:tx>
          <c:spPr>
            <a:ln w="34925" cap="rnd">
              <a:solidFill>
                <a:schemeClr val="accent1"/>
              </a:solidFill>
              <a:round/>
            </a:ln>
            <a:effectLst>
              <a:outerShdw blurRad="57150" dist="19050" dir="5400000" algn="ctr" rotWithShape="0">
                <a:srgbClr val="000000">
                  <a:alpha val="63000"/>
                </a:srgbClr>
              </a:outerShdw>
            </a:effectLst>
          </c:spPr>
          <c:marker>
            <c:symbol val="none"/>
          </c:marker>
          <c:dLbls>
            <c:dLbl>
              <c:idx val="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529-49E1-807E-17D6A2B1CAD8}"/>
                </c:ext>
              </c:extLst>
            </c:dLbl>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accent1">
                        <a:lumMod val="50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LISTAS!$N$7:$X$7</c:f>
              <c:strCache>
                <c:ptCount val="11"/>
                <c:pt idx="0">
                  <c:v>ENE</c:v>
                </c:pt>
                <c:pt idx="1">
                  <c:v>FEB</c:v>
                </c:pt>
                <c:pt idx="2">
                  <c:v>MAR</c:v>
                </c:pt>
                <c:pt idx="3">
                  <c:v>ABR</c:v>
                </c:pt>
                <c:pt idx="4">
                  <c:v>MAY</c:v>
                </c:pt>
                <c:pt idx="5">
                  <c:v>JUN</c:v>
                </c:pt>
                <c:pt idx="6">
                  <c:v>JUL</c:v>
                </c:pt>
                <c:pt idx="7">
                  <c:v>AGO</c:v>
                </c:pt>
                <c:pt idx="8">
                  <c:v>SEP</c:v>
                </c:pt>
                <c:pt idx="9">
                  <c:v>OCT</c:v>
                </c:pt>
                <c:pt idx="10">
                  <c:v>NOV</c:v>
                </c:pt>
              </c:strCache>
            </c:strRef>
          </c:cat>
          <c:val>
            <c:numRef>
              <c:f>LISTAS!$N$8:$X$8</c:f>
              <c:numCache>
                <c:formatCode>"$"#,##0</c:formatCode>
                <c:ptCount val="11"/>
                <c:pt idx="0">
                  <c:v>8339.7258686667137</c:v>
                </c:pt>
                <c:pt idx="1">
                  <c:v>25019.177606000114</c:v>
                </c:pt>
                <c:pt idx="2">
                  <c:v>50400.951988898814</c:v>
                </c:pt>
                <c:pt idx="3">
                  <c:v>76145.323148696014</c:v>
                </c:pt>
                <c:pt idx="4">
                  <c:v>89561.403893942508</c:v>
                </c:pt>
                <c:pt idx="5">
                  <c:v>102614.8878622904</c:v>
                </c:pt>
                <c:pt idx="6">
                  <c:v>112405.00083855134</c:v>
                </c:pt>
                <c:pt idx="7">
                  <c:v>122195.11381481227</c:v>
                </c:pt>
                <c:pt idx="8">
                  <c:v>131985.22679107319</c:v>
                </c:pt>
                <c:pt idx="9">
                  <c:v>141775.33976733411</c:v>
                </c:pt>
                <c:pt idx="10">
                  <c:v>151565.45274359503</c:v>
                </c:pt>
              </c:numCache>
            </c:numRef>
          </c:val>
          <c:smooth val="0"/>
          <c:extLst>
            <c:ext xmlns:c16="http://schemas.microsoft.com/office/drawing/2014/chart" uri="{C3380CC4-5D6E-409C-BE32-E72D297353CC}">
              <c16:uniqueId val="{00000004-C529-49E1-807E-17D6A2B1CAD8}"/>
            </c:ext>
          </c:extLst>
        </c:ser>
        <c:ser>
          <c:idx val="2"/>
          <c:order val="2"/>
          <c:tx>
            <c:strRef>
              <c:f>LISTAS!$M$10</c:f>
              <c:strCache>
                <c:ptCount val="1"/>
                <c:pt idx="0">
                  <c:v>PROYECTADO</c:v>
                </c:pt>
              </c:strCache>
            </c:strRef>
          </c:tx>
          <c:spPr>
            <a:ln w="34925" cap="rnd">
              <a:solidFill>
                <a:schemeClr val="accent3"/>
              </a:solidFill>
              <a:round/>
            </a:ln>
            <a:effectLst>
              <a:outerShdw blurRad="57150" dist="19050" dir="5400000" algn="ctr" rotWithShape="0">
                <a:srgbClr val="000000">
                  <a:alpha val="63000"/>
                </a:srgbClr>
              </a:outerShdw>
            </a:effectLst>
          </c:spPr>
          <c:marker>
            <c:symbol val="none"/>
          </c:marker>
          <c:cat>
            <c:strRef>
              <c:f>LISTAS!$N$7:$X$7</c:f>
              <c:strCache>
                <c:ptCount val="11"/>
                <c:pt idx="0">
                  <c:v>ENE</c:v>
                </c:pt>
                <c:pt idx="1">
                  <c:v>FEB</c:v>
                </c:pt>
                <c:pt idx="2">
                  <c:v>MAR</c:v>
                </c:pt>
                <c:pt idx="3">
                  <c:v>ABR</c:v>
                </c:pt>
                <c:pt idx="4">
                  <c:v>MAY</c:v>
                </c:pt>
                <c:pt idx="5">
                  <c:v>JUN</c:v>
                </c:pt>
                <c:pt idx="6">
                  <c:v>JUL</c:v>
                </c:pt>
                <c:pt idx="7">
                  <c:v>AGO</c:v>
                </c:pt>
                <c:pt idx="8">
                  <c:v>SEP</c:v>
                </c:pt>
                <c:pt idx="9">
                  <c:v>OCT</c:v>
                </c:pt>
                <c:pt idx="10">
                  <c:v>NOV</c:v>
                </c:pt>
              </c:strCache>
            </c:strRef>
          </c:cat>
          <c:val>
            <c:numRef>
              <c:f>LISTAS!$N$10:$X$10</c:f>
              <c:numCache>
                <c:formatCode>General</c:formatCode>
                <c:ptCount val="11"/>
              </c:numCache>
            </c:numRef>
          </c:val>
          <c:smooth val="0"/>
          <c:extLst>
            <c:ext xmlns:c16="http://schemas.microsoft.com/office/drawing/2014/chart" uri="{C3380CC4-5D6E-409C-BE32-E72D297353CC}">
              <c16:uniqueId val="{00000005-C529-49E1-807E-17D6A2B1CAD8}"/>
            </c:ext>
          </c:extLst>
        </c:ser>
        <c:dLbls>
          <c:showLegendKey val="0"/>
          <c:showVal val="0"/>
          <c:showCatName val="0"/>
          <c:showSerName val="0"/>
          <c:showPercent val="0"/>
          <c:showBubbleSize val="0"/>
        </c:dLbls>
        <c:marker val="1"/>
        <c:smooth val="0"/>
        <c:axId val="1720728016"/>
        <c:axId val="1720723120"/>
      </c:lineChart>
      <c:catAx>
        <c:axId val="172072801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720723120"/>
        <c:crosses val="autoZero"/>
        <c:auto val="1"/>
        <c:lblAlgn val="ctr"/>
        <c:lblOffset val="100"/>
        <c:noMultiLvlLbl val="0"/>
      </c:catAx>
      <c:valAx>
        <c:axId val="1720723120"/>
        <c:scaling>
          <c:orientation val="minMax"/>
        </c:scaling>
        <c:delete val="1"/>
        <c:axPos val="l"/>
        <c:numFmt formatCode="_(&quot;$&quot;* #,##0_);_(&quot;$&quot;* \(#,##0\);_(&quot;$&quot;* &quot;-&quot;_);_(@_)" sourceLinked="0"/>
        <c:majorTickMark val="none"/>
        <c:minorTickMark val="none"/>
        <c:tickLblPos val="nextTo"/>
        <c:crossAx val="1720728016"/>
        <c:crosses val="autoZero"/>
        <c:crossBetween val="between"/>
      </c:valAx>
      <c:spPr>
        <a:noFill/>
        <a:ln>
          <a:noFill/>
        </a:ln>
        <a:effectLst/>
      </c:spPr>
    </c:plotArea>
    <c:legend>
      <c:legendPos val="b"/>
      <c:legendEntry>
        <c:idx val="2"/>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2951233595800528"/>
          <c:y val="0.18560185185185185"/>
          <c:w val="0.63382099737532804"/>
          <c:h val="0.77736111111111106"/>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rgbClr val="00FF00"/>
              </a:solidFill>
              <a:ln>
                <a:noFill/>
              </a:ln>
              <a:effectLst/>
            </c:spPr>
            <c:extLst>
              <c:ext xmlns:c16="http://schemas.microsoft.com/office/drawing/2014/chart" uri="{C3380CC4-5D6E-409C-BE32-E72D297353CC}">
                <c16:uniqueId val="{00000001-710C-4E2B-AD1D-152F5B857FDC}"/>
              </c:ext>
            </c:extLst>
          </c:dPt>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LISTAS!$J$153:$J$155</c:f>
              <c:strCache>
                <c:ptCount val="3"/>
                <c:pt idx="0">
                  <c:v>INVERSIÓN 2014</c:v>
                </c:pt>
                <c:pt idx="1">
                  <c:v>INVERSIÓN 2015</c:v>
                </c:pt>
                <c:pt idx="2">
                  <c:v>EJECUTADO 2016</c:v>
                </c:pt>
              </c:strCache>
            </c:strRef>
          </c:cat>
          <c:val>
            <c:numRef>
              <c:f>LISTAS!$K$153:$K$155</c:f>
              <c:numCache>
                <c:formatCode>"$"#,##0</c:formatCode>
                <c:ptCount val="3"/>
                <c:pt idx="1">
                  <c:v>173652.57712199999</c:v>
                </c:pt>
                <c:pt idx="2">
                  <c:v>47717.735839849585</c:v>
                </c:pt>
              </c:numCache>
            </c:numRef>
          </c:val>
          <c:extLst>
            <c:ext xmlns:c16="http://schemas.microsoft.com/office/drawing/2014/chart" uri="{C3380CC4-5D6E-409C-BE32-E72D297353CC}">
              <c16:uniqueId val="{00000002-710C-4E2B-AD1D-152F5B857FDC}"/>
            </c:ext>
          </c:extLst>
        </c:ser>
        <c:dLbls>
          <c:showLegendKey val="0"/>
          <c:showVal val="0"/>
          <c:showCatName val="0"/>
          <c:showSerName val="0"/>
          <c:showPercent val="0"/>
          <c:showBubbleSize val="0"/>
        </c:dLbls>
        <c:gapWidth val="182"/>
        <c:axId val="1720730192"/>
        <c:axId val="1720720400"/>
      </c:barChart>
      <c:catAx>
        <c:axId val="172073019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s-CO"/>
          </a:p>
        </c:txPr>
        <c:crossAx val="1720720400"/>
        <c:crosses val="autoZero"/>
        <c:auto val="1"/>
        <c:lblAlgn val="ctr"/>
        <c:lblOffset val="100"/>
        <c:noMultiLvlLbl val="0"/>
      </c:catAx>
      <c:valAx>
        <c:axId val="1720720400"/>
        <c:scaling>
          <c:orientation val="minMax"/>
        </c:scaling>
        <c:delete val="1"/>
        <c:axPos val="b"/>
        <c:numFmt formatCode="&quot;$&quot;#,##0" sourceLinked="1"/>
        <c:majorTickMark val="none"/>
        <c:minorTickMark val="none"/>
        <c:tickLblPos val="nextTo"/>
        <c:crossAx val="1720730192"/>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LISTAS!$M$57</c:f>
              <c:strCache>
                <c:ptCount val="1"/>
                <c:pt idx="0">
                  <c:v>MAR</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LISTAS!$N$56:$S$56</c15:sqref>
                  </c15:fullRef>
                </c:ext>
              </c:extLst>
              <c:f>(LISTAS!$N$56:$O$56,LISTAS!$Q$56,LISTAS!$S$56)</c:f>
              <c:strCache>
                <c:ptCount val="4"/>
                <c:pt idx="0">
                  <c:v>Insumos prediales</c:v>
                </c:pt>
                <c:pt idx="1">
                  <c:v>Oferta notificada e inscrita</c:v>
                </c:pt>
                <c:pt idx="2">
                  <c:v>Expropiacion</c:v>
                </c:pt>
                <c:pt idx="3">
                  <c:v>Casos especiales</c:v>
                </c:pt>
              </c:strCache>
            </c:strRef>
          </c:cat>
          <c:val>
            <c:numRef>
              <c:extLst>
                <c:ext xmlns:c15="http://schemas.microsoft.com/office/drawing/2012/chart" uri="{02D57815-91ED-43cb-92C2-25804820EDAC}">
                  <c15:fullRef>
                    <c15:sqref>LISTAS!$N$57:$S$57</c15:sqref>
                  </c15:fullRef>
                </c:ext>
              </c:extLst>
              <c:f>(LISTAS!$N$57:$O$57,LISTAS!$Q$57,LISTAS!$S$57)</c:f>
              <c:numCache>
                <c:formatCode>0.00</c:formatCode>
                <c:ptCount val="4"/>
                <c:pt idx="0">
                  <c:v>3.6090000000000004E-2</c:v>
                </c:pt>
                <c:pt idx="1">
                  <c:v>0.75402999999999998</c:v>
                </c:pt>
                <c:pt idx="2">
                  <c:v>1.54</c:v>
                </c:pt>
                <c:pt idx="3">
                  <c:v>0.71899999999999997</c:v>
                </c:pt>
              </c:numCache>
            </c:numRef>
          </c:val>
          <c:extLst>
            <c:ext xmlns:c16="http://schemas.microsoft.com/office/drawing/2014/chart" uri="{C3380CC4-5D6E-409C-BE32-E72D297353CC}">
              <c16:uniqueId val="{00000000-F882-4EF5-B3BD-D15BF4EA9DF8}"/>
            </c:ext>
          </c:extLst>
        </c:ser>
        <c:dLbls>
          <c:showLegendKey val="0"/>
          <c:showVal val="0"/>
          <c:showCatName val="0"/>
          <c:showSerName val="0"/>
          <c:showPercent val="0"/>
          <c:showBubbleSize val="0"/>
        </c:dLbls>
        <c:gapWidth val="219"/>
        <c:overlap val="-27"/>
        <c:axId val="1720720944"/>
        <c:axId val="1720726928"/>
      </c:barChart>
      <c:catAx>
        <c:axId val="17207209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s-CO"/>
          </a:p>
        </c:txPr>
        <c:crossAx val="1720726928"/>
        <c:crosses val="autoZero"/>
        <c:auto val="1"/>
        <c:lblAlgn val="ctr"/>
        <c:lblOffset val="100"/>
        <c:noMultiLvlLbl val="0"/>
      </c:catAx>
      <c:valAx>
        <c:axId val="1720726928"/>
        <c:scaling>
          <c:orientation val="minMax"/>
        </c:scaling>
        <c:delete val="1"/>
        <c:axPos val="l"/>
        <c:numFmt formatCode="0.00" sourceLinked="1"/>
        <c:majorTickMark val="none"/>
        <c:minorTickMark val="none"/>
        <c:tickLblPos val="nextTo"/>
        <c:crossAx val="1720720944"/>
        <c:crosses val="autoZero"/>
        <c:crossBetween val="between"/>
      </c:valAx>
      <c:spPr>
        <a:noFill/>
        <a:ln w="25400">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orientation="portrait"/>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1"/>
          <c:order val="1"/>
          <c:tx>
            <c:strRef>
              <c:f>LISTAS!$M$32</c:f>
              <c:strCache>
                <c:ptCount val="1"/>
                <c:pt idx="0">
                  <c:v>EJECUTADO ACUMULADO</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LISTAS!$N$30:$Y$30</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LISTAS!$N$32:$Y$32</c:f>
              <c:numCache>
                <c:formatCode>General</c:formatCode>
                <c:ptCount val="12"/>
                <c:pt idx="0">
                  <c:v>2.16</c:v>
                </c:pt>
                <c:pt idx="1">
                  <c:v>6.58</c:v>
                </c:pt>
                <c:pt idx="2">
                  <c:v>9.94</c:v>
                </c:pt>
              </c:numCache>
            </c:numRef>
          </c:val>
          <c:extLst>
            <c:ext xmlns:c16="http://schemas.microsoft.com/office/drawing/2014/chart" uri="{C3380CC4-5D6E-409C-BE32-E72D297353CC}">
              <c16:uniqueId val="{00000000-1888-4012-9CC5-551B4601DCC1}"/>
            </c:ext>
          </c:extLst>
        </c:ser>
        <c:dLbls>
          <c:showLegendKey val="0"/>
          <c:showVal val="0"/>
          <c:showCatName val="0"/>
          <c:showSerName val="0"/>
          <c:showPercent val="0"/>
          <c:showBubbleSize val="0"/>
        </c:dLbls>
        <c:gapWidth val="150"/>
        <c:axId val="1720717680"/>
        <c:axId val="1720718224"/>
      </c:barChart>
      <c:lineChart>
        <c:grouping val="standard"/>
        <c:varyColors val="0"/>
        <c:ser>
          <c:idx val="0"/>
          <c:order val="0"/>
          <c:tx>
            <c:strRef>
              <c:f>LISTAS!$M$31</c:f>
              <c:strCache>
                <c:ptCount val="1"/>
                <c:pt idx="0">
                  <c:v>PROGRAMADO ACUMULADO</c:v>
                </c:pt>
              </c:strCache>
            </c:strRef>
          </c:tx>
          <c:spPr>
            <a:ln w="34925" cap="rnd">
              <a:solidFill>
                <a:schemeClr val="accent1"/>
              </a:solidFill>
              <a:round/>
            </a:ln>
            <a:effectLst>
              <a:outerShdw blurRad="57150" dist="19050" dir="5400000" algn="ctr" rotWithShape="0">
                <a:srgbClr val="000000">
                  <a:alpha val="63000"/>
                </a:srgbClr>
              </a:outerShdw>
            </a:effectLst>
          </c:spPr>
          <c:marker>
            <c:symbol val="circle"/>
            <c:size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9525">
                <a:solidFill>
                  <a:schemeClr val="accent1"/>
                </a:solidFill>
                <a:round/>
              </a:ln>
              <a:effectLst>
                <a:outerShdw blurRad="57150" dist="19050" dir="5400000" algn="ctr" rotWithShape="0">
                  <a:srgbClr val="000000">
                    <a:alpha val="63000"/>
                  </a:srgbClr>
                </a:outerShdw>
              </a:effectLst>
            </c:spPr>
          </c:marker>
          <c:cat>
            <c:strRef>
              <c:f>LISTAS!$N$30:$Y$30</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LISTAS!$N$31:$Y$31</c:f>
              <c:numCache>
                <c:formatCode>General</c:formatCode>
                <c:ptCount val="12"/>
                <c:pt idx="0">
                  <c:v>1.1499999999999999</c:v>
                </c:pt>
                <c:pt idx="1">
                  <c:v>3.4499999999999997</c:v>
                </c:pt>
                <c:pt idx="2">
                  <c:v>6.9499999999999993</c:v>
                </c:pt>
                <c:pt idx="3">
                  <c:v>10.5</c:v>
                </c:pt>
                <c:pt idx="4">
                  <c:v>12.35</c:v>
                </c:pt>
                <c:pt idx="5">
                  <c:v>14.15</c:v>
                </c:pt>
                <c:pt idx="6">
                  <c:v>15.5</c:v>
                </c:pt>
                <c:pt idx="7">
                  <c:v>16.850000000000001</c:v>
                </c:pt>
                <c:pt idx="8">
                  <c:v>18.200000000000003</c:v>
                </c:pt>
                <c:pt idx="9">
                  <c:v>19.550000000000004</c:v>
                </c:pt>
                <c:pt idx="10">
                  <c:v>20.900000000000006</c:v>
                </c:pt>
                <c:pt idx="11">
                  <c:v>22.150000000000006</c:v>
                </c:pt>
              </c:numCache>
            </c:numRef>
          </c:val>
          <c:smooth val="0"/>
          <c:extLst>
            <c:ext xmlns:c16="http://schemas.microsoft.com/office/drawing/2014/chart" uri="{C3380CC4-5D6E-409C-BE32-E72D297353CC}">
              <c16:uniqueId val="{00000001-1888-4012-9CC5-551B4601DCC1}"/>
            </c:ext>
          </c:extLst>
        </c:ser>
        <c:ser>
          <c:idx val="2"/>
          <c:order val="2"/>
          <c:tx>
            <c:strRef>
              <c:f>LISTAS!$M$33</c:f>
              <c:strCache>
                <c:ptCount val="1"/>
                <c:pt idx="0">
                  <c:v>PROYECTADO</c:v>
                </c:pt>
              </c:strCache>
            </c:strRef>
          </c:tx>
          <c:spPr>
            <a:ln w="34925" cap="rnd">
              <a:solidFill>
                <a:schemeClr val="accent3"/>
              </a:solidFill>
              <a:round/>
            </a:ln>
            <a:effectLst>
              <a:outerShdw blurRad="57150" dist="19050" dir="5400000" algn="ctr" rotWithShape="0">
                <a:srgbClr val="000000">
                  <a:alpha val="63000"/>
                </a:srgbClr>
              </a:outerShdw>
            </a:effectLst>
          </c:spPr>
          <c:marker>
            <c:symbol val="circle"/>
            <c:size val="6"/>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w="9525">
                <a:solidFill>
                  <a:schemeClr val="accent3"/>
                </a:solidFill>
                <a:round/>
              </a:ln>
              <a:effectLst>
                <a:outerShdw blurRad="57150" dist="19050" dir="5400000" algn="ctr" rotWithShape="0">
                  <a:srgbClr val="000000">
                    <a:alpha val="63000"/>
                  </a:srgbClr>
                </a:outerShdw>
              </a:effectLst>
            </c:spPr>
          </c:marker>
          <c:cat>
            <c:strRef>
              <c:f>LISTAS!$N$30:$Y$30</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LISTAS!$N$33:$Y$33</c:f>
              <c:numCache>
                <c:formatCode>General</c:formatCode>
                <c:ptCount val="12"/>
                <c:pt idx="0">
                  <c:v>1.1499999999999999</c:v>
                </c:pt>
                <c:pt idx="1">
                  <c:v>3.4499999999999997</c:v>
                </c:pt>
                <c:pt idx="2">
                  <c:v>6.9499999999999993</c:v>
                </c:pt>
                <c:pt idx="3">
                  <c:v>10.5</c:v>
                </c:pt>
                <c:pt idx="4">
                  <c:v>12.35</c:v>
                </c:pt>
                <c:pt idx="5">
                  <c:v>14.15</c:v>
                </c:pt>
                <c:pt idx="6">
                  <c:v>15.5</c:v>
                </c:pt>
                <c:pt idx="7">
                  <c:v>16.850000000000001</c:v>
                </c:pt>
                <c:pt idx="8">
                  <c:v>18.200000000000003</c:v>
                </c:pt>
                <c:pt idx="9">
                  <c:v>19.550000000000004</c:v>
                </c:pt>
                <c:pt idx="10">
                  <c:v>20.900000000000006</c:v>
                </c:pt>
                <c:pt idx="11">
                  <c:v>22.150000000000006</c:v>
                </c:pt>
              </c:numCache>
            </c:numRef>
          </c:val>
          <c:smooth val="0"/>
          <c:extLst>
            <c:ext xmlns:c16="http://schemas.microsoft.com/office/drawing/2014/chart" uri="{C3380CC4-5D6E-409C-BE32-E72D297353CC}">
              <c16:uniqueId val="{00000002-1888-4012-9CC5-551B4601DCC1}"/>
            </c:ext>
          </c:extLst>
        </c:ser>
        <c:dLbls>
          <c:showLegendKey val="0"/>
          <c:showVal val="0"/>
          <c:showCatName val="0"/>
          <c:showSerName val="0"/>
          <c:showPercent val="0"/>
          <c:showBubbleSize val="0"/>
        </c:dLbls>
        <c:marker val="1"/>
        <c:smooth val="0"/>
        <c:axId val="1720717680"/>
        <c:axId val="1720718224"/>
      </c:lineChart>
      <c:catAx>
        <c:axId val="1720717680"/>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720718224"/>
        <c:crosses val="autoZero"/>
        <c:auto val="1"/>
        <c:lblAlgn val="ctr"/>
        <c:lblOffset val="100"/>
        <c:noMultiLvlLbl val="0"/>
      </c:catAx>
      <c:valAx>
        <c:axId val="1720718224"/>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7207176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1"/>
          <c:order val="1"/>
          <c:tx>
            <c:strRef>
              <c:f>LISTAS!$M$32</c:f>
              <c:strCache>
                <c:ptCount val="1"/>
                <c:pt idx="0">
                  <c:v>EJECUTADO ACUMULADO</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LISTAS!$N$30:$Y$30</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LISTAS!$N$32:$Y$32</c:f>
              <c:numCache>
                <c:formatCode>General</c:formatCode>
                <c:ptCount val="12"/>
                <c:pt idx="0">
                  <c:v>2.16</c:v>
                </c:pt>
                <c:pt idx="1">
                  <c:v>6.58</c:v>
                </c:pt>
                <c:pt idx="2">
                  <c:v>9.94</c:v>
                </c:pt>
              </c:numCache>
            </c:numRef>
          </c:val>
          <c:extLst>
            <c:ext xmlns:c16="http://schemas.microsoft.com/office/drawing/2014/chart" uri="{C3380CC4-5D6E-409C-BE32-E72D297353CC}">
              <c16:uniqueId val="{00000000-15BE-41F3-8E77-71BD16356318}"/>
            </c:ext>
          </c:extLst>
        </c:ser>
        <c:dLbls>
          <c:showLegendKey val="0"/>
          <c:showVal val="0"/>
          <c:showCatName val="0"/>
          <c:showSerName val="0"/>
          <c:showPercent val="0"/>
          <c:showBubbleSize val="0"/>
        </c:dLbls>
        <c:gapWidth val="150"/>
        <c:axId val="1720732912"/>
        <c:axId val="1720724208"/>
      </c:barChart>
      <c:lineChart>
        <c:grouping val="standard"/>
        <c:varyColors val="0"/>
        <c:ser>
          <c:idx val="0"/>
          <c:order val="0"/>
          <c:tx>
            <c:strRef>
              <c:f>LISTAS!$M$31</c:f>
              <c:strCache>
                <c:ptCount val="1"/>
                <c:pt idx="0">
                  <c:v>PROGRAMADO ACUMULADO</c:v>
                </c:pt>
              </c:strCache>
            </c:strRef>
          </c:tx>
          <c:spPr>
            <a:ln w="34925" cap="rnd">
              <a:solidFill>
                <a:schemeClr val="accent1"/>
              </a:solidFill>
              <a:round/>
            </a:ln>
            <a:effectLst>
              <a:outerShdw blurRad="57150" dist="19050" dir="5400000" algn="ctr" rotWithShape="0">
                <a:srgbClr val="000000">
                  <a:alpha val="63000"/>
                </a:srgbClr>
              </a:outerShdw>
            </a:effectLst>
          </c:spPr>
          <c:marker>
            <c:symbol val="circle"/>
            <c:size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9525">
                <a:solidFill>
                  <a:schemeClr val="accent1"/>
                </a:solidFill>
                <a:round/>
              </a:ln>
              <a:effectLst>
                <a:outerShdw blurRad="57150" dist="19050" dir="5400000" algn="ctr" rotWithShape="0">
                  <a:srgbClr val="000000">
                    <a:alpha val="63000"/>
                  </a:srgbClr>
                </a:outerShdw>
              </a:effectLst>
            </c:spPr>
          </c:marker>
          <c:cat>
            <c:strRef>
              <c:f>LISTAS!$N$30:$Y$30</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LISTAS!$N$31:$Y$31</c:f>
              <c:numCache>
                <c:formatCode>General</c:formatCode>
                <c:ptCount val="12"/>
                <c:pt idx="0">
                  <c:v>1.1499999999999999</c:v>
                </c:pt>
                <c:pt idx="1">
                  <c:v>3.4499999999999997</c:v>
                </c:pt>
                <c:pt idx="2">
                  <c:v>6.9499999999999993</c:v>
                </c:pt>
                <c:pt idx="3">
                  <c:v>10.5</c:v>
                </c:pt>
                <c:pt idx="4">
                  <c:v>12.35</c:v>
                </c:pt>
                <c:pt idx="5">
                  <c:v>14.15</c:v>
                </c:pt>
                <c:pt idx="6">
                  <c:v>15.5</c:v>
                </c:pt>
                <c:pt idx="7">
                  <c:v>16.850000000000001</c:v>
                </c:pt>
                <c:pt idx="8">
                  <c:v>18.200000000000003</c:v>
                </c:pt>
                <c:pt idx="9">
                  <c:v>19.550000000000004</c:v>
                </c:pt>
                <c:pt idx="10">
                  <c:v>20.900000000000006</c:v>
                </c:pt>
                <c:pt idx="11">
                  <c:v>22.150000000000006</c:v>
                </c:pt>
              </c:numCache>
            </c:numRef>
          </c:val>
          <c:smooth val="0"/>
          <c:extLst>
            <c:ext xmlns:c16="http://schemas.microsoft.com/office/drawing/2014/chart" uri="{C3380CC4-5D6E-409C-BE32-E72D297353CC}">
              <c16:uniqueId val="{00000001-15BE-41F3-8E77-71BD16356318}"/>
            </c:ext>
          </c:extLst>
        </c:ser>
        <c:ser>
          <c:idx val="2"/>
          <c:order val="2"/>
          <c:tx>
            <c:strRef>
              <c:f>LISTAS!$M$33</c:f>
              <c:strCache>
                <c:ptCount val="1"/>
                <c:pt idx="0">
                  <c:v>PROYECTADO</c:v>
                </c:pt>
              </c:strCache>
            </c:strRef>
          </c:tx>
          <c:spPr>
            <a:ln w="34925" cap="rnd">
              <a:solidFill>
                <a:schemeClr val="accent3"/>
              </a:solidFill>
              <a:round/>
            </a:ln>
            <a:effectLst>
              <a:outerShdw blurRad="57150" dist="19050" dir="5400000" algn="ctr" rotWithShape="0">
                <a:srgbClr val="000000">
                  <a:alpha val="63000"/>
                </a:srgbClr>
              </a:outerShdw>
            </a:effectLst>
          </c:spPr>
          <c:marker>
            <c:symbol val="circle"/>
            <c:size val="6"/>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w="9525">
                <a:solidFill>
                  <a:schemeClr val="accent3"/>
                </a:solidFill>
                <a:round/>
              </a:ln>
              <a:effectLst>
                <a:outerShdw blurRad="57150" dist="19050" dir="5400000" algn="ctr" rotWithShape="0">
                  <a:srgbClr val="000000">
                    <a:alpha val="63000"/>
                  </a:srgbClr>
                </a:outerShdw>
              </a:effectLst>
            </c:spPr>
          </c:marker>
          <c:cat>
            <c:strRef>
              <c:f>LISTAS!$N$30:$Y$30</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LISTAS!$N$33:$Y$33</c:f>
              <c:numCache>
                <c:formatCode>General</c:formatCode>
                <c:ptCount val="12"/>
                <c:pt idx="0">
                  <c:v>1.1499999999999999</c:v>
                </c:pt>
                <c:pt idx="1">
                  <c:v>3.4499999999999997</c:v>
                </c:pt>
                <c:pt idx="2">
                  <c:v>6.9499999999999993</c:v>
                </c:pt>
                <c:pt idx="3">
                  <c:v>10.5</c:v>
                </c:pt>
                <c:pt idx="4">
                  <c:v>12.35</c:v>
                </c:pt>
                <c:pt idx="5">
                  <c:v>14.15</c:v>
                </c:pt>
                <c:pt idx="6">
                  <c:v>15.5</c:v>
                </c:pt>
                <c:pt idx="7">
                  <c:v>16.850000000000001</c:v>
                </c:pt>
                <c:pt idx="8">
                  <c:v>18.200000000000003</c:v>
                </c:pt>
                <c:pt idx="9">
                  <c:v>19.550000000000004</c:v>
                </c:pt>
                <c:pt idx="10">
                  <c:v>20.900000000000006</c:v>
                </c:pt>
                <c:pt idx="11">
                  <c:v>22.150000000000006</c:v>
                </c:pt>
              </c:numCache>
            </c:numRef>
          </c:val>
          <c:smooth val="0"/>
          <c:extLst>
            <c:ext xmlns:c16="http://schemas.microsoft.com/office/drawing/2014/chart" uri="{C3380CC4-5D6E-409C-BE32-E72D297353CC}">
              <c16:uniqueId val="{00000002-15BE-41F3-8E77-71BD16356318}"/>
            </c:ext>
          </c:extLst>
        </c:ser>
        <c:dLbls>
          <c:showLegendKey val="0"/>
          <c:showVal val="0"/>
          <c:showCatName val="0"/>
          <c:showSerName val="0"/>
          <c:showPercent val="0"/>
          <c:showBubbleSize val="0"/>
        </c:dLbls>
        <c:marker val="1"/>
        <c:smooth val="0"/>
        <c:axId val="1720732912"/>
        <c:axId val="1720724208"/>
      </c:lineChart>
      <c:catAx>
        <c:axId val="172073291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720724208"/>
        <c:crosses val="autoZero"/>
        <c:auto val="1"/>
        <c:lblAlgn val="ctr"/>
        <c:lblOffset val="100"/>
        <c:noMultiLvlLbl val="0"/>
      </c:catAx>
      <c:valAx>
        <c:axId val="1720724208"/>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7207329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LISTAS!$M$57</c:f>
              <c:strCache>
                <c:ptCount val="1"/>
                <c:pt idx="0">
                  <c:v>MAR</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LISTAS!$N$56:$Q$56</c:f>
              <c:strCache>
                <c:ptCount val="4"/>
                <c:pt idx="0">
                  <c:v>Insumos prediales</c:v>
                </c:pt>
                <c:pt idx="1">
                  <c:v>Oferta notificada e inscrita</c:v>
                </c:pt>
                <c:pt idx="2">
                  <c:v>Predio disponible</c:v>
                </c:pt>
                <c:pt idx="3">
                  <c:v>Expropiacion</c:v>
                </c:pt>
              </c:strCache>
            </c:strRef>
          </c:cat>
          <c:val>
            <c:numRef>
              <c:f>LISTAS!$N$57:$Q$57</c:f>
              <c:numCache>
                <c:formatCode>0.00</c:formatCode>
                <c:ptCount val="4"/>
                <c:pt idx="0">
                  <c:v>3.6090000000000004E-2</c:v>
                </c:pt>
                <c:pt idx="1">
                  <c:v>0.75402999999999998</c:v>
                </c:pt>
                <c:pt idx="3">
                  <c:v>1.54</c:v>
                </c:pt>
              </c:numCache>
            </c:numRef>
          </c:val>
          <c:extLst>
            <c:ext xmlns:c16="http://schemas.microsoft.com/office/drawing/2014/chart" uri="{C3380CC4-5D6E-409C-BE32-E72D297353CC}">
              <c16:uniqueId val="{00000000-45C4-4C82-A1E4-2B385262DB30}"/>
            </c:ext>
          </c:extLst>
        </c:ser>
        <c:dLbls>
          <c:showLegendKey val="0"/>
          <c:showVal val="0"/>
          <c:showCatName val="0"/>
          <c:showSerName val="0"/>
          <c:showPercent val="0"/>
          <c:showBubbleSize val="0"/>
        </c:dLbls>
        <c:gapWidth val="219"/>
        <c:overlap val="-27"/>
        <c:axId val="1688535104"/>
        <c:axId val="1688529120"/>
      </c:barChart>
      <c:catAx>
        <c:axId val="16885351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s-CO"/>
          </a:p>
        </c:txPr>
        <c:crossAx val="1688529120"/>
        <c:crosses val="autoZero"/>
        <c:auto val="1"/>
        <c:lblAlgn val="ctr"/>
        <c:lblOffset val="100"/>
        <c:noMultiLvlLbl val="0"/>
      </c:catAx>
      <c:valAx>
        <c:axId val="1688529120"/>
        <c:scaling>
          <c:orientation val="minMax"/>
        </c:scaling>
        <c:delete val="1"/>
        <c:axPos val="l"/>
        <c:numFmt formatCode="0.00" sourceLinked="1"/>
        <c:majorTickMark val="none"/>
        <c:minorTickMark val="none"/>
        <c:tickLblPos val="nextTo"/>
        <c:crossAx val="168853510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normalizeH="0" baseline="0">
                <a:solidFill>
                  <a:schemeClr val="dk1">
                    <a:lumMod val="50000"/>
                    <a:lumOff val="50000"/>
                  </a:schemeClr>
                </a:solidFill>
                <a:latin typeface="+mj-lt"/>
                <a:ea typeface="+mj-ea"/>
                <a:cs typeface="+mj-cs"/>
              </a:defRPr>
            </a:pPr>
            <a:r>
              <a:rPr lang="en-US"/>
              <a:t>Disponibilidad Total</a:t>
            </a:r>
          </a:p>
        </c:rich>
      </c:tx>
      <c:layout>
        <c:manualLayout>
          <c:xMode val="edge"/>
          <c:yMode val="edge"/>
          <c:x val="2.556233595800525E-2"/>
          <c:y val="5.7327164001407041E-2"/>
        </c:manualLayout>
      </c:layout>
      <c:overlay val="0"/>
      <c:spPr>
        <a:noFill/>
        <a:ln>
          <a:noFill/>
        </a:ln>
        <a:effectLst/>
      </c:spPr>
      <c:txPr>
        <a:bodyPr rot="0" spcFirstLastPara="1" vertOverflow="ellipsis" vert="horz" wrap="square" anchor="ctr" anchorCtr="1"/>
        <a:lstStyle/>
        <a:p>
          <a:pPr>
            <a:defRPr sz="1600" b="1" i="0" u="none" strike="noStrike" kern="1200" spc="0" normalizeH="0" baseline="0">
              <a:solidFill>
                <a:schemeClr val="dk1">
                  <a:lumMod val="50000"/>
                  <a:lumOff val="50000"/>
                </a:schemeClr>
              </a:solidFill>
              <a:latin typeface="+mj-lt"/>
              <a:ea typeface="+mj-ea"/>
              <a:cs typeface="+mj-cs"/>
            </a:defRPr>
          </a:pPr>
          <a:endParaRPr lang="es-CO"/>
        </a:p>
      </c:txPr>
    </c:title>
    <c:autoTitleDeleted val="0"/>
    <c:plotArea>
      <c:layout/>
      <c:doughnutChart>
        <c:varyColors val="1"/>
        <c:ser>
          <c:idx val="0"/>
          <c:order val="0"/>
          <c:dPt>
            <c:idx val="0"/>
            <c:bubble3D val="0"/>
            <c:spPr>
              <a:gradFill>
                <a:gsLst>
                  <a:gs pos="100000">
                    <a:schemeClr val="accent1">
                      <a:lumMod val="60000"/>
                      <a:lumOff val="40000"/>
                    </a:schemeClr>
                  </a:gs>
                  <a:gs pos="0">
                    <a:schemeClr val="accent1"/>
                  </a:gs>
                </a:gsLst>
                <a:lin ang="5400000" scaled="0"/>
              </a:gradFill>
              <a:ln w="19050">
                <a:solidFill>
                  <a:schemeClr val="lt1"/>
                </a:solidFill>
              </a:ln>
              <a:effectLst/>
            </c:spPr>
            <c:extLst>
              <c:ext xmlns:c16="http://schemas.microsoft.com/office/drawing/2014/chart" uri="{C3380CC4-5D6E-409C-BE32-E72D297353CC}">
                <c16:uniqueId val="{00000001-A785-49EF-8505-4FED04BEF2B4}"/>
              </c:ext>
            </c:extLst>
          </c:dPt>
          <c:dPt>
            <c:idx val="1"/>
            <c:bubble3D val="0"/>
            <c:spPr>
              <a:gradFill>
                <a:gsLst>
                  <a:gs pos="100000">
                    <a:schemeClr val="accent2">
                      <a:lumMod val="60000"/>
                      <a:lumOff val="40000"/>
                    </a:schemeClr>
                  </a:gs>
                  <a:gs pos="0">
                    <a:schemeClr val="accent2"/>
                  </a:gs>
                </a:gsLst>
                <a:lin ang="5400000" scaled="0"/>
              </a:gradFill>
              <a:ln w="19050">
                <a:solidFill>
                  <a:schemeClr val="lt1"/>
                </a:solidFill>
              </a:ln>
              <a:effectLst/>
            </c:spPr>
            <c:extLst>
              <c:ext xmlns:c16="http://schemas.microsoft.com/office/drawing/2014/chart" uri="{C3380CC4-5D6E-409C-BE32-E72D297353CC}">
                <c16:uniqueId val="{00000003-A785-49EF-8505-4FED04BEF2B4}"/>
              </c:ext>
            </c:extLst>
          </c:dPt>
          <c:dLbls>
            <c:dLbl>
              <c:idx val="0"/>
              <c:layout>
                <c:manualLayout>
                  <c:x val="0.2472222222222222"/>
                  <c:y val="-0.1053835538598913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A785-49EF-8505-4FED04BEF2B4}"/>
                </c:ext>
              </c:extLst>
            </c:dLbl>
            <c:dLbl>
              <c:idx val="1"/>
              <c:layout>
                <c:manualLayout>
                  <c:x val="0.23805166829062746"/>
                  <c:y val="-2.5916711919630755E-2"/>
                </c:manualLayout>
              </c:layout>
              <c:spPr>
                <a:noFill/>
                <a:ln w="9525">
                  <a:noFill/>
                </a:ln>
                <a:effectLst/>
              </c:spPr>
              <c:txPr>
                <a:bodyPr rot="0" spcFirstLastPara="1" vertOverflow="clip" horzOverflow="clip" vert="horz" wrap="square" lIns="38100" tIns="19050" rIns="38100" bIns="19050" anchor="ctr" anchorCtr="1">
                  <a:spAutoFit/>
                </a:bodyPr>
                <a:lstStyle/>
                <a:p>
                  <a:pPr>
                    <a:defRPr sz="1400" b="0" i="0" u="none" strike="noStrike" kern="1200" baseline="0">
                      <a:solidFill>
                        <a:schemeClr val="dk1">
                          <a:lumMod val="65000"/>
                          <a:lumOff val="35000"/>
                        </a:schemeClr>
                      </a:solidFill>
                      <a:latin typeface="+mn-lt"/>
                      <a:ea typeface="+mn-ea"/>
                      <a:cs typeface="+mn-cs"/>
                    </a:defRPr>
                  </a:pPr>
                  <a:endParaRPr lang="es-CO"/>
                </a:p>
              </c:txPr>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borderCallout2">
                      <a:avLst>
                        <a:gd name="adj1" fmla="val 18750"/>
                        <a:gd name="adj2" fmla="val -8333"/>
                        <a:gd name="adj3" fmla="val 43841"/>
                        <a:gd name="adj4" fmla="val -53056"/>
                        <a:gd name="adj5" fmla="val 60972"/>
                        <a:gd name="adj6" fmla="val -73336"/>
                      </a:avLst>
                    </a:prstGeom>
                    <a:noFill/>
                    <a:ln>
                      <a:noFill/>
                    </a:ln>
                  </c15:spPr>
                </c:ext>
                <c:ext xmlns:c16="http://schemas.microsoft.com/office/drawing/2014/chart" uri="{C3380CC4-5D6E-409C-BE32-E72D297353CC}">
                  <c16:uniqueId val="{00000003-A785-49EF-8505-4FED04BEF2B4}"/>
                </c:ext>
              </c:extLst>
            </c:dLbl>
            <c:spPr>
              <a:noFill/>
              <a:ln w="9525">
                <a:noFill/>
              </a:ln>
              <a:effectLst/>
            </c:spPr>
            <c:txPr>
              <a:bodyPr rot="0" spcFirstLastPara="1" vertOverflow="clip" horzOverflow="clip" vert="horz" wrap="square" lIns="38100" tIns="19050" rIns="38100" bIns="19050" anchor="ctr" anchorCtr="1">
                <a:spAutoFit/>
              </a:bodyPr>
              <a:lstStyle/>
              <a:p>
                <a:pPr>
                  <a:defRPr sz="1400" b="0" i="0" u="none" strike="noStrike" kern="1200" baseline="0">
                    <a:solidFill>
                      <a:schemeClr val="dk1">
                        <a:lumMod val="65000"/>
                        <a:lumOff val="35000"/>
                      </a:schemeClr>
                    </a:solidFill>
                    <a:latin typeface="+mn-lt"/>
                    <a:ea typeface="+mn-ea"/>
                    <a:cs typeface="+mn-cs"/>
                  </a:defRPr>
                </a:pPr>
                <a:endParaRPr lang="es-CO"/>
              </a:p>
            </c:txPr>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borderCallout2">
                    <a:avLst/>
                  </a:prstGeom>
                  <a:noFill/>
                  <a:ln>
                    <a:noFill/>
                  </a:ln>
                </c15:spPr>
              </c:ext>
            </c:extLst>
          </c:dLbls>
          <c:cat>
            <c:strLit>
              <c:ptCount val="2"/>
              <c:pt idx="0">
                <c:v>No. Predios Disponibles</c:v>
              </c:pt>
              <c:pt idx="1">
                <c:v>No. Predios Faltantes</c:v>
              </c:pt>
            </c:strLit>
          </c:cat>
          <c:val>
            <c:numLit>
              <c:formatCode>General</c:formatCode>
              <c:ptCount val="2"/>
              <c:pt idx="0">
                <c:v>213</c:v>
              </c:pt>
              <c:pt idx="1">
                <c:v>22</c:v>
              </c:pt>
            </c:numLit>
          </c:val>
          <c:extLst>
            <c:ext xmlns:c16="http://schemas.microsoft.com/office/drawing/2014/chart" uri="{C3380CC4-5D6E-409C-BE32-E72D297353CC}">
              <c16:uniqueId val="{00000004-A785-49EF-8505-4FED04BEF2B4}"/>
            </c:ext>
          </c:extLst>
        </c:ser>
        <c:dLbls>
          <c:showLegendKey val="0"/>
          <c:showVal val="0"/>
          <c:showCatName val="0"/>
          <c:showSerName val="0"/>
          <c:showPercent val="0"/>
          <c:showBubbleSize val="0"/>
          <c:showLeaderLines val="0"/>
        </c:dLbls>
        <c:firstSliceAng val="0"/>
        <c:holeSize val="70"/>
      </c:doughnutChart>
      <c:spPr>
        <a:noFill/>
        <a:ln>
          <a:noFill/>
        </a:ln>
        <a:effectLst/>
      </c:spPr>
    </c:plotArea>
    <c:legend>
      <c:legendPos val="r"/>
      <c:layout>
        <c:manualLayout>
          <c:xMode val="edge"/>
          <c:yMode val="edge"/>
          <c:x val="0.69418881837094781"/>
          <c:y val="0.26461139017105617"/>
          <c:w val="0.30581118162905224"/>
          <c:h val="0.30178522943252784"/>
        </c:manualLayout>
      </c:layout>
      <c:overlay val="0"/>
      <c:spPr>
        <a:solidFill>
          <a:schemeClr val="lt1">
            <a:alpha val="50000"/>
          </a:schemeClr>
        </a:solidFill>
        <a:ln>
          <a:noFill/>
        </a:ln>
        <a:effectLst/>
      </c:spPr>
      <c:txPr>
        <a:bodyPr rot="0" spcFirstLastPara="1" vertOverflow="ellipsis" vert="horz" wrap="square" anchor="ctr" anchorCtr="1"/>
        <a:lstStyle/>
        <a:p>
          <a:pPr>
            <a:defRPr sz="1200" b="0" i="0" u="none" strike="noStrike" kern="1200" baseline="0">
              <a:solidFill>
                <a:schemeClr val="dk1">
                  <a:lumMod val="65000"/>
                  <a:lumOff val="35000"/>
                </a:schemeClr>
              </a:solidFill>
              <a:latin typeface="+mn-lt"/>
              <a:ea typeface="+mn-ea"/>
              <a:cs typeface="+mn-cs"/>
            </a:defRPr>
          </a:pPr>
          <a:endParaRPr lang="es-CO"/>
        </a:p>
      </c:txPr>
    </c:legend>
    <c:plotVisOnly val="1"/>
    <c:dispBlanksAs val="gap"/>
    <c:showDLblsOverMax val="0"/>
  </c:chart>
  <c:spPr>
    <a:pattFill prst="dkDnDiag">
      <a:fgClr>
        <a:schemeClr val="lt1"/>
      </a:fgClr>
      <a:bgClr>
        <a:schemeClr val="dk1">
          <a:lumMod val="10000"/>
          <a:lumOff val="90000"/>
        </a:schemeClr>
      </a:bgClr>
    </a:pattFill>
    <a:ln w="9525" cap="flat" cmpd="sng" algn="ctr">
      <a:solidFill>
        <a:schemeClr val="dk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normalizeH="0" baseline="0">
                <a:solidFill>
                  <a:schemeClr val="dk1">
                    <a:lumMod val="50000"/>
                    <a:lumOff val="50000"/>
                  </a:schemeClr>
                </a:solidFill>
                <a:latin typeface="+mj-lt"/>
                <a:ea typeface="+mj-ea"/>
                <a:cs typeface="+mj-cs"/>
              </a:defRPr>
            </a:pPr>
            <a:r>
              <a:rPr lang="en-US"/>
              <a:t>Meta 2016</a:t>
            </a:r>
          </a:p>
        </c:rich>
      </c:tx>
      <c:layout>
        <c:manualLayout>
          <c:xMode val="edge"/>
          <c:yMode val="edge"/>
          <c:x val="2.8819335083114579E-2"/>
          <c:y val="4.1666666666666664E-2"/>
        </c:manualLayout>
      </c:layout>
      <c:overlay val="0"/>
      <c:spPr>
        <a:noFill/>
        <a:ln>
          <a:noFill/>
        </a:ln>
        <a:effectLst/>
      </c:spPr>
      <c:txPr>
        <a:bodyPr rot="0" spcFirstLastPara="1" vertOverflow="ellipsis" vert="horz" wrap="square" anchor="ctr" anchorCtr="1"/>
        <a:lstStyle/>
        <a:p>
          <a:pPr>
            <a:defRPr sz="1600" b="1" i="0" u="none" strike="noStrike" kern="1200" spc="0" normalizeH="0" baseline="0">
              <a:solidFill>
                <a:schemeClr val="dk1">
                  <a:lumMod val="50000"/>
                  <a:lumOff val="50000"/>
                </a:schemeClr>
              </a:solidFill>
              <a:latin typeface="+mj-lt"/>
              <a:ea typeface="+mj-ea"/>
              <a:cs typeface="+mj-cs"/>
            </a:defRPr>
          </a:pPr>
          <a:endParaRPr lang="es-CO"/>
        </a:p>
      </c:txPr>
    </c:title>
    <c:autoTitleDeleted val="0"/>
    <c:plotArea>
      <c:layout/>
      <c:doughnutChart>
        <c:varyColors val="1"/>
        <c:ser>
          <c:idx val="0"/>
          <c:order val="0"/>
          <c:dPt>
            <c:idx val="0"/>
            <c:bubble3D val="0"/>
            <c:spPr>
              <a:gradFill>
                <a:gsLst>
                  <a:gs pos="100000">
                    <a:schemeClr val="accent1">
                      <a:lumMod val="60000"/>
                      <a:lumOff val="40000"/>
                    </a:schemeClr>
                  </a:gs>
                  <a:gs pos="0">
                    <a:schemeClr val="accent1"/>
                  </a:gs>
                </a:gsLst>
                <a:lin ang="5400000" scaled="0"/>
              </a:gradFill>
              <a:ln w="19050">
                <a:solidFill>
                  <a:schemeClr val="lt1"/>
                </a:solidFill>
              </a:ln>
              <a:effectLst/>
            </c:spPr>
            <c:extLst>
              <c:ext xmlns:c16="http://schemas.microsoft.com/office/drawing/2014/chart" uri="{C3380CC4-5D6E-409C-BE32-E72D297353CC}">
                <c16:uniqueId val="{00000001-B226-4E8D-8AF0-D40E1F6AE0A0}"/>
              </c:ext>
            </c:extLst>
          </c:dPt>
          <c:dPt>
            <c:idx val="1"/>
            <c:bubble3D val="0"/>
            <c:spPr>
              <a:gradFill>
                <a:gsLst>
                  <a:gs pos="100000">
                    <a:schemeClr val="accent2">
                      <a:lumMod val="60000"/>
                      <a:lumOff val="40000"/>
                    </a:schemeClr>
                  </a:gs>
                  <a:gs pos="0">
                    <a:schemeClr val="accent2"/>
                  </a:gs>
                </a:gsLst>
                <a:lin ang="5400000" scaled="0"/>
              </a:gradFill>
              <a:ln w="19050">
                <a:solidFill>
                  <a:schemeClr val="lt1"/>
                </a:solidFill>
              </a:ln>
              <a:effectLst/>
            </c:spPr>
            <c:extLst>
              <c:ext xmlns:c16="http://schemas.microsoft.com/office/drawing/2014/chart" uri="{C3380CC4-5D6E-409C-BE32-E72D297353CC}">
                <c16:uniqueId val="{00000003-B226-4E8D-8AF0-D40E1F6AE0A0}"/>
              </c:ext>
            </c:extLst>
          </c:dPt>
          <c:dLbls>
            <c:dLbl>
              <c:idx val="0"/>
              <c:layout>
                <c:manualLayout>
                  <c:x val="0.13857142857142846"/>
                  <c:y val="-0.3710029579635879"/>
                </c:manualLayout>
              </c:layout>
              <c:showLegendKey val="0"/>
              <c:showVal val="0"/>
              <c:showCatName val="1"/>
              <c:showSerName val="0"/>
              <c:showPercent val="1"/>
              <c:showBubbleSize val="0"/>
              <c:extLst>
                <c:ext xmlns:c15="http://schemas.microsoft.com/office/drawing/2012/chart" uri="{CE6537A1-D6FC-4f65-9D91-7224C49458BB}">
                  <c15:layout>
                    <c:manualLayout>
                      <c:w val="0.27941709786276714"/>
                      <c:h val="0.37804774403199598"/>
                    </c:manualLayout>
                  </c15:layout>
                </c:ext>
                <c:ext xmlns:c16="http://schemas.microsoft.com/office/drawing/2014/chart" uri="{C3380CC4-5D6E-409C-BE32-E72D297353CC}">
                  <c16:uniqueId val="{00000001-B226-4E8D-8AF0-D40E1F6AE0A0}"/>
                </c:ext>
              </c:extLst>
            </c:dLbl>
            <c:dLbl>
              <c:idx val="1"/>
              <c:layout>
                <c:manualLayout>
                  <c:x val="0.11714285714285715"/>
                  <c:y val="4.232804232804155E-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B226-4E8D-8AF0-D40E1F6AE0A0}"/>
                </c:ext>
              </c:extLst>
            </c:dLbl>
            <c:spPr>
              <a:noFill/>
              <a:ln w="9525">
                <a:noFill/>
              </a:ln>
              <a:effectLst/>
            </c:spPr>
            <c:txPr>
              <a:bodyPr rot="0" spcFirstLastPara="1" vertOverflow="clip" horzOverflow="clip" vert="horz" wrap="square" lIns="38100" tIns="19050" rIns="38100" bIns="19050" anchor="ctr" anchorCtr="1">
                <a:spAutoFit/>
              </a:bodyPr>
              <a:lstStyle/>
              <a:p>
                <a:pPr>
                  <a:defRPr sz="1400" b="0" i="0" u="none" strike="noStrike" kern="1200" baseline="0">
                    <a:solidFill>
                      <a:schemeClr val="dk1">
                        <a:lumMod val="65000"/>
                        <a:lumOff val="35000"/>
                      </a:schemeClr>
                    </a:solidFill>
                    <a:latin typeface="+mn-lt"/>
                    <a:ea typeface="+mn-ea"/>
                    <a:cs typeface="+mn-cs"/>
                  </a:defRPr>
                </a:pPr>
                <a:endParaRPr lang="es-CO"/>
              </a:p>
            </c:txPr>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borderCallout2">
                    <a:avLst/>
                  </a:prstGeom>
                  <a:noFill/>
                  <a:ln>
                    <a:noFill/>
                  </a:ln>
                </c15:spPr>
              </c:ext>
            </c:extLst>
          </c:dLbls>
          <c:cat>
            <c:strLit>
              <c:ptCount val="2"/>
              <c:pt idx="0">
                <c:v>No. Predios Disponibles</c:v>
              </c:pt>
              <c:pt idx="1">
                <c:v>No. Predios Faltantes</c:v>
              </c:pt>
            </c:strLit>
          </c:cat>
          <c:val>
            <c:numLit>
              <c:formatCode>General</c:formatCode>
              <c:ptCount val="2"/>
              <c:pt idx="0">
                <c:v>48</c:v>
              </c:pt>
              <c:pt idx="1">
                <c:v>43</c:v>
              </c:pt>
            </c:numLit>
          </c:val>
          <c:extLst>
            <c:ext xmlns:c16="http://schemas.microsoft.com/office/drawing/2014/chart" uri="{C3380CC4-5D6E-409C-BE32-E72D297353CC}">
              <c16:uniqueId val="{00000004-B226-4E8D-8AF0-D40E1F6AE0A0}"/>
            </c:ext>
          </c:extLst>
        </c:ser>
        <c:dLbls>
          <c:showLegendKey val="0"/>
          <c:showVal val="0"/>
          <c:showCatName val="0"/>
          <c:showSerName val="0"/>
          <c:showPercent val="1"/>
          <c:showBubbleSize val="0"/>
          <c:showLeaderLines val="0"/>
        </c:dLbls>
        <c:firstSliceAng val="0"/>
        <c:holeSize val="70"/>
      </c:doughnutChart>
      <c:spPr>
        <a:noFill/>
        <a:ln>
          <a:noFill/>
        </a:ln>
        <a:effectLst/>
      </c:spPr>
    </c:plotArea>
    <c:legend>
      <c:legendPos val="r"/>
      <c:overlay val="0"/>
      <c:spPr>
        <a:solidFill>
          <a:schemeClr val="lt1">
            <a:alpha val="50000"/>
          </a:schemeClr>
        </a:solidFill>
        <a:ln>
          <a:noFill/>
        </a:ln>
        <a:effectLst/>
      </c:spPr>
      <c:txPr>
        <a:bodyPr rot="0" spcFirstLastPara="1" vertOverflow="ellipsis" vert="horz" wrap="square" anchor="ctr" anchorCtr="1"/>
        <a:lstStyle/>
        <a:p>
          <a:pPr>
            <a:defRPr sz="1100" b="0" i="0" u="none" strike="noStrike" kern="1200" baseline="0">
              <a:solidFill>
                <a:schemeClr val="dk1">
                  <a:lumMod val="65000"/>
                  <a:lumOff val="35000"/>
                </a:schemeClr>
              </a:solidFill>
              <a:latin typeface="+mn-lt"/>
              <a:ea typeface="+mn-ea"/>
              <a:cs typeface="+mn-cs"/>
            </a:defRPr>
          </a:pPr>
          <a:endParaRPr lang="es-CO"/>
        </a:p>
      </c:txPr>
    </c:legend>
    <c:plotVisOnly val="1"/>
    <c:dispBlanksAs val="gap"/>
    <c:showDLblsOverMax val="0"/>
  </c:chart>
  <c:spPr>
    <a:pattFill prst="dkDnDiag">
      <a:fgClr>
        <a:schemeClr val="lt1"/>
      </a:fgClr>
      <a:bgClr>
        <a:schemeClr val="dk1">
          <a:lumMod val="10000"/>
          <a:lumOff val="90000"/>
        </a:schemeClr>
      </a:bgClr>
    </a:pattFill>
    <a:ln w="9525" cap="flat" cmpd="sng" algn="ctr">
      <a:solidFill>
        <a:schemeClr val="dk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LISTAS!$M$57</c:f>
              <c:strCache>
                <c:ptCount val="1"/>
                <c:pt idx="0">
                  <c:v>MAR</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LISTAS!$N$56:$Q$56</c:f>
              <c:strCache>
                <c:ptCount val="4"/>
                <c:pt idx="0">
                  <c:v>Insumos prediales</c:v>
                </c:pt>
                <c:pt idx="1">
                  <c:v>Oferta notificada e inscrita</c:v>
                </c:pt>
                <c:pt idx="2">
                  <c:v>Predio disponible</c:v>
                </c:pt>
                <c:pt idx="3">
                  <c:v>Expropiacion</c:v>
                </c:pt>
              </c:strCache>
            </c:strRef>
          </c:cat>
          <c:val>
            <c:numRef>
              <c:f>LISTAS!$N$57:$Q$57</c:f>
              <c:numCache>
                <c:formatCode>0.00</c:formatCode>
                <c:ptCount val="4"/>
                <c:pt idx="0">
                  <c:v>3.6090000000000004E-2</c:v>
                </c:pt>
                <c:pt idx="1">
                  <c:v>0.75402999999999998</c:v>
                </c:pt>
                <c:pt idx="3">
                  <c:v>1.54</c:v>
                </c:pt>
              </c:numCache>
            </c:numRef>
          </c:val>
          <c:extLst>
            <c:ext xmlns:c16="http://schemas.microsoft.com/office/drawing/2014/chart" uri="{C3380CC4-5D6E-409C-BE32-E72D297353CC}">
              <c16:uniqueId val="{00000000-A53D-4C8F-88BF-9579701DC37F}"/>
            </c:ext>
          </c:extLst>
        </c:ser>
        <c:dLbls>
          <c:showLegendKey val="0"/>
          <c:showVal val="0"/>
          <c:showCatName val="0"/>
          <c:showSerName val="0"/>
          <c:showPercent val="0"/>
          <c:showBubbleSize val="0"/>
        </c:dLbls>
        <c:gapWidth val="219"/>
        <c:overlap val="-27"/>
        <c:axId val="1720734544"/>
        <c:axId val="1720735088"/>
      </c:barChart>
      <c:catAx>
        <c:axId val="17207345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s-CO"/>
          </a:p>
        </c:txPr>
        <c:crossAx val="1720735088"/>
        <c:crosses val="autoZero"/>
        <c:auto val="1"/>
        <c:lblAlgn val="ctr"/>
        <c:lblOffset val="100"/>
        <c:noMultiLvlLbl val="0"/>
      </c:catAx>
      <c:valAx>
        <c:axId val="1720735088"/>
        <c:scaling>
          <c:orientation val="minMax"/>
        </c:scaling>
        <c:delete val="1"/>
        <c:axPos val="l"/>
        <c:numFmt formatCode="0.00" sourceLinked="1"/>
        <c:majorTickMark val="none"/>
        <c:minorTickMark val="none"/>
        <c:tickLblPos val="nextTo"/>
        <c:crossAx val="17207345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solidFill>
          <a:schemeClr val="lt1">
            <a:alpha val="27000"/>
          </a:schemeClr>
        </a:solid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1.7087378640776699E-2"/>
          <c:y val="6.2745098039215685E-2"/>
          <c:w val="0.96582524271844661"/>
          <c:h val="0.75675189130770415"/>
        </c:manualLayout>
      </c:layout>
      <c:bar3DChart>
        <c:barDir val="col"/>
        <c:grouping val="clustered"/>
        <c:varyColors val="0"/>
        <c:ser>
          <c:idx val="0"/>
          <c:order val="0"/>
          <c:tx>
            <c:strRef>
              <c:f>LISTAS!$M$72</c:f>
              <c:strCache>
                <c:ptCount val="1"/>
                <c:pt idx="0">
                  <c:v>RECAUDO</c:v>
                </c:pt>
              </c:strCache>
            </c:strRef>
          </c:tx>
          <c:spPr>
            <a:solidFill>
              <a:schemeClr val="accent1"/>
            </a:solidFill>
            <a:ln>
              <a:solidFill>
                <a:schemeClr val="accent1">
                  <a:lumMod val="75000"/>
                </a:schemeClr>
              </a:solidFill>
            </a:ln>
            <a:effectLst/>
            <a:scene3d>
              <a:camera prst="orthographicFront"/>
              <a:lightRig rig="threePt" dir="t"/>
            </a:scene3d>
            <a:sp3d prstMaterial="translucentPowder">
              <a:contourClr>
                <a:schemeClr val="accent1">
                  <a:lumMod val="75000"/>
                </a:schemeClr>
              </a:contourClr>
            </a:sp3d>
          </c:spPr>
          <c:invertIfNegative val="0"/>
          <c:dLbls>
            <c:dLbl>
              <c:idx val="0"/>
              <c:layout>
                <c:manualLayout>
                  <c:x val="4.6601941747572819E-3"/>
                  <c:y val="-6.57004830917874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706-4DD6-A3F8-2E24AFAB29DE}"/>
                </c:ext>
              </c:extLst>
            </c:dLbl>
            <c:dLbl>
              <c:idx val="1"/>
              <c:layout>
                <c:manualLayout>
                  <c:x val="3.1067961165048546E-3"/>
                  <c:y val="-6.956521739130434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706-4DD6-A3F8-2E24AFAB29DE}"/>
                </c:ext>
              </c:extLst>
            </c:dLbl>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2"/>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LISTAS!$N$71:$Q$71</c:f>
              <c:numCache>
                <c:formatCode>General</c:formatCode>
                <c:ptCount val="4"/>
                <c:pt idx="0">
                  <c:v>2014</c:v>
                </c:pt>
                <c:pt idx="1">
                  <c:v>2015</c:v>
                </c:pt>
                <c:pt idx="2">
                  <c:v>2016</c:v>
                </c:pt>
                <c:pt idx="3">
                  <c:v>2017</c:v>
                </c:pt>
              </c:numCache>
            </c:numRef>
          </c:cat>
          <c:val>
            <c:numRef>
              <c:f>LISTAS!$N$72:$Q$72</c:f>
              <c:numCache>
                <c:formatCode>"$"#,##0.00</c:formatCode>
                <c:ptCount val="4"/>
                <c:pt idx="0">
                  <c:v>76749.531099999993</c:v>
                </c:pt>
                <c:pt idx="1">
                  <c:v>92914.888099999996</c:v>
                </c:pt>
                <c:pt idx="2">
                  <c:v>25921.692999999999</c:v>
                </c:pt>
              </c:numCache>
            </c:numRef>
          </c:val>
          <c:extLst>
            <c:ext xmlns:c16="http://schemas.microsoft.com/office/drawing/2014/chart" uri="{C3380CC4-5D6E-409C-BE32-E72D297353CC}">
              <c16:uniqueId val="{00000002-5706-4DD6-A3F8-2E24AFAB29DE}"/>
            </c:ext>
          </c:extLst>
        </c:ser>
        <c:dLbls>
          <c:showLegendKey val="0"/>
          <c:showVal val="0"/>
          <c:showCatName val="0"/>
          <c:showSerName val="0"/>
          <c:showPercent val="0"/>
          <c:showBubbleSize val="0"/>
        </c:dLbls>
        <c:gapWidth val="150"/>
        <c:shape val="box"/>
        <c:axId val="1720735632"/>
        <c:axId val="1720736176"/>
        <c:axId val="0"/>
      </c:bar3DChart>
      <c:catAx>
        <c:axId val="172073563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2400" b="1" i="0" u="none" strike="noStrike" kern="1200" baseline="0">
                <a:solidFill>
                  <a:schemeClr val="tx1">
                    <a:lumMod val="50000"/>
                    <a:lumOff val="50000"/>
                  </a:schemeClr>
                </a:solidFill>
                <a:latin typeface="+mj-lt"/>
                <a:ea typeface="+mn-ea"/>
                <a:cs typeface="+mn-cs"/>
              </a:defRPr>
            </a:pPr>
            <a:endParaRPr lang="es-CO"/>
          </a:p>
        </c:txPr>
        <c:crossAx val="1720736176"/>
        <c:crosses val="autoZero"/>
        <c:auto val="1"/>
        <c:lblAlgn val="ctr"/>
        <c:lblOffset val="100"/>
        <c:noMultiLvlLbl val="0"/>
      </c:catAx>
      <c:valAx>
        <c:axId val="1720736176"/>
        <c:scaling>
          <c:orientation val="minMax"/>
        </c:scaling>
        <c:delete val="1"/>
        <c:axPos val="l"/>
        <c:majorGridlines>
          <c:spPr>
            <a:ln w="9525" cap="flat" cmpd="sng" algn="ctr">
              <a:solidFill>
                <a:schemeClr val="tx1">
                  <a:lumMod val="5000"/>
                  <a:lumOff val="95000"/>
                </a:schemeClr>
              </a:solidFill>
              <a:round/>
            </a:ln>
            <a:effectLst/>
          </c:spPr>
        </c:majorGridlines>
        <c:numFmt formatCode="&quot;$&quot;#,##0.00" sourceLinked="1"/>
        <c:majorTickMark val="none"/>
        <c:minorTickMark val="none"/>
        <c:tickLblPos val="nextTo"/>
        <c:crossAx val="172073563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cat>
            <c:strRef>
              <c:f>LISTAS!$B$110:$B$113</c:f>
              <c:strCache>
                <c:ptCount val="4"/>
                <c:pt idx="0">
                  <c:v>Balance General a </c:v>
                </c:pt>
                <c:pt idx="1">
                  <c:v>Pasivo</c:v>
                </c:pt>
                <c:pt idx="2">
                  <c:v>Patrimonio</c:v>
                </c:pt>
                <c:pt idx="3">
                  <c:v>Activo</c:v>
                </c:pt>
              </c:strCache>
            </c:strRef>
          </c:cat>
          <c:val>
            <c:numRef>
              <c:f>LISTAS!$C$110:$C$113</c:f>
            </c:numRef>
          </c:val>
          <c:extLst>
            <c:ext xmlns:c16="http://schemas.microsoft.com/office/drawing/2014/chart" uri="{C3380CC4-5D6E-409C-BE32-E72D297353CC}">
              <c16:uniqueId val="{00000000-1ADF-4F84-B6C7-6B6082A49A4C}"/>
            </c:ext>
          </c:extLst>
        </c:ser>
        <c:ser>
          <c:idx val="1"/>
          <c:order val="1"/>
          <c:dPt>
            <c:idx val="0"/>
            <c:bubble3D val="0"/>
            <c:spPr>
              <a:solidFill>
                <a:schemeClr val="accent1"/>
              </a:solidFill>
              <a:ln w="19050">
                <a:solidFill>
                  <a:schemeClr val="lt1"/>
                </a:solidFill>
              </a:ln>
              <a:effectLst/>
            </c:spPr>
            <c:extLst>
              <c:ext xmlns:c16="http://schemas.microsoft.com/office/drawing/2014/chart" uri="{C3380CC4-5D6E-409C-BE32-E72D297353CC}">
                <c16:uniqueId val="{00000002-1ADF-4F84-B6C7-6B6082A49A4C}"/>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4-1ADF-4F84-B6C7-6B6082A49A4C}"/>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6-1ADF-4F84-B6C7-6B6082A49A4C}"/>
              </c:ext>
            </c:extLst>
          </c:dPt>
          <c:dPt>
            <c:idx val="3"/>
            <c:bubble3D val="0"/>
            <c:spPr>
              <a:solidFill>
                <a:srgbClr val="46D115"/>
              </a:solidFill>
              <a:ln w="19050">
                <a:solidFill>
                  <a:schemeClr val="lt1"/>
                </a:solidFill>
              </a:ln>
              <a:effectLst/>
            </c:spPr>
            <c:extLst>
              <c:ext xmlns:c16="http://schemas.microsoft.com/office/drawing/2014/chart" uri="{C3380CC4-5D6E-409C-BE32-E72D297353CC}">
                <c16:uniqueId val="{00000008-1ADF-4F84-B6C7-6B6082A49A4C}"/>
              </c:ext>
            </c:extLst>
          </c:dPt>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LISTAS!$B$110:$B$113</c:f>
              <c:strCache>
                <c:ptCount val="4"/>
                <c:pt idx="0">
                  <c:v>Balance General a </c:v>
                </c:pt>
                <c:pt idx="1">
                  <c:v>Pasivo</c:v>
                </c:pt>
                <c:pt idx="2">
                  <c:v>Patrimonio</c:v>
                </c:pt>
                <c:pt idx="3">
                  <c:v>Activo</c:v>
                </c:pt>
              </c:strCache>
            </c:strRef>
          </c:cat>
          <c:val>
            <c:numRef>
              <c:f>LISTAS!$D$110:$D$113</c:f>
              <c:numCache>
                <c:formatCode>_("$"* #,##0.00_);_("$"* \(#,##0.00\);_("$"* "-"??_);_(@_)</c:formatCode>
                <c:ptCount val="4"/>
                <c:pt idx="1">
                  <c:v>980145.07233927003</c:v>
                </c:pt>
                <c:pt idx="2">
                  <c:v>119808.51699190983</c:v>
                </c:pt>
                <c:pt idx="3">
                  <c:v>1099953.5893311799</c:v>
                </c:pt>
              </c:numCache>
            </c:numRef>
          </c:val>
          <c:extLst>
            <c:ext xmlns:c16="http://schemas.microsoft.com/office/drawing/2014/chart" uri="{C3380CC4-5D6E-409C-BE32-E72D297353CC}">
              <c16:uniqueId val="{00000009-1ADF-4F84-B6C7-6B6082A49A4C}"/>
            </c:ext>
          </c:extLst>
        </c:ser>
        <c:dLbls>
          <c:showLegendKey val="0"/>
          <c:showVal val="0"/>
          <c:showCatName val="0"/>
          <c:showSerName val="0"/>
          <c:showPercent val="0"/>
          <c:showBubbleSize val="0"/>
          <c:showLeaderLines val="1"/>
        </c:dLbls>
        <c:firstSliceAng val="0"/>
      </c:pieChart>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1"/>
          <c:order val="1"/>
          <c:tx>
            <c:strRef>
              <c:f>LISTAS!$M$32</c:f>
              <c:strCache>
                <c:ptCount val="1"/>
                <c:pt idx="0">
                  <c:v>EJECUTADO ACUMULADO</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LISTAS!$N$30:$Y$30</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LISTAS!$N$32:$Y$32</c:f>
              <c:numCache>
                <c:formatCode>General</c:formatCode>
                <c:ptCount val="12"/>
                <c:pt idx="0">
                  <c:v>2.16</c:v>
                </c:pt>
                <c:pt idx="1">
                  <c:v>6.58</c:v>
                </c:pt>
                <c:pt idx="2">
                  <c:v>9.94</c:v>
                </c:pt>
              </c:numCache>
            </c:numRef>
          </c:val>
          <c:extLst>
            <c:ext xmlns:c16="http://schemas.microsoft.com/office/drawing/2014/chart" uri="{C3380CC4-5D6E-409C-BE32-E72D297353CC}">
              <c16:uniqueId val="{00000000-DAAE-4283-8828-998D5E63C472}"/>
            </c:ext>
          </c:extLst>
        </c:ser>
        <c:dLbls>
          <c:showLegendKey val="0"/>
          <c:showVal val="0"/>
          <c:showCatName val="0"/>
          <c:showSerName val="0"/>
          <c:showPercent val="0"/>
          <c:showBubbleSize val="0"/>
        </c:dLbls>
        <c:gapWidth val="150"/>
        <c:axId val="1720742160"/>
        <c:axId val="1720744880"/>
      </c:barChart>
      <c:lineChart>
        <c:grouping val="standard"/>
        <c:varyColors val="0"/>
        <c:ser>
          <c:idx val="0"/>
          <c:order val="0"/>
          <c:tx>
            <c:strRef>
              <c:f>LISTAS!$M$31</c:f>
              <c:strCache>
                <c:ptCount val="1"/>
                <c:pt idx="0">
                  <c:v>PROGRAMADO ACUMULADO</c:v>
                </c:pt>
              </c:strCache>
            </c:strRef>
          </c:tx>
          <c:spPr>
            <a:ln w="34925" cap="rnd">
              <a:solidFill>
                <a:schemeClr val="accent1"/>
              </a:solidFill>
              <a:round/>
            </a:ln>
            <a:effectLst>
              <a:outerShdw blurRad="57150" dist="19050" dir="5400000" algn="ctr" rotWithShape="0">
                <a:srgbClr val="000000">
                  <a:alpha val="63000"/>
                </a:srgbClr>
              </a:outerShdw>
            </a:effectLst>
          </c:spPr>
          <c:marker>
            <c:symbol val="circle"/>
            <c:size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9525">
                <a:solidFill>
                  <a:schemeClr val="accent1"/>
                </a:solidFill>
                <a:round/>
              </a:ln>
              <a:effectLst>
                <a:outerShdw blurRad="57150" dist="19050" dir="5400000" algn="ctr" rotWithShape="0">
                  <a:srgbClr val="000000">
                    <a:alpha val="63000"/>
                  </a:srgbClr>
                </a:outerShdw>
              </a:effectLst>
            </c:spPr>
          </c:marker>
          <c:cat>
            <c:strRef>
              <c:f>LISTAS!$N$30:$Y$30</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LISTAS!$N$31:$Y$31</c:f>
              <c:numCache>
                <c:formatCode>General</c:formatCode>
                <c:ptCount val="12"/>
                <c:pt idx="0">
                  <c:v>1.1499999999999999</c:v>
                </c:pt>
                <c:pt idx="1">
                  <c:v>3.4499999999999997</c:v>
                </c:pt>
                <c:pt idx="2">
                  <c:v>6.9499999999999993</c:v>
                </c:pt>
                <c:pt idx="3">
                  <c:v>10.5</c:v>
                </c:pt>
                <c:pt idx="4">
                  <c:v>12.35</c:v>
                </c:pt>
                <c:pt idx="5">
                  <c:v>14.15</c:v>
                </c:pt>
                <c:pt idx="6">
                  <c:v>15.5</c:v>
                </c:pt>
                <c:pt idx="7">
                  <c:v>16.850000000000001</c:v>
                </c:pt>
                <c:pt idx="8">
                  <c:v>18.200000000000003</c:v>
                </c:pt>
                <c:pt idx="9">
                  <c:v>19.550000000000004</c:v>
                </c:pt>
                <c:pt idx="10">
                  <c:v>20.900000000000006</c:v>
                </c:pt>
                <c:pt idx="11">
                  <c:v>22.150000000000006</c:v>
                </c:pt>
              </c:numCache>
            </c:numRef>
          </c:val>
          <c:smooth val="0"/>
          <c:extLst>
            <c:ext xmlns:c16="http://schemas.microsoft.com/office/drawing/2014/chart" uri="{C3380CC4-5D6E-409C-BE32-E72D297353CC}">
              <c16:uniqueId val="{00000001-DAAE-4283-8828-998D5E63C472}"/>
            </c:ext>
          </c:extLst>
        </c:ser>
        <c:ser>
          <c:idx val="2"/>
          <c:order val="2"/>
          <c:tx>
            <c:strRef>
              <c:f>LISTAS!$M$33</c:f>
              <c:strCache>
                <c:ptCount val="1"/>
                <c:pt idx="0">
                  <c:v>PROYECTADO</c:v>
                </c:pt>
              </c:strCache>
            </c:strRef>
          </c:tx>
          <c:spPr>
            <a:ln w="34925" cap="rnd">
              <a:solidFill>
                <a:schemeClr val="accent3"/>
              </a:solidFill>
              <a:round/>
            </a:ln>
            <a:effectLst>
              <a:outerShdw blurRad="57150" dist="19050" dir="5400000" algn="ctr" rotWithShape="0">
                <a:srgbClr val="000000">
                  <a:alpha val="63000"/>
                </a:srgbClr>
              </a:outerShdw>
            </a:effectLst>
          </c:spPr>
          <c:marker>
            <c:symbol val="circle"/>
            <c:size val="6"/>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w="9525">
                <a:solidFill>
                  <a:schemeClr val="accent3"/>
                </a:solidFill>
                <a:round/>
              </a:ln>
              <a:effectLst>
                <a:outerShdw blurRad="57150" dist="19050" dir="5400000" algn="ctr" rotWithShape="0">
                  <a:srgbClr val="000000">
                    <a:alpha val="63000"/>
                  </a:srgbClr>
                </a:outerShdw>
              </a:effectLst>
            </c:spPr>
          </c:marker>
          <c:cat>
            <c:strRef>
              <c:f>LISTAS!$N$30:$Y$30</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LISTAS!$N$33:$Y$33</c:f>
              <c:numCache>
                <c:formatCode>General</c:formatCode>
                <c:ptCount val="12"/>
                <c:pt idx="0">
                  <c:v>1.1499999999999999</c:v>
                </c:pt>
                <c:pt idx="1">
                  <c:v>3.4499999999999997</c:v>
                </c:pt>
                <c:pt idx="2">
                  <c:v>6.9499999999999993</c:v>
                </c:pt>
                <c:pt idx="3">
                  <c:v>10.5</c:v>
                </c:pt>
                <c:pt idx="4">
                  <c:v>12.35</c:v>
                </c:pt>
                <c:pt idx="5">
                  <c:v>14.15</c:v>
                </c:pt>
                <c:pt idx="6">
                  <c:v>15.5</c:v>
                </c:pt>
                <c:pt idx="7">
                  <c:v>16.850000000000001</c:v>
                </c:pt>
                <c:pt idx="8">
                  <c:v>18.200000000000003</c:v>
                </c:pt>
                <c:pt idx="9">
                  <c:v>19.550000000000004</c:v>
                </c:pt>
                <c:pt idx="10">
                  <c:v>20.900000000000006</c:v>
                </c:pt>
                <c:pt idx="11">
                  <c:v>22.150000000000006</c:v>
                </c:pt>
              </c:numCache>
            </c:numRef>
          </c:val>
          <c:smooth val="0"/>
          <c:extLst>
            <c:ext xmlns:c16="http://schemas.microsoft.com/office/drawing/2014/chart" uri="{C3380CC4-5D6E-409C-BE32-E72D297353CC}">
              <c16:uniqueId val="{00000002-DAAE-4283-8828-998D5E63C472}"/>
            </c:ext>
          </c:extLst>
        </c:ser>
        <c:dLbls>
          <c:showLegendKey val="0"/>
          <c:showVal val="0"/>
          <c:showCatName val="0"/>
          <c:showSerName val="0"/>
          <c:showPercent val="0"/>
          <c:showBubbleSize val="0"/>
        </c:dLbls>
        <c:marker val="1"/>
        <c:smooth val="0"/>
        <c:axId val="1720742160"/>
        <c:axId val="1720744880"/>
      </c:lineChart>
      <c:catAx>
        <c:axId val="1720742160"/>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720744880"/>
        <c:crosses val="autoZero"/>
        <c:auto val="1"/>
        <c:lblAlgn val="ctr"/>
        <c:lblOffset val="100"/>
        <c:noMultiLvlLbl val="0"/>
      </c:catAx>
      <c:valAx>
        <c:axId val="1720744880"/>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7207421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w="25400">
          <a:noFill/>
        </a:ln>
        <a:effectLst/>
        <a:sp3d/>
      </c:spPr>
    </c:sideWall>
    <c:backWall>
      <c:thickness val="0"/>
      <c:spPr>
        <a:noFill/>
        <a:ln w="25400">
          <a:noFill/>
        </a:ln>
        <a:effectLst/>
        <a:sp3d/>
      </c:spPr>
    </c:backWall>
    <c:plotArea>
      <c:layout/>
      <c:bar3DChart>
        <c:barDir val="col"/>
        <c:grouping val="stacked"/>
        <c:varyColors val="0"/>
        <c:ser>
          <c:idx val="0"/>
          <c:order val="0"/>
          <c:tx>
            <c:strRef>
              <c:f>LISTAS!$M$109</c:f>
              <c:strCache>
                <c:ptCount val="1"/>
                <c:pt idx="0">
                  <c:v>Aportes Públicos</c:v>
                </c:pt>
              </c:strCache>
            </c:strRef>
          </c:tx>
          <c:spPr>
            <a:solidFill>
              <a:schemeClr val="accent1"/>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lumMod val="75000"/>
                        <a:lumOff val="25000"/>
                      </a:schemeClr>
                    </a:solidFill>
                    <a:latin typeface="+mj-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LISTAS!$N$108:$P$108</c:f>
              <c:numCache>
                <c:formatCode>General</c:formatCode>
                <c:ptCount val="3"/>
                <c:pt idx="0">
                  <c:v>2014</c:v>
                </c:pt>
                <c:pt idx="1">
                  <c:v>2015</c:v>
                </c:pt>
                <c:pt idx="2">
                  <c:v>2016</c:v>
                </c:pt>
              </c:numCache>
            </c:numRef>
          </c:cat>
          <c:val>
            <c:numRef>
              <c:f>LISTAS!$N$109:$P$109</c:f>
              <c:numCache>
                <c:formatCode>_(* #,##0_);_(* \(#,##0\);_(* "-"??_);_(@_)</c:formatCode>
                <c:ptCount val="3"/>
                <c:pt idx="1">
                  <c:v>129017.012625</c:v>
                </c:pt>
              </c:numCache>
            </c:numRef>
          </c:val>
          <c:extLst>
            <c:ext xmlns:c16="http://schemas.microsoft.com/office/drawing/2014/chart" uri="{C3380CC4-5D6E-409C-BE32-E72D297353CC}">
              <c16:uniqueId val="{00000000-7C42-45FD-9336-CE32B2DA6A33}"/>
            </c:ext>
          </c:extLst>
        </c:ser>
        <c:ser>
          <c:idx val="1"/>
          <c:order val="1"/>
          <c:tx>
            <c:strRef>
              <c:f>LISTAS!$M$110</c:f>
              <c:strCache>
                <c:ptCount val="1"/>
                <c:pt idx="0">
                  <c:v>Peajes</c:v>
                </c:pt>
              </c:strCache>
            </c:strRef>
          </c:tx>
          <c:spPr>
            <a:solidFill>
              <a:schemeClr val="accent2"/>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lumMod val="75000"/>
                        <a:lumOff val="25000"/>
                      </a:schemeClr>
                    </a:solidFill>
                    <a:latin typeface="+mj-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LISTAS!$N$108:$P$108</c:f>
              <c:numCache>
                <c:formatCode>General</c:formatCode>
                <c:ptCount val="3"/>
                <c:pt idx="0">
                  <c:v>2014</c:v>
                </c:pt>
                <c:pt idx="1">
                  <c:v>2015</c:v>
                </c:pt>
                <c:pt idx="2">
                  <c:v>2016</c:v>
                </c:pt>
              </c:numCache>
            </c:numRef>
          </c:cat>
          <c:val>
            <c:numRef>
              <c:f>LISTAS!$N$110:$P$110</c:f>
              <c:numCache>
                <c:formatCode>_(* #,##0_);_(* \(#,##0\);_(* "-"??_);_(@_)</c:formatCode>
                <c:ptCount val="3"/>
                <c:pt idx="0">
                  <c:v>76749.531099999993</c:v>
                </c:pt>
                <c:pt idx="1">
                  <c:v>92914.888099999996</c:v>
                </c:pt>
                <c:pt idx="2">
                  <c:v>25921.692999999999</c:v>
                </c:pt>
              </c:numCache>
            </c:numRef>
          </c:val>
          <c:extLst>
            <c:ext xmlns:c16="http://schemas.microsoft.com/office/drawing/2014/chart" uri="{C3380CC4-5D6E-409C-BE32-E72D297353CC}">
              <c16:uniqueId val="{00000001-7C42-45FD-9336-CE32B2DA6A33}"/>
            </c:ext>
          </c:extLst>
        </c:ser>
        <c:ser>
          <c:idx val="2"/>
          <c:order val="2"/>
          <c:tx>
            <c:strRef>
              <c:f>LISTAS!$M$111</c:f>
              <c:strCache>
                <c:ptCount val="1"/>
                <c:pt idx="0">
                  <c:v>Explotación Comercial</c:v>
                </c:pt>
              </c:strCache>
            </c:strRef>
          </c:tx>
          <c:spPr>
            <a:solidFill>
              <a:schemeClr val="accent3"/>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lumMod val="75000"/>
                        <a:lumOff val="25000"/>
                      </a:schemeClr>
                    </a:solidFill>
                    <a:latin typeface="+mj-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LISTAS!$N$108:$P$108</c:f>
              <c:numCache>
                <c:formatCode>General</c:formatCode>
                <c:ptCount val="3"/>
                <c:pt idx="0">
                  <c:v>2014</c:v>
                </c:pt>
                <c:pt idx="1">
                  <c:v>2015</c:v>
                </c:pt>
                <c:pt idx="2">
                  <c:v>2016</c:v>
                </c:pt>
              </c:numCache>
            </c:numRef>
          </c:cat>
          <c:val>
            <c:numRef>
              <c:f>LISTAS!$N$111:$P$111</c:f>
              <c:numCache>
                <c:formatCode>_(* #,##0_);_(* \(#,##0\);_(* "-"??_);_(@_)</c:formatCode>
                <c:ptCount val="3"/>
                <c:pt idx="1">
                  <c:v>0</c:v>
                </c:pt>
              </c:numCache>
            </c:numRef>
          </c:val>
          <c:extLst>
            <c:ext xmlns:c16="http://schemas.microsoft.com/office/drawing/2014/chart" uri="{C3380CC4-5D6E-409C-BE32-E72D297353CC}">
              <c16:uniqueId val="{00000002-7C42-45FD-9336-CE32B2DA6A33}"/>
            </c:ext>
          </c:extLst>
        </c:ser>
        <c:dLbls>
          <c:showLegendKey val="0"/>
          <c:showVal val="0"/>
          <c:showCatName val="0"/>
          <c:showSerName val="0"/>
          <c:showPercent val="0"/>
          <c:showBubbleSize val="0"/>
        </c:dLbls>
        <c:gapWidth val="150"/>
        <c:shape val="box"/>
        <c:axId val="1720744336"/>
        <c:axId val="1720739440"/>
        <c:axId val="0"/>
      </c:bar3DChart>
      <c:catAx>
        <c:axId val="172074433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2000" b="0" i="0" u="none" strike="noStrike" kern="1200" baseline="0">
                <a:solidFill>
                  <a:schemeClr val="tx1">
                    <a:lumMod val="65000"/>
                    <a:lumOff val="35000"/>
                  </a:schemeClr>
                </a:solidFill>
                <a:latin typeface="+mn-lt"/>
                <a:ea typeface="+mn-ea"/>
                <a:cs typeface="+mn-cs"/>
              </a:defRPr>
            </a:pPr>
            <a:endParaRPr lang="es-CO"/>
          </a:p>
        </c:txPr>
        <c:crossAx val="1720739440"/>
        <c:crosses val="autoZero"/>
        <c:auto val="1"/>
        <c:lblAlgn val="ctr"/>
        <c:lblOffset val="100"/>
        <c:noMultiLvlLbl val="0"/>
      </c:catAx>
      <c:valAx>
        <c:axId val="1720739440"/>
        <c:scaling>
          <c:orientation val="minMax"/>
        </c:scaling>
        <c:delete val="1"/>
        <c:axPos val="l"/>
        <c:numFmt formatCode="_(* #,##0_);_(* \(#,##0\);_(* &quot;-&quot;??_);_(@_)" sourceLinked="1"/>
        <c:majorTickMark val="none"/>
        <c:minorTickMark val="none"/>
        <c:tickLblPos val="nextTo"/>
        <c:crossAx val="17207443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20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userShapes r:id="rId3"/>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1"/>
          <c:order val="1"/>
          <c:tx>
            <c:strRef>
              <c:f>LISTAS!$M$32</c:f>
              <c:strCache>
                <c:ptCount val="1"/>
                <c:pt idx="0">
                  <c:v>EJECUTADO ACUMULADO</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LISTAS!$N$30:$Y$30</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LISTAS!$N$32:$Y$32</c:f>
              <c:numCache>
                <c:formatCode>General</c:formatCode>
                <c:ptCount val="12"/>
                <c:pt idx="0">
                  <c:v>2.16</c:v>
                </c:pt>
                <c:pt idx="1">
                  <c:v>6.58</c:v>
                </c:pt>
                <c:pt idx="2">
                  <c:v>9.94</c:v>
                </c:pt>
              </c:numCache>
            </c:numRef>
          </c:val>
          <c:extLst>
            <c:ext xmlns:c16="http://schemas.microsoft.com/office/drawing/2014/chart" uri="{C3380CC4-5D6E-409C-BE32-E72D297353CC}">
              <c16:uniqueId val="{00000000-68DC-424B-8B00-374441816C85}"/>
            </c:ext>
          </c:extLst>
        </c:ser>
        <c:dLbls>
          <c:showLegendKey val="0"/>
          <c:showVal val="0"/>
          <c:showCatName val="0"/>
          <c:showSerName val="0"/>
          <c:showPercent val="0"/>
          <c:showBubbleSize val="0"/>
        </c:dLbls>
        <c:gapWidth val="150"/>
        <c:axId val="1720741616"/>
        <c:axId val="1720742704"/>
      </c:barChart>
      <c:lineChart>
        <c:grouping val="standard"/>
        <c:varyColors val="0"/>
        <c:ser>
          <c:idx val="0"/>
          <c:order val="0"/>
          <c:tx>
            <c:strRef>
              <c:f>LISTAS!$M$31</c:f>
              <c:strCache>
                <c:ptCount val="1"/>
                <c:pt idx="0">
                  <c:v>PROGRAMADO ACUMULADO</c:v>
                </c:pt>
              </c:strCache>
            </c:strRef>
          </c:tx>
          <c:spPr>
            <a:ln w="34925" cap="rnd">
              <a:solidFill>
                <a:schemeClr val="accent1"/>
              </a:solidFill>
              <a:round/>
            </a:ln>
            <a:effectLst>
              <a:outerShdw blurRad="57150" dist="19050" dir="5400000" algn="ctr" rotWithShape="0">
                <a:srgbClr val="000000">
                  <a:alpha val="63000"/>
                </a:srgbClr>
              </a:outerShdw>
            </a:effectLst>
          </c:spPr>
          <c:marker>
            <c:symbol val="circle"/>
            <c:size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9525">
                <a:solidFill>
                  <a:schemeClr val="accent1"/>
                </a:solidFill>
                <a:round/>
              </a:ln>
              <a:effectLst>
                <a:outerShdw blurRad="57150" dist="19050" dir="5400000" algn="ctr" rotWithShape="0">
                  <a:srgbClr val="000000">
                    <a:alpha val="63000"/>
                  </a:srgbClr>
                </a:outerShdw>
              </a:effectLst>
            </c:spPr>
          </c:marker>
          <c:cat>
            <c:strRef>
              <c:f>LISTAS!$N$30:$Y$30</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LISTAS!$N$31:$Y$31</c:f>
              <c:numCache>
                <c:formatCode>General</c:formatCode>
                <c:ptCount val="12"/>
                <c:pt idx="0">
                  <c:v>1.1499999999999999</c:v>
                </c:pt>
                <c:pt idx="1">
                  <c:v>3.4499999999999997</c:v>
                </c:pt>
                <c:pt idx="2">
                  <c:v>6.9499999999999993</c:v>
                </c:pt>
                <c:pt idx="3">
                  <c:v>10.5</c:v>
                </c:pt>
                <c:pt idx="4">
                  <c:v>12.35</c:v>
                </c:pt>
                <c:pt idx="5">
                  <c:v>14.15</c:v>
                </c:pt>
                <c:pt idx="6">
                  <c:v>15.5</c:v>
                </c:pt>
                <c:pt idx="7">
                  <c:v>16.850000000000001</c:v>
                </c:pt>
                <c:pt idx="8">
                  <c:v>18.200000000000003</c:v>
                </c:pt>
                <c:pt idx="9">
                  <c:v>19.550000000000004</c:v>
                </c:pt>
                <c:pt idx="10">
                  <c:v>20.900000000000006</c:v>
                </c:pt>
                <c:pt idx="11">
                  <c:v>22.150000000000006</c:v>
                </c:pt>
              </c:numCache>
            </c:numRef>
          </c:val>
          <c:smooth val="0"/>
          <c:extLst>
            <c:ext xmlns:c16="http://schemas.microsoft.com/office/drawing/2014/chart" uri="{C3380CC4-5D6E-409C-BE32-E72D297353CC}">
              <c16:uniqueId val="{00000001-68DC-424B-8B00-374441816C85}"/>
            </c:ext>
          </c:extLst>
        </c:ser>
        <c:ser>
          <c:idx val="2"/>
          <c:order val="2"/>
          <c:tx>
            <c:strRef>
              <c:f>LISTAS!$M$33</c:f>
              <c:strCache>
                <c:ptCount val="1"/>
                <c:pt idx="0">
                  <c:v>PROYECTADO</c:v>
                </c:pt>
              </c:strCache>
            </c:strRef>
          </c:tx>
          <c:spPr>
            <a:ln w="34925" cap="rnd">
              <a:solidFill>
                <a:schemeClr val="accent3"/>
              </a:solidFill>
              <a:round/>
            </a:ln>
            <a:effectLst>
              <a:outerShdw blurRad="57150" dist="19050" dir="5400000" algn="ctr" rotWithShape="0">
                <a:srgbClr val="000000">
                  <a:alpha val="63000"/>
                </a:srgbClr>
              </a:outerShdw>
            </a:effectLst>
          </c:spPr>
          <c:marker>
            <c:symbol val="circle"/>
            <c:size val="6"/>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w="9525">
                <a:solidFill>
                  <a:schemeClr val="accent3"/>
                </a:solidFill>
                <a:round/>
              </a:ln>
              <a:effectLst>
                <a:outerShdw blurRad="57150" dist="19050" dir="5400000" algn="ctr" rotWithShape="0">
                  <a:srgbClr val="000000">
                    <a:alpha val="63000"/>
                  </a:srgbClr>
                </a:outerShdw>
              </a:effectLst>
            </c:spPr>
          </c:marker>
          <c:cat>
            <c:strRef>
              <c:f>LISTAS!$N$30:$Y$30</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LISTAS!$N$33:$Y$33</c:f>
              <c:numCache>
                <c:formatCode>General</c:formatCode>
                <c:ptCount val="12"/>
                <c:pt idx="0">
                  <c:v>1.1499999999999999</c:v>
                </c:pt>
                <c:pt idx="1">
                  <c:v>3.4499999999999997</c:v>
                </c:pt>
                <c:pt idx="2">
                  <c:v>6.9499999999999993</c:v>
                </c:pt>
                <c:pt idx="3">
                  <c:v>10.5</c:v>
                </c:pt>
                <c:pt idx="4">
                  <c:v>12.35</c:v>
                </c:pt>
                <c:pt idx="5">
                  <c:v>14.15</c:v>
                </c:pt>
                <c:pt idx="6">
                  <c:v>15.5</c:v>
                </c:pt>
                <c:pt idx="7">
                  <c:v>16.850000000000001</c:v>
                </c:pt>
                <c:pt idx="8">
                  <c:v>18.200000000000003</c:v>
                </c:pt>
                <c:pt idx="9">
                  <c:v>19.550000000000004</c:v>
                </c:pt>
                <c:pt idx="10">
                  <c:v>20.900000000000006</c:v>
                </c:pt>
                <c:pt idx="11">
                  <c:v>22.150000000000006</c:v>
                </c:pt>
              </c:numCache>
            </c:numRef>
          </c:val>
          <c:smooth val="0"/>
          <c:extLst>
            <c:ext xmlns:c16="http://schemas.microsoft.com/office/drawing/2014/chart" uri="{C3380CC4-5D6E-409C-BE32-E72D297353CC}">
              <c16:uniqueId val="{00000002-68DC-424B-8B00-374441816C85}"/>
            </c:ext>
          </c:extLst>
        </c:ser>
        <c:dLbls>
          <c:showLegendKey val="0"/>
          <c:showVal val="0"/>
          <c:showCatName val="0"/>
          <c:showSerName val="0"/>
          <c:showPercent val="0"/>
          <c:showBubbleSize val="0"/>
        </c:dLbls>
        <c:marker val="1"/>
        <c:smooth val="0"/>
        <c:axId val="1720741616"/>
        <c:axId val="1720742704"/>
      </c:lineChart>
      <c:catAx>
        <c:axId val="172074161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720742704"/>
        <c:crosses val="autoZero"/>
        <c:auto val="1"/>
        <c:lblAlgn val="ctr"/>
        <c:lblOffset val="100"/>
        <c:noMultiLvlLbl val="0"/>
      </c:catAx>
      <c:valAx>
        <c:axId val="172074270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7207416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3.4706209399712168E-2"/>
          <c:y val="9.2760314481626957E-2"/>
          <c:w val="0.93911792485156276"/>
          <c:h val="0.86713331734525201"/>
        </c:manualLayout>
      </c:layout>
      <c:barChart>
        <c:barDir val="col"/>
        <c:grouping val="clustered"/>
        <c:varyColors val="0"/>
        <c:ser>
          <c:idx val="0"/>
          <c:order val="0"/>
          <c:tx>
            <c:strRef>
              <c:f>LISTAS!$M$49</c:f>
              <c:strCache>
                <c:ptCount val="1"/>
              </c:strCache>
            </c:strRef>
          </c:tx>
          <c:spPr>
            <a:solidFill>
              <a:schemeClr val="accent1"/>
            </a:solidFill>
            <a:ln>
              <a:noFill/>
            </a:ln>
            <a:effectLst/>
          </c:spPr>
          <c:invertIfNegative val="0"/>
          <c:cat>
            <c:strRef>
              <c:f>LISTAS!$M$50:$M$53</c:f>
              <c:strCache>
                <c:ptCount val="4"/>
                <c:pt idx="0">
                  <c:v>Insumos</c:v>
                </c:pt>
                <c:pt idx="1">
                  <c:v>Proceso de Notificacion</c:v>
                </c:pt>
                <c:pt idx="2">
                  <c:v>Oferta  Aceptada</c:v>
                </c:pt>
                <c:pt idx="3">
                  <c:v>Expropiación</c:v>
                </c:pt>
              </c:strCache>
            </c:strRef>
          </c:cat>
          <c:val>
            <c:numRef>
              <c:f>LISTAS!$N$50:$N$53</c:f>
              <c:numCache>
                <c:formatCode>General</c:formatCode>
                <c:ptCount val="4"/>
                <c:pt idx="0">
                  <c:v>3.5999999999999997E-2</c:v>
                </c:pt>
                <c:pt idx="1">
                  <c:v>0.36</c:v>
                </c:pt>
                <c:pt idx="2">
                  <c:v>0</c:v>
                </c:pt>
                <c:pt idx="3">
                  <c:v>1.46</c:v>
                </c:pt>
              </c:numCache>
            </c:numRef>
          </c:val>
          <c:extLst>
            <c:ext xmlns:c16="http://schemas.microsoft.com/office/drawing/2014/chart" uri="{C3380CC4-5D6E-409C-BE32-E72D297353CC}">
              <c16:uniqueId val="{00000000-4CCF-4BBC-BAED-09C0282EE85C}"/>
            </c:ext>
          </c:extLst>
        </c:ser>
        <c:dLbls>
          <c:showLegendKey val="0"/>
          <c:showVal val="0"/>
          <c:showCatName val="0"/>
          <c:showSerName val="0"/>
          <c:showPercent val="0"/>
          <c:showBubbleSize val="0"/>
        </c:dLbls>
        <c:gapWidth val="219"/>
        <c:overlap val="-27"/>
        <c:axId val="1719985936"/>
        <c:axId val="1719983216"/>
      </c:barChart>
      <c:catAx>
        <c:axId val="17199859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719983216"/>
        <c:crosses val="autoZero"/>
        <c:auto val="1"/>
        <c:lblAlgn val="ctr"/>
        <c:lblOffset val="100"/>
        <c:noMultiLvlLbl val="0"/>
      </c:catAx>
      <c:valAx>
        <c:axId val="171998321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71998593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stacked"/>
        <c:varyColors val="0"/>
        <c:ser>
          <c:idx val="0"/>
          <c:order val="0"/>
          <c:tx>
            <c:strRef>
              <c:f>LISTAS!$M$67</c:f>
              <c:strCache>
                <c:ptCount val="1"/>
                <c:pt idx="0">
                  <c:v>PROGRAMADO</c:v>
                </c:pt>
              </c:strCache>
            </c:strRef>
          </c:tx>
          <c:spPr>
            <a:solidFill>
              <a:schemeClr val="accent1"/>
            </a:solidFill>
            <a:ln>
              <a:noFill/>
            </a:ln>
            <a:effectLst/>
          </c:spPr>
          <c:invertIfNegative val="0"/>
          <c:cat>
            <c:strRef>
              <c:f>LISTAS!$N$66:$S$66</c:f>
              <c:strCache>
                <c:ptCount val="4"/>
                <c:pt idx="0">
                  <c:v>APORTES EQUITY</c:v>
                </c:pt>
                <c:pt idx="1">
                  <c:v>VIGENCIAS FUTURAS</c:v>
                </c:pt>
                <c:pt idx="2">
                  <c:v>RECAUDO DE PEAJES</c:v>
                </c:pt>
                <c:pt idx="3">
                  <c:v>EXPLOTACIÓN COMERCIAL</c:v>
                </c:pt>
              </c:strCache>
            </c:strRef>
          </c:cat>
          <c:val>
            <c:numRef>
              <c:f>LISTAS!$N$67:$S$67</c:f>
              <c:numCache>
                <c:formatCode>General</c:formatCode>
                <c:ptCount val="6"/>
                <c:pt idx="0">
                  <c:v>102.37</c:v>
                </c:pt>
                <c:pt idx="1">
                  <c:v>28.13</c:v>
                </c:pt>
              </c:numCache>
            </c:numRef>
          </c:val>
          <c:extLst>
            <c:ext xmlns:c16="http://schemas.microsoft.com/office/drawing/2014/chart" uri="{C3380CC4-5D6E-409C-BE32-E72D297353CC}">
              <c16:uniqueId val="{00000000-FF2A-4A1B-AB8A-4F9F06BE62D8}"/>
            </c:ext>
          </c:extLst>
        </c:ser>
        <c:ser>
          <c:idx val="1"/>
          <c:order val="1"/>
          <c:tx>
            <c:strRef>
              <c:f>LISTAS!$M$68</c:f>
              <c:strCache>
                <c:ptCount val="1"/>
                <c:pt idx="0">
                  <c:v>EJECUTADO</c:v>
                </c:pt>
              </c:strCache>
            </c:strRef>
          </c:tx>
          <c:spPr>
            <a:solidFill>
              <a:schemeClr val="accent2"/>
            </a:solidFill>
            <a:ln>
              <a:noFill/>
            </a:ln>
            <a:effectLst/>
          </c:spPr>
          <c:invertIfNegative val="0"/>
          <c:cat>
            <c:strRef>
              <c:f>LISTAS!$N$66:$S$66</c:f>
              <c:strCache>
                <c:ptCount val="4"/>
                <c:pt idx="0">
                  <c:v>APORTES EQUITY</c:v>
                </c:pt>
                <c:pt idx="1">
                  <c:v>VIGENCIAS FUTURAS</c:v>
                </c:pt>
                <c:pt idx="2">
                  <c:v>RECAUDO DE PEAJES</c:v>
                </c:pt>
                <c:pt idx="3">
                  <c:v>EXPLOTACIÓN COMERCIAL</c:v>
                </c:pt>
              </c:strCache>
            </c:strRef>
          </c:cat>
          <c:val>
            <c:numRef>
              <c:f>LISTAS!$N$68:$S$68</c:f>
              <c:numCache>
                <c:formatCode>General</c:formatCode>
                <c:ptCount val="6"/>
                <c:pt idx="0">
                  <c:v>99.7</c:v>
                </c:pt>
                <c:pt idx="1">
                  <c:v>29.14</c:v>
                </c:pt>
                <c:pt idx="2">
                  <c:v>10</c:v>
                </c:pt>
                <c:pt idx="3">
                  <c:v>6</c:v>
                </c:pt>
              </c:numCache>
            </c:numRef>
          </c:val>
          <c:extLst>
            <c:ext xmlns:c16="http://schemas.microsoft.com/office/drawing/2014/chart" uri="{C3380CC4-5D6E-409C-BE32-E72D297353CC}">
              <c16:uniqueId val="{00000001-FF2A-4A1B-AB8A-4F9F06BE62D8}"/>
            </c:ext>
          </c:extLst>
        </c:ser>
        <c:dLbls>
          <c:showLegendKey val="0"/>
          <c:showVal val="0"/>
          <c:showCatName val="0"/>
          <c:showSerName val="0"/>
          <c:showPercent val="0"/>
          <c:showBubbleSize val="0"/>
        </c:dLbls>
        <c:gapWidth val="150"/>
        <c:overlap val="100"/>
        <c:axId val="1719994096"/>
        <c:axId val="1719986480"/>
      </c:barChart>
      <c:catAx>
        <c:axId val="17199940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s-CO"/>
          </a:p>
        </c:txPr>
        <c:crossAx val="1719986480"/>
        <c:crosses val="autoZero"/>
        <c:auto val="1"/>
        <c:lblAlgn val="ctr"/>
        <c:lblOffset val="100"/>
        <c:noMultiLvlLbl val="0"/>
      </c:catAx>
      <c:valAx>
        <c:axId val="171998648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719994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solidFill>
          <a:schemeClr val="lt1">
            <a:alpha val="27000"/>
          </a:schemeClr>
        </a:solid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LISTAS!$M$72</c:f>
              <c:strCache>
                <c:ptCount val="1"/>
                <c:pt idx="0">
                  <c:v>RECAUDO</c:v>
                </c:pt>
              </c:strCache>
            </c:strRef>
          </c:tx>
          <c:spPr>
            <a:solidFill>
              <a:schemeClr val="accent1"/>
            </a:solidFill>
            <a:ln>
              <a:solidFill>
                <a:schemeClr val="accent1">
                  <a:lumMod val="75000"/>
                </a:schemeClr>
              </a:solidFill>
            </a:ln>
            <a:effectLst/>
            <a:scene3d>
              <a:camera prst="orthographicFront"/>
              <a:lightRig rig="threePt" dir="t"/>
            </a:scene3d>
            <a:sp3d prstMaterial="translucentPowder">
              <a:contourClr>
                <a:schemeClr val="accent1">
                  <a:lumMod val="75000"/>
                </a:schemeClr>
              </a:contourClr>
            </a:sp3d>
          </c:spPr>
          <c:invertIfNegative val="0"/>
          <c:dLbls>
            <c:dLbl>
              <c:idx val="0"/>
              <c:layout>
                <c:manualLayout>
                  <c:x val="4.6601941747572819E-3"/>
                  <c:y val="-6.57004830917874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C99-4561-BCEF-401717BBBB57}"/>
                </c:ext>
              </c:extLst>
            </c:dLbl>
            <c:dLbl>
              <c:idx val="1"/>
              <c:layout>
                <c:manualLayout>
                  <c:x val="3.1067961165048546E-3"/>
                  <c:y val="-6.956521739130434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C99-4561-BCEF-401717BBBB57}"/>
                </c:ext>
              </c:extLst>
            </c:dLbl>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2"/>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LISTAS!$N$71:$Q$71</c:f>
              <c:numCache>
                <c:formatCode>General</c:formatCode>
                <c:ptCount val="4"/>
                <c:pt idx="0">
                  <c:v>2014</c:v>
                </c:pt>
                <c:pt idx="1">
                  <c:v>2015</c:v>
                </c:pt>
                <c:pt idx="2">
                  <c:v>2016</c:v>
                </c:pt>
                <c:pt idx="3">
                  <c:v>2017</c:v>
                </c:pt>
              </c:numCache>
            </c:numRef>
          </c:cat>
          <c:val>
            <c:numRef>
              <c:f>LISTAS!$N$72:$Q$72</c:f>
              <c:numCache>
                <c:formatCode>"$"#,##0.00</c:formatCode>
                <c:ptCount val="4"/>
                <c:pt idx="0">
                  <c:v>76749.531099999993</c:v>
                </c:pt>
                <c:pt idx="1">
                  <c:v>92914.888099999996</c:v>
                </c:pt>
                <c:pt idx="2">
                  <c:v>25921.692999999999</c:v>
                </c:pt>
              </c:numCache>
            </c:numRef>
          </c:val>
          <c:extLst>
            <c:ext xmlns:c16="http://schemas.microsoft.com/office/drawing/2014/chart" uri="{C3380CC4-5D6E-409C-BE32-E72D297353CC}">
              <c16:uniqueId val="{00000002-7C99-4561-BCEF-401717BBBB57}"/>
            </c:ext>
          </c:extLst>
        </c:ser>
        <c:dLbls>
          <c:showLegendKey val="0"/>
          <c:showVal val="0"/>
          <c:showCatName val="0"/>
          <c:showSerName val="0"/>
          <c:showPercent val="0"/>
          <c:showBubbleSize val="0"/>
        </c:dLbls>
        <c:gapWidth val="150"/>
        <c:shape val="box"/>
        <c:axId val="1688538368"/>
        <c:axId val="1688530752"/>
        <c:axId val="0"/>
      </c:bar3DChart>
      <c:catAx>
        <c:axId val="1688538368"/>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2400" b="1" i="0" u="none" strike="noStrike" kern="1200" baseline="0">
                <a:solidFill>
                  <a:schemeClr val="tx1">
                    <a:lumMod val="50000"/>
                    <a:lumOff val="50000"/>
                  </a:schemeClr>
                </a:solidFill>
                <a:latin typeface="+mj-lt"/>
                <a:ea typeface="+mn-ea"/>
                <a:cs typeface="+mn-cs"/>
              </a:defRPr>
            </a:pPr>
            <a:endParaRPr lang="es-CO"/>
          </a:p>
        </c:txPr>
        <c:crossAx val="1688530752"/>
        <c:crosses val="autoZero"/>
        <c:auto val="1"/>
        <c:lblAlgn val="ctr"/>
        <c:lblOffset val="100"/>
        <c:noMultiLvlLbl val="0"/>
      </c:catAx>
      <c:valAx>
        <c:axId val="1688530752"/>
        <c:scaling>
          <c:orientation val="minMax"/>
        </c:scaling>
        <c:delete val="1"/>
        <c:axPos val="l"/>
        <c:majorGridlines>
          <c:spPr>
            <a:ln w="9525" cap="flat" cmpd="sng" algn="ctr">
              <a:solidFill>
                <a:schemeClr val="tx1">
                  <a:lumMod val="5000"/>
                  <a:lumOff val="95000"/>
                </a:schemeClr>
              </a:solidFill>
              <a:round/>
            </a:ln>
            <a:effectLst/>
          </c:spPr>
        </c:majorGridlines>
        <c:numFmt formatCode="&quot;$&quot;#,##0.00" sourceLinked="1"/>
        <c:majorTickMark val="none"/>
        <c:minorTickMark val="none"/>
        <c:tickLblPos val="nextTo"/>
        <c:crossAx val="168853836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600" b="0" i="0" u="none" strike="noStrike" kern="1200" cap="none" spc="5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LISTAS!$M$72</c:f>
              <c:strCache>
                <c:ptCount val="1"/>
                <c:pt idx="0">
                  <c:v>RECAUDO</c:v>
                </c:pt>
              </c:strCache>
            </c:strRef>
          </c:tx>
          <c:spPr>
            <a:solidFill>
              <a:schemeClr val="accent1"/>
            </a:solidFill>
            <a:ln>
              <a:solidFill>
                <a:schemeClr val="accent1">
                  <a:lumMod val="75000"/>
                </a:schemeClr>
              </a:solidFill>
            </a:ln>
            <a:effectLst/>
          </c:spPr>
          <c:invertIfNegative val="0"/>
          <c:cat>
            <c:numRef>
              <c:f>LISTAS!$N$71:$Q$71</c:f>
              <c:numCache>
                <c:formatCode>General</c:formatCode>
                <c:ptCount val="4"/>
                <c:pt idx="0">
                  <c:v>2014</c:v>
                </c:pt>
                <c:pt idx="1">
                  <c:v>2015</c:v>
                </c:pt>
                <c:pt idx="2">
                  <c:v>2016</c:v>
                </c:pt>
                <c:pt idx="3">
                  <c:v>2017</c:v>
                </c:pt>
              </c:numCache>
            </c:numRef>
          </c:cat>
          <c:val>
            <c:numRef>
              <c:f>LISTAS!$N$72:$Q$72</c:f>
              <c:numCache>
                <c:formatCode>"$"#,##0.00</c:formatCode>
                <c:ptCount val="4"/>
                <c:pt idx="0">
                  <c:v>76749.531099999993</c:v>
                </c:pt>
                <c:pt idx="1">
                  <c:v>92914.888099999996</c:v>
                </c:pt>
                <c:pt idx="2">
                  <c:v>25921.692999999999</c:v>
                </c:pt>
              </c:numCache>
            </c:numRef>
          </c:val>
          <c:extLst>
            <c:ext xmlns:c16="http://schemas.microsoft.com/office/drawing/2014/chart" uri="{C3380CC4-5D6E-409C-BE32-E72D297353CC}">
              <c16:uniqueId val="{00000000-195D-4DCC-AE2C-4224B793BCB5}"/>
            </c:ext>
          </c:extLst>
        </c:ser>
        <c:dLbls>
          <c:showLegendKey val="0"/>
          <c:showVal val="0"/>
          <c:showCatName val="0"/>
          <c:showSerName val="0"/>
          <c:showPercent val="0"/>
          <c:showBubbleSize val="0"/>
        </c:dLbls>
        <c:gapWidth val="150"/>
        <c:axId val="1719991376"/>
        <c:axId val="1719993552"/>
      </c:barChart>
      <c:catAx>
        <c:axId val="171999137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CO"/>
          </a:p>
        </c:txPr>
        <c:crossAx val="1719993552"/>
        <c:crosses val="autoZero"/>
        <c:auto val="1"/>
        <c:lblAlgn val="ctr"/>
        <c:lblOffset val="100"/>
        <c:noMultiLvlLbl val="0"/>
      </c:catAx>
      <c:valAx>
        <c:axId val="1719993552"/>
        <c:scaling>
          <c:orientation val="minMax"/>
        </c:scaling>
        <c:delete val="0"/>
        <c:axPos val="l"/>
        <c:majorGridlines>
          <c:spPr>
            <a:ln w="9525" cap="flat" cmpd="sng" algn="ctr">
              <a:solidFill>
                <a:schemeClr val="tx1">
                  <a:lumMod val="5000"/>
                  <a:lumOff val="95000"/>
                </a:schemeClr>
              </a:solidFill>
              <a:round/>
            </a:ln>
            <a:effectLst/>
          </c:spPr>
        </c:majorGridlines>
        <c:numFmt formatCode="&quot;$&quot;#,##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CO"/>
          </a:p>
        </c:txPr>
        <c:crossAx val="171999137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stacked"/>
        <c:varyColors val="0"/>
        <c:ser>
          <c:idx val="0"/>
          <c:order val="0"/>
          <c:tx>
            <c:strRef>
              <c:f>LISTAS!$B$98</c:f>
              <c:strCache>
                <c:ptCount val="1"/>
                <c:pt idx="0">
                  <c:v>Unidad Funcional 1</c:v>
                </c:pt>
              </c:strCache>
            </c:strRef>
          </c:tx>
          <c:spPr>
            <a:noFill/>
            <a:ln>
              <a:noFill/>
            </a:ln>
            <a:effectLst/>
          </c:spPr>
          <c:invertIfNegative val="0"/>
          <c:cat>
            <c:strRef>
              <c:f>LISTAS!$C$97:$J$97</c:f>
              <c:strCache>
                <c:ptCount val="7"/>
                <c:pt idx="0">
                  <c:v>Vigencias Futuras
</c:v>
                </c:pt>
                <c:pt idx="2">
                  <c:v>Peajes
</c:v>
                </c:pt>
                <c:pt idx="4">
                  <c:v>Explotación Comercial
</c:v>
                </c:pt>
                <c:pt idx="6">
                  <c:v>Total
</c:v>
                </c:pt>
              </c:strCache>
            </c:strRef>
          </c:cat>
          <c:val>
            <c:numRef>
              <c:f>LISTAS!$C$98:$J$98</c:f>
              <c:numCache>
                <c:formatCode>_(* #,##0_);_(* \(#,##0\);_(* "-"??_);_(@_)</c:formatCode>
                <c:ptCount val="7"/>
                <c:pt idx="0">
                  <c:v>43167375016.230003</c:v>
                </c:pt>
                <c:pt idx="2">
                  <c:v>8198969700.96</c:v>
                </c:pt>
                <c:pt idx="4">
                  <c:v>23120666.050000001</c:v>
                </c:pt>
                <c:pt idx="6">
                  <c:v>51389465383.240005</c:v>
                </c:pt>
              </c:numCache>
            </c:numRef>
          </c:val>
          <c:extLst>
            <c:ext xmlns:c16="http://schemas.microsoft.com/office/drawing/2014/chart" uri="{C3380CC4-5D6E-409C-BE32-E72D297353CC}">
              <c16:uniqueId val="{00000000-F2F4-4532-9343-80BE55BAA087}"/>
            </c:ext>
          </c:extLst>
        </c:ser>
        <c:ser>
          <c:idx val="1"/>
          <c:order val="1"/>
          <c:tx>
            <c:strRef>
              <c:f>LISTAS!$B$99</c:f>
              <c:strCache>
                <c:ptCount val="1"/>
                <c:pt idx="0">
                  <c:v>Unidad Funcional 2</c:v>
                </c:pt>
              </c:strCache>
            </c:strRef>
          </c:tx>
          <c:spPr>
            <a:noFill/>
            <a:ln>
              <a:noFill/>
            </a:ln>
            <a:effectLst/>
          </c:spPr>
          <c:invertIfNegative val="0"/>
          <c:cat>
            <c:strRef>
              <c:f>LISTAS!$C$97:$J$97</c:f>
              <c:strCache>
                <c:ptCount val="7"/>
                <c:pt idx="0">
                  <c:v>Vigencias Futuras
</c:v>
                </c:pt>
                <c:pt idx="2">
                  <c:v>Peajes
</c:v>
                </c:pt>
                <c:pt idx="4">
                  <c:v>Explotación Comercial
</c:v>
                </c:pt>
                <c:pt idx="6">
                  <c:v>Total
</c:v>
                </c:pt>
              </c:strCache>
            </c:strRef>
          </c:cat>
          <c:val>
            <c:numRef>
              <c:f>LISTAS!$C$99:$J$99</c:f>
              <c:numCache>
                <c:formatCode>_(* #,##0_);_(* \(#,##0\);_(* "-"??_);_(@_)</c:formatCode>
                <c:ptCount val="7"/>
                <c:pt idx="0">
                  <c:v>30029478272.16</c:v>
                </c:pt>
                <c:pt idx="2">
                  <c:v>5703631096.3199997</c:v>
                </c:pt>
                <c:pt idx="4">
                  <c:v>16083941.6</c:v>
                </c:pt>
                <c:pt idx="6">
                  <c:v>35749193310.079994</c:v>
                </c:pt>
              </c:numCache>
            </c:numRef>
          </c:val>
          <c:extLst>
            <c:ext xmlns:c16="http://schemas.microsoft.com/office/drawing/2014/chart" uri="{C3380CC4-5D6E-409C-BE32-E72D297353CC}">
              <c16:uniqueId val="{00000001-F2F4-4532-9343-80BE55BAA087}"/>
            </c:ext>
          </c:extLst>
        </c:ser>
        <c:ser>
          <c:idx val="2"/>
          <c:order val="2"/>
          <c:tx>
            <c:strRef>
              <c:f>LISTAS!$B$100</c:f>
              <c:strCache>
                <c:ptCount val="1"/>
                <c:pt idx="0">
                  <c:v>Unidad Funcional 3</c:v>
                </c:pt>
              </c:strCache>
            </c:strRef>
          </c:tx>
          <c:spPr>
            <a:noFill/>
            <a:ln>
              <a:noFill/>
            </a:ln>
            <a:effectLst/>
          </c:spPr>
          <c:invertIfNegative val="0"/>
          <c:cat>
            <c:strRef>
              <c:f>LISTAS!$C$97:$J$97</c:f>
              <c:strCache>
                <c:ptCount val="7"/>
                <c:pt idx="0">
                  <c:v>Vigencias Futuras
</c:v>
                </c:pt>
                <c:pt idx="2">
                  <c:v>Peajes
</c:v>
                </c:pt>
                <c:pt idx="4">
                  <c:v>Explotación Comercial
</c:v>
                </c:pt>
                <c:pt idx="6">
                  <c:v>Total
</c:v>
                </c:pt>
              </c:strCache>
            </c:strRef>
          </c:cat>
          <c:val>
            <c:numRef>
              <c:f>LISTAS!$C$100:$J$100</c:f>
              <c:numCache>
                <c:formatCode>_(* #,##0_);_(* \(#,##0\);_(* "-"??_);_(@_)</c:formatCode>
                <c:ptCount val="7"/>
                <c:pt idx="0">
                  <c:v>69443168504.369995</c:v>
                </c:pt>
                <c:pt idx="2">
                  <c:v>13189646910.24</c:v>
                </c:pt>
                <c:pt idx="4">
                  <c:v>37194114.950000003</c:v>
                </c:pt>
                <c:pt idx="6">
                  <c:v>82670009529.559998</c:v>
                </c:pt>
              </c:numCache>
            </c:numRef>
          </c:val>
          <c:extLst>
            <c:ext xmlns:c16="http://schemas.microsoft.com/office/drawing/2014/chart" uri="{C3380CC4-5D6E-409C-BE32-E72D297353CC}">
              <c16:uniqueId val="{00000002-F2F4-4532-9343-80BE55BAA087}"/>
            </c:ext>
          </c:extLst>
        </c:ser>
        <c:ser>
          <c:idx val="3"/>
          <c:order val="3"/>
          <c:tx>
            <c:strRef>
              <c:f>LISTAS!$B$101</c:f>
              <c:strCache>
                <c:ptCount val="1"/>
                <c:pt idx="0">
                  <c:v>Unidad Funcional 4</c:v>
                </c:pt>
              </c:strCache>
            </c:strRef>
          </c:tx>
          <c:spPr>
            <a:noFill/>
            <a:ln>
              <a:noFill/>
            </a:ln>
            <a:effectLst/>
          </c:spPr>
          <c:invertIfNegative val="0"/>
          <c:cat>
            <c:strRef>
              <c:f>LISTAS!$C$97:$J$97</c:f>
              <c:strCache>
                <c:ptCount val="7"/>
                <c:pt idx="0">
                  <c:v>Vigencias Futuras
</c:v>
                </c:pt>
                <c:pt idx="2">
                  <c:v>Peajes
</c:v>
                </c:pt>
                <c:pt idx="4">
                  <c:v>Explotación Comercial
</c:v>
                </c:pt>
                <c:pt idx="6">
                  <c:v>Total
</c:v>
                </c:pt>
              </c:strCache>
            </c:strRef>
          </c:cat>
          <c:val>
            <c:numRef>
              <c:f>LISTAS!$C$101:$J$101</c:f>
              <c:numCache>
                <c:formatCode>_(* #,##0_);_(* \(#,##0\);_(* "-"??_);_(@_)</c:formatCode>
                <c:ptCount val="7"/>
                <c:pt idx="0">
                  <c:v>20645266312.110001</c:v>
                </c:pt>
                <c:pt idx="2">
                  <c:v>3921246378.7199998</c:v>
                </c:pt>
                <c:pt idx="4">
                  <c:v>11057709.85</c:v>
                </c:pt>
                <c:pt idx="6">
                  <c:v>24577570400.68</c:v>
                </c:pt>
              </c:numCache>
            </c:numRef>
          </c:val>
          <c:extLst>
            <c:ext xmlns:c16="http://schemas.microsoft.com/office/drawing/2014/chart" uri="{C3380CC4-5D6E-409C-BE32-E72D297353CC}">
              <c16:uniqueId val="{00000003-F2F4-4532-9343-80BE55BAA087}"/>
            </c:ext>
          </c:extLst>
        </c:ser>
        <c:ser>
          <c:idx val="4"/>
          <c:order val="4"/>
          <c:tx>
            <c:strRef>
              <c:f>LISTAS!$B$102</c:f>
              <c:strCache>
                <c:ptCount val="1"/>
                <c:pt idx="0">
                  <c:v>Unidad Funcional 5</c:v>
                </c:pt>
              </c:strCache>
            </c:strRef>
          </c:tx>
          <c:spPr>
            <a:noFill/>
            <a:ln>
              <a:noFill/>
            </a:ln>
            <a:effectLst/>
          </c:spPr>
          <c:invertIfNegative val="0"/>
          <c:cat>
            <c:strRef>
              <c:f>LISTAS!$C$97:$J$97</c:f>
              <c:strCache>
                <c:ptCount val="7"/>
                <c:pt idx="0">
                  <c:v>Vigencias Futuras
</c:v>
                </c:pt>
                <c:pt idx="2">
                  <c:v>Peajes
</c:v>
                </c:pt>
                <c:pt idx="4">
                  <c:v>Explotación Comercial
</c:v>
                </c:pt>
                <c:pt idx="6">
                  <c:v>Total
</c:v>
                </c:pt>
              </c:strCache>
            </c:strRef>
          </c:cat>
          <c:val>
            <c:numRef>
              <c:f>LISTAS!$C$102:$J$102</c:f>
              <c:numCache>
                <c:formatCode>_(* #,##0_);_(* \(#,##0\);_(* "-"??_);_(@_)</c:formatCode>
                <c:ptCount val="7"/>
                <c:pt idx="0">
                  <c:v>24398951096.130001</c:v>
                </c:pt>
                <c:pt idx="2">
                  <c:v>4634200265.7600002</c:v>
                </c:pt>
                <c:pt idx="4">
                  <c:v>13068202.550000001</c:v>
                </c:pt>
                <c:pt idx="6">
                  <c:v>29046219564.439999</c:v>
                </c:pt>
              </c:numCache>
            </c:numRef>
          </c:val>
          <c:extLst>
            <c:ext xmlns:c16="http://schemas.microsoft.com/office/drawing/2014/chart" uri="{C3380CC4-5D6E-409C-BE32-E72D297353CC}">
              <c16:uniqueId val="{00000004-F2F4-4532-9343-80BE55BAA087}"/>
            </c:ext>
          </c:extLst>
        </c:ser>
        <c:ser>
          <c:idx val="5"/>
          <c:order val="5"/>
          <c:tx>
            <c:strRef>
              <c:f>LISTAS!$B$103</c:f>
              <c:strCache>
                <c:ptCount val="1"/>
                <c:pt idx="0">
                  <c:v>Total</c:v>
                </c:pt>
              </c:strCache>
            </c:strRef>
          </c:tx>
          <c:spPr>
            <a:solidFill>
              <a:schemeClr val="accent6"/>
            </a:solidFill>
            <a:ln>
              <a:noFill/>
            </a:ln>
            <a:effectLst/>
          </c:spPr>
          <c:invertIfNegative val="0"/>
          <c:cat>
            <c:strRef>
              <c:f>LISTAS!$C$97:$J$97</c:f>
              <c:strCache>
                <c:ptCount val="7"/>
                <c:pt idx="0">
                  <c:v>Vigencias Futuras
</c:v>
                </c:pt>
                <c:pt idx="2">
                  <c:v>Peajes
</c:v>
                </c:pt>
                <c:pt idx="4">
                  <c:v>Explotación Comercial
</c:v>
                </c:pt>
                <c:pt idx="6">
                  <c:v>Total
</c:v>
                </c:pt>
              </c:strCache>
            </c:strRef>
          </c:cat>
          <c:val>
            <c:numRef>
              <c:f>LISTAS!$C$103:$J$103</c:f>
              <c:numCache>
                <c:formatCode>_(* #,##0_);_(* \(#,##0\);_(* "-"??_);_(@_)</c:formatCode>
                <c:ptCount val="7"/>
                <c:pt idx="0">
                  <c:v>187684239201</c:v>
                </c:pt>
                <c:pt idx="2">
                  <c:v>35647694352</c:v>
                </c:pt>
                <c:pt idx="4">
                  <c:v>100524634.99999999</c:v>
                </c:pt>
                <c:pt idx="6">
                  <c:v>223432458188</c:v>
                </c:pt>
              </c:numCache>
            </c:numRef>
          </c:val>
          <c:extLst>
            <c:ext xmlns:c16="http://schemas.microsoft.com/office/drawing/2014/chart" uri="{C3380CC4-5D6E-409C-BE32-E72D297353CC}">
              <c16:uniqueId val="{00000005-F2F4-4532-9343-80BE55BAA087}"/>
            </c:ext>
          </c:extLst>
        </c:ser>
        <c:dLbls>
          <c:showLegendKey val="0"/>
          <c:showVal val="0"/>
          <c:showCatName val="0"/>
          <c:showSerName val="0"/>
          <c:showPercent val="0"/>
          <c:showBubbleSize val="0"/>
        </c:dLbls>
        <c:gapWidth val="150"/>
        <c:overlap val="100"/>
        <c:axId val="1719990288"/>
        <c:axId val="1719995728"/>
      </c:barChart>
      <c:catAx>
        <c:axId val="17199902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719995728"/>
        <c:crosses val="autoZero"/>
        <c:auto val="1"/>
        <c:lblAlgn val="ctr"/>
        <c:lblOffset val="100"/>
        <c:noMultiLvlLbl val="0"/>
      </c:catAx>
      <c:valAx>
        <c:axId val="1719995728"/>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71999028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doughnutChart>
        <c:varyColors val="1"/>
        <c:ser>
          <c:idx val="0"/>
          <c:order val="0"/>
          <c:cat>
            <c:strRef>
              <c:f>LISTAS!$B$110:$B$113</c:f>
              <c:strCache>
                <c:ptCount val="4"/>
                <c:pt idx="0">
                  <c:v>Balance General a </c:v>
                </c:pt>
                <c:pt idx="1">
                  <c:v>Pasivo</c:v>
                </c:pt>
                <c:pt idx="2">
                  <c:v>Patrimonio</c:v>
                </c:pt>
                <c:pt idx="3">
                  <c:v>Activo</c:v>
                </c:pt>
              </c:strCache>
            </c:strRef>
          </c:cat>
          <c:val>
            <c:numRef>
              <c:f>LISTAS!$C$110:$C$113</c:f>
            </c:numRef>
          </c:val>
          <c:extLst>
            <c:ext xmlns:c16="http://schemas.microsoft.com/office/drawing/2014/chart" uri="{C3380CC4-5D6E-409C-BE32-E72D297353CC}">
              <c16:uniqueId val="{00000000-1CCE-415F-973A-1F175A48ED4B}"/>
            </c:ext>
          </c:extLst>
        </c:ser>
        <c:ser>
          <c:idx val="1"/>
          <c:order val="1"/>
          <c:dPt>
            <c:idx val="0"/>
            <c:bubble3D val="0"/>
            <c:spPr>
              <a:solidFill>
                <a:schemeClr val="accent1"/>
              </a:solidFill>
              <a:ln w="19050">
                <a:solidFill>
                  <a:schemeClr val="lt1"/>
                </a:solidFill>
              </a:ln>
              <a:effectLst/>
            </c:spPr>
            <c:extLst>
              <c:ext xmlns:c16="http://schemas.microsoft.com/office/drawing/2014/chart" uri="{C3380CC4-5D6E-409C-BE32-E72D297353CC}">
                <c16:uniqueId val="{00000002-1CCE-415F-973A-1F175A48ED4B}"/>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4-1CCE-415F-973A-1F175A48ED4B}"/>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6-1CCE-415F-973A-1F175A48ED4B}"/>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8-1CCE-415F-973A-1F175A48ED4B}"/>
              </c:ext>
            </c:extLst>
          </c:dPt>
          <c:cat>
            <c:strRef>
              <c:f>LISTAS!$B$110:$B$113</c:f>
              <c:strCache>
                <c:ptCount val="4"/>
                <c:pt idx="0">
                  <c:v>Balance General a </c:v>
                </c:pt>
                <c:pt idx="1">
                  <c:v>Pasivo</c:v>
                </c:pt>
                <c:pt idx="2">
                  <c:v>Patrimonio</c:v>
                </c:pt>
                <c:pt idx="3">
                  <c:v>Activo</c:v>
                </c:pt>
              </c:strCache>
            </c:strRef>
          </c:cat>
          <c:val>
            <c:numRef>
              <c:f>LISTAS!$D$110:$D$113</c:f>
              <c:numCache>
                <c:formatCode>_("$"* #,##0.00_);_("$"* \(#,##0.00\);_("$"* "-"??_);_(@_)</c:formatCode>
                <c:ptCount val="4"/>
                <c:pt idx="1">
                  <c:v>980145.07233927003</c:v>
                </c:pt>
                <c:pt idx="2">
                  <c:v>119808.51699190983</c:v>
                </c:pt>
                <c:pt idx="3">
                  <c:v>1099953.5893311799</c:v>
                </c:pt>
              </c:numCache>
            </c:numRef>
          </c:val>
          <c:extLst>
            <c:ext xmlns:c16="http://schemas.microsoft.com/office/drawing/2014/chart" uri="{C3380CC4-5D6E-409C-BE32-E72D297353CC}">
              <c16:uniqueId val="{00000009-1CCE-415F-973A-1F175A48ED4B}"/>
            </c:ext>
          </c:extLst>
        </c:ser>
        <c:dLbls>
          <c:showLegendKey val="0"/>
          <c:showVal val="0"/>
          <c:showCatName val="0"/>
          <c:showSerName val="0"/>
          <c:showPercent val="0"/>
          <c:showBubbleSize val="0"/>
          <c:showLeaderLines val="1"/>
        </c:dLbls>
        <c:firstSliceAng val="0"/>
        <c:holeSize val="75"/>
      </c:doughnut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stacked"/>
        <c:varyColors val="0"/>
        <c:ser>
          <c:idx val="0"/>
          <c:order val="0"/>
          <c:tx>
            <c:strRef>
              <c:f>LISTAS!$M$109</c:f>
              <c:strCache>
                <c:ptCount val="1"/>
                <c:pt idx="0">
                  <c:v>Aportes Públicos</c:v>
                </c:pt>
              </c:strCache>
            </c:strRef>
          </c:tx>
          <c:spPr>
            <a:solidFill>
              <a:schemeClr val="accent1"/>
            </a:solidFill>
            <a:ln>
              <a:noFill/>
            </a:ln>
            <a:effectLst/>
          </c:spPr>
          <c:invertIfNegative val="0"/>
          <c:cat>
            <c:numRef>
              <c:f>LISTAS!$N$108:$P$108</c:f>
              <c:numCache>
                <c:formatCode>General</c:formatCode>
                <c:ptCount val="3"/>
                <c:pt idx="0">
                  <c:v>2014</c:v>
                </c:pt>
                <c:pt idx="1">
                  <c:v>2015</c:v>
                </c:pt>
                <c:pt idx="2">
                  <c:v>2016</c:v>
                </c:pt>
              </c:numCache>
            </c:numRef>
          </c:cat>
          <c:val>
            <c:numRef>
              <c:f>LISTAS!$N$109:$P$109</c:f>
              <c:numCache>
                <c:formatCode>_(* #,##0_);_(* \(#,##0\);_(* "-"??_);_(@_)</c:formatCode>
                <c:ptCount val="3"/>
                <c:pt idx="1">
                  <c:v>129017.012625</c:v>
                </c:pt>
              </c:numCache>
            </c:numRef>
          </c:val>
          <c:extLst>
            <c:ext xmlns:c16="http://schemas.microsoft.com/office/drawing/2014/chart" uri="{C3380CC4-5D6E-409C-BE32-E72D297353CC}">
              <c16:uniqueId val="{00000000-31BB-47D0-8B42-A4917398E73F}"/>
            </c:ext>
          </c:extLst>
        </c:ser>
        <c:ser>
          <c:idx val="1"/>
          <c:order val="1"/>
          <c:tx>
            <c:strRef>
              <c:f>LISTAS!$M$110</c:f>
              <c:strCache>
                <c:ptCount val="1"/>
                <c:pt idx="0">
                  <c:v>Peajes</c:v>
                </c:pt>
              </c:strCache>
            </c:strRef>
          </c:tx>
          <c:spPr>
            <a:solidFill>
              <a:schemeClr val="accent2"/>
            </a:solidFill>
            <a:ln>
              <a:noFill/>
            </a:ln>
            <a:effectLst/>
          </c:spPr>
          <c:invertIfNegative val="0"/>
          <c:cat>
            <c:numRef>
              <c:f>LISTAS!$N$108:$P$108</c:f>
              <c:numCache>
                <c:formatCode>General</c:formatCode>
                <c:ptCount val="3"/>
                <c:pt idx="0">
                  <c:v>2014</c:v>
                </c:pt>
                <c:pt idx="1">
                  <c:v>2015</c:v>
                </c:pt>
                <c:pt idx="2">
                  <c:v>2016</c:v>
                </c:pt>
              </c:numCache>
            </c:numRef>
          </c:cat>
          <c:val>
            <c:numRef>
              <c:f>LISTAS!$N$110:$P$110</c:f>
              <c:numCache>
                <c:formatCode>_(* #,##0_);_(* \(#,##0\);_(* "-"??_);_(@_)</c:formatCode>
                <c:ptCount val="3"/>
                <c:pt idx="0">
                  <c:v>76749.531099999993</c:v>
                </c:pt>
                <c:pt idx="1">
                  <c:v>92914.888099999996</c:v>
                </c:pt>
                <c:pt idx="2">
                  <c:v>25921.692999999999</c:v>
                </c:pt>
              </c:numCache>
            </c:numRef>
          </c:val>
          <c:extLst>
            <c:ext xmlns:c16="http://schemas.microsoft.com/office/drawing/2014/chart" uri="{C3380CC4-5D6E-409C-BE32-E72D297353CC}">
              <c16:uniqueId val="{00000001-31BB-47D0-8B42-A4917398E73F}"/>
            </c:ext>
          </c:extLst>
        </c:ser>
        <c:ser>
          <c:idx val="2"/>
          <c:order val="2"/>
          <c:tx>
            <c:strRef>
              <c:f>LISTAS!$M$111</c:f>
              <c:strCache>
                <c:ptCount val="1"/>
                <c:pt idx="0">
                  <c:v>Explotación Comercial</c:v>
                </c:pt>
              </c:strCache>
            </c:strRef>
          </c:tx>
          <c:spPr>
            <a:solidFill>
              <a:schemeClr val="accent3"/>
            </a:solidFill>
            <a:ln>
              <a:noFill/>
            </a:ln>
            <a:effectLst/>
          </c:spPr>
          <c:invertIfNegative val="0"/>
          <c:cat>
            <c:numRef>
              <c:f>LISTAS!$N$108:$P$108</c:f>
              <c:numCache>
                <c:formatCode>General</c:formatCode>
                <c:ptCount val="3"/>
                <c:pt idx="0">
                  <c:v>2014</c:v>
                </c:pt>
                <c:pt idx="1">
                  <c:v>2015</c:v>
                </c:pt>
                <c:pt idx="2">
                  <c:v>2016</c:v>
                </c:pt>
              </c:numCache>
            </c:numRef>
          </c:cat>
          <c:val>
            <c:numRef>
              <c:f>LISTAS!$N$111:$P$111</c:f>
              <c:numCache>
                <c:formatCode>_(* #,##0_);_(* \(#,##0\);_(* "-"??_);_(@_)</c:formatCode>
                <c:ptCount val="3"/>
                <c:pt idx="1">
                  <c:v>0</c:v>
                </c:pt>
              </c:numCache>
            </c:numRef>
          </c:val>
          <c:extLst>
            <c:ext xmlns:c16="http://schemas.microsoft.com/office/drawing/2014/chart" uri="{C3380CC4-5D6E-409C-BE32-E72D297353CC}">
              <c16:uniqueId val="{00000002-31BB-47D0-8B42-A4917398E73F}"/>
            </c:ext>
          </c:extLst>
        </c:ser>
        <c:dLbls>
          <c:showLegendKey val="0"/>
          <c:showVal val="0"/>
          <c:showCatName val="0"/>
          <c:showSerName val="0"/>
          <c:showPercent val="0"/>
          <c:showBubbleSize val="0"/>
        </c:dLbls>
        <c:gapWidth val="150"/>
        <c:overlap val="100"/>
        <c:axId val="1719984304"/>
        <c:axId val="1719984848"/>
      </c:barChart>
      <c:catAx>
        <c:axId val="1719984304"/>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719984848"/>
        <c:crosses val="autoZero"/>
        <c:auto val="1"/>
        <c:lblAlgn val="ctr"/>
        <c:lblOffset val="100"/>
        <c:noMultiLvlLbl val="0"/>
      </c:catAx>
      <c:valAx>
        <c:axId val="1719984848"/>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7199843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LISTAS!$M$36</c:f>
              <c:strCache>
                <c:ptCount val="1"/>
                <c:pt idx="0">
                  <c:v>PROGRAMADO</c:v>
                </c:pt>
              </c:strCache>
            </c:strRef>
          </c:tx>
          <c:spPr>
            <a:solidFill>
              <a:schemeClr val="accent1"/>
            </a:solidFill>
            <a:ln>
              <a:noFill/>
            </a:ln>
            <a:effectLst/>
          </c:spPr>
          <c:invertIfNegative val="0"/>
          <c:cat>
            <c:strRef>
              <c:f>LISTAS!$N$35:$Y$35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LISTAS!$N$36:$Y$36</c:f>
              <c:numCache>
                <c:formatCode>General</c:formatCode>
                <c:ptCount val="12"/>
              </c:numCache>
            </c:numRef>
          </c:val>
          <c:extLst>
            <c:ext xmlns:c16="http://schemas.microsoft.com/office/drawing/2014/chart" uri="{C3380CC4-5D6E-409C-BE32-E72D297353CC}">
              <c16:uniqueId val="{00000000-52CE-47FA-BE60-48E816CD5A77}"/>
            </c:ext>
          </c:extLst>
        </c:ser>
        <c:ser>
          <c:idx val="1"/>
          <c:order val="1"/>
          <c:tx>
            <c:strRef>
              <c:f>LISTAS!$M$37</c:f>
              <c:strCache>
                <c:ptCount val="1"/>
                <c:pt idx="0">
                  <c:v>EJECUTADO</c:v>
                </c:pt>
              </c:strCache>
            </c:strRef>
          </c:tx>
          <c:spPr>
            <a:solidFill>
              <a:schemeClr val="accent2"/>
            </a:solidFill>
            <a:ln>
              <a:noFill/>
            </a:ln>
            <a:effectLst/>
          </c:spPr>
          <c:invertIfNegative val="0"/>
          <c:cat>
            <c:strRef>
              <c:f>LISTAS!$N$35:$Y$35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LISTAS!$N$37:$Y$37</c:f>
              <c:numCache>
                <c:formatCode>General</c:formatCode>
                <c:ptCount val="12"/>
              </c:numCache>
            </c:numRef>
          </c:val>
          <c:extLst>
            <c:ext xmlns:c16="http://schemas.microsoft.com/office/drawing/2014/chart" uri="{C3380CC4-5D6E-409C-BE32-E72D297353CC}">
              <c16:uniqueId val="{00000001-52CE-47FA-BE60-48E816CD5A77}"/>
            </c:ext>
          </c:extLst>
        </c:ser>
        <c:dLbls>
          <c:showLegendKey val="0"/>
          <c:showVal val="0"/>
          <c:showCatName val="0"/>
          <c:showSerName val="0"/>
          <c:showPercent val="0"/>
          <c:showBubbleSize val="0"/>
        </c:dLbls>
        <c:gapWidth val="150"/>
        <c:axId val="1719988112"/>
        <c:axId val="1719985392"/>
      </c:barChart>
      <c:lineChart>
        <c:grouping val="standard"/>
        <c:varyColors val="0"/>
        <c:ser>
          <c:idx val="2"/>
          <c:order val="2"/>
          <c:tx>
            <c:strRef>
              <c:f>LISTAS!$M$38</c:f>
              <c:strCache>
                <c:ptCount val="1"/>
                <c:pt idx="0">
                  <c:v>PROYECTADO</c:v>
                </c:pt>
              </c:strCache>
            </c:strRef>
          </c:tx>
          <c:spPr>
            <a:ln w="28575" cap="rnd">
              <a:solidFill>
                <a:schemeClr val="accent3"/>
              </a:solidFill>
              <a:round/>
            </a:ln>
            <a:effectLst/>
          </c:spPr>
          <c:marker>
            <c:symbol val="none"/>
          </c:marker>
          <c:cat>
            <c:strRef>
              <c:f>LISTAS!$N$35:$Y$35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LISTAS!$N$38:$Y$38</c:f>
              <c:numCache>
                <c:formatCode>General</c:formatCode>
                <c:ptCount val="12"/>
              </c:numCache>
            </c:numRef>
          </c:val>
          <c:smooth val="0"/>
          <c:extLst>
            <c:ext xmlns:c16="http://schemas.microsoft.com/office/drawing/2014/chart" uri="{C3380CC4-5D6E-409C-BE32-E72D297353CC}">
              <c16:uniqueId val="{00000002-52CE-47FA-BE60-48E816CD5A77}"/>
            </c:ext>
          </c:extLst>
        </c:ser>
        <c:dLbls>
          <c:showLegendKey val="0"/>
          <c:showVal val="0"/>
          <c:showCatName val="0"/>
          <c:showSerName val="0"/>
          <c:showPercent val="0"/>
          <c:showBubbleSize val="0"/>
        </c:dLbls>
        <c:marker val="1"/>
        <c:smooth val="0"/>
        <c:axId val="1719988112"/>
        <c:axId val="1719985392"/>
      </c:lineChart>
      <c:catAx>
        <c:axId val="17199881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719985392"/>
        <c:crosses val="autoZero"/>
        <c:auto val="1"/>
        <c:lblAlgn val="ctr"/>
        <c:lblOffset val="100"/>
        <c:noMultiLvlLbl val="0"/>
      </c:catAx>
      <c:valAx>
        <c:axId val="171998539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7199881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s-CO"/>
        </a:p>
      </c:txPr>
    </c:title>
    <c:autoTitleDeleted val="0"/>
    <c:plotArea>
      <c:layout/>
      <c:barChart>
        <c:barDir val="bar"/>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chemeClr val="tx2"/>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LISTAS!$J$142:$J$143</c:f>
              <c:strCache>
                <c:ptCount val="2"/>
                <c:pt idx="0">
                  <c:v> KM CONTRATADO</c:v>
                </c:pt>
                <c:pt idx="1">
                  <c:v>KM EJECUTADO</c:v>
                </c:pt>
              </c:strCache>
            </c:strRef>
          </c:cat>
          <c:val>
            <c:numRef>
              <c:f>LISTAS!$K$142:$K$143</c:f>
              <c:numCache>
                <c:formatCode>General</c:formatCode>
                <c:ptCount val="2"/>
                <c:pt idx="0">
                  <c:v>163.47</c:v>
                </c:pt>
                <c:pt idx="1">
                  <c:v>151.26</c:v>
                </c:pt>
              </c:numCache>
            </c:numRef>
          </c:val>
          <c:extLst>
            <c:ext xmlns:c16="http://schemas.microsoft.com/office/drawing/2014/chart" uri="{C3380CC4-5D6E-409C-BE32-E72D297353CC}">
              <c16:uniqueId val="{00000000-2AE3-448F-BA77-387035641B41}"/>
            </c:ext>
          </c:extLst>
        </c:ser>
        <c:dLbls>
          <c:showLegendKey val="0"/>
          <c:showVal val="0"/>
          <c:showCatName val="0"/>
          <c:showSerName val="0"/>
          <c:showPercent val="0"/>
          <c:showBubbleSize val="0"/>
        </c:dLbls>
        <c:gapWidth val="150"/>
        <c:axId val="1719996272"/>
        <c:axId val="1719993008"/>
      </c:barChart>
      <c:valAx>
        <c:axId val="1719993008"/>
        <c:scaling>
          <c:orientation val="minMax"/>
        </c:scaling>
        <c:delete val="0"/>
        <c:axPos val="b"/>
        <c:majorGridlines>
          <c:spPr>
            <a:ln w="9525" cap="flat" cmpd="sng" algn="ctr">
              <a:solidFill>
                <a:schemeClr val="tx2">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crossAx val="1719996272"/>
        <c:crosses val="autoZero"/>
        <c:crossBetween val="between"/>
      </c:valAx>
      <c:catAx>
        <c:axId val="1719996272"/>
        <c:scaling>
          <c:orientation val="minMax"/>
        </c:scaling>
        <c:delete val="0"/>
        <c:axPos val="l"/>
        <c:numFmt formatCode="General" sourceLinked="1"/>
        <c:majorTickMark val="out"/>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crossAx val="1719993008"/>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s-CO"/>
        </a:p>
      </c:txPr>
    </c:title>
    <c:autoTitleDeleted val="0"/>
    <c:plotArea>
      <c:layout/>
      <c:barChart>
        <c:barDir val="bar"/>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chemeClr val="tx2"/>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LISTAS!$J$146:$J$147</c:f>
              <c:strCache>
                <c:ptCount val="2"/>
                <c:pt idx="0">
                  <c:v>CONTRATADO</c:v>
                </c:pt>
                <c:pt idx="1">
                  <c:v>EJECUTADO</c:v>
                </c:pt>
              </c:strCache>
            </c:strRef>
          </c:cat>
          <c:val>
            <c:numRef>
              <c:f>LISTAS!$K$146:$K$147</c:f>
              <c:numCache>
                <c:formatCode>General</c:formatCode>
                <c:ptCount val="2"/>
                <c:pt idx="0">
                  <c:v>230</c:v>
                </c:pt>
                <c:pt idx="1">
                  <c:v>230</c:v>
                </c:pt>
              </c:numCache>
            </c:numRef>
          </c:val>
          <c:extLst>
            <c:ext xmlns:c16="http://schemas.microsoft.com/office/drawing/2014/chart" uri="{C3380CC4-5D6E-409C-BE32-E72D297353CC}">
              <c16:uniqueId val="{00000000-14AE-4351-A2CC-BA69C10D88E5}"/>
            </c:ext>
          </c:extLst>
        </c:ser>
        <c:dLbls>
          <c:showLegendKey val="0"/>
          <c:showVal val="0"/>
          <c:showCatName val="0"/>
          <c:showSerName val="0"/>
          <c:showPercent val="0"/>
          <c:showBubbleSize val="0"/>
        </c:dLbls>
        <c:gapWidth val="100"/>
        <c:axId val="1719997904"/>
        <c:axId val="1719981584"/>
      </c:barChart>
      <c:catAx>
        <c:axId val="1719997904"/>
        <c:scaling>
          <c:orientation val="minMax"/>
        </c:scaling>
        <c:delete val="0"/>
        <c:axPos val="l"/>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crossAx val="1719981584"/>
        <c:crosses val="autoZero"/>
        <c:auto val="1"/>
        <c:lblAlgn val="ctr"/>
        <c:lblOffset val="100"/>
        <c:noMultiLvlLbl val="0"/>
      </c:catAx>
      <c:valAx>
        <c:axId val="1719981584"/>
        <c:scaling>
          <c:orientation val="minMax"/>
        </c:scaling>
        <c:delete val="0"/>
        <c:axPos val="b"/>
        <c:majorGridlines>
          <c:spPr>
            <a:ln w="9525" cap="flat" cmpd="sng" algn="ctr">
              <a:solidFill>
                <a:schemeClr val="tx2">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crossAx val="171999790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1"/>
          <c:order val="1"/>
          <c:tx>
            <c:strRef>
              <c:f>LISTAS!$M$9</c:f>
              <c:strCache>
                <c:ptCount val="1"/>
                <c:pt idx="0">
                  <c:v>EJECUTADO</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LISTAS!$N$7:$X$7</c:f>
              <c:strCache>
                <c:ptCount val="11"/>
                <c:pt idx="0">
                  <c:v>ENE</c:v>
                </c:pt>
                <c:pt idx="1">
                  <c:v>FEB</c:v>
                </c:pt>
                <c:pt idx="2">
                  <c:v>MAR</c:v>
                </c:pt>
                <c:pt idx="3">
                  <c:v>ABR</c:v>
                </c:pt>
                <c:pt idx="4">
                  <c:v>MAY</c:v>
                </c:pt>
                <c:pt idx="5">
                  <c:v>JUN</c:v>
                </c:pt>
                <c:pt idx="6">
                  <c:v>JUL</c:v>
                </c:pt>
                <c:pt idx="7">
                  <c:v>AGO</c:v>
                </c:pt>
                <c:pt idx="8">
                  <c:v>SEP</c:v>
                </c:pt>
                <c:pt idx="9">
                  <c:v>OCT</c:v>
                </c:pt>
                <c:pt idx="10">
                  <c:v>NOV</c:v>
                </c:pt>
              </c:strCache>
            </c:strRef>
          </c:cat>
          <c:val>
            <c:numRef>
              <c:f>LISTAS!$N$9:$X$9</c:f>
              <c:numCache>
                <c:formatCode>"$"#,##0</c:formatCode>
                <c:ptCount val="11"/>
                <c:pt idx="0">
                  <c:v>15664.180762017482</c:v>
                </c:pt>
                <c:pt idx="1">
                  <c:v>47717.735839849585</c:v>
                </c:pt>
              </c:numCache>
            </c:numRef>
          </c:val>
          <c:extLst>
            <c:ext xmlns:c16="http://schemas.microsoft.com/office/drawing/2014/chart" uri="{C3380CC4-5D6E-409C-BE32-E72D297353CC}">
              <c16:uniqueId val="{00000000-4008-4451-96E4-91A010979864}"/>
            </c:ext>
          </c:extLst>
        </c:ser>
        <c:dLbls>
          <c:showLegendKey val="0"/>
          <c:showVal val="0"/>
          <c:showCatName val="0"/>
          <c:showSerName val="0"/>
          <c:showPercent val="0"/>
          <c:showBubbleSize val="0"/>
        </c:dLbls>
        <c:gapWidth val="269"/>
        <c:axId val="1720009328"/>
        <c:axId val="1720005520"/>
      </c:barChart>
      <c:lineChart>
        <c:grouping val="standard"/>
        <c:varyColors val="0"/>
        <c:ser>
          <c:idx val="0"/>
          <c:order val="0"/>
          <c:tx>
            <c:strRef>
              <c:f>LISTAS!$M$8</c:f>
              <c:strCache>
                <c:ptCount val="1"/>
                <c:pt idx="0">
                  <c:v>PROGRAMADO</c:v>
                </c:pt>
              </c:strCache>
            </c:strRef>
          </c:tx>
          <c:spPr>
            <a:ln w="34925" cap="rnd">
              <a:solidFill>
                <a:schemeClr val="accent1"/>
              </a:solidFill>
              <a:round/>
            </a:ln>
            <a:effectLst>
              <a:outerShdw blurRad="57150" dist="19050" dir="5400000" algn="ctr" rotWithShape="0">
                <a:srgbClr val="000000">
                  <a:alpha val="63000"/>
                </a:srgbClr>
              </a:outerShdw>
            </a:effectLst>
          </c:spPr>
          <c:marker>
            <c:symbol val="none"/>
          </c:marker>
          <c:cat>
            <c:strRef>
              <c:f>LISTAS!$N$7:$X$7</c:f>
              <c:strCache>
                <c:ptCount val="11"/>
                <c:pt idx="0">
                  <c:v>ENE</c:v>
                </c:pt>
                <c:pt idx="1">
                  <c:v>FEB</c:v>
                </c:pt>
                <c:pt idx="2">
                  <c:v>MAR</c:v>
                </c:pt>
                <c:pt idx="3">
                  <c:v>ABR</c:v>
                </c:pt>
                <c:pt idx="4">
                  <c:v>MAY</c:v>
                </c:pt>
                <c:pt idx="5">
                  <c:v>JUN</c:v>
                </c:pt>
                <c:pt idx="6">
                  <c:v>JUL</c:v>
                </c:pt>
                <c:pt idx="7">
                  <c:v>AGO</c:v>
                </c:pt>
                <c:pt idx="8">
                  <c:v>SEP</c:v>
                </c:pt>
                <c:pt idx="9">
                  <c:v>OCT</c:v>
                </c:pt>
                <c:pt idx="10">
                  <c:v>NOV</c:v>
                </c:pt>
              </c:strCache>
            </c:strRef>
          </c:cat>
          <c:val>
            <c:numRef>
              <c:f>LISTAS!$N$8:$X$8</c:f>
              <c:numCache>
                <c:formatCode>"$"#,##0</c:formatCode>
                <c:ptCount val="11"/>
                <c:pt idx="0">
                  <c:v>8339.7258686667137</c:v>
                </c:pt>
                <c:pt idx="1">
                  <c:v>25019.177606000114</c:v>
                </c:pt>
                <c:pt idx="2">
                  <c:v>50400.951988898814</c:v>
                </c:pt>
                <c:pt idx="3">
                  <c:v>76145.323148696014</c:v>
                </c:pt>
                <c:pt idx="4">
                  <c:v>89561.403893942508</c:v>
                </c:pt>
                <c:pt idx="5">
                  <c:v>102614.8878622904</c:v>
                </c:pt>
                <c:pt idx="6">
                  <c:v>112405.00083855134</c:v>
                </c:pt>
                <c:pt idx="7">
                  <c:v>122195.11381481227</c:v>
                </c:pt>
                <c:pt idx="8">
                  <c:v>131985.22679107319</c:v>
                </c:pt>
                <c:pt idx="9">
                  <c:v>141775.33976733411</c:v>
                </c:pt>
                <c:pt idx="10">
                  <c:v>151565.45274359503</c:v>
                </c:pt>
              </c:numCache>
            </c:numRef>
          </c:val>
          <c:smooth val="0"/>
          <c:extLst>
            <c:ext xmlns:c16="http://schemas.microsoft.com/office/drawing/2014/chart" uri="{C3380CC4-5D6E-409C-BE32-E72D297353CC}">
              <c16:uniqueId val="{00000001-4008-4451-96E4-91A010979864}"/>
            </c:ext>
          </c:extLst>
        </c:ser>
        <c:ser>
          <c:idx val="2"/>
          <c:order val="2"/>
          <c:tx>
            <c:strRef>
              <c:f>LISTAS!$M$10</c:f>
              <c:strCache>
                <c:ptCount val="1"/>
                <c:pt idx="0">
                  <c:v>PROYECTADO</c:v>
                </c:pt>
              </c:strCache>
            </c:strRef>
          </c:tx>
          <c:spPr>
            <a:ln w="34925" cap="rnd">
              <a:solidFill>
                <a:schemeClr val="accent3"/>
              </a:solidFill>
              <a:round/>
            </a:ln>
            <a:effectLst>
              <a:outerShdw blurRad="57150" dist="19050" dir="5400000" algn="ctr" rotWithShape="0">
                <a:srgbClr val="000000">
                  <a:alpha val="63000"/>
                </a:srgbClr>
              </a:outerShdw>
            </a:effectLst>
          </c:spPr>
          <c:marker>
            <c:symbol val="none"/>
          </c:marker>
          <c:cat>
            <c:strRef>
              <c:f>LISTAS!$N$7:$X$7</c:f>
              <c:strCache>
                <c:ptCount val="11"/>
                <c:pt idx="0">
                  <c:v>ENE</c:v>
                </c:pt>
                <c:pt idx="1">
                  <c:v>FEB</c:v>
                </c:pt>
                <c:pt idx="2">
                  <c:v>MAR</c:v>
                </c:pt>
                <c:pt idx="3">
                  <c:v>ABR</c:v>
                </c:pt>
                <c:pt idx="4">
                  <c:v>MAY</c:v>
                </c:pt>
                <c:pt idx="5">
                  <c:v>JUN</c:v>
                </c:pt>
                <c:pt idx="6">
                  <c:v>JUL</c:v>
                </c:pt>
                <c:pt idx="7">
                  <c:v>AGO</c:v>
                </c:pt>
                <c:pt idx="8">
                  <c:v>SEP</c:v>
                </c:pt>
                <c:pt idx="9">
                  <c:v>OCT</c:v>
                </c:pt>
                <c:pt idx="10">
                  <c:v>NOV</c:v>
                </c:pt>
              </c:strCache>
            </c:strRef>
          </c:cat>
          <c:val>
            <c:numRef>
              <c:f>LISTAS!$N$10:$X$10</c:f>
              <c:numCache>
                <c:formatCode>General</c:formatCode>
                <c:ptCount val="11"/>
              </c:numCache>
            </c:numRef>
          </c:val>
          <c:smooth val="0"/>
          <c:extLst>
            <c:ext xmlns:c16="http://schemas.microsoft.com/office/drawing/2014/chart" uri="{C3380CC4-5D6E-409C-BE32-E72D297353CC}">
              <c16:uniqueId val="{00000002-4008-4451-96E4-91A010979864}"/>
            </c:ext>
          </c:extLst>
        </c:ser>
        <c:dLbls>
          <c:showLegendKey val="0"/>
          <c:showVal val="0"/>
          <c:showCatName val="0"/>
          <c:showSerName val="0"/>
          <c:showPercent val="0"/>
          <c:showBubbleSize val="0"/>
        </c:dLbls>
        <c:marker val="1"/>
        <c:smooth val="0"/>
        <c:axId val="1720009328"/>
        <c:axId val="1720005520"/>
      </c:lineChart>
      <c:catAx>
        <c:axId val="1720009328"/>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720005520"/>
        <c:crosses val="autoZero"/>
        <c:auto val="1"/>
        <c:lblAlgn val="ctr"/>
        <c:lblOffset val="100"/>
        <c:noMultiLvlLbl val="0"/>
      </c:catAx>
      <c:valAx>
        <c:axId val="1720005520"/>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72000932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bar"/>
        <c:grouping val="clustered"/>
        <c:varyColors val="0"/>
        <c:ser>
          <c:idx val="0"/>
          <c:order val="0"/>
          <c:spPr>
            <a:solidFill>
              <a:schemeClr val="accent1"/>
            </a:solidFill>
            <a:ln>
              <a:noFill/>
            </a:ln>
            <a:effectLst/>
          </c:spPr>
          <c:invertIfNegative val="0"/>
          <c:cat>
            <c:strRef>
              <c:f>LISTAS!$J$153:$J$155</c:f>
              <c:strCache>
                <c:ptCount val="3"/>
                <c:pt idx="0">
                  <c:v>INVERSIÓN 2014</c:v>
                </c:pt>
                <c:pt idx="1">
                  <c:v>INVERSIÓN 2015</c:v>
                </c:pt>
                <c:pt idx="2">
                  <c:v>EJECUTADO 2016</c:v>
                </c:pt>
              </c:strCache>
            </c:strRef>
          </c:cat>
          <c:val>
            <c:numRef>
              <c:f>LISTAS!$K$153:$K$155</c:f>
              <c:numCache>
                <c:formatCode>"$"#,##0</c:formatCode>
                <c:ptCount val="3"/>
                <c:pt idx="1">
                  <c:v>173652.57712199999</c:v>
                </c:pt>
                <c:pt idx="2">
                  <c:v>47717.735839849585</c:v>
                </c:pt>
              </c:numCache>
            </c:numRef>
          </c:val>
          <c:extLst>
            <c:ext xmlns:c16="http://schemas.microsoft.com/office/drawing/2014/chart" uri="{C3380CC4-5D6E-409C-BE32-E72D297353CC}">
              <c16:uniqueId val="{00000000-EA0A-4F6F-86FC-6F98197FA97F}"/>
            </c:ext>
          </c:extLst>
        </c:ser>
        <c:dLbls>
          <c:showLegendKey val="0"/>
          <c:showVal val="0"/>
          <c:showCatName val="0"/>
          <c:showSerName val="0"/>
          <c:showPercent val="0"/>
          <c:showBubbleSize val="0"/>
        </c:dLbls>
        <c:gapWidth val="182"/>
        <c:axId val="1720008784"/>
        <c:axId val="1720006064"/>
      </c:barChart>
      <c:catAx>
        <c:axId val="172000878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720006064"/>
        <c:crosses val="autoZero"/>
        <c:auto val="1"/>
        <c:lblAlgn val="ctr"/>
        <c:lblOffset val="100"/>
        <c:noMultiLvlLbl val="0"/>
      </c:catAx>
      <c:valAx>
        <c:axId val="1720006064"/>
        <c:scaling>
          <c:orientation val="minMax"/>
        </c:scaling>
        <c:delete val="0"/>
        <c:axPos val="b"/>
        <c:majorGridlines>
          <c:spPr>
            <a:ln w="9525" cap="flat" cmpd="sng" algn="ctr">
              <a:solidFill>
                <a:schemeClr val="tx1">
                  <a:lumMod val="15000"/>
                  <a:lumOff val="85000"/>
                </a:schemeClr>
              </a:solidFill>
              <a:round/>
            </a:ln>
            <a:effectLst/>
          </c:spPr>
        </c:majorGridlines>
        <c:numFmt formatCode="&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72000878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LISTAS!$M$57</c:f>
              <c:strCache>
                <c:ptCount val="1"/>
                <c:pt idx="0">
                  <c:v>MAR</c:v>
                </c:pt>
              </c:strCache>
            </c:strRef>
          </c:tx>
          <c:spPr>
            <a:solidFill>
              <a:schemeClr val="accent1"/>
            </a:solidFill>
            <a:ln>
              <a:noFill/>
            </a:ln>
            <a:effectLst/>
          </c:spPr>
          <c:invertIfNegative val="0"/>
          <c:cat>
            <c:strRef>
              <c:f>LISTAS!$N$56:$S$56</c:f>
              <c:strCache>
                <c:ptCount val="6"/>
                <c:pt idx="0">
                  <c:v>Insumos prediales</c:v>
                </c:pt>
                <c:pt idx="1">
                  <c:v>Oferta notificada e inscrita</c:v>
                </c:pt>
                <c:pt idx="2">
                  <c:v>Predio disponible</c:v>
                </c:pt>
                <c:pt idx="3">
                  <c:v>Expropiacion</c:v>
                </c:pt>
                <c:pt idx="4">
                  <c:v>Predio adquirido</c:v>
                </c:pt>
                <c:pt idx="5">
                  <c:v>Casos especiales</c:v>
                </c:pt>
              </c:strCache>
            </c:strRef>
          </c:cat>
          <c:val>
            <c:numRef>
              <c:f>LISTAS!$N$57:$S$57</c:f>
              <c:numCache>
                <c:formatCode>0.00</c:formatCode>
                <c:ptCount val="6"/>
                <c:pt idx="0">
                  <c:v>3.6090000000000004E-2</c:v>
                </c:pt>
                <c:pt idx="1">
                  <c:v>0.75402999999999998</c:v>
                </c:pt>
                <c:pt idx="3">
                  <c:v>1.54</c:v>
                </c:pt>
                <c:pt idx="5">
                  <c:v>0.71899999999999997</c:v>
                </c:pt>
              </c:numCache>
            </c:numRef>
          </c:val>
          <c:extLst>
            <c:ext xmlns:c16="http://schemas.microsoft.com/office/drawing/2014/chart" uri="{C3380CC4-5D6E-409C-BE32-E72D297353CC}">
              <c16:uniqueId val="{00000000-B06E-469A-A2C5-AFE7334C9BBA}"/>
            </c:ext>
          </c:extLst>
        </c:ser>
        <c:dLbls>
          <c:showLegendKey val="0"/>
          <c:showVal val="0"/>
          <c:showCatName val="0"/>
          <c:showSerName val="0"/>
          <c:showPercent val="0"/>
          <c:showBubbleSize val="0"/>
        </c:dLbls>
        <c:gapWidth val="219"/>
        <c:overlap val="-27"/>
        <c:axId val="1720012048"/>
        <c:axId val="1720004976"/>
      </c:barChart>
      <c:catAx>
        <c:axId val="17200120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720004976"/>
        <c:crosses val="autoZero"/>
        <c:auto val="1"/>
        <c:lblAlgn val="ctr"/>
        <c:lblOffset val="100"/>
        <c:noMultiLvlLbl val="0"/>
      </c:catAx>
      <c:valAx>
        <c:axId val="172000497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72001204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3513513513513514E-2"/>
          <c:y val="0.10359965082339688"/>
          <c:w val="0.96696696696696693"/>
          <c:h val="0.76990060058579102"/>
        </c:manualLayout>
      </c:layout>
      <c:barChart>
        <c:barDir val="col"/>
        <c:grouping val="stacked"/>
        <c:varyColors val="0"/>
        <c:ser>
          <c:idx val="0"/>
          <c:order val="0"/>
          <c:tx>
            <c:strRef>
              <c:f>LISTAS!$B$98</c:f>
              <c:strCache>
                <c:ptCount val="1"/>
                <c:pt idx="0">
                  <c:v>Unidad Funcional 1</c:v>
                </c:pt>
              </c:strCache>
            </c:strRef>
          </c:tx>
          <c:spPr>
            <a:noFill/>
            <a:ln>
              <a:noFill/>
            </a:ln>
            <a:effectLst/>
          </c:spPr>
          <c:invertIfNegative val="0"/>
          <c:cat>
            <c:strRef>
              <c:f>LISTAS!$C$97:$J$97</c:f>
              <c:strCache>
                <c:ptCount val="7"/>
                <c:pt idx="0">
                  <c:v>Vigencias Futuras
</c:v>
                </c:pt>
                <c:pt idx="2">
                  <c:v>Peajes
</c:v>
                </c:pt>
                <c:pt idx="4">
                  <c:v>Explotación Comercial
</c:v>
                </c:pt>
                <c:pt idx="6">
                  <c:v>Total
</c:v>
                </c:pt>
              </c:strCache>
            </c:strRef>
          </c:cat>
          <c:val>
            <c:numRef>
              <c:f>LISTAS!$C$98:$J$98</c:f>
              <c:numCache>
                <c:formatCode>_(* #,##0_);_(* \(#,##0\);_(* "-"??_);_(@_)</c:formatCode>
                <c:ptCount val="7"/>
                <c:pt idx="0">
                  <c:v>43167375016.230003</c:v>
                </c:pt>
                <c:pt idx="2">
                  <c:v>8198969700.96</c:v>
                </c:pt>
                <c:pt idx="4">
                  <c:v>23120666.050000001</c:v>
                </c:pt>
                <c:pt idx="6">
                  <c:v>51389465383.240005</c:v>
                </c:pt>
              </c:numCache>
            </c:numRef>
          </c:val>
          <c:extLst>
            <c:ext xmlns:c16="http://schemas.microsoft.com/office/drawing/2014/chart" uri="{C3380CC4-5D6E-409C-BE32-E72D297353CC}">
              <c16:uniqueId val="{00000000-5EE9-4414-9A5E-4C11EB4C1975}"/>
            </c:ext>
          </c:extLst>
        </c:ser>
        <c:ser>
          <c:idx val="1"/>
          <c:order val="1"/>
          <c:tx>
            <c:strRef>
              <c:f>LISTAS!$B$99</c:f>
              <c:strCache>
                <c:ptCount val="1"/>
                <c:pt idx="0">
                  <c:v>Unidad Funcional 2</c:v>
                </c:pt>
              </c:strCache>
            </c:strRef>
          </c:tx>
          <c:spPr>
            <a:noFill/>
            <a:ln>
              <a:noFill/>
            </a:ln>
            <a:effectLst/>
          </c:spPr>
          <c:invertIfNegative val="0"/>
          <c:cat>
            <c:strRef>
              <c:f>LISTAS!$C$97:$J$97</c:f>
              <c:strCache>
                <c:ptCount val="7"/>
                <c:pt idx="0">
                  <c:v>Vigencias Futuras
</c:v>
                </c:pt>
                <c:pt idx="2">
                  <c:v>Peajes
</c:v>
                </c:pt>
                <c:pt idx="4">
                  <c:v>Explotación Comercial
</c:v>
                </c:pt>
                <c:pt idx="6">
                  <c:v>Total
</c:v>
                </c:pt>
              </c:strCache>
            </c:strRef>
          </c:cat>
          <c:val>
            <c:numRef>
              <c:f>LISTAS!$C$99:$J$99</c:f>
              <c:numCache>
                <c:formatCode>_(* #,##0_);_(* \(#,##0\);_(* "-"??_);_(@_)</c:formatCode>
                <c:ptCount val="7"/>
                <c:pt idx="0">
                  <c:v>30029478272.16</c:v>
                </c:pt>
                <c:pt idx="2">
                  <c:v>5703631096.3199997</c:v>
                </c:pt>
                <c:pt idx="4">
                  <c:v>16083941.6</c:v>
                </c:pt>
                <c:pt idx="6">
                  <c:v>35749193310.079994</c:v>
                </c:pt>
              </c:numCache>
            </c:numRef>
          </c:val>
          <c:extLst>
            <c:ext xmlns:c16="http://schemas.microsoft.com/office/drawing/2014/chart" uri="{C3380CC4-5D6E-409C-BE32-E72D297353CC}">
              <c16:uniqueId val="{00000001-5EE9-4414-9A5E-4C11EB4C1975}"/>
            </c:ext>
          </c:extLst>
        </c:ser>
        <c:ser>
          <c:idx val="2"/>
          <c:order val="2"/>
          <c:tx>
            <c:strRef>
              <c:f>LISTAS!$B$100</c:f>
              <c:strCache>
                <c:ptCount val="1"/>
                <c:pt idx="0">
                  <c:v>Unidad Funcional 3</c:v>
                </c:pt>
              </c:strCache>
            </c:strRef>
          </c:tx>
          <c:spPr>
            <a:noFill/>
            <a:ln>
              <a:noFill/>
            </a:ln>
            <a:effectLst/>
          </c:spPr>
          <c:invertIfNegative val="0"/>
          <c:cat>
            <c:strRef>
              <c:f>LISTAS!$C$97:$J$97</c:f>
              <c:strCache>
                <c:ptCount val="7"/>
                <c:pt idx="0">
                  <c:v>Vigencias Futuras
</c:v>
                </c:pt>
                <c:pt idx="2">
                  <c:v>Peajes
</c:v>
                </c:pt>
                <c:pt idx="4">
                  <c:v>Explotación Comercial
</c:v>
                </c:pt>
                <c:pt idx="6">
                  <c:v>Total
</c:v>
                </c:pt>
              </c:strCache>
            </c:strRef>
          </c:cat>
          <c:val>
            <c:numRef>
              <c:f>LISTAS!$C$100:$J$100</c:f>
              <c:numCache>
                <c:formatCode>_(* #,##0_);_(* \(#,##0\);_(* "-"??_);_(@_)</c:formatCode>
                <c:ptCount val="7"/>
                <c:pt idx="0">
                  <c:v>69443168504.369995</c:v>
                </c:pt>
                <c:pt idx="2">
                  <c:v>13189646910.24</c:v>
                </c:pt>
                <c:pt idx="4">
                  <c:v>37194114.950000003</c:v>
                </c:pt>
                <c:pt idx="6">
                  <c:v>82670009529.559998</c:v>
                </c:pt>
              </c:numCache>
            </c:numRef>
          </c:val>
          <c:extLst>
            <c:ext xmlns:c16="http://schemas.microsoft.com/office/drawing/2014/chart" uri="{C3380CC4-5D6E-409C-BE32-E72D297353CC}">
              <c16:uniqueId val="{00000002-5EE9-4414-9A5E-4C11EB4C1975}"/>
            </c:ext>
          </c:extLst>
        </c:ser>
        <c:ser>
          <c:idx val="3"/>
          <c:order val="3"/>
          <c:tx>
            <c:strRef>
              <c:f>LISTAS!$B$101</c:f>
              <c:strCache>
                <c:ptCount val="1"/>
                <c:pt idx="0">
                  <c:v>Unidad Funcional 4</c:v>
                </c:pt>
              </c:strCache>
            </c:strRef>
          </c:tx>
          <c:spPr>
            <a:noFill/>
            <a:ln>
              <a:noFill/>
            </a:ln>
            <a:effectLst/>
          </c:spPr>
          <c:invertIfNegative val="0"/>
          <c:cat>
            <c:strRef>
              <c:f>LISTAS!$C$97:$J$97</c:f>
              <c:strCache>
                <c:ptCount val="7"/>
                <c:pt idx="0">
                  <c:v>Vigencias Futuras
</c:v>
                </c:pt>
                <c:pt idx="2">
                  <c:v>Peajes
</c:v>
                </c:pt>
                <c:pt idx="4">
                  <c:v>Explotación Comercial
</c:v>
                </c:pt>
                <c:pt idx="6">
                  <c:v>Total
</c:v>
                </c:pt>
              </c:strCache>
            </c:strRef>
          </c:cat>
          <c:val>
            <c:numRef>
              <c:f>LISTAS!$C$101:$J$101</c:f>
              <c:numCache>
                <c:formatCode>_(* #,##0_);_(* \(#,##0\);_(* "-"??_);_(@_)</c:formatCode>
                <c:ptCount val="7"/>
                <c:pt idx="0">
                  <c:v>20645266312.110001</c:v>
                </c:pt>
                <c:pt idx="2">
                  <c:v>3921246378.7199998</c:v>
                </c:pt>
                <c:pt idx="4">
                  <c:v>11057709.85</c:v>
                </c:pt>
                <c:pt idx="6">
                  <c:v>24577570400.68</c:v>
                </c:pt>
              </c:numCache>
            </c:numRef>
          </c:val>
          <c:extLst>
            <c:ext xmlns:c16="http://schemas.microsoft.com/office/drawing/2014/chart" uri="{C3380CC4-5D6E-409C-BE32-E72D297353CC}">
              <c16:uniqueId val="{00000003-5EE9-4414-9A5E-4C11EB4C1975}"/>
            </c:ext>
          </c:extLst>
        </c:ser>
        <c:ser>
          <c:idx val="4"/>
          <c:order val="4"/>
          <c:tx>
            <c:strRef>
              <c:f>LISTAS!$B$102</c:f>
              <c:strCache>
                <c:ptCount val="1"/>
                <c:pt idx="0">
                  <c:v>Unidad Funcional 5</c:v>
                </c:pt>
              </c:strCache>
            </c:strRef>
          </c:tx>
          <c:spPr>
            <a:noFill/>
            <a:ln>
              <a:noFill/>
            </a:ln>
            <a:effectLst/>
          </c:spPr>
          <c:invertIfNegative val="0"/>
          <c:cat>
            <c:strRef>
              <c:f>LISTAS!$C$97:$J$97</c:f>
              <c:strCache>
                <c:ptCount val="7"/>
                <c:pt idx="0">
                  <c:v>Vigencias Futuras
</c:v>
                </c:pt>
                <c:pt idx="2">
                  <c:v>Peajes
</c:v>
                </c:pt>
                <c:pt idx="4">
                  <c:v>Explotación Comercial
</c:v>
                </c:pt>
                <c:pt idx="6">
                  <c:v>Total
</c:v>
                </c:pt>
              </c:strCache>
            </c:strRef>
          </c:cat>
          <c:val>
            <c:numRef>
              <c:f>LISTAS!$C$102:$J$102</c:f>
              <c:numCache>
                <c:formatCode>_(* #,##0_);_(* \(#,##0\);_(* "-"??_);_(@_)</c:formatCode>
                <c:ptCount val="7"/>
                <c:pt idx="0">
                  <c:v>24398951096.130001</c:v>
                </c:pt>
                <c:pt idx="2">
                  <c:v>4634200265.7600002</c:v>
                </c:pt>
                <c:pt idx="4">
                  <c:v>13068202.550000001</c:v>
                </c:pt>
                <c:pt idx="6">
                  <c:v>29046219564.439999</c:v>
                </c:pt>
              </c:numCache>
            </c:numRef>
          </c:val>
          <c:extLst>
            <c:ext xmlns:c16="http://schemas.microsoft.com/office/drawing/2014/chart" uri="{C3380CC4-5D6E-409C-BE32-E72D297353CC}">
              <c16:uniqueId val="{00000004-5EE9-4414-9A5E-4C11EB4C1975}"/>
            </c:ext>
          </c:extLst>
        </c:ser>
        <c:ser>
          <c:idx val="5"/>
          <c:order val="5"/>
          <c:tx>
            <c:strRef>
              <c:f>LISTAS!$B$103</c:f>
              <c:strCache>
                <c:ptCount val="1"/>
                <c:pt idx="0">
                  <c:v>Total</c:v>
                </c:pt>
              </c:strCache>
            </c:strRef>
          </c:tx>
          <c:spPr>
            <a:solidFill>
              <a:schemeClr val="accent6"/>
            </a:solidFill>
            <a:ln>
              <a:noFill/>
            </a:ln>
            <a:effectLst/>
          </c:spPr>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6-5EE9-4414-9A5E-4C11EB4C1975}"/>
              </c:ext>
            </c:extLst>
          </c:dPt>
          <c:dPt>
            <c:idx val="2"/>
            <c:invertIfNegative val="0"/>
            <c:bubble3D val="0"/>
            <c:spPr>
              <a:solidFill>
                <a:schemeClr val="accent2"/>
              </a:solidFill>
              <a:ln>
                <a:noFill/>
              </a:ln>
              <a:effectLst/>
            </c:spPr>
            <c:extLst>
              <c:ext xmlns:c16="http://schemas.microsoft.com/office/drawing/2014/chart" uri="{C3380CC4-5D6E-409C-BE32-E72D297353CC}">
                <c16:uniqueId val="{00000008-5EE9-4414-9A5E-4C11EB4C1975}"/>
              </c:ext>
            </c:extLst>
          </c:dPt>
          <c:dPt>
            <c:idx val="4"/>
            <c:invertIfNegative val="0"/>
            <c:bubble3D val="0"/>
            <c:spPr>
              <a:solidFill>
                <a:schemeClr val="accent4"/>
              </a:solidFill>
              <a:ln>
                <a:noFill/>
              </a:ln>
              <a:effectLst/>
            </c:spPr>
            <c:extLst>
              <c:ext xmlns:c16="http://schemas.microsoft.com/office/drawing/2014/chart" uri="{C3380CC4-5D6E-409C-BE32-E72D297353CC}">
                <c16:uniqueId val="{0000000A-5EE9-4414-9A5E-4C11EB4C1975}"/>
              </c:ext>
            </c:extLst>
          </c:dPt>
          <c:dLbls>
            <c:dLbl>
              <c:idx val="0"/>
              <c:layout>
                <c:manualLayout>
                  <c:x val="2.2522522522522518E-2"/>
                  <c:y val="-0.1937045512434967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EE9-4414-9A5E-4C11EB4C1975}"/>
                </c:ext>
              </c:extLst>
            </c:dLbl>
            <c:dLbl>
              <c:idx val="2"/>
              <c:layout>
                <c:manualLayout>
                  <c:x val="9.0090090090089534E-3"/>
                  <c:y val="-8.716704805957355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EE9-4414-9A5E-4C11EB4C1975}"/>
                </c:ext>
              </c:extLst>
            </c:dLbl>
            <c:dLbl>
              <c:idx val="4"/>
              <c:layout>
                <c:manualLayout>
                  <c:x val="0"/>
                  <c:y val="-4.842613781087419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EE9-4414-9A5E-4C11EB4C1975}"/>
                </c:ext>
              </c:extLst>
            </c:dLbl>
            <c:dLbl>
              <c:idx val="6"/>
              <c:layout>
                <c:manualLayout>
                  <c:x val="-3.7537537537537538E-2"/>
                  <c:y val="-0.2259886431174129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EE9-4414-9A5E-4C11EB4C1975}"/>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LISTAS!$C$97:$J$97</c:f>
              <c:strCache>
                <c:ptCount val="7"/>
                <c:pt idx="0">
                  <c:v>Vigencias Futuras
</c:v>
                </c:pt>
                <c:pt idx="2">
                  <c:v>Peajes
</c:v>
                </c:pt>
                <c:pt idx="4">
                  <c:v>Explotación Comercial
</c:v>
                </c:pt>
                <c:pt idx="6">
                  <c:v>Total
</c:v>
                </c:pt>
              </c:strCache>
            </c:strRef>
          </c:cat>
          <c:val>
            <c:numRef>
              <c:f>LISTAS!$C$103:$J$103</c:f>
              <c:numCache>
                <c:formatCode>_(* #,##0_);_(* \(#,##0\);_(* "-"??_);_(@_)</c:formatCode>
                <c:ptCount val="7"/>
                <c:pt idx="0">
                  <c:v>187684239201</c:v>
                </c:pt>
                <c:pt idx="2">
                  <c:v>35647694352</c:v>
                </c:pt>
                <c:pt idx="4">
                  <c:v>100524634.99999999</c:v>
                </c:pt>
                <c:pt idx="6">
                  <c:v>223432458188</c:v>
                </c:pt>
              </c:numCache>
            </c:numRef>
          </c:val>
          <c:extLst>
            <c:ext xmlns:c16="http://schemas.microsoft.com/office/drawing/2014/chart" uri="{C3380CC4-5D6E-409C-BE32-E72D297353CC}">
              <c16:uniqueId val="{0000000C-5EE9-4414-9A5E-4C11EB4C1975}"/>
            </c:ext>
          </c:extLst>
        </c:ser>
        <c:dLbls>
          <c:showLegendKey val="0"/>
          <c:showVal val="0"/>
          <c:showCatName val="0"/>
          <c:showSerName val="0"/>
          <c:showPercent val="0"/>
          <c:showBubbleSize val="0"/>
        </c:dLbls>
        <c:gapWidth val="150"/>
        <c:overlap val="100"/>
        <c:axId val="1688536736"/>
        <c:axId val="1688537280"/>
      </c:barChart>
      <c:catAx>
        <c:axId val="16885367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800" b="1" i="0" u="none" strike="noStrike" kern="1200" baseline="0">
                <a:solidFill>
                  <a:schemeClr val="tx1">
                    <a:lumMod val="65000"/>
                    <a:lumOff val="35000"/>
                  </a:schemeClr>
                </a:solidFill>
                <a:latin typeface="+mj-lt"/>
                <a:ea typeface="+mn-ea"/>
                <a:cs typeface="+mn-cs"/>
              </a:defRPr>
            </a:pPr>
            <a:endParaRPr lang="es-CO"/>
          </a:p>
        </c:txPr>
        <c:crossAx val="1688537280"/>
        <c:crosses val="autoZero"/>
        <c:auto val="1"/>
        <c:lblAlgn val="ctr"/>
        <c:lblOffset val="100"/>
        <c:noMultiLvlLbl val="0"/>
      </c:catAx>
      <c:valAx>
        <c:axId val="1688537280"/>
        <c:scaling>
          <c:orientation val="minMax"/>
        </c:scaling>
        <c:delete val="1"/>
        <c:axPos val="l"/>
        <c:numFmt formatCode="_(* #,##0_);_(* \(#,##0\);_(* &quot;-&quot;??_);_(@_)" sourceLinked="1"/>
        <c:majorTickMark val="none"/>
        <c:minorTickMark val="none"/>
        <c:tickLblPos val="nextTo"/>
        <c:crossAx val="168853673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cat>
            <c:strRef>
              <c:f>LISTAS!$B$110:$B$113</c:f>
              <c:strCache>
                <c:ptCount val="4"/>
                <c:pt idx="0">
                  <c:v>Balance General a </c:v>
                </c:pt>
                <c:pt idx="1">
                  <c:v>Pasivo</c:v>
                </c:pt>
                <c:pt idx="2">
                  <c:v>Patrimonio</c:v>
                </c:pt>
                <c:pt idx="3">
                  <c:v>Activo</c:v>
                </c:pt>
              </c:strCache>
            </c:strRef>
          </c:cat>
          <c:val>
            <c:numRef>
              <c:f>LISTAS!$C$110:$C$113</c:f>
            </c:numRef>
          </c:val>
          <c:extLst>
            <c:ext xmlns:c16="http://schemas.microsoft.com/office/drawing/2014/chart" uri="{C3380CC4-5D6E-409C-BE32-E72D297353CC}">
              <c16:uniqueId val="{00000000-9453-49E8-87AB-9EF779EF99BD}"/>
            </c:ext>
          </c:extLst>
        </c:ser>
        <c:ser>
          <c:idx val="1"/>
          <c:order val="1"/>
          <c:dPt>
            <c:idx val="0"/>
            <c:bubble3D val="0"/>
            <c:spPr>
              <a:solidFill>
                <a:schemeClr val="accent1"/>
              </a:solidFill>
              <a:ln w="19050">
                <a:solidFill>
                  <a:schemeClr val="lt1"/>
                </a:solidFill>
              </a:ln>
              <a:effectLst/>
            </c:spPr>
            <c:extLst>
              <c:ext xmlns:c16="http://schemas.microsoft.com/office/drawing/2014/chart" uri="{C3380CC4-5D6E-409C-BE32-E72D297353CC}">
                <c16:uniqueId val="{00000002-9453-49E8-87AB-9EF779EF99BD}"/>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4-9453-49E8-87AB-9EF779EF99BD}"/>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6-9453-49E8-87AB-9EF779EF99BD}"/>
              </c:ext>
            </c:extLst>
          </c:dPt>
          <c:dPt>
            <c:idx val="3"/>
            <c:bubble3D val="0"/>
            <c:spPr>
              <a:solidFill>
                <a:srgbClr val="46D115"/>
              </a:solidFill>
              <a:ln w="19050">
                <a:solidFill>
                  <a:schemeClr val="lt1"/>
                </a:solidFill>
              </a:ln>
              <a:effectLst/>
            </c:spPr>
            <c:extLst>
              <c:ext xmlns:c16="http://schemas.microsoft.com/office/drawing/2014/chart" uri="{C3380CC4-5D6E-409C-BE32-E72D297353CC}">
                <c16:uniqueId val="{00000008-9453-49E8-87AB-9EF779EF99BD}"/>
              </c:ext>
            </c:extLst>
          </c:dPt>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LISTAS!$B$110:$B$113</c:f>
              <c:strCache>
                <c:ptCount val="4"/>
                <c:pt idx="0">
                  <c:v>Balance General a </c:v>
                </c:pt>
                <c:pt idx="1">
                  <c:v>Pasivo</c:v>
                </c:pt>
                <c:pt idx="2">
                  <c:v>Patrimonio</c:v>
                </c:pt>
                <c:pt idx="3">
                  <c:v>Activo</c:v>
                </c:pt>
              </c:strCache>
            </c:strRef>
          </c:cat>
          <c:val>
            <c:numRef>
              <c:f>LISTAS!$D$110:$D$113</c:f>
              <c:numCache>
                <c:formatCode>_("$"* #,##0.00_);_("$"* \(#,##0.00\);_("$"* "-"??_);_(@_)</c:formatCode>
                <c:ptCount val="4"/>
                <c:pt idx="1">
                  <c:v>980145.07233927003</c:v>
                </c:pt>
                <c:pt idx="2">
                  <c:v>119808.51699190983</c:v>
                </c:pt>
                <c:pt idx="3">
                  <c:v>1099953.5893311799</c:v>
                </c:pt>
              </c:numCache>
            </c:numRef>
          </c:val>
          <c:extLst>
            <c:ext xmlns:c16="http://schemas.microsoft.com/office/drawing/2014/chart" uri="{C3380CC4-5D6E-409C-BE32-E72D297353CC}">
              <c16:uniqueId val="{00000009-9453-49E8-87AB-9EF779EF99BD}"/>
            </c:ext>
          </c:extLst>
        </c:ser>
        <c:dLbls>
          <c:showLegendKey val="0"/>
          <c:showVal val="0"/>
          <c:showCatName val="0"/>
          <c:showSerName val="0"/>
          <c:showPercent val="0"/>
          <c:showBubbleSize val="0"/>
          <c:showLeaderLines val="1"/>
        </c:dLbls>
        <c:firstSliceAng val="0"/>
        <c:holeSize val="75"/>
      </c:doughnutChart>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CO"/>
              <a:t>Nuevas Calzadas Construidas Año</a:t>
            </a:r>
            <a:r>
              <a:rPr lang="es-CO" baseline="0"/>
              <a:t> 2016 (Km)</a:t>
            </a:r>
            <a:endParaRPr lang="es-CO"/>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5.4196573584562556E-2"/>
          <c:y val="0.1959549343102174"/>
          <c:w val="0.92409799846899821"/>
          <c:h val="0.61464723532236998"/>
        </c:manualLayout>
      </c:layout>
      <c:barChart>
        <c:barDir val="col"/>
        <c:grouping val="clustered"/>
        <c:varyColors val="0"/>
        <c:ser>
          <c:idx val="1"/>
          <c:order val="1"/>
          <c:tx>
            <c:strRef>
              <c:f>LISTAS!$M$32</c:f>
              <c:strCache>
                <c:ptCount val="1"/>
                <c:pt idx="0">
                  <c:v>EJECUTADO ACUMULADO</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dLbl>
              <c:idx val="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3FB-4F48-A675-B19CE715C210}"/>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2"/>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LISTAS!$N$30:$Y$30</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LISTAS!$N$32:$Y$32</c:f>
              <c:numCache>
                <c:formatCode>General</c:formatCode>
                <c:ptCount val="12"/>
                <c:pt idx="0">
                  <c:v>2.16</c:v>
                </c:pt>
                <c:pt idx="1">
                  <c:v>6.58</c:v>
                </c:pt>
                <c:pt idx="2">
                  <c:v>9.94</c:v>
                </c:pt>
              </c:numCache>
            </c:numRef>
          </c:val>
          <c:extLst>
            <c:ext xmlns:c16="http://schemas.microsoft.com/office/drawing/2014/chart" uri="{C3380CC4-5D6E-409C-BE32-E72D297353CC}">
              <c16:uniqueId val="{00000001-33FB-4F48-A675-B19CE715C210}"/>
            </c:ext>
          </c:extLst>
        </c:ser>
        <c:dLbls>
          <c:showLegendKey val="0"/>
          <c:showVal val="0"/>
          <c:showCatName val="0"/>
          <c:showSerName val="0"/>
          <c:showPercent val="0"/>
          <c:showBubbleSize val="0"/>
        </c:dLbls>
        <c:gapWidth val="150"/>
        <c:axId val="1714931904"/>
        <c:axId val="1714937888"/>
      </c:barChart>
      <c:lineChart>
        <c:grouping val="standard"/>
        <c:varyColors val="0"/>
        <c:ser>
          <c:idx val="0"/>
          <c:order val="0"/>
          <c:tx>
            <c:strRef>
              <c:f>LISTAS!$M$31</c:f>
              <c:strCache>
                <c:ptCount val="1"/>
                <c:pt idx="0">
                  <c:v>PROGRAMADO ACUMULADO</c:v>
                </c:pt>
              </c:strCache>
            </c:strRef>
          </c:tx>
          <c:spPr>
            <a:ln w="34925" cap="rnd">
              <a:solidFill>
                <a:schemeClr val="accent1"/>
              </a:solidFill>
              <a:round/>
            </a:ln>
            <a:effectLst>
              <a:outerShdw blurRad="57150" dist="19050" dir="5400000" algn="ctr" rotWithShape="0">
                <a:srgbClr val="000000">
                  <a:alpha val="63000"/>
                </a:srgbClr>
              </a:outerShdw>
            </a:effectLst>
          </c:spPr>
          <c:marker>
            <c:symbol val="circle"/>
            <c:size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9525">
                <a:solidFill>
                  <a:schemeClr val="accent1"/>
                </a:solidFill>
                <a:round/>
              </a:ln>
              <a:effectLst>
                <a:outerShdw blurRad="57150" dist="19050" dir="5400000" algn="ctr" rotWithShape="0">
                  <a:srgbClr val="000000">
                    <a:alpha val="63000"/>
                  </a:srgbClr>
                </a:outerShdw>
              </a:effectLst>
            </c:spPr>
          </c:marker>
          <c:dLbls>
            <c:dLbl>
              <c:idx val="2"/>
              <c:layout>
                <c:manualLayout>
                  <c:x val="0"/>
                  <c:y val="6.71432167660394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3FB-4F48-A675-B19CE715C210}"/>
                </c:ext>
              </c:extLst>
            </c:dLbl>
            <c:dLbl>
              <c:idx val="11"/>
              <c:layout>
                <c:manualLayout>
                  <c:x val="-4.9348660194857098E-2"/>
                  <c:y val="-0.10353695127808409"/>
                </c:manualLayout>
              </c:layout>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chemeClr val="accent1">
                          <a:lumMod val="7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3FB-4F48-A675-B19CE715C210}"/>
                </c:ext>
              </c:extLst>
            </c:dLbl>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accent1">
                        <a:lumMod val="7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LISTAS!$N$30:$Y$30</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LISTAS!$N$31:$Y$31</c:f>
              <c:numCache>
                <c:formatCode>General</c:formatCode>
                <c:ptCount val="12"/>
                <c:pt idx="0">
                  <c:v>1.1499999999999999</c:v>
                </c:pt>
                <c:pt idx="1">
                  <c:v>3.4499999999999997</c:v>
                </c:pt>
                <c:pt idx="2">
                  <c:v>6.9499999999999993</c:v>
                </c:pt>
                <c:pt idx="3">
                  <c:v>10.5</c:v>
                </c:pt>
                <c:pt idx="4">
                  <c:v>12.35</c:v>
                </c:pt>
                <c:pt idx="5">
                  <c:v>14.15</c:v>
                </c:pt>
                <c:pt idx="6">
                  <c:v>15.5</c:v>
                </c:pt>
                <c:pt idx="7">
                  <c:v>16.850000000000001</c:v>
                </c:pt>
                <c:pt idx="8">
                  <c:v>18.200000000000003</c:v>
                </c:pt>
                <c:pt idx="9">
                  <c:v>19.550000000000004</c:v>
                </c:pt>
                <c:pt idx="10">
                  <c:v>20.900000000000006</c:v>
                </c:pt>
                <c:pt idx="11">
                  <c:v>22.150000000000006</c:v>
                </c:pt>
              </c:numCache>
            </c:numRef>
          </c:val>
          <c:smooth val="0"/>
          <c:extLst>
            <c:ext xmlns:c16="http://schemas.microsoft.com/office/drawing/2014/chart" uri="{C3380CC4-5D6E-409C-BE32-E72D297353CC}">
              <c16:uniqueId val="{00000004-33FB-4F48-A675-B19CE715C210}"/>
            </c:ext>
          </c:extLst>
        </c:ser>
        <c:dLbls>
          <c:showLegendKey val="0"/>
          <c:showVal val="0"/>
          <c:showCatName val="0"/>
          <c:showSerName val="0"/>
          <c:showPercent val="0"/>
          <c:showBubbleSize val="0"/>
        </c:dLbls>
        <c:marker val="1"/>
        <c:smooth val="0"/>
        <c:axId val="1714931904"/>
        <c:axId val="1714937888"/>
        <c:extLst>
          <c:ext xmlns:c15="http://schemas.microsoft.com/office/drawing/2012/chart" uri="{02D57815-91ED-43cb-92C2-25804820EDAC}">
            <c15:filteredLineSeries>
              <c15:ser>
                <c:idx val="2"/>
                <c:order val="2"/>
                <c:tx>
                  <c:strRef>
                    <c:extLst>
                      <c:ext uri="{02D57815-91ED-43cb-92C2-25804820EDAC}">
                        <c15:formulaRef>
                          <c15:sqref>LISTAS!$M$33</c15:sqref>
                        </c15:formulaRef>
                      </c:ext>
                    </c:extLst>
                    <c:strCache>
                      <c:ptCount val="1"/>
                      <c:pt idx="0">
                        <c:v>PROYECTADO</c:v>
                      </c:pt>
                    </c:strCache>
                  </c:strRef>
                </c:tx>
                <c:spPr>
                  <a:ln w="34925" cap="rnd">
                    <a:solidFill>
                      <a:schemeClr val="accent3"/>
                    </a:solidFill>
                    <a:round/>
                  </a:ln>
                  <a:effectLst>
                    <a:outerShdw blurRad="57150" dist="19050" dir="5400000" algn="ctr" rotWithShape="0">
                      <a:srgbClr val="000000">
                        <a:alpha val="63000"/>
                      </a:srgbClr>
                    </a:outerShdw>
                  </a:effectLst>
                </c:spPr>
                <c:marker>
                  <c:symbol val="circle"/>
                  <c:size val="6"/>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w="9525">
                      <a:solidFill>
                        <a:schemeClr val="accent3"/>
                      </a:solidFill>
                      <a:round/>
                    </a:ln>
                    <a:effectLst>
                      <a:outerShdw blurRad="57150" dist="19050" dir="5400000" algn="ctr" rotWithShape="0">
                        <a:srgbClr val="000000">
                          <a:alpha val="63000"/>
                        </a:srgbClr>
                      </a:outerShdw>
                    </a:effectLst>
                  </c:spPr>
                </c:marker>
                <c:cat>
                  <c:strRef>
                    <c:extLst>
                      <c:ext uri="{02D57815-91ED-43cb-92C2-25804820EDAC}">
                        <c15:formulaRef>
                          <c15:sqref>LISTAS!$N$30:$Y$30</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c:ext uri="{02D57815-91ED-43cb-92C2-25804820EDAC}">
                        <c15:formulaRef>
                          <c15:sqref>LISTAS!$N$33:$Y$33</c15:sqref>
                        </c15:formulaRef>
                      </c:ext>
                    </c:extLst>
                    <c:numCache>
                      <c:formatCode>General</c:formatCode>
                      <c:ptCount val="12"/>
                      <c:pt idx="0">
                        <c:v>1.1499999999999999</c:v>
                      </c:pt>
                      <c:pt idx="1">
                        <c:v>3.4499999999999997</c:v>
                      </c:pt>
                      <c:pt idx="2">
                        <c:v>6.9499999999999993</c:v>
                      </c:pt>
                      <c:pt idx="3">
                        <c:v>10.5</c:v>
                      </c:pt>
                      <c:pt idx="4">
                        <c:v>12.35</c:v>
                      </c:pt>
                      <c:pt idx="5">
                        <c:v>14.15</c:v>
                      </c:pt>
                      <c:pt idx="6">
                        <c:v>15.5</c:v>
                      </c:pt>
                      <c:pt idx="7">
                        <c:v>16.850000000000001</c:v>
                      </c:pt>
                      <c:pt idx="8">
                        <c:v>18.200000000000003</c:v>
                      </c:pt>
                      <c:pt idx="9">
                        <c:v>19.550000000000004</c:v>
                      </c:pt>
                      <c:pt idx="10">
                        <c:v>20.900000000000006</c:v>
                      </c:pt>
                      <c:pt idx="11">
                        <c:v>22.150000000000006</c:v>
                      </c:pt>
                    </c:numCache>
                  </c:numRef>
                </c:val>
                <c:smooth val="0"/>
                <c:extLst>
                  <c:ext xmlns:c16="http://schemas.microsoft.com/office/drawing/2014/chart" uri="{C3380CC4-5D6E-409C-BE32-E72D297353CC}">
                    <c16:uniqueId val="{00000005-33FB-4F48-A675-B19CE715C210}"/>
                  </c:ext>
                </c:extLst>
              </c15:ser>
            </c15:filteredLineSeries>
          </c:ext>
        </c:extLst>
      </c:lineChart>
      <c:catAx>
        <c:axId val="1714931904"/>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714937888"/>
        <c:crosses val="autoZero"/>
        <c:auto val="1"/>
        <c:lblAlgn val="ctr"/>
        <c:lblOffset val="100"/>
        <c:noMultiLvlLbl val="0"/>
      </c:catAx>
      <c:valAx>
        <c:axId val="1714937888"/>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7149319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52">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0.xml><?xml version="1.0" encoding="utf-8"?>
<cs:chartStyle xmlns:cs="http://schemas.microsoft.com/office/drawing/2012/chartStyle" xmlns:a="http://schemas.openxmlformats.org/drawingml/2006/main" id="290">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1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15.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16.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17.xml><?xml version="1.0" encoding="utf-8"?>
<cs:chartStyle xmlns:cs="http://schemas.microsoft.com/office/drawing/2012/chartStyle" xmlns:a="http://schemas.openxmlformats.org/drawingml/2006/main" id="220">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18.xml><?xml version="1.0" encoding="utf-8"?>
<cs:chartStyle xmlns:cs="http://schemas.microsoft.com/office/drawing/2012/chartStyle" xmlns:a="http://schemas.openxmlformats.org/drawingml/2006/main" id="352">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52">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2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2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3.xml><?xml version="1.0" encoding="utf-8"?>
<cs:chartStyle xmlns:cs="http://schemas.microsoft.com/office/drawing/2012/chartStyle" xmlns:a="http://schemas.openxmlformats.org/drawingml/2006/main" id="256">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cap="none" spc="0" normalizeH="0" baseline="0"/>
  </cs:categoryAxis>
  <cs:chartArea>
    <cs:lnRef idx="0"/>
    <cs:fillRef idx="0"/>
    <cs:effectRef idx="0"/>
    <cs:fontRef idx="minor">
      <a:schemeClr val="dk1"/>
    </cs:fontRef>
    <cs:spPr>
      <a:pattFill prst="dkDnDiag">
        <a:fgClr>
          <a:schemeClr val="lt1"/>
        </a:fgClr>
        <a:bgClr>
          <a:schemeClr val="dk1">
            <a:lumMod val="10000"/>
            <a:lumOff val="90000"/>
          </a:schemeClr>
        </a:bgClr>
      </a:patt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alpha val="75000"/>
        </a:schemeClr>
      </a:solidFill>
      <a:ln w="9525">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19050">
        <a:solidFill>
          <a:schemeClr val="lt1"/>
        </a:solidFill>
      </a:ln>
    </cs:spPr>
  </cs:dataPoint>
  <cs:dataPoint3D>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50800">
        <a:solidFill>
          <a:schemeClr val="lt1"/>
        </a:solidFill>
      </a:ln>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spPr>
      <a:solidFill>
        <a:schemeClr val="lt1">
          <a:alpha val="50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3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3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34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8.xml><?xml version="1.0" encoding="utf-8"?>
<cs:chartStyle xmlns:cs="http://schemas.microsoft.com/office/drawing/2012/chartStyle" xmlns:a="http://schemas.openxmlformats.org/drawingml/2006/main" id="352">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9.xml><?xml version="1.0" encoding="utf-8"?>
<cs:chartStyle xmlns:cs="http://schemas.microsoft.com/office/drawing/2012/chartStyle" xmlns:a="http://schemas.openxmlformats.org/drawingml/2006/main" id="290">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4.xml><?xml version="1.0" encoding="utf-8"?>
<cs:chartStyle xmlns:cs="http://schemas.microsoft.com/office/drawing/2012/chartStyle" xmlns:a="http://schemas.openxmlformats.org/drawingml/2006/main" id="256">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cap="none" spc="0" normalizeH="0" baseline="0"/>
  </cs:categoryAxis>
  <cs:chartArea>
    <cs:lnRef idx="0"/>
    <cs:fillRef idx="0"/>
    <cs:effectRef idx="0"/>
    <cs:fontRef idx="minor">
      <a:schemeClr val="dk1"/>
    </cs:fontRef>
    <cs:spPr>
      <a:pattFill prst="dkDnDiag">
        <a:fgClr>
          <a:schemeClr val="lt1"/>
        </a:fgClr>
        <a:bgClr>
          <a:schemeClr val="dk1">
            <a:lumMod val="10000"/>
            <a:lumOff val="90000"/>
          </a:schemeClr>
        </a:bgClr>
      </a:patt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alpha val="75000"/>
        </a:schemeClr>
      </a:solidFill>
      <a:ln w="9525">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19050">
        <a:solidFill>
          <a:schemeClr val="lt1"/>
        </a:solidFill>
      </a:ln>
    </cs:spPr>
  </cs:dataPoint>
  <cs:dataPoint3D>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50800">
        <a:solidFill>
          <a:schemeClr val="lt1"/>
        </a:solidFill>
      </a:ln>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spPr>
      <a:solidFill>
        <a:schemeClr val="lt1">
          <a:alpha val="50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4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43.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44.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45.xml><?xml version="1.0" encoding="utf-8"?>
<cs:chartStyle xmlns:cs="http://schemas.microsoft.com/office/drawing/2012/chartStyle" xmlns:a="http://schemas.openxmlformats.org/drawingml/2006/main" id="352">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4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352">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49.xml><?xml version="1.0" encoding="utf-8"?>
<cs:chartStyle xmlns:cs="http://schemas.microsoft.com/office/drawing/2012/chartStyle" xmlns:a="http://schemas.openxmlformats.org/drawingml/2006/main" id="352">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56">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cap="none" spc="0" normalizeH="0" baseline="0"/>
  </cs:categoryAxis>
  <cs:chartArea>
    <cs:lnRef idx="0"/>
    <cs:fillRef idx="0"/>
    <cs:effectRef idx="0"/>
    <cs:fontRef idx="minor">
      <a:schemeClr val="dk1"/>
    </cs:fontRef>
    <cs:spPr>
      <a:pattFill prst="dkDnDiag">
        <a:fgClr>
          <a:schemeClr val="lt1"/>
        </a:fgClr>
        <a:bgClr>
          <a:schemeClr val="dk1">
            <a:lumMod val="10000"/>
            <a:lumOff val="90000"/>
          </a:schemeClr>
        </a:bgClr>
      </a:patt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alpha val="75000"/>
        </a:schemeClr>
      </a:solidFill>
      <a:ln w="9525">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19050">
        <a:solidFill>
          <a:schemeClr val="lt1"/>
        </a:solidFill>
      </a:ln>
    </cs:spPr>
  </cs:dataPoint>
  <cs:dataPoint3D>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50800">
        <a:solidFill>
          <a:schemeClr val="lt1"/>
        </a:solidFill>
      </a:ln>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spPr>
      <a:solidFill>
        <a:schemeClr val="lt1">
          <a:alpha val="50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51.xml><?xml version="1.0" encoding="utf-8"?>
<cs:chartStyle xmlns:cs="http://schemas.microsoft.com/office/drawing/2012/chartStyle" xmlns:a="http://schemas.openxmlformats.org/drawingml/2006/main" id="256">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cap="none" spc="0" normalizeH="0" baseline="0"/>
  </cs:categoryAxis>
  <cs:chartArea>
    <cs:lnRef idx="0"/>
    <cs:fillRef idx="0"/>
    <cs:effectRef idx="0"/>
    <cs:fontRef idx="minor">
      <a:schemeClr val="dk1"/>
    </cs:fontRef>
    <cs:spPr>
      <a:pattFill prst="dkDnDiag">
        <a:fgClr>
          <a:schemeClr val="lt1"/>
        </a:fgClr>
        <a:bgClr>
          <a:schemeClr val="dk1">
            <a:lumMod val="10000"/>
            <a:lumOff val="90000"/>
          </a:schemeClr>
        </a:bgClr>
      </a:patt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alpha val="75000"/>
        </a:schemeClr>
      </a:solidFill>
      <a:ln w="9525">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19050">
        <a:solidFill>
          <a:schemeClr val="lt1"/>
        </a:solidFill>
      </a:ln>
    </cs:spPr>
  </cs:dataPoint>
  <cs:dataPoint3D>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50800">
        <a:solidFill>
          <a:schemeClr val="lt1"/>
        </a:solidFill>
      </a:ln>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spPr>
      <a:solidFill>
        <a:schemeClr val="lt1">
          <a:alpha val="50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5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92">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50000"/>
        <a:lumOff val="50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lumMod val="75000"/>
          </a:schemeClr>
        </a:solidFill>
      </a:ln>
    </cs:spPr>
  </cs:dataPoint>
  <cs:dataPoint3D>
    <cs:lnRef idx="0">
      <cs:styleClr val="auto"/>
    </cs:lnRef>
    <cs:fillRef idx="0">
      <cs:styleClr val="auto"/>
    </cs:fillRef>
    <cs:effectRef idx="0"/>
    <cs:fontRef idx="minor">
      <a:schemeClr val="tx1"/>
    </cs:fontRef>
    <cs:spPr>
      <a:solidFill>
        <a:schemeClr val="phClr"/>
      </a:solidFill>
      <a:ln>
        <a:solidFill>
          <a:schemeClr val="phClr">
            <a:lumMod val="75000"/>
          </a:schemeClr>
        </a:solidFill>
      </a:ln>
      <a:scene3d>
        <a:camera prst="orthographicFront"/>
        <a:lightRig rig="threePt" dir="t"/>
      </a:scene3d>
      <a:sp3d prstMaterial="translucentPowder"/>
    </cs:spPr>
  </cs:dataPoint3D>
  <cs:dataPointLine>
    <cs:lnRef idx="0">
      <cs:styleClr val="auto"/>
    </cs:lnRef>
    <cs:fillRef idx="0"/>
    <cs:effectRef idx="0"/>
    <cs:fontRef idx="minor">
      <a:schemeClr val="tx1"/>
    </cs:fontRef>
    <cs:spPr>
      <a:ln w="28575" cap="rnd">
        <a:solidFill>
          <a:schemeClr val="phClr">
            <a:alpha val="70000"/>
          </a:schemeClr>
        </a:solidFill>
        <a:round/>
      </a:ln>
    </cs:spPr>
  </cs:dataPointLine>
  <cs:dataPointMarker>
    <cs:lnRef idx="0">
      <cs:styleClr val="auto"/>
    </cs:lnRef>
    <cs:fillRef idx="0">
      <cs:styleClr val="auto"/>
    </cs:fillRef>
    <cs:effectRef idx="0"/>
    <cs:fontRef idx="minor">
      <a:schemeClr val="dk1"/>
    </cs:fontRef>
    <cs:spPr>
      <a:solidFill>
        <a:schemeClr val="phClr">
          <a:alpha val="70000"/>
        </a:schemeClr>
      </a:solidFill>
      <a:ln>
        <a:solidFill>
          <a:schemeClr val="phClr">
            <a:lumMod val="75000"/>
          </a:schemeClr>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tx1"/>
    </cs:fontRef>
    <cs:spPr>
      <a:solidFill>
        <a:schemeClr val="lt1">
          <a:alpha val="27000"/>
        </a:schemeClr>
      </a:solidFill>
      <a:sp3d/>
    </cs:spPr>
  </cs:floor>
  <cs:gridlineMajor>
    <cs:lnRef idx="0"/>
    <cs:fillRef idx="0"/>
    <cs:effectRef idx="0"/>
    <cs:fontRef idx="minor">
      <a:schemeClr val="tx1"/>
    </cs:fontRef>
    <cs:spPr>
      <a:ln w="9525" cap="flat" cmpd="sng" algn="ctr">
        <a:solidFill>
          <a:schemeClr val="tx1">
            <a:lumMod val="5000"/>
            <a:lumOff val="95000"/>
          </a:schemeClr>
        </a:solidFill>
        <a:round/>
      </a:ln>
    </cs:spPr>
  </cs:gridlineMajor>
  <cs:gridlineMinor>
    <cs:lnRef idx="0"/>
    <cs:fillRef idx="0"/>
    <cs:effectRef idx="0"/>
    <cs:fontRef idx="minor">
      <a:schemeClr val="tx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50000"/>
        <a:lumOff val="50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0" kern="1200" cap="none" spc="50"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tx1"/>
    </cs:fontRef>
    <cs:spPr>
      <a:sp3d/>
    </cs:spPr>
  </cs:wall>
</cs:chartStyle>
</file>

<file path=xl/charts/style5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352">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56.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352">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5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2">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50000"/>
        <a:lumOff val="50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lumMod val="75000"/>
          </a:schemeClr>
        </a:solidFill>
      </a:ln>
    </cs:spPr>
  </cs:dataPoint>
  <cs:dataPoint3D>
    <cs:lnRef idx="0">
      <cs:styleClr val="auto"/>
    </cs:lnRef>
    <cs:fillRef idx="0">
      <cs:styleClr val="auto"/>
    </cs:fillRef>
    <cs:effectRef idx="0"/>
    <cs:fontRef idx="minor">
      <a:schemeClr val="tx1"/>
    </cs:fontRef>
    <cs:spPr>
      <a:solidFill>
        <a:schemeClr val="phClr"/>
      </a:solidFill>
      <a:ln>
        <a:solidFill>
          <a:schemeClr val="phClr">
            <a:lumMod val="75000"/>
          </a:schemeClr>
        </a:solidFill>
      </a:ln>
      <a:scene3d>
        <a:camera prst="orthographicFront"/>
        <a:lightRig rig="threePt" dir="t"/>
      </a:scene3d>
      <a:sp3d prstMaterial="translucentPowder"/>
    </cs:spPr>
  </cs:dataPoint3D>
  <cs:dataPointLine>
    <cs:lnRef idx="0">
      <cs:styleClr val="auto"/>
    </cs:lnRef>
    <cs:fillRef idx="0"/>
    <cs:effectRef idx="0"/>
    <cs:fontRef idx="minor">
      <a:schemeClr val="tx1"/>
    </cs:fontRef>
    <cs:spPr>
      <a:ln w="28575" cap="rnd">
        <a:solidFill>
          <a:schemeClr val="phClr">
            <a:alpha val="70000"/>
          </a:schemeClr>
        </a:solidFill>
        <a:round/>
      </a:ln>
    </cs:spPr>
  </cs:dataPointLine>
  <cs:dataPointMarker>
    <cs:lnRef idx="0">
      <cs:styleClr val="auto"/>
    </cs:lnRef>
    <cs:fillRef idx="0">
      <cs:styleClr val="auto"/>
    </cs:fillRef>
    <cs:effectRef idx="0"/>
    <cs:fontRef idx="minor">
      <a:schemeClr val="dk1"/>
    </cs:fontRef>
    <cs:spPr>
      <a:solidFill>
        <a:schemeClr val="phClr">
          <a:alpha val="70000"/>
        </a:schemeClr>
      </a:solidFill>
      <a:ln>
        <a:solidFill>
          <a:schemeClr val="phClr">
            <a:lumMod val="75000"/>
          </a:schemeClr>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tx1"/>
    </cs:fontRef>
    <cs:spPr>
      <a:solidFill>
        <a:schemeClr val="lt1">
          <a:alpha val="27000"/>
        </a:schemeClr>
      </a:solidFill>
      <a:sp3d/>
    </cs:spPr>
  </cs:floor>
  <cs:gridlineMajor>
    <cs:lnRef idx="0"/>
    <cs:fillRef idx="0"/>
    <cs:effectRef idx="0"/>
    <cs:fontRef idx="minor">
      <a:schemeClr val="tx1"/>
    </cs:fontRef>
    <cs:spPr>
      <a:ln w="9525" cap="flat" cmpd="sng" algn="ctr">
        <a:solidFill>
          <a:schemeClr val="tx1">
            <a:lumMod val="5000"/>
            <a:lumOff val="95000"/>
          </a:schemeClr>
        </a:solidFill>
        <a:round/>
      </a:ln>
    </cs:spPr>
  </cs:gridlineMajor>
  <cs:gridlineMinor>
    <cs:lnRef idx="0"/>
    <cs:fillRef idx="0"/>
    <cs:effectRef idx="0"/>
    <cs:fontRef idx="minor">
      <a:schemeClr val="tx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50000"/>
        <a:lumOff val="50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0" kern="1200" cap="none" spc="50"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tx1"/>
    </cs:fontRef>
    <cs:spPr>
      <a:sp3d/>
    </cs:spPr>
  </cs:wall>
</cs:chartStyle>
</file>

<file path=xl/charts/style60.xml><?xml version="1.0" encoding="utf-8"?>
<cs:chartStyle xmlns:cs="http://schemas.microsoft.com/office/drawing/2012/chartStyle" xmlns:a="http://schemas.openxmlformats.org/drawingml/2006/main" id="292">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50000"/>
        <a:lumOff val="50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lumMod val="75000"/>
          </a:schemeClr>
        </a:solidFill>
      </a:ln>
    </cs:spPr>
  </cs:dataPoint>
  <cs:dataPoint3D>
    <cs:lnRef idx="0">
      <cs:styleClr val="auto"/>
    </cs:lnRef>
    <cs:fillRef idx="0">
      <cs:styleClr val="auto"/>
    </cs:fillRef>
    <cs:effectRef idx="0"/>
    <cs:fontRef idx="minor">
      <a:schemeClr val="tx1"/>
    </cs:fontRef>
    <cs:spPr>
      <a:solidFill>
        <a:schemeClr val="phClr"/>
      </a:solidFill>
      <a:ln>
        <a:solidFill>
          <a:schemeClr val="phClr">
            <a:lumMod val="75000"/>
          </a:schemeClr>
        </a:solidFill>
      </a:ln>
      <a:scene3d>
        <a:camera prst="orthographicFront"/>
        <a:lightRig rig="threePt" dir="t"/>
      </a:scene3d>
      <a:sp3d prstMaterial="translucentPowder"/>
    </cs:spPr>
  </cs:dataPoint3D>
  <cs:dataPointLine>
    <cs:lnRef idx="0">
      <cs:styleClr val="auto"/>
    </cs:lnRef>
    <cs:fillRef idx="0"/>
    <cs:effectRef idx="0"/>
    <cs:fontRef idx="minor">
      <a:schemeClr val="tx1"/>
    </cs:fontRef>
    <cs:spPr>
      <a:ln w="28575" cap="rnd">
        <a:solidFill>
          <a:schemeClr val="phClr">
            <a:alpha val="70000"/>
          </a:schemeClr>
        </a:solidFill>
        <a:round/>
      </a:ln>
    </cs:spPr>
  </cs:dataPointLine>
  <cs:dataPointMarker>
    <cs:lnRef idx="0">
      <cs:styleClr val="auto"/>
    </cs:lnRef>
    <cs:fillRef idx="0">
      <cs:styleClr val="auto"/>
    </cs:fillRef>
    <cs:effectRef idx="0"/>
    <cs:fontRef idx="minor">
      <a:schemeClr val="dk1"/>
    </cs:fontRef>
    <cs:spPr>
      <a:solidFill>
        <a:schemeClr val="phClr">
          <a:alpha val="70000"/>
        </a:schemeClr>
      </a:solidFill>
      <a:ln>
        <a:solidFill>
          <a:schemeClr val="phClr">
            <a:lumMod val="75000"/>
          </a:schemeClr>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tx1"/>
    </cs:fontRef>
    <cs:spPr>
      <a:solidFill>
        <a:schemeClr val="lt1">
          <a:alpha val="27000"/>
        </a:schemeClr>
      </a:solidFill>
      <a:sp3d/>
    </cs:spPr>
  </cs:floor>
  <cs:gridlineMajor>
    <cs:lnRef idx="0"/>
    <cs:fillRef idx="0"/>
    <cs:effectRef idx="0"/>
    <cs:fontRef idx="minor">
      <a:schemeClr val="tx1"/>
    </cs:fontRef>
    <cs:spPr>
      <a:ln w="9525" cap="flat" cmpd="sng" algn="ctr">
        <a:solidFill>
          <a:schemeClr val="tx1">
            <a:lumMod val="5000"/>
            <a:lumOff val="95000"/>
          </a:schemeClr>
        </a:solidFill>
        <a:round/>
      </a:ln>
    </cs:spPr>
  </cs:gridlineMajor>
  <cs:gridlineMinor>
    <cs:lnRef idx="0"/>
    <cs:fillRef idx="0"/>
    <cs:effectRef idx="0"/>
    <cs:fontRef idx="minor">
      <a:schemeClr val="tx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50000"/>
        <a:lumOff val="50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0" kern="1200" cap="none" spc="50"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tx1"/>
    </cs:fontRef>
    <cs:spPr>
      <a:sp3d/>
    </cs:spPr>
  </cs:wall>
</cs:chartStyle>
</file>

<file path=xl/charts/style6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3.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4.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5.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66.xml><?xml version="1.0" encoding="utf-8"?>
<cs:chartStyle xmlns:cs="http://schemas.microsoft.com/office/drawing/2012/chartStyle" xmlns:a="http://schemas.openxmlformats.org/drawingml/2006/main" id="220">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67.xml><?xml version="1.0" encoding="utf-8"?>
<cs:chartStyle xmlns:cs="http://schemas.microsoft.com/office/drawing/2012/chartStyle" xmlns:a="http://schemas.openxmlformats.org/drawingml/2006/main" id="352">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6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352">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8" Type="http://schemas.openxmlformats.org/officeDocument/2006/relationships/hyperlink" Target="#'detalle predial'!A1"/><Relationship Id="rId13" Type="http://schemas.openxmlformats.org/officeDocument/2006/relationships/chart" Target="../charts/chart8.xml"/><Relationship Id="rId3" Type="http://schemas.openxmlformats.org/officeDocument/2006/relationships/chart" Target="../charts/chart1.xml"/><Relationship Id="rId7" Type="http://schemas.openxmlformats.org/officeDocument/2006/relationships/chart" Target="../charts/chart5.xml"/><Relationship Id="rId12" Type="http://schemas.openxmlformats.org/officeDocument/2006/relationships/chart" Target="../charts/chart7.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4.xml"/><Relationship Id="rId11" Type="http://schemas.openxmlformats.org/officeDocument/2006/relationships/chart" Target="../charts/chart6.xml"/><Relationship Id="rId5" Type="http://schemas.openxmlformats.org/officeDocument/2006/relationships/chart" Target="../charts/chart3.xml"/><Relationship Id="rId10" Type="http://schemas.openxmlformats.org/officeDocument/2006/relationships/image" Target="../media/image4.png"/><Relationship Id="rId4" Type="http://schemas.openxmlformats.org/officeDocument/2006/relationships/chart" Target="../charts/chart2.xml"/><Relationship Id="rId9" Type="http://schemas.openxmlformats.org/officeDocument/2006/relationships/image" Target="../media/image3.png"/></Relationships>
</file>

<file path=xl/drawings/_rels/drawing10.xml.rels><?xml version="1.0" encoding="UTF-8" standalone="yes"?>
<Relationships xmlns="http://schemas.openxmlformats.org/package/2006/relationships"><Relationship Id="rId8" Type="http://schemas.openxmlformats.org/officeDocument/2006/relationships/chart" Target="../charts/chart40.xml"/><Relationship Id="rId13" Type="http://schemas.openxmlformats.org/officeDocument/2006/relationships/chart" Target="../charts/chart43.xml"/><Relationship Id="rId18" Type="http://schemas.openxmlformats.org/officeDocument/2006/relationships/chart" Target="../charts/chart47.xml"/><Relationship Id="rId3" Type="http://schemas.openxmlformats.org/officeDocument/2006/relationships/chart" Target="../charts/chart38.xml"/><Relationship Id="rId7" Type="http://schemas.openxmlformats.org/officeDocument/2006/relationships/chart" Target="../charts/chart39.xml"/><Relationship Id="rId12" Type="http://schemas.openxmlformats.org/officeDocument/2006/relationships/chart" Target="../charts/chart42.xml"/><Relationship Id="rId17" Type="http://schemas.openxmlformats.org/officeDocument/2006/relationships/image" Target="../media/image6.png"/><Relationship Id="rId2" Type="http://schemas.openxmlformats.org/officeDocument/2006/relationships/image" Target="../media/image2.png"/><Relationship Id="rId16" Type="http://schemas.openxmlformats.org/officeDocument/2006/relationships/chart" Target="../charts/chart46.xml"/><Relationship Id="rId1" Type="http://schemas.openxmlformats.org/officeDocument/2006/relationships/image" Target="../media/image1.png"/><Relationship Id="rId6" Type="http://schemas.openxmlformats.org/officeDocument/2006/relationships/image" Target="../media/image4.png"/><Relationship Id="rId11" Type="http://schemas.microsoft.com/office/2007/relationships/hdphoto" Target="../media/hdphoto1.wdp"/><Relationship Id="rId5" Type="http://schemas.openxmlformats.org/officeDocument/2006/relationships/image" Target="../media/image3.png"/><Relationship Id="rId15" Type="http://schemas.openxmlformats.org/officeDocument/2006/relationships/chart" Target="../charts/chart45.xml"/><Relationship Id="rId10" Type="http://schemas.openxmlformats.org/officeDocument/2006/relationships/image" Target="../media/image5.png"/><Relationship Id="rId4" Type="http://schemas.openxmlformats.org/officeDocument/2006/relationships/hyperlink" Target="#'detalle predial'!A1"/><Relationship Id="rId9" Type="http://schemas.openxmlformats.org/officeDocument/2006/relationships/chart" Target="../charts/chart41.xml"/><Relationship Id="rId14" Type="http://schemas.openxmlformats.org/officeDocument/2006/relationships/chart" Target="../charts/chart44.xml"/></Relationships>
</file>

<file path=xl/drawings/_rels/drawing12.xml.rels><?xml version="1.0" encoding="UTF-8" standalone="yes"?>
<Relationships xmlns="http://schemas.openxmlformats.org/package/2006/relationships"><Relationship Id="rId8" Type="http://schemas.openxmlformats.org/officeDocument/2006/relationships/chart" Target="../charts/chart49.xml"/><Relationship Id="rId13" Type="http://schemas.openxmlformats.org/officeDocument/2006/relationships/image" Target="../media/image3.png"/><Relationship Id="rId18" Type="http://schemas.openxmlformats.org/officeDocument/2006/relationships/chart" Target="../charts/chart56.xml"/><Relationship Id="rId3" Type="http://schemas.openxmlformats.org/officeDocument/2006/relationships/image" Target="../media/image10.png"/><Relationship Id="rId7" Type="http://schemas.openxmlformats.org/officeDocument/2006/relationships/chart" Target="../charts/chart48.xml"/><Relationship Id="rId12" Type="http://schemas.openxmlformats.org/officeDocument/2006/relationships/hyperlink" Target="#'detalle predial'!A1"/><Relationship Id="rId17" Type="http://schemas.openxmlformats.org/officeDocument/2006/relationships/chart" Target="../charts/chart55.xml"/><Relationship Id="rId2" Type="http://schemas.openxmlformats.org/officeDocument/2006/relationships/image" Target="../media/image2.png"/><Relationship Id="rId16" Type="http://schemas.openxmlformats.org/officeDocument/2006/relationships/chart" Target="../charts/chart54.xml"/><Relationship Id="rId20" Type="http://schemas.microsoft.com/office/2007/relationships/hdphoto" Target="../media/hdphoto1.wdp"/><Relationship Id="rId1" Type="http://schemas.openxmlformats.org/officeDocument/2006/relationships/image" Target="../media/image1.png"/><Relationship Id="rId6" Type="http://schemas.openxmlformats.org/officeDocument/2006/relationships/image" Target="../media/image13.png"/><Relationship Id="rId11" Type="http://schemas.openxmlformats.org/officeDocument/2006/relationships/chart" Target="../charts/chart52.xml"/><Relationship Id="rId5" Type="http://schemas.openxmlformats.org/officeDocument/2006/relationships/image" Target="../media/image12.png"/><Relationship Id="rId15" Type="http://schemas.openxmlformats.org/officeDocument/2006/relationships/chart" Target="../charts/chart53.xml"/><Relationship Id="rId10" Type="http://schemas.openxmlformats.org/officeDocument/2006/relationships/chart" Target="../charts/chart51.xml"/><Relationship Id="rId19" Type="http://schemas.openxmlformats.org/officeDocument/2006/relationships/image" Target="../media/image5.png"/><Relationship Id="rId4" Type="http://schemas.openxmlformats.org/officeDocument/2006/relationships/image" Target="../media/image11.png"/><Relationship Id="rId9" Type="http://schemas.openxmlformats.org/officeDocument/2006/relationships/chart" Target="../charts/chart50.xml"/><Relationship Id="rId14" Type="http://schemas.openxmlformats.org/officeDocument/2006/relationships/image" Target="../media/image4.png"/></Relationships>
</file>

<file path=xl/drawings/_rels/drawing14.xml.rels><?xml version="1.0" encoding="UTF-8" standalone="yes"?>
<Relationships xmlns="http://schemas.openxmlformats.org/package/2006/relationships"><Relationship Id="rId8" Type="http://schemas.openxmlformats.org/officeDocument/2006/relationships/chart" Target="../charts/chart64.xml"/><Relationship Id="rId13" Type="http://schemas.openxmlformats.org/officeDocument/2006/relationships/chart" Target="../charts/chart69.xml"/><Relationship Id="rId3" Type="http://schemas.openxmlformats.org/officeDocument/2006/relationships/chart" Target="../charts/chart59.xml"/><Relationship Id="rId7" Type="http://schemas.openxmlformats.org/officeDocument/2006/relationships/chart" Target="../charts/chart63.xml"/><Relationship Id="rId12" Type="http://schemas.openxmlformats.org/officeDocument/2006/relationships/chart" Target="../charts/chart68.xml"/><Relationship Id="rId2" Type="http://schemas.openxmlformats.org/officeDocument/2006/relationships/chart" Target="../charts/chart58.xml"/><Relationship Id="rId1" Type="http://schemas.openxmlformats.org/officeDocument/2006/relationships/chart" Target="../charts/chart57.xml"/><Relationship Id="rId6" Type="http://schemas.openxmlformats.org/officeDocument/2006/relationships/chart" Target="../charts/chart62.xml"/><Relationship Id="rId11" Type="http://schemas.openxmlformats.org/officeDocument/2006/relationships/chart" Target="../charts/chart67.xml"/><Relationship Id="rId5" Type="http://schemas.openxmlformats.org/officeDocument/2006/relationships/chart" Target="../charts/chart61.xml"/><Relationship Id="rId10" Type="http://schemas.openxmlformats.org/officeDocument/2006/relationships/chart" Target="../charts/chart66.xml"/><Relationship Id="rId4" Type="http://schemas.openxmlformats.org/officeDocument/2006/relationships/chart" Target="../charts/chart60.xml"/><Relationship Id="rId9" Type="http://schemas.openxmlformats.org/officeDocument/2006/relationships/chart" Target="../charts/chart65.xml"/></Relationships>
</file>

<file path=xl/drawings/_rels/drawing15.xml.rels><?xml version="1.0" encoding="UTF-8" standalone="yes"?>
<Relationships xmlns="http://schemas.openxmlformats.org/package/2006/relationships"><Relationship Id="rId1" Type="http://schemas.openxmlformats.org/officeDocument/2006/relationships/image" Target="../media/image14.jpg"/></Relationships>
</file>

<file path=xl/drawings/_rels/drawing2.xml.rels><?xml version="1.0" encoding="UTF-8" standalone="yes"?>
<Relationships xmlns="http://schemas.openxmlformats.org/package/2006/relationships"><Relationship Id="rId8" Type="http://schemas.openxmlformats.org/officeDocument/2006/relationships/chart" Target="../charts/chart11.xml"/><Relationship Id="rId13" Type="http://schemas.openxmlformats.org/officeDocument/2006/relationships/chart" Target="../charts/chart14.xml"/><Relationship Id="rId18" Type="http://schemas.openxmlformats.org/officeDocument/2006/relationships/chart" Target="../charts/chart19.xml"/><Relationship Id="rId3" Type="http://schemas.openxmlformats.org/officeDocument/2006/relationships/chart" Target="../charts/chart9.xml"/><Relationship Id="rId7" Type="http://schemas.openxmlformats.org/officeDocument/2006/relationships/chart" Target="../charts/chart10.xml"/><Relationship Id="rId12" Type="http://schemas.openxmlformats.org/officeDocument/2006/relationships/chart" Target="../charts/chart13.xml"/><Relationship Id="rId17" Type="http://schemas.openxmlformats.org/officeDocument/2006/relationships/chart" Target="../charts/chart18.xml"/><Relationship Id="rId2" Type="http://schemas.openxmlformats.org/officeDocument/2006/relationships/image" Target="../media/image2.png"/><Relationship Id="rId16" Type="http://schemas.openxmlformats.org/officeDocument/2006/relationships/chart" Target="../charts/chart17.xml"/><Relationship Id="rId20" Type="http://schemas.openxmlformats.org/officeDocument/2006/relationships/chart" Target="../charts/chart20.xml"/><Relationship Id="rId1" Type="http://schemas.openxmlformats.org/officeDocument/2006/relationships/image" Target="../media/image1.png"/><Relationship Id="rId6" Type="http://schemas.openxmlformats.org/officeDocument/2006/relationships/image" Target="../media/image4.png"/><Relationship Id="rId11" Type="http://schemas.microsoft.com/office/2007/relationships/hdphoto" Target="../media/hdphoto1.wdp"/><Relationship Id="rId5" Type="http://schemas.openxmlformats.org/officeDocument/2006/relationships/image" Target="../media/image3.png"/><Relationship Id="rId15" Type="http://schemas.openxmlformats.org/officeDocument/2006/relationships/chart" Target="../charts/chart16.xml"/><Relationship Id="rId10" Type="http://schemas.openxmlformats.org/officeDocument/2006/relationships/image" Target="../media/image5.png"/><Relationship Id="rId19" Type="http://schemas.openxmlformats.org/officeDocument/2006/relationships/image" Target="../media/image6.png"/><Relationship Id="rId4" Type="http://schemas.openxmlformats.org/officeDocument/2006/relationships/hyperlink" Target="#'detalle predial'!A1"/><Relationship Id="rId9" Type="http://schemas.openxmlformats.org/officeDocument/2006/relationships/chart" Target="../charts/chart12.xml"/><Relationship Id="rId14" Type="http://schemas.openxmlformats.org/officeDocument/2006/relationships/chart" Target="../charts/chart15.xml"/></Relationships>
</file>

<file path=xl/drawings/_rels/drawing4.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5.png"/><Relationship Id="rId7" Type="http://schemas.openxmlformats.org/officeDocument/2006/relationships/chart" Target="../charts/chart22.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21.xml"/><Relationship Id="rId5" Type="http://schemas.openxmlformats.org/officeDocument/2006/relationships/image" Target="../media/image7.png"/><Relationship Id="rId4" Type="http://schemas.microsoft.com/office/2007/relationships/hdphoto" Target="../media/hdphoto1.wdp"/><Relationship Id="rId9" Type="http://schemas.openxmlformats.org/officeDocument/2006/relationships/image" Target="../media/image9.jpeg"/></Relationships>
</file>

<file path=xl/drawings/_rels/drawing5.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5.png"/><Relationship Id="rId7" Type="http://schemas.openxmlformats.org/officeDocument/2006/relationships/chart" Target="../charts/chart24.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23.xml"/><Relationship Id="rId5" Type="http://schemas.openxmlformats.org/officeDocument/2006/relationships/image" Target="../media/image7.png"/><Relationship Id="rId4" Type="http://schemas.microsoft.com/office/2007/relationships/hdphoto" Target="../media/hdphoto1.wdp"/><Relationship Id="rId9" Type="http://schemas.openxmlformats.org/officeDocument/2006/relationships/image" Target="../media/image9.jpeg"/></Relationships>
</file>

<file path=xl/drawings/_rels/drawing6.xml.rels><?xml version="1.0" encoding="UTF-8" standalone="yes"?>
<Relationships xmlns="http://schemas.openxmlformats.org/package/2006/relationships"><Relationship Id="rId8" Type="http://schemas.openxmlformats.org/officeDocument/2006/relationships/chart" Target="../charts/chart26.xml"/><Relationship Id="rId3" Type="http://schemas.openxmlformats.org/officeDocument/2006/relationships/image" Target="../media/image4.png"/><Relationship Id="rId7" Type="http://schemas.openxmlformats.org/officeDocument/2006/relationships/chart" Target="../charts/chart25.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7.png"/><Relationship Id="rId5" Type="http://schemas.microsoft.com/office/2007/relationships/hdphoto" Target="../media/hdphoto1.wdp"/><Relationship Id="rId10" Type="http://schemas.openxmlformats.org/officeDocument/2006/relationships/image" Target="../media/image9.jpeg"/><Relationship Id="rId4" Type="http://schemas.openxmlformats.org/officeDocument/2006/relationships/image" Target="../media/image5.png"/><Relationship Id="rId9" Type="http://schemas.openxmlformats.org/officeDocument/2006/relationships/image" Target="../media/image8.png"/></Relationships>
</file>

<file path=xl/drawings/_rels/drawing7.xml.rels><?xml version="1.0" encoding="UTF-8" standalone="yes"?>
<Relationships xmlns="http://schemas.openxmlformats.org/package/2006/relationships"><Relationship Id="rId8" Type="http://schemas.openxmlformats.org/officeDocument/2006/relationships/chart" Target="../charts/chart28.xml"/><Relationship Id="rId3" Type="http://schemas.openxmlformats.org/officeDocument/2006/relationships/image" Target="../media/image4.png"/><Relationship Id="rId7" Type="http://schemas.openxmlformats.org/officeDocument/2006/relationships/chart" Target="../charts/chart27.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7.png"/><Relationship Id="rId5" Type="http://schemas.microsoft.com/office/2007/relationships/hdphoto" Target="../media/hdphoto1.wdp"/><Relationship Id="rId10" Type="http://schemas.openxmlformats.org/officeDocument/2006/relationships/image" Target="../media/image9.jpeg"/><Relationship Id="rId4" Type="http://schemas.openxmlformats.org/officeDocument/2006/relationships/image" Target="../media/image5.png"/><Relationship Id="rId9" Type="http://schemas.openxmlformats.org/officeDocument/2006/relationships/image" Target="../media/image8.png"/></Relationships>
</file>

<file path=xl/drawings/_rels/drawing8.xml.rels><?xml version="1.0" encoding="UTF-8" standalone="yes"?>
<Relationships xmlns="http://schemas.openxmlformats.org/package/2006/relationships"><Relationship Id="rId8" Type="http://schemas.openxmlformats.org/officeDocument/2006/relationships/chart" Target="../charts/chart30.xml"/><Relationship Id="rId3" Type="http://schemas.openxmlformats.org/officeDocument/2006/relationships/image" Target="../media/image4.png"/><Relationship Id="rId7" Type="http://schemas.openxmlformats.org/officeDocument/2006/relationships/chart" Target="../charts/chart29.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7.png"/><Relationship Id="rId5" Type="http://schemas.microsoft.com/office/2007/relationships/hdphoto" Target="../media/hdphoto1.wdp"/><Relationship Id="rId10" Type="http://schemas.openxmlformats.org/officeDocument/2006/relationships/image" Target="../media/image9.jpeg"/><Relationship Id="rId4" Type="http://schemas.openxmlformats.org/officeDocument/2006/relationships/image" Target="../media/image5.png"/><Relationship Id="rId9" Type="http://schemas.openxmlformats.org/officeDocument/2006/relationships/image" Target="../media/image8.png"/></Relationships>
</file>

<file path=xl/drawings/_rels/drawing9.xml.rels><?xml version="1.0" encoding="UTF-8" standalone="yes"?>
<Relationships xmlns="http://schemas.openxmlformats.org/package/2006/relationships"><Relationship Id="rId3" Type="http://schemas.openxmlformats.org/officeDocument/2006/relationships/chart" Target="../charts/chart33.xml"/><Relationship Id="rId7" Type="http://schemas.openxmlformats.org/officeDocument/2006/relationships/chart" Target="../charts/chart37.xml"/><Relationship Id="rId2" Type="http://schemas.openxmlformats.org/officeDocument/2006/relationships/chart" Target="../charts/chart32.xml"/><Relationship Id="rId1" Type="http://schemas.openxmlformats.org/officeDocument/2006/relationships/chart" Target="../charts/chart31.xml"/><Relationship Id="rId6" Type="http://schemas.openxmlformats.org/officeDocument/2006/relationships/chart" Target="../charts/chart36.xml"/><Relationship Id="rId5" Type="http://schemas.openxmlformats.org/officeDocument/2006/relationships/chart" Target="../charts/chart35.xml"/><Relationship Id="rId4" Type="http://schemas.openxmlformats.org/officeDocument/2006/relationships/chart" Target="../charts/chart34.xml"/></Relationships>
</file>

<file path=xl/drawings/drawing1.xml><?xml version="1.0" encoding="utf-8"?>
<xdr:wsDr xmlns:xdr="http://schemas.openxmlformats.org/drawingml/2006/spreadsheetDrawing" xmlns:a="http://schemas.openxmlformats.org/drawingml/2006/main">
  <xdr:twoCellAnchor editAs="oneCell">
    <xdr:from>
      <xdr:col>0</xdr:col>
      <xdr:colOff>258536</xdr:colOff>
      <xdr:row>3</xdr:row>
      <xdr:rowOff>54429</xdr:rowOff>
    </xdr:from>
    <xdr:to>
      <xdr:col>0</xdr:col>
      <xdr:colOff>893535</xdr:colOff>
      <xdr:row>5</xdr:row>
      <xdr:rowOff>54428</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8536" y="1121229"/>
          <a:ext cx="634999" cy="628649"/>
        </a:xfrm>
        <a:prstGeom prst="rect">
          <a:avLst/>
        </a:prstGeom>
      </xdr:spPr>
    </xdr:pic>
    <xdr:clientData/>
  </xdr:twoCellAnchor>
  <xdr:twoCellAnchor editAs="oneCell">
    <xdr:from>
      <xdr:col>0</xdr:col>
      <xdr:colOff>353786</xdr:colOff>
      <xdr:row>10</xdr:row>
      <xdr:rowOff>0</xdr:rowOff>
    </xdr:from>
    <xdr:to>
      <xdr:col>1</xdr:col>
      <xdr:colOff>215446</xdr:colOff>
      <xdr:row>12</xdr:row>
      <xdr:rowOff>140606</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53786" y="3524250"/>
          <a:ext cx="795110" cy="816881"/>
        </a:xfrm>
        <a:prstGeom prst="rect">
          <a:avLst/>
        </a:prstGeom>
      </xdr:spPr>
    </xdr:pic>
    <xdr:clientData/>
  </xdr:twoCellAnchor>
  <xdr:twoCellAnchor>
    <xdr:from>
      <xdr:col>3</xdr:col>
      <xdr:colOff>82551</xdr:colOff>
      <xdr:row>14</xdr:row>
      <xdr:rowOff>50800</xdr:rowOff>
    </xdr:from>
    <xdr:to>
      <xdr:col>3</xdr:col>
      <xdr:colOff>749301</xdr:colOff>
      <xdr:row>17</xdr:row>
      <xdr:rowOff>161925</xdr:rowOff>
    </xdr:to>
    <xdr:sp macro="" textlink="">
      <xdr:nvSpPr>
        <xdr:cNvPr id="12" name="Conector 11">
          <a:extLst>
            <a:ext uri="{FF2B5EF4-FFF2-40B4-BE49-F238E27FC236}">
              <a16:creationId xmlns:a16="http://schemas.microsoft.com/office/drawing/2014/main" id="{00000000-0008-0000-0000-00000C000000}"/>
            </a:ext>
          </a:extLst>
        </xdr:cNvPr>
        <xdr:cNvSpPr/>
      </xdr:nvSpPr>
      <xdr:spPr>
        <a:xfrm>
          <a:off x="2787651" y="10661650"/>
          <a:ext cx="666750" cy="682625"/>
        </a:xfrm>
        <a:prstGeom prst="flowChartConnector">
          <a:avLst/>
        </a:prstGeom>
        <a:solidFill>
          <a:schemeClr val="bg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0</xdr:col>
      <xdr:colOff>31751</xdr:colOff>
      <xdr:row>14</xdr:row>
      <xdr:rowOff>15875</xdr:rowOff>
    </xdr:from>
    <xdr:to>
      <xdr:col>0</xdr:col>
      <xdr:colOff>730251</xdr:colOff>
      <xdr:row>17</xdr:row>
      <xdr:rowOff>127000</xdr:rowOff>
    </xdr:to>
    <xdr:sp macro="" textlink="">
      <xdr:nvSpPr>
        <xdr:cNvPr id="13" name="Conector 12">
          <a:extLst>
            <a:ext uri="{FF2B5EF4-FFF2-40B4-BE49-F238E27FC236}">
              <a16:creationId xmlns:a16="http://schemas.microsoft.com/office/drawing/2014/main" id="{00000000-0008-0000-0000-00000D000000}"/>
            </a:ext>
          </a:extLst>
        </xdr:cNvPr>
        <xdr:cNvSpPr/>
      </xdr:nvSpPr>
      <xdr:spPr>
        <a:xfrm>
          <a:off x="31751" y="10626725"/>
          <a:ext cx="698500" cy="682625"/>
        </a:xfrm>
        <a:prstGeom prst="flowChartConnector">
          <a:avLst/>
        </a:prstGeom>
        <a:solidFill>
          <a:schemeClr val="bg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s-CO" sz="1200"/>
        </a:p>
      </xdr:txBody>
    </xdr:sp>
    <xdr:clientData/>
  </xdr:twoCellAnchor>
  <xdr:twoCellAnchor>
    <xdr:from>
      <xdr:col>6</xdr:col>
      <xdr:colOff>50801</xdr:colOff>
      <xdr:row>14</xdr:row>
      <xdr:rowOff>34925</xdr:rowOff>
    </xdr:from>
    <xdr:to>
      <xdr:col>6</xdr:col>
      <xdr:colOff>717551</xdr:colOff>
      <xdr:row>17</xdr:row>
      <xdr:rowOff>146050</xdr:rowOff>
    </xdr:to>
    <xdr:sp macro="" textlink="">
      <xdr:nvSpPr>
        <xdr:cNvPr id="14" name="Conector 13">
          <a:extLst>
            <a:ext uri="{FF2B5EF4-FFF2-40B4-BE49-F238E27FC236}">
              <a16:creationId xmlns:a16="http://schemas.microsoft.com/office/drawing/2014/main" id="{00000000-0008-0000-0000-00000E000000}"/>
            </a:ext>
          </a:extLst>
        </xdr:cNvPr>
        <xdr:cNvSpPr/>
      </xdr:nvSpPr>
      <xdr:spPr>
        <a:xfrm>
          <a:off x="5422901" y="10645775"/>
          <a:ext cx="666750" cy="682625"/>
        </a:xfrm>
        <a:prstGeom prst="flowChartConnector">
          <a:avLst/>
        </a:prstGeom>
        <a:solidFill>
          <a:schemeClr val="bg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104777</xdr:colOff>
      <xdr:row>14</xdr:row>
      <xdr:rowOff>92075</xdr:rowOff>
    </xdr:from>
    <xdr:to>
      <xdr:col>9</xdr:col>
      <xdr:colOff>841375</xdr:colOff>
      <xdr:row>18</xdr:row>
      <xdr:rowOff>12700</xdr:rowOff>
    </xdr:to>
    <xdr:sp macro="" textlink="">
      <xdr:nvSpPr>
        <xdr:cNvPr id="15" name="Conector 14">
          <a:extLst>
            <a:ext uri="{FF2B5EF4-FFF2-40B4-BE49-F238E27FC236}">
              <a16:creationId xmlns:a16="http://schemas.microsoft.com/office/drawing/2014/main" id="{00000000-0008-0000-0000-00000F000000}"/>
            </a:ext>
          </a:extLst>
        </xdr:cNvPr>
        <xdr:cNvSpPr/>
      </xdr:nvSpPr>
      <xdr:spPr>
        <a:xfrm>
          <a:off x="8277227" y="10702925"/>
          <a:ext cx="736598" cy="682625"/>
        </a:xfrm>
        <a:prstGeom prst="flowChartConnector">
          <a:avLst/>
        </a:prstGeom>
        <a:solidFill>
          <a:schemeClr val="bg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0</xdr:col>
      <xdr:colOff>111125</xdr:colOff>
      <xdr:row>14</xdr:row>
      <xdr:rowOff>142875</xdr:rowOff>
    </xdr:from>
    <xdr:to>
      <xdr:col>0</xdr:col>
      <xdr:colOff>666750</xdr:colOff>
      <xdr:row>17</xdr:row>
      <xdr:rowOff>31750</xdr:rowOff>
    </xdr:to>
    <xdr:sp macro="" textlink="">
      <xdr:nvSpPr>
        <xdr:cNvPr id="16" name="CuadroTexto 15">
          <a:extLst>
            <a:ext uri="{FF2B5EF4-FFF2-40B4-BE49-F238E27FC236}">
              <a16:creationId xmlns:a16="http://schemas.microsoft.com/office/drawing/2014/main" id="{00000000-0008-0000-0000-000010000000}"/>
            </a:ext>
          </a:extLst>
        </xdr:cNvPr>
        <xdr:cNvSpPr txBox="1"/>
      </xdr:nvSpPr>
      <xdr:spPr>
        <a:xfrm>
          <a:off x="111125" y="10753725"/>
          <a:ext cx="555625" cy="460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800" b="1">
              <a:latin typeface="+mj-lt"/>
            </a:rPr>
            <a:t>T1</a:t>
          </a:r>
        </a:p>
      </xdr:txBody>
    </xdr:sp>
    <xdr:clientData/>
  </xdr:twoCellAnchor>
  <xdr:twoCellAnchor>
    <xdr:from>
      <xdr:col>3</xdr:col>
      <xdr:colOff>41275</xdr:colOff>
      <xdr:row>14</xdr:row>
      <xdr:rowOff>184150</xdr:rowOff>
    </xdr:from>
    <xdr:to>
      <xdr:col>3</xdr:col>
      <xdr:colOff>596900</xdr:colOff>
      <xdr:row>17</xdr:row>
      <xdr:rowOff>73025</xdr:rowOff>
    </xdr:to>
    <xdr:sp macro="" textlink="">
      <xdr:nvSpPr>
        <xdr:cNvPr id="17" name="CuadroTexto 16">
          <a:extLst>
            <a:ext uri="{FF2B5EF4-FFF2-40B4-BE49-F238E27FC236}">
              <a16:creationId xmlns:a16="http://schemas.microsoft.com/office/drawing/2014/main" id="{00000000-0008-0000-0000-000011000000}"/>
            </a:ext>
          </a:extLst>
        </xdr:cNvPr>
        <xdr:cNvSpPr txBox="1"/>
      </xdr:nvSpPr>
      <xdr:spPr>
        <a:xfrm>
          <a:off x="2746375" y="10795000"/>
          <a:ext cx="555625" cy="460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800" b="1">
              <a:latin typeface="+mj-lt"/>
            </a:rPr>
            <a:t>UF2</a:t>
          </a:r>
        </a:p>
      </xdr:txBody>
    </xdr:sp>
    <xdr:clientData/>
  </xdr:twoCellAnchor>
  <xdr:twoCellAnchor>
    <xdr:from>
      <xdr:col>6</xdr:col>
      <xdr:colOff>114300</xdr:colOff>
      <xdr:row>14</xdr:row>
      <xdr:rowOff>177800</xdr:rowOff>
    </xdr:from>
    <xdr:to>
      <xdr:col>8</xdr:col>
      <xdr:colOff>19050</xdr:colOff>
      <xdr:row>17</xdr:row>
      <xdr:rowOff>66675</xdr:rowOff>
    </xdr:to>
    <xdr:sp macro="" textlink="">
      <xdr:nvSpPr>
        <xdr:cNvPr id="18" name="CuadroTexto 17">
          <a:extLst>
            <a:ext uri="{FF2B5EF4-FFF2-40B4-BE49-F238E27FC236}">
              <a16:creationId xmlns:a16="http://schemas.microsoft.com/office/drawing/2014/main" id="{00000000-0008-0000-0000-000012000000}"/>
            </a:ext>
          </a:extLst>
        </xdr:cNvPr>
        <xdr:cNvSpPr txBox="1"/>
      </xdr:nvSpPr>
      <xdr:spPr>
        <a:xfrm>
          <a:off x="5495925" y="6003925"/>
          <a:ext cx="1825625" cy="460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800" b="1">
              <a:latin typeface="+mj-lt"/>
            </a:rPr>
            <a:t>UF3</a:t>
          </a:r>
        </a:p>
      </xdr:txBody>
    </xdr:sp>
    <xdr:clientData/>
  </xdr:twoCellAnchor>
  <xdr:twoCellAnchor>
    <xdr:from>
      <xdr:col>9</xdr:col>
      <xdr:colOff>174625</xdr:colOff>
      <xdr:row>15</xdr:row>
      <xdr:rowOff>47625</xdr:rowOff>
    </xdr:from>
    <xdr:to>
      <xdr:col>9</xdr:col>
      <xdr:colOff>730250</xdr:colOff>
      <xdr:row>17</xdr:row>
      <xdr:rowOff>127000</xdr:rowOff>
    </xdr:to>
    <xdr:sp macro="" textlink="">
      <xdr:nvSpPr>
        <xdr:cNvPr id="19" name="CuadroTexto 18">
          <a:extLst>
            <a:ext uri="{FF2B5EF4-FFF2-40B4-BE49-F238E27FC236}">
              <a16:creationId xmlns:a16="http://schemas.microsoft.com/office/drawing/2014/main" id="{00000000-0008-0000-0000-000013000000}"/>
            </a:ext>
          </a:extLst>
        </xdr:cNvPr>
        <xdr:cNvSpPr txBox="1"/>
      </xdr:nvSpPr>
      <xdr:spPr>
        <a:xfrm>
          <a:off x="8347075" y="10848975"/>
          <a:ext cx="555625" cy="460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800" b="1">
              <a:latin typeface="+mj-lt"/>
            </a:rPr>
            <a:t>UF4</a:t>
          </a:r>
        </a:p>
      </xdr:txBody>
    </xdr:sp>
    <xdr:clientData/>
  </xdr:twoCellAnchor>
  <xdr:twoCellAnchor>
    <xdr:from>
      <xdr:col>3</xdr:col>
      <xdr:colOff>66676</xdr:colOff>
      <xdr:row>25</xdr:row>
      <xdr:rowOff>50800</xdr:rowOff>
    </xdr:from>
    <xdr:to>
      <xdr:col>3</xdr:col>
      <xdr:colOff>733426</xdr:colOff>
      <xdr:row>28</xdr:row>
      <xdr:rowOff>161925</xdr:rowOff>
    </xdr:to>
    <xdr:sp macro="" textlink="">
      <xdr:nvSpPr>
        <xdr:cNvPr id="20" name="Conector 19">
          <a:extLst>
            <a:ext uri="{FF2B5EF4-FFF2-40B4-BE49-F238E27FC236}">
              <a16:creationId xmlns:a16="http://schemas.microsoft.com/office/drawing/2014/main" id="{00000000-0008-0000-0000-000014000000}"/>
            </a:ext>
          </a:extLst>
        </xdr:cNvPr>
        <xdr:cNvSpPr/>
      </xdr:nvSpPr>
      <xdr:spPr>
        <a:xfrm>
          <a:off x="2771776" y="13757275"/>
          <a:ext cx="666750" cy="682625"/>
        </a:xfrm>
        <a:prstGeom prst="flowChartConnector">
          <a:avLst/>
        </a:prstGeom>
        <a:solidFill>
          <a:schemeClr val="bg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0</xdr:col>
      <xdr:colOff>31751</xdr:colOff>
      <xdr:row>25</xdr:row>
      <xdr:rowOff>15875</xdr:rowOff>
    </xdr:from>
    <xdr:to>
      <xdr:col>0</xdr:col>
      <xdr:colOff>730251</xdr:colOff>
      <xdr:row>28</xdr:row>
      <xdr:rowOff>127000</xdr:rowOff>
    </xdr:to>
    <xdr:sp macro="" textlink="">
      <xdr:nvSpPr>
        <xdr:cNvPr id="21" name="Conector 20">
          <a:extLst>
            <a:ext uri="{FF2B5EF4-FFF2-40B4-BE49-F238E27FC236}">
              <a16:creationId xmlns:a16="http://schemas.microsoft.com/office/drawing/2014/main" id="{00000000-0008-0000-0000-000015000000}"/>
            </a:ext>
          </a:extLst>
        </xdr:cNvPr>
        <xdr:cNvSpPr/>
      </xdr:nvSpPr>
      <xdr:spPr>
        <a:xfrm>
          <a:off x="31751" y="13722350"/>
          <a:ext cx="698500" cy="682625"/>
        </a:xfrm>
        <a:prstGeom prst="flowChartConnector">
          <a:avLst/>
        </a:prstGeom>
        <a:solidFill>
          <a:schemeClr val="bg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s-CO" sz="1200"/>
        </a:p>
      </xdr:txBody>
    </xdr:sp>
    <xdr:clientData/>
  </xdr:twoCellAnchor>
  <xdr:twoCellAnchor>
    <xdr:from>
      <xdr:col>6</xdr:col>
      <xdr:colOff>82551</xdr:colOff>
      <xdr:row>25</xdr:row>
      <xdr:rowOff>19050</xdr:rowOff>
    </xdr:from>
    <xdr:to>
      <xdr:col>6</xdr:col>
      <xdr:colOff>749301</xdr:colOff>
      <xdr:row>28</xdr:row>
      <xdr:rowOff>130175</xdr:rowOff>
    </xdr:to>
    <xdr:sp macro="" textlink="">
      <xdr:nvSpPr>
        <xdr:cNvPr id="22" name="Conector 21">
          <a:extLst>
            <a:ext uri="{FF2B5EF4-FFF2-40B4-BE49-F238E27FC236}">
              <a16:creationId xmlns:a16="http://schemas.microsoft.com/office/drawing/2014/main" id="{00000000-0008-0000-0000-000016000000}"/>
            </a:ext>
          </a:extLst>
        </xdr:cNvPr>
        <xdr:cNvSpPr/>
      </xdr:nvSpPr>
      <xdr:spPr>
        <a:xfrm>
          <a:off x="5454651" y="13725525"/>
          <a:ext cx="666750" cy="682625"/>
        </a:xfrm>
        <a:prstGeom prst="flowChartConnector">
          <a:avLst/>
        </a:prstGeom>
        <a:solidFill>
          <a:schemeClr val="bg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104777</xdr:colOff>
      <xdr:row>25</xdr:row>
      <xdr:rowOff>44450</xdr:rowOff>
    </xdr:from>
    <xdr:to>
      <xdr:col>9</xdr:col>
      <xdr:colOff>841375</xdr:colOff>
      <xdr:row>28</xdr:row>
      <xdr:rowOff>155575</xdr:rowOff>
    </xdr:to>
    <xdr:sp macro="" textlink="">
      <xdr:nvSpPr>
        <xdr:cNvPr id="23" name="Conector 22">
          <a:extLst>
            <a:ext uri="{FF2B5EF4-FFF2-40B4-BE49-F238E27FC236}">
              <a16:creationId xmlns:a16="http://schemas.microsoft.com/office/drawing/2014/main" id="{00000000-0008-0000-0000-000017000000}"/>
            </a:ext>
          </a:extLst>
        </xdr:cNvPr>
        <xdr:cNvSpPr/>
      </xdr:nvSpPr>
      <xdr:spPr>
        <a:xfrm>
          <a:off x="8277227" y="13750925"/>
          <a:ext cx="736598" cy="682625"/>
        </a:xfrm>
        <a:prstGeom prst="flowChartConnector">
          <a:avLst/>
        </a:prstGeom>
        <a:solidFill>
          <a:schemeClr val="bg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0</xdr:col>
      <xdr:colOff>111125</xdr:colOff>
      <xdr:row>25</xdr:row>
      <xdr:rowOff>142875</xdr:rowOff>
    </xdr:from>
    <xdr:to>
      <xdr:col>0</xdr:col>
      <xdr:colOff>666750</xdr:colOff>
      <xdr:row>28</xdr:row>
      <xdr:rowOff>31750</xdr:rowOff>
    </xdr:to>
    <xdr:sp macro="" textlink="">
      <xdr:nvSpPr>
        <xdr:cNvPr id="24" name="CuadroTexto 23">
          <a:extLst>
            <a:ext uri="{FF2B5EF4-FFF2-40B4-BE49-F238E27FC236}">
              <a16:creationId xmlns:a16="http://schemas.microsoft.com/office/drawing/2014/main" id="{00000000-0008-0000-0000-000018000000}"/>
            </a:ext>
          </a:extLst>
        </xdr:cNvPr>
        <xdr:cNvSpPr txBox="1"/>
      </xdr:nvSpPr>
      <xdr:spPr>
        <a:xfrm>
          <a:off x="111125" y="13849350"/>
          <a:ext cx="555625" cy="460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800" b="1">
              <a:latin typeface="+mj-lt"/>
            </a:rPr>
            <a:t>UF5</a:t>
          </a:r>
        </a:p>
      </xdr:txBody>
    </xdr:sp>
    <xdr:clientData/>
  </xdr:twoCellAnchor>
  <xdr:twoCellAnchor>
    <xdr:from>
      <xdr:col>3</xdr:col>
      <xdr:colOff>41275</xdr:colOff>
      <xdr:row>25</xdr:row>
      <xdr:rowOff>184150</xdr:rowOff>
    </xdr:from>
    <xdr:to>
      <xdr:col>3</xdr:col>
      <xdr:colOff>596900</xdr:colOff>
      <xdr:row>28</xdr:row>
      <xdr:rowOff>73025</xdr:rowOff>
    </xdr:to>
    <xdr:sp macro="" textlink="">
      <xdr:nvSpPr>
        <xdr:cNvPr id="25" name="CuadroTexto 24">
          <a:extLst>
            <a:ext uri="{FF2B5EF4-FFF2-40B4-BE49-F238E27FC236}">
              <a16:creationId xmlns:a16="http://schemas.microsoft.com/office/drawing/2014/main" id="{00000000-0008-0000-0000-000019000000}"/>
            </a:ext>
          </a:extLst>
        </xdr:cNvPr>
        <xdr:cNvSpPr txBox="1"/>
      </xdr:nvSpPr>
      <xdr:spPr>
        <a:xfrm>
          <a:off x="2746375" y="13890625"/>
          <a:ext cx="555625" cy="460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800" b="1">
              <a:latin typeface="+mj-lt"/>
            </a:rPr>
            <a:t>UF6</a:t>
          </a:r>
        </a:p>
      </xdr:txBody>
    </xdr:sp>
    <xdr:clientData/>
  </xdr:twoCellAnchor>
  <xdr:twoCellAnchor>
    <xdr:from>
      <xdr:col>6</xdr:col>
      <xdr:colOff>98425</xdr:colOff>
      <xdr:row>25</xdr:row>
      <xdr:rowOff>161925</xdr:rowOff>
    </xdr:from>
    <xdr:to>
      <xdr:col>8</xdr:col>
      <xdr:colOff>3175</xdr:colOff>
      <xdr:row>28</xdr:row>
      <xdr:rowOff>50800</xdr:rowOff>
    </xdr:to>
    <xdr:sp macro="" textlink="">
      <xdr:nvSpPr>
        <xdr:cNvPr id="26" name="CuadroTexto 25">
          <a:extLst>
            <a:ext uri="{FF2B5EF4-FFF2-40B4-BE49-F238E27FC236}">
              <a16:creationId xmlns:a16="http://schemas.microsoft.com/office/drawing/2014/main" id="{00000000-0008-0000-0000-00001A000000}"/>
            </a:ext>
          </a:extLst>
        </xdr:cNvPr>
        <xdr:cNvSpPr txBox="1"/>
      </xdr:nvSpPr>
      <xdr:spPr>
        <a:xfrm>
          <a:off x="5470525" y="13868400"/>
          <a:ext cx="1819275" cy="460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800" b="1">
              <a:latin typeface="+mj-lt"/>
            </a:rPr>
            <a:t>UF7</a:t>
          </a:r>
        </a:p>
      </xdr:txBody>
    </xdr:sp>
    <xdr:clientData/>
  </xdr:twoCellAnchor>
  <xdr:twoCellAnchor>
    <xdr:from>
      <xdr:col>9</xdr:col>
      <xdr:colOff>174625</xdr:colOff>
      <xdr:row>25</xdr:row>
      <xdr:rowOff>174625</xdr:rowOff>
    </xdr:from>
    <xdr:to>
      <xdr:col>9</xdr:col>
      <xdr:colOff>730250</xdr:colOff>
      <xdr:row>28</xdr:row>
      <xdr:rowOff>63500</xdr:rowOff>
    </xdr:to>
    <xdr:sp macro="" textlink="">
      <xdr:nvSpPr>
        <xdr:cNvPr id="27" name="CuadroTexto 26">
          <a:extLst>
            <a:ext uri="{FF2B5EF4-FFF2-40B4-BE49-F238E27FC236}">
              <a16:creationId xmlns:a16="http://schemas.microsoft.com/office/drawing/2014/main" id="{00000000-0008-0000-0000-00001B000000}"/>
            </a:ext>
          </a:extLst>
        </xdr:cNvPr>
        <xdr:cNvSpPr txBox="1"/>
      </xdr:nvSpPr>
      <xdr:spPr>
        <a:xfrm>
          <a:off x="8347075" y="13881100"/>
          <a:ext cx="555625" cy="460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800" b="1">
              <a:latin typeface="+mj-lt"/>
            </a:rPr>
            <a:t>UF8</a:t>
          </a:r>
        </a:p>
      </xdr:txBody>
    </xdr:sp>
    <xdr:clientData/>
  </xdr:twoCellAnchor>
  <xdr:twoCellAnchor>
    <xdr:from>
      <xdr:col>0</xdr:col>
      <xdr:colOff>127000</xdr:colOff>
      <xdr:row>38</xdr:row>
      <xdr:rowOff>15875</xdr:rowOff>
    </xdr:from>
    <xdr:to>
      <xdr:col>6</xdr:col>
      <xdr:colOff>793750</xdr:colOff>
      <xdr:row>50</xdr:row>
      <xdr:rowOff>142875</xdr:rowOff>
    </xdr:to>
    <xdr:graphicFrame macro="">
      <xdr:nvGraphicFramePr>
        <xdr:cNvPr id="28" name="Gráfico 27">
          <a:extLst>
            <a:ext uri="{FF2B5EF4-FFF2-40B4-BE49-F238E27FC236}">
              <a16:creationId xmlns:a16="http://schemas.microsoft.com/office/drawing/2014/main" id="{00000000-0008-0000-00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127000</xdr:colOff>
      <xdr:row>52</xdr:row>
      <xdr:rowOff>63500</xdr:rowOff>
    </xdr:from>
    <xdr:to>
      <xdr:col>6</xdr:col>
      <xdr:colOff>793750</xdr:colOff>
      <xdr:row>65</xdr:row>
      <xdr:rowOff>142875</xdr:rowOff>
    </xdr:to>
    <xdr:graphicFrame macro="">
      <xdr:nvGraphicFramePr>
        <xdr:cNvPr id="29" name="Gráfico 28">
          <a:extLst>
            <a:ext uri="{FF2B5EF4-FFF2-40B4-BE49-F238E27FC236}">
              <a16:creationId xmlns:a16="http://schemas.microsoft.com/office/drawing/2014/main" id="{00000000-0008-0000-0000-00001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142875</xdr:colOff>
      <xdr:row>67</xdr:row>
      <xdr:rowOff>95250</xdr:rowOff>
    </xdr:from>
    <xdr:to>
      <xdr:col>2</xdr:col>
      <xdr:colOff>428625</xdr:colOff>
      <xdr:row>70</xdr:row>
      <xdr:rowOff>31750</xdr:rowOff>
    </xdr:to>
    <xdr:sp macro="" textlink="">
      <xdr:nvSpPr>
        <xdr:cNvPr id="30" name="Llamada rectangular 29">
          <a:extLst>
            <a:ext uri="{FF2B5EF4-FFF2-40B4-BE49-F238E27FC236}">
              <a16:creationId xmlns:a16="http://schemas.microsoft.com/office/drawing/2014/main" id="{00000000-0008-0000-0000-00001E000000}"/>
            </a:ext>
          </a:extLst>
        </xdr:cNvPr>
        <xdr:cNvSpPr/>
      </xdr:nvSpPr>
      <xdr:spPr>
        <a:xfrm>
          <a:off x="142875" y="23288625"/>
          <a:ext cx="2105025" cy="508000"/>
        </a:xfrm>
        <a:prstGeom prst="wedgeRectCallout">
          <a:avLst>
            <a:gd name="adj1" fmla="val -21639"/>
            <a:gd name="adj2" fmla="val 81250"/>
          </a:avLst>
        </a:prstGeom>
        <a:solidFill>
          <a:schemeClr val="bg1">
            <a:lumMod val="65000"/>
          </a:schemeClr>
        </a:solidFill>
        <a:ln>
          <a:solidFill>
            <a:srgbClr val="46D11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400" b="1">
              <a:latin typeface="+mj-lt"/>
            </a:rPr>
            <a:t>PREDIAL</a:t>
          </a:r>
        </a:p>
      </xdr:txBody>
    </xdr:sp>
    <xdr:clientData/>
  </xdr:twoCellAnchor>
  <xdr:twoCellAnchor>
    <xdr:from>
      <xdr:col>0</xdr:col>
      <xdr:colOff>63500</xdr:colOff>
      <xdr:row>71</xdr:row>
      <xdr:rowOff>31751</xdr:rowOff>
    </xdr:from>
    <xdr:to>
      <xdr:col>6</xdr:col>
      <xdr:colOff>63500</xdr:colOff>
      <xdr:row>86</xdr:row>
      <xdr:rowOff>120651</xdr:rowOff>
    </xdr:to>
    <xdr:graphicFrame macro="">
      <xdr:nvGraphicFramePr>
        <xdr:cNvPr id="31" name="Gráfico 30">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333375</xdr:colOff>
      <xdr:row>70</xdr:row>
      <xdr:rowOff>174624</xdr:rowOff>
    </xdr:from>
    <xdr:to>
      <xdr:col>11</xdr:col>
      <xdr:colOff>1143000</xdr:colOff>
      <xdr:row>86</xdr:row>
      <xdr:rowOff>126999</xdr:rowOff>
    </xdr:to>
    <xdr:graphicFrame macro="">
      <xdr:nvGraphicFramePr>
        <xdr:cNvPr id="32" name="Gráfico 31">
          <a:extLst>
            <a:ext uri="{FF2B5EF4-FFF2-40B4-BE49-F238E27FC236}">
              <a16:creationId xmlns:a16="http://schemas.microsoft.com/office/drawing/2014/main" id="{00000000-0008-0000-00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25399</xdr:colOff>
      <xdr:row>112</xdr:row>
      <xdr:rowOff>57150</xdr:rowOff>
    </xdr:from>
    <xdr:to>
      <xdr:col>3</xdr:col>
      <xdr:colOff>142874</xdr:colOff>
      <xdr:row>114</xdr:row>
      <xdr:rowOff>184150</xdr:rowOff>
    </xdr:to>
    <xdr:sp macro="" textlink="">
      <xdr:nvSpPr>
        <xdr:cNvPr id="33" name="Llamada rectangular 32">
          <a:extLst>
            <a:ext uri="{FF2B5EF4-FFF2-40B4-BE49-F238E27FC236}">
              <a16:creationId xmlns:a16="http://schemas.microsoft.com/office/drawing/2014/main" id="{00000000-0008-0000-0000-000021000000}"/>
            </a:ext>
          </a:extLst>
        </xdr:cNvPr>
        <xdr:cNvSpPr/>
      </xdr:nvSpPr>
      <xdr:spPr>
        <a:xfrm>
          <a:off x="25399" y="32184975"/>
          <a:ext cx="2822575" cy="508000"/>
        </a:xfrm>
        <a:prstGeom prst="wedgeRectCallout">
          <a:avLst>
            <a:gd name="adj1" fmla="val -21639"/>
            <a:gd name="adj2" fmla="val 81250"/>
          </a:avLst>
        </a:prstGeom>
        <a:solidFill>
          <a:schemeClr val="bg1">
            <a:lumMod val="65000"/>
          </a:schemeClr>
        </a:solidFill>
        <a:ln>
          <a:solidFill>
            <a:srgbClr val="46D11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400" b="1">
              <a:latin typeface="+mj-lt"/>
            </a:rPr>
            <a:t>SOCIO</a:t>
          </a:r>
          <a:r>
            <a:rPr lang="es-CO" sz="2400" b="1" baseline="0">
              <a:latin typeface="+mj-lt"/>
            </a:rPr>
            <a:t> AMBIENTAL</a:t>
          </a:r>
          <a:endParaRPr lang="es-CO" sz="2400" b="1">
            <a:latin typeface="+mj-lt"/>
          </a:endParaRPr>
        </a:p>
      </xdr:txBody>
    </xdr:sp>
    <xdr:clientData/>
  </xdr:twoCellAnchor>
  <xdr:twoCellAnchor>
    <xdr:from>
      <xdr:col>0</xdr:col>
      <xdr:colOff>47624</xdr:colOff>
      <xdr:row>96</xdr:row>
      <xdr:rowOff>111125</xdr:rowOff>
    </xdr:from>
    <xdr:to>
      <xdr:col>9</xdr:col>
      <xdr:colOff>904874</xdr:colOff>
      <xdr:row>110</xdr:row>
      <xdr:rowOff>95250</xdr:rowOff>
    </xdr:to>
    <xdr:graphicFrame macro="">
      <xdr:nvGraphicFramePr>
        <xdr:cNvPr id="34" name="Gráfico 33">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10</xdr:col>
      <xdr:colOff>174626</xdr:colOff>
      <xdr:row>100</xdr:row>
      <xdr:rowOff>161925</xdr:rowOff>
    </xdr:from>
    <xdr:to>
      <xdr:col>11</xdr:col>
      <xdr:colOff>619127</xdr:colOff>
      <xdr:row>105</xdr:row>
      <xdr:rowOff>95250</xdr:rowOff>
    </xdr:to>
    <xdr:sp macro="" textlink="">
      <xdr:nvSpPr>
        <xdr:cNvPr id="35" name="Flecha derecha 34">
          <a:hlinkClick xmlns:r="http://schemas.openxmlformats.org/officeDocument/2006/relationships" r:id="rId8"/>
          <a:extLst>
            <a:ext uri="{FF2B5EF4-FFF2-40B4-BE49-F238E27FC236}">
              <a16:creationId xmlns:a16="http://schemas.microsoft.com/office/drawing/2014/main" id="{00000000-0008-0000-0000-000023000000}"/>
            </a:ext>
          </a:extLst>
        </xdr:cNvPr>
        <xdr:cNvSpPr/>
      </xdr:nvSpPr>
      <xdr:spPr>
        <a:xfrm>
          <a:off x="9213851" y="30003750"/>
          <a:ext cx="1387476" cy="885825"/>
        </a:xfrm>
        <a:prstGeom prst="rightArrow">
          <a:avLst/>
        </a:prstGeom>
        <a:solidFill>
          <a:schemeClr val="accent1"/>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b="1"/>
        </a:p>
      </xdr:txBody>
    </xdr:sp>
    <xdr:clientData/>
  </xdr:twoCellAnchor>
  <xdr:twoCellAnchor>
    <xdr:from>
      <xdr:col>10</xdr:col>
      <xdr:colOff>285750</xdr:colOff>
      <xdr:row>101</xdr:row>
      <xdr:rowOff>174625</xdr:rowOff>
    </xdr:from>
    <xdr:to>
      <xdr:col>11</xdr:col>
      <xdr:colOff>295276</xdr:colOff>
      <xdr:row>105</xdr:row>
      <xdr:rowOff>15875</xdr:rowOff>
    </xdr:to>
    <xdr:sp macro="" textlink="">
      <xdr:nvSpPr>
        <xdr:cNvPr id="36" name="CuadroTexto 35">
          <a:extLst>
            <a:ext uri="{FF2B5EF4-FFF2-40B4-BE49-F238E27FC236}">
              <a16:creationId xmlns:a16="http://schemas.microsoft.com/office/drawing/2014/main" id="{00000000-0008-0000-0000-000024000000}"/>
            </a:ext>
          </a:extLst>
        </xdr:cNvPr>
        <xdr:cNvSpPr txBox="1"/>
      </xdr:nvSpPr>
      <xdr:spPr>
        <a:xfrm>
          <a:off x="9324975" y="30206950"/>
          <a:ext cx="952501" cy="603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200" b="1"/>
            <a:t>DETALLE</a:t>
          </a:r>
          <a:r>
            <a:rPr lang="es-CO" sz="1200" b="1" baseline="0"/>
            <a:t> PREDIAL</a:t>
          </a:r>
          <a:endParaRPr lang="es-CO" sz="1200" b="1"/>
        </a:p>
      </xdr:txBody>
    </xdr:sp>
    <xdr:clientData/>
  </xdr:twoCellAnchor>
  <xdr:twoCellAnchor>
    <xdr:from>
      <xdr:col>0</xdr:col>
      <xdr:colOff>47625</xdr:colOff>
      <xdr:row>131</xdr:row>
      <xdr:rowOff>79375</xdr:rowOff>
    </xdr:from>
    <xdr:to>
      <xdr:col>2</xdr:col>
      <xdr:colOff>841375</xdr:colOff>
      <xdr:row>133</xdr:row>
      <xdr:rowOff>111125</xdr:rowOff>
    </xdr:to>
    <xdr:sp macro="" textlink="">
      <xdr:nvSpPr>
        <xdr:cNvPr id="37" name="Pentágono 36">
          <a:extLst>
            <a:ext uri="{FF2B5EF4-FFF2-40B4-BE49-F238E27FC236}">
              <a16:creationId xmlns:a16="http://schemas.microsoft.com/office/drawing/2014/main" id="{00000000-0008-0000-0000-000025000000}"/>
            </a:ext>
          </a:extLst>
        </xdr:cNvPr>
        <xdr:cNvSpPr/>
      </xdr:nvSpPr>
      <xdr:spPr>
        <a:xfrm>
          <a:off x="47625" y="37826950"/>
          <a:ext cx="2613025" cy="412750"/>
        </a:xfrm>
        <a:prstGeom prst="homePlate">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3</xdr:col>
      <xdr:colOff>41275</xdr:colOff>
      <xdr:row>131</xdr:row>
      <xdr:rowOff>73025</xdr:rowOff>
    </xdr:from>
    <xdr:to>
      <xdr:col>5</xdr:col>
      <xdr:colOff>882650</xdr:colOff>
      <xdr:row>133</xdr:row>
      <xdr:rowOff>104775</xdr:rowOff>
    </xdr:to>
    <xdr:sp macro="" textlink="">
      <xdr:nvSpPr>
        <xdr:cNvPr id="38" name="Pentágono 37">
          <a:extLst>
            <a:ext uri="{FF2B5EF4-FFF2-40B4-BE49-F238E27FC236}">
              <a16:creationId xmlns:a16="http://schemas.microsoft.com/office/drawing/2014/main" id="{00000000-0008-0000-0000-000026000000}"/>
            </a:ext>
          </a:extLst>
        </xdr:cNvPr>
        <xdr:cNvSpPr/>
      </xdr:nvSpPr>
      <xdr:spPr>
        <a:xfrm>
          <a:off x="2746375" y="37820600"/>
          <a:ext cx="2622550" cy="412750"/>
        </a:xfrm>
        <a:prstGeom prst="homePlate">
          <a:avLst/>
        </a:prstGeom>
        <a:noFill/>
        <a:ln w="57150">
          <a:solidFill>
            <a:srgbClr val="00FF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82550</xdr:colOff>
      <xdr:row>131</xdr:row>
      <xdr:rowOff>98425</xdr:rowOff>
    </xdr:from>
    <xdr:to>
      <xdr:col>8</xdr:col>
      <xdr:colOff>781050</xdr:colOff>
      <xdr:row>133</xdr:row>
      <xdr:rowOff>130175</xdr:rowOff>
    </xdr:to>
    <xdr:sp macro="" textlink="">
      <xdr:nvSpPr>
        <xdr:cNvPr id="39" name="Pentágono 38">
          <a:extLst>
            <a:ext uri="{FF2B5EF4-FFF2-40B4-BE49-F238E27FC236}">
              <a16:creationId xmlns:a16="http://schemas.microsoft.com/office/drawing/2014/main" id="{00000000-0008-0000-0000-000027000000}"/>
            </a:ext>
          </a:extLst>
        </xdr:cNvPr>
        <xdr:cNvSpPr/>
      </xdr:nvSpPr>
      <xdr:spPr>
        <a:xfrm>
          <a:off x="5454650" y="37846000"/>
          <a:ext cx="2613025" cy="412750"/>
        </a:xfrm>
        <a:prstGeom prst="homePlate">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28575</xdr:colOff>
      <xdr:row>131</xdr:row>
      <xdr:rowOff>76200</xdr:rowOff>
    </xdr:from>
    <xdr:to>
      <xdr:col>11</xdr:col>
      <xdr:colOff>838200</xdr:colOff>
      <xdr:row>133</xdr:row>
      <xdr:rowOff>107950</xdr:rowOff>
    </xdr:to>
    <xdr:sp macro="" textlink="">
      <xdr:nvSpPr>
        <xdr:cNvPr id="40" name="Pentágono 39">
          <a:extLst>
            <a:ext uri="{FF2B5EF4-FFF2-40B4-BE49-F238E27FC236}">
              <a16:creationId xmlns:a16="http://schemas.microsoft.com/office/drawing/2014/main" id="{00000000-0008-0000-0000-000028000000}"/>
            </a:ext>
          </a:extLst>
        </xdr:cNvPr>
        <xdr:cNvSpPr/>
      </xdr:nvSpPr>
      <xdr:spPr>
        <a:xfrm>
          <a:off x="8201025" y="37823775"/>
          <a:ext cx="2619375" cy="412750"/>
        </a:xfrm>
        <a:prstGeom prst="homePlate">
          <a:avLst/>
        </a:prstGeom>
        <a:noFill/>
        <a:ln w="57150">
          <a:solidFill>
            <a:srgbClr val="00FF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174625</xdr:colOff>
      <xdr:row>132</xdr:row>
      <xdr:rowOff>15875</xdr:rowOff>
    </xdr:from>
    <xdr:to>
      <xdr:col>2</xdr:col>
      <xdr:colOff>317500</xdr:colOff>
      <xdr:row>136</xdr:row>
      <xdr:rowOff>0</xdr:rowOff>
    </xdr:to>
    <xdr:grpSp>
      <xdr:nvGrpSpPr>
        <xdr:cNvPr id="41" name="Grupo 40">
          <a:extLst>
            <a:ext uri="{FF2B5EF4-FFF2-40B4-BE49-F238E27FC236}">
              <a16:creationId xmlns:a16="http://schemas.microsoft.com/office/drawing/2014/main" id="{00000000-0008-0000-0000-000029000000}"/>
            </a:ext>
          </a:extLst>
        </xdr:cNvPr>
        <xdr:cNvGrpSpPr/>
      </xdr:nvGrpSpPr>
      <xdr:grpSpPr>
        <a:xfrm>
          <a:off x="2000250" y="33274000"/>
          <a:ext cx="142875" cy="777875"/>
          <a:chOff x="2000250" y="43227625"/>
          <a:chExt cx="142875" cy="777875"/>
        </a:xfrm>
      </xdr:grpSpPr>
      <xdr:sp macro="" textlink="">
        <xdr:nvSpPr>
          <xdr:cNvPr id="42" name="Conector 41">
            <a:extLst>
              <a:ext uri="{FF2B5EF4-FFF2-40B4-BE49-F238E27FC236}">
                <a16:creationId xmlns:a16="http://schemas.microsoft.com/office/drawing/2014/main" id="{00000000-0008-0000-0000-00002A000000}"/>
              </a:ext>
            </a:extLst>
          </xdr:cNvPr>
          <xdr:cNvSpPr/>
        </xdr:nvSpPr>
        <xdr:spPr>
          <a:xfrm>
            <a:off x="2000250" y="43227625"/>
            <a:ext cx="142875" cy="142875"/>
          </a:xfrm>
          <a:prstGeom prst="flowChartConnector">
            <a:avLst/>
          </a:prstGeom>
          <a:solidFill>
            <a:srgbClr val="00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xnSp macro="">
        <xdr:nvCxnSpPr>
          <xdr:cNvPr id="43" name="Conector recto 42">
            <a:extLst>
              <a:ext uri="{FF2B5EF4-FFF2-40B4-BE49-F238E27FC236}">
                <a16:creationId xmlns:a16="http://schemas.microsoft.com/office/drawing/2014/main" id="{00000000-0008-0000-0000-00002B000000}"/>
              </a:ext>
            </a:extLst>
          </xdr:cNvPr>
          <xdr:cNvCxnSpPr/>
        </xdr:nvCxnSpPr>
        <xdr:spPr>
          <a:xfrm>
            <a:off x="2084675" y="43365451"/>
            <a:ext cx="10825" cy="640049"/>
          </a:xfrm>
          <a:prstGeom prst="line">
            <a:avLst/>
          </a:prstGeom>
          <a:ln w="38100">
            <a:solidFill>
              <a:srgbClr val="00FF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10</xdr:col>
      <xdr:colOff>349250</xdr:colOff>
      <xdr:row>132</xdr:row>
      <xdr:rowOff>15875</xdr:rowOff>
    </xdr:from>
    <xdr:to>
      <xdr:col>10</xdr:col>
      <xdr:colOff>492125</xdr:colOff>
      <xdr:row>132</xdr:row>
      <xdr:rowOff>158750</xdr:rowOff>
    </xdr:to>
    <xdr:sp macro="" textlink="">
      <xdr:nvSpPr>
        <xdr:cNvPr id="44" name="Conector 43">
          <a:extLst>
            <a:ext uri="{FF2B5EF4-FFF2-40B4-BE49-F238E27FC236}">
              <a16:creationId xmlns:a16="http://schemas.microsoft.com/office/drawing/2014/main" id="{00000000-0008-0000-0000-00002C000000}"/>
            </a:ext>
          </a:extLst>
        </xdr:cNvPr>
        <xdr:cNvSpPr/>
      </xdr:nvSpPr>
      <xdr:spPr>
        <a:xfrm>
          <a:off x="9388475" y="37953950"/>
          <a:ext cx="142875" cy="142875"/>
        </a:xfrm>
        <a:prstGeom prst="flowChartConnector">
          <a:avLst/>
        </a:prstGeom>
        <a:solidFill>
          <a:schemeClr val="accen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10</xdr:col>
      <xdr:colOff>412750</xdr:colOff>
      <xdr:row>129</xdr:row>
      <xdr:rowOff>44968</xdr:rowOff>
    </xdr:from>
    <xdr:to>
      <xdr:col>10</xdr:col>
      <xdr:colOff>423575</xdr:colOff>
      <xdr:row>132</xdr:row>
      <xdr:rowOff>39456</xdr:rowOff>
    </xdr:to>
    <xdr:cxnSp macro="">
      <xdr:nvCxnSpPr>
        <xdr:cNvPr id="45" name="Conector recto 44">
          <a:extLst>
            <a:ext uri="{FF2B5EF4-FFF2-40B4-BE49-F238E27FC236}">
              <a16:creationId xmlns:a16="http://schemas.microsoft.com/office/drawing/2014/main" id="{00000000-0008-0000-0000-00002D000000}"/>
            </a:ext>
          </a:extLst>
        </xdr:cNvPr>
        <xdr:cNvCxnSpPr/>
      </xdr:nvCxnSpPr>
      <xdr:spPr>
        <a:xfrm>
          <a:off x="9451975" y="37392493"/>
          <a:ext cx="10825" cy="585038"/>
        </a:xfrm>
        <a:prstGeom prst="line">
          <a:avLst/>
        </a:prstGeom>
        <a:ln w="38100">
          <a:solidFill>
            <a:schemeClr val="accent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412750</xdr:colOff>
      <xdr:row>144</xdr:row>
      <xdr:rowOff>174625</xdr:rowOff>
    </xdr:from>
    <xdr:to>
      <xdr:col>1</xdr:col>
      <xdr:colOff>174625</xdr:colOff>
      <xdr:row>146</xdr:row>
      <xdr:rowOff>31750</xdr:rowOff>
    </xdr:to>
    <xdr:pic>
      <xdr:nvPicPr>
        <xdr:cNvPr id="46" name="Imagen 45">
          <a:extLst>
            <a:ext uri="{FF2B5EF4-FFF2-40B4-BE49-F238E27FC236}">
              <a16:creationId xmlns:a16="http://schemas.microsoft.com/office/drawing/2014/main" id="{00000000-0008-0000-0000-00002E00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412750" y="40655875"/>
          <a:ext cx="695325" cy="695325"/>
        </a:xfrm>
        <a:prstGeom prst="rect">
          <a:avLst/>
        </a:prstGeom>
      </xdr:spPr>
    </xdr:pic>
    <xdr:clientData/>
  </xdr:twoCellAnchor>
  <xdr:oneCellAnchor>
    <xdr:from>
      <xdr:col>0</xdr:col>
      <xdr:colOff>326572</xdr:colOff>
      <xdr:row>160</xdr:row>
      <xdr:rowOff>380999</xdr:rowOff>
    </xdr:from>
    <xdr:ext cx="621393" cy="630465"/>
    <xdr:pic>
      <xdr:nvPicPr>
        <xdr:cNvPr id="47" name="Imagen 46">
          <a:extLst>
            <a:ext uri="{FF2B5EF4-FFF2-40B4-BE49-F238E27FC236}">
              <a16:creationId xmlns:a16="http://schemas.microsoft.com/office/drawing/2014/main" id="{00000000-0008-0000-0000-00002F00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326572" y="44367449"/>
          <a:ext cx="621393" cy="630465"/>
        </a:xfrm>
        <a:prstGeom prst="rect">
          <a:avLst/>
        </a:prstGeom>
      </xdr:spPr>
    </xdr:pic>
    <xdr:clientData/>
  </xdr:oneCellAnchor>
  <xdr:twoCellAnchor>
    <xdr:from>
      <xdr:col>0</xdr:col>
      <xdr:colOff>15875</xdr:colOff>
      <xdr:row>174</xdr:row>
      <xdr:rowOff>15875</xdr:rowOff>
    </xdr:from>
    <xdr:to>
      <xdr:col>8</xdr:col>
      <xdr:colOff>47625</xdr:colOff>
      <xdr:row>174</xdr:row>
      <xdr:rowOff>47625</xdr:rowOff>
    </xdr:to>
    <xdr:cxnSp macro="">
      <xdr:nvCxnSpPr>
        <xdr:cNvPr id="49" name="Conector recto 48">
          <a:extLst>
            <a:ext uri="{FF2B5EF4-FFF2-40B4-BE49-F238E27FC236}">
              <a16:creationId xmlns:a16="http://schemas.microsoft.com/office/drawing/2014/main" id="{00000000-0008-0000-0000-000031000000}"/>
            </a:ext>
          </a:extLst>
        </xdr:cNvPr>
        <xdr:cNvCxnSpPr/>
      </xdr:nvCxnSpPr>
      <xdr:spPr>
        <a:xfrm flipV="1">
          <a:off x="15875" y="44989750"/>
          <a:ext cx="7334250" cy="31750"/>
        </a:xfrm>
        <a:prstGeom prst="line">
          <a:avLst/>
        </a:prstGeom>
        <a:ln w="571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904875</xdr:colOff>
      <xdr:row>182</xdr:row>
      <xdr:rowOff>0</xdr:rowOff>
    </xdr:from>
    <xdr:to>
      <xdr:col>10</xdr:col>
      <xdr:colOff>15875</xdr:colOff>
      <xdr:row>198</xdr:row>
      <xdr:rowOff>111125</xdr:rowOff>
    </xdr:to>
    <xdr:graphicFrame macro="">
      <xdr:nvGraphicFramePr>
        <xdr:cNvPr id="53" name="Gráfico 52">
          <a:extLst>
            <a:ext uri="{FF2B5EF4-FFF2-40B4-BE49-F238E27FC236}">
              <a16:creationId xmlns:a16="http://schemas.microsoft.com/office/drawing/2014/main" id="{00000000-0008-0000-0000-00003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793750</xdr:colOff>
      <xdr:row>207</xdr:row>
      <xdr:rowOff>111125</xdr:rowOff>
    </xdr:from>
    <xdr:to>
      <xdr:col>10</xdr:col>
      <xdr:colOff>187325</xdr:colOff>
      <xdr:row>228</xdr:row>
      <xdr:rowOff>44451</xdr:rowOff>
    </xdr:to>
    <xdr:graphicFrame macro="">
      <xdr:nvGraphicFramePr>
        <xdr:cNvPr id="54" name="Gráfico 53">
          <a:extLst>
            <a:ext uri="{FF2B5EF4-FFF2-40B4-BE49-F238E27FC236}">
              <a16:creationId xmlns:a16="http://schemas.microsoft.com/office/drawing/2014/main" id="{00000000-0008-0000-00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2</xdr:col>
      <xdr:colOff>1</xdr:colOff>
      <xdr:row>228</xdr:row>
      <xdr:rowOff>174625</xdr:rowOff>
    </xdr:from>
    <xdr:to>
      <xdr:col>6</xdr:col>
      <xdr:colOff>222251</xdr:colOff>
      <xdr:row>243</xdr:row>
      <xdr:rowOff>60325</xdr:rowOff>
    </xdr:to>
    <xdr:graphicFrame macro="">
      <xdr:nvGraphicFramePr>
        <xdr:cNvPr id="55" name="Gráfico 54">
          <a:extLst>
            <a:ext uri="{FF2B5EF4-FFF2-40B4-BE49-F238E27FC236}">
              <a16:creationId xmlns:a16="http://schemas.microsoft.com/office/drawing/2014/main" id="{00000000-0008-0000-00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26</xdr:row>
      <xdr:rowOff>54429</xdr:rowOff>
    </xdr:from>
    <xdr:to>
      <xdr:col>0</xdr:col>
      <xdr:colOff>762000</xdr:colOff>
      <xdr:row>29</xdr:row>
      <xdr:rowOff>149679</xdr:rowOff>
    </xdr:to>
    <xdr:sp macro="" textlink="">
      <xdr:nvSpPr>
        <xdr:cNvPr id="6" name="Lágrima 5">
          <a:extLst>
            <a:ext uri="{FF2B5EF4-FFF2-40B4-BE49-F238E27FC236}">
              <a16:creationId xmlns:a16="http://schemas.microsoft.com/office/drawing/2014/main" id="{00000000-0008-0000-0800-000006000000}"/>
            </a:ext>
          </a:extLst>
        </xdr:cNvPr>
        <xdr:cNvSpPr/>
      </xdr:nvSpPr>
      <xdr:spPr>
        <a:xfrm>
          <a:off x="0" y="7928429"/>
          <a:ext cx="762000" cy="666750"/>
        </a:xfrm>
        <a:prstGeom prst="teardrop">
          <a:avLst/>
        </a:prstGeom>
        <a:noFill/>
        <a:ln w="57150">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000"/>
        </a:p>
      </xdr:txBody>
    </xdr:sp>
    <xdr:clientData/>
  </xdr:twoCellAnchor>
  <xdr:twoCellAnchor>
    <xdr:from>
      <xdr:col>0</xdr:col>
      <xdr:colOff>81644</xdr:colOff>
      <xdr:row>71</xdr:row>
      <xdr:rowOff>13608</xdr:rowOff>
    </xdr:from>
    <xdr:to>
      <xdr:col>6</xdr:col>
      <xdr:colOff>993323</xdr:colOff>
      <xdr:row>72</xdr:row>
      <xdr:rowOff>13608</xdr:rowOff>
    </xdr:to>
    <xdr:sp macro="" textlink="">
      <xdr:nvSpPr>
        <xdr:cNvPr id="8" name="Pentágono 7">
          <a:extLst>
            <a:ext uri="{FF2B5EF4-FFF2-40B4-BE49-F238E27FC236}">
              <a16:creationId xmlns:a16="http://schemas.microsoft.com/office/drawing/2014/main" id="{00000000-0008-0000-0800-000008000000}"/>
            </a:ext>
          </a:extLst>
        </xdr:cNvPr>
        <xdr:cNvSpPr/>
      </xdr:nvSpPr>
      <xdr:spPr>
        <a:xfrm>
          <a:off x="81644" y="20356287"/>
          <a:ext cx="6096000" cy="408214"/>
        </a:xfrm>
        <a:prstGeom prst="homePlate">
          <a:avLst/>
        </a:prstGeom>
        <a:solidFill>
          <a:schemeClr val="bg2">
            <a:lumMod val="75000"/>
            <a:alpha val="34000"/>
          </a:schemeClr>
        </a:solidFill>
        <a:ln w="571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2400"/>
        </a:p>
      </xdr:txBody>
    </xdr:sp>
    <xdr:clientData/>
  </xdr:twoCellAnchor>
  <xdr:twoCellAnchor editAs="oneCell">
    <xdr:from>
      <xdr:col>0</xdr:col>
      <xdr:colOff>433161</xdr:colOff>
      <xdr:row>3</xdr:row>
      <xdr:rowOff>54429</xdr:rowOff>
    </xdr:from>
    <xdr:to>
      <xdr:col>1</xdr:col>
      <xdr:colOff>131535</xdr:colOff>
      <xdr:row>5</xdr:row>
      <xdr:rowOff>54428</xdr:rowOff>
    </xdr:to>
    <xdr:pic>
      <xdr:nvPicPr>
        <xdr:cNvPr id="3" name="Imagen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33161" y="1121229"/>
          <a:ext cx="631824" cy="628649"/>
        </a:xfrm>
        <a:prstGeom prst="rect">
          <a:avLst/>
        </a:prstGeom>
      </xdr:spPr>
    </xdr:pic>
    <xdr:clientData/>
  </xdr:twoCellAnchor>
  <xdr:twoCellAnchor editAs="oneCell">
    <xdr:from>
      <xdr:col>0</xdr:col>
      <xdr:colOff>329362</xdr:colOff>
      <xdr:row>22</xdr:row>
      <xdr:rowOff>275981</xdr:rowOff>
    </xdr:from>
    <xdr:to>
      <xdr:col>1</xdr:col>
      <xdr:colOff>191022</xdr:colOff>
      <xdr:row>24</xdr:row>
      <xdr:rowOff>99087</xdr:rowOff>
    </xdr:to>
    <xdr:pic>
      <xdr:nvPicPr>
        <xdr:cNvPr id="4" name="Imagen 3">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2">
          <a:duotone>
            <a:prstClr val="black"/>
            <a:schemeClr val="accent3">
              <a:tint val="45000"/>
              <a:satMod val="400000"/>
            </a:schemeClr>
          </a:duotone>
          <a:extLst>
            <a:ext uri="{28A0092B-C50C-407E-A947-70E740481C1C}">
              <a14:useLocalDpi xmlns:a14="http://schemas.microsoft.com/office/drawing/2010/main" val="0"/>
            </a:ext>
          </a:extLst>
        </a:blip>
        <a:stretch>
          <a:fillRect/>
        </a:stretch>
      </xdr:blipFill>
      <xdr:spPr>
        <a:xfrm>
          <a:off x="329362" y="7661519"/>
          <a:ext cx="792179" cy="819568"/>
        </a:xfrm>
        <a:prstGeom prst="rect">
          <a:avLst/>
        </a:prstGeom>
      </xdr:spPr>
    </xdr:pic>
    <xdr:clientData/>
  </xdr:twoCellAnchor>
  <xdr:twoCellAnchor>
    <xdr:from>
      <xdr:col>0</xdr:col>
      <xdr:colOff>163287</xdr:colOff>
      <xdr:row>73</xdr:row>
      <xdr:rowOff>65769</xdr:rowOff>
    </xdr:from>
    <xdr:to>
      <xdr:col>6</xdr:col>
      <xdr:colOff>743858</xdr:colOff>
      <xdr:row>85</xdr:row>
      <xdr:rowOff>36286</xdr:rowOff>
    </xdr:to>
    <xdr:graphicFrame macro="">
      <xdr:nvGraphicFramePr>
        <xdr:cNvPr id="28" name="Gráfico 27">
          <a:extLst>
            <a:ext uri="{FF2B5EF4-FFF2-40B4-BE49-F238E27FC236}">
              <a16:creationId xmlns:a16="http://schemas.microsoft.com/office/drawing/2014/main" id="{00000000-0008-0000-08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90715</xdr:colOff>
      <xdr:row>101</xdr:row>
      <xdr:rowOff>167821</xdr:rowOff>
    </xdr:from>
    <xdr:to>
      <xdr:col>2</xdr:col>
      <xdr:colOff>376465</xdr:colOff>
      <xdr:row>104</xdr:row>
      <xdr:rowOff>104321</xdr:rowOff>
    </xdr:to>
    <xdr:sp macro="" textlink="">
      <xdr:nvSpPr>
        <xdr:cNvPr id="30" name="Llamada rectangular 29">
          <a:extLst>
            <a:ext uri="{FF2B5EF4-FFF2-40B4-BE49-F238E27FC236}">
              <a16:creationId xmlns:a16="http://schemas.microsoft.com/office/drawing/2014/main" id="{00000000-0008-0000-0800-00001E000000}"/>
            </a:ext>
          </a:extLst>
        </xdr:cNvPr>
        <xdr:cNvSpPr/>
      </xdr:nvSpPr>
      <xdr:spPr>
        <a:xfrm>
          <a:off x="90715" y="31205714"/>
          <a:ext cx="2109107" cy="508000"/>
        </a:xfrm>
        <a:prstGeom prst="wedgeRectCallout">
          <a:avLst>
            <a:gd name="adj1" fmla="val -21639"/>
            <a:gd name="adj2" fmla="val 81250"/>
          </a:avLst>
        </a:prstGeom>
        <a:solidFill>
          <a:schemeClr val="bg1">
            <a:lumMod val="65000"/>
          </a:schemeClr>
        </a:solidFill>
        <a:ln>
          <a:solidFill>
            <a:srgbClr val="46D11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400" b="1">
              <a:latin typeface="+mj-lt"/>
            </a:rPr>
            <a:t>PREDIAL</a:t>
          </a:r>
        </a:p>
      </xdr:txBody>
    </xdr:sp>
    <xdr:clientData/>
  </xdr:twoCellAnchor>
  <xdr:twoCellAnchor>
    <xdr:from>
      <xdr:col>0</xdr:col>
      <xdr:colOff>25399</xdr:colOff>
      <xdr:row>145</xdr:row>
      <xdr:rowOff>57150</xdr:rowOff>
    </xdr:from>
    <xdr:to>
      <xdr:col>3</xdr:col>
      <xdr:colOff>142874</xdr:colOff>
      <xdr:row>147</xdr:row>
      <xdr:rowOff>184150</xdr:rowOff>
    </xdr:to>
    <xdr:sp macro="" textlink="">
      <xdr:nvSpPr>
        <xdr:cNvPr id="33" name="Llamada rectangular 32">
          <a:extLst>
            <a:ext uri="{FF2B5EF4-FFF2-40B4-BE49-F238E27FC236}">
              <a16:creationId xmlns:a16="http://schemas.microsoft.com/office/drawing/2014/main" id="{00000000-0008-0000-0800-000021000000}"/>
            </a:ext>
          </a:extLst>
        </xdr:cNvPr>
        <xdr:cNvSpPr/>
      </xdr:nvSpPr>
      <xdr:spPr>
        <a:xfrm>
          <a:off x="25399" y="37547550"/>
          <a:ext cx="2946400" cy="508000"/>
        </a:xfrm>
        <a:prstGeom prst="wedgeRectCallout">
          <a:avLst>
            <a:gd name="adj1" fmla="val -21639"/>
            <a:gd name="adj2" fmla="val 81250"/>
          </a:avLst>
        </a:prstGeom>
        <a:solidFill>
          <a:schemeClr val="bg1">
            <a:lumMod val="65000"/>
          </a:schemeClr>
        </a:solidFill>
        <a:ln>
          <a:solidFill>
            <a:srgbClr val="46D11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400" b="1">
              <a:latin typeface="+mj-lt"/>
            </a:rPr>
            <a:t>SOCIO</a:t>
          </a:r>
          <a:r>
            <a:rPr lang="es-CO" sz="2400" b="1" baseline="0">
              <a:latin typeface="+mj-lt"/>
            </a:rPr>
            <a:t> AMBIENTAL</a:t>
          </a:r>
          <a:endParaRPr lang="es-CO" sz="2400" b="1">
            <a:latin typeface="+mj-lt"/>
          </a:endParaRPr>
        </a:p>
      </xdr:txBody>
    </xdr:sp>
    <xdr:clientData/>
  </xdr:twoCellAnchor>
  <xdr:twoCellAnchor>
    <xdr:from>
      <xdr:col>12</xdr:col>
      <xdr:colOff>496085</xdr:colOff>
      <xdr:row>135</xdr:row>
      <xdr:rowOff>161925</xdr:rowOff>
    </xdr:from>
    <xdr:to>
      <xdr:col>13</xdr:col>
      <xdr:colOff>1107274</xdr:colOff>
      <xdr:row>140</xdr:row>
      <xdr:rowOff>95250</xdr:rowOff>
    </xdr:to>
    <xdr:sp macro="" textlink="">
      <xdr:nvSpPr>
        <xdr:cNvPr id="35" name="Flecha derecha 34">
          <a:hlinkClick xmlns:r="http://schemas.openxmlformats.org/officeDocument/2006/relationships" r:id="rId4"/>
          <a:extLst>
            <a:ext uri="{FF2B5EF4-FFF2-40B4-BE49-F238E27FC236}">
              <a16:creationId xmlns:a16="http://schemas.microsoft.com/office/drawing/2014/main" id="{00000000-0008-0000-0800-000023000000}"/>
            </a:ext>
          </a:extLst>
        </xdr:cNvPr>
        <xdr:cNvSpPr/>
      </xdr:nvSpPr>
      <xdr:spPr>
        <a:xfrm>
          <a:off x="12247554" y="39440644"/>
          <a:ext cx="1373189" cy="885825"/>
        </a:xfrm>
        <a:prstGeom prst="rightArrow">
          <a:avLst/>
        </a:prstGeom>
        <a:solidFill>
          <a:schemeClr val="accent1"/>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b="1"/>
        </a:p>
      </xdr:txBody>
    </xdr:sp>
    <xdr:clientData/>
  </xdr:twoCellAnchor>
  <xdr:twoCellAnchor>
    <xdr:from>
      <xdr:col>13</xdr:col>
      <xdr:colOff>59521</xdr:colOff>
      <xdr:row>136</xdr:row>
      <xdr:rowOff>183130</xdr:rowOff>
    </xdr:from>
    <xdr:to>
      <xdr:col>13</xdr:col>
      <xdr:colOff>1205923</xdr:colOff>
      <xdr:row>140</xdr:row>
      <xdr:rowOff>24380</xdr:rowOff>
    </xdr:to>
    <xdr:sp macro="" textlink="">
      <xdr:nvSpPr>
        <xdr:cNvPr id="36" name="CuadroTexto 35">
          <a:extLst>
            <a:ext uri="{FF2B5EF4-FFF2-40B4-BE49-F238E27FC236}">
              <a16:creationId xmlns:a16="http://schemas.microsoft.com/office/drawing/2014/main" id="{00000000-0008-0000-0800-000024000000}"/>
            </a:ext>
          </a:extLst>
        </xdr:cNvPr>
        <xdr:cNvSpPr txBox="1"/>
      </xdr:nvSpPr>
      <xdr:spPr>
        <a:xfrm>
          <a:off x="12572990" y="39652349"/>
          <a:ext cx="1146402" cy="603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200" b="1"/>
            <a:t>DETALLE</a:t>
          </a:r>
          <a:r>
            <a:rPr lang="es-CO" sz="1200" b="1" baseline="0"/>
            <a:t> PREDIAL</a:t>
          </a:r>
          <a:endParaRPr lang="es-CO" sz="1200" b="1"/>
        </a:p>
      </xdr:txBody>
    </xdr:sp>
    <xdr:clientData/>
  </xdr:twoCellAnchor>
  <xdr:twoCellAnchor>
    <xdr:from>
      <xdr:col>0</xdr:col>
      <xdr:colOff>47625</xdr:colOff>
      <xdr:row>164</xdr:row>
      <xdr:rowOff>79375</xdr:rowOff>
    </xdr:from>
    <xdr:to>
      <xdr:col>2</xdr:col>
      <xdr:colOff>841375</xdr:colOff>
      <xdr:row>166</xdr:row>
      <xdr:rowOff>111125</xdr:rowOff>
    </xdr:to>
    <xdr:sp macro="" textlink="">
      <xdr:nvSpPr>
        <xdr:cNvPr id="37" name="Pentágono 36">
          <a:extLst>
            <a:ext uri="{FF2B5EF4-FFF2-40B4-BE49-F238E27FC236}">
              <a16:creationId xmlns:a16="http://schemas.microsoft.com/office/drawing/2014/main" id="{00000000-0008-0000-0800-000025000000}"/>
            </a:ext>
          </a:extLst>
        </xdr:cNvPr>
        <xdr:cNvSpPr/>
      </xdr:nvSpPr>
      <xdr:spPr>
        <a:xfrm>
          <a:off x="47625" y="43189525"/>
          <a:ext cx="2613025" cy="412750"/>
        </a:xfrm>
        <a:prstGeom prst="homePlate">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1153583</xdr:colOff>
      <xdr:row>164</xdr:row>
      <xdr:rowOff>73025</xdr:rowOff>
    </xdr:from>
    <xdr:to>
      <xdr:col>5</xdr:col>
      <xdr:colOff>882650</xdr:colOff>
      <xdr:row>166</xdr:row>
      <xdr:rowOff>104775</xdr:rowOff>
    </xdr:to>
    <xdr:sp macro="" textlink="">
      <xdr:nvSpPr>
        <xdr:cNvPr id="38" name="Pentágono 37">
          <a:extLst>
            <a:ext uri="{FF2B5EF4-FFF2-40B4-BE49-F238E27FC236}">
              <a16:creationId xmlns:a16="http://schemas.microsoft.com/office/drawing/2014/main" id="{00000000-0008-0000-0800-000026000000}"/>
            </a:ext>
          </a:extLst>
        </xdr:cNvPr>
        <xdr:cNvSpPr/>
      </xdr:nvSpPr>
      <xdr:spPr>
        <a:xfrm>
          <a:off x="2635250" y="49052692"/>
          <a:ext cx="2396067" cy="412750"/>
        </a:xfrm>
        <a:prstGeom prst="homePlate">
          <a:avLst/>
        </a:prstGeom>
        <a:noFill/>
        <a:ln w="57150">
          <a:solidFill>
            <a:srgbClr val="00FF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82550</xdr:colOff>
      <xdr:row>164</xdr:row>
      <xdr:rowOff>98425</xdr:rowOff>
    </xdr:from>
    <xdr:to>
      <xdr:col>8</xdr:col>
      <xdr:colOff>781050</xdr:colOff>
      <xdr:row>166</xdr:row>
      <xdr:rowOff>130175</xdr:rowOff>
    </xdr:to>
    <xdr:sp macro="" textlink="">
      <xdr:nvSpPr>
        <xdr:cNvPr id="39" name="Pentágono 38">
          <a:extLst>
            <a:ext uri="{FF2B5EF4-FFF2-40B4-BE49-F238E27FC236}">
              <a16:creationId xmlns:a16="http://schemas.microsoft.com/office/drawing/2014/main" id="{00000000-0008-0000-0800-000027000000}"/>
            </a:ext>
          </a:extLst>
        </xdr:cNvPr>
        <xdr:cNvSpPr/>
      </xdr:nvSpPr>
      <xdr:spPr>
        <a:xfrm>
          <a:off x="5578475" y="43208575"/>
          <a:ext cx="2613025" cy="412750"/>
        </a:xfrm>
        <a:prstGeom prst="homePlate">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28575</xdr:colOff>
      <xdr:row>164</xdr:row>
      <xdr:rowOff>76200</xdr:rowOff>
    </xdr:from>
    <xdr:to>
      <xdr:col>11</xdr:col>
      <xdr:colOff>838200</xdr:colOff>
      <xdr:row>166</xdr:row>
      <xdr:rowOff>107950</xdr:rowOff>
    </xdr:to>
    <xdr:sp macro="" textlink="">
      <xdr:nvSpPr>
        <xdr:cNvPr id="40" name="Pentágono 39">
          <a:extLst>
            <a:ext uri="{FF2B5EF4-FFF2-40B4-BE49-F238E27FC236}">
              <a16:creationId xmlns:a16="http://schemas.microsoft.com/office/drawing/2014/main" id="{00000000-0008-0000-0800-000028000000}"/>
            </a:ext>
          </a:extLst>
        </xdr:cNvPr>
        <xdr:cNvSpPr/>
      </xdr:nvSpPr>
      <xdr:spPr>
        <a:xfrm>
          <a:off x="8324850" y="43186350"/>
          <a:ext cx="2619375" cy="412750"/>
        </a:xfrm>
        <a:prstGeom prst="homePlate">
          <a:avLst/>
        </a:prstGeom>
        <a:noFill/>
        <a:ln w="57150">
          <a:solidFill>
            <a:srgbClr val="00FF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3</xdr:col>
      <xdr:colOff>322791</xdr:colOff>
      <xdr:row>165</xdr:row>
      <xdr:rowOff>37041</xdr:rowOff>
    </xdr:from>
    <xdr:to>
      <xdr:col>3</xdr:col>
      <xdr:colOff>465666</xdr:colOff>
      <xdr:row>169</xdr:row>
      <xdr:rowOff>21166</xdr:rowOff>
    </xdr:to>
    <xdr:grpSp>
      <xdr:nvGrpSpPr>
        <xdr:cNvPr id="41" name="Grupo 40">
          <a:extLst>
            <a:ext uri="{FF2B5EF4-FFF2-40B4-BE49-F238E27FC236}">
              <a16:creationId xmlns:a16="http://schemas.microsoft.com/office/drawing/2014/main" id="{00000000-0008-0000-0800-000029000000}"/>
            </a:ext>
          </a:extLst>
        </xdr:cNvPr>
        <xdr:cNvGrpSpPr/>
      </xdr:nvGrpSpPr>
      <xdr:grpSpPr>
        <a:xfrm>
          <a:off x="3053291" y="43058291"/>
          <a:ext cx="142875" cy="777875"/>
          <a:chOff x="2000250" y="43227625"/>
          <a:chExt cx="142875" cy="777875"/>
        </a:xfrm>
      </xdr:grpSpPr>
      <xdr:sp macro="" textlink="">
        <xdr:nvSpPr>
          <xdr:cNvPr id="42" name="Conector 41">
            <a:extLst>
              <a:ext uri="{FF2B5EF4-FFF2-40B4-BE49-F238E27FC236}">
                <a16:creationId xmlns:a16="http://schemas.microsoft.com/office/drawing/2014/main" id="{00000000-0008-0000-0800-00002A000000}"/>
              </a:ext>
            </a:extLst>
          </xdr:cNvPr>
          <xdr:cNvSpPr/>
        </xdr:nvSpPr>
        <xdr:spPr>
          <a:xfrm>
            <a:off x="2000250" y="43227625"/>
            <a:ext cx="142875" cy="142875"/>
          </a:xfrm>
          <a:prstGeom prst="flowChartConnector">
            <a:avLst/>
          </a:prstGeom>
          <a:solidFill>
            <a:srgbClr val="00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xnSp macro="">
        <xdr:nvCxnSpPr>
          <xdr:cNvPr id="43" name="Conector recto 42">
            <a:extLst>
              <a:ext uri="{FF2B5EF4-FFF2-40B4-BE49-F238E27FC236}">
                <a16:creationId xmlns:a16="http://schemas.microsoft.com/office/drawing/2014/main" id="{00000000-0008-0000-0800-00002B000000}"/>
              </a:ext>
            </a:extLst>
          </xdr:cNvPr>
          <xdr:cNvCxnSpPr/>
        </xdr:nvCxnSpPr>
        <xdr:spPr>
          <a:xfrm>
            <a:off x="2084675" y="43365451"/>
            <a:ext cx="10825" cy="640049"/>
          </a:xfrm>
          <a:prstGeom prst="line">
            <a:avLst/>
          </a:prstGeom>
          <a:ln w="38100">
            <a:solidFill>
              <a:srgbClr val="00FF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11</xdr:col>
      <xdr:colOff>362857</xdr:colOff>
      <xdr:row>165</xdr:row>
      <xdr:rowOff>2268</xdr:rowOff>
    </xdr:from>
    <xdr:to>
      <xdr:col>11</xdr:col>
      <xdr:colOff>505732</xdr:colOff>
      <xdr:row>165</xdr:row>
      <xdr:rowOff>145143</xdr:rowOff>
    </xdr:to>
    <xdr:sp macro="" textlink="">
      <xdr:nvSpPr>
        <xdr:cNvPr id="44" name="Conector 43">
          <a:extLst>
            <a:ext uri="{FF2B5EF4-FFF2-40B4-BE49-F238E27FC236}">
              <a16:creationId xmlns:a16="http://schemas.microsoft.com/office/drawing/2014/main" id="{00000000-0008-0000-0800-00002C000000}"/>
            </a:ext>
          </a:extLst>
        </xdr:cNvPr>
        <xdr:cNvSpPr/>
      </xdr:nvSpPr>
      <xdr:spPr>
        <a:xfrm>
          <a:off x="10472964" y="45831125"/>
          <a:ext cx="142875" cy="142875"/>
        </a:xfrm>
        <a:prstGeom prst="flowChartConnector">
          <a:avLst/>
        </a:prstGeom>
        <a:solidFill>
          <a:schemeClr val="accen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426357</xdr:colOff>
      <xdr:row>162</xdr:row>
      <xdr:rowOff>17754</xdr:rowOff>
    </xdr:from>
    <xdr:to>
      <xdr:col>11</xdr:col>
      <xdr:colOff>437182</xdr:colOff>
      <xdr:row>165</xdr:row>
      <xdr:rowOff>12242</xdr:rowOff>
    </xdr:to>
    <xdr:cxnSp macro="">
      <xdr:nvCxnSpPr>
        <xdr:cNvPr id="45" name="Conector recto 44">
          <a:extLst>
            <a:ext uri="{FF2B5EF4-FFF2-40B4-BE49-F238E27FC236}">
              <a16:creationId xmlns:a16="http://schemas.microsoft.com/office/drawing/2014/main" id="{00000000-0008-0000-0800-00002D000000}"/>
            </a:ext>
          </a:extLst>
        </xdr:cNvPr>
        <xdr:cNvCxnSpPr/>
      </xdr:nvCxnSpPr>
      <xdr:spPr>
        <a:xfrm>
          <a:off x="10536464" y="45247897"/>
          <a:ext cx="10825" cy="593202"/>
        </a:xfrm>
        <a:prstGeom prst="line">
          <a:avLst/>
        </a:prstGeom>
        <a:ln w="38100">
          <a:solidFill>
            <a:schemeClr val="accent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412750</xdr:colOff>
      <xdr:row>172</xdr:row>
      <xdr:rowOff>0</xdr:rowOff>
    </xdr:from>
    <xdr:to>
      <xdr:col>1</xdr:col>
      <xdr:colOff>174625</xdr:colOff>
      <xdr:row>173</xdr:row>
      <xdr:rowOff>47626</xdr:rowOff>
    </xdr:to>
    <xdr:pic>
      <xdr:nvPicPr>
        <xdr:cNvPr id="46" name="Imagen 45">
          <a:extLst>
            <a:ext uri="{FF2B5EF4-FFF2-40B4-BE49-F238E27FC236}">
              <a16:creationId xmlns:a16="http://schemas.microsoft.com/office/drawing/2014/main" id="{00000000-0008-0000-0800-00002E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412750" y="44891325"/>
          <a:ext cx="695325" cy="695325"/>
        </a:xfrm>
        <a:prstGeom prst="rect">
          <a:avLst/>
        </a:prstGeom>
      </xdr:spPr>
    </xdr:pic>
    <xdr:clientData/>
  </xdr:twoCellAnchor>
  <xdr:oneCellAnchor>
    <xdr:from>
      <xdr:col>0</xdr:col>
      <xdr:colOff>326572</xdr:colOff>
      <xdr:row>183</xdr:row>
      <xdr:rowOff>380999</xdr:rowOff>
    </xdr:from>
    <xdr:ext cx="621393" cy="630465"/>
    <xdr:pic>
      <xdr:nvPicPr>
        <xdr:cNvPr id="47" name="Imagen 46">
          <a:extLst>
            <a:ext uri="{FF2B5EF4-FFF2-40B4-BE49-F238E27FC236}">
              <a16:creationId xmlns:a16="http://schemas.microsoft.com/office/drawing/2014/main" id="{00000000-0008-0000-0800-00002F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326572" y="48587024"/>
          <a:ext cx="621393" cy="630465"/>
        </a:xfrm>
        <a:prstGeom prst="rect">
          <a:avLst/>
        </a:prstGeom>
      </xdr:spPr>
    </xdr:pic>
    <xdr:clientData/>
  </xdr:oneCellAnchor>
  <xdr:twoCellAnchor>
    <xdr:from>
      <xdr:col>2</xdr:col>
      <xdr:colOff>408782</xdr:colOff>
      <xdr:row>201</xdr:row>
      <xdr:rowOff>267608</xdr:rowOff>
    </xdr:from>
    <xdr:to>
      <xdr:col>11</xdr:col>
      <xdr:colOff>408782</xdr:colOff>
      <xdr:row>218</xdr:row>
      <xdr:rowOff>213179</xdr:rowOff>
    </xdr:to>
    <xdr:graphicFrame macro="">
      <xdr:nvGraphicFramePr>
        <xdr:cNvPr id="49" name="Gráfico 48">
          <a:extLst>
            <a:ext uri="{FF2B5EF4-FFF2-40B4-BE49-F238E27FC236}">
              <a16:creationId xmlns:a16="http://schemas.microsoft.com/office/drawing/2014/main" id="{00000000-0008-0000-08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430894</xdr:colOff>
      <xdr:row>250</xdr:row>
      <xdr:rowOff>27216</xdr:rowOff>
    </xdr:from>
    <xdr:to>
      <xdr:col>6</xdr:col>
      <xdr:colOff>476250</xdr:colOff>
      <xdr:row>272</xdr:row>
      <xdr:rowOff>190499</xdr:rowOff>
    </xdr:to>
    <xdr:graphicFrame macro="">
      <xdr:nvGraphicFramePr>
        <xdr:cNvPr id="50" name="Gráfico 49">
          <a:extLst>
            <a:ext uri="{FF2B5EF4-FFF2-40B4-BE49-F238E27FC236}">
              <a16:creationId xmlns:a16="http://schemas.microsoft.com/office/drawing/2014/main" id="{00000000-0008-0000-08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xdr:col>
      <xdr:colOff>168275</xdr:colOff>
      <xdr:row>222</xdr:row>
      <xdr:rowOff>57150</xdr:rowOff>
    </xdr:from>
    <xdr:to>
      <xdr:col>11</xdr:col>
      <xdr:colOff>168275</xdr:colOff>
      <xdr:row>244</xdr:row>
      <xdr:rowOff>43656</xdr:rowOff>
    </xdr:to>
    <xdr:graphicFrame macro="">
      <xdr:nvGraphicFramePr>
        <xdr:cNvPr id="52" name="Gráfico 51">
          <a:extLst>
            <a:ext uri="{FF2B5EF4-FFF2-40B4-BE49-F238E27FC236}">
              <a16:creationId xmlns:a16="http://schemas.microsoft.com/office/drawing/2014/main" id="{00000000-0008-0000-08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555625</xdr:colOff>
      <xdr:row>11</xdr:row>
      <xdr:rowOff>317500</xdr:rowOff>
    </xdr:from>
    <xdr:to>
      <xdr:col>3</xdr:col>
      <xdr:colOff>254000</xdr:colOff>
      <xdr:row>14</xdr:row>
      <xdr:rowOff>254000</xdr:rowOff>
    </xdr:to>
    <xdr:sp macro="" textlink="">
      <xdr:nvSpPr>
        <xdr:cNvPr id="53" name="Pentágono 52">
          <a:extLst>
            <a:ext uri="{FF2B5EF4-FFF2-40B4-BE49-F238E27FC236}">
              <a16:creationId xmlns:a16="http://schemas.microsoft.com/office/drawing/2014/main" id="{00000000-0008-0000-0800-000035000000}"/>
            </a:ext>
          </a:extLst>
        </xdr:cNvPr>
        <xdr:cNvSpPr/>
      </xdr:nvSpPr>
      <xdr:spPr>
        <a:xfrm>
          <a:off x="555625" y="4079875"/>
          <a:ext cx="2527300" cy="1117600"/>
        </a:xfrm>
        <a:prstGeom prst="homePlate">
          <a:avLst/>
        </a:prstGeom>
        <a:solidFill>
          <a:schemeClr val="bg1">
            <a:lumMod val="65000"/>
          </a:schemeClr>
        </a:solidFill>
        <a:ln w="2540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latin typeface="+mj-lt"/>
          </a:endParaRPr>
        </a:p>
      </xdr:txBody>
    </xdr:sp>
    <xdr:clientData/>
  </xdr:twoCellAnchor>
  <xdr:oneCellAnchor>
    <xdr:from>
      <xdr:col>14</xdr:col>
      <xdr:colOff>508000</xdr:colOff>
      <xdr:row>9</xdr:row>
      <xdr:rowOff>428625</xdr:rowOff>
    </xdr:from>
    <xdr:ext cx="184731" cy="264560"/>
    <xdr:sp macro="" textlink="">
      <xdr:nvSpPr>
        <xdr:cNvPr id="54" name="CuadroTexto 53">
          <a:extLst>
            <a:ext uri="{FF2B5EF4-FFF2-40B4-BE49-F238E27FC236}">
              <a16:creationId xmlns:a16="http://schemas.microsoft.com/office/drawing/2014/main" id="{00000000-0008-0000-0800-000036000000}"/>
            </a:ext>
          </a:extLst>
        </xdr:cNvPr>
        <xdr:cNvSpPr txBox="1"/>
      </xdr:nvSpPr>
      <xdr:spPr>
        <a:xfrm>
          <a:off x="13023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editAs="oneCell">
    <xdr:from>
      <xdr:col>1</xdr:col>
      <xdr:colOff>31751</xdr:colOff>
      <xdr:row>12</xdr:row>
      <xdr:rowOff>6147</xdr:rowOff>
    </xdr:from>
    <xdr:to>
      <xdr:col>2</xdr:col>
      <xdr:colOff>448128</xdr:colOff>
      <xdr:row>14</xdr:row>
      <xdr:rowOff>180771</xdr:rowOff>
    </xdr:to>
    <xdr:pic>
      <xdr:nvPicPr>
        <xdr:cNvPr id="55" name="Imagen 54">
          <a:extLst>
            <a:ext uri="{FF2B5EF4-FFF2-40B4-BE49-F238E27FC236}">
              <a16:creationId xmlns:a16="http://schemas.microsoft.com/office/drawing/2014/main" id="{00000000-0008-0000-0800-000037000000}"/>
            </a:ext>
          </a:extLst>
        </xdr:cNvPr>
        <xdr:cNvPicPr>
          <a:picLocks noChangeAspect="1"/>
        </xdr:cNvPicPr>
      </xdr:nvPicPr>
      <xdr:blipFill>
        <a:blip xmlns:r="http://schemas.openxmlformats.org/officeDocument/2006/relationships" r:embed="rId10">
          <a:duotone>
            <a:schemeClr val="accent5">
              <a:shade val="45000"/>
              <a:satMod val="135000"/>
            </a:schemeClr>
            <a:prstClr val="white"/>
          </a:duotone>
          <a:extLst>
            <a:ext uri="{BEBA8EAE-BF5A-486C-A8C5-ECC9F3942E4B}">
              <a14:imgProps xmlns:a14="http://schemas.microsoft.com/office/drawing/2010/main">
                <a14:imgLayer r:embed="rId11">
                  <a14:imgEffect>
                    <a14:saturation sat="0"/>
                  </a14:imgEffect>
                </a14:imgLayer>
              </a14:imgProps>
            </a:ext>
            <a:ext uri="{28A0092B-C50C-407E-A947-70E740481C1C}">
              <a14:useLocalDpi xmlns:a14="http://schemas.microsoft.com/office/drawing/2010/main" val="0"/>
            </a:ext>
          </a:extLst>
        </a:blip>
        <a:stretch>
          <a:fillRect/>
        </a:stretch>
      </xdr:blipFill>
      <xdr:spPr>
        <a:xfrm>
          <a:off x="965201" y="4159047"/>
          <a:ext cx="965199" cy="965199"/>
        </a:xfrm>
        <a:prstGeom prst="rect">
          <a:avLst/>
        </a:prstGeom>
      </xdr:spPr>
    </xdr:pic>
    <xdr:clientData/>
  </xdr:twoCellAnchor>
  <xdr:twoCellAnchor>
    <xdr:from>
      <xdr:col>3</xdr:col>
      <xdr:colOff>164041</xdr:colOff>
      <xdr:row>59</xdr:row>
      <xdr:rowOff>4233</xdr:rowOff>
    </xdr:from>
    <xdr:to>
      <xdr:col>3</xdr:col>
      <xdr:colOff>719666</xdr:colOff>
      <xdr:row>61</xdr:row>
      <xdr:rowOff>83608</xdr:rowOff>
    </xdr:to>
    <xdr:sp macro="" textlink="">
      <xdr:nvSpPr>
        <xdr:cNvPr id="69" name="CuadroTexto 68">
          <a:extLst>
            <a:ext uri="{FF2B5EF4-FFF2-40B4-BE49-F238E27FC236}">
              <a16:creationId xmlns:a16="http://schemas.microsoft.com/office/drawing/2014/main" id="{00000000-0008-0000-0800-000045000000}"/>
            </a:ext>
          </a:extLst>
        </xdr:cNvPr>
        <xdr:cNvSpPr txBox="1"/>
      </xdr:nvSpPr>
      <xdr:spPr>
        <a:xfrm>
          <a:off x="164041" y="16196733"/>
          <a:ext cx="555625" cy="460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800" b="1">
            <a:latin typeface="+mj-lt"/>
          </a:endParaRPr>
        </a:p>
      </xdr:txBody>
    </xdr:sp>
    <xdr:clientData/>
  </xdr:twoCellAnchor>
  <xdr:twoCellAnchor>
    <xdr:from>
      <xdr:col>0</xdr:col>
      <xdr:colOff>198813</xdr:colOff>
      <xdr:row>106</xdr:row>
      <xdr:rowOff>73024</xdr:rowOff>
    </xdr:from>
    <xdr:to>
      <xdr:col>5</xdr:col>
      <xdr:colOff>1156606</xdr:colOff>
      <xdr:row>121</xdr:row>
      <xdr:rowOff>163286</xdr:rowOff>
    </xdr:to>
    <xdr:graphicFrame macro="">
      <xdr:nvGraphicFramePr>
        <xdr:cNvPr id="78" name="Gráfico 77">
          <a:extLst>
            <a:ext uri="{FF2B5EF4-FFF2-40B4-BE49-F238E27FC236}">
              <a16:creationId xmlns:a16="http://schemas.microsoft.com/office/drawing/2014/main" id="{00000000-0008-0000-0800-00004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6</xdr:col>
      <xdr:colOff>367394</xdr:colOff>
      <xdr:row>106</xdr:row>
      <xdr:rowOff>65011</xdr:rowOff>
    </xdr:from>
    <xdr:to>
      <xdr:col>11</xdr:col>
      <xdr:colOff>1251857</xdr:colOff>
      <xdr:row>121</xdr:row>
      <xdr:rowOff>163285</xdr:rowOff>
    </xdr:to>
    <xdr:graphicFrame macro="">
      <xdr:nvGraphicFramePr>
        <xdr:cNvPr id="79" name="Gráfico 78">
          <a:extLst>
            <a:ext uri="{FF2B5EF4-FFF2-40B4-BE49-F238E27FC236}">
              <a16:creationId xmlns:a16="http://schemas.microsoft.com/office/drawing/2014/main" id="{00000000-0008-0000-0800-00004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13</xdr:col>
      <xdr:colOff>40821</xdr:colOff>
      <xdr:row>39</xdr:row>
      <xdr:rowOff>190500</xdr:rowOff>
    </xdr:from>
    <xdr:to>
      <xdr:col>14</xdr:col>
      <xdr:colOff>176893</xdr:colOff>
      <xdr:row>44</xdr:row>
      <xdr:rowOff>142875</xdr:rowOff>
    </xdr:to>
    <xdr:sp macro="" textlink="">
      <xdr:nvSpPr>
        <xdr:cNvPr id="87" name="CuadroTexto 86">
          <a:extLst>
            <a:ext uri="{FF2B5EF4-FFF2-40B4-BE49-F238E27FC236}">
              <a16:creationId xmlns:a16="http://schemas.microsoft.com/office/drawing/2014/main" id="{00000000-0008-0000-0800-000057000000}"/>
            </a:ext>
          </a:extLst>
        </xdr:cNvPr>
        <xdr:cNvSpPr txBox="1"/>
      </xdr:nvSpPr>
      <xdr:spPr>
        <a:xfrm>
          <a:off x="11919857" y="11538857"/>
          <a:ext cx="898072" cy="7415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400" b="1">
              <a:latin typeface="+mj-lt"/>
            </a:rPr>
            <a:t>T8</a:t>
          </a:r>
        </a:p>
        <a:p>
          <a:r>
            <a:rPr lang="es-CO" sz="1400" b="1">
              <a:latin typeface="+mj-lt"/>
            </a:rPr>
            <a:t>92,85%</a:t>
          </a:r>
        </a:p>
      </xdr:txBody>
    </xdr:sp>
    <xdr:clientData/>
  </xdr:twoCellAnchor>
  <xdr:twoCellAnchor>
    <xdr:from>
      <xdr:col>0</xdr:col>
      <xdr:colOff>0</xdr:colOff>
      <xdr:row>44</xdr:row>
      <xdr:rowOff>97972</xdr:rowOff>
    </xdr:from>
    <xdr:to>
      <xdr:col>0</xdr:col>
      <xdr:colOff>762000</xdr:colOff>
      <xdr:row>48</xdr:row>
      <xdr:rowOff>2722</xdr:rowOff>
    </xdr:to>
    <xdr:sp macro="" textlink="">
      <xdr:nvSpPr>
        <xdr:cNvPr id="67" name="Lágrima 66">
          <a:extLst>
            <a:ext uri="{FF2B5EF4-FFF2-40B4-BE49-F238E27FC236}">
              <a16:creationId xmlns:a16="http://schemas.microsoft.com/office/drawing/2014/main" id="{00000000-0008-0000-0800-000043000000}"/>
            </a:ext>
          </a:extLst>
        </xdr:cNvPr>
        <xdr:cNvSpPr/>
      </xdr:nvSpPr>
      <xdr:spPr>
        <a:xfrm>
          <a:off x="0" y="12235543"/>
          <a:ext cx="762000" cy="666750"/>
        </a:xfrm>
        <a:prstGeom prst="teardrop">
          <a:avLst/>
        </a:prstGeom>
        <a:noFill/>
        <a:ln w="57150">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0</xdr:col>
      <xdr:colOff>0</xdr:colOff>
      <xdr:row>54</xdr:row>
      <xdr:rowOff>428624</xdr:rowOff>
    </xdr:from>
    <xdr:to>
      <xdr:col>0</xdr:col>
      <xdr:colOff>762000</xdr:colOff>
      <xdr:row>61</xdr:row>
      <xdr:rowOff>182335</xdr:rowOff>
    </xdr:to>
    <xdr:sp macro="" textlink="">
      <xdr:nvSpPr>
        <xdr:cNvPr id="76" name="Lágrima 75">
          <a:extLst>
            <a:ext uri="{FF2B5EF4-FFF2-40B4-BE49-F238E27FC236}">
              <a16:creationId xmlns:a16="http://schemas.microsoft.com/office/drawing/2014/main" id="{00000000-0008-0000-0800-00004C000000}"/>
            </a:ext>
          </a:extLst>
        </xdr:cNvPr>
        <xdr:cNvSpPr/>
      </xdr:nvSpPr>
      <xdr:spPr>
        <a:xfrm>
          <a:off x="0" y="19605624"/>
          <a:ext cx="762000" cy="579211"/>
        </a:xfrm>
        <a:prstGeom prst="teardrop">
          <a:avLst/>
        </a:prstGeom>
        <a:noFill/>
        <a:ln w="57150">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1203173</xdr:colOff>
      <xdr:row>26</xdr:row>
      <xdr:rowOff>70757</xdr:rowOff>
    </xdr:from>
    <xdr:to>
      <xdr:col>3</xdr:col>
      <xdr:colOff>726923</xdr:colOff>
      <xdr:row>29</xdr:row>
      <xdr:rowOff>166007</xdr:rowOff>
    </xdr:to>
    <xdr:sp macro="" textlink="">
      <xdr:nvSpPr>
        <xdr:cNvPr id="91" name="Lágrima 90">
          <a:extLst>
            <a:ext uri="{FF2B5EF4-FFF2-40B4-BE49-F238E27FC236}">
              <a16:creationId xmlns:a16="http://schemas.microsoft.com/office/drawing/2014/main" id="{00000000-0008-0000-0800-00005B000000}"/>
            </a:ext>
          </a:extLst>
        </xdr:cNvPr>
        <xdr:cNvSpPr/>
      </xdr:nvSpPr>
      <xdr:spPr>
        <a:xfrm>
          <a:off x="2684840" y="7944757"/>
          <a:ext cx="762000" cy="666750"/>
        </a:xfrm>
        <a:prstGeom prst="teardrop">
          <a:avLst/>
        </a:prstGeom>
        <a:noFill/>
        <a:ln w="57150">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1159027</xdr:colOff>
      <xdr:row>26</xdr:row>
      <xdr:rowOff>73478</xdr:rowOff>
    </xdr:from>
    <xdr:to>
      <xdr:col>6</xdr:col>
      <xdr:colOff>725111</xdr:colOff>
      <xdr:row>29</xdr:row>
      <xdr:rowOff>168728</xdr:rowOff>
    </xdr:to>
    <xdr:sp macro="" textlink="">
      <xdr:nvSpPr>
        <xdr:cNvPr id="92" name="Lágrima 91">
          <a:extLst>
            <a:ext uri="{FF2B5EF4-FFF2-40B4-BE49-F238E27FC236}">
              <a16:creationId xmlns:a16="http://schemas.microsoft.com/office/drawing/2014/main" id="{00000000-0008-0000-0800-00005C000000}"/>
            </a:ext>
          </a:extLst>
        </xdr:cNvPr>
        <xdr:cNvSpPr/>
      </xdr:nvSpPr>
      <xdr:spPr>
        <a:xfrm>
          <a:off x="5307694" y="7947478"/>
          <a:ext cx="762000" cy="666750"/>
        </a:xfrm>
        <a:prstGeom prst="teardrop">
          <a:avLst/>
        </a:prstGeom>
        <a:noFill/>
        <a:ln w="57150">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1219200</xdr:colOff>
      <xdr:row>26</xdr:row>
      <xdr:rowOff>89806</xdr:rowOff>
    </xdr:from>
    <xdr:to>
      <xdr:col>9</xdr:col>
      <xdr:colOff>742950</xdr:colOff>
      <xdr:row>29</xdr:row>
      <xdr:rowOff>185056</xdr:rowOff>
    </xdr:to>
    <xdr:sp macro="" textlink="">
      <xdr:nvSpPr>
        <xdr:cNvPr id="93" name="Lágrima 92">
          <a:extLst>
            <a:ext uri="{FF2B5EF4-FFF2-40B4-BE49-F238E27FC236}">
              <a16:creationId xmlns:a16="http://schemas.microsoft.com/office/drawing/2014/main" id="{00000000-0008-0000-0800-00005D000000}"/>
            </a:ext>
          </a:extLst>
        </xdr:cNvPr>
        <xdr:cNvSpPr/>
      </xdr:nvSpPr>
      <xdr:spPr>
        <a:xfrm>
          <a:off x="7873093" y="7927520"/>
          <a:ext cx="762000" cy="666750"/>
        </a:xfrm>
        <a:prstGeom prst="teardrop">
          <a:avLst/>
        </a:prstGeom>
        <a:noFill/>
        <a:ln w="57150">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1195615</xdr:colOff>
      <xdr:row>44</xdr:row>
      <xdr:rowOff>57151</xdr:rowOff>
    </xdr:from>
    <xdr:to>
      <xdr:col>3</xdr:col>
      <xdr:colOff>719365</xdr:colOff>
      <xdr:row>47</xdr:row>
      <xdr:rowOff>152401</xdr:rowOff>
    </xdr:to>
    <xdr:sp macro="" textlink="">
      <xdr:nvSpPr>
        <xdr:cNvPr id="95" name="Lágrima 94">
          <a:extLst>
            <a:ext uri="{FF2B5EF4-FFF2-40B4-BE49-F238E27FC236}">
              <a16:creationId xmlns:a16="http://schemas.microsoft.com/office/drawing/2014/main" id="{00000000-0008-0000-0800-00005F000000}"/>
            </a:ext>
          </a:extLst>
        </xdr:cNvPr>
        <xdr:cNvSpPr/>
      </xdr:nvSpPr>
      <xdr:spPr>
        <a:xfrm>
          <a:off x="2677282" y="12524318"/>
          <a:ext cx="762000" cy="666750"/>
        </a:xfrm>
        <a:prstGeom prst="teardrop">
          <a:avLst/>
        </a:prstGeom>
        <a:noFill/>
        <a:ln w="57150">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1172635</xdr:colOff>
      <xdr:row>44</xdr:row>
      <xdr:rowOff>87087</xdr:rowOff>
    </xdr:from>
    <xdr:to>
      <xdr:col>6</xdr:col>
      <xdr:colOff>738719</xdr:colOff>
      <xdr:row>47</xdr:row>
      <xdr:rowOff>182337</xdr:rowOff>
    </xdr:to>
    <xdr:sp macro="" textlink="">
      <xdr:nvSpPr>
        <xdr:cNvPr id="96" name="Lágrima 95">
          <a:extLst>
            <a:ext uri="{FF2B5EF4-FFF2-40B4-BE49-F238E27FC236}">
              <a16:creationId xmlns:a16="http://schemas.microsoft.com/office/drawing/2014/main" id="{00000000-0008-0000-0800-000060000000}"/>
            </a:ext>
          </a:extLst>
        </xdr:cNvPr>
        <xdr:cNvSpPr/>
      </xdr:nvSpPr>
      <xdr:spPr>
        <a:xfrm>
          <a:off x="5321302" y="12554254"/>
          <a:ext cx="762000" cy="666750"/>
        </a:xfrm>
        <a:prstGeom prst="teardrop">
          <a:avLst/>
        </a:prstGeom>
        <a:noFill/>
        <a:ln w="57150">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1204083</xdr:colOff>
      <xdr:row>44</xdr:row>
      <xdr:rowOff>76201</xdr:rowOff>
    </xdr:from>
    <xdr:to>
      <xdr:col>9</xdr:col>
      <xdr:colOff>727833</xdr:colOff>
      <xdr:row>47</xdr:row>
      <xdr:rowOff>171451</xdr:rowOff>
    </xdr:to>
    <xdr:sp macro="" textlink="">
      <xdr:nvSpPr>
        <xdr:cNvPr id="98" name="Lágrima 97">
          <a:extLst>
            <a:ext uri="{FF2B5EF4-FFF2-40B4-BE49-F238E27FC236}">
              <a16:creationId xmlns:a16="http://schemas.microsoft.com/office/drawing/2014/main" id="{00000000-0008-0000-0800-000062000000}"/>
            </a:ext>
          </a:extLst>
        </xdr:cNvPr>
        <xdr:cNvSpPr/>
      </xdr:nvSpPr>
      <xdr:spPr>
        <a:xfrm>
          <a:off x="8294916" y="12543368"/>
          <a:ext cx="762000" cy="666750"/>
        </a:xfrm>
        <a:prstGeom prst="teardrop">
          <a:avLst/>
        </a:prstGeom>
        <a:noFill/>
        <a:ln w="57150">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22543</xdr:colOff>
      <xdr:row>74</xdr:row>
      <xdr:rowOff>125487</xdr:rowOff>
    </xdr:from>
    <xdr:to>
      <xdr:col>11</xdr:col>
      <xdr:colOff>2887</xdr:colOff>
      <xdr:row>79</xdr:row>
      <xdr:rowOff>179917</xdr:rowOff>
    </xdr:to>
    <xdr:graphicFrame macro="">
      <xdr:nvGraphicFramePr>
        <xdr:cNvPr id="56" name="Gráfico 55">
          <a:extLst>
            <a:ext uri="{FF2B5EF4-FFF2-40B4-BE49-F238E27FC236}">
              <a16:creationId xmlns:a16="http://schemas.microsoft.com/office/drawing/2014/main" id="{00000000-0008-0000-0800-00003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0</xdr:col>
      <xdr:colOff>117021</xdr:colOff>
      <xdr:row>85</xdr:row>
      <xdr:rowOff>133350</xdr:rowOff>
    </xdr:from>
    <xdr:to>
      <xdr:col>6</xdr:col>
      <xdr:colOff>758826</xdr:colOff>
      <xdr:row>99</xdr:row>
      <xdr:rowOff>73025</xdr:rowOff>
    </xdr:to>
    <xdr:graphicFrame macro="">
      <xdr:nvGraphicFramePr>
        <xdr:cNvPr id="62" name="Gráfico 61">
          <a:extLst>
            <a:ext uri="{FF2B5EF4-FFF2-40B4-BE49-F238E27FC236}">
              <a16:creationId xmlns:a16="http://schemas.microsoft.com/office/drawing/2014/main" id="{00000000-0008-0000-08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7</xdr:col>
      <xdr:colOff>47626</xdr:colOff>
      <xdr:row>87</xdr:row>
      <xdr:rowOff>155120</xdr:rowOff>
    </xdr:from>
    <xdr:to>
      <xdr:col>11</xdr:col>
      <xdr:colOff>88445</xdr:colOff>
      <xdr:row>95</xdr:row>
      <xdr:rowOff>12246</xdr:rowOff>
    </xdr:to>
    <xdr:graphicFrame macro="">
      <xdr:nvGraphicFramePr>
        <xdr:cNvPr id="63" name="Gráfico 62">
          <a:extLst>
            <a:ext uri="{FF2B5EF4-FFF2-40B4-BE49-F238E27FC236}">
              <a16:creationId xmlns:a16="http://schemas.microsoft.com/office/drawing/2014/main" id="{00000000-0008-0000-08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0</xdr:col>
      <xdr:colOff>555625</xdr:colOff>
      <xdr:row>18</xdr:row>
      <xdr:rowOff>46407</xdr:rowOff>
    </xdr:from>
    <xdr:to>
      <xdr:col>3</xdr:col>
      <xdr:colOff>254000</xdr:colOff>
      <xdr:row>20</xdr:row>
      <xdr:rowOff>356581</xdr:rowOff>
    </xdr:to>
    <xdr:sp macro="" textlink="">
      <xdr:nvSpPr>
        <xdr:cNvPr id="64" name="Pentágono 63">
          <a:extLst>
            <a:ext uri="{FF2B5EF4-FFF2-40B4-BE49-F238E27FC236}">
              <a16:creationId xmlns:a16="http://schemas.microsoft.com/office/drawing/2014/main" id="{00000000-0008-0000-0800-000040000000}"/>
            </a:ext>
          </a:extLst>
        </xdr:cNvPr>
        <xdr:cNvSpPr/>
      </xdr:nvSpPr>
      <xdr:spPr>
        <a:xfrm>
          <a:off x="555625" y="6625984"/>
          <a:ext cx="2416663" cy="1116135"/>
        </a:xfrm>
        <a:prstGeom prst="homePlate">
          <a:avLst/>
        </a:prstGeom>
        <a:solidFill>
          <a:schemeClr val="bg1">
            <a:lumMod val="65000"/>
          </a:schemeClr>
        </a:solidFill>
        <a:ln w="3810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latin typeface="+mj-lt"/>
          </a:endParaRPr>
        </a:p>
      </xdr:txBody>
    </xdr:sp>
    <xdr:clientData/>
  </xdr:twoCellAnchor>
  <xdr:twoCellAnchor editAs="oneCell">
    <xdr:from>
      <xdr:col>0</xdr:col>
      <xdr:colOff>821531</xdr:colOff>
      <xdr:row>18</xdr:row>
      <xdr:rowOff>172834</xdr:rowOff>
    </xdr:from>
    <xdr:to>
      <xdr:col>2</xdr:col>
      <xdr:colOff>345281</xdr:colOff>
      <xdr:row>20</xdr:row>
      <xdr:rowOff>268084</xdr:rowOff>
    </xdr:to>
    <xdr:pic>
      <xdr:nvPicPr>
        <xdr:cNvPr id="2" name="Imagen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Lst>
        </a:blip>
        <a:stretch>
          <a:fillRect/>
        </a:stretch>
      </xdr:blipFill>
      <xdr:spPr>
        <a:xfrm>
          <a:off x="821531" y="6887959"/>
          <a:ext cx="1000125" cy="1000125"/>
        </a:xfrm>
        <a:prstGeom prst="rect">
          <a:avLst/>
        </a:prstGeom>
      </xdr:spPr>
    </xdr:pic>
    <xdr:clientData/>
  </xdr:twoCellAnchor>
  <xdr:twoCellAnchor>
    <xdr:from>
      <xdr:col>2</xdr:col>
      <xdr:colOff>969496</xdr:colOff>
      <xdr:row>44</xdr:row>
      <xdr:rowOff>47013</xdr:rowOff>
    </xdr:from>
    <xdr:to>
      <xdr:col>2</xdr:col>
      <xdr:colOff>969496</xdr:colOff>
      <xdr:row>54</xdr:row>
      <xdr:rowOff>329100</xdr:rowOff>
    </xdr:to>
    <xdr:cxnSp macro="">
      <xdr:nvCxnSpPr>
        <xdr:cNvPr id="51" name="Conector recto 50">
          <a:extLst>
            <a:ext uri="{FF2B5EF4-FFF2-40B4-BE49-F238E27FC236}">
              <a16:creationId xmlns:a16="http://schemas.microsoft.com/office/drawing/2014/main" id="{00000000-0008-0000-0800-000033000000}"/>
            </a:ext>
          </a:extLst>
        </xdr:cNvPr>
        <xdr:cNvCxnSpPr/>
      </xdr:nvCxnSpPr>
      <xdr:spPr>
        <a:xfrm>
          <a:off x="2445871" y="15810888"/>
          <a:ext cx="0" cy="3187212"/>
        </a:xfrm>
        <a:prstGeom prst="line">
          <a:avLst/>
        </a:prstGeom>
        <a:ln w="25400">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1098084</xdr:colOff>
      <xdr:row>44</xdr:row>
      <xdr:rowOff>8913</xdr:rowOff>
    </xdr:from>
    <xdr:to>
      <xdr:col>5</xdr:col>
      <xdr:colOff>1098084</xdr:colOff>
      <xdr:row>54</xdr:row>
      <xdr:rowOff>291000</xdr:rowOff>
    </xdr:to>
    <xdr:cxnSp macro="">
      <xdr:nvCxnSpPr>
        <xdr:cNvPr id="57" name="Conector recto 56">
          <a:extLst>
            <a:ext uri="{FF2B5EF4-FFF2-40B4-BE49-F238E27FC236}">
              <a16:creationId xmlns:a16="http://schemas.microsoft.com/office/drawing/2014/main" id="{00000000-0008-0000-0800-000039000000}"/>
            </a:ext>
          </a:extLst>
        </xdr:cNvPr>
        <xdr:cNvCxnSpPr/>
      </xdr:nvCxnSpPr>
      <xdr:spPr>
        <a:xfrm>
          <a:off x="5241459" y="16784819"/>
          <a:ext cx="0" cy="3187212"/>
        </a:xfrm>
        <a:prstGeom prst="line">
          <a:avLst/>
        </a:prstGeom>
        <a:ln w="25400">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1036171</xdr:colOff>
      <xdr:row>44</xdr:row>
      <xdr:rowOff>47625</xdr:rowOff>
    </xdr:from>
    <xdr:to>
      <xdr:col>8</xdr:col>
      <xdr:colOff>1047750</xdr:colOff>
      <xdr:row>54</xdr:row>
      <xdr:rowOff>217181</xdr:rowOff>
    </xdr:to>
    <xdr:cxnSp macro="">
      <xdr:nvCxnSpPr>
        <xdr:cNvPr id="58" name="Conector recto 57">
          <a:extLst>
            <a:ext uri="{FF2B5EF4-FFF2-40B4-BE49-F238E27FC236}">
              <a16:creationId xmlns:a16="http://schemas.microsoft.com/office/drawing/2014/main" id="{00000000-0008-0000-0800-00003A000000}"/>
            </a:ext>
          </a:extLst>
        </xdr:cNvPr>
        <xdr:cNvCxnSpPr/>
      </xdr:nvCxnSpPr>
      <xdr:spPr>
        <a:xfrm flipH="1">
          <a:off x="8239452" y="16966406"/>
          <a:ext cx="11579" cy="3074681"/>
        </a:xfrm>
        <a:prstGeom prst="line">
          <a:avLst/>
        </a:prstGeom>
        <a:ln w="25400">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250030</xdr:colOff>
      <xdr:row>132</xdr:row>
      <xdr:rowOff>35718</xdr:rowOff>
    </xdr:from>
    <xdr:to>
      <xdr:col>9</xdr:col>
      <xdr:colOff>857249</xdr:colOff>
      <xdr:row>143</xdr:row>
      <xdr:rowOff>142874</xdr:rowOff>
    </xdr:to>
    <xdr:graphicFrame macro="">
      <xdr:nvGraphicFramePr>
        <xdr:cNvPr id="59" name="Gráfico 58">
          <a:extLst>
            <a:ext uri="{FF2B5EF4-FFF2-40B4-BE49-F238E27FC236}">
              <a16:creationId xmlns:a16="http://schemas.microsoft.com/office/drawing/2014/main" id="{00000000-0008-0000-0800-00003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oneCellAnchor>
    <xdr:from>
      <xdr:col>0</xdr:col>
      <xdr:colOff>333331</xdr:colOff>
      <xdr:row>41</xdr:row>
      <xdr:rowOff>109293</xdr:rowOff>
    </xdr:from>
    <xdr:ext cx="795110" cy="813706"/>
    <xdr:pic>
      <xdr:nvPicPr>
        <xdr:cNvPr id="60" name="Imagen 59">
          <a:extLst>
            <a:ext uri="{FF2B5EF4-FFF2-40B4-BE49-F238E27FC236}">
              <a16:creationId xmlns:a16="http://schemas.microsoft.com/office/drawing/2014/main" id="{00000000-0008-0000-0800-00003C000000}"/>
            </a:ext>
          </a:extLst>
        </xdr:cNvPr>
        <xdr:cNvPicPr>
          <a:picLocks noChangeAspect="1"/>
        </xdr:cNvPicPr>
      </xdr:nvPicPr>
      <xdr:blipFill>
        <a:blip xmlns:r="http://schemas.openxmlformats.org/officeDocument/2006/relationships" r:embed="rId2">
          <a:duotone>
            <a:prstClr val="black"/>
            <a:schemeClr val="accent3">
              <a:tint val="45000"/>
              <a:satMod val="400000"/>
            </a:schemeClr>
          </a:duotone>
          <a:extLst>
            <a:ext uri="{28A0092B-C50C-407E-A947-70E740481C1C}">
              <a14:useLocalDpi xmlns:a14="http://schemas.microsoft.com/office/drawing/2010/main" val="0"/>
            </a:ext>
          </a:extLst>
        </a:blip>
        <a:stretch>
          <a:fillRect/>
        </a:stretch>
      </xdr:blipFill>
      <xdr:spPr>
        <a:xfrm>
          <a:off x="333331" y="15619168"/>
          <a:ext cx="795110" cy="813706"/>
        </a:xfrm>
        <a:prstGeom prst="rect">
          <a:avLst/>
        </a:prstGeom>
      </xdr:spPr>
    </xdr:pic>
    <xdr:clientData/>
  </xdr:oneCellAnchor>
  <xdr:oneCellAnchor>
    <xdr:from>
      <xdr:col>0</xdr:col>
      <xdr:colOff>412750</xdr:colOff>
      <xdr:row>178</xdr:row>
      <xdr:rowOff>0</xdr:rowOff>
    </xdr:from>
    <xdr:ext cx="695325" cy="695326"/>
    <xdr:pic>
      <xdr:nvPicPr>
        <xdr:cNvPr id="65" name="Imagen 64">
          <a:extLst>
            <a:ext uri="{FF2B5EF4-FFF2-40B4-BE49-F238E27FC236}">
              <a16:creationId xmlns:a16="http://schemas.microsoft.com/office/drawing/2014/main" id="{00000000-0008-0000-0800-000041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412750" y="49453800"/>
          <a:ext cx="695325" cy="695326"/>
        </a:xfrm>
        <a:prstGeom prst="rect">
          <a:avLst/>
        </a:prstGeom>
      </xdr:spPr>
    </xdr:pic>
    <xdr:clientData/>
  </xdr:oneCellAnchor>
  <xdr:oneCellAnchor>
    <xdr:from>
      <xdr:col>0</xdr:col>
      <xdr:colOff>326572</xdr:colOff>
      <xdr:row>220</xdr:row>
      <xdr:rowOff>380999</xdr:rowOff>
    </xdr:from>
    <xdr:ext cx="621393" cy="630465"/>
    <xdr:pic>
      <xdr:nvPicPr>
        <xdr:cNvPr id="66" name="Imagen 65">
          <a:extLst>
            <a:ext uri="{FF2B5EF4-FFF2-40B4-BE49-F238E27FC236}">
              <a16:creationId xmlns:a16="http://schemas.microsoft.com/office/drawing/2014/main" id="{00000000-0008-0000-0800-000042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326572" y="62874524"/>
          <a:ext cx="621393" cy="630465"/>
        </a:xfrm>
        <a:prstGeom prst="rect">
          <a:avLst/>
        </a:prstGeom>
      </xdr:spPr>
    </xdr:pic>
    <xdr:clientData/>
  </xdr:oneCellAnchor>
  <xdr:oneCellAnchor>
    <xdr:from>
      <xdr:col>0</xdr:col>
      <xdr:colOff>326572</xdr:colOff>
      <xdr:row>276</xdr:row>
      <xdr:rowOff>380999</xdr:rowOff>
    </xdr:from>
    <xdr:ext cx="621393" cy="630465"/>
    <xdr:pic>
      <xdr:nvPicPr>
        <xdr:cNvPr id="70" name="Imagen 69">
          <a:extLst>
            <a:ext uri="{FF2B5EF4-FFF2-40B4-BE49-F238E27FC236}">
              <a16:creationId xmlns:a16="http://schemas.microsoft.com/office/drawing/2014/main" id="{00000000-0008-0000-0800-000046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326572" y="70199249"/>
          <a:ext cx="621393" cy="630465"/>
        </a:xfrm>
        <a:prstGeom prst="rect">
          <a:avLst/>
        </a:prstGeom>
      </xdr:spPr>
    </xdr:pic>
    <xdr:clientData/>
  </xdr:oneCellAnchor>
</xdr:wsDr>
</file>

<file path=xl/drawings/drawing11.xml><?xml version="1.0" encoding="utf-8"?>
<c:userShapes xmlns:c="http://schemas.openxmlformats.org/drawingml/2006/chart">
  <cdr:relSizeAnchor xmlns:cdr="http://schemas.openxmlformats.org/drawingml/2006/chartDrawing">
    <cdr:from>
      <cdr:x>0.44937</cdr:x>
      <cdr:y>0.03248</cdr:y>
    </cdr:from>
    <cdr:to>
      <cdr:x>0.60848</cdr:x>
      <cdr:y>0.12539</cdr:y>
    </cdr:to>
    <cdr:sp macro="" textlink="">
      <cdr:nvSpPr>
        <cdr:cNvPr id="2" name="CuadroTexto 1"/>
        <cdr:cNvSpPr txBox="1"/>
      </cdr:nvSpPr>
      <cdr:spPr>
        <a:xfrm xmlns:a="http://schemas.openxmlformats.org/drawingml/2006/main">
          <a:off x="3788012" y="126842"/>
          <a:ext cx="1341237" cy="36283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O" sz="2000" b="1">
              <a:solidFill>
                <a:srgbClr val="46D115"/>
              </a:solidFill>
              <a:latin typeface="+mj-lt"/>
            </a:rPr>
            <a:t>221.932</a:t>
          </a:r>
        </a:p>
      </cdr:txBody>
    </cdr:sp>
  </cdr:relSizeAnchor>
</c:userShapes>
</file>

<file path=xl/drawings/drawing12.xml><?xml version="1.0" encoding="utf-8"?>
<xdr:wsDr xmlns:xdr="http://schemas.openxmlformats.org/drawingml/2006/spreadsheetDrawing" xmlns:a="http://schemas.openxmlformats.org/drawingml/2006/main">
  <xdr:twoCellAnchor>
    <xdr:from>
      <xdr:col>3</xdr:col>
      <xdr:colOff>3176</xdr:colOff>
      <xdr:row>19</xdr:row>
      <xdr:rowOff>50800</xdr:rowOff>
    </xdr:from>
    <xdr:to>
      <xdr:col>3</xdr:col>
      <xdr:colOff>762000</xdr:colOff>
      <xdr:row>22</xdr:row>
      <xdr:rowOff>161925</xdr:rowOff>
    </xdr:to>
    <xdr:sp macro="" textlink="">
      <xdr:nvSpPr>
        <xdr:cNvPr id="24" name="Conector 23">
          <a:extLst>
            <a:ext uri="{FF2B5EF4-FFF2-40B4-BE49-F238E27FC236}">
              <a16:creationId xmlns:a16="http://schemas.microsoft.com/office/drawing/2014/main" id="{00000000-0008-0000-0900-000018000000}"/>
            </a:ext>
          </a:extLst>
        </xdr:cNvPr>
        <xdr:cNvSpPr/>
      </xdr:nvSpPr>
      <xdr:spPr>
        <a:xfrm>
          <a:off x="2447926" y="10956925"/>
          <a:ext cx="758824" cy="682625"/>
        </a:xfrm>
        <a:prstGeom prst="flowChartConnector">
          <a:avLst/>
        </a:prstGeom>
        <a:solidFill>
          <a:schemeClr val="bg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0</xdr:col>
      <xdr:colOff>433161</xdr:colOff>
      <xdr:row>3</xdr:row>
      <xdr:rowOff>54429</xdr:rowOff>
    </xdr:from>
    <xdr:to>
      <xdr:col>1</xdr:col>
      <xdr:colOff>131535</xdr:colOff>
      <xdr:row>5</xdr:row>
      <xdr:rowOff>54428</xdr:rowOff>
    </xdr:to>
    <xdr:pic>
      <xdr:nvPicPr>
        <xdr:cNvPr id="2" name="Imagen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33161" y="1118054"/>
          <a:ext cx="634999" cy="634999"/>
        </a:xfrm>
        <a:prstGeom prst="rect">
          <a:avLst/>
        </a:prstGeom>
      </xdr:spPr>
    </xdr:pic>
    <xdr:clientData/>
  </xdr:twoCellAnchor>
  <xdr:twoCellAnchor editAs="oneCell">
    <xdr:from>
      <xdr:col>0</xdr:col>
      <xdr:colOff>322036</xdr:colOff>
      <xdr:row>15</xdr:row>
      <xdr:rowOff>254000</xdr:rowOff>
    </xdr:from>
    <xdr:to>
      <xdr:col>1</xdr:col>
      <xdr:colOff>183696</xdr:colOff>
      <xdr:row>17</xdr:row>
      <xdr:rowOff>77106</xdr:rowOff>
    </xdr:to>
    <xdr:pic>
      <xdr:nvPicPr>
        <xdr:cNvPr id="16" name="Imagen 15">
          <a:extLst>
            <a:ext uri="{FF2B5EF4-FFF2-40B4-BE49-F238E27FC236}">
              <a16:creationId xmlns:a16="http://schemas.microsoft.com/office/drawing/2014/main" id="{00000000-0008-0000-0900-000010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22036" y="3873500"/>
          <a:ext cx="798285" cy="807356"/>
        </a:xfrm>
        <a:prstGeom prst="rect">
          <a:avLst/>
        </a:prstGeom>
      </xdr:spPr>
    </xdr:pic>
    <xdr:clientData/>
  </xdr:twoCellAnchor>
  <xdr:twoCellAnchor>
    <xdr:from>
      <xdr:col>0</xdr:col>
      <xdr:colOff>31751</xdr:colOff>
      <xdr:row>19</xdr:row>
      <xdr:rowOff>15875</xdr:rowOff>
    </xdr:from>
    <xdr:to>
      <xdr:col>0</xdr:col>
      <xdr:colOff>730251</xdr:colOff>
      <xdr:row>22</xdr:row>
      <xdr:rowOff>127000</xdr:rowOff>
    </xdr:to>
    <xdr:sp macro="" textlink="">
      <xdr:nvSpPr>
        <xdr:cNvPr id="3" name="Conector 2">
          <a:extLst>
            <a:ext uri="{FF2B5EF4-FFF2-40B4-BE49-F238E27FC236}">
              <a16:creationId xmlns:a16="http://schemas.microsoft.com/office/drawing/2014/main" id="{00000000-0008-0000-0900-000003000000}"/>
            </a:ext>
          </a:extLst>
        </xdr:cNvPr>
        <xdr:cNvSpPr/>
      </xdr:nvSpPr>
      <xdr:spPr>
        <a:xfrm>
          <a:off x="31751" y="10922000"/>
          <a:ext cx="698500" cy="682625"/>
        </a:xfrm>
        <a:prstGeom prst="flowChartConnector">
          <a:avLst/>
        </a:prstGeom>
        <a:solidFill>
          <a:schemeClr val="bg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82551</xdr:colOff>
      <xdr:row>19</xdr:row>
      <xdr:rowOff>50800</xdr:rowOff>
    </xdr:from>
    <xdr:to>
      <xdr:col>6</xdr:col>
      <xdr:colOff>825500</xdr:colOff>
      <xdr:row>22</xdr:row>
      <xdr:rowOff>161925</xdr:rowOff>
    </xdr:to>
    <xdr:sp macro="" textlink="">
      <xdr:nvSpPr>
        <xdr:cNvPr id="18" name="Conector 17">
          <a:extLst>
            <a:ext uri="{FF2B5EF4-FFF2-40B4-BE49-F238E27FC236}">
              <a16:creationId xmlns:a16="http://schemas.microsoft.com/office/drawing/2014/main" id="{00000000-0008-0000-0900-000012000000}"/>
            </a:ext>
          </a:extLst>
        </xdr:cNvPr>
        <xdr:cNvSpPr/>
      </xdr:nvSpPr>
      <xdr:spPr>
        <a:xfrm>
          <a:off x="4829176" y="10956925"/>
          <a:ext cx="742949" cy="682625"/>
        </a:xfrm>
        <a:prstGeom prst="flowChartConnector">
          <a:avLst/>
        </a:prstGeom>
        <a:solidFill>
          <a:schemeClr val="bg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76202</xdr:colOff>
      <xdr:row>19</xdr:row>
      <xdr:rowOff>28575</xdr:rowOff>
    </xdr:from>
    <xdr:to>
      <xdr:col>9</xdr:col>
      <xdr:colOff>809626</xdr:colOff>
      <xdr:row>22</xdr:row>
      <xdr:rowOff>174625</xdr:rowOff>
    </xdr:to>
    <xdr:sp macro="" textlink="">
      <xdr:nvSpPr>
        <xdr:cNvPr id="19" name="Conector 18">
          <a:extLst>
            <a:ext uri="{FF2B5EF4-FFF2-40B4-BE49-F238E27FC236}">
              <a16:creationId xmlns:a16="http://schemas.microsoft.com/office/drawing/2014/main" id="{00000000-0008-0000-0900-000013000000}"/>
            </a:ext>
          </a:extLst>
        </xdr:cNvPr>
        <xdr:cNvSpPr/>
      </xdr:nvSpPr>
      <xdr:spPr>
        <a:xfrm>
          <a:off x="7378702" y="10934700"/>
          <a:ext cx="733424" cy="717550"/>
        </a:xfrm>
        <a:prstGeom prst="flowChartConnector">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0</xdr:col>
      <xdr:colOff>47625</xdr:colOff>
      <xdr:row>19</xdr:row>
      <xdr:rowOff>47625</xdr:rowOff>
    </xdr:from>
    <xdr:to>
      <xdr:col>0</xdr:col>
      <xdr:colOff>730250</xdr:colOff>
      <xdr:row>22</xdr:row>
      <xdr:rowOff>158750</xdr:rowOff>
    </xdr:to>
    <xdr:pic>
      <xdr:nvPicPr>
        <xdr:cNvPr id="5" name="Imagen 4">
          <a:extLst>
            <a:ext uri="{FF2B5EF4-FFF2-40B4-BE49-F238E27FC236}">
              <a16:creationId xmlns:a16="http://schemas.microsoft.com/office/drawing/2014/main" id="{00000000-0008-0000-0900-000005000000}"/>
            </a:ext>
          </a:extLst>
        </xdr:cNvPr>
        <xdr:cNvPicPr>
          <a:picLocks noChangeAspect="1"/>
        </xdr:cNvPicPr>
      </xdr:nvPicPr>
      <xdr:blipFill>
        <a:blip xmlns:r="http://schemas.openxmlformats.org/officeDocument/2006/relationships" r:embed="rId3">
          <a:duotone>
            <a:prstClr val="black"/>
            <a:schemeClr val="accent6">
              <a:tint val="45000"/>
              <a:satMod val="400000"/>
            </a:schemeClr>
          </a:duotone>
          <a:extLst>
            <a:ext uri="{28A0092B-C50C-407E-A947-70E740481C1C}">
              <a14:useLocalDpi xmlns:a14="http://schemas.microsoft.com/office/drawing/2010/main" val="0"/>
            </a:ext>
          </a:extLst>
        </a:blip>
        <a:stretch>
          <a:fillRect/>
        </a:stretch>
      </xdr:blipFill>
      <xdr:spPr>
        <a:xfrm>
          <a:off x="47625" y="11064875"/>
          <a:ext cx="682625" cy="682625"/>
        </a:xfrm>
        <a:prstGeom prst="rect">
          <a:avLst/>
        </a:prstGeom>
      </xdr:spPr>
    </xdr:pic>
    <xdr:clientData/>
  </xdr:twoCellAnchor>
  <xdr:twoCellAnchor editAs="oneCell">
    <xdr:from>
      <xdr:col>9</xdr:col>
      <xdr:colOff>142876</xdr:colOff>
      <xdr:row>19</xdr:row>
      <xdr:rowOff>63501</xdr:rowOff>
    </xdr:from>
    <xdr:to>
      <xdr:col>9</xdr:col>
      <xdr:colOff>784022</xdr:colOff>
      <xdr:row>22</xdr:row>
      <xdr:rowOff>133147</xdr:rowOff>
    </xdr:to>
    <xdr:pic>
      <xdr:nvPicPr>
        <xdr:cNvPr id="20" name="Imagen 19">
          <a:extLst>
            <a:ext uri="{FF2B5EF4-FFF2-40B4-BE49-F238E27FC236}">
              <a16:creationId xmlns:a16="http://schemas.microsoft.com/office/drawing/2014/main" id="{00000000-0008-0000-0900-000014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7445376" y="10969626"/>
          <a:ext cx="641146" cy="641146"/>
        </a:xfrm>
        <a:prstGeom prst="rect">
          <a:avLst/>
        </a:prstGeom>
      </xdr:spPr>
    </xdr:pic>
    <xdr:clientData/>
  </xdr:twoCellAnchor>
  <xdr:twoCellAnchor editAs="oneCell">
    <xdr:from>
      <xdr:col>6</xdr:col>
      <xdr:colOff>190501</xdr:colOff>
      <xdr:row>19</xdr:row>
      <xdr:rowOff>95249</xdr:rowOff>
    </xdr:from>
    <xdr:to>
      <xdr:col>6</xdr:col>
      <xdr:colOff>736398</xdr:colOff>
      <xdr:row>22</xdr:row>
      <xdr:rowOff>69646</xdr:rowOff>
    </xdr:to>
    <xdr:pic>
      <xdr:nvPicPr>
        <xdr:cNvPr id="21" name="Imagen 20">
          <a:extLst>
            <a:ext uri="{FF2B5EF4-FFF2-40B4-BE49-F238E27FC236}">
              <a16:creationId xmlns:a16="http://schemas.microsoft.com/office/drawing/2014/main" id="{00000000-0008-0000-0900-000015000000}"/>
            </a:ext>
          </a:extLst>
        </xdr:cNvPr>
        <xdr:cNvPicPr>
          <a:picLocks noChangeAspect="1"/>
        </xdr:cNvPicPr>
      </xdr:nvPicPr>
      <xdr:blipFill>
        <a:blip xmlns:r="http://schemas.openxmlformats.org/officeDocument/2006/relationships" r:embed="rId5">
          <a:duotone>
            <a:prstClr val="black"/>
            <a:schemeClr val="accent6">
              <a:tint val="45000"/>
              <a:satMod val="400000"/>
            </a:schemeClr>
          </a:duotone>
          <a:extLst>
            <a:ext uri="{28A0092B-C50C-407E-A947-70E740481C1C}">
              <a14:useLocalDpi xmlns:a14="http://schemas.microsoft.com/office/drawing/2010/main" val="0"/>
            </a:ext>
          </a:extLst>
        </a:blip>
        <a:stretch>
          <a:fillRect/>
        </a:stretch>
      </xdr:blipFill>
      <xdr:spPr>
        <a:xfrm>
          <a:off x="4937126" y="11001374"/>
          <a:ext cx="545897" cy="545897"/>
        </a:xfrm>
        <a:prstGeom prst="rect">
          <a:avLst/>
        </a:prstGeom>
      </xdr:spPr>
    </xdr:pic>
    <xdr:clientData/>
  </xdr:twoCellAnchor>
  <xdr:twoCellAnchor editAs="oneCell">
    <xdr:from>
      <xdr:col>3</xdr:col>
      <xdr:colOff>63500</xdr:colOff>
      <xdr:row>19</xdr:row>
      <xdr:rowOff>142875</xdr:rowOff>
    </xdr:from>
    <xdr:to>
      <xdr:col>3</xdr:col>
      <xdr:colOff>698500</xdr:colOff>
      <xdr:row>23</xdr:row>
      <xdr:rowOff>15875</xdr:rowOff>
    </xdr:to>
    <xdr:pic>
      <xdr:nvPicPr>
        <xdr:cNvPr id="22" name="Imagen 21">
          <a:extLst>
            <a:ext uri="{FF2B5EF4-FFF2-40B4-BE49-F238E27FC236}">
              <a16:creationId xmlns:a16="http://schemas.microsoft.com/office/drawing/2014/main" id="{00000000-0008-0000-0900-000016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2587625" y="11049000"/>
          <a:ext cx="635000" cy="635000"/>
        </a:xfrm>
        <a:prstGeom prst="rect">
          <a:avLst/>
        </a:prstGeom>
      </xdr:spPr>
    </xdr:pic>
    <xdr:clientData/>
  </xdr:twoCellAnchor>
  <xdr:twoCellAnchor>
    <xdr:from>
      <xdr:col>3</xdr:col>
      <xdr:colOff>82551</xdr:colOff>
      <xdr:row>37</xdr:row>
      <xdr:rowOff>50800</xdr:rowOff>
    </xdr:from>
    <xdr:to>
      <xdr:col>3</xdr:col>
      <xdr:colOff>749301</xdr:colOff>
      <xdr:row>40</xdr:row>
      <xdr:rowOff>161925</xdr:rowOff>
    </xdr:to>
    <xdr:sp macro="" textlink="">
      <xdr:nvSpPr>
        <xdr:cNvPr id="25" name="Conector 24">
          <a:extLst>
            <a:ext uri="{FF2B5EF4-FFF2-40B4-BE49-F238E27FC236}">
              <a16:creationId xmlns:a16="http://schemas.microsoft.com/office/drawing/2014/main" id="{00000000-0008-0000-0900-000019000000}"/>
            </a:ext>
          </a:extLst>
        </xdr:cNvPr>
        <xdr:cNvSpPr/>
      </xdr:nvSpPr>
      <xdr:spPr>
        <a:xfrm>
          <a:off x="2670176" y="14449425"/>
          <a:ext cx="666750" cy="682625"/>
        </a:xfrm>
        <a:prstGeom prst="flowChartConnector">
          <a:avLst/>
        </a:prstGeom>
        <a:solidFill>
          <a:schemeClr val="bg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0</xdr:col>
      <xdr:colOff>31751</xdr:colOff>
      <xdr:row>37</xdr:row>
      <xdr:rowOff>15875</xdr:rowOff>
    </xdr:from>
    <xdr:to>
      <xdr:col>0</xdr:col>
      <xdr:colOff>730251</xdr:colOff>
      <xdr:row>40</xdr:row>
      <xdr:rowOff>127000</xdr:rowOff>
    </xdr:to>
    <xdr:sp macro="" textlink="">
      <xdr:nvSpPr>
        <xdr:cNvPr id="26" name="Conector 25">
          <a:extLst>
            <a:ext uri="{FF2B5EF4-FFF2-40B4-BE49-F238E27FC236}">
              <a16:creationId xmlns:a16="http://schemas.microsoft.com/office/drawing/2014/main" id="{00000000-0008-0000-0900-00001A000000}"/>
            </a:ext>
          </a:extLst>
        </xdr:cNvPr>
        <xdr:cNvSpPr/>
      </xdr:nvSpPr>
      <xdr:spPr>
        <a:xfrm>
          <a:off x="31751" y="10922000"/>
          <a:ext cx="698500" cy="682625"/>
        </a:xfrm>
        <a:prstGeom prst="flowChartConnector">
          <a:avLst/>
        </a:prstGeom>
        <a:solidFill>
          <a:schemeClr val="bg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s-CO" sz="1200"/>
        </a:p>
      </xdr:txBody>
    </xdr:sp>
    <xdr:clientData/>
  </xdr:twoCellAnchor>
  <xdr:twoCellAnchor>
    <xdr:from>
      <xdr:col>6</xdr:col>
      <xdr:colOff>50801</xdr:colOff>
      <xdr:row>37</xdr:row>
      <xdr:rowOff>34925</xdr:rowOff>
    </xdr:from>
    <xdr:to>
      <xdr:col>6</xdr:col>
      <xdr:colOff>717551</xdr:colOff>
      <xdr:row>40</xdr:row>
      <xdr:rowOff>146050</xdr:rowOff>
    </xdr:to>
    <xdr:sp macro="" textlink="">
      <xdr:nvSpPr>
        <xdr:cNvPr id="27" name="Conector 26">
          <a:extLst>
            <a:ext uri="{FF2B5EF4-FFF2-40B4-BE49-F238E27FC236}">
              <a16:creationId xmlns:a16="http://schemas.microsoft.com/office/drawing/2014/main" id="{00000000-0008-0000-0900-00001B000000}"/>
            </a:ext>
          </a:extLst>
        </xdr:cNvPr>
        <xdr:cNvSpPr/>
      </xdr:nvSpPr>
      <xdr:spPr>
        <a:xfrm>
          <a:off x="5067301" y="14433550"/>
          <a:ext cx="666750" cy="682625"/>
        </a:xfrm>
        <a:prstGeom prst="flowChartConnector">
          <a:avLst/>
        </a:prstGeom>
        <a:solidFill>
          <a:schemeClr val="bg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104777</xdr:colOff>
      <xdr:row>37</xdr:row>
      <xdr:rowOff>92075</xdr:rowOff>
    </xdr:from>
    <xdr:to>
      <xdr:col>9</xdr:col>
      <xdr:colOff>841375</xdr:colOff>
      <xdr:row>41</xdr:row>
      <xdr:rowOff>12700</xdr:rowOff>
    </xdr:to>
    <xdr:sp macro="" textlink="">
      <xdr:nvSpPr>
        <xdr:cNvPr id="28" name="Conector 27">
          <a:extLst>
            <a:ext uri="{FF2B5EF4-FFF2-40B4-BE49-F238E27FC236}">
              <a16:creationId xmlns:a16="http://schemas.microsoft.com/office/drawing/2014/main" id="{00000000-0008-0000-0900-00001C000000}"/>
            </a:ext>
          </a:extLst>
        </xdr:cNvPr>
        <xdr:cNvSpPr/>
      </xdr:nvSpPr>
      <xdr:spPr>
        <a:xfrm>
          <a:off x="7407277" y="14490700"/>
          <a:ext cx="736598" cy="682625"/>
        </a:xfrm>
        <a:prstGeom prst="flowChartConnector">
          <a:avLst/>
        </a:prstGeom>
        <a:solidFill>
          <a:schemeClr val="bg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0</xdr:col>
      <xdr:colOff>111125</xdr:colOff>
      <xdr:row>37</xdr:row>
      <xdr:rowOff>142875</xdr:rowOff>
    </xdr:from>
    <xdr:to>
      <xdr:col>0</xdr:col>
      <xdr:colOff>666750</xdr:colOff>
      <xdr:row>40</xdr:row>
      <xdr:rowOff>31750</xdr:rowOff>
    </xdr:to>
    <xdr:sp macro="" textlink="">
      <xdr:nvSpPr>
        <xdr:cNvPr id="33" name="CuadroTexto 32">
          <a:extLst>
            <a:ext uri="{FF2B5EF4-FFF2-40B4-BE49-F238E27FC236}">
              <a16:creationId xmlns:a16="http://schemas.microsoft.com/office/drawing/2014/main" id="{00000000-0008-0000-0900-000021000000}"/>
            </a:ext>
          </a:extLst>
        </xdr:cNvPr>
        <xdr:cNvSpPr txBox="1"/>
      </xdr:nvSpPr>
      <xdr:spPr>
        <a:xfrm>
          <a:off x="111125" y="14541500"/>
          <a:ext cx="555625" cy="460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800" b="1">
              <a:latin typeface="+mj-lt"/>
            </a:rPr>
            <a:t>UF1</a:t>
          </a:r>
        </a:p>
      </xdr:txBody>
    </xdr:sp>
    <xdr:clientData/>
  </xdr:twoCellAnchor>
  <xdr:twoCellAnchor>
    <xdr:from>
      <xdr:col>3</xdr:col>
      <xdr:colOff>41275</xdr:colOff>
      <xdr:row>37</xdr:row>
      <xdr:rowOff>184150</xdr:rowOff>
    </xdr:from>
    <xdr:to>
      <xdr:col>3</xdr:col>
      <xdr:colOff>596900</xdr:colOff>
      <xdr:row>40</xdr:row>
      <xdr:rowOff>73025</xdr:rowOff>
    </xdr:to>
    <xdr:sp macro="" textlink="">
      <xdr:nvSpPr>
        <xdr:cNvPr id="36" name="CuadroTexto 35">
          <a:extLst>
            <a:ext uri="{FF2B5EF4-FFF2-40B4-BE49-F238E27FC236}">
              <a16:creationId xmlns:a16="http://schemas.microsoft.com/office/drawing/2014/main" id="{00000000-0008-0000-0900-000024000000}"/>
            </a:ext>
          </a:extLst>
        </xdr:cNvPr>
        <xdr:cNvSpPr txBox="1"/>
      </xdr:nvSpPr>
      <xdr:spPr>
        <a:xfrm>
          <a:off x="2565400" y="14582775"/>
          <a:ext cx="555625" cy="460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800" b="1">
              <a:latin typeface="+mj-lt"/>
            </a:rPr>
            <a:t>UF2</a:t>
          </a:r>
        </a:p>
      </xdr:txBody>
    </xdr:sp>
    <xdr:clientData/>
  </xdr:twoCellAnchor>
  <xdr:twoCellAnchor>
    <xdr:from>
      <xdr:col>6</xdr:col>
      <xdr:colOff>98425</xdr:colOff>
      <xdr:row>37</xdr:row>
      <xdr:rowOff>161925</xdr:rowOff>
    </xdr:from>
    <xdr:to>
      <xdr:col>8</xdr:col>
      <xdr:colOff>3175</xdr:colOff>
      <xdr:row>40</xdr:row>
      <xdr:rowOff>50800</xdr:rowOff>
    </xdr:to>
    <xdr:sp macro="" textlink="">
      <xdr:nvSpPr>
        <xdr:cNvPr id="37" name="CuadroTexto 36">
          <a:extLst>
            <a:ext uri="{FF2B5EF4-FFF2-40B4-BE49-F238E27FC236}">
              <a16:creationId xmlns:a16="http://schemas.microsoft.com/office/drawing/2014/main" id="{00000000-0008-0000-0900-000025000000}"/>
            </a:ext>
          </a:extLst>
        </xdr:cNvPr>
        <xdr:cNvSpPr txBox="1"/>
      </xdr:nvSpPr>
      <xdr:spPr>
        <a:xfrm>
          <a:off x="4813300" y="14560550"/>
          <a:ext cx="555625" cy="460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800" b="1">
              <a:latin typeface="+mj-lt"/>
            </a:rPr>
            <a:t>UF3</a:t>
          </a:r>
        </a:p>
      </xdr:txBody>
    </xdr:sp>
    <xdr:clientData/>
  </xdr:twoCellAnchor>
  <xdr:twoCellAnchor>
    <xdr:from>
      <xdr:col>9</xdr:col>
      <xdr:colOff>174625</xdr:colOff>
      <xdr:row>38</xdr:row>
      <xdr:rowOff>47625</xdr:rowOff>
    </xdr:from>
    <xdr:to>
      <xdr:col>9</xdr:col>
      <xdr:colOff>730250</xdr:colOff>
      <xdr:row>40</xdr:row>
      <xdr:rowOff>127000</xdr:rowOff>
    </xdr:to>
    <xdr:sp macro="" textlink="">
      <xdr:nvSpPr>
        <xdr:cNvPr id="38" name="CuadroTexto 37">
          <a:extLst>
            <a:ext uri="{FF2B5EF4-FFF2-40B4-BE49-F238E27FC236}">
              <a16:creationId xmlns:a16="http://schemas.microsoft.com/office/drawing/2014/main" id="{00000000-0008-0000-0900-000026000000}"/>
            </a:ext>
          </a:extLst>
        </xdr:cNvPr>
        <xdr:cNvSpPr txBox="1"/>
      </xdr:nvSpPr>
      <xdr:spPr>
        <a:xfrm>
          <a:off x="7477125" y="14636750"/>
          <a:ext cx="555625" cy="460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800" b="1">
              <a:latin typeface="+mj-lt"/>
            </a:rPr>
            <a:t>UF4</a:t>
          </a:r>
        </a:p>
      </xdr:txBody>
    </xdr:sp>
    <xdr:clientData/>
  </xdr:twoCellAnchor>
  <xdr:twoCellAnchor>
    <xdr:from>
      <xdr:col>3</xdr:col>
      <xdr:colOff>66676</xdr:colOff>
      <xdr:row>48</xdr:row>
      <xdr:rowOff>50800</xdr:rowOff>
    </xdr:from>
    <xdr:to>
      <xdr:col>3</xdr:col>
      <xdr:colOff>733426</xdr:colOff>
      <xdr:row>51</xdr:row>
      <xdr:rowOff>161925</xdr:rowOff>
    </xdr:to>
    <xdr:sp macro="" textlink="">
      <xdr:nvSpPr>
        <xdr:cNvPr id="39" name="Conector 38">
          <a:extLst>
            <a:ext uri="{FF2B5EF4-FFF2-40B4-BE49-F238E27FC236}">
              <a16:creationId xmlns:a16="http://schemas.microsoft.com/office/drawing/2014/main" id="{00000000-0008-0000-0900-000027000000}"/>
            </a:ext>
          </a:extLst>
        </xdr:cNvPr>
        <xdr:cNvSpPr/>
      </xdr:nvSpPr>
      <xdr:spPr>
        <a:xfrm>
          <a:off x="2654301" y="17576800"/>
          <a:ext cx="666750" cy="682625"/>
        </a:xfrm>
        <a:prstGeom prst="flowChartConnector">
          <a:avLst/>
        </a:prstGeom>
        <a:solidFill>
          <a:schemeClr val="bg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0</xdr:col>
      <xdr:colOff>31751</xdr:colOff>
      <xdr:row>48</xdr:row>
      <xdr:rowOff>15875</xdr:rowOff>
    </xdr:from>
    <xdr:to>
      <xdr:col>0</xdr:col>
      <xdr:colOff>730251</xdr:colOff>
      <xdr:row>51</xdr:row>
      <xdr:rowOff>127000</xdr:rowOff>
    </xdr:to>
    <xdr:sp macro="" textlink="">
      <xdr:nvSpPr>
        <xdr:cNvPr id="40" name="Conector 39">
          <a:extLst>
            <a:ext uri="{FF2B5EF4-FFF2-40B4-BE49-F238E27FC236}">
              <a16:creationId xmlns:a16="http://schemas.microsoft.com/office/drawing/2014/main" id="{00000000-0008-0000-0900-000028000000}"/>
            </a:ext>
          </a:extLst>
        </xdr:cNvPr>
        <xdr:cNvSpPr/>
      </xdr:nvSpPr>
      <xdr:spPr>
        <a:xfrm>
          <a:off x="31751" y="14414500"/>
          <a:ext cx="698500" cy="682625"/>
        </a:xfrm>
        <a:prstGeom prst="flowChartConnector">
          <a:avLst/>
        </a:prstGeom>
        <a:solidFill>
          <a:schemeClr val="bg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s-CO" sz="1200"/>
        </a:p>
      </xdr:txBody>
    </xdr:sp>
    <xdr:clientData/>
  </xdr:twoCellAnchor>
  <xdr:twoCellAnchor>
    <xdr:from>
      <xdr:col>6</xdr:col>
      <xdr:colOff>82551</xdr:colOff>
      <xdr:row>48</xdr:row>
      <xdr:rowOff>19050</xdr:rowOff>
    </xdr:from>
    <xdr:to>
      <xdr:col>6</xdr:col>
      <xdr:colOff>749301</xdr:colOff>
      <xdr:row>51</xdr:row>
      <xdr:rowOff>130175</xdr:rowOff>
    </xdr:to>
    <xdr:sp macro="" textlink="">
      <xdr:nvSpPr>
        <xdr:cNvPr id="41" name="Conector 40">
          <a:extLst>
            <a:ext uri="{FF2B5EF4-FFF2-40B4-BE49-F238E27FC236}">
              <a16:creationId xmlns:a16="http://schemas.microsoft.com/office/drawing/2014/main" id="{00000000-0008-0000-0900-000029000000}"/>
            </a:ext>
          </a:extLst>
        </xdr:cNvPr>
        <xdr:cNvSpPr/>
      </xdr:nvSpPr>
      <xdr:spPr>
        <a:xfrm>
          <a:off x="5099051" y="17545050"/>
          <a:ext cx="666750" cy="682625"/>
        </a:xfrm>
        <a:prstGeom prst="flowChartConnector">
          <a:avLst/>
        </a:prstGeom>
        <a:solidFill>
          <a:schemeClr val="bg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104777</xdr:colOff>
      <xdr:row>48</xdr:row>
      <xdr:rowOff>44450</xdr:rowOff>
    </xdr:from>
    <xdr:to>
      <xdr:col>9</xdr:col>
      <xdr:colOff>841375</xdr:colOff>
      <xdr:row>51</xdr:row>
      <xdr:rowOff>155575</xdr:rowOff>
    </xdr:to>
    <xdr:sp macro="" textlink="">
      <xdr:nvSpPr>
        <xdr:cNvPr id="42" name="Conector 41">
          <a:extLst>
            <a:ext uri="{FF2B5EF4-FFF2-40B4-BE49-F238E27FC236}">
              <a16:creationId xmlns:a16="http://schemas.microsoft.com/office/drawing/2014/main" id="{00000000-0008-0000-0900-00002A000000}"/>
            </a:ext>
          </a:extLst>
        </xdr:cNvPr>
        <xdr:cNvSpPr/>
      </xdr:nvSpPr>
      <xdr:spPr>
        <a:xfrm>
          <a:off x="7407277" y="17570450"/>
          <a:ext cx="736598" cy="682625"/>
        </a:xfrm>
        <a:prstGeom prst="flowChartConnector">
          <a:avLst/>
        </a:prstGeom>
        <a:solidFill>
          <a:schemeClr val="bg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0</xdr:col>
      <xdr:colOff>111125</xdr:colOff>
      <xdr:row>48</xdr:row>
      <xdr:rowOff>142875</xdr:rowOff>
    </xdr:from>
    <xdr:to>
      <xdr:col>0</xdr:col>
      <xdr:colOff>666750</xdr:colOff>
      <xdr:row>51</xdr:row>
      <xdr:rowOff>31750</xdr:rowOff>
    </xdr:to>
    <xdr:sp macro="" textlink="">
      <xdr:nvSpPr>
        <xdr:cNvPr id="43" name="CuadroTexto 42">
          <a:extLst>
            <a:ext uri="{FF2B5EF4-FFF2-40B4-BE49-F238E27FC236}">
              <a16:creationId xmlns:a16="http://schemas.microsoft.com/office/drawing/2014/main" id="{00000000-0008-0000-0900-00002B000000}"/>
            </a:ext>
          </a:extLst>
        </xdr:cNvPr>
        <xdr:cNvSpPr txBox="1"/>
      </xdr:nvSpPr>
      <xdr:spPr>
        <a:xfrm>
          <a:off x="111125" y="14541500"/>
          <a:ext cx="555625" cy="460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800" b="1">
              <a:latin typeface="+mj-lt"/>
            </a:rPr>
            <a:t>UF5</a:t>
          </a:r>
        </a:p>
      </xdr:txBody>
    </xdr:sp>
    <xdr:clientData/>
  </xdr:twoCellAnchor>
  <xdr:twoCellAnchor>
    <xdr:from>
      <xdr:col>3</xdr:col>
      <xdr:colOff>41275</xdr:colOff>
      <xdr:row>48</xdr:row>
      <xdr:rowOff>184150</xdr:rowOff>
    </xdr:from>
    <xdr:to>
      <xdr:col>3</xdr:col>
      <xdr:colOff>596900</xdr:colOff>
      <xdr:row>51</xdr:row>
      <xdr:rowOff>73025</xdr:rowOff>
    </xdr:to>
    <xdr:sp macro="" textlink="">
      <xdr:nvSpPr>
        <xdr:cNvPr id="44" name="CuadroTexto 43">
          <a:extLst>
            <a:ext uri="{FF2B5EF4-FFF2-40B4-BE49-F238E27FC236}">
              <a16:creationId xmlns:a16="http://schemas.microsoft.com/office/drawing/2014/main" id="{00000000-0008-0000-0900-00002C000000}"/>
            </a:ext>
          </a:extLst>
        </xdr:cNvPr>
        <xdr:cNvSpPr txBox="1"/>
      </xdr:nvSpPr>
      <xdr:spPr>
        <a:xfrm>
          <a:off x="2565400" y="14582775"/>
          <a:ext cx="555625" cy="460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800" b="1">
              <a:latin typeface="+mj-lt"/>
            </a:rPr>
            <a:t>UF6</a:t>
          </a:r>
        </a:p>
      </xdr:txBody>
    </xdr:sp>
    <xdr:clientData/>
  </xdr:twoCellAnchor>
  <xdr:twoCellAnchor>
    <xdr:from>
      <xdr:col>6</xdr:col>
      <xdr:colOff>98425</xdr:colOff>
      <xdr:row>48</xdr:row>
      <xdr:rowOff>161925</xdr:rowOff>
    </xdr:from>
    <xdr:to>
      <xdr:col>8</xdr:col>
      <xdr:colOff>3175</xdr:colOff>
      <xdr:row>51</xdr:row>
      <xdr:rowOff>50800</xdr:rowOff>
    </xdr:to>
    <xdr:sp macro="" textlink="">
      <xdr:nvSpPr>
        <xdr:cNvPr id="45" name="CuadroTexto 44">
          <a:extLst>
            <a:ext uri="{FF2B5EF4-FFF2-40B4-BE49-F238E27FC236}">
              <a16:creationId xmlns:a16="http://schemas.microsoft.com/office/drawing/2014/main" id="{00000000-0008-0000-0900-00002D000000}"/>
            </a:ext>
          </a:extLst>
        </xdr:cNvPr>
        <xdr:cNvSpPr txBox="1"/>
      </xdr:nvSpPr>
      <xdr:spPr>
        <a:xfrm>
          <a:off x="4813300" y="14560550"/>
          <a:ext cx="555625" cy="460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800" b="1">
              <a:latin typeface="+mj-lt"/>
            </a:rPr>
            <a:t>UF7</a:t>
          </a:r>
        </a:p>
      </xdr:txBody>
    </xdr:sp>
    <xdr:clientData/>
  </xdr:twoCellAnchor>
  <xdr:twoCellAnchor>
    <xdr:from>
      <xdr:col>9</xdr:col>
      <xdr:colOff>174625</xdr:colOff>
      <xdr:row>48</xdr:row>
      <xdr:rowOff>174625</xdr:rowOff>
    </xdr:from>
    <xdr:to>
      <xdr:col>9</xdr:col>
      <xdr:colOff>730250</xdr:colOff>
      <xdr:row>51</xdr:row>
      <xdr:rowOff>63500</xdr:rowOff>
    </xdr:to>
    <xdr:sp macro="" textlink="">
      <xdr:nvSpPr>
        <xdr:cNvPr id="46" name="CuadroTexto 45">
          <a:extLst>
            <a:ext uri="{FF2B5EF4-FFF2-40B4-BE49-F238E27FC236}">
              <a16:creationId xmlns:a16="http://schemas.microsoft.com/office/drawing/2014/main" id="{00000000-0008-0000-0900-00002E000000}"/>
            </a:ext>
          </a:extLst>
        </xdr:cNvPr>
        <xdr:cNvSpPr txBox="1"/>
      </xdr:nvSpPr>
      <xdr:spPr>
        <a:xfrm>
          <a:off x="7477125" y="17700625"/>
          <a:ext cx="555625" cy="460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800" b="1">
              <a:latin typeface="+mj-lt"/>
            </a:rPr>
            <a:t>UF8</a:t>
          </a:r>
        </a:p>
      </xdr:txBody>
    </xdr:sp>
    <xdr:clientData/>
  </xdr:twoCellAnchor>
  <xdr:twoCellAnchor>
    <xdr:from>
      <xdr:col>0</xdr:col>
      <xdr:colOff>127000</xdr:colOff>
      <xdr:row>61</xdr:row>
      <xdr:rowOff>15875</xdr:rowOff>
    </xdr:from>
    <xdr:to>
      <xdr:col>6</xdr:col>
      <xdr:colOff>793750</xdr:colOff>
      <xdr:row>73</xdr:row>
      <xdr:rowOff>142875</xdr:rowOff>
    </xdr:to>
    <xdr:graphicFrame macro="">
      <xdr:nvGraphicFramePr>
        <xdr:cNvPr id="48" name="Gráfico 47">
          <a:extLst>
            <a:ext uri="{FF2B5EF4-FFF2-40B4-BE49-F238E27FC236}">
              <a16:creationId xmlns:a16="http://schemas.microsoft.com/office/drawing/2014/main" id="{00000000-0008-0000-09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127000</xdr:colOff>
      <xdr:row>75</xdr:row>
      <xdr:rowOff>63500</xdr:rowOff>
    </xdr:from>
    <xdr:to>
      <xdr:col>6</xdr:col>
      <xdr:colOff>793750</xdr:colOff>
      <xdr:row>88</xdr:row>
      <xdr:rowOff>142875</xdr:rowOff>
    </xdr:to>
    <xdr:graphicFrame macro="">
      <xdr:nvGraphicFramePr>
        <xdr:cNvPr id="49" name="Gráfico 48">
          <a:extLst>
            <a:ext uri="{FF2B5EF4-FFF2-40B4-BE49-F238E27FC236}">
              <a16:creationId xmlns:a16="http://schemas.microsoft.com/office/drawing/2014/main" id="{00000000-0008-0000-09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63500</xdr:colOff>
      <xdr:row>105</xdr:row>
      <xdr:rowOff>31750</xdr:rowOff>
    </xdr:from>
    <xdr:to>
      <xdr:col>2</xdr:col>
      <xdr:colOff>349250</xdr:colOff>
      <xdr:row>107</xdr:row>
      <xdr:rowOff>158750</xdr:rowOff>
    </xdr:to>
    <xdr:sp macro="" textlink="">
      <xdr:nvSpPr>
        <xdr:cNvPr id="50" name="Llamada rectangular 49">
          <a:extLst>
            <a:ext uri="{FF2B5EF4-FFF2-40B4-BE49-F238E27FC236}">
              <a16:creationId xmlns:a16="http://schemas.microsoft.com/office/drawing/2014/main" id="{00000000-0008-0000-0900-000032000000}"/>
            </a:ext>
          </a:extLst>
        </xdr:cNvPr>
        <xdr:cNvSpPr/>
      </xdr:nvSpPr>
      <xdr:spPr>
        <a:xfrm>
          <a:off x="63500" y="28702000"/>
          <a:ext cx="2111375" cy="508000"/>
        </a:xfrm>
        <a:prstGeom prst="wedgeRectCallout">
          <a:avLst>
            <a:gd name="adj1" fmla="val -21639"/>
            <a:gd name="adj2" fmla="val 81250"/>
          </a:avLst>
        </a:prstGeom>
        <a:solidFill>
          <a:schemeClr val="bg1">
            <a:lumMod val="65000"/>
          </a:schemeClr>
        </a:solidFill>
        <a:ln>
          <a:solidFill>
            <a:srgbClr val="46D11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400" b="1">
              <a:latin typeface="+mj-lt"/>
            </a:rPr>
            <a:t>PREDIAL</a:t>
          </a:r>
        </a:p>
      </xdr:txBody>
    </xdr:sp>
    <xdr:clientData/>
  </xdr:twoCellAnchor>
  <xdr:twoCellAnchor>
    <xdr:from>
      <xdr:col>0</xdr:col>
      <xdr:colOff>63500</xdr:colOff>
      <xdr:row>109</xdr:row>
      <xdr:rowOff>31751</xdr:rowOff>
    </xdr:from>
    <xdr:to>
      <xdr:col>6</xdr:col>
      <xdr:colOff>63500</xdr:colOff>
      <xdr:row>124</xdr:row>
      <xdr:rowOff>120651</xdr:rowOff>
    </xdr:to>
    <xdr:graphicFrame macro="">
      <xdr:nvGraphicFramePr>
        <xdr:cNvPr id="51" name="Gráfico 50">
          <a:extLst>
            <a:ext uri="{FF2B5EF4-FFF2-40B4-BE49-F238E27FC236}">
              <a16:creationId xmlns:a16="http://schemas.microsoft.com/office/drawing/2014/main" id="{00000000-0008-0000-0900-00003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6</xdr:col>
      <xdr:colOff>206375</xdr:colOff>
      <xdr:row>109</xdr:row>
      <xdr:rowOff>15874</xdr:rowOff>
    </xdr:from>
    <xdr:to>
      <xdr:col>11</xdr:col>
      <xdr:colOff>758825</xdr:colOff>
      <xdr:row>124</xdr:row>
      <xdr:rowOff>158749</xdr:rowOff>
    </xdr:to>
    <xdr:graphicFrame macro="">
      <xdr:nvGraphicFramePr>
        <xdr:cNvPr id="52" name="Gráfico 51">
          <a:extLst>
            <a:ext uri="{FF2B5EF4-FFF2-40B4-BE49-F238E27FC236}">
              <a16:creationId xmlns:a16="http://schemas.microsoft.com/office/drawing/2014/main" id="{00000000-0008-0000-09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25399</xdr:colOff>
      <xdr:row>150</xdr:row>
      <xdr:rowOff>57150</xdr:rowOff>
    </xdr:from>
    <xdr:to>
      <xdr:col>3</xdr:col>
      <xdr:colOff>142874</xdr:colOff>
      <xdr:row>152</xdr:row>
      <xdr:rowOff>184150</xdr:rowOff>
    </xdr:to>
    <xdr:sp macro="" textlink="">
      <xdr:nvSpPr>
        <xdr:cNvPr id="53" name="Llamada rectangular 52">
          <a:extLst>
            <a:ext uri="{FF2B5EF4-FFF2-40B4-BE49-F238E27FC236}">
              <a16:creationId xmlns:a16="http://schemas.microsoft.com/office/drawing/2014/main" id="{00000000-0008-0000-0900-000035000000}"/>
            </a:ext>
          </a:extLst>
        </xdr:cNvPr>
        <xdr:cNvSpPr/>
      </xdr:nvSpPr>
      <xdr:spPr>
        <a:xfrm>
          <a:off x="25399" y="36664900"/>
          <a:ext cx="2689225" cy="508000"/>
        </a:xfrm>
        <a:prstGeom prst="wedgeRectCallout">
          <a:avLst>
            <a:gd name="adj1" fmla="val -21639"/>
            <a:gd name="adj2" fmla="val 81250"/>
          </a:avLst>
        </a:prstGeom>
        <a:solidFill>
          <a:schemeClr val="bg1">
            <a:lumMod val="65000"/>
          </a:schemeClr>
        </a:solidFill>
        <a:ln>
          <a:solidFill>
            <a:srgbClr val="46D11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400" b="1">
              <a:latin typeface="+mj-lt"/>
            </a:rPr>
            <a:t>SOCIO</a:t>
          </a:r>
          <a:r>
            <a:rPr lang="es-CO" sz="2400" b="1" baseline="0">
              <a:latin typeface="+mj-lt"/>
            </a:rPr>
            <a:t> AMBIENTAL</a:t>
          </a:r>
          <a:endParaRPr lang="es-CO" sz="2400" b="1">
            <a:latin typeface="+mj-lt"/>
          </a:endParaRPr>
        </a:p>
      </xdr:txBody>
    </xdr:sp>
    <xdr:clientData/>
  </xdr:twoCellAnchor>
  <xdr:twoCellAnchor>
    <xdr:from>
      <xdr:col>0</xdr:col>
      <xdr:colOff>47624</xdr:colOff>
      <xdr:row>134</xdr:row>
      <xdr:rowOff>111125</xdr:rowOff>
    </xdr:from>
    <xdr:to>
      <xdr:col>9</xdr:col>
      <xdr:colOff>904874</xdr:colOff>
      <xdr:row>148</xdr:row>
      <xdr:rowOff>95250</xdr:rowOff>
    </xdr:to>
    <xdr:graphicFrame macro="">
      <xdr:nvGraphicFramePr>
        <xdr:cNvPr id="55" name="Gráfico 54">
          <a:extLst>
            <a:ext uri="{FF2B5EF4-FFF2-40B4-BE49-F238E27FC236}">
              <a16:creationId xmlns:a16="http://schemas.microsoft.com/office/drawing/2014/main" id="{00000000-0008-0000-09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10</xdr:col>
      <xdr:colOff>174626</xdr:colOff>
      <xdr:row>138</xdr:row>
      <xdr:rowOff>161925</xdr:rowOff>
    </xdr:from>
    <xdr:to>
      <xdr:col>11</xdr:col>
      <xdr:colOff>619127</xdr:colOff>
      <xdr:row>143</xdr:row>
      <xdr:rowOff>95250</xdr:rowOff>
    </xdr:to>
    <xdr:sp macro="" textlink="">
      <xdr:nvSpPr>
        <xdr:cNvPr id="56" name="Flecha derecha 55">
          <a:hlinkClick xmlns:r="http://schemas.openxmlformats.org/officeDocument/2006/relationships" r:id="rId12"/>
          <a:extLst>
            <a:ext uri="{FF2B5EF4-FFF2-40B4-BE49-F238E27FC236}">
              <a16:creationId xmlns:a16="http://schemas.microsoft.com/office/drawing/2014/main" id="{00000000-0008-0000-0900-000038000000}"/>
            </a:ext>
          </a:extLst>
        </xdr:cNvPr>
        <xdr:cNvSpPr/>
      </xdr:nvSpPr>
      <xdr:spPr>
        <a:xfrm>
          <a:off x="9239251" y="35309175"/>
          <a:ext cx="1381126" cy="885825"/>
        </a:xfrm>
        <a:prstGeom prst="rightArrow">
          <a:avLst/>
        </a:prstGeom>
        <a:solidFill>
          <a:schemeClr val="accent1"/>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b="1"/>
        </a:p>
      </xdr:txBody>
    </xdr:sp>
    <xdr:clientData/>
  </xdr:twoCellAnchor>
  <xdr:twoCellAnchor>
    <xdr:from>
      <xdr:col>10</xdr:col>
      <xdr:colOff>285750</xdr:colOff>
      <xdr:row>139</xdr:row>
      <xdr:rowOff>174625</xdr:rowOff>
    </xdr:from>
    <xdr:to>
      <xdr:col>11</xdr:col>
      <xdr:colOff>295276</xdr:colOff>
      <xdr:row>143</xdr:row>
      <xdr:rowOff>15875</xdr:rowOff>
    </xdr:to>
    <xdr:sp macro="" textlink="">
      <xdr:nvSpPr>
        <xdr:cNvPr id="12" name="CuadroTexto 11">
          <a:extLst>
            <a:ext uri="{FF2B5EF4-FFF2-40B4-BE49-F238E27FC236}">
              <a16:creationId xmlns:a16="http://schemas.microsoft.com/office/drawing/2014/main" id="{00000000-0008-0000-0900-00000C000000}"/>
            </a:ext>
          </a:extLst>
        </xdr:cNvPr>
        <xdr:cNvSpPr txBox="1"/>
      </xdr:nvSpPr>
      <xdr:spPr>
        <a:xfrm>
          <a:off x="9350375" y="35512375"/>
          <a:ext cx="946151" cy="603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200" b="1"/>
            <a:t>DETALLE</a:t>
          </a:r>
          <a:r>
            <a:rPr lang="es-CO" sz="1200" b="1" baseline="0"/>
            <a:t> PREDIAL</a:t>
          </a:r>
          <a:endParaRPr lang="es-CO" sz="1200" b="1"/>
        </a:p>
      </xdr:txBody>
    </xdr:sp>
    <xdr:clientData/>
  </xdr:twoCellAnchor>
  <xdr:twoCellAnchor>
    <xdr:from>
      <xdr:col>0</xdr:col>
      <xdr:colOff>47625</xdr:colOff>
      <xdr:row>169</xdr:row>
      <xdr:rowOff>79375</xdr:rowOff>
    </xdr:from>
    <xdr:to>
      <xdr:col>2</xdr:col>
      <xdr:colOff>841375</xdr:colOff>
      <xdr:row>171</xdr:row>
      <xdr:rowOff>111125</xdr:rowOff>
    </xdr:to>
    <xdr:sp macro="" textlink="">
      <xdr:nvSpPr>
        <xdr:cNvPr id="15" name="Pentágono 14">
          <a:extLst>
            <a:ext uri="{FF2B5EF4-FFF2-40B4-BE49-F238E27FC236}">
              <a16:creationId xmlns:a16="http://schemas.microsoft.com/office/drawing/2014/main" id="{00000000-0008-0000-0900-00000F000000}"/>
            </a:ext>
          </a:extLst>
        </xdr:cNvPr>
        <xdr:cNvSpPr/>
      </xdr:nvSpPr>
      <xdr:spPr>
        <a:xfrm>
          <a:off x="47625" y="43084750"/>
          <a:ext cx="2619375" cy="412750"/>
        </a:xfrm>
        <a:prstGeom prst="homePlate">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3</xdr:col>
      <xdr:colOff>41275</xdr:colOff>
      <xdr:row>169</xdr:row>
      <xdr:rowOff>73025</xdr:rowOff>
    </xdr:from>
    <xdr:to>
      <xdr:col>5</xdr:col>
      <xdr:colOff>882650</xdr:colOff>
      <xdr:row>171</xdr:row>
      <xdr:rowOff>104775</xdr:rowOff>
    </xdr:to>
    <xdr:sp macro="" textlink="">
      <xdr:nvSpPr>
        <xdr:cNvPr id="59" name="Pentágono 58">
          <a:extLst>
            <a:ext uri="{FF2B5EF4-FFF2-40B4-BE49-F238E27FC236}">
              <a16:creationId xmlns:a16="http://schemas.microsoft.com/office/drawing/2014/main" id="{00000000-0008-0000-0900-00003B000000}"/>
            </a:ext>
          </a:extLst>
        </xdr:cNvPr>
        <xdr:cNvSpPr/>
      </xdr:nvSpPr>
      <xdr:spPr>
        <a:xfrm>
          <a:off x="2755900" y="43078400"/>
          <a:ext cx="2619375" cy="412750"/>
        </a:xfrm>
        <a:prstGeom prst="homePlate">
          <a:avLst/>
        </a:prstGeom>
        <a:noFill/>
        <a:ln w="57150">
          <a:solidFill>
            <a:srgbClr val="00FF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82550</xdr:colOff>
      <xdr:row>169</xdr:row>
      <xdr:rowOff>98425</xdr:rowOff>
    </xdr:from>
    <xdr:to>
      <xdr:col>8</xdr:col>
      <xdr:colOff>781050</xdr:colOff>
      <xdr:row>171</xdr:row>
      <xdr:rowOff>130175</xdr:rowOff>
    </xdr:to>
    <xdr:sp macro="" textlink="">
      <xdr:nvSpPr>
        <xdr:cNvPr id="60" name="Pentágono 59">
          <a:extLst>
            <a:ext uri="{FF2B5EF4-FFF2-40B4-BE49-F238E27FC236}">
              <a16:creationId xmlns:a16="http://schemas.microsoft.com/office/drawing/2014/main" id="{00000000-0008-0000-0900-00003C000000}"/>
            </a:ext>
          </a:extLst>
        </xdr:cNvPr>
        <xdr:cNvSpPr/>
      </xdr:nvSpPr>
      <xdr:spPr>
        <a:xfrm>
          <a:off x="5464175" y="43103800"/>
          <a:ext cx="2619375" cy="412750"/>
        </a:xfrm>
        <a:prstGeom prst="homePlate">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28575</xdr:colOff>
      <xdr:row>169</xdr:row>
      <xdr:rowOff>76200</xdr:rowOff>
    </xdr:from>
    <xdr:to>
      <xdr:col>11</xdr:col>
      <xdr:colOff>838200</xdr:colOff>
      <xdr:row>171</xdr:row>
      <xdr:rowOff>107950</xdr:rowOff>
    </xdr:to>
    <xdr:sp macro="" textlink="">
      <xdr:nvSpPr>
        <xdr:cNvPr id="61" name="Pentágono 60">
          <a:extLst>
            <a:ext uri="{FF2B5EF4-FFF2-40B4-BE49-F238E27FC236}">
              <a16:creationId xmlns:a16="http://schemas.microsoft.com/office/drawing/2014/main" id="{00000000-0008-0000-0900-00003D000000}"/>
            </a:ext>
          </a:extLst>
        </xdr:cNvPr>
        <xdr:cNvSpPr/>
      </xdr:nvSpPr>
      <xdr:spPr>
        <a:xfrm>
          <a:off x="8220075" y="43081575"/>
          <a:ext cx="2619375" cy="412750"/>
        </a:xfrm>
        <a:prstGeom prst="homePlate">
          <a:avLst/>
        </a:prstGeom>
        <a:noFill/>
        <a:ln w="57150">
          <a:solidFill>
            <a:srgbClr val="00FF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174625</xdr:colOff>
      <xdr:row>170</xdr:row>
      <xdr:rowOff>15875</xdr:rowOff>
    </xdr:from>
    <xdr:to>
      <xdr:col>2</xdr:col>
      <xdr:colOff>317500</xdr:colOff>
      <xdr:row>174</xdr:row>
      <xdr:rowOff>0</xdr:rowOff>
    </xdr:to>
    <xdr:grpSp>
      <xdr:nvGrpSpPr>
        <xdr:cNvPr id="32" name="Grupo 31">
          <a:extLst>
            <a:ext uri="{FF2B5EF4-FFF2-40B4-BE49-F238E27FC236}">
              <a16:creationId xmlns:a16="http://schemas.microsoft.com/office/drawing/2014/main" id="{00000000-0008-0000-0900-000020000000}"/>
            </a:ext>
          </a:extLst>
        </xdr:cNvPr>
        <xdr:cNvGrpSpPr/>
      </xdr:nvGrpSpPr>
      <xdr:grpSpPr>
        <a:xfrm>
          <a:off x="2000250" y="43465750"/>
          <a:ext cx="142875" cy="777875"/>
          <a:chOff x="2000250" y="43227625"/>
          <a:chExt cx="142875" cy="777875"/>
        </a:xfrm>
      </xdr:grpSpPr>
      <xdr:sp macro="" textlink="">
        <xdr:nvSpPr>
          <xdr:cNvPr id="17" name="Conector 16">
            <a:extLst>
              <a:ext uri="{FF2B5EF4-FFF2-40B4-BE49-F238E27FC236}">
                <a16:creationId xmlns:a16="http://schemas.microsoft.com/office/drawing/2014/main" id="{00000000-0008-0000-0900-000011000000}"/>
              </a:ext>
            </a:extLst>
          </xdr:cNvPr>
          <xdr:cNvSpPr/>
        </xdr:nvSpPr>
        <xdr:spPr>
          <a:xfrm>
            <a:off x="2000250" y="43227625"/>
            <a:ext cx="142875" cy="142875"/>
          </a:xfrm>
          <a:prstGeom prst="flowChartConnector">
            <a:avLst/>
          </a:prstGeom>
          <a:solidFill>
            <a:srgbClr val="00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xnSp macro="">
        <xdr:nvCxnSpPr>
          <xdr:cNvPr id="29" name="Conector recto 28">
            <a:extLst>
              <a:ext uri="{FF2B5EF4-FFF2-40B4-BE49-F238E27FC236}">
                <a16:creationId xmlns:a16="http://schemas.microsoft.com/office/drawing/2014/main" id="{00000000-0008-0000-0900-00001D000000}"/>
              </a:ext>
            </a:extLst>
          </xdr:cNvPr>
          <xdr:cNvCxnSpPr/>
        </xdr:nvCxnSpPr>
        <xdr:spPr>
          <a:xfrm>
            <a:off x="2084675" y="43365451"/>
            <a:ext cx="10825" cy="640049"/>
          </a:xfrm>
          <a:prstGeom prst="line">
            <a:avLst/>
          </a:prstGeom>
          <a:ln w="38100">
            <a:solidFill>
              <a:srgbClr val="00FF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10</xdr:col>
      <xdr:colOff>349250</xdr:colOff>
      <xdr:row>170</xdr:row>
      <xdr:rowOff>15875</xdr:rowOff>
    </xdr:from>
    <xdr:to>
      <xdr:col>10</xdr:col>
      <xdr:colOff>492125</xdr:colOff>
      <xdr:row>170</xdr:row>
      <xdr:rowOff>158750</xdr:rowOff>
    </xdr:to>
    <xdr:sp macro="" textlink="">
      <xdr:nvSpPr>
        <xdr:cNvPr id="68" name="Conector 67">
          <a:extLst>
            <a:ext uri="{FF2B5EF4-FFF2-40B4-BE49-F238E27FC236}">
              <a16:creationId xmlns:a16="http://schemas.microsoft.com/office/drawing/2014/main" id="{00000000-0008-0000-0900-000044000000}"/>
            </a:ext>
          </a:extLst>
        </xdr:cNvPr>
        <xdr:cNvSpPr/>
      </xdr:nvSpPr>
      <xdr:spPr>
        <a:xfrm>
          <a:off x="9413875" y="43227625"/>
          <a:ext cx="142875" cy="142875"/>
        </a:xfrm>
        <a:prstGeom prst="flowChartConnector">
          <a:avLst/>
        </a:prstGeom>
        <a:solidFill>
          <a:schemeClr val="accen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10</xdr:col>
      <xdr:colOff>412750</xdr:colOff>
      <xdr:row>167</xdr:row>
      <xdr:rowOff>44968</xdr:rowOff>
    </xdr:from>
    <xdr:to>
      <xdr:col>10</xdr:col>
      <xdr:colOff>423575</xdr:colOff>
      <xdr:row>170</xdr:row>
      <xdr:rowOff>39456</xdr:rowOff>
    </xdr:to>
    <xdr:cxnSp macro="">
      <xdr:nvCxnSpPr>
        <xdr:cNvPr id="69" name="Conector recto 68">
          <a:extLst>
            <a:ext uri="{FF2B5EF4-FFF2-40B4-BE49-F238E27FC236}">
              <a16:creationId xmlns:a16="http://schemas.microsoft.com/office/drawing/2014/main" id="{00000000-0008-0000-0900-000045000000}"/>
            </a:ext>
          </a:extLst>
        </xdr:cNvPr>
        <xdr:cNvCxnSpPr/>
      </xdr:nvCxnSpPr>
      <xdr:spPr>
        <a:xfrm>
          <a:off x="9477375" y="42669343"/>
          <a:ext cx="10825" cy="581863"/>
        </a:xfrm>
        <a:prstGeom prst="line">
          <a:avLst/>
        </a:prstGeom>
        <a:ln w="38100">
          <a:solidFill>
            <a:schemeClr val="accent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412750</xdr:colOff>
      <xdr:row>177</xdr:row>
      <xdr:rowOff>0</xdr:rowOff>
    </xdr:from>
    <xdr:to>
      <xdr:col>1</xdr:col>
      <xdr:colOff>174625</xdr:colOff>
      <xdr:row>178</xdr:row>
      <xdr:rowOff>47625</xdr:rowOff>
    </xdr:to>
    <xdr:pic>
      <xdr:nvPicPr>
        <xdr:cNvPr id="35" name="Imagen 34">
          <a:extLst>
            <a:ext uri="{FF2B5EF4-FFF2-40B4-BE49-F238E27FC236}">
              <a16:creationId xmlns:a16="http://schemas.microsoft.com/office/drawing/2014/main" id="{00000000-0008-0000-0900-00002300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412750" y="46021625"/>
          <a:ext cx="698500" cy="698500"/>
        </a:xfrm>
        <a:prstGeom prst="rect">
          <a:avLst/>
        </a:prstGeom>
      </xdr:spPr>
    </xdr:pic>
    <xdr:clientData/>
  </xdr:twoCellAnchor>
  <xdr:oneCellAnchor>
    <xdr:from>
      <xdr:col>0</xdr:col>
      <xdr:colOff>326572</xdr:colOff>
      <xdr:row>192</xdr:row>
      <xdr:rowOff>380999</xdr:rowOff>
    </xdr:from>
    <xdr:ext cx="621393" cy="630465"/>
    <xdr:pic>
      <xdr:nvPicPr>
        <xdr:cNvPr id="70" name="Imagen 69">
          <a:extLst>
            <a:ext uri="{FF2B5EF4-FFF2-40B4-BE49-F238E27FC236}">
              <a16:creationId xmlns:a16="http://schemas.microsoft.com/office/drawing/2014/main" id="{00000000-0008-0000-0900-000046000000}"/>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326572" y="3524249"/>
          <a:ext cx="621393" cy="630465"/>
        </a:xfrm>
        <a:prstGeom prst="rect">
          <a:avLst/>
        </a:prstGeom>
      </xdr:spPr>
    </xdr:pic>
    <xdr:clientData/>
  </xdr:oneCellAnchor>
  <xdr:twoCellAnchor>
    <xdr:from>
      <xdr:col>0</xdr:col>
      <xdr:colOff>15875</xdr:colOff>
      <xdr:row>205</xdr:row>
      <xdr:rowOff>15875</xdr:rowOff>
    </xdr:from>
    <xdr:to>
      <xdr:col>8</xdr:col>
      <xdr:colOff>47625</xdr:colOff>
      <xdr:row>205</xdr:row>
      <xdr:rowOff>47625</xdr:rowOff>
    </xdr:to>
    <xdr:cxnSp macro="">
      <xdr:nvCxnSpPr>
        <xdr:cNvPr id="54" name="Conector recto 53">
          <a:extLst>
            <a:ext uri="{FF2B5EF4-FFF2-40B4-BE49-F238E27FC236}">
              <a16:creationId xmlns:a16="http://schemas.microsoft.com/office/drawing/2014/main" id="{00000000-0008-0000-0900-000036000000}"/>
            </a:ext>
          </a:extLst>
        </xdr:cNvPr>
        <xdr:cNvCxnSpPr/>
      </xdr:nvCxnSpPr>
      <xdr:spPr>
        <a:xfrm flipV="1">
          <a:off x="15875" y="44783375"/>
          <a:ext cx="7318375" cy="31750"/>
        </a:xfrm>
        <a:prstGeom prst="line">
          <a:avLst/>
        </a:prstGeom>
        <a:ln w="571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15875</xdr:colOff>
      <xdr:row>209</xdr:row>
      <xdr:rowOff>15875</xdr:rowOff>
    </xdr:from>
    <xdr:to>
      <xdr:col>11</xdr:col>
      <xdr:colOff>15875</xdr:colOff>
      <xdr:row>225</xdr:row>
      <xdr:rowOff>206375</xdr:rowOff>
    </xdr:to>
    <xdr:graphicFrame macro="">
      <xdr:nvGraphicFramePr>
        <xdr:cNvPr id="57" name="Gráfico 56">
          <a:extLst>
            <a:ext uri="{FF2B5EF4-FFF2-40B4-BE49-F238E27FC236}">
              <a16:creationId xmlns:a16="http://schemas.microsoft.com/office/drawing/2014/main" id="{00000000-0008-0000-09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xdr:col>
      <xdr:colOff>873125</xdr:colOff>
      <xdr:row>252</xdr:row>
      <xdr:rowOff>31750</xdr:rowOff>
    </xdr:from>
    <xdr:to>
      <xdr:col>7</xdr:col>
      <xdr:colOff>0</xdr:colOff>
      <xdr:row>266</xdr:row>
      <xdr:rowOff>107950</xdr:rowOff>
    </xdr:to>
    <xdr:graphicFrame macro="">
      <xdr:nvGraphicFramePr>
        <xdr:cNvPr id="62" name="Gráfico 61">
          <a:extLst>
            <a:ext uri="{FF2B5EF4-FFF2-40B4-BE49-F238E27FC236}">
              <a16:creationId xmlns:a16="http://schemas.microsoft.com/office/drawing/2014/main" id="{00000000-0008-0000-09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0</xdr:col>
      <xdr:colOff>0</xdr:colOff>
      <xdr:row>90</xdr:row>
      <xdr:rowOff>0</xdr:rowOff>
    </xdr:from>
    <xdr:to>
      <xdr:col>6</xdr:col>
      <xdr:colOff>285750</xdr:colOff>
      <xdr:row>101</xdr:row>
      <xdr:rowOff>174625</xdr:rowOff>
    </xdr:to>
    <xdr:graphicFrame macro="">
      <xdr:nvGraphicFramePr>
        <xdr:cNvPr id="63" name="Gráfico 62">
          <a:extLst>
            <a:ext uri="{FF2B5EF4-FFF2-40B4-BE49-F238E27FC236}">
              <a16:creationId xmlns:a16="http://schemas.microsoft.com/office/drawing/2014/main" id="{00000000-0008-0000-09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xdr:col>
      <xdr:colOff>15875</xdr:colOff>
      <xdr:row>227</xdr:row>
      <xdr:rowOff>174625</xdr:rowOff>
    </xdr:from>
    <xdr:to>
      <xdr:col>11</xdr:col>
      <xdr:colOff>15875</xdr:colOff>
      <xdr:row>248</xdr:row>
      <xdr:rowOff>79375</xdr:rowOff>
    </xdr:to>
    <xdr:graphicFrame macro="">
      <xdr:nvGraphicFramePr>
        <xdr:cNvPr id="67" name="Gráfico 66">
          <a:extLst>
            <a:ext uri="{FF2B5EF4-FFF2-40B4-BE49-F238E27FC236}">
              <a16:creationId xmlns:a16="http://schemas.microsoft.com/office/drawing/2014/main" id="{00000000-0008-0000-0900-00004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555625</xdr:colOff>
      <xdr:row>11</xdr:row>
      <xdr:rowOff>317500</xdr:rowOff>
    </xdr:from>
    <xdr:to>
      <xdr:col>3</xdr:col>
      <xdr:colOff>254000</xdr:colOff>
      <xdr:row>14</xdr:row>
      <xdr:rowOff>254000</xdr:rowOff>
    </xdr:to>
    <xdr:sp macro="" textlink="">
      <xdr:nvSpPr>
        <xdr:cNvPr id="4" name="Pentágono 3">
          <a:extLst>
            <a:ext uri="{FF2B5EF4-FFF2-40B4-BE49-F238E27FC236}">
              <a16:creationId xmlns:a16="http://schemas.microsoft.com/office/drawing/2014/main" id="{00000000-0008-0000-0900-000004000000}"/>
            </a:ext>
          </a:extLst>
        </xdr:cNvPr>
        <xdr:cNvSpPr/>
      </xdr:nvSpPr>
      <xdr:spPr>
        <a:xfrm>
          <a:off x="555625" y="4095750"/>
          <a:ext cx="2413000" cy="1127125"/>
        </a:xfrm>
        <a:prstGeom prst="homePlate">
          <a:avLst/>
        </a:prstGeom>
        <a:solidFill>
          <a:schemeClr val="bg1">
            <a:lumMod val="65000"/>
          </a:schemeClr>
        </a:solidFill>
        <a:ln>
          <a:solidFill>
            <a:srgbClr val="00FF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latin typeface="+mj-lt"/>
          </a:endParaRPr>
        </a:p>
      </xdr:txBody>
    </xdr:sp>
    <xdr:clientData/>
  </xdr:twoCellAnchor>
  <xdr:oneCellAnchor>
    <xdr:from>
      <xdr:col>14</xdr:col>
      <xdr:colOff>508000</xdr:colOff>
      <xdr:row>9</xdr:row>
      <xdr:rowOff>428625</xdr:rowOff>
    </xdr:from>
    <xdr:ext cx="184731" cy="264560"/>
    <xdr:sp macro="" textlink="">
      <xdr:nvSpPr>
        <xdr:cNvPr id="6" name="CuadroTexto 5">
          <a:extLst>
            <a:ext uri="{FF2B5EF4-FFF2-40B4-BE49-F238E27FC236}">
              <a16:creationId xmlns:a16="http://schemas.microsoft.com/office/drawing/2014/main" id="{00000000-0008-0000-0900-000006000000}"/>
            </a:ext>
          </a:extLst>
        </xdr:cNvPr>
        <xdr:cNvSpPr txBox="1"/>
      </xdr:nvSpPr>
      <xdr:spPr>
        <a:xfrm>
          <a:off x="12922250" y="334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editAs="oneCell">
    <xdr:from>
      <xdr:col>1</xdr:col>
      <xdr:colOff>31751</xdr:colOff>
      <xdr:row>12</xdr:row>
      <xdr:rowOff>6147</xdr:rowOff>
    </xdr:from>
    <xdr:to>
      <xdr:col>2</xdr:col>
      <xdr:colOff>111125</xdr:colOff>
      <xdr:row>14</xdr:row>
      <xdr:rowOff>180771</xdr:rowOff>
    </xdr:to>
    <xdr:pic>
      <xdr:nvPicPr>
        <xdr:cNvPr id="7" name="Imagen 6">
          <a:extLst>
            <a:ext uri="{FF2B5EF4-FFF2-40B4-BE49-F238E27FC236}">
              <a16:creationId xmlns:a16="http://schemas.microsoft.com/office/drawing/2014/main" id="{00000000-0008-0000-0900-000007000000}"/>
            </a:ext>
          </a:extLst>
        </xdr:cNvPr>
        <xdr:cNvPicPr>
          <a:picLocks noChangeAspect="1"/>
        </xdr:cNvPicPr>
      </xdr:nvPicPr>
      <xdr:blipFill>
        <a:blip xmlns:r="http://schemas.openxmlformats.org/officeDocument/2006/relationships" r:embed="rId19">
          <a:duotone>
            <a:prstClr val="black"/>
            <a:schemeClr val="accent6">
              <a:tint val="45000"/>
              <a:satMod val="400000"/>
            </a:schemeClr>
          </a:duotone>
          <a:extLst>
            <a:ext uri="{BEBA8EAE-BF5A-486C-A8C5-ECC9F3942E4B}">
              <a14:imgProps xmlns:a14="http://schemas.microsoft.com/office/drawing/2010/main">
                <a14:imgLayer r:embed="rId20">
                  <a14:imgEffect>
                    <a14:saturation sat="0"/>
                  </a14:imgEffect>
                </a14:imgLayer>
              </a14:imgProps>
            </a:ext>
            <a:ext uri="{28A0092B-C50C-407E-A947-70E740481C1C}">
              <a14:useLocalDpi xmlns:a14="http://schemas.microsoft.com/office/drawing/2010/main" val="0"/>
            </a:ext>
          </a:extLst>
        </a:blip>
        <a:stretch>
          <a:fillRect/>
        </a:stretch>
      </xdr:blipFill>
      <xdr:spPr>
        <a:xfrm>
          <a:off x="968376" y="4181272"/>
          <a:ext cx="968374" cy="968374"/>
        </a:xfrm>
        <a:prstGeom prst="rect">
          <a:avLst/>
        </a:prstGeom>
      </xdr:spPr>
    </xdr:pic>
    <xdr:clientData/>
  </xdr:twoCellAnchor>
</xdr:wsDr>
</file>

<file path=xl/drawings/drawing13.xml><?xml version="1.0" encoding="utf-8"?>
<c:userShapes xmlns:c="http://schemas.openxmlformats.org/drawingml/2006/chart">
  <cdr:relSizeAnchor xmlns:cdr="http://schemas.openxmlformats.org/drawingml/2006/chartDrawing">
    <cdr:from>
      <cdr:x>0.20599</cdr:x>
      <cdr:y>0.02614</cdr:y>
    </cdr:from>
    <cdr:to>
      <cdr:x>0.32218</cdr:x>
      <cdr:y>0.11905</cdr:y>
    </cdr:to>
    <cdr:sp macro="" textlink="">
      <cdr:nvSpPr>
        <cdr:cNvPr id="2" name="CuadroTexto 1"/>
        <cdr:cNvSpPr txBox="1"/>
      </cdr:nvSpPr>
      <cdr:spPr>
        <a:xfrm xmlns:a="http://schemas.openxmlformats.org/drawingml/2006/main">
          <a:off x="1857375" y="104588"/>
          <a:ext cx="1047750" cy="37166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O" sz="2400" b="1">
              <a:solidFill>
                <a:srgbClr val="46D115"/>
              </a:solidFill>
              <a:latin typeface="+mj-lt"/>
            </a:rPr>
            <a:t>223,4</a:t>
          </a:r>
        </a:p>
      </cdr:txBody>
    </cdr:sp>
  </cdr:relSizeAnchor>
</c:userShapes>
</file>

<file path=xl/drawings/drawing14.xml><?xml version="1.0" encoding="utf-8"?>
<xdr:wsDr xmlns:xdr="http://schemas.openxmlformats.org/drawingml/2006/spreadsheetDrawing" xmlns:a="http://schemas.openxmlformats.org/drawingml/2006/main">
  <xdr:twoCellAnchor>
    <xdr:from>
      <xdr:col>12</xdr:col>
      <xdr:colOff>3143250</xdr:colOff>
      <xdr:row>13</xdr:row>
      <xdr:rowOff>85724</xdr:rowOff>
    </xdr:from>
    <xdr:to>
      <xdr:col>22</xdr:col>
      <xdr:colOff>95250</xdr:colOff>
      <xdr:row>27</xdr:row>
      <xdr:rowOff>57150</xdr:rowOff>
    </xdr:to>
    <xdr:graphicFrame macro="">
      <xdr:nvGraphicFramePr>
        <xdr:cNvPr id="2" name="Gráfico 1">
          <a:extLst>
            <a:ext uri="{FF2B5EF4-FFF2-40B4-BE49-F238E27FC236}">
              <a16:creationId xmlns:a16="http://schemas.microsoft.com/office/drawing/2014/main" id="{00000000-0008-0000-0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1885949</xdr:colOff>
      <xdr:row>41</xdr:row>
      <xdr:rowOff>133349</xdr:rowOff>
    </xdr:from>
    <xdr:to>
      <xdr:col>10</xdr:col>
      <xdr:colOff>152400</xdr:colOff>
      <xdr:row>63</xdr:row>
      <xdr:rowOff>9525</xdr:rowOff>
    </xdr:to>
    <xdr:graphicFrame macro="">
      <xdr:nvGraphicFramePr>
        <xdr:cNvPr id="8" name="Gráfico 7">
          <a:extLst>
            <a:ext uri="{FF2B5EF4-FFF2-40B4-BE49-F238E27FC236}">
              <a16:creationId xmlns:a16="http://schemas.microsoft.com/office/drawing/2014/main" id="{00000000-0008-0000-0A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333374</xdr:colOff>
      <xdr:row>95</xdr:row>
      <xdr:rowOff>180974</xdr:rowOff>
    </xdr:from>
    <xdr:to>
      <xdr:col>28</xdr:col>
      <xdr:colOff>457200</xdr:colOff>
      <xdr:row>136</xdr:row>
      <xdr:rowOff>95250</xdr:rowOff>
    </xdr:to>
    <xdr:graphicFrame macro="">
      <xdr:nvGraphicFramePr>
        <xdr:cNvPr id="9" name="Gráfico 8">
          <a:extLst>
            <a:ext uri="{FF2B5EF4-FFF2-40B4-BE49-F238E27FC236}">
              <a16:creationId xmlns:a16="http://schemas.microsoft.com/office/drawing/2014/main" id="{00000000-0008-0000-0A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1641022</xdr:colOff>
      <xdr:row>77</xdr:row>
      <xdr:rowOff>148317</xdr:rowOff>
    </xdr:from>
    <xdr:to>
      <xdr:col>8</xdr:col>
      <xdr:colOff>661307</xdr:colOff>
      <xdr:row>92</xdr:row>
      <xdr:rowOff>34017</xdr:rowOff>
    </xdr:to>
    <xdr:graphicFrame macro="">
      <xdr:nvGraphicFramePr>
        <xdr:cNvPr id="3" name="Gráfico 2">
          <a:extLst>
            <a:ext uri="{FF2B5EF4-FFF2-40B4-BE49-F238E27FC236}">
              <a16:creationId xmlns:a16="http://schemas.microsoft.com/office/drawing/2014/main" id="{00000000-0008-0000-0A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1028700</xdr:colOff>
      <xdr:row>75</xdr:row>
      <xdr:rowOff>66674</xdr:rowOff>
    </xdr:from>
    <xdr:to>
      <xdr:col>16</xdr:col>
      <xdr:colOff>514350</xdr:colOff>
      <xdr:row>96</xdr:row>
      <xdr:rowOff>57150</xdr:rowOff>
    </xdr:to>
    <xdr:graphicFrame macro="">
      <xdr:nvGraphicFramePr>
        <xdr:cNvPr id="4" name="Gráfico 3">
          <a:extLst>
            <a:ext uri="{FF2B5EF4-FFF2-40B4-BE49-F238E27FC236}">
              <a16:creationId xmlns:a16="http://schemas.microsoft.com/office/drawing/2014/main" id="{00000000-0008-0000-0A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xdr:col>
      <xdr:colOff>57150</xdr:colOff>
      <xdr:row>107</xdr:row>
      <xdr:rowOff>28574</xdr:rowOff>
    </xdr:from>
    <xdr:to>
      <xdr:col>9</xdr:col>
      <xdr:colOff>1581150</xdr:colOff>
      <xdr:row>121</xdr:row>
      <xdr:rowOff>104774</xdr:rowOff>
    </xdr:to>
    <xdr:graphicFrame macro="">
      <xdr:nvGraphicFramePr>
        <xdr:cNvPr id="5" name="Gráfico 4">
          <a:extLst>
            <a:ext uri="{FF2B5EF4-FFF2-40B4-BE49-F238E27FC236}">
              <a16:creationId xmlns:a16="http://schemas.microsoft.com/office/drawing/2014/main" id="{00000000-0008-0000-0A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xdr:col>
      <xdr:colOff>476250</xdr:colOff>
      <xdr:row>113</xdr:row>
      <xdr:rowOff>180974</xdr:rowOff>
    </xdr:from>
    <xdr:to>
      <xdr:col>13</xdr:col>
      <xdr:colOff>876300</xdr:colOff>
      <xdr:row>128</xdr:row>
      <xdr:rowOff>66674</xdr:rowOff>
    </xdr:to>
    <xdr:graphicFrame macro="">
      <xdr:nvGraphicFramePr>
        <xdr:cNvPr id="6" name="Gráfico 5">
          <a:extLst>
            <a:ext uri="{FF2B5EF4-FFF2-40B4-BE49-F238E27FC236}">
              <a16:creationId xmlns:a16="http://schemas.microsoft.com/office/drawing/2014/main" id="{00000000-0008-0000-0A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266700</xdr:colOff>
      <xdr:row>29</xdr:row>
      <xdr:rowOff>428624</xdr:rowOff>
    </xdr:from>
    <xdr:to>
      <xdr:col>10</xdr:col>
      <xdr:colOff>590550</xdr:colOff>
      <xdr:row>36</xdr:row>
      <xdr:rowOff>180974</xdr:rowOff>
    </xdr:to>
    <xdr:graphicFrame macro="">
      <xdr:nvGraphicFramePr>
        <xdr:cNvPr id="7" name="Gráfico 6">
          <a:extLst>
            <a:ext uri="{FF2B5EF4-FFF2-40B4-BE49-F238E27FC236}">
              <a16:creationId xmlns:a16="http://schemas.microsoft.com/office/drawing/2014/main" id="{00000000-0008-0000-0A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266700</xdr:colOff>
      <xdr:row>116</xdr:row>
      <xdr:rowOff>47624</xdr:rowOff>
    </xdr:from>
    <xdr:to>
      <xdr:col>13</xdr:col>
      <xdr:colOff>666750</xdr:colOff>
      <xdr:row>136</xdr:row>
      <xdr:rowOff>123824</xdr:rowOff>
    </xdr:to>
    <xdr:graphicFrame macro="">
      <xdr:nvGraphicFramePr>
        <xdr:cNvPr id="11" name="Gráfico 10">
          <a:extLst>
            <a:ext uri="{FF2B5EF4-FFF2-40B4-BE49-F238E27FC236}">
              <a16:creationId xmlns:a16="http://schemas.microsoft.com/office/drawing/2014/main" id="{00000000-0008-0000-0A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12</xdr:col>
      <xdr:colOff>838200</xdr:colOff>
      <xdr:row>137</xdr:row>
      <xdr:rowOff>123824</xdr:rowOff>
    </xdr:from>
    <xdr:to>
      <xdr:col>14</xdr:col>
      <xdr:colOff>666750</xdr:colOff>
      <xdr:row>150</xdr:row>
      <xdr:rowOff>142874</xdr:rowOff>
    </xdr:to>
    <xdr:graphicFrame macro="">
      <xdr:nvGraphicFramePr>
        <xdr:cNvPr id="12" name="Gráfico 11">
          <a:extLst>
            <a:ext uri="{FF2B5EF4-FFF2-40B4-BE49-F238E27FC236}">
              <a16:creationId xmlns:a16="http://schemas.microsoft.com/office/drawing/2014/main" id="{00000000-0008-0000-0A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12</xdr:col>
      <xdr:colOff>95250</xdr:colOff>
      <xdr:row>16</xdr:row>
      <xdr:rowOff>238124</xdr:rowOff>
    </xdr:from>
    <xdr:to>
      <xdr:col>14</xdr:col>
      <xdr:colOff>457200</xdr:colOff>
      <xdr:row>26</xdr:row>
      <xdr:rowOff>276224</xdr:rowOff>
    </xdr:to>
    <xdr:graphicFrame macro="">
      <xdr:nvGraphicFramePr>
        <xdr:cNvPr id="13" name="Gráfico 12">
          <a:extLst>
            <a:ext uri="{FF2B5EF4-FFF2-40B4-BE49-F238E27FC236}">
              <a16:creationId xmlns:a16="http://schemas.microsoft.com/office/drawing/2014/main" id="{00000000-0008-0000-0A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12</xdr:col>
      <xdr:colOff>1304924</xdr:colOff>
      <xdr:row>153</xdr:row>
      <xdr:rowOff>85724</xdr:rowOff>
    </xdr:from>
    <xdr:to>
      <xdr:col>14</xdr:col>
      <xdr:colOff>1133474</xdr:colOff>
      <xdr:row>167</xdr:row>
      <xdr:rowOff>161924</xdr:rowOff>
    </xdr:to>
    <xdr:graphicFrame macro="">
      <xdr:nvGraphicFramePr>
        <xdr:cNvPr id="14" name="Gráfico 13">
          <a:extLst>
            <a:ext uri="{FF2B5EF4-FFF2-40B4-BE49-F238E27FC236}">
              <a16:creationId xmlns:a16="http://schemas.microsoft.com/office/drawing/2014/main" id="{00000000-0008-0000-0A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10</xdr:col>
      <xdr:colOff>190500</xdr:colOff>
      <xdr:row>56</xdr:row>
      <xdr:rowOff>9524</xdr:rowOff>
    </xdr:from>
    <xdr:to>
      <xdr:col>12</xdr:col>
      <xdr:colOff>3067050</xdr:colOff>
      <xdr:row>70</xdr:row>
      <xdr:rowOff>85724</xdr:rowOff>
    </xdr:to>
    <xdr:graphicFrame macro="">
      <xdr:nvGraphicFramePr>
        <xdr:cNvPr id="10" name="Gráfico 9">
          <a:extLst>
            <a:ext uri="{FF2B5EF4-FFF2-40B4-BE49-F238E27FC236}">
              <a16:creationId xmlns:a16="http://schemas.microsoft.com/office/drawing/2014/main" id="{00000000-0008-0000-0A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12</xdr:col>
      <xdr:colOff>435674</xdr:colOff>
      <xdr:row>27</xdr:row>
      <xdr:rowOff>152400</xdr:rowOff>
    </xdr:to>
    <xdr:pic>
      <xdr:nvPicPr>
        <xdr:cNvPr id="2" name="Imagen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000" y="0"/>
          <a:ext cx="8817674" cy="52959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26</xdr:row>
      <xdr:rowOff>54429</xdr:rowOff>
    </xdr:from>
    <xdr:to>
      <xdr:col>0</xdr:col>
      <xdr:colOff>762000</xdr:colOff>
      <xdr:row>29</xdr:row>
      <xdr:rowOff>149679</xdr:rowOff>
    </xdr:to>
    <xdr:sp macro="" textlink="">
      <xdr:nvSpPr>
        <xdr:cNvPr id="2" name="Lágrima 1">
          <a:extLst>
            <a:ext uri="{FF2B5EF4-FFF2-40B4-BE49-F238E27FC236}">
              <a16:creationId xmlns:a16="http://schemas.microsoft.com/office/drawing/2014/main" id="{00000000-0008-0000-0100-000002000000}"/>
            </a:ext>
          </a:extLst>
        </xdr:cNvPr>
        <xdr:cNvSpPr/>
      </xdr:nvSpPr>
      <xdr:spPr>
        <a:xfrm>
          <a:off x="0" y="11036754"/>
          <a:ext cx="762000" cy="666750"/>
        </a:xfrm>
        <a:prstGeom prst="teardrop">
          <a:avLst/>
        </a:prstGeom>
        <a:noFill/>
        <a:ln w="57150">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000"/>
        </a:p>
      </xdr:txBody>
    </xdr:sp>
    <xdr:clientData/>
  </xdr:twoCellAnchor>
  <xdr:twoCellAnchor>
    <xdr:from>
      <xdr:col>0</xdr:col>
      <xdr:colOff>81644</xdr:colOff>
      <xdr:row>69</xdr:row>
      <xdr:rowOff>13608</xdr:rowOff>
    </xdr:from>
    <xdr:to>
      <xdr:col>6</xdr:col>
      <xdr:colOff>993323</xdr:colOff>
      <xdr:row>70</xdr:row>
      <xdr:rowOff>13608</xdr:rowOff>
    </xdr:to>
    <xdr:sp macro="" textlink="">
      <xdr:nvSpPr>
        <xdr:cNvPr id="3" name="Pentágono 2">
          <a:extLst>
            <a:ext uri="{FF2B5EF4-FFF2-40B4-BE49-F238E27FC236}">
              <a16:creationId xmlns:a16="http://schemas.microsoft.com/office/drawing/2014/main" id="{00000000-0008-0000-0100-000003000000}"/>
            </a:ext>
          </a:extLst>
        </xdr:cNvPr>
        <xdr:cNvSpPr/>
      </xdr:nvSpPr>
      <xdr:spPr>
        <a:xfrm>
          <a:off x="81644" y="25512033"/>
          <a:ext cx="6264729" cy="409575"/>
        </a:xfrm>
        <a:prstGeom prst="homePlate">
          <a:avLst/>
        </a:prstGeom>
        <a:solidFill>
          <a:schemeClr val="bg2">
            <a:lumMod val="75000"/>
            <a:alpha val="34000"/>
          </a:schemeClr>
        </a:solidFill>
        <a:ln w="571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2400"/>
        </a:p>
      </xdr:txBody>
    </xdr:sp>
    <xdr:clientData/>
  </xdr:twoCellAnchor>
  <xdr:twoCellAnchor editAs="oneCell">
    <xdr:from>
      <xdr:col>0</xdr:col>
      <xdr:colOff>433161</xdr:colOff>
      <xdr:row>3</xdr:row>
      <xdr:rowOff>54429</xdr:rowOff>
    </xdr:from>
    <xdr:to>
      <xdr:col>1</xdr:col>
      <xdr:colOff>131535</xdr:colOff>
      <xdr:row>5</xdr:row>
      <xdr:rowOff>54428</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33161" y="1121229"/>
          <a:ext cx="631824" cy="628649"/>
        </a:xfrm>
        <a:prstGeom prst="rect">
          <a:avLst/>
        </a:prstGeom>
      </xdr:spPr>
    </xdr:pic>
    <xdr:clientData/>
  </xdr:twoCellAnchor>
  <xdr:twoCellAnchor editAs="oneCell">
    <xdr:from>
      <xdr:col>0</xdr:col>
      <xdr:colOff>329362</xdr:colOff>
      <xdr:row>22</xdr:row>
      <xdr:rowOff>275981</xdr:rowOff>
    </xdr:from>
    <xdr:to>
      <xdr:col>1</xdr:col>
      <xdr:colOff>191022</xdr:colOff>
      <xdr:row>24</xdr:row>
      <xdr:rowOff>99087</xdr:rowOff>
    </xdr:to>
    <xdr:pic>
      <xdr:nvPicPr>
        <xdr:cNvPr id="5" name="Imagen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a:duotone>
            <a:prstClr val="black"/>
            <a:schemeClr val="accent3">
              <a:tint val="45000"/>
              <a:satMod val="400000"/>
            </a:schemeClr>
          </a:duotone>
          <a:extLst>
            <a:ext uri="{28A0092B-C50C-407E-A947-70E740481C1C}">
              <a14:useLocalDpi xmlns:a14="http://schemas.microsoft.com/office/drawing/2010/main" val="0"/>
            </a:ext>
          </a:extLst>
        </a:blip>
        <a:stretch>
          <a:fillRect/>
        </a:stretch>
      </xdr:blipFill>
      <xdr:spPr>
        <a:xfrm>
          <a:off x="329362" y="8810381"/>
          <a:ext cx="795110" cy="813706"/>
        </a:xfrm>
        <a:prstGeom prst="rect">
          <a:avLst/>
        </a:prstGeom>
      </xdr:spPr>
    </xdr:pic>
    <xdr:clientData/>
  </xdr:twoCellAnchor>
  <xdr:twoCellAnchor>
    <xdr:from>
      <xdr:col>0</xdr:col>
      <xdr:colOff>99787</xdr:colOff>
      <xdr:row>71</xdr:row>
      <xdr:rowOff>2269</xdr:rowOff>
    </xdr:from>
    <xdr:to>
      <xdr:col>6</xdr:col>
      <xdr:colOff>680358</xdr:colOff>
      <xdr:row>81</xdr:row>
      <xdr:rowOff>163286</xdr:rowOff>
    </xdr:to>
    <xdr:graphicFrame macro="">
      <xdr:nvGraphicFramePr>
        <xdr:cNvPr id="6" name="Gráfico 5">
          <a:extLst>
            <a:ext uri="{FF2B5EF4-FFF2-40B4-BE49-F238E27FC236}">
              <a16:creationId xmlns:a16="http://schemas.microsoft.com/office/drawing/2014/main" id="{00000000-0008-0000-01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90715</xdr:colOff>
      <xdr:row>112</xdr:row>
      <xdr:rowOff>167821</xdr:rowOff>
    </xdr:from>
    <xdr:to>
      <xdr:col>2</xdr:col>
      <xdr:colOff>376465</xdr:colOff>
      <xdr:row>115</xdr:row>
      <xdr:rowOff>104321</xdr:rowOff>
    </xdr:to>
    <xdr:sp macro="" textlink="">
      <xdr:nvSpPr>
        <xdr:cNvPr id="7" name="Llamada rectangular 6">
          <a:extLst>
            <a:ext uri="{FF2B5EF4-FFF2-40B4-BE49-F238E27FC236}">
              <a16:creationId xmlns:a16="http://schemas.microsoft.com/office/drawing/2014/main" id="{00000000-0008-0000-0100-000007000000}"/>
            </a:ext>
          </a:extLst>
        </xdr:cNvPr>
        <xdr:cNvSpPr/>
      </xdr:nvSpPr>
      <xdr:spPr>
        <a:xfrm>
          <a:off x="90715" y="35476996"/>
          <a:ext cx="1771650" cy="508000"/>
        </a:xfrm>
        <a:prstGeom prst="wedgeRectCallout">
          <a:avLst>
            <a:gd name="adj1" fmla="val -21639"/>
            <a:gd name="adj2" fmla="val 81250"/>
          </a:avLst>
        </a:prstGeom>
        <a:solidFill>
          <a:schemeClr val="bg1">
            <a:lumMod val="65000"/>
          </a:schemeClr>
        </a:solidFill>
        <a:ln>
          <a:solidFill>
            <a:srgbClr val="46D11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400" b="1">
              <a:latin typeface="+mj-lt"/>
            </a:rPr>
            <a:t>PREDIAL</a:t>
          </a:r>
        </a:p>
      </xdr:txBody>
    </xdr:sp>
    <xdr:clientData/>
  </xdr:twoCellAnchor>
  <xdr:twoCellAnchor>
    <xdr:from>
      <xdr:col>0</xdr:col>
      <xdr:colOff>25399</xdr:colOff>
      <xdr:row>156</xdr:row>
      <xdr:rowOff>57150</xdr:rowOff>
    </xdr:from>
    <xdr:to>
      <xdr:col>3</xdr:col>
      <xdr:colOff>142874</xdr:colOff>
      <xdr:row>158</xdr:row>
      <xdr:rowOff>184150</xdr:rowOff>
    </xdr:to>
    <xdr:sp macro="" textlink="">
      <xdr:nvSpPr>
        <xdr:cNvPr id="8" name="Llamada rectangular 7">
          <a:extLst>
            <a:ext uri="{FF2B5EF4-FFF2-40B4-BE49-F238E27FC236}">
              <a16:creationId xmlns:a16="http://schemas.microsoft.com/office/drawing/2014/main" id="{00000000-0008-0000-0100-000008000000}"/>
            </a:ext>
          </a:extLst>
        </xdr:cNvPr>
        <xdr:cNvSpPr/>
      </xdr:nvSpPr>
      <xdr:spPr>
        <a:xfrm>
          <a:off x="25399" y="43853100"/>
          <a:ext cx="2841625" cy="508000"/>
        </a:xfrm>
        <a:prstGeom prst="wedgeRectCallout">
          <a:avLst>
            <a:gd name="adj1" fmla="val -21639"/>
            <a:gd name="adj2" fmla="val 81250"/>
          </a:avLst>
        </a:prstGeom>
        <a:solidFill>
          <a:schemeClr val="bg1">
            <a:lumMod val="65000"/>
          </a:schemeClr>
        </a:solidFill>
        <a:ln>
          <a:solidFill>
            <a:srgbClr val="46D11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400" b="1">
              <a:latin typeface="+mj-lt"/>
            </a:rPr>
            <a:t>SOCIO</a:t>
          </a:r>
          <a:r>
            <a:rPr lang="es-CO" sz="2400" b="1" baseline="0">
              <a:latin typeface="+mj-lt"/>
            </a:rPr>
            <a:t> AMBIENTAL</a:t>
          </a:r>
          <a:endParaRPr lang="es-CO" sz="2400" b="1">
            <a:latin typeface="+mj-lt"/>
          </a:endParaRPr>
        </a:p>
      </xdr:txBody>
    </xdr:sp>
    <xdr:clientData/>
  </xdr:twoCellAnchor>
  <xdr:twoCellAnchor>
    <xdr:from>
      <xdr:col>10</xdr:col>
      <xdr:colOff>174626</xdr:colOff>
      <xdr:row>146</xdr:row>
      <xdr:rowOff>161925</xdr:rowOff>
    </xdr:from>
    <xdr:to>
      <xdr:col>11</xdr:col>
      <xdr:colOff>619127</xdr:colOff>
      <xdr:row>151</xdr:row>
      <xdr:rowOff>95250</xdr:rowOff>
    </xdr:to>
    <xdr:sp macro="" textlink="">
      <xdr:nvSpPr>
        <xdr:cNvPr id="9" name="Flecha derecha 8">
          <a:hlinkClick xmlns:r="http://schemas.openxmlformats.org/officeDocument/2006/relationships" r:id="rId4"/>
          <a:extLst>
            <a:ext uri="{FF2B5EF4-FFF2-40B4-BE49-F238E27FC236}">
              <a16:creationId xmlns:a16="http://schemas.microsoft.com/office/drawing/2014/main" id="{00000000-0008-0000-0100-000009000000}"/>
            </a:ext>
          </a:extLst>
        </xdr:cNvPr>
        <xdr:cNvSpPr/>
      </xdr:nvSpPr>
      <xdr:spPr>
        <a:xfrm>
          <a:off x="9623426" y="42052875"/>
          <a:ext cx="1187451" cy="885825"/>
        </a:xfrm>
        <a:prstGeom prst="rightArrow">
          <a:avLst/>
        </a:prstGeom>
        <a:solidFill>
          <a:schemeClr val="accent1"/>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b="1"/>
        </a:p>
      </xdr:txBody>
    </xdr:sp>
    <xdr:clientData/>
  </xdr:twoCellAnchor>
  <xdr:twoCellAnchor>
    <xdr:from>
      <xdr:col>10</xdr:col>
      <xdr:colOff>214312</xdr:colOff>
      <xdr:row>147</xdr:row>
      <xdr:rowOff>183130</xdr:rowOff>
    </xdr:from>
    <xdr:to>
      <xdr:col>11</xdr:col>
      <xdr:colOff>432026</xdr:colOff>
      <xdr:row>151</xdr:row>
      <xdr:rowOff>24380</xdr:rowOff>
    </xdr:to>
    <xdr:sp macro="" textlink="">
      <xdr:nvSpPr>
        <xdr:cNvPr id="10" name="CuadroTexto 9">
          <a:extLst>
            <a:ext uri="{FF2B5EF4-FFF2-40B4-BE49-F238E27FC236}">
              <a16:creationId xmlns:a16="http://schemas.microsoft.com/office/drawing/2014/main" id="{00000000-0008-0000-0100-00000A000000}"/>
            </a:ext>
          </a:extLst>
        </xdr:cNvPr>
        <xdr:cNvSpPr txBox="1"/>
      </xdr:nvSpPr>
      <xdr:spPr>
        <a:xfrm>
          <a:off x="9663112" y="42264580"/>
          <a:ext cx="960664" cy="603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200" b="1"/>
            <a:t>DETALLE</a:t>
          </a:r>
          <a:r>
            <a:rPr lang="es-CO" sz="1200" b="1" baseline="0"/>
            <a:t> PREDIAL</a:t>
          </a:r>
          <a:endParaRPr lang="es-CO" sz="1200" b="1"/>
        </a:p>
      </xdr:txBody>
    </xdr:sp>
    <xdr:clientData/>
  </xdr:twoCellAnchor>
  <xdr:twoCellAnchor>
    <xdr:from>
      <xdr:col>0</xdr:col>
      <xdr:colOff>47625</xdr:colOff>
      <xdr:row>175</xdr:row>
      <xdr:rowOff>79375</xdr:rowOff>
    </xdr:from>
    <xdr:to>
      <xdr:col>2</xdr:col>
      <xdr:colOff>841375</xdr:colOff>
      <xdr:row>177</xdr:row>
      <xdr:rowOff>111125</xdr:rowOff>
    </xdr:to>
    <xdr:sp macro="" textlink="">
      <xdr:nvSpPr>
        <xdr:cNvPr id="11" name="Pentágono 10">
          <a:extLst>
            <a:ext uri="{FF2B5EF4-FFF2-40B4-BE49-F238E27FC236}">
              <a16:creationId xmlns:a16="http://schemas.microsoft.com/office/drawing/2014/main" id="{00000000-0008-0000-0100-00000B000000}"/>
            </a:ext>
          </a:extLst>
        </xdr:cNvPr>
        <xdr:cNvSpPr/>
      </xdr:nvSpPr>
      <xdr:spPr>
        <a:xfrm>
          <a:off x="47625" y="49933225"/>
          <a:ext cx="2279650" cy="412750"/>
        </a:xfrm>
        <a:prstGeom prst="homePlate">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1153583</xdr:colOff>
      <xdr:row>175</xdr:row>
      <xdr:rowOff>73025</xdr:rowOff>
    </xdr:from>
    <xdr:to>
      <xdr:col>5</xdr:col>
      <xdr:colOff>882650</xdr:colOff>
      <xdr:row>177</xdr:row>
      <xdr:rowOff>104775</xdr:rowOff>
    </xdr:to>
    <xdr:sp macro="" textlink="">
      <xdr:nvSpPr>
        <xdr:cNvPr id="12" name="Pentágono 11">
          <a:extLst>
            <a:ext uri="{FF2B5EF4-FFF2-40B4-BE49-F238E27FC236}">
              <a16:creationId xmlns:a16="http://schemas.microsoft.com/office/drawing/2014/main" id="{00000000-0008-0000-0100-00000C000000}"/>
            </a:ext>
          </a:extLst>
        </xdr:cNvPr>
        <xdr:cNvSpPr/>
      </xdr:nvSpPr>
      <xdr:spPr>
        <a:xfrm>
          <a:off x="2639483" y="49926875"/>
          <a:ext cx="2396067" cy="412750"/>
        </a:xfrm>
        <a:prstGeom prst="homePlate">
          <a:avLst/>
        </a:prstGeom>
        <a:noFill/>
        <a:ln w="57150">
          <a:solidFill>
            <a:srgbClr val="00FF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82550</xdr:colOff>
      <xdr:row>175</xdr:row>
      <xdr:rowOff>98425</xdr:rowOff>
    </xdr:from>
    <xdr:to>
      <xdr:col>8</xdr:col>
      <xdr:colOff>781050</xdr:colOff>
      <xdr:row>177</xdr:row>
      <xdr:rowOff>130175</xdr:rowOff>
    </xdr:to>
    <xdr:sp macro="" textlink="">
      <xdr:nvSpPr>
        <xdr:cNvPr id="13" name="Pentágono 12">
          <a:extLst>
            <a:ext uri="{FF2B5EF4-FFF2-40B4-BE49-F238E27FC236}">
              <a16:creationId xmlns:a16="http://schemas.microsoft.com/office/drawing/2014/main" id="{00000000-0008-0000-0100-00000D000000}"/>
            </a:ext>
          </a:extLst>
        </xdr:cNvPr>
        <xdr:cNvSpPr/>
      </xdr:nvSpPr>
      <xdr:spPr>
        <a:xfrm>
          <a:off x="5435600" y="49952275"/>
          <a:ext cx="2565400" cy="412750"/>
        </a:xfrm>
        <a:prstGeom prst="homePlate">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28575</xdr:colOff>
      <xdr:row>175</xdr:row>
      <xdr:rowOff>76200</xdr:rowOff>
    </xdr:from>
    <xdr:to>
      <xdr:col>11</xdr:col>
      <xdr:colOff>838200</xdr:colOff>
      <xdr:row>177</xdr:row>
      <xdr:rowOff>107950</xdr:rowOff>
    </xdr:to>
    <xdr:sp macro="" textlink="">
      <xdr:nvSpPr>
        <xdr:cNvPr id="14" name="Pentágono 13">
          <a:extLst>
            <a:ext uri="{FF2B5EF4-FFF2-40B4-BE49-F238E27FC236}">
              <a16:creationId xmlns:a16="http://schemas.microsoft.com/office/drawing/2014/main" id="{00000000-0008-0000-0100-00000E000000}"/>
            </a:ext>
          </a:extLst>
        </xdr:cNvPr>
        <xdr:cNvSpPr/>
      </xdr:nvSpPr>
      <xdr:spPr>
        <a:xfrm>
          <a:off x="8486775" y="49930050"/>
          <a:ext cx="2543175" cy="412750"/>
        </a:xfrm>
        <a:prstGeom prst="homePlate">
          <a:avLst/>
        </a:prstGeom>
        <a:noFill/>
        <a:ln w="57150">
          <a:solidFill>
            <a:srgbClr val="00FF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3</xdr:col>
      <xdr:colOff>322791</xdr:colOff>
      <xdr:row>176</xdr:row>
      <xdr:rowOff>37041</xdr:rowOff>
    </xdr:from>
    <xdr:to>
      <xdr:col>3</xdr:col>
      <xdr:colOff>465666</xdr:colOff>
      <xdr:row>180</xdr:row>
      <xdr:rowOff>21166</xdr:rowOff>
    </xdr:to>
    <xdr:grpSp>
      <xdr:nvGrpSpPr>
        <xdr:cNvPr id="15" name="Grupo 14">
          <a:extLst>
            <a:ext uri="{FF2B5EF4-FFF2-40B4-BE49-F238E27FC236}">
              <a16:creationId xmlns:a16="http://schemas.microsoft.com/office/drawing/2014/main" id="{00000000-0008-0000-0100-00000F000000}"/>
            </a:ext>
          </a:extLst>
        </xdr:cNvPr>
        <xdr:cNvGrpSpPr/>
      </xdr:nvGrpSpPr>
      <xdr:grpSpPr>
        <a:xfrm>
          <a:off x="3046941" y="50519541"/>
          <a:ext cx="142875" cy="784225"/>
          <a:chOff x="2000250" y="43227625"/>
          <a:chExt cx="142875" cy="777875"/>
        </a:xfrm>
      </xdr:grpSpPr>
      <xdr:sp macro="" textlink="">
        <xdr:nvSpPr>
          <xdr:cNvPr id="16" name="Conector 15">
            <a:extLst>
              <a:ext uri="{FF2B5EF4-FFF2-40B4-BE49-F238E27FC236}">
                <a16:creationId xmlns:a16="http://schemas.microsoft.com/office/drawing/2014/main" id="{00000000-0008-0000-0100-000010000000}"/>
              </a:ext>
            </a:extLst>
          </xdr:cNvPr>
          <xdr:cNvSpPr/>
        </xdr:nvSpPr>
        <xdr:spPr>
          <a:xfrm>
            <a:off x="2000250" y="43227625"/>
            <a:ext cx="142875" cy="142875"/>
          </a:xfrm>
          <a:prstGeom prst="flowChartConnector">
            <a:avLst/>
          </a:prstGeom>
          <a:solidFill>
            <a:srgbClr val="00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xnSp macro="">
        <xdr:nvCxnSpPr>
          <xdr:cNvPr id="17" name="Conector recto 16">
            <a:extLst>
              <a:ext uri="{FF2B5EF4-FFF2-40B4-BE49-F238E27FC236}">
                <a16:creationId xmlns:a16="http://schemas.microsoft.com/office/drawing/2014/main" id="{00000000-0008-0000-0100-000011000000}"/>
              </a:ext>
            </a:extLst>
          </xdr:cNvPr>
          <xdr:cNvCxnSpPr/>
        </xdr:nvCxnSpPr>
        <xdr:spPr>
          <a:xfrm>
            <a:off x="2084675" y="43365451"/>
            <a:ext cx="10825" cy="640049"/>
          </a:xfrm>
          <a:prstGeom prst="line">
            <a:avLst/>
          </a:prstGeom>
          <a:ln w="38100">
            <a:solidFill>
              <a:srgbClr val="00FF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11</xdr:col>
      <xdr:colOff>362857</xdr:colOff>
      <xdr:row>176</xdr:row>
      <xdr:rowOff>2268</xdr:rowOff>
    </xdr:from>
    <xdr:to>
      <xdr:col>11</xdr:col>
      <xdr:colOff>505732</xdr:colOff>
      <xdr:row>176</xdr:row>
      <xdr:rowOff>145143</xdr:rowOff>
    </xdr:to>
    <xdr:sp macro="" textlink="">
      <xdr:nvSpPr>
        <xdr:cNvPr id="18" name="Conector 17">
          <a:extLst>
            <a:ext uri="{FF2B5EF4-FFF2-40B4-BE49-F238E27FC236}">
              <a16:creationId xmlns:a16="http://schemas.microsoft.com/office/drawing/2014/main" id="{00000000-0008-0000-0100-000012000000}"/>
            </a:ext>
          </a:extLst>
        </xdr:cNvPr>
        <xdr:cNvSpPr/>
      </xdr:nvSpPr>
      <xdr:spPr>
        <a:xfrm>
          <a:off x="10554607" y="50046618"/>
          <a:ext cx="142875" cy="142875"/>
        </a:xfrm>
        <a:prstGeom prst="flowChartConnector">
          <a:avLst/>
        </a:prstGeom>
        <a:solidFill>
          <a:schemeClr val="accen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426357</xdr:colOff>
      <xdr:row>173</xdr:row>
      <xdr:rowOff>17754</xdr:rowOff>
    </xdr:from>
    <xdr:to>
      <xdr:col>11</xdr:col>
      <xdr:colOff>437182</xdr:colOff>
      <xdr:row>176</xdr:row>
      <xdr:rowOff>12242</xdr:rowOff>
    </xdr:to>
    <xdr:cxnSp macro="">
      <xdr:nvCxnSpPr>
        <xdr:cNvPr id="19" name="Conector recto 18">
          <a:extLst>
            <a:ext uri="{FF2B5EF4-FFF2-40B4-BE49-F238E27FC236}">
              <a16:creationId xmlns:a16="http://schemas.microsoft.com/office/drawing/2014/main" id="{00000000-0008-0000-0100-000013000000}"/>
            </a:ext>
          </a:extLst>
        </xdr:cNvPr>
        <xdr:cNvCxnSpPr/>
      </xdr:nvCxnSpPr>
      <xdr:spPr>
        <a:xfrm>
          <a:off x="10618107" y="49471554"/>
          <a:ext cx="10825" cy="585038"/>
        </a:xfrm>
        <a:prstGeom prst="line">
          <a:avLst/>
        </a:prstGeom>
        <a:ln w="38100">
          <a:solidFill>
            <a:schemeClr val="accent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412750</xdr:colOff>
      <xdr:row>183</xdr:row>
      <xdr:rowOff>0</xdr:rowOff>
    </xdr:from>
    <xdr:to>
      <xdr:col>1</xdr:col>
      <xdr:colOff>174625</xdr:colOff>
      <xdr:row>184</xdr:row>
      <xdr:rowOff>47626</xdr:rowOff>
    </xdr:to>
    <xdr:pic>
      <xdr:nvPicPr>
        <xdr:cNvPr id="20" name="Imagen 19">
          <a:extLst>
            <a:ext uri="{FF2B5EF4-FFF2-40B4-BE49-F238E27FC236}">
              <a16:creationId xmlns:a16="http://schemas.microsoft.com/office/drawing/2014/main" id="{00000000-0008-0000-0100-000014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412750" y="51635025"/>
          <a:ext cx="695325" cy="695326"/>
        </a:xfrm>
        <a:prstGeom prst="rect">
          <a:avLst/>
        </a:prstGeom>
      </xdr:spPr>
    </xdr:pic>
    <xdr:clientData/>
  </xdr:twoCellAnchor>
  <xdr:oneCellAnchor>
    <xdr:from>
      <xdr:col>0</xdr:col>
      <xdr:colOff>326572</xdr:colOff>
      <xdr:row>193</xdr:row>
      <xdr:rowOff>380999</xdr:rowOff>
    </xdr:from>
    <xdr:ext cx="621393" cy="630465"/>
    <xdr:pic>
      <xdr:nvPicPr>
        <xdr:cNvPr id="21" name="Imagen 20">
          <a:extLst>
            <a:ext uri="{FF2B5EF4-FFF2-40B4-BE49-F238E27FC236}">
              <a16:creationId xmlns:a16="http://schemas.microsoft.com/office/drawing/2014/main" id="{00000000-0008-0000-0100-000015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326572" y="64131824"/>
          <a:ext cx="621393" cy="630465"/>
        </a:xfrm>
        <a:prstGeom prst="rect">
          <a:avLst/>
        </a:prstGeom>
      </xdr:spPr>
    </xdr:pic>
    <xdr:clientData/>
  </xdr:oneCellAnchor>
  <xdr:twoCellAnchor>
    <xdr:from>
      <xdr:col>2</xdr:col>
      <xdr:colOff>396875</xdr:colOff>
      <xdr:row>211</xdr:row>
      <xdr:rowOff>219983</xdr:rowOff>
    </xdr:from>
    <xdr:to>
      <xdr:col>11</xdr:col>
      <xdr:colOff>396875</xdr:colOff>
      <xdr:row>228</xdr:row>
      <xdr:rowOff>165554</xdr:rowOff>
    </xdr:to>
    <xdr:graphicFrame macro="">
      <xdr:nvGraphicFramePr>
        <xdr:cNvPr id="22" name="Gráfico 21">
          <a:extLst>
            <a:ext uri="{FF2B5EF4-FFF2-40B4-BE49-F238E27FC236}">
              <a16:creationId xmlns:a16="http://schemas.microsoft.com/office/drawing/2014/main" id="{00000000-0008-0000-0100-00001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430894</xdr:colOff>
      <xdr:row>256</xdr:row>
      <xdr:rowOff>27216</xdr:rowOff>
    </xdr:from>
    <xdr:to>
      <xdr:col>6</xdr:col>
      <xdr:colOff>476250</xdr:colOff>
      <xdr:row>278</xdr:row>
      <xdr:rowOff>190499</xdr:rowOff>
    </xdr:to>
    <xdr:graphicFrame macro="">
      <xdr:nvGraphicFramePr>
        <xdr:cNvPr id="23" name="Gráfico 22">
          <a:extLst>
            <a:ext uri="{FF2B5EF4-FFF2-40B4-BE49-F238E27FC236}">
              <a16:creationId xmlns:a16="http://schemas.microsoft.com/office/drawing/2014/main" id="{00000000-0008-0000-0100-00001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xdr:col>
      <xdr:colOff>396875</xdr:colOff>
      <xdr:row>230</xdr:row>
      <xdr:rowOff>138906</xdr:rowOff>
    </xdr:from>
    <xdr:to>
      <xdr:col>11</xdr:col>
      <xdr:colOff>396875</xdr:colOff>
      <xdr:row>251</xdr:row>
      <xdr:rowOff>43656</xdr:rowOff>
    </xdr:to>
    <xdr:graphicFrame macro="">
      <xdr:nvGraphicFramePr>
        <xdr:cNvPr id="24" name="Gráfico 23">
          <a:extLst>
            <a:ext uri="{FF2B5EF4-FFF2-40B4-BE49-F238E27FC236}">
              <a16:creationId xmlns:a16="http://schemas.microsoft.com/office/drawing/2014/main" id="{00000000-0008-0000-01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555625</xdr:colOff>
      <xdr:row>11</xdr:row>
      <xdr:rowOff>317500</xdr:rowOff>
    </xdr:from>
    <xdr:to>
      <xdr:col>3</xdr:col>
      <xdr:colOff>254000</xdr:colOff>
      <xdr:row>14</xdr:row>
      <xdr:rowOff>254000</xdr:rowOff>
    </xdr:to>
    <xdr:sp macro="" textlink="">
      <xdr:nvSpPr>
        <xdr:cNvPr id="25" name="Pentágono 24">
          <a:extLst>
            <a:ext uri="{FF2B5EF4-FFF2-40B4-BE49-F238E27FC236}">
              <a16:creationId xmlns:a16="http://schemas.microsoft.com/office/drawing/2014/main" id="{00000000-0008-0000-0100-000019000000}"/>
            </a:ext>
          </a:extLst>
        </xdr:cNvPr>
        <xdr:cNvSpPr/>
      </xdr:nvSpPr>
      <xdr:spPr>
        <a:xfrm>
          <a:off x="555625" y="4194175"/>
          <a:ext cx="2422525" cy="1117600"/>
        </a:xfrm>
        <a:prstGeom prst="homePlate">
          <a:avLst/>
        </a:prstGeom>
        <a:solidFill>
          <a:schemeClr val="bg1">
            <a:lumMod val="65000"/>
          </a:schemeClr>
        </a:solidFill>
        <a:ln w="2540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latin typeface="+mj-lt"/>
          </a:endParaRPr>
        </a:p>
      </xdr:txBody>
    </xdr:sp>
    <xdr:clientData/>
  </xdr:twoCellAnchor>
  <xdr:oneCellAnchor>
    <xdr:from>
      <xdr:col>14</xdr:col>
      <xdr:colOff>508000</xdr:colOff>
      <xdr:row>9</xdr:row>
      <xdr:rowOff>428625</xdr:rowOff>
    </xdr:from>
    <xdr:ext cx="184731" cy="264560"/>
    <xdr:sp macro="" textlink="">
      <xdr:nvSpPr>
        <xdr:cNvPr id="26" name="CuadroTexto 25">
          <a:extLst>
            <a:ext uri="{FF2B5EF4-FFF2-40B4-BE49-F238E27FC236}">
              <a16:creationId xmlns:a16="http://schemas.microsoft.com/office/drawing/2014/main" id="{00000000-0008-0000-0100-00001A000000}"/>
            </a:ext>
          </a:extLst>
        </xdr:cNvPr>
        <xdr:cNvSpPr txBox="1"/>
      </xdr:nvSpPr>
      <xdr:spPr>
        <a:xfrm>
          <a:off x="14185900" y="3400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editAs="oneCell">
    <xdr:from>
      <xdr:col>1</xdr:col>
      <xdr:colOff>31751</xdr:colOff>
      <xdr:row>12</xdr:row>
      <xdr:rowOff>6147</xdr:rowOff>
    </xdr:from>
    <xdr:to>
      <xdr:col>2</xdr:col>
      <xdr:colOff>448128</xdr:colOff>
      <xdr:row>14</xdr:row>
      <xdr:rowOff>180771</xdr:rowOff>
    </xdr:to>
    <xdr:pic>
      <xdr:nvPicPr>
        <xdr:cNvPr id="27" name="Imagen 26">
          <a:extLst>
            <a:ext uri="{FF2B5EF4-FFF2-40B4-BE49-F238E27FC236}">
              <a16:creationId xmlns:a16="http://schemas.microsoft.com/office/drawing/2014/main" id="{00000000-0008-0000-0100-00001B000000}"/>
            </a:ext>
          </a:extLst>
        </xdr:cNvPr>
        <xdr:cNvPicPr>
          <a:picLocks noChangeAspect="1"/>
        </xdr:cNvPicPr>
      </xdr:nvPicPr>
      <xdr:blipFill>
        <a:blip xmlns:r="http://schemas.openxmlformats.org/officeDocument/2006/relationships" r:embed="rId10">
          <a:duotone>
            <a:schemeClr val="accent5">
              <a:shade val="45000"/>
              <a:satMod val="135000"/>
            </a:schemeClr>
            <a:prstClr val="white"/>
          </a:duotone>
          <a:extLst>
            <a:ext uri="{BEBA8EAE-BF5A-486C-A8C5-ECC9F3942E4B}">
              <a14:imgProps xmlns:a14="http://schemas.microsoft.com/office/drawing/2010/main">
                <a14:imgLayer r:embed="rId11">
                  <a14:imgEffect>
                    <a14:saturation sat="0"/>
                  </a14:imgEffect>
                </a14:imgLayer>
              </a14:imgProps>
            </a:ext>
            <a:ext uri="{28A0092B-C50C-407E-A947-70E740481C1C}">
              <a14:useLocalDpi xmlns:a14="http://schemas.microsoft.com/office/drawing/2010/main" val="0"/>
            </a:ext>
          </a:extLst>
        </a:blip>
        <a:stretch>
          <a:fillRect/>
        </a:stretch>
      </xdr:blipFill>
      <xdr:spPr>
        <a:xfrm>
          <a:off x="965201" y="4273347"/>
          <a:ext cx="968827" cy="965199"/>
        </a:xfrm>
        <a:prstGeom prst="rect">
          <a:avLst/>
        </a:prstGeom>
      </xdr:spPr>
    </xdr:pic>
    <xdr:clientData/>
  </xdr:twoCellAnchor>
  <xdr:twoCellAnchor>
    <xdr:from>
      <xdr:col>3</xdr:col>
      <xdr:colOff>164041</xdr:colOff>
      <xdr:row>57</xdr:row>
      <xdr:rowOff>4233</xdr:rowOff>
    </xdr:from>
    <xdr:to>
      <xdr:col>3</xdr:col>
      <xdr:colOff>719666</xdr:colOff>
      <xdr:row>59</xdr:row>
      <xdr:rowOff>83608</xdr:rowOff>
    </xdr:to>
    <xdr:sp macro="" textlink="">
      <xdr:nvSpPr>
        <xdr:cNvPr id="28" name="CuadroTexto 27">
          <a:extLst>
            <a:ext uri="{FF2B5EF4-FFF2-40B4-BE49-F238E27FC236}">
              <a16:creationId xmlns:a16="http://schemas.microsoft.com/office/drawing/2014/main" id="{00000000-0008-0000-0100-00001C000000}"/>
            </a:ext>
          </a:extLst>
        </xdr:cNvPr>
        <xdr:cNvSpPr txBox="1"/>
      </xdr:nvSpPr>
      <xdr:spPr>
        <a:xfrm>
          <a:off x="2888191" y="20616333"/>
          <a:ext cx="555625" cy="460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800" b="1">
            <a:latin typeface="+mj-lt"/>
          </a:endParaRPr>
        </a:p>
      </xdr:txBody>
    </xdr:sp>
    <xdr:clientData/>
  </xdr:twoCellAnchor>
  <xdr:twoCellAnchor>
    <xdr:from>
      <xdr:col>0</xdr:col>
      <xdr:colOff>0</xdr:colOff>
      <xdr:row>84</xdr:row>
      <xdr:rowOff>13606</xdr:rowOff>
    </xdr:from>
    <xdr:to>
      <xdr:col>6</xdr:col>
      <xdr:colOff>666750</xdr:colOff>
      <xdr:row>95</xdr:row>
      <xdr:rowOff>13607</xdr:rowOff>
    </xdr:to>
    <xdr:graphicFrame macro="">
      <xdr:nvGraphicFramePr>
        <xdr:cNvPr id="29" name="Gráfico 28">
          <a:extLst>
            <a:ext uri="{FF2B5EF4-FFF2-40B4-BE49-F238E27FC236}">
              <a16:creationId xmlns:a16="http://schemas.microsoft.com/office/drawing/2014/main" id="{00000000-0008-0000-0100-00001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198813</xdr:colOff>
      <xdr:row>117</xdr:row>
      <xdr:rowOff>73024</xdr:rowOff>
    </xdr:from>
    <xdr:to>
      <xdr:col>5</xdr:col>
      <xdr:colOff>1156606</xdr:colOff>
      <xdr:row>132</xdr:row>
      <xdr:rowOff>163286</xdr:rowOff>
    </xdr:to>
    <xdr:graphicFrame macro="">
      <xdr:nvGraphicFramePr>
        <xdr:cNvPr id="30" name="Gráfico 29">
          <a:extLst>
            <a:ext uri="{FF2B5EF4-FFF2-40B4-BE49-F238E27FC236}">
              <a16:creationId xmlns:a16="http://schemas.microsoft.com/office/drawing/2014/main" id="{00000000-0008-0000-0100-00001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367394</xdr:colOff>
      <xdr:row>117</xdr:row>
      <xdr:rowOff>65011</xdr:rowOff>
    </xdr:from>
    <xdr:to>
      <xdr:col>11</xdr:col>
      <xdr:colOff>1251857</xdr:colOff>
      <xdr:row>132</xdr:row>
      <xdr:rowOff>163285</xdr:rowOff>
    </xdr:to>
    <xdr:graphicFrame macro="">
      <xdr:nvGraphicFramePr>
        <xdr:cNvPr id="31" name="Gráfico 30">
          <a:extLst>
            <a:ext uri="{FF2B5EF4-FFF2-40B4-BE49-F238E27FC236}">
              <a16:creationId xmlns:a16="http://schemas.microsoft.com/office/drawing/2014/main" id="{00000000-0008-0000-01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13</xdr:col>
      <xdr:colOff>40821</xdr:colOff>
      <xdr:row>39</xdr:row>
      <xdr:rowOff>190500</xdr:rowOff>
    </xdr:from>
    <xdr:to>
      <xdr:col>14</xdr:col>
      <xdr:colOff>176893</xdr:colOff>
      <xdr:row>42</xdr:row>
      <xdr:rowOff>142875</xdr:rowOff>
    </xdr:to>
    <xdr:sp macro="" textlink="">
      <xdr:nvSpPr>
        <xdr:cNvPr id="32" name="CuadroTexto 31">
          <a:extLst>
            <a:ext uri="{FF2B5EF4-FFF2-40B4-BE49-F238E27FC236}">
              <a16:creationId xmlns:a16="http://schemas.microsoft.com/office/drawing/2014/main" id="{00000000-0008-0000-0100-000020000000}"/>
            </a:ext>
          </a:extLst>
        </xdr:cNvPr>
        <xdr:cNvSpPr txBox="1"/>
      </xdr:nvSpPr>
      <xdr:spPr>
        <a:xfrm>
          <a:off x="12385221" y="14849475"/>
          <a:ext cx="1469572" cy="1047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400" b="1">
              <a:latin typeface="+mj-lt"/>
            </a:rPr>
            <a:t>T8</a:t>
          </a:r>
        </a:p>
        <a:p>
          <a:r>
            <a:rPr lang="es-CO" sz="1400" b="1">
              <a:latin typeface="+mj-lt"/>
            </a:rPr>
            <a:t>92,85%</a:t>
          </a:r>
        </a:p>
      </xdr:txBody>
    </xdr:sp>
    <xdr:clientData/>
  </xdr:twoCellAnchor>
  <xdr:twoCellAnchor>
    <xdr:from>
      <xdr:col>0</xdr:col>
      <xdr:colOff>0</xdr:colOff>
      <xdr:row>42</xdr:row>
      <xdr:rowOff>97972</xdr:rowOff>
    </xdr:from>
    <xdr:to>
      <xdr:col>0</xdr:col>
      <xdr:colOff>762000</xdr:colOff>
      <xdr:row>46</xdr:row>
      <xdr:rowOff>2722</xdr:rowOff>
    </xdr:to>
    <xdr:sp macro="" textlink="">
      <xdr:nvSpPr>
        <xdr:cNvPr id="33" name="Lágrima 32">
          <a:extLst>
            <a:ext uri="{FF2B5EF4-FFF2-40B4-BE49-F238E27FC236}">
              <a16:creationId xmlns:a16="http://schemas.microsoft.com/office/drawing/2014/main" id="{00000000-0008-0000-0100-000021000000}"/>
            </a:ext>
          </a:extLst>
        </xdr:cNvPr>
        <xdr:cNvSpPr/>
      </xdr:nvSpPr>
      <xdr:spPr>
        <a:xfrm>
          <a:off x="0" y="15852322"/>
          <a:ext cx="762000" cy="666750"/>
        </a:xfrm>
        <a:prstGeom prst="teardrop">
          <a:avLst/>
        </a:prstGeom>
        <a:noFill/>
        <a:ln w="57150">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0</xdr:col>
      <xdr:colOff>0</xdr:colOff>
      <xdr:row>56</xdr:row>
      <xdr:rowOff>87085</xdr:rowOff>
    </xdr:from>
    <xdr:to>
      <xdr:col>0</xdr:col>
      <xdr:colOff>762000</xdr:colOff>
      <xdr:row>59</xdr:row>
      <xdr:rowOff>182335</xdr:rowOff>
    </xdr:to>
    <xdr:sp macro="" textlink="">
      <xdr:nvSpPr>
        <xdr:cNvPr id="34" name="Lágrima 33">
          <a:extLst>
            <a:ext uri="{FF2B5EF4-FFF2-40B4-BE49-F238E27FC236}">
              <a16:creationId xmlns:a16="http://schemas.microsoft.com/office/drawing/2014/main" id="{00000000-0008-0000-0100-000022000000}"/>
            </a:ext>
          </a:extLst>
        </xdr:cNvPr>
        <xdr:cNvSpPr/>
      </xdr:nvSpPr>
      <xdr:spPr>
        <a:xfrm>
          <a:off x="0" y="20508685"/>
          <a:ext cx="762000" cy="666750"/>
        </a:xfrm>
        <a:prstGeom prst="teardrop">
          <a:avLst/>
        </a:prstGeom>
        <a:noFill/>
        <a:ln w="57150">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1203173</xdr:colOff>
      <xdr:row>26</xdr:row>
      <xdr:rowOff>70757</xdr:rowOff>
    </xdr:from>
    <xdr:to>
      <xdr:col>3</xdr:col>
      <xdr:colOff>726923</xdr:colOff>
      <xdr:row>29</xdr:row>
      <xdr:rowOff>166007</xdr:rowOff>
    </xdr:to>
    <xdr:sp macro="" textlink="">
      <xdr:nvSpPr>
        <xdr:cNvPr id="35" name="Lágrima 34">
          <a:extLst>
            <a:ext uri="{FF2B5EF4-FFF2-40B4-BE49-F238E27FC236}">
              <a16:creationId xmlns:a16="http://schemas.microsoft.com/office/drawing/2014/main" id="{00000000-0008-0000-0100-000023000000}"/>
            </a:ext>
          </a:extLst>
        </xdr:cNvPr>
        <xdr:cNvSpPr/>
      </xdr:nvSpPr>
      <xdr:spPr>
        <a:xfrm>
          <a:off x="2689073" y="11053082"/>
          <a:ext cx="762000" cy="666750"/>
        </a:xfrm>
        <a:prstGeom prst="teardrop">
          <a:avLst/>
        </a:prstGeom>
        <a:noFill/>
        <a:ln w="57150">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1159027</xdr:colOff>
      <xdr:row>26</xdr:row>
      <xdr:rowOff>73478</xdr:rowOff>
    </xdr:from>
    <xdr:to>
      <xdr:col>6</xdr:col>
      <xdr:colOff>725111</xdr:colOff>
      <xdr:row>29</xdr:row>
      <xdr:rowOff>168728</xdr:rowOff>
    </xdr:to>
    <xdr:sp macro="" textlink="">
      <xdr:nvSpPr>
        <xdr:cNvPr id="36" name="Lágrima 35">
          <a:extLst>
            <a:ext uri="{FF2B5EF4-FFF2-40B4-BE49-F238E27FC236}">
              <a16:creationId xmlns:a16="http://schemas.microsoft.com/office/drawing/2014/main" id="{00000000-0008-0000-0100-000024000000}"/>
            </a:ext>
          </a:extLst>
        </xdr:cNvPr>
        <xdr:cNvSpPr/>
      </xdr:nvSpPr>
      <xdr:spPr>
        <a:xfrm>
          <a:off x="5311927" y="11055803"/>
          <a:ext cx="766234" cy="666750"/>
        </a:xfrm>
        <a:prstGeom prst="teardrop">
          <a:avLst/>
        </a:prstGeom>
        <a:noFill/>
        <a:ln w="57150">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1219200</xdr:colOff>
      <xdr:row>26</xdr:row>
      <xdr:rowOff>89806</xdr:rowOff>
    </xdr:from>
    <xdr:to>
      <xdr:col>9</xdr:col>
      <xdr:colOff>742950</xdr:colOff>
      <xdr:row>29</xdr:row>
      <xdr:rowOff>185056</xdr:rowOff>
    </xdr:to>
    <xdr:sp macro="" textlink="">
      <xdr:nvSpPr>
        <xdr:cNvPr id="37" name="Lágrima 36">
          <a:extLst>
            <a:ext uri="{FF2B5EF4-FFF2-40B4-BE49-F238E27FC236}">
              <a16:creationId xmlns:a16="http://schemas.microsoft.com/office/drawing/2014/main" id="{00000000-0008-0000-0100-000025000000}"/>
            </a:ext>
          </a:extLst>
        </xdr:cNvPr>
        <xdr:cNvSpPr/>
      </xdr:nvSpPr>
      <xdr:spPr>
        <a:xfrm>
          <a:off x="8439150" y="11072131"/>
          <a:ext cx="762000" cy="666750"/>
        </a:xfrm>
        <a:prstGeom prst="teardrop">
          <a:avLst/>
        </a:prstGeom>
        <a:noFill/>
        <a:ln w="57150">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1195615</xdr:colOff>
      <xdr:row>42</xdr:row>
      <xdr:rowOff>57151</xdr:rowOff>
    </xdr:from>
    <xdr:to>
      <xdr:col>3</xdr:col>
      <xdr:colOff>719365</xdr:colOff>
      <xdr:row>45</xdr:row>
      <xdr:rowOff>152401</xdr:rowOff>
    </xdr:to>
    <xdr:sp macro="" textlink="">
      <xdr:nvSpPr>
        <xdr:cNvPr id="38" name="Lágrima 37">
          <a:extLst>
            <a:ext uri="{FF2B5EF4-FFF2-40B4-BE49-F238E27FC236}">
              <a16:creationId xmlns:a16="http://schemas.microsoft.com/office/drawing/2014/main" id="{00000000-0008-0000-0100-000026000000}"/>
            </a:ext>
          </a:extLst>
        </xdr:cNvPr>
        <xdr:cNvSpPr/>
      </xdr:nvSpPr>
      <xdr:spPr>
        <a:xfrm>
          <a:off x="2681515" y="15811501"/>
          <a:ext cx="762000" cy="666750"/>
        </a:xfrm>
        <a:prstGeom prst="teardrop">
          <a:avLst/>
        </a:prstGeom>
        <a:noFill/>
        <a:ln w="57150">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1172635</xdr:colOff>
      <xdr:row>42</xdr:row>
      <xdr:rowOff>87087</xdr:rowOff>
    </xdr:from>
    <xdr:to>
      <xdr:col>6</xdr:col>
      <xdr:colOff>738719</xdr:colOff>
      <xdr:row>45</xdr:row>
      <xdr:rowOff>182337</xdr:rowOff>
    </xdr:to>
    <xdr:sp macro="" textlink="">
      <xdr:nvSpPr>
        <xdr:cNvPr id="39" name="Lágrima 38">
          <a:extLst>
            <a:ext uri="{FF2B5EF4-FFF2-40B4-BE49-F238E27FC236}">
              <a16:creationId xmlns:a16="http://schemas.microsoft.com/office/drawing/2014/main" id="{00000000-0008-0000-0100-000027000000}"/>
            </a:ext>
          </a:extLst>
        </xdr:cNvPr>
        <xdr:cNvSpPr/>
      </xdr:nvSpPr>
      <xdr:spPr>
        <a:xfrm>
          <a:off x="5325535" y="15841437"/>
          <a:ext cx="766234" cy="666750"/>
        </a:xfrm>
        <a:prstGeom prst="teardrop">
          <a:avLst/>
        </a:prstGeom>
        <a:noFill/>
        <a:ln w="57150">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1204083</xdr:colOff>
      <xdr:row>42</xdr:row>
      <xdr:rowOff>76201</xdr:rowOff>
    </xdr:from>
    <xdr:to>
      <xdr:col>9</xdr:col>
      <xdr:colOff>727833</xdr:colOff>
      <xdr:row>45</xdr:row>
      <xdr:rowOff>171451</xdr:rowOff>
    </xdr:to>
    <xdr:sp macro="" textlink="">
      <xdr:nvSpPr>
        <xdr:cNvPr id="40" name="Lágrima 39">
          <a:extLst>
            <a:ext uri="{FF2B5EF4-FFF2-40B4-BE49-F238E27FC236}">
              <a16:creationId xmlns:a16="http://schemas.microsoft.com/office/drawing/2014/main" id="{00000000-0008-0000-0100-000028000000}"/>
            </a:ext>
          </a:extLst>
        </xdr:cNvPr>
        <xdr:cNvSpPr/>
      </xdr:nvSpPr>
      <xdr:spPr>
        <a:xfrm>
          <a:off x="8424033" y="15830551"/>
          <a:ext cx="762000" cy="666750"/>
        </a:xfrm>
        <a:prstGeom prst="teardrop">
          <a:avLst/>
        </a:prstGeom>
        <a:noFill/>
        <a:ln w="57150">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22543</xdr:colOff>
      <xdr:row>72</xdr:row>
      <xdr:rowOff>125487</xdr:rowOff>
    </xdr:from>
    <xdr:to>
      <xdr:col>11</xdr:col>
      <xdr:colOff>2887</xdr:colOff>
      <xdr:row>77</xdr:row>
      <xdr:rowOff>179917</xdr:rowOff>
    </xdr:to>
    <xdr:graphicFrame macro="">
      <xdr:nvGraphicFramePr>
        <xdr:cNvPr id="41" name="Gráfico 40">
          <a:extLst>
            <a:ext uri="{FF2B5EF4-FFF2-40B4-BE49-F238E27FC236}">
              <a16:creationId xmlns:a16="http://schemas.microsoft.com/office/drawing/2014/main" id="{00000000-0008-0000-0100-00002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7</xdr:col>
      <xdr:colOff>66523</xdr:colOff>
      <xdr:row>85</xdr:row>
      <xdr:rowOff>192013</xdr:rowOff>
    </xdr:from>
    <xdr:to>
      <xdr:col>10</xdr:col>
      <xdr:colOff>488343</xdr:colOff>
      <xdr:row>90</xdr:row>
      <xdr:rowOff>69548</xdr:rowOff>
    </xdr:to>
    <xdr:graphicFrame macro="">
      <xdr:nvGraphicFramePr>
        <xdr:cNvPr id="42" name="Gráfico 41">
          <a:extLst>
            <a:ext uri="{FF2B5EF4-FFF2-40B4-BE49-F238E27FC236}">
              <a16:creationId xmlns:a16="http://schemas.microsoft.com/office/drawing/2014/main" id="{00000000-0008-0000-01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0</xdr:col>
      <xdr:colOff>40821</xdr:colOff>
      <xdr:row>96</xdr:row>
      <xdr:rowOff>171450</xdr:rowOff>
    </xdr:from>
    <xdr:to>
      <xdr:col>6</xdr:col>
      <xdr:colOff>682626</xdr:colOff>
      <xdr:row>110</xdr:row>
      <xdr:rowOff>111125</xdr:rowOff>
    </xdr:to>
    <xdr:graphicFrame macro="">
      <xdr:nvGraphicFramePr>
        <xdr:cNvPr id="43" name="Gráfico 42">
          <a:extLst>
            <a:ext uri="{FF2B5EF4-FFF2-40B4-BE49-F238E27FC236}">
              <a16:creationId xmlns:a16="http://schemas.microsoft.com/office/drawing/2014/main" id="{00000000-0008-0000-01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7</xdr:col>
      <xdr:colOff>47626</xdr:colOff>
      <xdr:row>98</xdr:row>
      <xdr:rowOff>155120</xdr:rowOff>
    </xdr:from>
    <xdr:to>
      <xdr:col>11</xdr:col>
      <xdr:colOff>88445</xdr:colOff>
      <xdr:row>106</xdr:row>
      <xdr:rowOff>12246</xdr:rowOff>
    </xdr:to>
    <xdr:graphicFrame macro="">
      <xdr:nvGraphicFramePr>
        <xdr:cNvPr id="44" name="Gráfico 43">
          <a:extLst>
            <a:ext uri="{FF2B5EF4-FFF2-40B4-BE49-F238E27FC236}">
              <a16:creationId xmlns:a16="http://schemas.microsoft.com/office/drawing/2014/main" id="{00000000-0008-0000-0100-00002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555625</xdr:colOff>
      <xdr:row>18</xdr:row>
      <xdr:rowOff>46407</xdr:rowOff>
    </xdr:from>
    <xdr:to>
      <xdr:col>3</xdr:col>
      <xdr:colOff>254000</xdr:colOff>
      <xdr:row>20</xdr:row>
      <xdr:rowOff>356581</xdr:rowOff>
    </xdr:to>
    <xdr:sp macro="" textlink="">
      <xdr:nvSpPr>
        <xdr:cNvPr id="45" name="Pentágono 44">
          <a:extLst>
            <a:ext uri="{FF2B5EF4-FFF2-40B4-BE49-F238E27FC236}">
              <a16:creationId xmlns:a16="http://schemas.microsoft.com/office/drawing/2014/main" id="{00000000-0008-0000-0100-00002D000000}"/>
            </a:ext>
          </a:extLst>
        </xdr:cNvPr>
        <xdr:cNvSpPr/>
      </xdr:nvSpPr>
      <xdr:spPr>
        <a:xfrm>
          <a:off x="555625" y="6752007"/>
          <a:ext cx="2422525" cy="1224574"/>
        </a:xfrm>
        <a:prstGeom prst="homePlate">
          <a:avLst/>
        </a:prstGeom>
        <a:solidFill>
          <a:schemeClr val="bg1">
            <a:lumMod val="65000"/>
          </a:schemeClr>
        </a:solidFill>
        <a:ln w="3810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latin typeface="+mj-lt"/>
          </a:endParaRPr>
        </a:p>
      </xdr:txBody>
    </xdr:sp>
    <xdr:clientData/>
  </xdr:twoCellAnchor>
  <xdr:twoCellAnchor editAs="oneCell">
    <xdr:from>
      <xdr:col>0</xdr:col>
      <xdr:colOff>821531</xdr:colOff>
      <xdr:row>18</xdr:row>
      <xdr:rowOff>172834</xdr:rowOff>
    </xdr:from>
    <xdr:to>
      <xdr:col>2</xdr:col>
      <xdr:colOff>345281</xdr:colOff>
      <xdr:row>20</xdr:row>
      <xdr:rowOff>268084</xdr:rowOff>
    </xdr:to>
    <xdr:pic>
      <xdr:nvPicPr>
        <xdr:cNvPr id="46" name="Imagen 45">
          <a:extLst>
            <a:ext uri="{FF2B5EF4-FFF2-40B4-BE49-F238E27FC236}">
              <a16:creationId xmlns:a16="http://schemas.microsoft.com/office/drawing/2014/main" id="{00000000-0008-0000-0100-00002E000000}"/>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Lst>
        </a:blip>
        <a:stretch>
          <a:fillRect/>
        </a:stretch>
      </xdr:blipFill>
      <xdr:spPr>
        <a:xfrm>
          <a:off x="821531" y="6878434"/>
          <a:ext cx="1009650" cy="1009650"/>
        </a:xfrm>
        <a:prstGeom prst="rect">
          <a:avLst/>
        </a:prstGeom>
      </xdr:spPr>
    </xdr:pic>
    <xdr:clientData/>
  </xdr:twoCellAnchor>
  <xdr:twoCellAnchor>
    <xdr:from>
      <xdr:col>2</xdr:col>
      <xdr:colOff>969496</xdr:colOff>
      <xdr:row>42</xdr:row>
      <xdr:rowOff>47013</xdr:rowOff>
    </xdr:from>
    <xdr:to>
      <xdr:col>2</xdr:col>
      <xdr:colOff>969496</xdr:colOff>
      <xdr:row>52</xdr:row>
      <xdr:rowOff>329100</xdr:rowOff>
    </xdr:to>
    <xdr:cxnSp macro="">
      <xdr:nvCxnSpPr>
        <xdr:cNvPr id="47" name="Conector recto 46">
          <a:extLst>
            <a:ext uri="{FF2B5EF4-FFF2-40B4-BE49-F238E27FC236}">
              <a16:creationId xmlns:a16="http://schemas.microsoft.com/office/drawing/2014/main" id="{00000000-0008-0000-0100-00002F000000}"/>
            </a:ext>
          </a:extLst>
        </xdr:cNvPr>
        <xdr:cNvCxnSpPr/>
      </xdr:nvCxnSpPr>
      <xdr:spPr>
        <a:xfrm>
          <a:off x="2455396" y="15801363"/>
          <a:ext cx="0" cy="3177687"/>
        </a:xfrm>
        <a:prstGeom prst="line">
          <a:avLst/>
        </a:prstGeom>
        <a:ln w="25400">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1002834</xdr:colOff>
      <xdr:row>42</xdr:row>
      <xdr:rowOff>8913</xdr:rowOff>
    </xdr:from>
    <xdr:to>
      <xdr:col>5</xdr:col>
      <xdr:colOff>1002834</xdr:colOff>
      <xdr:row>52</xdr:row>
      <xdr:rowOff>291000</xdr:rowOff>
    </xdr:to>
    <xdr:cxnSp macro="">
      <xdr:nvCxnSpPr>
        <xdr:cNvPr id="48" name="Conector recto 47">
          <a:extLst>
            <a:ext uri="{FF2B5EF4-FFF2-40B4-BE49-F238E27FC236}">
              <a16:creationId xmlns:a16="http://schemas.microsoft.com/office/drawing/2014/main" id="{00000000-0008-0000-0100-000030000000}"/>
            </a:ext>
          </a:extLst>
        </xdr:cNvPr>
        <xdr:cNvCxnSpPr/>
      </xdr:nvCxnSpPr>
      <xdr:spPr>
        <a:xfrm>
          <a:off x="5155734" y="15763263"/>
          <a:ext cx="0" cy="3177687"/>
        </a:xfrm>
        <a:prstGeom prst="line">
          <a:avLst/>
        </a:prstGeom>
        <a:ln w="25400">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1036171</xdr:colOff>
      <xdr:row>41</xdr:row>
      <xdr:rowOff>244656</xdr:rowOff>
    </xdr:from>
    <xdr:to>
      <xdr:col>8</xdr:col>
      <xdr:colOff>1036171</xdr:colOff>
      <xdr:row>52</xdr:row>
      <xdr:rowOff>217181</xdr:rowOff>
    </xdr:to>
    <xdr:cxnSp macro="">
      <xdr:nvCxnSpPr>
        <xdr:cNvPr id="49" name="Conector recto 48">
          <a:extLst>
            <a:ext uri="{FF2B5EF4-FFF2-40B4-BE49-F238E27FC236}">
              <a16:creationId xmlns:a16="http://schemas.microsoft.com/office/drawing/2014/main" id="{00000000-0008-0000-0100-000031000000}"/>
            </a:ext>
          </a:extLst>
        </xdr:cNvPr>
        <xdr:cNvCxnSpPr/>
      </xdr:nvCxnSpPr>
      <xdr:spPr>
        <a:xfrm>
          <a:off x="8256121" y="15684681"/>
          <a:ext cx="0" cy="3182450"/>
        </a:xfrm>
        <a:prstGeom prst="line">
          <a:avLst/>
        </a:prstGeom>
        <a:ln w="25400">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321467</xdr:colOff>
      <xdr:row>143</xdr:row>
      <xdr:rowOff>59531</xdr:rowOff>
    </xdr:from>
    <xdr:to>
      <xdr:col>8</xdr:col>
      <xdr:colOff>690561</xdr:colOff>
      <xdr:row>154</xdr:row>
      <xdr:rowOff>166687</xdr:rowOff>
    </xdr:to>
    <xdr:graphicFrame macro="">
      <xdr:nvGraphicFramePr>
        <xdr:cNvPr id="50" name="Gráfico 49">
          <a:extLst>
            <a:ext uri="{FF2B5EF4-FFF2-40B4-BE49-F238E27FC236}">
              <a16:creationId xmlns:a16="http://schemas.microsoft.com/office/drawing/2014/main" id="{00000000-0008-0000-01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oneCellAnchor>
    <xdr:from>
      <xdr:col>0</xdr:col>
      <xdr:colOff>329362</xdr:colOff>
      <xdr:row>53</xdr:row>
      <xdr:rowOff>275981</xdr:rowOff>
    </xdr:from>
    <xdr:ext cx="795110" cy="813706"/>
    <xdr:pic>
      <xdr:nvPicPr>
        <xdr:cNvPr id="51" name="Imagen 50">
          <a:extLst>
            <a:ext uri="{FF2B5EF4-FFF2-40B4-BE49-F238E27FC236}">
              <a16:creationId xmlns:a16="http://schemas.microsoft.com/office/drawing/2014/main" id="{00000000-0008-0000-0100-000033000000}"/>
            </a:ext>
          </a:extLst>
        </xdr:cNvPr>
        <xdr:cNvPicPr>
          <a:picLocks noChangeAspect="1"/>
        </xdr:cNvPicPr>
      </xdr:nvPicPr>
      <xdr:blipFill>
        <a:blip xmlns:r="http://schemas.openxmlformats.org/officeDocument/2006/relationships" r:embed="rId2">
          <a:duotone>
            <a:prstClr val="black"/>
            <a:schemeClr val="accent3">
              <a:tint val="45000"/>
              <a:satMod val="400000"/>
            </a:schemeClr>
          </a:duotone>
          <a:extLst>
            <a:ext uri="{28A0092B-C50C-407E-A947-70E740481C1C}">
              <a14:useLocalDpi xmlns:a14="http://schemas.microsoft.com/office/drawing/2010/main" val="0"/>
            </a:ext>
          </a:extLst>
        </a:blip>
        <a:stretch>
          <a:fillRect/>
        </a:stretch>
      </xdr:blipFill>
      <xdr:spPr>
        <a:xfrm>
          <a:off x="329362" y="19364081"/>
          <a:ext cx="795110" cy="813706"/>
        </a:xfrm>
        <a:prstGeom prst="rect">
          <a:avLst/>
        </a:prstGeom>
      </xdr:spPr>
    </xdr:pic>
    <xdr:clientData/>
  </xdr:oneCellAnchor>
</xdr:wsDr>
</file>

<file path=xl/drawings/drawing3.xml><?xml version="1.0" encoding="utf-8"?>
<c:userShapes xmlns:c="http://schemas.openxmlformats.org/drawingml/2006/chart">
  <cdr:relSizeAnchor xmlns:cdr="http://schemas.openxmlformats.org/drawingml/2006/chartDrawing">
    <cdr:from>
      <cdr:x>0.44937</cdr:x>
      <cdr:y>0.03248</cdr:y>
    </cdr:from>
    <cdr:to>
      <cdr:x>0.60848</cdr:x>
      <cdr:y>0.12539</cdr:y>
    </cdr:to>
    <cdr:sp macro="" textlink="">
      <cdr:nvSpPr>
        <cdr:cNvPr id="2" name="CuadroTexto 1"/>
        <cdr:cNvSpPr txBox="1"/>
      </cdr:nvSpPr>
      <cdr:spPr>
        <a:xfrm xmlns:a="http://schemas.openxmlformats.org/drawingml/2006/main">
          <a:off x="3788012" y="126842"/>
          <a:ext cx="1341237" cy="36283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O" sz="2000" b="1">
              <a:solidFill>
                <a:srgbClr val="46D115"/>
              </a:solidFill>
              <a:latin typeface="+mj-lt"/>
            </a:rPr>
            <a:t>221.932</a:t>
          </a:r>
        </a:p>
      </cdr:txBody>
    </cdr:sp>
  </cdr:relSizeAnchor>
</c:userShapes>
</file>

<file path=xl/drawings/drawing4.xml><?xml version="1.0" encoding="utf-8"?>
<xdr:wsDr xmlns:xdr="http://schemas.openxmlformats.org/drawingml/2006/spreadsheetDrawing" xmlns:a="http://schemas.openxmlformats.org/drawingml/2006/main">
  <xdr:twoCellAnchor editAs="oneCell">
    <xdr:from>
      <xdr:col>0</xdr:col>
      <xdr:colOff>288019</xdr:colOff>
      <xdr:row>11</xdr:row>
      <xdr:rowOff>68035</xdr:rowOff>
    </xdr:from>
    <xdr:to>
      <xdr:col>0</xdr:col>
      <xdr:colOff>925286</xdr:colOff>
      <xdr:row>13</xdr:row>
      <xdr:rowOff>68034</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8019" y="1668235"/>
          <a:ext cx="637267" cy="628649"/>
        </a:xfrm>
        <a:prstGeom prst="rect">
          <a:avLst/>
        </a:prstGeom>
      </xdr:spPr>
    </xdr:pic>
    <xdr:clientData/>
  </xdr:twoCellAnchor>
  <xdr:twoCellAnchor editAs="oneCell">
    <xdr:from>
      <xdr:col>0</xdr:col>
      <xdr:colOff>356576</xdr:colOff>
      <xdr:row>34</xdr:row>
      <xdr:rowOff>707571</xdr:rowOff>
    </xdr:from>
    <xdr:to>
      <xdr:col>0</xdr:col>
      <xdr:colOff>1165067</xdr:colOff>
      <xdr:row>36</xdr:row>
      <xdr:rowOff>108857</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duotone>
            <a:prstClr val="black"/>
            <a:schemeClr val="accent3">
              <a:tint val="45000"/>
              <a:satMod val="400000"/>
            </a:schemeClr>
          </a:duotone>
          <a:extLst>
            <a:ext uri="{28A0092B-C50C-407E-A947-70E740481C1C}">
              <a14:useLocalDpi xmlns:a14="http://schemas.microsoft.com/office/drawing/2010/main" val="0"/>
            </a:ext>
          </a:extLst>
        </a:blip>
        <a:stretch>
          <a:fillRect/>
        </a:stretch>
      </xdr:blipFill>
      <xdr:spPr>
        <a:xfrm>
          <a:off x="356576" y="12413796"/>
          <a:ext cx="808491" cy="810985"/>
        </a:xfrm>
        <a:prstGeom prst="rect">
          <a:avLst/>
        </a:prstGeom>
      </xdr:spPr>
    </xdr:pic>
    <xdr:clientData/>
  </xdr:twoCellAnchor>
  <xdr:twoCellAnchor>
    <xdr:from>
      <xdr:col>0</xdr:col>
      <xdr:colOff>47625</xdr:colOff>
      <xdr:row>53</xdr:row>
      <xdr:rowOff>79375</xdr:rowOff>
    </xdr:from>
    <xdr:to>
      <xdr:col>2</xdr:col>
      <xdr:colOff>841375</xdr:colOff>
      <xdr:row>55</xdr:row>
      <xdr:rowOff>111125</xdr:rowOff>
    </xdr:to>
    <xdr:sp macro="" textlink="">
      <xdr:nvSpPr>
        <xdr:cNvPr id="4" name="Pentágono 3">
          <a:extLst>
            <a:ext uri="{FF2B5EF4-FFF2-40B4-BE49-F238E27FC236}">
              <a16:creationId xmlns:a16="http://schemas.microsoft.com/office/drawing/2014/main" id="{00000000-0008-0000-0200-000004000000}"/>
            </a:ext>
          </a:extLst>
        </xdr:cNvPr>
        <xdr:cNvSpPr/>
      </xdr:nvSpPr>
      <xdr:spPr>
        <a:xfrm>
          <a:off x="47625" y="22425025"/>
          <a:ext cx="3194050" cy="412750"/>
        </a:xfrm>
        <a:prstGeom prst="homePlate">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1153583</xdr:colOff>
      <xdr:row>53</xdr:row>
      <xdr:rowOff>73025</xdr:rowOff>
    </xdr:from>
    <xdr:to>
      <xdr:col>6</xdr:col>
      <xdr:colOff>882650</xdr:colOff>
      <xdr:row>55</xdr:row>
      <xdr:rowOff>104775</xdr:rowOff>
    </xdr:to>
    <xdr:sp macro="" textlink="">
      <xdr:nvSpPr>
        <xdr:cNvPr id="5" name="Pentágono 4">
          <a:extLst>
            <a:ext uri="{FF2B5EF4-FFF2-40B4-BE49-F238E27FC236}">
              <a16:creationId xmlns:a16="http://schemas.microsoft.com/office/drawing/2014/main" id="{00000000-0008-0000-0200-000005000000}"/>
            </a:ext>
          </a:extLst>
        </xdr:cNvPr>
        <xdr:cNvSpPr/>
      </xdr:nvSpPr>
      <xdr:spPr>
        <a:xfrm>
          <a:off x="3553883" y="22418675"/>
          <a:ext cx="2700867" cy="412750"/>
        </a:xfrm>
        <a:prstGeom prst="homePlate">
          <a:avLst/>
        </a:prstGeom>
        <a:noFill/>
        <a:ln w="57150">
          <a:solidFill>
            <a:srgbClr val="00FF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1015206</xdr:colOff>
      <xdr:row>53</xdr:row>
      <xdr:rowOff>138113</xdr:rowOff>
    </xdr:from>
    <xdr:to>
      <xdr:col>9</xdr:col>
      <xdr:colOff>500856</xdr:colOff>
      <xdr:row>55</xdr:row>
      <xdr:rowOff>169863</xdr:rowOff>
    </xdr:to>
    <xdr:sp macro="" textlink="">
      <xdr:nvSpPr>
        <xdr:cNvPr id="6" name="Pentágono 5">
          <a:extLst>
            <a:ext uri="{FF2B5EF4-FFF2-40B4-BE49-F238E27FC236}">
              <a16:creationId xmlns:a16="http://schemas.microsoft.com/office/drawing/2014/main" id="{00000000-0008-0000-0200-000006000000}"/>
            </a:ext>
          </a:extLst>
        </xdr:cNvPr>
        <xdr:cNvSpPr/>
      </xdr:nvSpPr>
      <xdr:spPr>
        <a:xfrm>
          <a:off x="6387306" y="22483763"/>
          <a:ext cx="2628900" cy="412750"/>
        </a:xfrm>
        <a:prstGeom prst="homePlate">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28575</xdr:colOff>
      <xdr:row>53</xdr:row>
      <xdr:rowOff>76200</xdr:rowOff>
    </xdr:from>
    <xdr:to>
      <xdr:col>14</xdr:col>
      <xdr:colOff>838200</xdr:colOff>
      <xdr:row>55</xdr:row>
      <xdr:rowOff>107950</xdr:rowOff>
    </xdr:to>
    <xdr:sp macro="" textlink="">
      <xdr:nvSpPr>
        <xdr:cNvPr id="7" name="Pentágono 6">
          <a:extLst>
            <a:ext uri="{FF2B5EF4-FFF2-40B4-BE49-F238E27FC236}">
              <a16:creationId xmlns:a16="http://schemas.microsoft.com/office/drawing/2014/main" id="{00000000-0008-0000-0200-000007000000}"/>
            </a:ext>
          </a:extLst>
        </xdr:cNvPr>
        <xdr:cNvSpPr/>
      </xdr:nvSpPr>
      <xdr:spPr>
        <a:xfrm>
          <a:off x="10058400" y="22421850"/>
          <a:ext cx="3781425" cy="412750"/>
        </a:xfrm>
        <a:prstGeom prst="homePlate">
          <a:avLst/>
        </a:prstGeom>
        <a:noFill/>
        <a:ln w="57150">
          <a:solidFill>
            <a:srgbClr val="00FF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14</xdr:col>
      <xdr:colOff>362857</xdr:colOff>
      <xdr:row>54</xdr:row>
      <xdr:rowOff>2268</xdr:rowOff>
    </xdr:from>
    <xdr:to>
      <xdr:col>14</xdr:col>
      <xdr:colOff>505732</xdr:colOff>
      <xdr:row>54</xdr:row>
      <xdr:rowOff>145143</xdr:rowOff>
    </xdr:to>
    <xdr:sp macro="" textlink="">
      <xdr:nvSpPr>
        <xdr:cNvPr id="8" name="Conector 17">
          <a:extLst>
            <a:ext uri="{FF2B5EF4-FFF2-40B4-BE49-F238E27FC236}">
              <a16:creationId xmlns:a16="http://schemas.microsoft.com/office/drawing/2014/main" id="{00000000-0008-0000-0200-000008000000}"/>
            </a:ext>
          </a:extLst>
        </xdr:cNvPr>
        <xdr:cNvSpPr/>
      </xdr:nvSpPr>
      <xdr:spPr>
        <a:xfrm>
          <a:off x="13364482" y="22538418"/>
          <a:ext cx="142875" cy="142875"/>
        </a:xfrm>
        <a:prstGeom prst="flowChartConnector">
          <a:avLst/>
        </a:prstGeom>
        <a:solidFill>
          <a:schemeClr val="accen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oneCellAnchor>
    <xdr:from>
      <xdr:col>17</xdr:col>
      <xdr:colOff>508000</xdr:colOff>
      <xdr:row>18</xdr:row>
      <xdr:rowOff>428625</xdr:rowOff>
    </xdr:from>
    <xdr:ext cx="184731" cy="264560"/>
    <xdr:sp macro="" textlink="">
      <xdr:nvSpPr>
        <xdr:cNvPr id="9" name="CuadroTexto 8">
          <a:extLst>
            <a:ext uri="{FF2B5EF4-FFF2-40B4-BE49-F238E27FC236}">
              <a16:creationId xmlns:a16="http://schemas.microsoft.com/office/drawing/2014/main" id="{00000000-0008-0000-0200-000009000000}"/>
            </a:ext>
          </a:extLst>
        </xdr:cNvPr>
        <xdr:cNvSpPr txBox="1"/>
      </xdr:nvSpPr>
      <xdr:spPr>
        <a:xfrm>
          <a:off x="16710025" y="445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editAs="oneCell">
    <xdr:from>
      <xdr:col>0</xdr:col>
      <xdr:colOff>95251</xdr:colOff>
      <xdr:row>14</xdr:row>
      <xdr:rowOff>54427</xdr:rowOff>
    </xdr:from>
    <xdr:to>
      <xdr:col>0</xdr:col>
      <xdr:colOff>796798</xdr:colOff>
      <xdr:row>15</xdr:row>
      <xdr:rowOff>204106</xdr:rowOff>
    </xdr:to>
    <xdr:pic>
      <xdr:nvPicPr>
        <xdr:cNvPr id="10" name="Imagen 9">
          <a:extLst>
            <a:ext uri="{FF2B5EF4-FFF2-40B4-BE49-F238E27FC236}">
              <a16:creationId xmlns:a16="http://schemas.microsoft.com/office/drawing/2014/main" id="{00000000-0008-0000-0200-00000A000000}"/>
            </a:ext>
          </a:extLst>
        </xdr:cNvPr>
        <xdr:cNvPicPr>
          <a:picLocks noChangeAspect="1"/>
        </xdr:cNvPicPr>
      </xdr:nvPicPr>
      <xdr:blipFill>
        <a:blip xmlns:r="http://schemas.openxmlformats.org/officeDocument/2006/relationships" r:embed="rId3">
          <a:duotone>
            <a:schemeClr val="accent5">
              <a:shade val="45000"/>
              <a:satMod val="135000"/>
            </a:schemeClr>
            <a:prstClr val="white"/>
          </a:duotone>
          <a:extLst>
            <a:ext uri="{BEBA8EAE-BF5A-486C-A8C5-ECC9F3942E4B}">
              <a14:imgProps xmlns:a14="http://schemas.microsoft.com/office/drawing/2010/main">
                <a14:imgLayer r:embed="rId4">
                  <a14:imgEffect>
                    <a14:saturation sat="0"/>
                  </a14:imgEffect>
                </a14:imgLayer>
              </a14:imgProps>
            </a:ext>
            <a:ext uri="{28A0092B-C50C-407E-A947-70E740481C1C}">
              <a14:useLocalDpi xmlns:a14="http://schemas.microsoft.com/office/drawing/2010/main" val="0"/>
            </a:ext>
          </a:extLst>
        </a:blip>
        <a:stretch>
          <a:fillRect/>
        </a:stretch>
      </xdr:blipFill>
      <xdr:spPr>
        <a:xfrm>
          <a:off x="95251" y="2369002"/>
          <a:ext cx="701547" cy="702128"/>
        </a:xfrm>
        <a:prstGeom prst="rect">
          <a:avLst/>
        </a:prstGeom>
      </xdr:spPr>
    </xdr:pic>
    <xdr:clientData/>
  </xdr:twoCellAnchor>
  <xdr:twoCellAnchor editAs="oneCell">
    <xdr:from>
      <xdr:col>6</xdr:col>
      <xdr:colOff>13606</xdr:colOff>
      <xdr:row>14</xdr:row>
      <xdr:rowOff>81641</xdr:rowOff>
    </xdr:from>
    <xdr:to>
      <xdr:col>6</xdr:col>
      <xdr:colOff>702129</xdr:colOff>
      <xdr:row>15</xdr:row>
      <xdr:rowOff>212272</xdr:rowOff>
    </xdr:to>
    <xdr:pic>
      <xdr:nvPicPr>
        <xdr:cNvPr id="11" name="Imagen 10">
          <a:extLst>
            <a:ext uri="{FF2B5EF4-FFF2-40B4-BE49-F238E27FC236}">
              <a16:creationId xmlns:a16="http://schemas.microsoft.com/office/drawing/2014/main" id="{00000000-0008-0000-0200-00000B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5385706" y="2396216"/>
          <a:ext cx="688523" cy="683080"/>
        </a:xfrm>
        <a:prstGeom prst="rect">
          <a:avLst/>
        </a:prstGeom>
      </xdr:spPr>
    </xdr:pic>
    <xdr:clientData/>
  </xdr:twoCellAnchor>
  <xdr:twoCellAnchor>
    <xdr:from>
      <xdr:col>1</xdr:col>
      <xdr:colOff>40821</xdr:colOff>
      <xdr:row>19</xdr:row>
      <xdr:rowOff>95250</xdr:rowOff>
    </xdr:from>
    <xdr:to>
      <xdr:col>4</xdr:col>
      <xdr:colOff>142874</xdr:colOff>
      <xdr:row>24</xdr:row>
      <xdr:rowOff>312964</xdr:rowOff>
    </xdr:to>
    <xdr:graphicFrame macro="">
      <xdr:nvGraphicFramePr>
        <xdr:cNvPr id="12" name="Gráfico 11">
          <a:extLst>
            <a:ext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7</xdr:col>
      <xdr:colOff>68036</xdr:colOff>
      <xdr:row>19</xdr:row>
      <xdr:rowOff>95250</xdr:rowOff>
    </xdr:from>
    <xdr:to>
      <xdr:col>9</xdr:col>
      <xdr:colOff>309562</xdr:colOff>
      <xdr:row>24</xdr:row>
      <xdr:rowOff>149678</xdr:rowOff>
    </xdr:to>
    <xdr:graphicFrame macro="">
      <xdr:nvGraphicFramePr>
        <xdr:cNvPr id="13" name="Gráfico 12">
          <a:extLst>
            <a:ext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10</xdr:col>
      <xdr:colOff>256660</xdr:colOff>
      <xdr:row>14</xdr:row>
      <xdr:rowOff>108857</xdr:rowOff>
    </xdr:from>
    <xdr:to>
      <xdr:col>11</xdr:col>
      <xdr:colOff>415741</xdr:colOff>
      <xdr:row>15</xdr:row>
      <xdr:rowOff>312397</xdr:rowOff>
    </xdr:to>
    <xdr:pic>
      <xdr:nvPicPr>
        <xdr:cNvPr id="14" name="1 Imagen" descr="logo sin fon.png">
          <a:extLst>
            <a:ext uri="{FF2B5EF4-FFF2-40B4-BE49-F238E27FC236}">
              <a16:creationId xmlns:a16="http://schemas.microsoft.com/office/drawing/2014/main" id="{00000000-0008-0000-0200-00000E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9372085" y="2423432"/>
          <a:ext cx="1073481" cy="7559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149679</xdr:colOff>
      <xdr:row>32</xdr:row>
      <xdr:rowOff>435430</xdr:rowOff>
    </xdr:from>
    <xdr:to>
      <xdr:col>2</xdr:col>
      <xdr:colOff>353785</xdr:colOff>
      <xdr:row>32</xdr:row>
      <xdr:rowOff>449037</xdr:rowOff>
    </xdr:to>
    <xdr:cxnSp macro="">
      <xdr:nvCxnSpPr>
        <xdr:cNvPr id="15" name="Conector recto 14">
          <a:extLst>
            <a:ext uri="{FF2B5EF4-FFF2-40B4-BE49-F238E27FC236}">
              <a16:creationId xmlns:a16="http://schemas.microsoft.com/office/drawing/2014/main" id="{00000000-0008-0000-0200-00000F000000}"/>
            </a:ext>
          </a:extLst>
        </xdr:cNvPr>
        <xdr:cNvCxnSpPr/>
      </xdr:nvCxnSpPr>
      <xdr:spPr>
        <a:xfrm>
          <a:off x="149679" y="11103430"/>
          <a:ext cx="2604406" cy="13607"/>
        </a:xfrm>
        <a:prstGeom prst="line">
          <a:avLst/>
        </a:prstGeom>
        <a:ln w="57150">
          <a:headEnd type="oval"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149679</xdr:colOff>
      <xdr:row>31</xdr:row>
      <xdr:rowOff>40822</xdr:rowOff>
    </xdr:from>
    <xdr:to>
      <xdr:col>0</xdr:col>
      <xdr:colOff>149679</xdr:colOff>
      <xdr:row>32</xdr:row>
      <xdr:rowOff>408215</xdr:rowOff>
    </xdr:to>
    <xdr:cxnSp macro="">
      <xdr:nvCxnSpPr>
        <xdr:cNvPr id="16" name="Conector recto 15">
          <a:extLst>
            <a:ext uri="{FF2B5EF4-FFF2-40B4-BE49-F238E27FC236}">
              <a16:creationId xmlns:a16="http://schemas.microsoft.com/office/drawing/2014/main" id="{00000000-0008-0000-0200-000010000000}"/>
            </a:ext>
          </a:extLst>
        </xdr:cNvPr>
        <xdr:cNvCxnSpPr/>
      </xdr:nvCxnSpPr>
      <xdr:spPr>
        <a:xfrm flipV="1">
          <a:off x="149679" y="10242097"/>
          <a:ext cx="0" cy="834118"/>
        </a:xfrm>
        <a:prstGeom prst="line">
          <a:avLst/>
        </a:prstGeom>
        <a:ln w="38100">
          <a:headEnd type="oval" w="med" len="med"/>
          <a:tailEnd type="oval"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81643</xdr:colOff>
      <xdr:row>32</xdr:row>
      <xdr:rowOff>449036</xdr:rowOff>
    </xdr:from>
    <xdr:to>
      <xdr:col>1</xdr:col>
      <xdr:colOff>81643</xdr:colOff>
      <xdr:row>34</xdr:row>
      <xdr:rowOff>40822</xdr:rowOff>
    </xdr:to>
    <xdr:cxnSp macro="">
      <xdr:nvCxnSpPr>
        <xdr:cNvPr id="17" name="Conector recto 16">
          <a:extLst>
            <a:ext uri="{FF2B5EF4-FFF2-40B4-BE49-F238E27FC236}">
              <a16:creationId xmlns:a16="http://schemas.microsoft.com/office/drawing/2014/main" id="{00000000-0008-0000-0200-000011000000}"/>
            </a:ext>
          </a:extLst>
        </xdr:cNvPr>
        <xdr:cNvCxnSpPr/>
      </xdr:nvCxnSpPr>
      <xdr:spPr>
        <a:xfrm>
          <a:off x="1767568" y="11117036"/>
          <a:ext cx="0" cy="630011"/>
        </a:xfrm>
        <a:prstGeom prst="line">
          <a:avLst/>
        </a:prstGeom>
        <a:ln w="38100">
          <a:headEnd type="oval" w="med" len="med"/>
          <a:tailEnd type="oval"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585107</xdr:colOff>
      <xdr:row>32</xdr:row>
      <xdr:rowOff>449036</xdr:rowOff>
    </xdr:from>
    <xdr:to>
      <xdr:col>3</xdr:col>
      <xdr:colOff>299357</xdr:colOff>
      <xdr:row>32</xdr:row>
      <xdr:rowOff>449038</xdr:rowOff>
    </xdr:to>
    <xdr:cxnSp macro="">
      <xdr:nvCxnSpPr>
        <xdr:cNvPr id="18" name="Conector recto 17">
          <a:extLst>
            <a:ext uri="{FF2B5EF4-FFF2-40B4-BE49-F238E27FC236}">
              <a16:creationId xmlns:a16="http://schemas.microsoft.com/office/drawing/2014/main" id="{00000000-0008-0000-0200-000012000000}"/>
            </a:ext>
          </a:extLst>
        </xdr:cNvPr>
        <xdr:cNvCxnSpPr/>
      </xdr:nvCxnSpPr>
      <xdr:spPr>
        <a:xfrm flipV="1">
          <a:off x="2985407" y="11117036"/>
          <a:ext cx="866775" cy="2"/>
        </a:xfrm>
        <a:prstGeom prst="line">
          <a:avLst/>
        </a:prstGeom>
        <a:ln w="57150">
          <a:solidFill>
            <a:srgbClr val="00FF00"/>
          </a:solidFill>
          <a:headEnd type="oval"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1034142</xdr:colOff>
      <xdr:row>31</xdr:row>
      <xdr:rowOff>95250</xdr:rowOff>
    </xdr:from>
    <xdr:to>
      <xdr:col>2</xdr:col>
      <xdr:colOff>1034143</xdr:colOff>
      <xdr:row>32</xdr:row>
      <xdr:rowOff>449037</xdr:rowOff>
    </xdr:to>
    <xdr:cxnSp macro="">
      <xdr:nvCxnSpPr>
        <xdr:cNvPr id="19" name="Conector recto 18">
          <a:extLst>
            <a:ext uri="{FF2B5EF4-FFF2-40B4-BE49-F238E27FC236}">
              <a16:creationId xmlns:a16="http://schemas.microsoft.com/office/drawing/2014/main" id="{00000000-0008-0000-0200-000013000000}"/>
            </a:ext>
          </a:extLst>
        </xdr:cNvPr>
        <xdr:cNvCxnSpPr/>
      </xdr:nvCxnSpPr>
      <xdr:spPr>
        <a:xfrm flipH="1" flipV="1">
          <a:off x="3434442" y="10296525"/>
          <a:ext cx="1" cy="820512"/>
        </a:xfrm>
        <a:prstGeom prst="line">
          <a:avLst/>
        </a:prstGeom>
        <a:ln w="38100">
          <a:solidFill>
            <a:srgbClr val="00FF00"/>
          </a:solidFill>
          <a:headEnd type="oval" w="med" len="med"/>
          <a:tailEnd type="oval"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478972</xdr:colOff>
      <xdr:row>32</xdr:row>
      <xdr:rowOff>367393</xdr:rowOff>
    </xdr:from>
    <xdr:to>
      <xdr:col>8</xdr:col>
      <xdr:colOff>381001</xdr:colOff>
      <xdr:row>32</xdr:row>
      <xdr:rowOff>383725</xdr:rowOff>
    </xdr:to>
    <xdr:cxnSp macro="">
      <xdr:nvCxnSpPr>
        <xdr:cNvPr id="20" name="Conector recto 19">
          <a:extLst>
            <a:ext uri="{FF2B5EF4-FFF2-40B4-BE49-F238E27FC236}">
              <a16:creationId xmlns:a16="http://schemas.microsoft.com/office/drawing/2014/main" id="{00000000-0008-0000-0200-000014000000}"/>
            </a:ext>
          </a:extLst>
        </xdr:cNvPr>
        <xdr:cNvCxnSpPr/>
      </xdr:nvCxnSpPr>
      <xdr:spPr>
        <a:xfrm flipV="1">
          <a:off x="4031797" y="11035393"/>
          <a:ext cx="3788229" cy="16332"/>
        </a:xfrm>
        <a:prstGeom prst="line">
          <a:avLst/>
        </a:prstGeom>
        <a:ln w="57150">
          <a:solidFill>
            <a:schemeClr val="accent1"/>
          </a:solidFill>
          <a:headEnd type="oval"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859971</xdr:colOff>
      <xdr:row>32</xdr:row>
      <xdr:rowOff>451758</xdr:rowOff>
    </xdr:from>
    <xdr:to>
      <xdr:col>3</xdr:col>
      <xdr:colOff>859971</xdr:colOff>
      <xdr:row>34</xdr:row>
      <xdr:rowOff>43544</xdr:rowOff>
    </xdr:to>
    <xdr:cxnSp macro="">
      <xdr:nvCxnSpPr>
        <xdr:cNvPr id="21" name="Conector recto 20">
          <a:extLst>
            <a:ext uri="{FF2B5EF4-FFF2-40B4-BE49-F238E27FC236}">
              <a16:creationId xmlns:a16="http://schemas.microsoft.com/office/drawing/2014/main" id="{00000000-0008-0000-0200-000015000000}"/>
            </a:ext>
          </a:extLst>
        </xdr:cNvPr>
        <xdr:cNvCxnSpPr/>
      </xdr:nvCxnSpPr>
      <xdr:spPr>
        <a:xfrm>
          <a:off x="4412796" y="11119758"/>
          <a:ext cx="0" cy="630011"/>
        </a:xfrm>
        <a:prstGeom prst="line">
          <a:avLst/>
        </a:prstGeom>
        <a:ln w="38100">
          <a:headEnd type="oval" w="med" len="med"/>
          <a:tailEnd type="oval"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381001</xdr:colOff>
      <xdr:row>30</xdr:row>
      <xdr:rowOff>462643</xdr:rowOff>
    </xdr:from>
    <xdr:to>
      <xdr:col>8</xdr:col>
      <xdr:colOff>381001</xdr:colOff>
      <xdr:row>32</xdr:row>
      <xdr:rowOff>340178</xdr:rowOff>
    </xdr:to>
    <xdr:cxnSp macro="">
      <xdr:nvCxnSpPr>
        <xdr:cNvPr id="22" name="Conector recto 21">
          <a:extLst>
            <a:ext uri="{FF2B5EF4-FFF2-40B4-BE49-F238E27FC236}">
              <a16:creationId xmlns:a16="http://schemas.microsoft.com/office/drawing/2014/main" id="{00000000-0008-0000-0200-000016000000}"/>
            </a:ext>
          </a:extLst>
        </xdr:cNvPr>
        <xdr:cNvCxnSpPr/>
      </xdr:nvCxnSpPr>
      <xdr:spPr>
        <a:xfrm flipV="1">
          <a:off x="7820026" y="10168618"/>
          <a:ext cx="0" cy="839560"/>
        </a:xfrm>
        <a:prstGeom prst="line">
          <a:avLst/>
        </a:prstGeom>
        <a:ln w="38100">
          <a:headEnd type="oval" w="med" len="med"/>
          <a:tailEnd type="oval"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740229</xdr:colOff>
      <xdr:row>32</xdr:row>
      <xdr:rowOff>427268</xdr:rowOff>
    </xdr:from>
    <xdr:to>
      <xdr:col>11</xdr:col>
      <xdr:colOff>326572</xdr:colOff>
      <xdr:row>32</xdr:row>
      <xdr:rowOff>435429</xdr:rowOff>
    </xdr:to>
    <xdr:cxnSp macro="">
      <xdr:nvCxnSpPr>
        <xdr:cNvPr id="23" name="Conector recto 22">
          <a:extLst>
            <a:ext uri="{FF2B5EF4-FFF2-40B4-BE49-F238E27FC236}">
              <a16:creationId xmlns:a16="http://schemas.microsoft.com/office/drawing/2014/main" id="{00000000-0008-0000-0200-000017000000}"/>
            </a:ext>
          </a:extLst>
        </xdr:cNvPr>
        <xdr:cNvCxnSpPr/>
      </xdr:nvCxnSpPr>
      <xdr:spPr>
        <a:xfrm>
          <a:off x="8179254" y="11095268"/>
          <a:ext cx="2177143" cy="8161"/>
        </a:xfrm>
        <a:prstGeom prst="line">
          <a:avLst/>
        </a:prstGeom>
        <a:ln w="57150">
          <a:solidFill>
            <a:srgbClr val="00FF00"/>
          </a:solidFill>
          <a:headEnd type="oval"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326572</xdr:colOff>
      <xdr:row>32</xdr:row>
      <xdr:rowOff>435429</xdr:rowOff>
    </xdr:from>
    <xdr:to>
      <xdr:col>14</xdr:col>
      <xdr:colOff>421822</xdr:colOff>
      <xdr:row>32</xdr:row>
      <xdr:rowOff>449036</xdr:rowOff>
    </xdr:to>
    <xdr:cxnSp macro="">
      <xdr:nvCxnSpPr>
        <xdr:cNvPr id="24" name="Conector recto 23">
          <a:extLst>
            <a:ext uri="{FF2B5EF4-FFF2-40B4-BE49-F238E27FC236}">
              <a16:creationId xmlns:a16="http://schemas.microsoft.com/office/drawing/2014/main" id="{00000000-0008-0000-0200-000018000000}"/>
            </a:ext>
          </a:extLst>
        </xdr:cNvPr>
        <xdr:cNvCxnSpPr/>
      </xdr:nvCxnSpPr>
      <xdr:spPr>
        <a:xfrm>
          <a:off x="10356397" y="11103429"/>
          <a:ext cx="3067050" cy="13607"/>
        </a:xfrm>
        <a:prstGeom prst="line">
          <a:avLst/>
        </a:prstGeom>
        <a:ln w="57150">
          <a:solidFill>
            <a:srgbClr val="00FF00"/>
          </a:solidFill>
          <a:headEnd type="oval"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432705</xdr:colOff>
      <xdr:row>31</xdr:row>
      <xdr:rowOff>43543</xdr:rowOff>
    </xdr:from>
    <xdr:to>
      <xdr:col>14</xdr:col>
      <xdr:colOff>432706</xdr:colOff>
      <xdr:row>32</xdr:row>
      <xdr:rowOff>397330</xdr:rowOff>
    </xdr:to>
    <xdr:cxnSp macro="">
      <xdr:nvCxnSpPr>
        <xdr:cNvPr id="25" name="Conector recto 24">
          <a:extLst>
            <a:ext uri="{FF2B5EF4-FFF2-40B4-BE49-F238E27FC236}">
              <a16:creationId xmlns:a16="http://schemas.microsoft.com/office/drawing/2014/main" id="{00000000-0008-0000-0200-000019000000}"/>
            </a:ext>
          </a:extLst>
        </xdr:cNvPr>
        <xdr:cNvCxnSpPr/>
      </xdr:nvCxnSpPr>
      <xdr:spPr>
        <a:xfrm flipH="1" flipV="1">
          <a:off x="13434330" y="10244818"/>
          <a:ext cx="1" cy="820512"/>
        </a:xfrm>
        <a:prstGeom prst="line">
          <a:avLst/>
        </a:prstGeom>
        <a:ln w="38100">
          <a:solidFill>
            <a:srgbClr val="00FF00"/>
          </a:solidFill>
          <a:headEnd type="oval" w="med" len="med"/>
          <a:tailEnd type="oval"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318407</xdr:colOff>
      <xdr:row>32</xdr:row>
      <xdr:rowOff>427265</xdr:rowOff>
    </xdr:from>
    <xdr:to>
      <xdr:col>11</xdr:col>
      <xdr:colOff>318407</xdr:colOff>
      <xdr:row>34</xdr:row>
      <xdr:rowOff>19051</xdr:rowOff>
    </xdr:to>
    <xdr:cxnSp macro="">
      <xdr:nvCxnSpPr>
        <xdr:cNvPr id="26" name="Conector recto 25">
          <a:extLst>
            <a:ext uri="{FF2B5EF4-FFF2-40B4-BE49-F238E27FC236}">
              <a16:creationId xmlns:a16="http://schemas.microsoft.com/office/drawing/2014/main" id="{00000000-0008-0000-0200-00001A000000}"/>
            </a:ext>
          </a:extLst>
        </xdr:cNvPr>
        <xdr:cNvCxnSpPr/>
      </xdr:nvCxnSpPr>
      <xdr:spPr>
        <a:xfrm>
          <a:off x="10348232" y="11095265"/>
          <a:ext cx="0" cy="630011"/>
        </a:xfrm>
        <a:prstGeom prst="line">
          <a:avLst/>
        </a:prstGeom>
        <a:ln w="38100">
          <a:headEnd type="oval" w="med" len="med"/>
          <a:tailEnd type="oval"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773904</xdr:colOff>
      <xdr:row>5</xdr:row>
      <xdr:rowOff>107157</xdr:rowOff>
    </xdr:from>
    <xdr:to>
      <xdr:col>1</xdr:col>
      <xdr:colOff>559593</xdr:colOff>
      <xdr:row>7</xdr:row>
      <xdr:rowOff>330993</xdr:rowOff>
    </xdr:to>
    <xdr:pic>
      <xdr:nvPicPr>
        <xdr:cNvPr id="28" name="Imagen 27">
          <a:extLst>
            <a:ext uri="{FF2B5EF4-FFF2-40B4-BE49-F238E27FC236}">
              <a16:creationId xmlns:a16="http://schemas.microsoft.com/office/drawing/2014/main" id="{00000000-0008-0000-0200-00001C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773904" y="1069182"/>
          <a:ext cx="1471614" cy="106203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288019</xdr:colOff>
      <xdr:row>11</xdr:row>
      <xdr:rowOff>68035</xdr:rowOff>
    </xdr:from>
    <xdr:to>
      <xdr:col>0</xdr:col>
      <xdr:colOff>925286</xdr:colOff>
      <xdr:row>13</xdr:row>
      <xdr:rowOff>68033</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8019" y="1134835"/>
          <a:ext cx="637267" cy="628649"/>
        </a:xfrm>
        <a:prstGeom prst="rect">
          <a:avLst/>
        </a:prstGeom>
      </xdr:spPr>
    </xdr:pic>
    <xdr:clientData/>
  </xdr:twoCellAnchor>
  <xdr:twoCellAnchor editAs="oneCell">
    <xdr:from>
      <xdr:col>0</xdr:col>
      <xdr:colOff>356576</xdr:colOff>
      <xdr:row>34</xdr:row>
      <xdr:rowOff>707571</xdr:rowOff>
    </xdr:from>
    <xdr:to>
      <xdr:col>0</xdr:col>
      <xdr:colOff>1165067</xdr:colOff>
      <xdr:row>36</xdr:row>
      <xdr:rowOff>108856</xdr:rowOff>
    </xdr:to>
    <xdr:pic>
      <xdr:nvPicPr>
        <xdr:cNvPr id="3" name="Imagen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duotone>
            <a:prstClr val="black"/>
            <a:schemeClr val="accent3">
              <a:tint val="45000"/>
              <a:satMod val="400000"/>
            </a:schemeClr>
          </a:duotone>
          <a:extLst>
            <a:ext uri="{28A0092B-C50C-407E-A947-70E740481C1C}">
              <a14:useLocalDpi xmlns:a14="http://schemas.microsoft.com/office/drawing/2010/main" val="0"/>
            </a:ext>
          </a:extLst>
        </a:blip>
        <a:stretch>
          <a:fillRect/>
        </a:stretch>
      </xdr:blipFill>
      <xdr:spPr>
        <a:xfrm>
          <a:off x="356576" y="9803946"/>
          <a:ext cx="808491" cy="810985"/>
        </a:xfrm>
        <a:prstGeom prst="rect">
          <a:avLst/>
        </a:prstGeom>
      </xdr:spPr>
    </xdr:pic>
    <xdr:clientData/>
  </xdr:twoCellAnchor>
  <xdr:twoCellAnchor>
    <xdr:from>
      <xdr:col>0</xdr:col>
      <xdr:colOff>47625</xdr:colOff>
      <xdr:row>52</xdr:row>
      <xdr:rowOff>79375</xdr:rowOff>
    </xdr:from>
    <xdr:to>
      <xdr:col>2</xdr:col>
      <xdr:colOff>841375</xdr:colOff>
      <xdr:row>54</xdr:row>
      <xdr:rowOff>111125</xdr:rowOff>
    </xdr:to>
    <xdr:sp macro="" textlink="">
      <xdr:nvSpPr>
        <xdr:cNvPr id="4" name="Pentágono 3">
          <a:extLst>
            <a:ext uri="{FF2B5EF4-FFF2-40B4-BE49-F238E27FC236}">
              <a16:creationId xmlns:a16="http://schemas.microsoft.com/office/drawing/2014/main" id="{00000000-0008-0000-0300-000004000000}"/>
            </a:ext>
          </a:extLst>
        </xdr:cNvPr>
        <xdr:cNvSpPr/>
      </xdr:nvSpPr>
      <xdr:spPr>
        <a:xfrm>
          <a:off x="47625" y="22615525"/>
          <a:ext cx="3194050" cy="412750"/>
        </a:xfrm>
        <a:prstGeom prst="homePlate">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1153583</xdr:colOff>
      <xdr:row>52</xdr:row>
      <xdr:rowOff>73025</xdr:rowOff>
    </xdr:from>
    <xdr:to>
      <xdr:col>6</xdr:col>
      <xdr:colOff>882650</xdr:colOff>
      <xdr:row>54</xdr:row>
      <xdr:rowOff>104775</xdr:rowOff>
    </xdr:to>
    <xdr:sp macro="" textlink="">
      <xdr:nvSpPr>
        <xdr:cNvPr id="5" name="Pentágono 4">
          <a:extLst>
            <a:ext uri="{FF2B5EF4-FFF2-40B4-BE49-F238E27FC236}">
              <a16:creationId xmlns:a16="http://schemas.microsoft.com/office/drawing/2014/main" id="{00000000-0008-0000-0300-000005000000}"/>
            </a:ext>
          </a:extLst>
        </xdr:cNvPr>
        <xdr:cNvSpPr/>
      </xdr:nvSpPr>
      <xdr:spPr>
        <a:xfrm>
          <a:off x="3553883" y="22609175"/>
          <a:ext cx="2700867" cy="412750"/>
        </a:xfrm>
        <a:prstGeom prst="homePlate">
          <a:avLst/>
        </a:prstGeom>
        <a:noFill/>
        <a:ln w="57150">
          <a:solidFill>
            <a:srgbClr val="00FF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1015206</xdr:colOff>
      <xdr:row>52</xdr:row>
      <xdr:rowOff>138113</xdr:rowOff>
    </xdr:from>
    <xdr:to>
      <xdr:col>9</xdr:col>
      <xdr:colOff>500856</xdr:colOff>
      <xdr:row>54</xdr:row>
      <xdr:rowOff>169863</xdr:rowOff>
    </xdr:to>
    <xdr:sp macro="" textlink="">
      <xdr:nvSpPr>
        <xdr:cNvPr id="6" name="Pentágono 5">
          <a:extLst>
            <a:ext uri="{FF2B5EF4-FFF2-40B4-BE49-F238E27FC236}">
              <a16:creationId xmlns:a16="http://schemas.microsoft.com/office/drawing/2014/main" id="{00000000-0008-0000-0300-000006000000}"/>
            </a:ext>
          </a:extLst>
        </xdr:cNvPr>
        <xdr:cNvSpPr/>
      </xdr:nvSpPr>
      <xdr:spPr>
        <a:xfrm>
          <a:off x="6387306" y="22674263"/>
          <a:ext cx="2552700" cy="412750"/>
        </a:xfrm>
        <a:prstGeom prst="homePlate">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28575</xdr:colOff>
      <xdr:row>52</xdr:row>
      <xdr:rowOff>76200</xdr:rowOff>
    </xdr:from>
    <xdr:to>
      <xdr:col>14</xdr:col>
      <xdr:colOff>838200</xdr:colOff>
      <xdr:row>54</xdr:row>
      <xdr:rowOff>107950</xdr:rowOff>
    </xdr:to>
    <xdr:sp macro="" textlink="">
      <xdr:nvSpPr>
        <xdr:cNvPr id="7" name="Pentágono 6">
          <a:extLst>
            <a:ext uri="{FF2B5EF4-FFF2-40B4-BE49-F238E27FC236}">
              <a16:creationId xmlns:a16="http://schemas.microsoft.com/office/drawing/2014/main" id="{00000000-0008-0000-0300-000007000000}"/>
            </a:ext>
          </a:extLst>
        </xdr:cNvPr>
        <xdr:cNvSpPr/>
      </xdr:nvSpPr>
      <xdr:spPr>
        <a:xfrm>
          <a:off x="9982200" y="22612350"/>
          <a:ext cx="3781425" cy="412750"/>
        </a:xfrm>
        <a:prstGeom prst="homePlate">
          <a:avLst/>
        </a:prstGeom>
        <a:noFill/>
        <a:ln w="57150">
          <a:solidFill>
            <a:srgbClr val="00FF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14</xdr:col>
      <xdr:colOff>362857</xdr:colOff>
      <xdr:row>53</xdr:row>
      <xdr:rowOff>2268</xdr:rowOff>
    </xdr:from>
    <xdr:to>
      <xdr:col>14</xdr:col>
      <xdr:colOff>505732</xdr:colOff>
      <xdr:row>53</xdr:row>
      <xdr:rowOff>145143</xdr:rowOff>
    </xdr:to>
    <xdr:sp macro="" textlink="">
      <xdr:nvSpPr>
        <xdr:cNvPr id="8" name="Conector 17">
          <a:extLst>
            <a:ext uri="{FF2B5EF4-FFF2-40B4-BE49-F238E27FC236}">
              <a16:creationId xmlns:a16="http://schemas.microsoft.com/office/drawing/2014/main" id="{00000000-0008-0000-0300-000008000000}"/>
            </a:ext>
          </a:extLst>
        </xdr:cNvPr>
        <xdr:cNvSpPr/>
      </xdr:nvSpPr>
      <xdr:spPr>
        <a:xfrm>
          <a:off x="13288282" y="22728918"/>
          <a:ext cx="142875" cy="142875"/>
        </a:xfrm>
        <a:prstGeom prst="flowChartConnector">
          <a:avLst/>
        </a:prstGeom>
        <a:solidFill>
          <a:schemeClr val="accen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oneCellAnchor>
    <xdr:from>
      <xdr:col>17</xdr:col>
      <xdr:colOff>508000</xdr:colOff>
      <xdr:row>18</xdr:row>
      <xdr:rowOff>428625</xdr:rowOff>
    </xdr:from>
    <xdr:ext cx="184731" cy="264560"/>
    <xdr:sp macro="" textlink="">
      <xdr:nvSpPr>
        <xdr:cNvPr id="10" name="CuadroTexto 9">
          <a:extLst>
            <a:ext uri="{FF2B5EF4-FFF2-40B4-BE49-F238E27FC236}">
              <a16:creationId xmlns:a16="http://schemas.microsoft.com/office/drawing/2014/main" id="{00000000-0008-0000-0300-00000A000000}"/>
            </a:ext>
          </a:extLst>
        </xdr:cNvPr>
        <xdr:cNvSpPr txBox="1"/>
      </xdr:nvSpPr>
      <xdr:spPr>
        <a:xfrm>
          <a:off x="16633825" y="392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editAs="oneCell">
    <xdr:from>
      <xdr:col>0</xdr:col>
      <xdr:colOff>95251</xdr:colOff>
      <xdr:row>14</xdr:row>
      <xdr:rowOff>54427</xdr:rowOff>
    </xdr:from>
    <xdr:to>
      <xdr:col>0</xdr:col>
      <xdr:colOff>796798</xdr:colOff>
      <xdr:row>15</xdr:row>
      <xdr:rowOff>204103</xdr:rowOff>
    </xdr:to>
    <xdr:pic>
      <xdr:nvPicPr>
        <xdr:cNvPr id="12" name="Imagen 11">
          <a:extLst>
            <a:ext uri="{FF2B5EF4-FFF2-40B4-BE49-F238E27FC236}">
              <a16:creationId xmlns:a16="http://schemas.microsoft.com/office/drawing/2014/main" id="{00000000-0008-0000-0300-00000C000000}"/>
            </a:ext>
          </a:extLst>
        </xdr:cNvPr>
        <xdr:cNvPicPr>
          <a:picLocks noChangeAspect="1"/>
        </xdr:cNvPicPr>
      </xdr:nvPicPr>
      <xdr:blipFill>
        <a:blip xmlns:r="http://schemas.openxmlformats.org/officeDocument/2006/relationships" r:embed="rId3">
          <a:duotone>
            <a:schemeClr val="accent5">
              <a:shade val="45000"/>
              <a:satMod val="135000"/>
            </a:schemeClr>
            <a:prstClr val="white"/>
          </a:duotone>
          <a:extLst>
            <a:ext uri="{BEBA8EAE-BF5A-486C-A8C5-ECC9F3942E4B}">
              <a14:imgProps xmlns:a14="http://schemas.microsoft.com/office/drawing/2010/main">
                <a14:imgLayer r:embed="rId4">
                  <a14:imgEffect>
                    <a14:saturation sat="0"/>
                  </a14:imgEffect>
                </a14:imgLayer>
              </a14:imgProps>
            </a:ext>
            <a:ext uri="{28A0092B-C50C-407E-A947-70E740481C1C}">
              <a14:useLocalDpi xmlns:a14="http://schemas.microsoft.com/office/drawing/2010/main" val="0"/>
            </a:ext>
          </a:extLst>
        </a:blip>
        <a:stretch>
          <a:fillRect/>
        </a:stretch>
      </xdr:blipFill>
      <xdr:spPr>
        <a:xfrm>
          <a:off x="95251" y="1835602"/>
          <a:ext cx="701547" cy="702128"/>
        </a:xfrm>
        <a:prstGeom prst="rect">
          <a:avLst/>
        </a:prstGeom>
      </xdr:spPr>
    </xdr:pic>
    <xdr:clientData/>
  </xdr:twoCellAnchor>
  <xdr:twoCellAnchor editAs="oneCell">
    <xdr:from>
      <xdr:col>6</xdr:col>
      <xdr:colOff>13606</xdr:colOff>
      <xdr:row>14</xdr:row>
      <xdr:rowOff>81641</xdr:rowOff>
    </xdr:from>
    <xdr:to>
      <xdr:col>6</xdr:col>
      <xdr:colOff>702129</xdr:colOff>
      <xdr:row>15</xdr:row>
      <xdr:rowOff>212269</xdr:rowOff>
    </xdr:to>
    <xdr:pic>
      <xdr:nvPicPr>
        <xdr:cNvPr id="13" name="Imagen 12">
          <a:extLst>
            <a:ext uri="{FF2B5EF4-FFF2-40B4-BE49-F238E27FC236}">
              <a16:creationId xmlns:a16="http://schemas.microsoft.com/office/drawing/2014/main" id="{00000000-0008-0000-0300-00000D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5385706" y="1862816"/>
          <a:ext cx="688523" cy="683080"/>
        </a:xfrm>
        <a:prstGeom prst="rect">
          <a:avLst/>
        </a:prstGeom>
      </xdr:spPr>
    </xdr:pic>
    <xdr:clientData/>
  </xdr:twoCellAnchor>
  <xdr:twoCellAnchor>
    <xdr:from>
      <xdr:col>1</xdr:col>
      <xdr:colOff>40821</xdr:colOff>
      <xdr:row>19</xdr:row>
      <xdr:rowOff>95250</xdr:rowOff>
    </xdr:from>
    <xdr:to>
      <xdr:col>4</xdr:col>
      <xdr:colOff>142874</xdr:colOff>
      <xdr:row>24</xdr:row>
      <xdr:rowOff>312964</xdr:rowOff>
    </xdr:to>
    <xdr:graphicFrame macro="">
      <xdr:nvGraphicFramePr>
        <xdr:cNvPr id="14" name="Gráfico 13">
          <a:extLst>
            <a:ext uri="{FF2B5EF4-FFF2-40B4-BE49-F238E27FC236}">
              <a16:creationId xmlns:a16="http://schemas.microsoft.com/office/drawing/2014/main" id="{00000000-0008-0000-03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7</xdr:col>
      <xdr:colOff>68036</xdr:colOff>
      <xdr:row>19</xdr:row>
      <xdr:rowOff>95250</xdr:rowOff>
    </xdr:from>
    <xdr:to>
      <xdr:col>9</xdr:col>
      <xdr:colOff>309562</xdr:colOff>
      <xdr:row>24</xdr:row>
      <xdr:rowOff>149678</xdr:rowOff>
    </xdr:to>
    <xdr:graphicFrame macro="">
      <xdr:nvGraphicFramePr>
        <xdr:cNvPr id="15" name="Gráfico 14">
          <a:extLst>
            <a:ext uri="{FF2B5EF4-FFF2-40B4-BE49-F238E27FC236}">
              <a16:creationId xmlns:a16="http://schemas.microsoft.com/office/drawing/2014/main" id="{00000000-0008-0000-03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10</xdr:col>
      <xdr:colOff>256660</xdr:colOff>
      <xdr:row>14</xdr:row>
      <xdr:rowOff>108857</xdr:rowOff>
    </xdr:from>
    <xdr:to>
      <xdr:col>11</xdr:col>
      <xdr:colOff>415741</xdr:colOff>
      <xdr:row>15</xdr:row>
      <xdr:rowOff>312394</xdr:rowOff>
    </xdr:to>
    <xdr:pic>
      <xdr:nvPicPr>
        <xdr:cNvPr id="16" name="1 Imagen" descr="logo sin fon.png">
          <a:extLst>
            <a:ext uri="{FF2B5EF4-FFF2-40B4-BE49-F238E27FC236}">
              <a16:creationId xmlns:a16="http://schemas.microsoft.com/office/drawing/2014/main" id="{00000000-0008-0000-0300-000010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9295885" y="1890032"/>
          <a:ext cx="1073481" cy="7559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149679</xdr:colOff>
      <xdr:row>32</xdr:row>
      <xdr:rowOff>435430</xdr:rowOff>
    </xdr:from>
    <xdr:to>
      <xdr:col>2</xdr:col>
      <xdr:colOff>353785</xdr:colOff>
      <xdr:row>32</xdr:row>
      <xdr:rowOff>449037</xdr:rowOff>
    </xdr:to>
    <xdr:cxnSp macro="">
      <xdr:nvCxnSpPr>
        <xdr:cNvPr id="17" name="Conector recto 16">
          <a:extLst>
            <a:ext uri="{FF2B5EF4-FFF2-40B4-BE49-F238E27FC236}">
              <a16:creationId xmlns:a16="http://schemas.microsoft.com/office/drawing/2014/main" id="{00000000-0008-0000-0300-000011000000}"/>
            </a:ext>
          </a:extLst>
        </xdr:cNvPr>
        <xdr:cNvCxnSpPr/>
      </xdr:nvCxnSpPr>
      <xdr:spPr>
        <a:xfrm>
          <a:off x="149679" y="8493580"/>
          <a:ext cx="2604406" cy="13607"/>
        </a:xfrm>
        <a:prstGeom prst="line">
          <a:avLst/>
        </a:prstGeom>
        <a:ln w="57150">
          <a:headEnd type="oval"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149679</xdr:colOff>
      <xdr:row>31</xdr:row>
      <xdr:rowOff>40822</xdr:rowOff>
    </xdr:from>
    <xdr:to>
      <xdr:col>0</xdr:col>
      <xdr:colOff>149679</xdr:colOff>
      <xdr:row>32</xdr:row>
      <xdr:rowOff>408215</xdr:rowOff>
    </xdr:to>
    <xdr:cxnSp macro="">
      <xdr:nvCxnSpPr>
        <xdr:cNvPr id="18" name="Conector recto 17">
          <a:extLst>
            <a:ext uri="{FF2B5EF4-FFF2-40B4-BE49-F238E27FC236}">
              <a16:creationId xmlns:a16="http://schemas.microsoft.com/office/drawing/2014/main" id="{00000000-0008-0000-0300-000012000000}"/>
            </a:ext>
          </a:extLst>
        </xdr:cNvPr>
        <xdr:cNvCxnSpPr/>
      </xdr:nvCxnSpPr>
      <xdr:spPr>
        <a:xfrm flipV="1">
          <a:off x="149679" y="7632247"/>
          <a:ext cx="0" cy="834118"/>
        </a:xfrm>
        <a:prstGeom prst="line">
          <a:avLst/>
        </a:prstGeom>
        <a:ln w="38100">
          <a:headEnd type="oval" w="med" len="med"/>
          <a:tailEnd type="oval"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81643</xdr:colOff>
      <xdr:row>32</xdr:row>
      <xdr:rowOff>449036</xdr:rowOff>
    </xdr:from>
    <xdr:to>
      <xdr:col>1</xdr:col>
      <xdr:colOff>81643</xdr:colOff>
      <xdr:row>34</xdr:row>
      <xdr:rowOff>40822</xdr:rowOff>
    </xdr:to>
    <xdr:cxnSp macro="">
      <xdr:nvCxnSpPr>
        <xdr:cNvPr id="19" name="Conector recto 18">
          <a:extLst>
            <a:ext uri="{FF2B5EF4-FFF2-40B4-BE49-F238E27FC236}">
              <a16:creationId xmlns:a16="http://schemas.microsoft.com/office/drawing/2014/main" id="{00000000-0008-0000-0300-000013000000}"/>
            </a:ext>
          </a:extLst>
        </xdr:cNvPr>
        <xdr:cNvCxnSpPr/>
      </xdr:nvCxnSpPr>
      <xdr:spPr>
        <a:xfrm>
          <a:off x="1767568" y="8507186"/>
          <a:ext cx="0" cy="630011"/>
        </a:xfrm>
        <a:prstGeom prst="line">
          <a:avLst/>
        </a:prstGeom>
        <a:ln w="38100">
          <a:headEnd type="oval" w="med" len="med"/>
          <a:tailEnd type="oval"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585107</xdr:colOff>
      <xdr:row>32</xdr:row>
      <xdr:rowOff>449036</xdr:rowOff>
    </xdr:from>
    <xdr:to>
      <xdr:col>3</xdr:col>
      <xdr:colOff>299357</xdr:colOff>
      <xdr:row>32</xdr:row>
      <xdr:rowOff>449038</xdr:rowOff>
    </xdr:to>
    <xdr:cxnSp macro="">
      <xdr:nvCxnSpPr>
        <xdr:cNvPr id="20" name="Conector recto 19">
          <a:extLst>
            <a:ext uri="{FF2B5EF4-FFF2-40B4-BE49-F238E27FC236}">
              <a16:creationId xmlns:a16="http://schemas.microsoft.com/office/drawing/2014/main" id="{00000000-0008-0000-0300-000014000000}"/>
            </a:ext>
          </a:extLst>
        </xdr:cNvPr>
        <xdr:cNvCxnSpPr/>
      </xdr:nvCxnSpPr>
      <xdr:spPr>
        <a:xfrm flipV="1">
          <a:off x="2985407" y="8507186"/>
          <a:ext cx="866775" cy="2"/>
        </a:xfrm>
        <a:prstGeom prst="line">
          <a:avLst/>
        </a:prstGeom>
        <a:ln w="57150">
          <a:solidFill>
            <a:srgbClr val="00FF00"/>
          </a:solidFill>
          <a:headEnd type="oval"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1034142</xdr:colOff>
      <xdr:row>31</xdr:row>
      <xdr:rowOff>95250</xdr:rowOff>
    </xdr:from>
    <xdr:to>
      <xdr:col>2</xdr:col>
      <xdr:colOff>1034143</xdr:colOff>
      <xdr:row>32</xdr:row>
      <xdr:rowOff>449037</xdr:rowOff>
    </xdr:to>
    <xdr:cxnSp macro="">
      <xdr:nvCxnSpPr>
        <xdr:cNvPr id="21" name="Conector recto 20">
          <a:extLst>
            <a:ext uri="{FF2B5EF4-FFF2-40B4-BE49-F238E27FC236}">
              <a16:creationId xmlns:a16="http://schemas.microsoft.com/office/drawing/2014/main" id="{00000000-0008-0000-0300-000015000000}"/>
            </a:ext>
          </a:extLst>
        </xdr:cNvPr>
        <xdr:cNvCxnSpPr/>
      </xdr:nvCxnSpPr>
      <xdr:spPr>
        <a:xfrm flipH="1" flipV="1">
          <a:off x="3434442" y="7686675"/>
          <a:ext cx="1" cy="820512"/>
        </a:xfrm>
        <a:prstGeom prst="line">
          <a:avLst/>
        </a:prstGeom>
        <a:ln w="38100">
          <a:solidFill>
            <a:srgbClr val="00FF00"/>
          </a:solidFill>
          <a:headEnd type="oval" w="med" len="med"/>
          <a:tailEnd type="oval"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478972</xdr:colOff>
      <xdr:row>32</xdr:row>
      <xdr:rowOff>367393</xdr:rowOff>
    </xdr:from>
    <xdr:to>
      <xdr:col>8</xdr:col>
      <xdr:colOff>381001</xdr:colOff>
      <xdr:row>32</xdr:row>
      <xdr:rowOff>383725</xdr:rowOff>
    </xdr:to>
    <xdr:cxnSp macro="">
      <xdr:nvCxnSpPr>
        <xdr:cNvPr id="22" name="Conector recto 21">
          <a:extLst>
            <a:ext uri="{FF2B5EF4-FFF2-40B4-BE49-F238E27FC236}">
              <a16:creationId xmlns:a16="http://schemas.microsoft.com/office/drawing/2014/main" id="{00000000-0008-0000-0300-000016000000}"/>
            </a:ext>
          </a:extLst>
        </xdr:cNvPr>
        <xdr:cNvCxnSpPr/>
      </xdr:nvCxnSpPr>
      <xdr:spPr>
        <a:xfrm flipV="1">
          <a:off x="4031797" y="8425543"/>
          <a:ext cx="3788229" cy="16332"/>
        </a:xfrm>
        <a:prstGeom prst="line">
          <a:avLst/>
        </a:prstGeom>
        <a:ln w="57150">
          <a:solidFill>
            <a:schemeClr val="accent1"/>
          </a:solidFill>
          <a:headEnd type="oval"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859971</xdr:colOff>
      <xdr:row>32</xdr:row>
      <xdr:rowOff>451758</xdr:rowOff>
    </xdr:from>
    <xdr:to>
      <xdr:col>3</xdr:col>
      <xdr:colOff>859971</xdr:colOff>
      <xdr:row>34</xdr:row>
      <xdr:rowOff>43544</xdr:rowOff>
    </xdr:to>
    <xdr:cxnSp macro="">
      <xdr:nvCxnSpPr>
        <xdr:cNvPr id="23" name="Conector recto 22">
          <a:extLst>
            <a:ext uri="{FF2B5EF4-FFF2-40B4-BE49-F238E27FC236}">
              <a16:creationId xmlns:a16="http://schemas.microsoft.com/office/drawing/2014/main" id="{00000000-0008-0000-0300-000017000000}"/>
            </a:ext>
          </a:extLst>
        </xdr:cNvPr>
        <xdr:cNvCxnSpPr/>
      </xdr:nvCxnSpPr>
      <xdr:spPr>
        <a:xfrm>
          <a:off x="4412796" y="8509908"/>
          <a:ext cx="0" cy="630011"/>
        </a:xfrm>
        <a:prstGeom prst="line">
          <a:avLst/>
        </a:prstGeom>
        <a:ln w="38100">
          <a:headEnd type="oval" w="med" len="med"/>
          <a:tailEnd type="oval"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381001</xdr:colOff>
      <xdr:row>30</xdr:row>
      <xdr:rowOff>462643</xdr:rowOff>
    </xdr:from>
    <xdr:to>
      <xdr:col>8</xdr:col>
      <xdr:colOff>381001</xdr:colOff>
      <xdr:row>32</xdr:row>
      <xdr:rowOff>340178</xdr:rowOff>
    </xdr:to>
    <xdr:cxnSp macro="">
      <xdr:nvCxnSpPr>
        <xdr:cNvPr id="24" name="Conector recto 23">
          <a:extLst>
            <a:ext uri="{FF2B5EF4-FFF2-40B4-BE49-F238E27FC236}">
              <a16:creationId xmlns:a16="http://schemas.microsoft.com/office/drawing/2014/main" id="{00000000-0008-0000-0300-000018000000}"/>
            </a:ext>
          </a:extLst>
        </xdr:cNvPr>
        <xdr:cNvCxnSpPr/>
      </xdr:nvCxnSpPr>
      <xdr:spPr>
        <a:xfrm flipV="1">
          <a:off x="7820026" y="7558768"/>
          <a:ext cx="0" cy="839560"/>
        </a:xfrm>
        <a:prstGeom prst="line">
          <a:avLst/>
        </a:prstGeom>
        <a:ln w="38100">
          <a:headEnd type="oval" w="med" len="med"/>
          <a:tailEnd type="oval"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740229</xdr:colOff>
      <xdr:row>32</xdr:row>
      <xdr:rowOff>427268</xdr:rowOff>
    </xdr:from>
    <xdr:to>
      <xdr:col>11</xdr:col>
      <xdr:colOff>326572</xdr:colOff>
      <xdr:row>32</xdr:row>
      <xdr:rowOff>435429</xdr:rowOff>
    </xdr:to>
    <xdr:cxnSp macro="">
      <xdr:nvCxnSpPr>
        <xdr:cNvPr id="25" name="Conector recto 24">
          <a:extLst>
            <a:ext uri="{FF2B5EF4-FFF2-40B4-BE49-F238E27FC236}">
              <a16:creationId xmlns:a16="http://schemas.microsoft.com/office/drawing/2014/main" id="{00000000-0008-0000-0300-000019000000}"/>
            </a:ext>
          </a:extLst>
        </xdr:cNvPr>
        <xdr:cNvCxnSpPr/>
      </xdr:nvCxnSpPr>
      <xdr:spPr>
        <a:xfrm>
          <a:off x="8179254" y="8485418"/>
          <a:ext cx="2100943" cy="8161"/>
        </a:xfrm>
        <a:prstGeom prst="line">
          <a:avLst/>
        </a:prstGeom>
        <a:ln w="57150">
          <a:solidFill>
            <a:srgbClr val="00FF00"/>
          </a:solidFill>
          <a:headEnd type="oval"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326572</xdr:colOff>
      <xdr:row>32</xdr:row>
      <xdr:rowOff>435429</xdr:rowOff>
    </xdr:from>
    <xdr:to>
      <xdr:col>14</xdr:col>
      <xdr:colOff>421822</xdr:colOff>
      <xdr:row>32</xdr:row>
      <xdr:rowOff>449036</xdr:rowOff>
    </xdr:to>
    <xdr:cxnSp macro="">
      <xdr:nvCxnSpPr>
        <xdr:cNvPr id="26" name="Conector recto 25">
          <a:extLst>
            <a:ext uri="{FF2B5EF4-FFF2-40B4-BE49-F238E27FC236}">
              <a16:creationId xmlns:a16="http://schemas.microsoft.com/office/drawing/2014/main" id="{00000000-0008-0000-0300-00001A000000}"/>
            </a:ext>
          </a:extLst>
        </xdr:cNvPr>
        <xdr:cNvCxnSpPr/>
      </xdr:nvCxnSpPr>
      <xdr:spPr>
        <a:xfrm>
          <a:off x="10280197" y="8493579"/>
          <a:ext cx="3067050" cy="13607"/>
        </a:xfrm>
        <a:prstGeom prst="line">
          <a:avLst/>
        </a:prstGeom>
        <a:ln w="57150">
          <a:solidFill>
            <a:srgbClr val="00FF00"/>
          </a:solidFill>
          <a:headEnd type="oval"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432705</xdr:colOff>
      <xdr:row>31</xdr:row>
      <xdr:rowOff>43543</xdr:rowOff>
    </xdr:from>
    <xdr:to>
      <xdr:col>14</xdr:col>
      <xdr:colOff>432706</xdr:colOff>
      <xdr:row>32</xdr:row>
      <xdr:rowOff>397330</xdr:rowOff>
    </xdr:to>
    <xdr:cxnSp macro="">
      <xdr:nvCxnSpPr>
        <xdr:cNvPr id="27" name="Conector recto 26">
          <a:extLst>
            <a:ext uri="{FF2B5EF4-FFF2-40B4-BE49-F238E27FC236}">
              <a16:creationId xmlns:a16="http://schemas.microsoft.com/office/drawing/2014/main" id="{00000000-0008-0000-0300-00001B000000}"/>
            </a:ext>
          </a:extLst>
        </xdr:cNvPr>
        <xdr:cNvCxnSpPr/>
      </xdr:nvCxnSpPr>
      <xdr:spPr>
        <a:xfrm flipH="1" flipV="1">
          <a:off x="13358130" y="7634968"/>
          <a:ext cx="1" cy="820512"/>
        </a:xfrm>
        <a:prstGeom prst="line">
          <a:avLst/>
        </a:prstGeom>
        <a:ln w="38100">
          <a:solidFill>
            <a:srgbClr val="00FF00"/>
          </a:solidFill>
          <a:headEnd type="oval" w="med" len="med"/>
          <a:tailEnd type="oval"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318407</xdr:colOff>
      <xdr:row>32</xdr:row>
      <xdr:rowOff>427265</xdr:rowOff>
    </xdr:from>
    <xdr:to>
      <xdr:col>11</xdr:col>
      <xdr:colOff>318407</xdr:colOff>
      <xdr:row>34</xdr:row>
      <xdr:rowOff>19051</xdr:rowOff>
    </xdr:to>
    <xdr:cxnSp macro="">
      <xdr:nvCxnSpPr>
        <xdr:cNvPr id="28" name="Conector recto 27">
          <a:extLst>
            <a:ext uri="{FF2B5EF4-FFF2-40B4-BE49-F238E27FC236}">
              <a16:creationId xmlns:a16="http://schemas.microsoft.com/office/drawing/2014/main" id="{00000000-0008-0000-0300-00001C000000}"/>
            </a:ext>
          </a:extLst>
        </xdr:cNvPr>
        <xdr:cNvCxnSpPr/>
      </xdr:nvCxnSpPr>
      <xdr:spPr>
        <a:xfrm>
          <a:off x="10272032" y="8485415"/>
          <a:ext cx="0" cy="630011"/>
        </a:xfrm>
        <a:prstGeom prst="line">
          <a:avLst/>
        </a:prstGeom>
        <a:ln w="38100">
          <a:headEnd type="oval" w="med" len="med"/>
          <a:tailEnd type="oval"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773904</xdr:colOff>
      <xdr:row>5</xdr:row>
      <xdr:rowOff>107157</xdr:rowOff>
    </xdr:from>
    <xdr:to>
      <xdr:col>1</xdr:col>
      <xdr:colOff>559593</xdr:colOff>
      <xdr:row>7</xdr:row>
      <xdr:rowOff>330993</xdr:rowOff>
    </xdr:to>
    <xdr:pic>
      <xdr:nvPicPr>
        <xdr:cNvPr id="29" name="Imagen 28">
          <a:extLst>
            <a:ext uri="{FF2B5EF4-FFF2-40B4-BE49-F238E27FC236}">
              <a16:creationId xmlns:a16="http://schemas.microsoft.com/office/drawing/2014/main" id="{00000000-0008-0000-0300-00001D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773904" y="1069182"/>
          <a:ext cx="1471614" cy="106203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288019</xdr:colOff>
      <xdr:row>11</xdr:row>
      <xdr:rowOff>68035</xdr:rowOff>
    </xdr:from>
    <xdr:to>
      <xdr:col>0</xdr:col>
      <xdr:colOff>925286</xdr:colOff>
      <xdr:row>13</xdr:row>
      <xdr:rowOff>68034</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8019" y="1134835"/>
          <a:ext cx="637267" cy="628649"/>
        </a:xfrm>
        <a:prstGeom prst="rect">
          <a:avLst/>
        </a:prstGeom>
      </xdr:spPr>
    </xdr:pic>
    <xdr:clientData/>
  </xdr:twoCellAnchor>
  <xdr:twoCellAnchor editAs="oneCell">
    <xdr:from>
      <xdr:col>0</xdr:col>
      <xdr:colOff>356576</xdr:colOff>
      <xdr:row>30</xdr:row>
      <xdr:rowOff>707571</xdr:rowOff>
    </xdr:from>
    <xdr:to>
      <xdr:col>0</xdr:col>
      <xdr:colOff>1165067</xdr:colOff>
      <xdr:row>32</xdr:row>
      <xdr:rowOff>108855</xdr:rowOff>
    </xdr:to>
    <xdr:pic>
      <xdr:nvPicPr>
        <xdr:cNvPr id="3" name="Imagen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a:duotone>
            <a:prstClr val="black"/>
            <a:schemeClr val="accent3">
              <a:tint val="45000"/>
              <a:satMod val="400000"/>
            </a:schemeClr>
          </a:duotone>
          <a:extLst>
            <a:ext uri="{28A0092B-C50C-407E-A947-70E740481C1C}">
              <a14:useLocalDpi xmlns:a14="http://schemas.microsoft.com/office/drawing/2010/main" val="0"/>
            </a:ext>
          </a:extLst>
        </a:blip>
        <a:stretch>
          <a:fillRect/>
        </a:stretch>
      </xdr:blipFill>
      <xdr:spPr>
        <a:xfrm>
          <a:off x="356576" y="9803946"/>
          <a:ext cx="808491" cy="810985"/>
        </a:xfrm>
        <a:prstGeom prst="rect">
          <a:avLst/>
        </a:prstGeom>
      </xdr:spPr>
    </xdr:pic>
    <xdr:clientData/>
  </xdr:twoCellAnchor>
  <xdr:twoCellAnchor>
    <xdr:from>
      <xdr:col>0</xdr:col>
      <xdr:colOff>47625</xdr:colOff>
      <xdr:row>71</xdr:row>
      <xdr:rowOff>79375</xdr:rowOff>
    </xdr:from>
    <xdr:to>
      <xdr:col>2</xdr:col>
      <xdr:colOff>841375</xdr:colOff>
      <xdr:row>73</xdr:row>
      <xdr:rowOff>111125</xdr:rowOff>
    </xdr:to>
    <xdr:sp macro="" textlink="">
      <xdr:nvSpPr>
        <xdr:cNvPr id="4" name="Pentágono 3">
          <a:extLst>
            <a:ext uri="{FF2B5EF4-FFF2-40B4-BE49-F238E27FC236}">
              <a16:creationId xmlns:a16="http://schemas.microsoft.com/office/drawing/2014/main" id="{00000000-0008-0000-0400-000004000000}"/>
            </a:ext>
          </a:extLst>
        </xdr:cNvPr>
        <xdr:cNvSpPr/>
      </xdr:nvSpPr>
      <xdr:spPr>
        <a:xfrm>
          <a:off x="47625" y="27035125"/>
          <a:ext cx="3194050" cy="412750"/>
        </a:xfrm>
        <a:prstGeom prst="homePlate">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1153583</xdr:colOff>
      <xdr:row>71</xdr:row>
      <xdr:rowOff>73025</xdr:rowOff>
    </xdr:from>
    <xdr:to>
      <xdr:col>6</xdr:col>
      <xdr:colOff>882650</xdr:colOff>
      <xdr:row>73</xdr:row>
      <xdr:rowOff>104775</xdr:rowOff>
    </xdr:to>
    <xdr:sp macro="" textlink="">
      <xdr:nvSpPr>
        <xdr:cNvPr id="5" name="Pentágono 4">
          <a:extLst>
            <a:ext uri="{FF2B5EF4-FFF2-40B4-BE49-F238E27FC236}">
              <a16:creationId xmlns:a16="http://schemas.microsoft.com/office/drawing/2014/main" id="{00000000-0008-0000-0400-000005000000}"/>
            </a:ext>
          </a:extLst>
        </xdr:cNvPr>
        <xdr:cNvSpPr/>
      </xdr:nvSpPr>
      <xdr:spPr>
        <a:xfrm>
          <a:off x="3553883" y="27028775"/>
          <a:ext cx="2700867" cy="412750"/>
        </a:xfrm>
        <a:prstGeom prst="homePlate">
          <a:avLst/>
        </a:prstGeom>
        <a:noFill/>
        <a:ln w="57150">
          <a:solidFill>
            <a:srgbClr val="00FF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1015206</xdr:colOff>
      <xdr:row>71</xdr:row>
      <xdr:rowOff>138113</xdr:rowOff>
    </xdr:from>
    <xdr:to>
      <xdr:col>9</xdr:col>
      <xdr:colOff>500856</xdr:colOff>
      <xdr:row>73</xdr:row>
      <xdr:rowOff>169863</xdr:rowOff>
    </xdr:to>
    <xdr:sp macro="" textlink="">
      <xdr:nvSpPr>
        <xdr:cNvPr id="6" name="Pentágono 5">
          <a:extLst>
            <a:ext uri="{FF2B5EF4-FFF2-40B4-BE49-F238E27FC236}">
              <a16:creationId xmlns:a16="http://schemas.microsoft.com/office/drawing/2014/main" id="{00000000-0008-0000-0400-000006000000}"/>
            </a:ext>
          </a:extLst>
        </xdr:cNvPr>
        <xdr:cNvSpPr/>
      </xdr:nvSpPr>
      <xdr:spPr>
        <a:xfrm>
          <a:off x="6392862" y="22660769"/>
          <a:ext cx="2541588" cy="428625"/>
        </a:xfrm>
        <a:prstGeom prst="homePlate">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28575</xdr:colOff>
      <xdr:row>71</xdr:row>
      <xdr:rowOff>76200</xdr:rowOff>
    </xdr:from>
    <xdr:to>
      <xdr:col>14</xdr:col>
      <xdr:colOff>838200</xdr:colOff>
      <xdr:row>73</xdr:row>
      <xdr:rowOff>107950</xdr:rowOff>
    </xdr:to>
    <xdr:sp macro="" textlink="">
      <xdr:nvSpPr>
        <xdr:cNvPr id="7" name="Pentágono 6">
          <a:extLst>
            <a:ext uri="{FF2B5EF4-FFF2-40B4-BE49-F238E27FC236}">
              <a16:creationId xmlns:a16="http://schemas.microsoft.com/office/drawing/2014/main" id="{00000000-0008-0000-0400-000007000000}"/>
            </a:ext>
          </a:extLst>
        </xdr:cNvPr>
        <xdr:cNvSpPr/>
      </xdr:nvSpPr>
      <xdr:spPr>
        <a:xfrm>
          <a:off x="9982200" y="27031950"/>
          <a:ext cx="3781425" cy="412750"/>
        </a:xfrm>
        <a:prstGeom prst="homePlate">
          <a:avLst/>
        </a:prstGeom>
        <a:noFill/>
        <a:ln w="57150">
          <a:solidFill>
            <a:srgbClr val="00FF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14</xdr:col>
      <xdr:colOff>362857</xdr:colOff>
      <xdr:row>72</xdr:row>
      <xdr:rowOff>2268</xdr:rowOff>
    </xdr:from>
    <xdr:to>
      <xdr:col>14</xdr:col>
      <xdr:colOff>505732</xdr:colOff>
      <xdr:row>72</xdr:row>
      <xdr:rowOff>145143</xdr:rowOff>
    </xdr:to>
    <xdr:sp macro="" textlink="">
      <xdr:nvSpPr>
        <xdr:cNvPr id="8" name="Conector 17">
          <a:extLst>
            <a:ext uri="{FF2B5EF4-FFF2-40B4-BE49-F238E27FC236}">
              <a16:creationId xmlns:a16="http://schemas.microsoft.com/office/drawing/2014/main" id="{00000000-0008-0000-0400-000008000000}"/>
            </a:ext>
          </a:extLst>
        </xdr:cNvPr>
        <xdr:cNvSpPr/>
      </xdr:nvSpPr>
      <xdr:spPr>
        <a:xfrm>
          <a:off x="13288282" y="27148518"/>
          <a:ext cx="142875" cy="142875"/>
        </a:xfrm>
        <a:prstGeom prst="flowChartConnector">
          <a:avLst/>
        </a:prstGeom>
        <a:solidFill>
          <a:schemeClr val="accen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oneCellAnchor>
    <xdr:from>
      <xdr:col>0</xdr:col>
      <xdr:colOff>584541</xdr:colOff>
      <xdr:row>79</xdr:row>
      <xdr:rowOff>-1</xdr:rowOff>
    </xdr:from>
    <xdr:ext cx="824365" cy="709841"/>
    <xdr:pic>
      <xdr:nvPicPr>
        <xdr:cNvPr id="9" name="Imagen 8">
          <a:extLst>
            <a:ext uri="{FF2B5EF4-FFF2-40B4-BE49-F238E27FC236}">
              <a16:creationId xmlns:a16="http://schemas.microsoft.com/office/drawing/2014/main" id="{00000000-0008-0000-0400-000009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84541" y="28717874"/>
          <a:ext cx="824365" cy="709841"/>
        </a:xfrm>
        <a:prstGeom prst="rect">
          <a:avLst/>
        </a:prstGeom>
      </xdr:spPr>
    </xdr:pic>
    <xdr:clientData/>
  </xdr:oneCellAnchor>
  <xdr:oneCellAnchor>
    <xdr:from>
      <xdr:col>17</xdr:col>
      <xdr:colOff>508000</xdr:colOff>
      <xdr:row>18</xdr:row>
      <xdr:rowOff>428625</xdr:rowOff>
    </xdr:from>
    <xdr:ext cx="184731" cy="264560"/>
    <xdr:sp macro="" textlink="">
      <xdr:nvSpPr>
        <xdr:cNvPr id="10" name="CuadroTexto 9">
          <a:extLst>
            <a:ext uri="{FF2B5EF4-FFF2-40B4-BE49-F238E27FC236}">
              <a16:creationId xmlns:a16="http://schemas.microsoft.com/office/drawing/2014/main" id="{00000000-0008-0000-0400-00000A000000}"/>
            </a:ext>
          </a:extLst>
        </xdr:cNvPr>
        <xdr:cNvSpPr txBox="1"/>
      </xdr:nvSpPr>
      <xdr:spPr>
        <a:xfrm>
          <a:off x="16633825" y="392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xdr:from>
      <xdr:col>16</xdr:col>
      <xdr:colOff>40821</xdr:colOff>
      <xdr:row>50</xdr:row>
      <xdr:rowOff>190500</xdr:rowOff>
    </xdr:from>
    <xdr:to>
      <xdr:col>17</xdr:col>
      <xdr:colOff>176893</xdr:colOff>
      <xdr:row>59</xdr:row>
      <xdr:rowOff>142875</xdr:rowOff>
    </xdr:to>
    <xdr:sp macro="" textlink="">
      <xdr:nvSpPr>
        <xdr:cNvPr id="11" name="CuadroTexto 10">
          <a:extLst>
            <a:ext uri="{FF2B5EF4-FFF2-40B4-BE49-F238E27FC236}">
              <a16:creationId xmlns:a16="http://schemas.microsoft.com/office/drawing/2014/main" id="{00000000-0008-0000-0400-00000B000000}"/>
            </a:ext>
          </a:extLst>
        </xdr:cNvPr>
        <xdr:cNvSpPr txBox="1"/>
      </xdr:nvSpPr>
      <xdr:spPr>
        <a:xfrm>
          <a:off x="14833146" y="17611725"/>
          <a:ext cx="1469572" cy="27813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400" b="1">
              <a:latin typeface="+mj-lt"/>
            </a:rPr>
            <a:t>T8</a:t>
          </a:r>
        </a:p>
        <a:p>
          <a:r>
            <a:rPr lang="es-CO" sz="1400" b="1">
              <a:latin typeface="+mj-lt"/>
            </a:rPr>
            <a:t>92,85%</a:t>
          </a:r>
        </a:p>
      </xdr:txBody>
    </xdr:sp>
    <xdr:clientData/>
  </xdr:twoCellAnchor>
  <xdr:twoCellAnchor editAs="oneCell">
    <xdr:from>
      <xdr:col>0</xdr:col>
      <xdr:colOff>95251</xdr:colOff>
      <xdr:row>14</xdr:row>
      <xdr:rowOff>54427</xdr:rowOff>
    </xdr:from>
    <xdr:to>
      <xdr:col>0</xdr:col>
      <xdr:colOff>796798</xdr:colOff>
      <xdr:row>15</xdr:row>
      <xdr:rowOff>204105</xdr:rowOff>
    </xdr:to>
    <xdr:pic>
      <xdr:nvPicPr>
        <xdr:cNvPr id="12" name="Imagen 11">
          <a:extLst>
            <a:ext uri="{FF2B5EF4-FFF2-40B4-BE49-F238E27FC236}">
              <a16:creationId xmlns:a16="http://schemas.microsoft.com/office/drawing/2014/main" id="{00000000-0008-0000-0400-00000C000000}"/>
            </a:ext>
          </a:extLst>
        </xdr:cNvPr>
        <xdr:cNvPicPr>
          <a:picLocks noChangeAspect="1"/>
        </xdr:cNvPicPr>
      </xdr:nvPicPr>
      <xdr:blipFill>
        <a:blip xmlns:r="http://schemas.openxmlformats.org/officeDocument/2006/relationships" r:embed="rId4">
          <a:duotone>
            <a:schemeClr val="accent5">
              <a:shade val="45000"/>
              <a:satMod val="135000"/>
            </a:schemeClr>
            <a:prstClr val="white"/>
          </a:duotone>
          <a:extLst>
            <a:ext uri="{BEBA8EAE-BF5A-486C-A8C5-ECC9F3942E4B}">
              <a14:imgProps xmlns:a14="http://schemas.microsoft.com/office/drawing/2010/main">
                <a14:imgLayer r:embed="rId5">
                  <a14:imgEffect>
                    <a14:saturation sat="0"/>
                  </a14:imgEffect>
                </a14:imgLayer>
              </a14:imgProps>
            </a:ext>
            <a:ext uri="{28A0092B-C50C-407E-A947-70E740481C1C}">
              <a14:useLocalDpi xmlns:a14="http://schemas.microsoft.com/office/drawing/2010/main" val="0"/>
            </a:ext>
          </a:extLst>
        </a:blip>
        <a:stretch>
          <a:fillRect/>
        </a:stretch>
      </xdr:blipFill>
      <xdr:spPr>
        <a:xfrm>
          <a:off x="95251" y="1835602"/>
          <a:ext cx="701547" cy="702128"/>
        </a:xfrm>
        <a:prstGeom prst="rect">
          <a:avLst/>
        </a:prstGeom>
      </xdr:spPr>
    </xdr:pic>
    <xdr:clientData/>
  </xdr:twoCellAnchor>
  <xdr:twoCellAnchor editAs="oneCell">
    <xdr:from>
      <xdr:col>6</xdr:col>
      <xdr:colOff>13606</xdr:colOff>
      <xdr:row>14</xdr:row>
      <xdr:rowOff>81641</xdr:rowOff>
    </xdr:from>
    <xdr:to>
      <xdr:col>6</xdr:col>
      <xdr:colOff>702129</xdr:colOff>
      <xdr:row>15</xdr:row>
      <xdr:rowOff>212271</xdr:rowOff>
    </xdr:to>
    <xdr:pic>
      <xdr:nvPicPr>
        <xdr:cNvPr id="13" name="Imagen 12">
          <a:extLst>
            <a:ext uri="{FF2B5EF4-FFF2-40B4-BE49-F238E27FC236}">
              <a16:creationId xmlns:a16="http://schemas.microsoft.com/office/drawing/2014/main" id="{00000000-0008-0000-0400-00000D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5385706" y="1862816"/>
          <a:ext cx="688523" cy="683080"/>
        </a:xfrm>
        <a:prstGeom prst="rect">
          <a:avLst/>
        </a:prstGeom>
      </xdr:spPr>
    </xdr:pic>
    <xdr:clientData/>
  </xdr:twoCellAnchor>
  <xdr:twoCellAnchor>
    <xdr:from>
      <xdr:col>1</xdr:col>
      <xdr:colOff>40821</xdr:colOff>
      <xdr:row>19</xdr:row>
      <xdr:rowOff>95250</xdr:rowOff>
    </xdr:from>
    <xdr:to>
      <xdr:col>4</xdr:col>
      <xdr:colOff>142874</xdr:colOff>
      <xdr:row>24</xdr:row>
      <xdr:rowOff>312964</xdr:rowOff>
    </xdr:to>
    <xdr:graphicFrame macro="">
      <xdr:nvGraphicFramePr>
        <xdr:cNvPr id="14" name="Gráfico 13">
          <a:extLst>
            <a:ext uri="{FF2B5EF4-FFF2-40B4-BE49-F238E27FC236}">
              <a16:creationId xmlns:a16="http://schemas.microsoft.com/office/drawing/2014/main" id="{00000000-0008-0000-04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68036</xdr:colOff>
      <xdr:row>19</xdr:row>
      <xdr:rowOff>95250</xdr:rowOff>
    </xdr:from>
    <xdr:to>
      <xdr:col>9</xdr:col>
      <xdr:colOff>309562</xdr:colOff>
      <xdr:row>24</xdr:row>
      <xdr:rowOff>149678</xdr:rowOff>
    </xdr:to>
    <xdr:graphicFrame macro="">
      <xdr:nvGraphicFramePr>
        <xdr:cNvPr id="15" name="Gráfico 14">
          <a:extLst>
            <a:ext uri="{FF2B5EF4-FFF2-40B4-BE49-F238E27FC236}">
              <a16:creationId xmlns:a16="http://schemas.microsoft.com/office/drawing/2014/main" id="{00000000-0008-0000-04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10</xdr:col>
      <xdr:colOff>256660</xdr:colOff>
      <xdr:row>14</xdr:row>
      <xdr:rowOff>108857</xdr:rowOff>
    </xdr:from>
    <xdr:to>
      <xdr:col>11</xdr:col>
      <xdr:colOff>415741</xdr:colOff>
      <xdr:row>15</xdr:row>
      <xdr:rowOff>312396</xdr:rowOff>
    </xdr:to>
    <xdr:pic>
      <xdr:nvPicPr>
        <xdr:cNvPr id="16" name="1 Imagen" descr="logo sin fon.png">
          <a:extLst>
            <a:ext uri="{FF2B5EF4-FFF2-40B4-BE49-F238E27FC236}">
              <a16:creationId xmlns:a16="http://schemas.microsoft.com/office/drawing/2014/main" id="{00000000-0008-0000-0400-00001000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9295885" y="1890032"/>
          <a:ext cx="1073481" cy="7559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149679</xdr:colOff>
      <xdr:row>28</xdr:row>
      <xdr:rowOff>435430</xdr:rowOff>
    </xdr:from>
    <xdr:to>
      <xdr:col>2</xdr:col>
      <xdr:colOff>353785</xdr:colOff>
      <xdr:row>28</xdr:row>
      <xdr:rowOff>449037</xdr:rowOff>
    </xdr:to>
    <xdr:cxnSp macro="">
      <xdr:nvCxnSpPr>
        <xdr:cNvPr id="17" name="Conector recto 16">
          <a:extLst>
            <a:ext uri="{FF2B5EF4-FFF2-40B4-BE49-F238E27FC236}">
              <a16:creationId xmlns:a16="http://schemas.microsoft.com/office/drawing/2014/main" id="{00000000-0008-0000-0400-000011000000}"/>
            </a:ext>
          </a:extLst>
        </xdr:cNvPr>
        <xdr:cNvCxnSpPr/>
      </xdr:nvCxnSpPr>
      <xdr:spPr>
        <a:xfrm>
          <a:off x="149679" y="8493580"/>
          <a:ext cx="2604406" cy="13607"/>
        </a:xfrm>
        <a:prstGeom prst="line">
          <a:avLst/>
        </a:prstGeom>
        <a:ln w="57150">
          <a:headEnd type="oval"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149679</xdr:colOff>
      <xdr:row>27</xdr:row>
      <xdr:rowOff>40822</xdr:rowOff>
    </xdr:from>
    <xdr:to>
      <xdr:col>0</xdr:col>
      <xdr:colOff>149679</xdr:colOff>
      <xdr:row>28</xdr:row>
      <xdr:rowOff>408215</xdr:rowOff>
    </xdr:to>
    <xdr:cxnSp macro="">
      <xdr:nvCxnSpPr>
        <xdr:cNvPr id="18" name="Conector recto 17">
          <a:extLst>
            <a:ext uri="{FF2B5EF4-FFF2-40B4-BE49-F238E27FC236}">
              <a16:creationId xmlns:a16="http://schemas.microsoft.com/office/drawing/2014/main" id="{00000000-0008-0000-0400-000012000000}"/>
            </a:ext>
          </a:extLst>
        </xdr:cNvPr>
        <xdr:cNvCxnSpPr/>
      </xdr:nvCxnSpPr>
      <xdr:spPr>
        <a:xfrm flipV="1">
          <a:off x="149679" y="7632247"/>
          <a:ext cx="0" cy="834118"/>
        </a:xfrm>
        <a:prstGeom prst="line">
          <a:avLst/>
        </a:prstGeom>
        <a:ln w="38100">
          <a:headEnd type="oval" w="med" len="med"/>
          <a:tailEnd type="oval"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81643</xdr:colOff>
      <xdr:row>28</xdr:row>
      <xdr:rowOff>449036</xdr:rowOff>
    </xdr:from>
    <xdr:to>
      <xdr:col>1</xdr:col>
      <xdr:colOff>81643</xdr:colOff>
      <xdr:row>30</xdr:row>
      <xdr:rowOff>40822</xdr:rowOff>
    </xdr:to>
    <xdr:cxnSp macro="">
      <xdr:nvCxnSpPr>
        <xdr:cNvPr id="19" name="Conector recto 18">
          <a:extLst>
            <a:ext uri="{FF2B5EF4-FFF2-40B4-BE49-F238E27FC236}">
              <a16:creationId xmlns:a16="http://schemas.microsoft.com/office/drawing/2014/main" id="{00000000-0008-0000-0400-000013000000}"/>
            </a:ext>
          </a:extLst>
        </xdr:cNvPr>
        <xdr:cNvCxnSpPr/>
      </xdr:nvCxnSpPr>
      <xdr:spPr>
        <a:xfrm>
          <a:off x="1767568" y="8507186"/>
          <a:ext cx="0" cy="630011"/>
        </a:xfrm>
        <a:prstGeom prst="line">
          <a:avLst/>
        </a:prstGeom>
        <a:ln w="38100">
          <a:headEnd type="oval" w="med" len="med"/>
          <a:tailEnd type="oval"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585107</xdr:colOff>
      <xdr:row>28</xdr:row>
      <xdr:rowOff>449036</xdr:rowOff>
    </xdr:from>
    <xdr:to>
      <xdr:col>3</xdr:col>
      <xdr:colOff>299357</xdr:colOff>
      <xdr:row>28</xdr:row>
      <xdr:rowOff>449038</xdr:rowOff>
    </xdr:to>
    <xdr:cxnSp macro="">
      <xdr:nvCxnSpPr>
        <xdr:cNvPr id="20" name="Conector recto 19">
          <a:extLst>
            <a:ext uri="{FF2B5EF4-FFF2-40B4-BE49-F238E27FC236}">
              <a16:creationId xmlns:a16="http://schemas.microsoft.com/office/drawing/2014/main" id="{00000000-0008-0000-0400-000014000000}"/>
            </a:ext>
          </a:extLst>
        </xdr:cNvPr>
        <xdr:cNvCxnSpPr/>
      </xdr:nvCxnSpPr>
      <xdr:spPr>
        <a:xfrm flipV="1">
          <a:off x="2985407" y="8507186"/>
          <a:ext cx="866775" cy="2"/>
        </a:xfrm>
        <a:prstGeom prst="line">
          <a:avLst/>
        </a:prstGeom>
        <a:ln w="57150">
          <a:solidFill>
            <a:srgbClr val="00FF00"/>
          </a:solidFill>
          <a:headEnd type="oval"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1034142</xdr:colOff>
      <xdr:row>27</xdr:row>
      <xdr:rowOff>95250</xdr:rowOff>
    </xdr:from>
    <xdr:to>
      <xdr:col>2</xdr:col>
      <xdr:colOff>1034143</xdr:colOff>
      <xdr:row>28</xdr:row>
      <xdr:rowOff>449037</xdr:rowOff>
    </xdr:to>
    <xdr:cxnSp macro="">
      <xdr:nvCxnSpPr>
        <xdr:cNvPr id="21" name="Conector recto 20">
          <a:extLst>
            <a:ext uri="{FF2B5EF4-FFF2-40B4-BE49-F238E27FC236}">
              <a16:creationId xmlns:a16="http://schemas.microsoft.com/office/drawing/2014/main" id="{00000000-0008-0000-0400-000015000000}"/>
            </a:ext>
          </a:extLst>
        </xdr:cNvPr>
        <xdr:cNvCxnSpPr/>
      </xdr:nvCxnSpPr>
      <xdr:spPr>
        <a:xfrm flipH="1" flipV="1">
          <a:off x="3434442" y="7686675"/>
          <a:ext cx="1" cy="820512"/>
        </a:xfrm>
        <a:prstGeom prst="line">
          <a:avLst/>
        </a:prstGeom>
        <a:ln w="38100">
          <a:solidFill>
            <a:srgbClr val="00FF00"/>
          </a:solidFill>
          <a:headEnd type="oval" w="med" len="med"/>
          <a:tailEnd type="oval"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478972</xdr:colOff>
      <xdr:row>28</xdr:row>
      <xdr:rowOff>367393</xdr:rowOff>
    </xdr:from>
    <xdr:to>
      <xdr:col>8</xdr:col>
      <xdr:colOff>381001</xdr:colOff>
      <xdr:row>28</xdr:row>
      <xdr:rowOff>383725</xdr:rowOff>
    </xdr:to>
    <xdr:cxnSp macro="">
      <xdr:nvCxnSpPr>
        <xdr:cNvPr id="22" name="Conector recto 21">
          <a:extLst>
            <a:ext uri="{FF2B5EF4-FFF2-40B4-BE49-F238E27FC236}">
              <a16:creationId xmlns:a16="http://schemas.microsoft.com/office/drawing/2014/main" id="{00000000-0008-0000-0400-000016000000}"/>
            </a:ext>
          </a:extLst>
        </xdr:cNvPr>
        <xdr:cNvCxnSpPr/>
      </xdr:nvCxnSpPr>
      <xdr:spPr>
        <a:xfrm flipV="1">
          <a:off x="4031797" y="8425543"/>
          <a:ext cx="3788229" cy="16332"/>
        </a:xfrm>
        <a:prstGeom prst="line">
          <a:avLst/>
        </a:prstGeom>
        <a:ln w="57150">
          <a:solidFill>
            <a:schemeClr val="accent1"/>
          </a:solidFill>
          <a:headEnd type="oval"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859971</xdr:colOff>
      <xdr:row>28</xdr:row>
      <xdr:rowOff>451758</xdr:rowOff>
    </xdr:from>
    <xdr:to>
      <xdr:col>3</xdr:col>
      <xdr:colOff>859971</xdr:colOff>
      <xdr:row>30</xdr:row>
      <xdr:rowOff>43544</xdr:rowOff>
    </xdr:to>
    <xdr:cxnSp macro="">
      <xdr:nvCxnSpPr>
        <xdr:cNvPr id="23" name="Conector recto 22">
          <a:extLst>
            <a:ext uri="{FF2B5EF4-FFF2-40B4-BE49-F238E27FC236}">
              <a16:creationId xmlns:a16="http://schemas.microsoft.com/office/drawing/2014/main" id="{00000000-0008-0000-0400-000017000000}"/>
            </a:ext>
          </a:extLst>
        </xdr:cNvPr>
        <xdr:cNvCxnSpPr/>
      </xdr:nvCxnSpPr>
      <xdr:spPr>
        <a:xfrm>
          <a:off x="4412796" y="8509908"/>
          <a:ext cx="0" cy="630011"/>
        </a:xfrm>
        <a:prstGeom prst="line">
          <a:avLst/>
        </a:prstGeom>
        <a:ln w="38100">
          <a:headEnd type="oval" w="med" len="med"/>
          <a:tailEnd type="oval"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381001</xdr:colOff>
      <xdr:row>26</xdr:row>
      <xdr:rowOff>462643</xdr:rowOff>
    </xdr:from>
    <xdr:to>
      <xdr:col>8</xdr:col>
      <xdr:colOff>381001</xdr:colOff>
      <xdr:row>28</xdr:row>
      <xdr:rowOff>340178</xdr:rowOff>
    </xdr:to>
    <xdr:cxnSp macro="">
      <xdr:nvCxnSpPr>
        <xdr:cNvPr id="24" name="Conector recto 23">
          <a:extLst>
            <a:ext uri="{FF2B5EF4-FFF2-40B4-BE49-F238E27FC236}">
              <a16:creationId xmlns:a16="http://schemas.microsoft.com/office/drawing/2014/main" id="{00000000-0008-0000-0400-000018000000}"/>
            </a:ext>
          </a:extLst>
        </xdr:cNvPr>
        <xdr:cNvCxnSpPr/>
      </xdr:nvCxnSpPr>
      <xdr:spPr>
        <a:xfrm flipV="1">
          <a:off x="7820026" y="7558768"/>
          <a:ext cx="0" cy="839560"/>
        </a:xfrm>
        <a:prstGeom prst="line">
          <a:avLst/>
        </a:prstGeom>
        <a:ln w="38100">
          <a:headEnd type="oval" w="med" len="med"/>
          <a:tailEnd type="oval"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740229</xdr:colOff>
      <xdr:row>28</xdr:row>
      <xdr:rowOff>427268</xdr:rowOff>
    </xdr:from>
    <xdr:to>
      <xdr:col>11</xdr:col>
      <xdr:colOff>326572</xdr:colOff>
      <xdr:row>28</xdr:row>
      <xdr:rowOff>435429</xdr:rowOff>
    </xdr:to>
    <xdr:cxnSp macro="">
      <xdr:nvCxnSpPr>
        <xdr:cNvPr id="25" name="Conector recto 24">
          <a:extLst>
            <a:ext uri="{FF2B5EF4-FFF2-40B4-BE49-F238E27FC236}">
              <a16:creationId xmlns:a16="http://schemas.microsoft.com/office/drawing/2014/main" id="{00000000-0008-0000-0400-000019000000}"/>
            </a:ext>
          </a:extLst>
        </xdr:cNvPr>
        <xdr:cNvCxnSpPr/>
      </xdr:nvCxnSpPr>
      <xdr:spPr>
        <a:xfrm>
          <a:off x="8179254" y="8485418"/>
          <a:ext cx="2100943" cy="8161"/>
        </a:xfrm>
        <a:prstGeom prst="line">
          <a:avLst/>
        </a:prstGeom>
        <a:ln w="57150">
          <a:solidFill>
            <a:srgbClr val="00FF00"/>
          </a:solidFill>
          <a:headEnd type="oval"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326572</xdr:colOff>
      <xdr:row>28</xdr:row>
      <xdr:rowOff>435429</xdr:rowOff>
    </xdr:from>
    <xdr:to>
      <xdr:col>14</xdr:col>
      <xdr:colOff>421822</xdr:colOff>
      <xdr:row>28</xdr:row>
      <xdr:rowOff>449036</xdr:rowOff>
    </xdr:to>
    <xdr:cxnSp macro="">
      <xdr:nvCxnSpPr>
        <xdr:cNvPr id="26" name="Conector recto 25">
          <a:extLst>
            <a:ext uri="{FF2B5EF4-FFF2-40B4-BE49-F238E27FC236}">
              <a16:creationId xmlns:a16="http://schemas.microsoft.com/office/drawing/2014/main" id="{00000000-0008-0000-0400-00001A000000}"/>
            </a:ext>
          </a:extLst>
        </xdr:cNvPr>
        <xdr:cNvCxnSpPr/>
      </xdr:nvCxnSpPr>
      <xdr:spPr>
        <a:xfrm>
          <a:off x="10280197" y="8493579"/>
          <a:ext cx="3067050" cy="13607"/>
        </a:xfrm>
        <a:prstGeom prst="line">
          <a:avLst/>
        </a:prstGeom>
        <a:ln w="57150">
          <a:solidFill>
            <a:srgbClr val="00FF00"/>
          </a:solidFill>
          <a:headEnd type="oval"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432705</xdr:colOff>
      <xdr:row>27</xdr:row>
      <xdr:rowOff>43543</xdr:rowOff>
    </xdr:from>
    <xdr:to>
      <xdr:col>14</xdr:col>
      <xdr:colOff>432706</xdr:colOff>
      <xdr:row>28</xdr:row>
      <xdr:rowOff>397330</xdr:rowOff>
    </xdr:to>
    <xdr:cxnSp macro="">
      <xdr:nvCxnSpPr>
        <xdr:cNvPr id="27" name="Conector recto 26">
          <a:extLst>
            <a:ext uri="{FF2B5EF4-FFF2-40B4-BE49-F238E27FC236}">
              <a16:creationId xmlns:a16="http://schemas.microsoft.com/office/drawing/2014/main" id="{00000000-0008-0000-0400-00001B000000}"/>
            </a:ext>
          </a:extLst>
        </xdr:cNvPr>
        <xdr:cNvCxnSpPr/>
      </xdr:nvCxnSpPr>
      <xdr:spPr>
        <a:xfrm flipH="1" flipV="1">
          <a:off x="13358130" y="7634968"/>
          <a:ext cx="1" cy="820512"/>
        </a:xfrm>
        <a:prstGeom prst="line">
          <a:avLst/>
        </a:prstGeom>
        <a:ln w="38100">
          <a:solidFill>
            <a:srgbClr val="00FF00"/>
          </a:solidFill>
          <a:headEnd type="oval" w="med" len="med"/>
          <a:tailEnd type="oval"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318407</xdr:colOff>
      <xdr:row>28</xdr:row>
      <xdr:rowOff>427265</xdr:rowOff>
    </xdr:from>
    <xdr:to>
      <xdr:col>11</xdr:col>
      <xdr:colOff>318407</xdr:colOff>
      <xdr:row>30</xdr:row>
      <xdr:rowOff>19051</xdr:rowOff>
    </xdr:to>
    <xdr:cxnSp macro="">
      <xdr:nvCxnSpPr>
        <xdr:cNvPr id="28" name="Conector recto 27">
          <a:extLst>
            <a:ext uri="{FF2B5EF4-FFF2-40B4-BE49-F238E27FC236}">
              <a16:creationId xmlns:a16="http://schemas.microsoft.com/office/drawing/2014/main" id="{00000000-0008-0000-0400-00001C000000}"/>
            </a:ext>
          </a:extLst>
        </xdr:cNvPr>
        <xdr:cNvCxnSpPr/>
      </xdr:nvCxnSpPr>
      <xdr:spPr>
        <a:xfrm>
          <a:off x="10272032" y="8485415"/>
          <a:ext cx="0" cy="630011"/>
        </a:xfrm>
        <a:prstGeom prst="line">
          <a:avLst/>
        </a:prstGeom>
        <a:ln w="38100">
          <a:headEnd type="oval" w="med" len="med"/>
          <a:tailEnd type="oval"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773904</xdr:colOff>
      <xdr:row>5</xdr:row>
      <xdr:rowOff>107157</xdr:rowOff>
    </xdr:from>
    <xdr:to>
      <xdr:col>1</xdr:col>
      <xdr:colOff>559593</xdr:colOff>
      <xdr:row>7</xdr:row>
      <xdr:rowOff>330993</xdr:rowOff>
    </xdr:to>
    <xdr:pic>
      <xdr:nvPicPr>
        <xdr:cNvPr id="29" name="Imagen 28">
          <a:extLst>
            <a:ext uri="{FF2B5EF4-FFF2-40B4-BE49-F238E27FC236}">
              <a16:creationId xmlns:a16="http://schemas.microsoft.com/office/drawing/2014/main" id="{00000000-0008-0000-0400-00001D0000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773904" y="1069182"/>
          <a:ext cx="1471614" cy="106203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288019</xdr:colOff>
      <xdr:row>11</xdr:row>
      <xdr:rowOff>68035</xdr:rowOff>
    </xdr:from>
    <xdr:to>
      <xdr:col>0</xdr:col>
      <xdr:colOff>925286</xdr:colOff>
      <xdr:row>14</xdr:row>
      <xdr:rowOff>87878</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8019" y="1134835"/>
          <a:ext cx="637267" cy="628649"/>
        </a:xfrm>
        <a:prstGeom prst="rect">
          <a:avLst/>
        </a:prstGeom>
      </xdr:spPr>
    </xdr:pic>
    <xdr:clientData/>
  </xdr:twoCellAnchor>
  <xdr:twoCellAnchor editAs="oneCell">
    <xdr:from>
      <xdr:col>0</xdr:col>
      <xdr:colOff>356576</xdr:colOff>
      <xdr:row>30</xdr:row>
      <xdr:rowOff>707571</xdr:rowOff>
    </xdr:from>
    <xdr:to>
      <xdr:col>0</xdr:col>
      <xdr:colOff>1165067</xdr:colOff>
      <xdr:row>32</xdr:row>
      <xdr:rowOff>108855</xdr:rowOff>
    </xdr:to>
    <xdr:pic>
      <xdr:nvPicPr>
        <xdr:cNvPr id="3" name="Imagen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a:duotone>
            <a:prstClr val="black"/>
            <a:schemeClr val="accent3">
              <a:tint val="45000"/>
              <a:satMod val="400000"/>
            </a:schemeClr>
          </a:duotone>
          <a:extLst>
            <a:ext uri="{28A0092B-C50C-407E-A947-70E740481C1C}">
              <a14:useLocalDpi xmlns:a14="http://schemas.microsoft.com/office/drawing/2010/main" val="0"/>
            </a:ext>
          </a:extLst>
        </a:blip>
        <a:stretch>
          <a:fillRect/>
        </a:stretch>
      </xdr:blipFill>
      <xdr:spPr>
        <a:xfrm>
          <a:off x="356576" y="9803946"/>
          <a:ext cx="808491" cy="810985"/>
        </a:xfrm>
        <a:prstGeom prst="rect">
          <a:avLst/>
        </a:prstGeom>
      </xdr:spPr>
    </xdr:pic>
    <xdr:clientData/>
  </xdr:twoCellAnchor>
  <xdr:twoCellAnchor>
    <xdr:from>
      <xdr:col>0</xdr:col>
      <xdr:colOff>47625</xdr:colOff>
      <xdr:row>87</xdr:row>
      <xdr:rowOff>79375</xdr:rowOff>
    </xdr:from>
    <xdr:to>
      <xdr:col>2</xdr:col>
      <xdr:colOff>841375</xdr:colOff>
      <xdr:row>89</xdr:row>
      <xdr:rowOff>111125</xdr:rowOff>
    </xdr:to>
    <xdr:sp macro="" textlink="">
      <xdr:nvSpPr>
        <xdr:cNvPr id="4" name="Pentágono 3">
          <a:extLst>
            <a:ext uri="{FF2B5EF4-FFF2-40B4-BE49-F238E27FC236}">
              <a16:creationId xmlns:a16="http://schemas.microsoft.com/office/drawing/2014/main" id="{00000000-0008-0000-0500-000004000000}"/>
            </a:ext>
          </a:extLst>
        </xdr:cNvPr>
        <xdr:cNvSpPr/>
      </xdr:nvSpPr>
      <xdr:spPr>
        <a:xfrm>
          <a:off x="47625" y="23701375"/>
          <a:ext cx="2974975" cy="412750"/>
        </a:xfrm>
        <a:prstGeom prst="homePlate">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1153583</xdr:colOff>
      <xdr:row>87</xdr:row>
      <xdr:rowOff>73025</xdr:rowOff>
    </xdr:from>
    <xdr:to>
      <xdr:col>6</xdr:col>
      <xdr:colOff>882650</xdr:colOff>
      <xdr:row>89</xdr:row>
      <xdr:rowOff>104775</xdr:rowOff>
    </xdr:to>
    <xdr:sp macro="" textlink="">
      <xdr:nvSpPr>
        <xdr:cNvPr id="5" name="Pentágono 4">
          <a:extLst>
            <a:ext uri="{FF2B5EF4-FFF2-40B4-BE49-F238E27FC236}">
              <a16:creationId xmlns:a16="http://schemas.microsoft.com/office/drawing/2014/main" id="{00000000-0008-0000-0500-000005000000}"/>
            </a:ext>
          </a:extLst>
        </xdr:cNvPr>
        <xdr:cNvSpPr/>
      </xdr:nvSpPr>
      <xdr:spPr>
        <a:xfrm>
          <a:off x="3334808" y="23695025"/>
          <a:ext cx="2700867" cy="412750"/>
        </a:xfrm>
        <a:prstGeom prst="homePlate">
          <a:avLst/>
        </a:prstGeom>
        <a:noFill/>
        <a:ln w="57150">
          <a:solidFill>
            <a:srgbClr val="00FF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82550</xdr:colOff>
      <xdr:row>87</xdr:row>
      <xdr:rowOff>98425</xdr:rowOff>
    </xdr:from>
    <xdr:to>
      <xdr:col>9</xdr:col>
      <xdr:colOff>781050</xdr:colOff>
      <xdr:row>89</xdr:row>
      <xdr:rowOff>130175</xdr:rowOff>
    </xdr:to>
    <xdr:sp macro="" textlink="">
      <xdr:nvSpPr>
        <xdr:cNvPr id="6" name="Pentágono 5">
          <a:extLst>
            <a:ext uri="{FF2B5EF4-FFF2-40B4-BE49-F238E27FC236}">
              <a16:creationId xmlns:a16="http://schemas.microsoft.com/office/drawing/2014/main" id="{00000000-0008-0000-0500-000006000000}"/>
            </a:ext>
          </a:extLst>
        </xdr:cNvPr>
        <xdr:cNvSpPr/>
      </xdr:nvSpPr>
      <xdr:spPr>
        <a:xfrm>
          <a:off x="6273800" y="23720425"/>
          <a:ext cx="2546350" cy="412750"/>
        </a:xfrm>
        <a:prstGeom prst="homePlate">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28575</xdr:colOff>
      <xdr:row>87</xdr:row>
      <xdr:rowOff>76200</xdr:rowOff>
    </xdr:from>
    <xdr:to>
      <xdr:col>14</xdr:col>
      <xdr:colOff>838200</xdr:colOff>
      <xdr:row>89</xdr:row>
      <xdr:rowOff>107950</xdr:rowOff>
    </xdr:to>
    <xdr:sp macro="" textlink="">
      <xdr:nvSpPr>
        <xdr:cNvPr id="7" name="Pentágono 6">
          <a:extLst>
            <a:ext uri="{FF2B5EF4-FFF2-40B4-BE49-F238E27FC236}">
              <a16:creationId xmlns:a16="http://schemas.microsoft.com/office/drawing/2014/main" id="{00000000-0008-0000-0500-000007000000}"/>
            </a:ext>
          </a:extLst>
        </xdr:cNvPr>
        <xdr:cNvSpPr/>
      </xdr:nvSpPr>
      <xdr:spPr>
        <a:xfrm>
          <a:off x="9763125" y="23698200"/>
          <a:ext cx="3781425" cy="412750"/>
        </a:xfrm>
        <a:prstGeom prst="homePlate">
          <a:avLst/>
        </a:prstGeom>
        <a:noFill/>
        <a:ln w="57150">
          <a:solidFill>
            <a:srgbClr val="00FF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14</xdr:col>
      <xdr:colOff>362857</xdr:colOff>
      <xdr:row>88</xdr:row>
      <xdr:rowOff>2268</xdr:rowOff>
    </xdr:from>
    <xdr:to>
      <xdr:col>14</xdr:col>
      <xdr:colOff>505732</xdr:colOff>
      <xdr:row>88</xdr:row>
      <xdr:rowOff>145143</xdr:rowOff>
    </xdr:to>
    <xdr:sp macro="" textlink="">
      <xdr:nvSpPr>
        <xdr:cNvPr id="8" name="Conector 17">
          <a:extLst>
            <a:ext uri="{FF2B5EF4-FFF2-40B4-BE49-F238E27FC236}">
              <a16:creationId xmlns:a16="http://schemas.microsoft.com/office/drawing/2014/main" id="{00000000-0008-0000-0500-000008000000}"/>
            </a:ext>
          </a:extLst>
        </xdr:cNvPr>
        <xdr:cNvSpPr/>
      </xdr:nvSpPr>
      <xdr:spPr>
        <a:xfrm>
          <a:off x="13069207" y="23814768"/>
          <a:ext cx="142875" cy="142875"/>
        </a:xfrm>
        <a:prstGeom prst="flowChartConnector">
          <a:avLst/>
        </a:prstGeom>
        <a:solidFill>
          <a:schemeClr val="accen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oneCellAnchor>
    <xdr:from>
      <xdr:col>0</xdr:col>
      <xdr:colOff>584541</xdr:colOff>
      <xdr:row>95</xdr:row>
      <xdr:rowOff>-1</xdr:rowOff>
    </xdr:from>
    <xdr:ext cx="824365" cy="709841"/>
    <xdr:pic>
      <xdr:nvPicPr>
        <xdr:cNvPr id="9" name="Imagen 8">
          <a:extLst>
            <a:ext uri="{FF2B5EF4-FFF2-40B4-BE49-F238E27FC236}">
              <a16:creationId xmlns:a16="http://schemas.microsoft.com/office/drawing/2014/main" id="{00000000-0008-0000-0500-000009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84541" y="25419843"/>
          <a:ext cx="824365" cy="709841"/>
        </a:xfrm>
        <a:prstGeom prst="rect">
          <a:avLst/>
        </a:prstGeom>
      </xdr:spPr>
    </xdr:pic>
    <xdr:clientData/>
  </xdr:oneCellAnchor>
  <xdr:oneCellAnchor>
    <xdr:from>
      <xdr:col>17</xdr:col>
      <xdr:colOff>508000</xdr:colOff>
      <xdr:row>18</xdr:row>
      <xdr:rowOff>428625</xdr:rowOff>
    </xdr:from>
    <xdr:ext cx="184731" cy="264560"/>
    <xdr:sp macro="" textlink="">
      <xdr:nvSpPr>
        <xdr:cNvPr id="10" name="CuadroTexto 9">
          <a:extLst>
            <a:ext uri="{FF2B5EF4-FFF2-40B4-BE49-F238E27FC236}">
              <a16:creationId xmlns:a16="http://schemas.microsoft.com/office/drawing/2014/main" id="{00000000-0008-0000-0500-00000A000000}"/>
            </a:ext>
          </a:extLst>
        </xdr:cNvPr>
        <xdr:cNvSpPr txBox="1"/>
      </xdr:nvSpPr>
      <xdr:spPr>
        <a:xfrm>
          <a:off x="16414750" y="392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xdr:from>
      <xdr:col>16</xdr:col>
      <xdr:colOff>40821</xdr:colOff>
      <xdr:row>50</xdr:row>
      <xdr:rowOff>190500</xdr:rowOff>
    </xdr:from>
    <xdr:to>
      <xdr:col>17</xdr:col>
      <xdr:colOff>176893</xdr:colOff>
      <xdr:row>59</xdr:row>
      <xdr:rowOff>142875</xdr:rowOff>
    </xdr:to>
    <xdr:sp macro="" textlink="">
      <xdr:nvSpPr>
        <xdr:cNvPr id="11" name="CuadroTexto 10">
          <a:extLst>
            <a:ext uri="{FF2B5EF4-FFF2-40B4-BE49-F238E27FC236}">
              <a16:creationId xmlns:a16="http://schemas.microsoft.com/office/drawing/2014/main" id="{00000000-0008-0000-0500-00000B000000}"/>
            </a:ext>
          </a:extLst>
        </xdr:cNvPr>
        <xdr:cNvSpPr txBox="1"/>
      </xdr:nvSpPr>
      <xdr:spPr>
        <a:xfrm>
          <a:off x="14614071" y="17926050"/>
          <a:ext cx="1469572" cy="27813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400" b="1">
              <a:latin typeface="+mj-lt"/>
            </a:rPr>
            <a:t>T8</a:t>
          </a:r>
        </a:p>
        <a:p>
          <a:r>
            <a:rPr lang="es-CO" sz="1400" b="1">
              <a:latin typeface="+mj-lt"/>
            </a:rPr>
            <a:t>92,85%</a:t>
          </a:r>
        </a:p>
      </xdr:txBody>
    </xdr:sp>
    <xdr:clientData/>
  </xdr:twoCellAnchor>
  <xdr:twoCellAnchor editAs="oneCell">
    <xdr:from>
      <xdr:col>0</xdr:col>
      <xdr:colOff>95251</xdr:colOff>
      <xdr:row>14</xdr:row>
      <xdr:rowOff>54427</xdr:rowOff>
    </xdr:from>
    <xdr:to>
      <xdr:col>0</xdr:col>
      <xdr:colOff>796798</xdr:colOff>
      <xdr:row>17</xdr:row>
      <xdr:rowOff>45356</xdr:rowOff>
    </xdr:to>
    <xdr:pic>
      <xdr:nvPicPr>
        <xdr:cNvPr id="12" name="Imagen 11">
          <a:extLst>
            <a:ext uri="{FF2B5EF4-FFF2-40B4-BE49-F238E27FC236}">
              <a16:creationId xmlns:a16="http://schemas.microsoft.com/office/drawing/2014/main" id="{00000000-0008-0000-0500-00000C000000}"/>
            </a:ext>
          </a:extLst>
        </xdr:cNvPr>
        <xdr:cNvPicPr>
          <a:picLocks noChangeAspect="1"/>
        </xdr:cNvPicPr>
      </xdr:nvPicPr>
      <xdr:blipFill>
        <a:blip xmlns:r="http://schemas.openxmlformats.org/officeDocument/2006/relationships" r:embed="rId4">
          <a:duotone>
            <a:schemeClr val="accent5">
              <a:shade val="45000"/>
              <a:satMod val="135000"/>
            </a:schemeClr>
            <a:prstClr val="white"/>
          </a:duotone>
          <a:extLst>
            <a:ext uri="{BEBA8EAE-BF5A-486C-A8C5-ECC9F3942E4B}">
              <a14:imgProps xmlns:a14="http://schemas.microsoft.com/office/drawing/2010/main">
                <a14:imgLayer r:embed="rId5">
                  <a14:imgEffect>
                    <a14:saturation sat="0"/>
                  </a14:imgEffect>
                </a14:imgLayer>
              </a14:imgProps>
            </a:ext>
            <a:ext uri="{28A0092B-C50C-407E-A947-70E740481C1C}">
              <a14:useLocalDpi xmlns:a14="http://schemas.microsoft.com/office/drawing/2010/main" val="0"/>
            </a:ext>
          </a:extLst>
        </a:blip>
        <a:stretch>
          <a:fillRect/>
        </a:stretch>
      </xdr:blipFill>
      <xdr:spPr>
        <a:xfrm>
          <a:off x="95251" y="1835602"/>
          <a:ext cx="701547" cy="702128"/>
        </a:xfrm>
        <a:prstGeom prst="rect">
          <a:avLst/>
        </a:prstGeom>
      </xdr:spPr>
    </xdr:pic>
    <xdr:clientData/>
  </xdr:twoCellAnchor>
  <xdr:twoCellAnchor editAs="oneCell">
    <xdr:from>
      <xdr:col>6</xdr:col>
      <xdr:colOff>13606</xdr:colOff>
      <xdr:row>14</xdr:row>
      <xdr:rowOff>81641</xdr:rowOff>
    </xdr:from>
    <xdr:to>
      <xdr:col>6</xdr:col>
      <xdr:colOff>702129</xdr:colOff>
      <xdr:row>17</xdr:row>
      <xdr:rowOff>53522</xdr:rowOff>
    </xdr:to>
    <xdr:pic>
      <xdr:nvPicPr>
        <xdr:cNvPr id="13" name="Imagen 12">
          <a:extLst>
            <a:ext uri="{FF2B5EF4-FFF2-40B4-BE49-F238E27FC236}">
              <a16:creationId xmlns:a16="http://schemas.microsoft.com/office/drawing/2014/main" id="{00000000-0008-0000-0500-00000D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5166631" y="1862816"/>
          <a:ext cx="688523" cy="683080"/>
        </a:xfrm>
        <a:prstGeom prst="rect">
          <a:avLst/>
        </a:prstGeom>
      </xdr:spPr>
    </xdr:pic>
    <xdr:clientData/>
  </xdr:twoCellAnchor>
  <xdr:twoCellAnchor>
    <xdr:from>
      <xdr:col>1</xdr:col>
      <xdr:colOff>40821</xdr:colOff>
      <xdr:row>19</xdr:row>
      <xdr:rowOff>95250</xdr:rowOff>
    </xdr:from>
    <xdr:to>
      <xdr:col>4</xdr:col>
      <xdr:colOff>142874</xdr:colOff>
      <xdr:row>24</xdr:row>
      <xdr:rowOff>312964</xdr:rowOff>
    </xdr:to>
    <xdr:graphicFrame macro="">
      <xdr:nvGraphicFramePr>
        <xdr:cNvPr id="14" name="Gráfico 13">
          <a:extLst>
            <a:ext uri="{FF2B5EF4-FFF2-40B4-BE49-F238E27FC236}">
              <a16:creationId xmlns:a16="http://schemas.microsoft.com/office/drawing/2014/main" id="{00000000-0008-0000-05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68036</xdr:colOff>
      <xdr:row>19</xdr:row>
      <xdr:rowOff>95250</xdr:rowOff>
    </xdr:from>
    <xdr:to>
      <xdr:col>9</xdr:col>
      <xdr:colOff>309562</xdr:colOff>
      <xdr:row>24</xdr:row>
      <xdr:rowOff>149678</xdr:rowOff>
    </xdr:to>
    <xdr:graphicFrame macro="">
      <xdr:nvGraphicFramePr>
        <xdr:cNvPr id="15" name="Gráfico 14">
          <a:extLst>
            <a:ext uri="{FF2B5EF4-FFF2-40B4-BE49-F238E27FC236}">
              <a16:creationId xmlns:a16="http://schemas.microsoft.com/office/drawing/2014/main" id="{00000000-0008-0000-05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10</xdr:col>
      <xdr:colOff>256660</xdr:colOff>
      <xdr:row>14</xdr:row>
      <xdr:rowOff>108857</xdr:rowOff>
    </xdr:from>
    <xdr:to>
      <xdr:col>11</xdr:col>
      <xdr:colOff>415741</xdr:colOff>
      <xdr:row>17</xdr:row>
      <xdr:rowOff>153647</xdr:rowOff>
    </xdr:to>
    <xdr:pic>
      <xdr:nvPicPr>
        <xdr:cNvPr id="16" name="1 Imagen" descr="logo sin fon.png">
          <a:extLst>
            <a:ext uri="{FF2B5EF4-FFF2-40B4-BE49-F238E27FC236}">
              <a16:creationId xmlns:a16="http://schemas.microsoft.com/office/drawing/2014/main" id="{00000000-0008-0000-0500-00001000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9076810" y="1890032"/>
          <a:ext cx="1073481" cy="7559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149679</xdr:colOff>
      <xdr:row>28</xdr:row>
      <xdr:rowOff>435430</xdr:rowOff>
    </xdr:from>
    <xdr:to>
      <xdr:col>2</xdr:col>
      <xdr:colOff>353785</xdr:colOff>
      <xdr:row>28</xdr:row>
      <xdr:rowOff>449037</xdr:rowOff>
    </xdr:to>
    <xdr:cxnSp macro="">
      <xdr:nvCxnSpPr>
        <xdr:cNvPr id="17" name="Conector recto 16">
          <a:extLst>
            <a:ext uri="{FF2B5EF4-FFF2-40B4-BE49-F238E27FC236}">
              <a16:creationId xmlns:a16="http://schemas.microsoft.com/office/drawing/2014/main" id="{00000000-0008-0000-0500-000011000000}"/>
            </a:ext>
          </a:extLst>
        </xdr:cNvPr>
        <xdr:cNvCxnSpPr/>
      </xdr:nvCxnSpPr>
      <xdr:spPr>
        <a:xfrm>
          <a:off x="149679" y="8493580"/>
          <a:ext cx="2385331" cy="13607"/>
        </a:xfrm>
        <a:prstGeom prst="line">
          <a:avLst/>
        </a:prstGeom>
        <a:ln w="57150">
          <a:headEnd type="oval"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149679</xdr:colOff>
      <xdr:row>27</xdr:row>
      <xdr:rowOff>40822</xdr:rowOff>
    </xdr:from>
    <xdr:to>
      <xdr:col>0</xdr:col>
      <xdr:colOff>149679</xdr:colOff>
      <xdr:row>28</xdr:row>
      <xdr:rowOff>408215</xdr:rowOff>
    </xdr:to>
    <xdr:cxnSp macro="">
      <xdr:nvCxnSpPr>
        <xdr:cNvPr id="18" name="Conector recto 17">
          <a:extLst>
            <a:ext uri="{FF2B5EF4-FFF2-40B4-BE49-F238E27FC236}">
              <a16:creationId xmlns:a16="http://schemas.microsoft.com/office/drawing/2014/main" id="{00000000-0008-0000-0500-000012000000}"/>
            </a:ext>
          </a:extLst>
        </xdr:cNvPr>
        <xdr:cNvCxnSpPr/>
      </xdr:nvCxnSpPr>
      <xdr:spPr>
        <a:xfrm flipV="1">
          <a:off x="149679" y="7632247"/>
          <a:ext cx="0" cy="834118"/>
        </a:xfrm>
        <a:prstGeom prst="line">
          <a:avLst/>
        </a:prstGeom>
        <a:ln w="38100">
          <a:headEnd type="oval" w="med" len="med"/>
          <a:tailEnd type="oval"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81643</xdr:colOff>
      <xdr:row>28</xdr:row>
      <xdr:rowOff>449036</xdr:rowOff>
    </xdr:from>
    <xdr:to>
      <xdr:col>1</xdr:col>
      <xdr:colOff>81643</xdr:colOff>
      <xdr:row>30</xdr:row>
      <xdr:rowOff>40822</xdr:rowOff>
    </xdr:to>
    <xdr:cxnSp macro="">
      <xdr:nvCxnSpPr>
        <xdr:cNvPr id="19" name="Conector recto 18">
          <a:extLst>
            <a:ext uri="{FF2B5EF4-FFF2-40B4-BE49-F238E27FC236}">
              <a16:creationId xmlns:a16="http://schemas.microsoft.com/office/drawing/2014/main" id="{00000000-0008-0000-0500-000013000000}"/>
            </a:ext>
          </a:extLst>
        </xdr:cNvPr>
        <xdr:cNvCxnSpPr/>
      </xdr:nvCxnSpPr>
      <xdr:spPr>
        <a:xfrm>
          <a:off x="1548493" y="8507186"/>
          <a:ext cx="0" cy="630011"/>
        </a:xfrm>
        <a:prstGeom prst="line">
          <a:avLst/>
        </a:prstGeom>
        <a:ln w="38100">
          <a:headEnd type="oval" w="med" len="med"/>
          <a:tailEnd type="oval"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585107</xdr:colOff>
      <xdr:row>28</xdr:row>
      <xdr:rowOff>449036</xdr:rowOff>
    </xdr:from>
    <xdr:to>
      <xdr:col>3</xdr:col>
      <xdr:colOff>299357</xdr:colOff>
      <xdr:row>28</xdr:row>
      <xdr:rowOff>449038</xdr:rowOff>
    </xdr:to>
    <xdr:cxnSp macro="">
      <xdr:nvCxnSpPr>
        <xdr:cNvPr id="20" name="Conector recto 19">
          <a:extLst>
            <a:ext uri="{FF2B5EF4-FFF2-40B4-BE49-F238E27FC236}">
              <a16:creationId xmlns:a16="http://schemas.microsoft.com/office/drawing/2014/main" id="{00000000-0008-0000-0500-000014000000}"/>
            </a:ext>
          </a:extLst>
        </xdr:cNvPr>
        <xdr:cNvCxnSpPr/>
      </xdr:nvCxnSpPr>
      <xdr:spPr>
        <a:xfrm flipV="1">
          <a:off x="2766332" y="8507186"/>
          <a:ext cx="866775" cy="2"/>
        </a:xfrm>
        <a:prstGeom prst="line">
          <a:avLst/>
        </a:prstGeom>
        <a:ln w="57150">
          <a:solidFill>
            <a:srgbClr val="00FF00"/>
          </a:solidFill>
          <a:headEnd type="oval"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1034142</xdr:colOff>
      <xdr:row>27</xdr:row>
      <xdr:rowOff>95250</xdr:rowOff>
    </xdr:from>
    <xdr:to>
      <xdr:col>2</xdr:col>
      <xdr:colOff>1034143</xdr:colOff>
      <xdr:row>28</xdr:row>
      <xdr:rowOff>449037</xdr:rowOff>
    </xdr:to>
    <xdr:cxnSp macro="">
      <xdr:nvCxnSpPr>
        <xdr:cNvPr id="21" name="Conector recto 20">
          <a:extLst>
            <a:ext uri="{FF2B5EF4-FFF2-40B4-BE49-F238E27FC236}">
              <a16:creationId xmlns:a16="http://schemas.microsoft.com/office/drawing/2014/main" id="{00000000-0008-0000-0500-000015000000}"/>
            </a:ext>
          </a:extLst>
        </xdr:cNvPr>
        <xdr:cNvCxnSpPr/>
      </xdr:nvCxnSpPr>
      <xdr:spPr>
        <a:xfrm flipH="1" flipV="1">
          <a:off x="3215367" y="7686675"/>
          <a:ext cx="1" cy="820512"/>
        </a:xfrm>
        <a:prstGeom prst="line">
          <a:avLst/>
        </a:prstGeom>
        <a:ln w="38100">
          <a:solidFill>
            <a:srgbClr val="00FF00"/>
          </a:solidFill>
          <a:headEnd type="oval" w="med" len="med"/>
          <a:tailEnd type="oval"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478972</xdr:colOff>
      <xdr:row>28</xdr:row>
      <xdr:rowOff>367393</xdr:rowOff>
    </xdr:from>
    <xdr:to>
      <xdr:col>8</xdr:col>
      <xdr:colOff>381001</xdr:colOff>
      <xdr:row>28</xdr:row>
      <xdr:rowOff>383725</xdr:rowOff>
    </xdr:to>
    <xdr:cxnSp macro="">
      <xdr:nvCxnSpPr>
        <xdr:cNvPr id="22" name="Conector recto 21">
          <a:extLst>
            <a:ext uri="{FF2B5EF4-FFF2-40B4-BE49-F238E27FC236}">
              <a16:creationId xmlns:a16="http://schemas.microsoft.com/office/drawing/2014/main" id="{00000000-0008-0000-0500-000016000000}"/>
            </a:ext>
          </a:extLst>
        </xdr:cNvPr>
        <xdr:cNvCxnSpPr/>
      </xdr:nvCxnSpPr>
      <xdr:spPr>
        <a:xfrm flipV="1">
          <a:off x="3812722" y="8425543"/>
          <a:ext cx="3788229" cy="16332"/>
        </a:xfrm>
        <a:prstGeom prst="line">
          <a:avLst/>
        </a:prstGeom>
        <a:ln w="57150">
          <a:solidFill>
            <a:schemeClr val="accent1"/>
          </a:solidFill>
          <a:headEnd type="oval"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859971</xdr:colOff>
      <xdr:row>28</xdr:row>
      <xdr:rowOff>451758</xdr:rowOff>
    </xdr:from>
    <xdr:to>
      <xdr:col>3</xdr:col>
      <xdr:colOff>859971</xdr:colOff>
      <xdr:row>30</xdr:row>
      <xdr:rowOff>43544</xdr:rowOff>
    </xdr:to>
    <xdr:cxnSp macro="">
      <xdr:nvCxnSpPr>
        <xdr:cNvPr id="23" name="Conector recto 22">
          <a:extLst>
            <a:ext uri="{FF2B5EF4-FFF2-40B4-BE49-F238E27FC236}">
              <a16:creationId xmlns:a16="http://schemas.microsoft.com/office/drawing/2014/main" id="{00000000-0008-0000-0500-000017000000}"/>
            </a:ext>
          </a:extLst>
        </xdr:cNvPr>
        <xdr:cNvCxnSpPr/>
      </xdr:nvCxnSpPr>
      <xdr:spPr>
        <a:xfrm>
          <a:off x="4193721" y="8509908"/>
          <a:ext cx="0" cy="630011"/>
        </a:xfrm>
        <a:prstGeom prst="line">
          <a:avLst/>
        </a:prstGeom>
        <a:ln w="38100">
          <a:headEnd type="oval" w="med" len="med"/>
          <a:tailEnd type="oval"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381001</xdr:colOff>
      <xdr:row>26</xdr:row>
      <xdr:rowOff>462643</xdr:rowOff>
    </xdr:from>
    <xdr:to>
      <xdr:col>8</xdr:col>
      <xdr:colOff>381001</xdr:colOff>
      <xdr:row>28</xdr:row>
      <xdr:rowOff>340178</xdr:rowOff>
    </xdr:to>
    <xdr:cxnSp macro="">
      <xdr:nvCxnSpPr>
        <xdr:cNvPr id="24" name="Conector recto 23">
          <a:extLst>
            <a:ext uri="{FF2B5EF4-FFF2-40B4-BE49-F238E27FC236}">
              <a16:creationId xmlns:a16="http://schemas.microsoft.com/office/drawing/2014/main" id="{00000000-0008-0000-0500-000018000000}"/>
            </a:ext>
          </a:extLst>
        </xdr:cNvPr>
        <xdr:cNvCxnSpPr/>
      </xdr:nvCxnSpPr>
      <xdr:spPr>
        <a:xfrm flipV="1">
          <a:off x="7600951" y="7558768"/>
          <a:ext cx="0" cy="839560"/>
        </a:xfrm>
        <a:prstGeom prst="line">
          <a:avLst/>
        </a:prstGeom>
        <a:ln w="38100">
          <a:headEnd type="oval" w="med" len="med"/>
          <a:tailEnd type="oval"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740229</xdr:colOff>
      <xdr:row>28</xdr:row>
      <xdr:rowOff>427268</xdr:rowOff>
    </xdr:from>
    <xdr:to>
      <xdr:col>11</xdr:col>
      <xdr:colOff>326572</xdr:colOff>
      <xdr:row>28</xdr:row>
      <xdr:rowOff>435429</xdr:rowOff>
    </xdr:to>
    <xdr:cxnSp macro="">
      <xdr:nvCxnSpPr>
        <xdr:cNvPr id="25" name="Conector recto 24">
          <a:extLst>
            <a:ext uri="{FF2B5EF4-FFF2-40B4-BE49-F238E27FC236}">
              <a16:creationId xmlns:a16="http://schemas.microsoft.com/office/drawing/2014/main" id="{00000000-0008-0000-0500-000019000000}"/>
            </a:ext>
          </a:extLst>
        </xdr:cNvPr>
        <xdr:cNvCxnSpPr/>
      </xdr:nvCxnSpPr>
      <xdr:spPr>
        <a:xfrm>
          <a:off x="7960179" y="8485418"/>
          <a:ext cx="2100943" cy="8161"/>
        </a:xfrm>
        <a:prstGeom prst="line">
          <a:avLst/>
        </a:prstGeom>
        <a:ln w="57150">
          <a:solidFill>
            <a:srgbClr val="00FF00"/>
          </a:solidFill>
          <a:headEnd type="oval"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326572</xdr:colOff>
      <xdr:row>28</xdr:row>
      <xdr:rowOff>435429</xdr:rowOff>
    </xdr:from>
    <xdr:to>
      <xdr:col>14</xdr:col>
      <xdr:colOff>421822</xdr:colOff>
      <xdr:row>28</xdr:row>
      <xdr:rowOff>449036</xdr:rowOff>
    </xdr:to>
    <xdr:cxnSp macro="">
      <xdr:nvCxnSpPr>
        <xdr:cNvPr id="26" name="Conector recto 25">
          <a:extLst>
            <a:ext uri="{FF2B5EF4-FFF2-40B4-BE49-F238E27FC236}">
              <a16:creationId xmlns:a16="http://schemas.microsoft.com/office/drawing/2014/main" id="{00000000-0008-0000-0500-00001A000000}"/>
            </a:ext>
          </a:extLst>
        </xdr:cNvPr>
        <xdr:cNvCxnSpPr/>
      </xdr:nvCxnSpPr>
      <xdr:spPr>
        <a:xfrm>
          <a:off x="10061122" y="8493579"/>
          <a:ext cx="3067050" cy="13607"/>
        </a:xfrm>
        <a:prstGeom prst="line">
          <a:avLst/>
        </a:prstGeom>
        <a:ln w="57150">
          <a:solidFill>
            <a:srgbClr val="00FF00"/>
          </a:solidFill>
          <a:headEnd type="oval"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432705</xdr:colOff>
      <xdr:row>27</xdr:row>
      <xdr:rowOff>43543</xdr:rowOff>
    </xdr:from>
    <xdr:to>
      <xdr:col>14</xdr:col>
      <xdr:colOff>432706</xdr:colOff>
      <xdr:row>28</xdr:row>
      <xdr:rowOff>397330</xdr:rowOff>
    </xdr:to>
    <xdr:cxnSp macro="">
      <xdr:nvCxnSpPr>
        <xdr:cNvPr id="27" name="Conector recto 26">
          <a:extLst>
            <a:ext uri="{FF2B5EF4-FFF2-40B4-BE49-F238E27FC236}">
              <a16:creationId xmlns:a16="http://schemas.microsoft.com/office/drawing/2014/main" id="{00000000-0008-0000-0500-00001B000000}"/>
            </a:ext>
          </a:extLst>
        </xdr:cNvPr>
        <xdr:cNvCxnSpPr/>
      </xdr:nvCxnSpPr>
      <xdr:spPr>
        <a:xfrm flipH="1" flipV="1">
          <a:off x="13139055" y="7634968"/>
          <a:ext cx="1" cy="820512"/>
        </a:xfrm>
        <a:prstGeom prst="line">
          <a:avLst/>
        </a:prstGeom>
        <a:ln w="38100">
          <a:solidFill>
            <a:srgbClr val="00FF00"/>
          </a:solidFill>
          <a:headEnd type="oval" w="med" len="med"/>
          <a:tailEnd type="oval"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318407</xdr:colOff>
      <xdr:row>28</xdr:row>
      <xdr:rowOff>427265</xdr:rowOff>
    </xdr:from>
    <xdr:to>
      <xdr:col>11</xdr:col>
      <xdr:colOff>318407</xdr:colOff>
      <xdr:row>30</xdr:row>
      <xdr:rowOff>19051</xdr:rowOff>
    </xdr:to>
    <xdr:cxnSp macro="">
      <xdr:nvCxnSpPr>
        <xdr:cNvPr id="28" name="Conector recto 27">
          <a:extLst>
            <a:ext uri="{FF2B5EF4-FFF2-40B4-BE49-F238E27FC236}">
              <a16:creationId xmlns:a16="http://schemas.microsoft.com/office/drawing/2014/main" id="{00000000-0008-0000-0500-00001C000000}"/>
            </a:ext>
          </a:extLst>
        </xdr:cNvPr>
        <xdr:cNvCxnSpPr/>
      </xdr:nvCxnSpPr>
      <xdr:spPr>
        <a:xfrm>
          <a:off x="10052957" y="8485415"/>
          <a:ext cx="0" cy="630011"/>
        </a:xfrm>
        <a:prstGeom prst="line">
          <a:avLst/>
        </a:prstGeom>
        <a:ln w="38100">
          <a:headEnd type="oval" w="med" len="med"/>
          <a:tailEnd type="oval"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773904</xdr:colOff>
      <xdr:row>5</xdr:row>
      <xdr:rowOff>107157</xdr:rowOff>
    </xdr:from>
    <xdr:to>
      <xdr:col>1</xdr:col>
      <xdr:colOff>559593</xdr:colOff>
      <xdr:row>7</xdr:row>
      <xdr:rowOff>330993</xdr:rowOff>
    </xdr:to>
    <xdr:pic>
      <xdr:nvPicPr>
        <xdr:cNvPr id="29" name="Imagen 28">
          <a:extLst>
            <a:ext uri="{FF2B5EF4-FFF2-40B4-BE49-F238E27FC236}">
              <a16:creationId xmlns:a16="http://schemas.microsoft.com/office/drawing/2014/main" id="{00000000-0008-0000-0500-00001D0000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773904" y="1071563"/>
          <a:ext cx="1476377" cy="105727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288019</xdr:colOff>
      <xdr:row>11</xdr:row>
      <xdr:rowOff>68035</xdr:rowOff>
    </xdr:from>
    <xdr:to>
      <xdr:col>0</xdr:col>
      <xdr:colOff>925286</xdr:colOff>
      <xdr:row>13</xdr:row>
      <xdr:rowOff>68035</xdr:rowOff>
    </xdr:to>
    <xdr:pic>
      <xdr:nvPicPr>
        <xdr:cNvPr id="4" name="Imagen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8019" y="1142999"/>
          <a:ext cx="637267" cy="639535"/>
        </a:xfrm>
        <a:prstGeom prst="rect">
          <a:avLst/>
        </a:prstGeom>
      </xdr:spPr>
    </xdr:pic>
    <xdr:clientData/>
  </xdr:twoCellAnchor>
  <xdr:twoCellAnchor editAs="oneCell">
    <xdr:from>
      <xdr:col>0</xdr:col>
      <xdr:colOff>356576</xdr:colOff>
      <xdr:row>30</xdr:row>
      <xdr:rowOff>707571</xdr:rowOff>
    </xdr:from>
    <xdr:to>
      <xdr:col>0</xdr:col>
      <xdr:colOff>1165067</xdr:colOff>
      <xdr:row>32</xdr:row>
      <xdr:rowOff>108855</xdr:rowOff>
    </xdr:to>
    <xdr:pic>
      <xdr:nvPicPr>
        <xdr:cNvPr id="5" name="Imagen 4">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2">
          <a:duotone>
            <a:prstClr val="black"/>
            <a:schemeClr val="accent3">
              <a:tint val="45000"/>
              <a:satMod val="400000"/>
            </a:schemeClr>
          </a:duotone>
          <a:extLst>
            <a:ext uri="{28A0092B-C50C-407E-A947-70E740481C1C}">
              <a14:useLocalDpi xmlns:a14="http://schemas.microsoft.com/office/drawing/2010/main" val="0"/>
            </a:ext>
          </a:extLst>
        </a:blip>
        <a:stretch>
          <a:fillRect/>
        </a:stretch>
      </xdr:blipFill>
      <xdr:spPr>
        <a:xfrm>
          <a:off x="356576" y="9606642"/>
          <a:ext cx="800553" cy="802821"/>
        </a:xfrm>
        <a:prstGeom prst="rect">
          <a:avLst/>
        </a:prstGeom>
      </xdr:spPr>
    </xdr:pic>
    <xdr:clientData/>
  </xdr:twoCellAnchor>
  <xdr:twoCellAnchor>
    <xdr:from>
      <xdr:col>0</xdr:col>
      <xdr:colOff>47625</xdr:colOff>
      <xdr:row>77</xdr:row>
      <xdr:rowOff>79375</xdr:rowOff>
    </xdr:from>
    <xdr:to>
      <xdr:col>2</xdr:col>
      <xdr:colOff>841375</xdr:colOff>
      <xdr:row>79</xdr:row>
      <xdr:rowOff>111125</xdr:rowOff>
    </xdr:to>
    <xdr:sp macro="" textlink="">
      <xdr:nvSpPr>
        <xdr:cNvPr id="11" name="Pentágono 10">
          <a:extLst>
            <a:ext uri="{FF2B5EF4-FFF2-40B4-BE49-F238E27FC236}">
              <a16:creationId xmlns:a16="http://schemas.microsoft.com/office/drawing/2014/main" id="{00000000-0008-0000-0600-00000B000000}"/>
            </a:ext>
          </a:extLst>
        </xdr:cNvPr>
        <xdr:cNvSpPr/>
      </xdr:nvSpPr>
      <xdr:spPr>
        <a:xfrm>
          <a:off x="47625" y="42751375"/>
          <a:ext cx="2279650" cy="412750"/>
        </a:xfrm>
        <a:prstGeom prst="homePlate">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1153583</xdr:colOff>
      <xdr:row>77</xdr:row>
      <xdr:rowOff>73025</xdr:rowOff>
    </xdr:from>
    <xdr:to>
      <xdr:col>6</xdr:col>
      <xdr:colOff>882650</xdr:colOff>
      <xdr:row>79</xdr:row>
      <xdr:rowOff>104775</xdr:rowOff>
    </xdr:to>
    <xdr:sp macro="" textlink="">
      <xdr:nvSpPr>
        <xdr:cNvPr id="12" name="Pentágono 11">
          <a:extLst>
            <a:ext uri="{FF2B5EF4-FFF2-40B4-BE49-F238E27FC236}">
              <a16:creationId xmlns:a16="http://schemas.microsoft.com/office/drawing/2014/main" id="{00000000-0008-0000-0600-00000C000000}"/>
            </a:ext>
          </a:extLst>
        </xdr:cNvPr>
        <xdr:cNvSpPr/>
      </xdr:nvSpPr>
      <xdr:spPr>
        <a:xfrm>
          <a:off x="2639483" y="42745025"/>
          <a:ext cx="2396067" cy="412750"/>
        </a:xfrm>
        <a:prstGeom prst="homePlate">
          <a:avLst/>
        </a:prstGeom>
        <a:noFill/>
        <a:ln w="57150">
          <a:solidFill>
            <a:srgbClr val="00FF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82550</xdr:colOff>
      <xdr:row>77</xdr:row>
      <xdr:rowOff>98425</xdr:rowOff>
    </xdr:from>
    <xdr:to>
      <xdr:col>9</xdr:col>
      <xdr:colOff>781050</xdr:colOff>
      <xdr:row>79</xdr:row>
      <xdr:rowOff>130175</xdr:rowOff>
    </xdr:to>
    <xdr:sp macro="" textlink="">
      <xdr:nvSpPr>
        <xdr:cNvPr id="13" name="Pentágono 12">
          <a:extLst>
            <a:ext uri="{FF2B5EF4-FFF2-40B4-BE49-F238E27FC236}">
              <a16:creationId xmlns:a16="http://schemas.microsoft.com/office/drawing/2014/main" id="{00000000-0008-0000-0600-00000D000000}"/>
            </a:ext>
          </a:extLst>
        </xdr:cNvPr>
        <xdr:cNvSpPr/>
      </xdr:nvSpPr>
      <xdr:spPr>
        <a:xfrm>
          <a:off x="5435600" y="42770425"/>
          <a:ext cx="2565400" cy="412750"/>
        </a:xfrm>
        <a:prstGeom prst="homePlate">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28575</xdr:colOff>
      <xdr:row>77</xdr:row>
      <xdr:rowOff>76200</xdr:rowOff>
    </xdr:from>
    <xdr:to>
      <xdr:col>14</xdr:col>
      <xdr:colOff>838200</xdr:colOff>
      <xdr:row>79</xdr:row>
      <xdr:rowOff>107950</xdr:rowOff>
    </xdr:to>
    <xdr:sp macro="" textlink="">
      <xdr:nvSpPr>
        <xdr:cNvPr id="14" name="Pentágono 13">
          <a:extLst>
            <a:ext uri="{FF2B5EF4-FFF2-40B4-BE49-F238E27FC236}">
              <a16:creationId xmlns:a16="http://schemas.microsoft.com/office/drawing/2014/main" id="{00000000-0008-0000-0600-00000E000000}"/>
            </a:ext>
          </a:extLst>
        </xdr:cNvPr>
        <xdr:cNvSpPr/>
      </xdr:nvSpPr>
      <xdr:spPr>
        <a:xfrm>
          <a:off x="8486775" y="42748200"/>
          <a:ext cx="2724150" cy="412750"/>
        </a:xfrm>
        <a:prstGeom prst="homePlate">
          <a:avLst/>
        </a:prstGeom>
        <a:noFill/>
        <a:ln w="57150">
          <a:solidFill>
            <a:srgbClr val="00FF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14</xdr:col>
      <xdr:colOff>362857</xdr:colOff>
      <xdr:row>78</xdr:row>
      <xdr:rowOff>2268</xdr:rowOff>
    </xdr:from>
    <xdr:to>
      <xdr:col>14</xdr:col>
      <xdr:colOff>505732</xdr:colOff>
      <xdr:row>78</xdr:row>
      <xdr:rowOff>145143</xdr:rowOff>
    </xdr:to>
    <xdr:sp macro="" textlink="">
      <xdr:nvSpPr>
        <xdr:cNvPr id="18" name="Conector 17">
          <a:extLst>
            <a:ext uri="{FF2B5EF4-FFF2-40B4-BE49-F238E27FC236}">
              <a16:creationId xmlns:a16="http://schemas.microsoft.com/office/drawing/2014/main" id="{00000000-0008-0000-0600-000012000000}"/>
            </a:ext>
          </a:extLst>
        </xdr:cNvPr>
        <xdr:cNvSpPr/>
      </xdr:nvSpPr>
      <xdr:spPr>
        <a:xfrm>
          <a:off x="10735582" y="42864768"/>
          <a:ext cx="142875" cy="142875"/>
        </a:xfrm>
        <a:prstGeom prst="flowChartConnector">
          <a:avLst/>
        </a:prstGeom>
        <a:solidFill>
          <a:schemeClr val="accen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oneCellAnchor>
    <xdr:from>
      <xdr:col>0</xdr:col>
      <xdr:colOff>584541</xdr:colOff>
      <xdr:row>85</xdr:row>
      <xdr:rowOff>79375</xdr:rowOff>
    </xdr:from>
    <xdr:ext cx="621393" cy="630465"/>
    <xdr:pic>
      <xdr:nvPicPr>
        <xdr:cNvPr id="21" name="Imagen 20">
          <a:extLst>
            <a:ext uri="{FF2B5EF4-FFF2-40B4-BE49-F238E27FC236}">
              <a16:creationId xmlns:a16="http://schemas.microsoft.com/office/drawing/2014/main" id="{00000000-0008-0000-0600-000015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84541" y="25499219"/>
          <a:ext cx="621393" cy="630465"/>
        </a:xfrm>
        <a:prstGeom prst="rect">
          <a:avLst/>
        </a:prstGeom>
      </xdr:spPr>
    </xdr:pic>
    <xdr:clientData/>
  </xdr:oneCellAnchor>
  <xdr:oneCellAnchor>
    <xdr:from>
      <xdr:col>17</xdr:col>
      <xdr:colOff>508000</xdr:colOff>
      <xdr:row>18</xdr:row>
      <xdr:rowOff>428625</xdr:rowOff>
    </xdr:from>
    <xdr:ext cx="184731" cy="264560"/>
    <xdr:sp macro="" textlink="">
      <xdr:nvSpPr>
        <xdr:cNvPr id="26" name="CuadroTexto 25">
          <a:extLst>
            <a:ext uri="{FF2B5EF4-FFF2-40B4-BE49-F238E27FC236}">
              <a16:creationId xmlns:a16="http://schemas.microsoft.com/office/drawing/2014/main" id="{00000000-0008-0000-0600-00001A000000}"/>
            </a:ext>
          </a:extLst>
        </xdr:cNvPr>
        <xdr:cNvSpPr txBox="1"/>
      </xdr:nvSpPr>
      <xdr:spPr>
        <a:xfrm>
          <a:off x="14366875" y="3400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xdr:from>
      <xdr:col>16</xdr:col>
      <xdr:colOff>40821</xdr:colOff>
      <xdr:row>53</xdr:row>
      <xdr:rowOff>190500</xdr:rowOff>
    </xdr:from>
    <xdr:to>
      <xdr:col>17</xdr:col>
      <xdr:colOff>176893</xdr:colOff>
      <xdr:row>62</xdr:row>
      <xdr:rowOff>142875</xdr:rowOff>
    </xdr:to>
    <xdr:sp macro="" textlink="">
      <xdr:nvSpPr>
        <xdr:cNvPr id="31" name="CuadroTexto 30">
          <a:extLst>
            <a:ext uri="{FF2B5EF4-FFF2-40B4-BE49-F238E27FC236}">
              <a16:creationId xmlns:a16="http://schemas.microsoft.com/office/drawing/2014/main" id="{00000000-0008-0000-0600-00001F000000}"/>
            </a:ext>
          </a:extLst>
        </xdr:cNvPr>
        <xdr:cNvSpPr txBox="1"/>
      </xdr:nvSpPr>
      <xdr:spPr>
        <a:xfrm>
          <a:off x="12566196" y="14849475"/>
          <a:ext cx="1469572" cy="1466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400" b="1">
              <a:latin typeface="+mj-lt"/>
            </a:rPr>
            <a:t>T8</a:t>
          </a:r>
        </a:p>
        <a:p>
          <a:r>
            <a:rPr lang="es-CO" sz="1400" b="1">
              <a:latin typeface="+mj-lt"/>
            </a:rPr>
            <a:t>92,85%</a:t>
          </a:r>
        </a:p>
      </xdr:txBody>
    </xdr:sp>
    <xdr:clientData/>
  </xdr:twoCellAnchor>
  <xdr:twoCellAnchor editAs="oneCell">
    <xdr:from>
      <xdr:col>0</xdr:col>
      <xdr:colOff>95251</xdr:colOff>
      <xdr:row>14</xdr:row>
      <xdr:rowOff>54427</xdr:rowOff>
    </xdr:from>
    <xdr:to>
      <xdr:col>0</xdr:col>
      <xdr:colOff>796798</xdr:colOff>
      <xdr:row>15</xdr:row>
      <xdr:rowOff>204106</xdr:rowOff>
    </xdr:to>
    <xdr:pic>
      <xdr:nvPicPr>
        <xdr:cNvPr id="58" name="Imagen 57">
          <a:extLst>
            <a:ext uri="{FF2B5EF4-FFF2-40B4-BE49-F238E27FC236}">
              <a16:creationId xmlns:a16="http://schemas.microsoft.com/office/drawing/2014/main" id="{00000000-0008-0000-0600-00003A000000}"/>
            </a:ext>
          </a:extLst>
        </xdr:cNvPr>
        <xdr:cNvPicPr>
          <a:picLocks noChangeAspect="1"/>
        </xdr:cNvPicPr>
      </xdr:nvPicPr>
      <xdr:blipFill>
        <a:blip xmlns:r="http://schemas.openxmlformats.org/officeDocument/2006/relationships" r:embed="rId4">
          <a:duotone>
            <a:schemeClr val="accent5">
              <a:shade val="45000"/>
              <a:satMod val="135000"/>
            </a:schemeClr>
            <a:prstClr val="white"/>
          </a:duotone>
          <a:extLst>
            <a:ext uri="{BEBA8EAE-BF5A-486C-A8C5-ECC9F3942E4B}">
              <a14:imgProps xmlns:a14="http://schemas.microsoft.com/office/drawing/2010/main">
                <a14:imgLayer r:embed="rId5">
                  <a14:imgEffect>
                    <a14:saturation sat="0"/>
                  </a14:imgEffect>
                </a14:imgLayer>
              </a14:imgProps>
            </a:ext>
            <a:ext uri="{28A0092B-C50C-407E-A947-70E740481C1C}">
              <a14:useLocalDpi xmlns:a14="http://schemas.microsoft.com/office/drawing/2010/main" val="0"/>
            </a:ext>
          </a:extLst>
        </a:blip>
        <a:stretch>
          <a:fillRect/>
        </a:stretch>
      </xdr:blipFill>
      <xdr:spPr>
        <a:xfrm>
          <a:off x="95251" y="1850570"/>
          <a:ext cx="701547" cy="707571"/>
        </a:xfrm>
        <a:prstGeom prst="rect">
          <a:avLst/>
        </a:prstGeom>
      </xdr:spPr>
    </xdr:pic>
    <xdr:clientData/>
  </xdr:twoCellAnchor>
  <xdr:twoCellAnchor editAs="oneCell">
    <xdr:from>
      <xdr:col>6</xdr:col>
      <xdr:colOff>13606</xdr:colOff>
      <xdr:row>14</xdr:row>
      <xdr:rowOff>81641</xdr:rowOff>
    </xdr:from>
    <xdr:to>
      <xdr:col>6</xdr:col>
      <xdr:colOff>702129</xdr:colOff>
      <xdr:row>15</xdr:row>
      <xdr:rowOff>212272</xdr:rowOff>
    </xdr:to>
    <xdr:pic>
      <xdr:nvPicPr>
        <xdr:cNvPr id="61" name="Imagen 60">
          <a:extLst>
            <a:ext uri="{FF2B5EF4-FFF2-40B4-BE49-F238E27FC236}">
              <a16:creationId xmlns:a16="http://schemas.microsoft.com/office/drawing/2014/main" id="{00000000-0008-0000-0600-00003D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4313463" y="1877784"/>
          <a:ext cx="688523" cy="688523"/>
        </a:xfrm>
        <a:prstGeom prst="rect">
          <a:avLst/>
        </a:prstGeom>
      </xdr:spPr>
    </xdr:pic>
    <xdr:clientData/>
  </xdr:twoCellAnchor>
  <xdr:twoCellAnchor>
    <xdr:from>
      <xdr:col>1</xdr:col>
      <xdr:colOff>88446</xdr:colOff>
      <xdr:row>19</xdr:row>
      <xdr:rowOff>83344</xdr:rowOff>
    </xdr:from>
    <xdr:to>
      <xdr:col>4</xdr:col>
      <xdr:colOff>190499</xdr:colOff>
      <xdr:row>24</xdr:row>
      <xdr:rowOff>301058</xdr:rowOff>
    </xdr:to>
    <xdr:graphicFrame macro="">
      <xdr:nvGraphicFramePr>
        <xdr:cNvPr id="53" name="Gráfico 52">
          <a:extLst>
            <a:ext uri="{FF2B5EF4-FFF2-40B4-BE49-F238E27FC236}">
              <a16:creationId xmlns:a16="http://schemas.microsoft.com/office/drawing/2014/main" id="{00000000-0008-0000-0600-00003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68036</xdr:colOff>
      <xdr:row>19</xdr:row>
      <xdr:rowOff>95250</xdr:rowOff>
    </xdr:from>
    <xdr:to>
      <xdr:col>9</xdr:col>
      <xdr:colOff>309562</xdr:colOff>
      <xdr:row>24</xdr:row>
      <xdr:rowOff>149678</xdr:rowOff>
    </xdr:to>
    <xdr:graphicFrame macro="">
      <xdr:nvGraphicFramePr>
        <xdr:cNvPr id="54" name="Gráfico 53">
          <a:extLst>
            <a:ext uri="{FF2B5EF4-FFF2-40B4-BE49-F238E27FC236}">
              <a16:creationId xmlns:a16="http://schemas.microsoft.com/office/drawing/2014/main" id="{00000000-0008-0000-06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10</xdr:col>
      <xdr:colOff>256660</xdr:colOff>
      <xdr:row>14</xdr:row>
      <xdr:rowOff>108857</xdr:rowOff>
    </xdr:from>
    <xdr:to>
      <xdr:col>11</xdr:col>
      <xdr:colOff>415741</xdr:colOff>
      <xdr:row>15</xdr:row>
      <xdr:rowOff>312397</xdr:rowOff>
    </xdr:to>
    <xdr:pic>
      <xdr:nvPicPr>
        <xdr:cNvPr id="63" name="1 Imagen" descr="logo sin fon.png">
          <a:extLst>
            <a:ext uri="{FF2B5EF4-FFF2-40B4-BE49-F238E27FC236}">
              <a16:creationId xmlns:a16="http://schemas.microsoft.com/office/drawing/2014/main" id="{00000000-0008-0000-0600-00003F00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7740589" y="1905000"/>
          <a:ext cx="1079831" cy="7756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149679</xdr:colOff>
      <xdr:row>28</xdr:row>
      <xdr:rowOff>435430</xdr:rowOff>
    </xdr:from>
    <xdr:to>
      <xdr:col>2</xdr:col>
      <xdr:colOff>353785</xdr:colOff>
      <xdr:row>28</xdr:row>
      <xdr:rowOff>449037</xdr:rowOff>
    </xdr:to>
    <xdr:cxnSp macro="">
      <xdr:nvCxnSpPr>
        <xdr:cNvPr id="65" name="Conector recto 64">
          <a:extLst>
            <a:ext uri="{FF2B5EF4-FFF2-40B4-BE49-F238E27FC236}">
              <a16:creationId xmlns:a16="http://schemas.microsoft.com/office/drawing/2014/main" id="{00000000-0008-0000-0600-000041000000}"/>
            </a:ext>
          </a:extLst>
        </xdr:cNvPr>
        <xdr:cNvCxnSpPr/>
      </xdr:nvCxnSpPr>
      <xdr:spPr>
        <a:xfrm>
          <a:off x="149679" y="7796894"/>
          <a:ext cx="1877785" cy="13607"/>
        </a:xfrm>
        <a:prstGeom prst="line">
          <a:avLst/>
        </a:prstGeom>
        <a:ln w="57150">
          <a:headEnd type="oval"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149679</xdr:colOff>
      <xdr:row>27</xdr:row>
      <xdr:rowOff>40822</xdr:rowOff>
    </xdr:from>
    <xdr:to>
      <xdr:col>0</xdr:col>
      <xdr:colOff>149679</xdr:colOff>
      <xdr:row>28</xdr:row>
      <xdr:rowOff>408215</xdr:rowOff>
    </xdr:to>
    <xdr:cxnSp macro="">
      <xdr:nvCxnSpPr>
        <xdr:cNvPr id="67" name="Conector recto 66">
          <a:extLst>
            <a:ext uri="{FF2B5EF4-FFF2-40B4-BE49-F238E27FC236}">
              <a16:creationId xmlns:a16="http://schemas.microsoft.com/office/drawing/2014/main" id="{00000000-0008-0000-0600-000043000000}"/>
            </a:ext>
          </a:extLst>
        </xdr:cNvPr>
        <xdr:cNvCxnSpPr/>
      </xdr:nvCxnSpPr>
      <xdr:spPr>
        <a:xfrm flipV="1">
          <a:off x="149679" y="6939643"/>
          <a:ext cx="0" cy="830036"/>
        </a:xfrm>
        <a:prstGeom prst="line">
          <a:avLst/>
        </a:prstGeom>
        <a:ln w="38100">
          <a:headEnd type="oval" w="med" len="med"/>
          <a:tailEnd type="oval"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81643</xdr:colOff>
      <xdr:row>28</xdr:row>
      <xdr:rowOff>449036</xdr:rowOff>
    </xdr:from>
    <xdr:to>
      <xdr:col>1</xdr:col>
      <xdr:colOff>81643</xdr:colOff>
      <xdr:row>30</xdr:row>
      <xdr:rowOff>40822</xdr:rowOff>
    </xdr:to>
    <xdr:cxnSp macro="">
      <xdr:nvCxnSpPr>
        <xdr:cNvPr id="69" name="Conector recto 68">
          <a:extLst>
            <a:ext uri="{FF2B5EF4-FFF2-40B4-BE49-F238E27FC236}">
              <a16:creationId xmlns:a16="http://schemas.microsoft.com/office/drawing/2014/main" id="{00000000-0008-0000-0600-000045000000}"/>
            </a:ext>
          </a:extLst>
        </xdr:cNvPr>
        <xdr:cNvCxnSpPr/>
      </xdr:nvCxnSpPr>
      <xdr:spPr>
        <a:xfrm>
          <a:off x="1197429" y="8300357"/>
          <a:ext cx="0" cy="639536"/>
        </a:xfrm>
        <a:prstGeom prst="line">
          <a:avLst/>
        </a:prstGeom>
        <a:ln w="38100">
          <a:headEnd type="oval" w="med" len="med"/>
          <a:tailEnd type="oval"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585107</xdr:colOff>
      <xdr:row>28</xdr:row>
      <xdr:rowOff>449036</xdr:rowOff>
    </xdr:from>
    <xdr:to>
      <xdr:col>3</xdr:col>
      <xdr:colOff>299357</xdr:colOff>
      <xdr:row>28</xdr:row>
      <xdr:rowOff>449038</xdr:rowOff>
    </xdr:to>
    <xdr:cxnSp macro="">
      <xdr:nvCxnSpPr>
        <xdr:cNvPr id="72" name="Conector recto 71">
          <a:extLst>
            <a:ext uri="{FF2B5EF4-FFF2-40B4-BE49-F238E27FC236}">
              <a16:creationId xmlns:a16="http://schemas.microsoft.com/office/drawing/2014/main" id="{00000000-0008-0000-0600-000048000000}"/>
            </a:ext>
          </a:extLst>
        </xdr:cNvPr>
        <xdr:cNvCxnSpPr/>
      </xdr:nvCxnSpPr>
      <xdr:spPr>
        <a:xfrm flipV="1">
          <a:off x="2258786" y="8300357"/>
          <a:ext cx="952500" cy="2"/>
        </a:xfrm>
        <a:prstGeom prst="line">
          <a:avLst/>
        </a:prstGeom>
        <a:ln w="57150">
          <a:solidFill>
            <a:srgbClr val="00FF00"/>
          </a:solidFill>
          <a:headEnd type="oval"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1034142</xdr:colOff>
      <xdr:row>27</xdr:row>
      <xdr:rowOff>95250</xdr:rowOff>
    </xdr:from>
    <xdr:to>
      <xdr:col>2</xdr:col>
      <xdr:colOff>1034143</xdr:colOff>
      <xdr:row>28</xdr:row>
      <xdr:rowOff>449037</xdr:rowOff>
    </xdr:to>
    <xdr:cxnSp macro="">
      <xdr:nvCxnSpPr>
        <xdr:cNvPr id="75" name="Conector recto 74">
          <a:extLst>
            <a:ext uri="{FF2B5EF4-FFF2-40B4-BE49-F238E27FC236}">
              <a16:creationId xmlns:a16="http://schemas.microsoft.com/office/drawing/2014/main" id="{00000000-0008-0000-0600-00004B000000}"/>
            </a:ext>
          </a:extLst>
        </xdr:cNvPr>
        <xdr:cNvCxnSpPr/>
      </xdr:nvCxnSpPr>
      <xdr:spPr>
        <a:xfrm flipH="1" flipV="1">
          <a:off x="2707821" y="7483929"/>
          <a:ext cx="1" cy="816429"/>
        </a:xfrm>
        <a:prstGeom prst="line">
          <a:avLst/>
        </a:prstGeom>
        <a:ln w="38100">
          <a:solidFill>
            <a:srgbClr val="00FF00"/>
          </a:solidFill>
          <a:headEnd type="oval" w="med" len="med"/>
          <a:tailEnd type="oval"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478972</xdr:colOff>
      <xdr:row>28</xdr:row>
      <xdr:rowOff>367393</xdr:rowOff>
    </xdr:from>
    <xdr:to>
      <xdr:col>8</xdr:col>
      <xdr:colOff>381001</xdr:colOff>
      <xdr:row>28</xdr:row>
      <xdr:rowOff>383725</xdr:rowOff>
    </xdr:to>
    <xdr:cxnSp macro="">
      <xdr:nvCxnSpPr>
        <xdr:cNvPr id="83" name="Conector recto 82">
          <a:extLst>
            <a:ext uri="{FF2B5EF4-FFF2-40B4-BE49-F238E27FC236}">
              <a16:creationId xmlns:a16="http://schemas.microsoft.com/office/drawing/2014/main" id="{00000000-0008-0000-0600-000053000000}"/>
            </a:ext>
          </a:extLst>
        </xdr:cNvPr>
        <xdr:cNvCxnSpPr/>
      </xdr:nvCxnSpPr>
      <xdr:spPr>
        <a:xfrm flipV="1">
          <a:off x="3336472" y="8218714"/>
          <a:ext cx="3371850" cy="16332"/>
        </a:xfrm>
        <a:prstGeom prst="line">
          <a:avLst/>
        </a:prstGeom>
        <a:ln w="57150">
          <a:solidFill>
            <a:schemeClr val="accent1"/>
          </a:solidFill>
          <a:headEnd type="oval"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859971</xdr:colOff>
      <xdr:row>28</xdr:row>
      <xdr:rowOff>451758</xdr:rowOff>
    </xdr:from>
    <xdr:to>
      <xdr:col>3</xdr:col>
      <xdr:colOff>859971</xdr:colOff>
      <xdr:row>30</xdr:row>
      <xdr:rowOff>43544</xdr:rowOff>
    </xdr:to>
    <xdr:cxnSp macro="">
      <xdr:nvCxnSpPr>
        <xdr:cNvPr id="84" name="Conector recto 83">
          <a:extLst>
            <a:ext uri="{FF2B5EF4-FFF2-40B4-BE49-F238E27FC236}">
              <a16:creationId xmlns:a16="http://schemas.microsoft.com/office/drawing/2014/main" id="{00000000-0008-0000-0600-000054000000}"/>
            </a:ext>
          </a:extLst>
        </xdr:cNvPr>
        <xdr:cNvCxnSpPr/>
      </xdr:nvCxnSpPr>
      <xdr:spPr>
        <a:xfrm>
          <a:off x="3771900" y="8303079"/>
          <a:ext cx="0" cy="639536"/>
        </a:xfrm>
        <a:prstGeom prst="line">
          <a:avLst/>
        </a:prstGeom>
        <a:ln w="38100">
          <a:headEnd type="oval" w="med" len="med"/>
          <a:tailEnd type="oval"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381001</xdr:colOff>
      <xdr:row>26</xdr:row>
      <xdr:rowOff>462643</xdr:rowOff>
    </xdr:from>
    <xdr:to>
      <xdr:col>8</xdr:col>
      <xdr:colOff>381001</xdr:colOff>
      <xdr:row>28</xdr:row>
      <xdr:rowOff>340178</xdr:rowOff>
    </xdr:to>
    <xdr:cxnSp macro="">
      <xdr:nvCxnSpPr>
        <xdr:cNvPr id="88" name="Conector recto 87">
          <a:extLst>
            <a:ext uri="{FF2B5EF4-FFF2-40B4-BE49-F238E27FC236}">
              <a16:creationId xmlns:a16="http://schemas.microsoft.com/office/drawing/2014/main" id="{00000000-0008-0000-0600-000058000000}"/>
            </a:ext>
          </a:extLst>
        </xdr:cNvPr>
        <xdr:cNvCxnSpPr/>
      </xdr:nvCxnSpPr>
      <xdr:spPr>
        <a:xfrm flipV="1">
          <a:off x="7062108" y="7361464"/>
          <a:ext cx="0" cy="830035"/>
        </a:xfrm>
        <a:prstGeom prst="line">
          <a:avLst/>
        </a:prstGeom>
        <a:ln w="38100">
          <a:headEnd type="oval" w="med" len="med"/>
          <a:tailEnd type="oval"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740229</xdr:colOff>
      <xdr:row>28</xdr:row>
      <xdr:rowOff>427268</xdr:rowOff>
    </xdr:from>
    <xdr:to>
      <xdr:col>11</xdr:col>
      <xdr:colOff>326572</xdr:colOff>
      <xdr:row>28</xdr:row>
      <xdr:rowOff>435429</xdr:rowOff>
    </xdr:to>
    <xdr:cxnSp macro="">
      <xdr:nvCxnSpPr>
        <xdr:cNvPr id="89" name="Conector recto 88">
          <a:extLst>
            <a:ext uri="{FF2B5EF4-FFF2-40B4-BE49-F238E27FC236}">
              <a16:creationId xmlns:a16="http://schemas.microsoft.com/office/drawing/2014/main" id="{00000000-0008-0000-0600-000059000000}"/>
            </a:ext>
          </a:extLst>
        </xdr:cNvPr>
        <xdr:cNvCxnSpPr/>
      </xdr:nvCxnSpPr>
      <xdr:spPr>
        <a:xfrm>
          <a:off x="7421336" y="8278589"/>
          <a:ext cx="1777093" cy="8161"/>
        </a:xfrm>
        <a:prstGeom prst="line">
          <a:avLst/>
        </a:prstGeom>
        <a:ln w="57150">
          <a:solidFill>
            <a:srgbClr val="00FF00"/>
          </a:solidFill>
          <a:headEnd type="oval"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326572</xdr:colOff>
      <xdr:row>28</xdr:row>
      <xdr:rowOff>435429</xdr:rowOff>
    </xdr:from>
    <xdr:to>
      <xdr:col>14</xdr:col>
      <xdr:colOff>421822</xdr:colOff>
      <xdr:row>28</xdr:row>
      <xdr:rowOff>449036</xdr:rowOff>
    </xdr:to>
    <xdr:cxnSp macro="">
      <xdr:nvCxnSpPr>
        <xdr:cNvPr id="92" name="Conector recto 91">
          <a:extLst>
            <a:ext uri="{FF2B5EF4-FFF2-40B4-BE49-F238E27FC236}">
              <a16:creationId xmlns:a16="http://schemas.microsoft.com/office/drawing/2014/main" id="{00000000-0008-0000-0600-00005C000000}"/>
            </a:ext>
          </a:extLst>
        </xdr:cNvPr>
        <xdr:cNvCxnSpPr/>
      </xdr:nvCxnSpPr>
      <xdr:spPr>
        <a:xfrm>
          <a:off x="8858251" y="8286750"/>
          <a:ext cx="2843892" cy="13607"/>
        </a:xfrm>
        <a:prstGeom prst="line">
          <a:avLst/>
        </a:prstGeom>
        <a:ln w="57150">
          <a:solidFill>
            <a:srgbClr val="00FF00"/>
          </a:solidFill>
          <a:headEnd type="oval"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432705</xdr:colOff>
      <xdr:row>27</xdr:row>
      <xdr:rowOff>43543</xdr:rowOff>
    </xdr:from>
    <xdr:to>
      <xdr:col>14</xdr:col>
      <xdr:colOff>432706</xdr:colOff>
      <xdr:row>28</xdr:row>
      <xdr:rowOff>397330</xdr:rowOff>
    </xdr:to>
    <xdr:cxnSp macro="">
      <xdr:nvCxnSpPr>
        <xdr:cNvPr id="93" name="Conector recto 92">
          <a:extLst>
            <a:ext uri="{FF2B5EF4-FFF2-40B4-BE49-F238E27FC236}">
              <a16:creationId xmlns:a16="http://schemas.microsoft.com/office/drawing/2014/main" id="{00000000-0008-0000-0600-00005D000000}"/>
            </a:ext>
          </a:extLst>
        </xdr:cNvPr>
        <xdr:cNvCxnSpPr/>
      </xdr:nvCxnSpPr>
      <xdr:spPr>
        <a:xfrm flipH="1" flipV="1">
          <a:off x="11713026" y="7432222"/>
          <a:ext cx="1" cy="816429"/>
        </a:xfrm>
        <a:prstGeom prst="line">
          <a:avLst/>
        </a:prstGeom>
        <a:ln w="38100">
          <a:solidFill>
            <a:srgbClr val="00FF00"/>
          </a:solidFill>
          <a:headEnd type="oval" w="med" len="med"/>
          <a:tailEnd type="oval"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318407</xdr:colOff>
      <xdr:row>28</xdr:row>
      <xdr:rowOff>427265</xdr:rowOff>
    </xdr:from>
    <xdr:to>
      <xdr:col>11</xdr:col>
      <xdr:colOff>318407</xdr:colOff>
      <xdr:row>30</xdr:row>
      <xdr:rowOff>19051</xdr:rowOff>
    </xdr:to>
    <xdr:cxnSp macro="">
      <xdr:nvCxnSpPr>
        <xdr:cNvPr id="94" name="Conector recto 93">
          <a:extLst>
            <a:ext uri="{FF2B5EF4-FFF2-40B4-BE49-F238E27FC236}">
              <a16:creationId xmlns:a16="http://schemas.microsoft.com/office/drawing/2014/main" id="{00000000-0008-0000-0600-00005E000000}"/>
            </a:ext>
          </a:extLst>
        </xdr:cNvPr>
        <xdr:cNvCxnSpPr/>
      </xdr:nvCxnSpPr>
      <xdr:spPr>
        <a:xfrm>
          <a:off x="9190264" y="8278586"/>
          <a:ext cx="0" cy="639536"/>
        </a:xfrm>
        <a:prstGeom prst="line">
          <a:avLst/>
        </a:prstGeom>
        <a:ln w="38100">
          <a:headEnd type="oval" w="med" len="med"/>
          <a:tailEnd type="oval"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809624</xdr:colOff>
      <xdr:row>5</xdr:row>
      <xdr:rowOff>87687</xdr:rowOff>
    </xdr:from>
    <xdr:to>
      <xdr:col>1</xdr:col>
      <xdr:colOff>666750</xdr:colOff>
      <xdr:row>7</xdr:row>
      <xdr:rowOff>304799</xdr:rowOff>
    </xdr:to>
    <xdr:pic>
      <xdr:nvPicPr>
        <xdr:cNvPr id="29" name="Imagen 28">
          <a:extLst>
            <a:ext uri="{FF2B5EF4-FFF2-40B4-BE49-F238E27FC236}">
              <a16:creationId xmlns:a16="http://schemas.microsoft.com/office/drawing/2014/main" id="{00000000-0008-0000-0600-00001D0000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809624" y="1052093"/>
          <a:ext cx="1321595" cy="105055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76200</xdr:colOff>
      <xdr:row>11</xdr:row>
      <xdr:rowOff>85725</xdr:rowOff>
    </xdr:from>
    <xdr:to>
      <xdr:col>1</xdr:col>
      <xdr:colOff>304800</xdr:colOff>
      <xdr:row>22</xdr:row>
      <xdr:rowOff>119062</xdr:rowOff>
    </xdr:to>
    <xdr:graphicFrame macro="">
      <xdr:nvGraphicFramePr>
        <xdr:cNvPr id="2" name="Gráfico 1">
          <a:extLst>
            <a:ext uri="{FF2B5EF4-FFF2-40B4-BE49-F238E27FC236}">
              <a16:creationId xmlns:a16="http://schemas.microsoft.com/office/drawing/2014/main" id="{00000000-0008-0000-0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742950</xdr:colOff>
      <xdr:row>10</xdr:row>
      <xdr:rowOff>190499</xdr:rowOff>
    </xdr:from>
    <xdr:to>
      <xdr:col>4</xdr:col>
      <xdr:colOff>752475</xdr:colOff>
      <xdr:row>25</xdr:row>
      <xdr:rowOff>14286</xdr:rowOff>
    </xdr:to>
    <xdr:graphicFrame macro="">
      <xdr:nvGraphicFramePr>
        <xdr:cNvPr id="6" name="Gráfico 5">
          <a:extLst>
            <a:ext uri="{FF2B5EF4-FFF2-40B4-BE49-F238E27FC236}">
              <a16:creationId xmlns:a16="http://schemas.microsoft.com/office/drawing/2014/main" id="{00000000-0008-0000-07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0</xdr:colOff>
      <xdr:row>10</xdr:row>
      <xdr:rowOff>166687</xdr:rowOff>
    </xdr:from>
    <xdr:to>
      <xdr:col>10</xdr:col>
      <xdr:colOff>352425</xdr:colOff>
      <xdr:row>25</xdr:row>
      <xdr:rowOff>52387</xdr:rowOff>
    </xdr:to>
    <xdr:graphicFrame macro="">
      <xdr:nvGraphicFramePr>
        <xdr:cNvPr id="3" name="Gráfico 2">
          <a:extLst>
            <a:ext uri="{FF2B5EF4-FFF2-40B4-BE49-F238E27FC236}">
              <a16:creationId xmlns:a16="http://schemas.microsoft.com/office/drawing/2014/main" id="{00000000-0008-0000-07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95250</xdr:colOff>
      <xdr:row>31</xdr:row>
      <xdr:rowOff>23812</xdr:rowOff>
    </xdr:from>
    <xdr:to>
      <xdr:col>12</xdr:col>
      <xdr:colOff>95250</xdr:colOff>
      <xdr:row>45</xdr:row>
      <xdr:rowOff>100012</xdr:rowOff>
    </xdr:to>
    <xdr:graphicFrame macro="">
      <xdr:nvGraphicFramePr>
        <xdr:cNvPr id="5" name="Gráfico 4">
          <a:extLst>
            <a:ext uri="{FF2B5EF4-FFF2-40B4-BE49-F238E27FC236}">
              <a16:creationId xmlns:a16="http://schemas.microsoft.com/office/drawing/2014/main" id="{00000000-0008-0000-07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266700</xdr:colOff>
      <xdr:row>20</xdr:row>
      <xdr:rowOff>52387</xdr:rowOff>
    </xdr:from>
    <xdr:to>
      <xdr:col>3</xdr:col>
      <xdr:colOff>952500</xdr:colOff>
      <xdr:row>34</xdr:row>
      <xdr:rowOff>128587</xdr:rowOff>
    </xdr:to>
    <xdr:graphicFrame macro="">
      <xdr:nvGraphicFramePr>
        <xdr:cNvPr id="7" name="Gráfico 6">
          <a:extLst>
            <a:ext uri="{FF2B5EF4-FFF2-40B4-BE49-F238E27FC236}">
              <a16:creationId xmlns:a16="http://schemas.microsoft.com/office/drawing/2014/main" id="{00000000-0008-0000-07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142875</xdr:colOff>
      <xdr:row>30</xdr:row>
      <xdr:rowOff>14287</xdr:rowOff>
    </xdr:from>
    <xdr:to>
      <xdr:col>7</xdr:col>
      <xdr:colOff>714375</xdr:colOff>
      <xdr:row>44</xdr:row>
      <xdr:rowOff>90487</xdr:rowOff>
    </xdr:to>
    <xdr:graphicFrame macro="">
      <xdr:nvGraphicFramePr>
        <xdr:cNvPr id="8" name="Gráfico 7">
          <a:extLst>
            <a:ext uri="{FF2B5EF4-FFF2-40B4-BE49-F238E27FC236}">
              <a16:creationId xmlns:a16="http://schemas.microsoft.com/office/drawing/2014/main" id="{00000000-0008-0000-07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1143000</xdr:colOff>
      <xdr:row>33</xdr:row>
      <xdr:rowOff>14287</xdr:rowOff>
    </xdr:from>
    <xdr:to>
      <xdr:col>9</xdr:col>
      <xdr:colOff>190500</xdr:colOff>
      <xdr:row>47</xdr:row>
      <xdr:rowOff>90487</xdr:rowOff>
    </xdr:to>
    <xdr:graphicFrame macro="">
      <xdr:nvGraphicFramePr>
        <xdr:cNvPr id="9" name="Gráfico 8">
          <a:extLst>
            <a:ext uri="{FF2B5EF4-FFF2-40B4-BE49-F238E27FC236}">
              <a16:creationId xmlns:a16="http://schemas.microsoft.com/office/drawing/2014/main" id="{00000000-0008-0000-07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anionline.sharepoint.com/@/JJTORRES/Mis%20documentos/Documents%20and%20Settings/LUZ%20MARY/Configuraci&#243;n%20local/Temp/hgg/0bra%20552/PPTO%20ADMINISTRATIVO%20137.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anionline.sharepoint.com/pianificazione_controllo/Costruzioni/Martinucci/Reportistica/02%20Febbraio%202009/Data%20Base%20Report.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anionline.sharepoint.com/@/Javiervega/LICITACIONES_03/fabio/A&#209;O%202002/LICITACIONES%202002/BASES%20LISTA%20CANTIDADES%20Y%20PRECIOS-LIC/Bas.LIC%20SCV-052-02%20Ibagu&#233;-Mquita/BASE%20PRESUP.Lic.%20052-02%20Ibagu&#233;-Mquita..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anionline.sharepoint.com/Users/jsoto/Dropbox%20(BONUS)/BONUS%20-%20Proyectos%20En%20Ejecuci&#243;n/SERVINC%20-%20Interventor&#237;a%20Ruta%20del%20Sol%20II/Info%20BONUS/02%20Formatos%20de%20Seguimiento%20Financiero/FORMATO%20FINANCIERO/O&amp;M%20Amozoc-Perote_01092003.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anionline.sharepoint.com/@/servidor1/guaicaramo/Documents%20and%20Settings/andressarmiento/Configuraci&#243;n%20local/Archivos%20temporales%20de%20Internet/OLK41/Infraestructura_sustitutiva.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anionline.sharepoint.com/G/COVIANDES/Familia%20Monsalvo%20Diaz/Equipo%20Anterior/Rossana/IDU%2050.19/An&#225;lisis%20de%20precios%20unitario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Sol30\s\C.991%20RUTA%20DEL%20SOL%20T3\09%20Informes%20de%20Progreso\09%2001%20Informes%20Mensuales\Informe%20Mensual%20General%20N&#186;%2031\Anexos\Anexo%206%20Formatos%20SIAC%20y%20Planeacion\Anexo%206-2.%20Cuadro_consolidado_por_trayectos%20RDS-Octubre%202014.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H:\Users\rcastro\Documents\Mis%20Documentos\BOGOTA-VILLAVICENCIO-ROLANDO\ETAPAS%20DEL%20PROYECTO\INFORMES%20MENSUALES%20DE%20TRAFICO%20Y%20RECAUDO\INFORME%20JULIO%20DE%202011\INFORME%20COVIANDES%20A%20JULIO%2031%20DE%20201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anionline.sharepoint.com/Users/jsoto/Documents/INTERVENTORIA%20RUTA%20DEL%20SOL/FORMATO%20FINANCIERO/BDG98_NT.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anionline.sharepoint.com/Users/jsoto/Dropbox%20(BONUS)/BONUS%20-%20Proyectos%20En%20Curso/SERVINC%20-%20Interventor&#237;a%20Ruta%20del%20Sol%20II/Info%20BONUS/02%20Formatos%20de%20Seguimiento%20Financiero/FORMATO%20FINANCIERO/PRESENTA.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anionline.sharepoint.com/Users/jsoto/Dropbox%20(BONUS)/BONUS%20-%20Proyectos%20En%20Curso/SERVINC%20-%20Interventor&#237;a%20Ruta%20del%20Sol%20II/Info%20BONUS/02%20Formatos%20de%20Seguimiento%20Financiero/FORMATO%20FINANCIERO/INCAS9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anionline.sharepoint.com/Users/jsoto/Dropbox%20(BONUS)/BONUS%20-%20Proyectos%20En%20Curso/SERVINC%20-%20Interventor&#237;a%20Ruta%20del%20Sol%20II/Info%20BONUS/02%20Formatos%20de%20Seguimiento%20Financiero/FORMATO%20FINANCIERO/ECOF1101.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anionline.sharepoint.com/@/Javiervega/LICITACIONES_03/fabio/A&#209;O%202002/LICITACIONES%202002/BASES%20LISTA%20CANTIDADES%20Y%20PRECIOS/LIC.%20SCV-054-02%20La%20l&#237;nea-ibagu&#233;/BASE%20PRESUP.Lic.%20054-02%20La%20l&#237;nea-Ibagu&#233;.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s://anionline.sharepoint.com/@/Jtorres/PLANEACION%20INICIAL/Documents%20and%20Settings/Oswaldo/Documents%20and%20Settings/usuario/Mis%20documentos/CONTRATOS_2004/LA%20LUPA_558/UNITARIOS%20LA%20LUPA.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s://anionline.sharepoint.com/Users/jsoto/Documents/INTERVENTORIA%20RUTA%20DEL%20SOL/FORMATO%20FINANCIERO/BD97_MEN.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anionline.sharepoint.com/Users/jsoto/Dropbox%20(BONUS)/BONUS%20-%20Proyectos%20En%20Curso/SERVINC%20-%20Interventor&#237;a%20Ruta%20del%20Sol%20II/Info%20BONUS/02%20Formatos%20de%20Seguimiento%20Financiero/FORMATO%20FINANCIERO/ECOF1097.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s://anionline.sharepoint.com/Users/jsoto/Dropbox%20(BONUS)/BONUS%20-%20Proyectos%20En%20Curso/SERVINC%20-%20Interventor&#237;a%20Ruta%20del%20Sol%20II/Info%20BONUS/02%20Formatos%20de%20Seguimiento%20Financiero/FORMATO%20FINANCIERO/BD99_MEN.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anionline.sharepoint.com/Users/jsoto/Dropbox%20(BONUS)/BONUS%20-%20Proyectos%20En%20Curso/SERVINC%20-%20Interventor&#237;a%20Ruta%20del%20Sol%20II/Info%20BONUS/02%20Formatos%20de%20Seguimiento%20Financiero/FORMATO%20FINANCIERO/B98RTECN.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s://anionline.sharepoint.com/RDS/CALC.%20SECTOR%203/Intervenciones%20Pavimentos%20BSB.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s://anionline.sharepoint.com/Mis%20documentos/nomina/costos%25.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s://anionline.sharepoint.com/Users/jsoto/Dropbox%20(BONUS)/BONUS%20-%20Proyectos%20En%20Curso/SERVINC%20-%20Interventor&#237;a%20Ruta%20del%20Sol%20II/Info%20BONUS/02%20Formatos%20de%20Seguimiento%20Financiero/FORMATO%20FINANCIERO/ECOF298.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ttps://anionline.sharepoint.com/Users/jsoto/Dropbox%20(BONUS)/BONUS%20-%20Proyectos%20En%20Curso/SERVINC%20-%20Interventor&#237;a%20Ruta%20del%20Sol%20II/Info%20BONUS/02%20Formatos%20de%20Seguimiento%20Financiero/FORMATO%20FINANCIERO/AND_MES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anionline.sharepoint.com/Users/jsoto/Dropbox%20(BONUS)/BONUS%20-%20Proyectos%20En%20Curso/SERVINC%20-%20Interventor&#237;a%20Ruta%20del%20Sol%20II/Info%20BONUS/02%20Formatos%20de%20Seguimiento%20Financiero/FORMATO%20FINANCIERO/prov.fin%20da%20SAP3105.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anionline.sharepoint.com/Users/sebastian.sarmiento/Desktop/Copia%20de%20FORMATOS%20PPTO_LUIS_GUAYAMBUCO.xlsx"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C:\Users\nrojas\AppData\Local\Microsoft\Windows\INetCache\Content.Outlook\S4UEU34M\Formato%20seguimiento%20Financiero%20(00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anionline.sharepoint.com/pianificazione_controllo/Costruzioni_concessioni/Scambio/BDG/MAG_2010/OBIETTIVI/TORRE/SCHEDA%20TORR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anionline.sharepoint.com/Giorgio/Sirti%20Riepilogo/Chiapperini/Concorrenza/Analisi%202006%2011/2006%2006%20Riepilogo%20dati%20di%20analisi.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anionline.sharepoint.com/Users/jsoto/Dropbox%20(BONUS)/BONUS%20-%20Proyectos%20En%20Curso/SERVINC%20-%20Interventor&#237;a%20Ruta%20del%20Sol%20II/Info%20BONUS/02%20Formatos%20de%20Seguimiento%20Financiero/FORMATO%20FINANCIERO/ECOF1197.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anionline.sharepoint.com/Users/jsoto/Dropbox%20(BONUS)/BONUS%20-%20Proyectos%20En%20Curso/SERVINC%20-%20Interventor&#237;a%20Ruta%20del%20Sol%20II/Info%20BONUS/02%20Formatos%20de%20Seguimiento%20Financiero/FORMATO%20FINANCIERO/SIN1FC9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anionline.sharepoint.com/Documents%20and%20Settings/marttati/Desktop/Sirti.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anionline.sharepoint.com/Users/jsoto/Dropbox%20(BONUS)/BONUS%20-%20Proyectos%20En%20Curso/SERVINC%20-%20Interventor&#237;a%20Ruta%20del%20Sol%20II/Info%20BONUS/02%20Formatos%20de%20Seguimiento%20Financiero/FORMATO%20FINANCIERO/MENS_SI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G"/>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etti P"/>
      <sheetName val="Progetti E"/>
      <sheetName val="Dett_PFN Costruzioni"/>
      <sheetName val="Dett_ECO Costruzioni"/>
      <sheetName val="CEBGPr"/>
      <sheetName val="SPBGPr"/>
      <sheetName val="Flash Patr"/>
      <sheetName val="Flash Ec"/>
      <sheetName val="Aggiornare"/>
    </sheetNames>
    <sheetDataSet>
      <sheetData sheetId="0"/>
      <sheetData sheetId="1"/>
      <sheetData sheetId="2"/>
      <sheetData sheetId="3"/>
      <sheetData sheetId="4" refreshError="1">
        <row r="1">
          <cell r="A1" t="str">
            <v>Economico</v>
          </cell>
        </row>
        <row r="2">
          <cell r="A2">
            <v>1</v>
          </cell>
          <cell r="B2">
            <v>2</v>
          </cell>
          <cell r="C2">
            <v>3</v>
          </cell>
          <cell r="D2">
            <v>4</v>
          </cell>
          <cell r="E2">
            <v>5</v>
          </cell>
          <cell r="F2">
            <v>6</v>
          </cell>
          <cell r="G2">
            <v>7</v>
          </cell>
          <cell r="H2">
            <v>8</v>
          </cell>
          <cell r="I2">
            <v>9</v>
          </cell>
          <cell r="J2">
            <v>10</v>
          </cell>
          <cell r="K2">
            <v>11</v>
          </cell>
          <cell r="L2">
            <v>12</v>
          </cell>
          <cell r="M2">
            <v>13</v>
          </cell>
          <cell r="N2">
            <v>14</v>
          </cell>
          <cell r="O2">
            <v>15</v>
          </cell>
          <cell r="P2">
            <v>16</v>
          </cell>
          <cell r="Q2">
            <v>17</v>
          </cell>
          <cell r="R2">
            <v>18</v>
          </cell>
          <cell r="S2">
            <v>19</v>
          </cell>
          <cell r="T2">
            <v>20</v>
          </cell>
          <cell r="U2">
            <v>21</v>
          </cell>
          <cell r="V2">
            <v>22</v>
          </cell>
          <cell r="W2">
            <v>23</v>
          </cell>
          <cell r="X2">
            <v>24</v>
          </cell>
          <cell r="Y2">
            <v>25</v>
          </cell>
          <cell r="Z2">
            <v>26</v>
          </cell>
          <cell r="AA2">
            <v>27</v>
          </cell>
          <cell r="AB2">
            <v>28</v>
          </cell>
          <cell r="AC2">
            <v>29</v>
          </cell>
          <cell r="AD2">
            <v>30</v>
          </cell>
          <cell r="AE2">
            <v>31</v>
          </cell>
          <cell r="AF2">
            <v>32</v>
          </cell>
          <cell r="AG2">
            <v>33</v>
          </cell>
          <cell r="AH2">
            <v>34</v>
          </cell>
          <cell r="AI2">
            <v>35</v>
          </cell>
          <cell r="AJ2">
            <v>36</v>
          </cell>
          <cell r="AK2">
            <v>37</v>
          </cell>
          <cell r="AL2">
            <v>38</v>
          </cell>
          <cell r="AM2">
            <v>39</v>
          </cell>
          <cell r="AN2">
            <v>40</v>
          </cell>
          <cell r="AO2">
            <v>41</v>
          </cell>
          <cell r="AP2">
            <v>42</v>
          </cell>
          <cell r="AQ2">
            <v>43</v>
          </cell>
          <cell r="AR2">
            <v>44</v>
          </cell>
          <cell r="AS2">
            <v>45</v>
          </cell>
          <cell r="AT2">
            <v>46</v>
          </cell>
          <cell r="AU2">
            <v>47</v>
          </cell>
          <cell r="AV2">
            <v>48</v>
          </cell>
          <cell r="AW2">
            <v>49</v>
          </cell>
          <cell r="AX2">
            <v>50</v>
          </cell>
          <cell r="AY2">
            <v>51</v>
          </cell>
          <cell r="AZ2">
            <v>52</v>
          </cell>
          <cell r="BA2">
            <v>53</v>
          </cell>
          <cell r="BB2">
            <v>54</v>
          </cell>
          <cell r="BC2">
            <v>55</v>
          </cell>
          <cell r="BD2">
            <v>56</v>
          </cell>
          <cell r="BE2">
            <v>57</v>
          </cell>
          <cell r="BF2">
            <v>58</v>
          </cell>
          <cell r="BG2">
            <v>59</v>
          </cell>
          <cell r="BH2">
            <v>60</v>
          </cell>
          <cell r="BI2">
            <v>61</v>
          </cell>
          <cell r="BJ2">
            <v>62</v>
          </cell>
          <cell r="BK2">
            <v>63</v>
          </cell>
          <cell r="BL2">
            <v>64</v>
          </cell>
          <cell r="BM2">
            <v>65</v>
          </cell>
          <cell r="BN2">
            <v>66</v>
          </cell>
          <cell r="BO2">
            <v>67</v>
          </cell>
          <cell r="BP2">
            <v>68</v>
          </cell>
          <cell r="BQ2">
            <v>69</v>
          </cell>
          <cell r="BR2">
            <v>70</v>
          </cell>
          <cell r="BS2">
            <v>71</v>
          </cell>
          <cell r="BT2">
            <v>72</v>
          </cell>
          <cell r="BU2">
            <v>73</v>
          </cell>
          <cell r="BV2">
            <v>74</v>
          </cell>
          <cell r="BW2">
            <v>75</v>
          </cell>
          <cell r="BX2">
            <v>76</v>
          </cell>
          <cell r="BY2">
            <v>77</v>
          </cell>
          <cell r="BZ2">
            <v>78</v>
          </cell>
          <cell r="CA2">
            <v>79</v>
          </cell>
          <cell r="CB2">
            <v>80</v>
          </cell>
          <cell r="CC2">
            <v>81</v>
          </cell>
          <cell r="CD2">
            <v>82</v>
          </cell>
          <cell r="CE2">
            <v>83</v>
          </cell>
          <cell r="CF2">
            <v>84</v>
          </cell>
          <cell r="CG2">
            <v>85</v>
          </cell>
          <cell r="CH2">
            <v>86</v>
          </cell>
          <cell r="CI2">
            <v>87</v>
          </cell>
          <cell r="CJ2">
            <v>88</v>
          </cell>
          <cell r="CK2">
            <v>89</v>
          </cell>
          <cell r="CL2">
            <v>90</v>
          </cell>
          <cell r="CM2">
            <v>91</v>
          </cell>
          <cell r="CN2">
            <v>92</v>
          </cell>
          <cell r="CO2">
            <v>93</v>
          </cell>
          <cell r="CP2">
            <v>94</v>
          </cell>
          <cell r="CQ2">
            <v>95</v>
          </cell>
          <cell r="CR2">
            <v>96</v>
          </cell>
          <cell r="CS2">
            <v>97</v>
          </cell>
          <cell r="CT2">
            <v>98</v>
          </cell>
          <cell r="CU2">
            <v>99</v>
          </cell>
          <cell r="CV2">
            <v>100</v>
          </cell>
          <cell r="CW2">
            <v>101</v>
          </cell>
          <cell r="CX2">
            <v>102</v>
          </cell>
          <cell r="CY2">
            <v>103</v>
          </cell>
          <cell r="CZ2">
            <v>104</v>
          </cell>
          <cell r="DA2">
            <v>105</v>
          </cell>
          <cell r="DB2">
            <v>106</v>
          </cell>
          <cell r="DC2">
            <v>107</v>
          </cell>
          <cell r="DD2">
            <v>108</v>
          </cell>
          <cell r="DE2">
            <v>109</v>
          </cell>
          <cell r="DF2">
            <v>110</v>
          </cell>
          <cell r="DG2">
            <v>111</v>
          </cell>
          <cell r="DH2">
            <v>112</v>
          </cell>
          <cell r="DI2">
            <v>113</v>
          </cell>
          <cell r="DJ2">
            <v>114</v>
          </cell>
          <cell r="DK2">
            <v>115</v>
          </cell>
          <cell r="DL2">
            <v>116</v>
          </cell>
          <cell r="DM2">
            <v>117</v>
          </cell>
          <cell r="DN2">
            <v>118</v>
          </cell>
          <cell r="DO2">
            <v>119</v>
          </cell>
          <cell r="DP2">
            <v>120</v>
          </cell>
          <cell r="DQ2">
            <v>121</v>
          </cell>
          <cell r="DR2">
            <v>122</v>
          </cell>
          <cell r="DS2">
            <v>123</v>
          </cell>
          <cell r="DT2">
            <v>124</v>
          </cell>
          <cell r="DU2">
            <v>125</v>
          </cell>
          <cell r="DV2">
            <v>126</v>
          </cell>
          <cell r="DW2">
            <v>127</v>
          </cell>
          <cell r="DX2">
            <v>128</v>
          </cell>
          <cell r="DY2">
            <v>129</v>
          </cell>
          <cell r="DZ2">
            <v>130</v>
          </cell>
          <cell r="EA2">
            <v>131</v>
          </cell>
          <cell r="EB2">
            <v>132</v>
          </cell>
          <cell r="EC2">
            <v>133</v>
          </cell>
          <cell r="ED2">
            <v>134</v>
          </cell>
          <cell r="EE2">
            <v>135</v>
          </cell>
          <cell r="EF2">
            <v>136</v>
          </cell>
          <cell r="EG2">
            <v>137</v>
          </cell>
          <cell r="EH2">
            <v>138</v>
          </cell>
          <cell r="EI2">
            <v>139</v>
          </cell>
          <cell r="EJ2">
            <v>140</v>
          </cell>
          <cell r="EK2">
            <v>141</v>
          </cell>
          <cell r="EL2">
            <v>142</v>
          </cell>
          <cell r="EM2">
            <v>143</v>
          </cell>
          <cell r="EN2">
            <v>144</v>
          </cell>
          <cell r="EO2">
            <v>145</v>
          </cell>
          <cell r="EP2">
            <v>146</v>
          </cell>
          <cell r="EQ2">
            <v>147</v>
          </cell>
          <cell r="ER2">
            <v>148</v>
          </cell>
          <cell r="ES2">
            <v>149</v>
          </cell>
          <cell r="ET2">
            <v>150</v>
          </cell>
          <cell r="EU2">
            <v>151</v>
          </cell>
          <cell r="EV2">
            <v>152</v>
          </cell>
          <cell r="EW2">
            <v>153</v>
          </cell>
          <cell r="EX2">
            <v>154</v>
          </cell>
          <cell r="EY2">
            <v>155</v>
          </cell>
          <cell r="EZ2">
            <v>156</v>
          </cell>
          <cell r="FA2">
            <v>157</v>
          </cell>
          <cell r="FB2">
            <v>158</v>
          </cell>
          <cell r="FC2">
            <v>159</v>
          </cell>
          <cell r="FD2">
            <v>160</v>
          </cell>
          <cell r="FE2">
            <v>161</v>
          </cell>
          <cell r="FF2">
            <v>162</v>
          </cell>
          <cell r="FG2">
            <v>163</v>
          </cell>
          <cell r="FH2">
            <v>164</v>
          </cell>
          <cell r="FI2">
            <v>165</v>
          </cell>
          <cell r="FJ2">
            <v>166</v>
          </cell>
          <cell r="FK2">
            <v>167</v>
          </cell>
          <cell r="FL2">
            <v>168</v>
          </cell>
          <cell r="FM2">
            <v>169</v>
          </cell>
          <cell r="FN2">
            <v>170</v>
          </cell>
          <cell r="FO2">
            <v>171</v>
          </cell>
          <cell r="FP2">
            <v>172</v>
          </cell>
          <cell r="FQ2">
            <v>173</v>
          </cell>
          <cell r="FR2">
            <v>174</v>
          </cell>
          <cell r="FS2">
            <v>175</v>
          </cell>
          <cell r="FT2">
            <v>176</v>
          </cell>
          <cell r="FU2">
            <v>177</v>
          </cell>
          <cell r="FV2">
            <v>178</v>
          </cell>
        </row>
        <row r="3">
          <cell r="A3" t="str">
            <v>Unica cosa da controllare è la corrispondenza dell'elenco commesse con l'estrazione da power play</v>
          </cell>
          <cell r="I3" t="str">
            <v>Ricavi</v>
          </cell>
          <cell r="BA3" t="str">
            <v>Risultato Operativo</v>
          </cell>
          <cell r="CW3" t="str">
            <v>Risultato Netto</v>
          </cell>
          <cell r="ES3" t="str">
            <v>Piano B09 2010</v>
          </cell>
          <cell r="EV3" t="str">
            <v>Piano B09 2011</v>
          </cell>
          <cell r="EY3" t="str">
            <v>Budget 2008</v>
          </cell>
          <cell r="FB3" t="str">
            <v>Forecast 2008</v>
          </cell>
          <cell r="FE3" t="str">
            <v>Vita intera previsione 11/2008</v>
          </cell>
          <cell r="FH3" t="str">
            <v>Vita intera previsione 11/2007</v>
          </cell>
          <cell r="FK3" t="str">
            <v>Vita intera previsione 05/2008</v>
          </cell>
          <cell r="FN3" t="str">
            <v>Al 31/12/2007</v>
          </cell>
          <cell r="FQ3" t="str">
            <v>Consuntivo 2007</v>
          </cell>
          <cell r="FT3" t="str">
            <v>Al 31/12/2008</v>
          </cell>
        </row>
        <row r="4">
          <cell r="E4" t="str">
            <v>Ricavi Consuntivo Periodo</v>
          </cell>
          <cell r="U4" t="str">
            <v>Ricavi Budget Periodo</v>
          </cell>
          <cell r="AK4" t="str">
            <v>Ricavi Forecast Periodo</v>
          </cell>
          <cell r="BA4" t="str">
            <v>Risultato Operativo Consuntivo Periodo</v>
          </cell>
          <cell r="BQ4" t="str">
            <v>Risultato Operativo Budget Periodo</v>
          </cell>
          <cell r="CG4" t="str">
            <v>Risultato Operativo Forecast Periodo</v>
          </cell>
          <cell r="CW4" t="str">
            <v>Risultato Netto Consuntivo Periodo</v>
          </cell>
          <cell r="DM4" t="str">
            <v>Risultato Netto Budget Periodo</v>
          </cell>
          <cell r="EC4" t="str">
            <v>Risultato Netto Forecast Periodo</v>
          </cell>
          <cell r="ES4" t="str">
            <v>Ricavi</v>
          </cell>
          <cell r="ET4" t="str">
            <v>Ebit</v>
          </cell>
          <cell r="EU4" t="str">
            <v>RN</v>
          </cell>
          <cell r="EV4" t="str">
            <v>Ricavi</v>
          </cell>
          <cell r="EW4" t="str">
            <v>Ebit</v>
          </cell>
          <cell r="EX4" t="str">
            <v>RN</v>
          </cell>
          <cell r="EY4" t="str">
            <v>Ricavi</v>
          </cell>
          <cell r="EZ4" t="str">
            <v>Ebit</v>
          </cell>
          <cell r="FA4" t="str">
            <v>RN</v>
          </cell>
          <cell r="FB4" t="str">
            <v>Ricavi</v>
          </cell>
          <cell r="FC4" t="str">
            <v>Ebit</v>
          </cell>
          <cell r="FD4" t="str">
            <v>RN</v>
          </cell>
          <cell r="FE4" t="str">
            <v>Ricavi</v>
          </cell>
          <cell r="FF4" t="str">
            <v>Ebit</v>
          </cell>
          <cell r="FG4" t="str">
            <v>RN</v>
          </cell>
          <cell r="FH4" t="str">
            <v>Ricavi</v>
          </cell>
          <cell r="FI4" t="str">
            <v>Ebit</v>
          </cell>
          <cell r="FJ4" t="str">
            <v>RN</v>
          </cell>
          <cell r="FK4" t="str">
            <v>Ricavi</v>
          </cell>
          <cell r="FL4" t="str">
            <v>Ebit</v>
          </cell>
          <cell r="FM4" t="str">
            <v>RN</v>
          </cell>
          <cell r="FN4" t="str">
            <v>Ricavi</v>
          </cell>
          <cell r="FO4" t="str">
            <v>Ebit</v>
          </cell>
          <cell r="FP4" t="str">
            <v>RN</v>
          </cell>
          <cell r="FQ4" t="str">
            <v>Ricavi</v>
          </cell>
          <cell r="FR4" t="str">
            <v>Ebit</v>
          </cell>
          <cell r="FS4" t="str">
            <v>RN</v>
          </cell>
          <cell r="FT4" t="str">
            <v>Ricavi</v>
          </cell>
          <cell r="FU4" t="str">
            <v>Ebit</v>
          </cell>
          <cell r="FV4" t="str">
            <v>RN</v>
          </cell>
        </row>
        <row r="5">
          <cell r="A5" t="str">
            <v>Chiave</v>
          </cell>
          <cell r="B5" t="str">
            <v>COD1</v>
          </cell>
          <cell r="C5" t="str">
            <v>COD3</v>
          </cell>
          <cell r="D5" t="str">
            <v>Descrizione</v>
          </cell>
          <cell r="E5">
            <v>39692</v>
          </cell>
          <cell r="F5">
            <v>39722</v>
          </cell>
          <cell r="G5">
            <v>39753</v>
          </cell>
          <cell r="H5">
            <v>39783</v>
          </cell>
          <cell r="I5">
            <v>39844</v>
          </cell>
          <cell r="J5">
            <v>39872</v>
          </cell>
          <cell r="K5">
            <v>39903</v>
          </cell>
          <cell r="L5">
            <v>39933</v>
          </cell>
          <cell r="M5">
            <v>39964</v>
          </cell>
          <cell r="N5">
            <v>39994</v>
          </cell>
          <cell r="O5">
            <v>40025</v>
          </cell>
          <cell r="P5">
            <v>40056</v>
          </cell>
          <cell r="Q5">
            <v>40086</v>
          </cell>
          <cell r="R5">
            <v>40117</v>
          </cell>
          <cell r="S5">
            <v>40147</v>
          </cell>
          <cell r="T5">
            <v>40178</v>
          </cell>
          <cell r="U5">
            <v>39692</v>
          </cell>
          <cell r="V5">
            <v>39722</v>
          </cell>
          <cell r="W5">
            <v>39753</v>
          </cell>
          <cell r="X5">
            <v>39783</v>
          </cell>
          <cell r="Y5">
            <v>39844</v>
          </cell>
          <cell r="Z5">
            <v>39872</v>
          </cell>
          <cell r="AA5">
            <v>39903</v>
          </cell>
          <cell r="AB5">
            <v>39933</v>
          </cell>
          <cell r="AC5">
            <v>39964</v>
          </cell>
          <cell r="AD5">
            <v>39994</v>
          </cell>
          <cell r="AE5">
            <v>40025</v>
          </cell>
          <cell r="AF5">
            <v>40056</v>
          </cell>
          <cell r="AG5">
            <v>40086</v>
          </cell>
          <cell r="AH5">
            <v>40117</v>
          </cell>
          <cell r="AI5">
            <v>40147</v>
          </cell>
          <cell r="AJ5">
            <v>40178</v>
          </cell>
          <cell r="AK5">
            <v>39692</v>
          </cell>
          <cell r="AL5">
            <v>39722</v>
          </cell>
          <cell r="AM5">
            <v>39753</v>
          </cell>
          <cell r="AN5">
            <v>39783</v>
          </cell>
          <cell r="AO5">
            <v>39844</v>
          </cell>
          <cell r="AP5">
            <v>39872</v>
          </cell>
          <cell r="AQ5">
            <v>39903</v>
          </cell>
          <cell r="AR5">
            <v>39933</v>
          </cell>
          <cell r="AS5">
            <v>39964</v>
          </cell>
          <cell r="AT5">
            <v>39994</v>
          </cell>
          <cell r="AU5">
            <v>40025</v>
          </cell>
          <cell r="AV5">
            <v>40056</v>
          </cell>
          <cell r="AW5">
            <v>40086</v>
          </cell>
          <cell r="AX5">
            <v>40117</v>
          </cell>
          <cell r="AY5">
            <v>40147</v>
          </cell>
          <cell r="AZ5">
            <v>40178</v>
          </cell>
          <cell r="BA5">
            <v>39692</v>
          </cell>
          <cell r="BB5">
            <v>39722</v>
          </cell>
          <cell r="BC5">
            <v>39753</v>
          </cell>
          <cell r="BD5">
            <v>39783</v>
          </cell>
          <cell r="BE5">
            <v>39844</v>
          </cell>
          <cell r="BF5">
            <v>39872</v>
          </cell>
          <cell r="BG5">
            <v>39903</v>
          </cell>
          <cell r="BH5">
            <v>39933</v>
          </cell>
          <cell r="BI5">
            <v>39964</v>
          </cell>
          <cell r="BJ5">
            <v>39994</v>
          </cell>
          <cell r="BK5">
            <v>40025</v>
          </cell>
          <cell r="BL5">
            <v>40056</v>
          </cell>
          <cell r="BM5">
            <v>40086</v>
          </cell>
          <cell r="BN5">
            <v>40117</v>
          </cell>
          <cell r="BO5">
            <v>40147</v>
          </cell>
          <cell r="BP5">
            <v>40178</v>
          </cell>
          <cell r="BQ5">
            <v>39692</v>
          </cell>
          <cell r="BR5">
            <v>39722</v>
          </cell>
          <cell r="BS5">
            <v>39753</v>
          </cell>
          <cell r="BT5">
            <v>39783</v>
          </cell>
          <cell r="BU5">
            <v>39844</v>
          </cell>
          <cell r="BV5">
            <v>39872</v>
          </cell>
          <cell r="BW5">
            <v>39903</v>
          </cell>
          <cell r="BX5">
            <v>39933</v>
          </cell>
          <cell r="BY5">
            <v>39964</v>
          </cell>
          <cell r="BZ5">
            <v>39994</v>
          </cell>
          <cell r="CA5">
            <v>40025</v>
          </cell>
          <cell r="CB5">
            <v>40056</v>
          </cell>
          <cell r="CC5">
            <v>40086</v>
          </cell>
          <cell r="CD5">
            <v>40117</v>
          </cell>
          <cell r="CE5">
            <v>40147</v>
          </cell>
          <cell r="CF5">
            <v>40178</v>
          </cell>
          <cell r="CG5">
            <v>39692</v>
          </cell>
          <cell r="CH5">
            <v>39722</v>
          </cell>
          <cell r="CI5">
            <v>39753</v>
          </cell>
          <cell r="CJ5">
            <v>39783</v>
          </cell>
          <cell r="CK5">
            <v>39844</v>
          </cell>
          <cell r="CL5">
            <v>39872</v>
          </cell>
          <cell r="CM5">
            <v>39903</v>
          </cell>
          <cell r="CN5">
            <v>39933</v>
          </cell>
          <cell r="CO5">
            <v>39964</v>
          </cell>
          <cell r="CP5">
            <v>39994</v>
          </cell>
          <cell r="CQ5">
            <v>40025</v>
          </cell>
          <cell r="CR5">
            <v>40056</v>
          </cell>
          <cell r="CS5">
            <v>40086</v>
          </cell>
          <cell r="CT5">
            <v>40117</v>
          </cell>
          <cell r="CU5">
            <v>40147</v>
          </cell>
          <cell r="CV5">
            <v>40178</v>
          </cell>
          <cell r="CW5">
            <v>39692</v>
          </cell>
          <cell r="CX5">
            <v>39722</v>
          </cell>
          <cell r="CY5">
            <v>39753</v>
          </cell>
          <cell r="CZ5">
            <v>39783</v>
          </cell>
          <cell r="DA5">
            <v>39844</v>
          </cell>
          <cell r="DB5">
            <v>39872</v>
          </cell>
          <cell r="DC5">
            <v>39903</v>
          </cell>
          <cell r="DD5">
            <v>39933</v>
          </cell>
          <cell r="DE5">
            <v>39964</v>
          </cell>
          <cell r="DF5">
            <v>39994</v>
          </cell>
          <cell r="DG5">
            <v>40025</v>
          </cell>
          <cell r="DH5">
            <v>40056</v>
          </cell>
          <cell r="DI5">
            <v>40086</v>
          </cell>
          <cell r="DJ5">
            <v>40117</v>
          </cell>
          <cell r="DK5">
            <v>40147</v>
          </cell>
          <cell r="DL5">
            <v>40178</v>
          </cell>
          <cell r="DM5">
            <v>39692</v>
          </cell>
          <cell r="DN5">
            <v>39722</v>
          </cell>
          <cell r="DO5">
            <v>39753</v>
          </cell>
          <cell r="DP5">
            <v>39783</v>
          </cell>
          <cell r="DQ5">
            <v>39844</v>
          </cell>
          <cell r="DR5">
            <v>39872</v>
          </cell>
          <cell r="DS5">
            <v>39903</v>
          </cell>
          <cell r="DT5">
            <v>39933</v>
          </cell>
          <cell r="DU5">
            <v>39964</v>
          </cell>
          <cell r="DV5">
            <v>39994</v>
          </cell>
          <cell r="DW5">
            <v>40025</v>
          </cell>
          <cell r="DX5">
            <v>40056</v>
          </cell>
          <cell r="DY5">
            <v>40086</v>
          </cell>
          <cell r="DZ5">
            <v>40117</v>
          </cell>
          <cell r="EA5">
            <v>40147</v>
          </cell>
          <cell r="EB5">
            <v>40178</v>
          </cell>
          <cell r="EC5">
            <v>39692</v>
          </cell>
          <cell r="ED5">
            <v>39722</v>
          </cell>
          <cell r="EE5">
            <v>39753</v>
          </cell>
          <cell r="EF5">
            <v>39783</v>
          </cell>
          <cell r="EG5">
            <v>39844</v>
          </cell>
          <cell r="EH5">
            <v>39872</v>
          </cell>
          <cell r="EI5">
            <v>39903</v>
          </cell>
          <cell r="EJ5">
            <v>39933</v>
          </cell>
          <cell r="EK5">
            <v>39964</v>
          </cell>
          <cell r="EL5">
            <v>39994</v>
          </cell>
          <cell r="EM5">
            <v>40025</v>
          </cell>
          <cell r="EN5">
            <v>40056</v>
          </cell>
          <cell r="EO5">
            <v>40086</v>
          </cell>
          <cell r="EP5">
            <v>40117</v>
          </cell>
          <cell r="EQ5">
            <v>40147</v>
          </cell>
          <cell r="ER5">
            <v>40178</v>
          </cell>
          <cell r="ES5">
            <v>40543</v>
          </cell>
          <cell r="ET5">
            <v>40543</v>
          </cell>
          <cell r="EU5">
            <v>40543</v>
          </cell>
          <cell r="EV5">
            <v>40908</v>
          </cell>
          <cell r="EW5">
            <v>40908</v>
          </cell>
          <cell r="EX5">
            <v>40908</v>
          </cell>
          <cell r="EY5">
            <v>39813</v>
          </cell>
          <cell r="EZ5">
            <v>39813</v>
          </cell>
          <cell r="FA5">
            <v>39813</v>
          </cell>
          <cell r="FB5">
            <v>39813</v>
          </cell>
          <cell r="FC5">
            <v>39813</v>
          </cell>
          <cell r="FD5">
            <v>39813</v>
          </cell>
          <cell r="FN5">
            <v>39447</v>
          </cell>
          <cell r="FO5">
            <v>39447</v>
          </cell>
          <cell r="FP5">
            <v>39447</v>
          </cell>
          <cell r="FQ5">
            <v>39447</v>
          </cell>
          <cell r="FR5">
            <v>39447</v>
          </cell>
          <cell r="FS5">
            <v>39447</v>
          </cell>
          <cell r="FT5">
            <v>39813</v>
          </cell>
          <cell r="FU5">
            <v>39813</v>
          </cell>
          <cell r="FV5">
            <v>39813</v>
          </cell>
        </row>
        <row r="6">
          <cell r="A6" t="str">
            <v>CE-10</v>
          </cell>
          <cell r="B6" t="str">
            <v>CE</v>
          </cell>
          <cell r="C6">
            <v>10</v>
          </cell>
          <cell r="D6" t="str">
            <v>00033 COM FAENTINA</v>
          </cell>
          <cell r="E6">
            <v>202.97200000000001</v>
          </cell>
          <cell r="H6">
            <v>203</v>
          </cell>
          <cell r="X6">
            <v>203</v>
          </cell>
          <cell r="AJ6">
            <v>0</v>
          </cell>
          <cell r="BA6">
            <v>169.13900000000001</v>
          </cell>
          <cell r="BD6">
            <v>156</v>
          </cell>
          <cell r="BT6">
            <v>169</v>
          </cell>
          <cell r="CF6">
            <v>0</v>
          </cell>
          <cell r="CW6">
            <v>169.13900000000001</v>
          </cell>
          <cell r="CZ6">
            <v>156</v>
          </cell>
          <cell r="DP6">
            <v>169</v>
          </cell>
          <cell r="EB6">
            <v>0</v>
          </cell>
          <cell r="ES6">
            <v>0</v>
          </cell>
          <cell r="ET6">
            <v>0</v>
          </cell>
          <cell r="EU6">
            <v>0</v>
          </cell>
          <cell r="EV6">
            <v>0</v>
          </cell>
          <cell r="EW6">
            <v>0</v>
          </cell>
          <cell r="EX6">
            <v>0</v>
          </cell>
          <cell r="EY6">
            <v>17</v>
          </cell>
          <cell r="EZ6">
            <v>0</v>
          </cell>
          <cell r="FA6">
            <v>0</v>
          </cell>
          <cell r="FB6">
            <v>202.66499999999999</v>
          </cell>
          <cell r="FC6">
            <v>192.68799999999999</v>
          </cell>
          <cell r="FD6">
            <v>192.68799999999999</v>
          </cell>
          <cell r="FE6" t="str">
            <v xml:space="preserve"> -   </v>
          </cell>
          <cell r="FF6" t="str">
            <v xml:space="preserve"> -   </v>
          </cell>
          <cell r="FG6" t="str">
            <v xml:space="preserve"> -   </v>
          </cell>
          <cell r="FH6">
            <v>0</v>
          </cell>
          <cell r="FI6">
            <v>0</v>
          </cell>
          <cell r="FJ6">
            <v>0</v>
          </cell>
          <cell r="FK6">
            <v>0</v>
          </cell>
          <cell r="FL6">
            <v>0</v>
          </cell>
          <cell r="FM6">
            <v>0</v>
          </cell>
          <cell r="FN6">
            <v>0</v>
          </cell>
          <cell r="FO6">
            <v>0</v>
          </cell>
          <cell r="FP6">
            <v>0</v>
          </cell>
          <cell r="FQ6">
            <v>-198.37</v>
          </cell>
          <cell r="FR6">
            <v>-222.89</v>
          </cell>
          <cell r="FS6">
            <v>-222.89</v>
          </cell>
          <cell r="FT6">
            <v>203</v>
          </cell>
          <cell r="FU6">
            <v>156</v>
          </cell>
          <cell r="FV6">
            <v>156</v>
          </cell>
        </row>
        <row r="7">
          <cell r="A7" t="str">
            <v>CE-20</v>
          </cell>
          <cell r="B7" t="str">
            <v>CE</v>
          </cell>
          <cell r="C7">
            <v>20</v>
          </cell>
          <cell r="D7" t="str">
            <v>00207 COM GUARDIA DI FINANZA</v>
          </cell>
          <cell r="E7">
            <v>0.37</v>
          </cell>
          <cell r="H7">
            <v>1</v>
          </cell>
          <cell r="X7">
            <v>0</v>
          </cell>
          <cell r="AJ7">
            <v>0</v>
          </cell>
          <cell r="BA7">
            <v>-54.16</v>
          </cell>
          <cell r="BD7">
            <v>-73</v>
          </cell>
          <cell r="BT7">
            <v>-54</v>
          </cell>
          <cell r="CF7">
            <v>0</v>
          </cell>
          <cell r="CW7">
            <v>-54.16</v>
          </cell>
          <cell r="CZ7">
            <v>-73</v>
          </cell>
          <cell r="DP7">
            <v>-54</v>
          </cell>
          <cell r="EB7">
            <v>0</v>
          </cell>
          <cell r="ES7">
            <v>0</v>
          </cell>
          <cell r="ET7">
            <v>0</v>
          </cell>
          <cell r="EU7">
            <v>0</v>
          </cell>
          <cell r="EV7">
            <v>0</v>
          </cell>
          <cell r="EW7">
            <v>0</v>
          </cell>
          <cell r="EX7">
            <v>0</v>
          </cell>
          <cell r="EY7">
            <v>0</v>
          </cell>
          <cell r="EZ7">
            <v>0</v>
          </cell>
          <cell r="FA7">
            <v>0</v>
          </cell>
          <cell r="FB7">
            <v>0</v>
          </cell>
          <cell r="FC7">
            <v>-21.379000000000001</v>
          </cell>
          <cell r="FD7">
            <v>-21.379000000000001</v>
          </cell>
          <cell r="FE7" t="str">
            <v xml:space="preserve"> -   </v>
          </cell>
          <cell r="FF7" t="str">
            <v xml:space="preserve"> -   </v>
          </cell>
          <cell r="FG7" t="str">
            <v xml:space="preserve"> -   </v>
          </cell>
          <cell r="FH7">
            <v>0</v>
          </cell>
          <cell r="FI7">
            <v>0</v>
          </cell>
          <cell r="FJ7">
            <v>0</v>
          </cell>
          <cell r="FK7">
            <v>0</v>
          </cell>
          <cell r="FL7">
            <v>0</v>
          </cell>
          <cell r="FM7">
            <v>0</v>
          </cell>
          <cell r="FN7">
            <v>0</v>
          </cell>
          <cell r="FO7">
            <v>0</v>
          </cell>
          <cell r="FP7">
            <v>0</v>
          </cell>
          <cell r="FQ7">
            <v>-171.44</v>
          </cell>
          <cell r="FR7">
            <v>-40.630000000000003</v>
          </cell>
          <cell r="FS7">
            <v>-39.659999999999997</v>
          </cell>
          <cell r="FT7">
            <v>1</v>
          </cell>
          <cell r="FU7">
            <v>-73</v>
          </cell>
          <cell r="FV7">
            <v>-73</v>
          </cell>
        </row>
        <row r="8">
          <cell r="A8" t="str">
            <v>CE-30</v>
          </cell>
          <cell r="B8" t="str">
            <v>CE</v>
          </cell>
          <cell r="C8">
            <v>30</v>
          </cell>
          <cell r="D8" t="str">
            <v>00233 COM ANAGNINA</v>
          </cell>
          <cell r="E8">
            <v>0</v>
          </cell>
          <cell r="H8">
            <v>4</v>
          </cell>
          <cell r="X8">
            <v>0</v>
          </cell>
          <cell r="AJ8">
            <v>0</v>
          </cell>
          <cell r="BA8">
            <v>-3.0979999999999999</v>
          </cell>
          <cell r="BD8">
            <v>-7</v>
          </cell>
          <cell r="BT8">
            <v>-3</v>
          </cell>
          <cell r="CF8">
            <v>0</v>
          </cell>
          <cell r="CW8">
            <v>-3.0979999999999999</v>
          </cell>
          <cell r="CZ8">
            <v>-7</v>
          </cell>
          <cell r="DP8">
            <v>-3</v>
          </cell>
          <cell r="EB8">
            <v>0</v>
          </cell>
          <cell r="ES8">
            <v>0</v>
          </cell>
          <cell r="ET8">
            <v>0</v>
          </cell>
          <cell r="EU8">
            <v>0</v>
          </cell>
          <cell r="EV8">
            <v>0</v>
          </cell>
          <cell r="EW8">
            <v>0</v>
          </cell>
          <cell r="EX8">
            <v>0</v>
          </cell>
          <cell r="EY8">
            <v>0</v>
          </cell>
          <cell r="EZ8">
            <v>0</v>
          </cell>
          <cell r="FA8">
            <v>0</v>
          </cell>
          <cell r="FB8">
            <v>0</v>
          </cell>
          <cell r="FC8">
            <v>0</v>
          </cell>
          <cell r="FD8">
            <v>0</v>
          </cell>
          <cell r="FE8" t="str">
            <v xml:space="preserve"> -   </v>
          </cell>
          <cell r="FF8" t="str">
            <v xml:space="preserve"> -   </v>
          </cell>
          <cell r="FG8" t="str">
            <v xml:space="preserve"> -   </v>
          </cell>
          <cell r="FH8">
            <v>0</v>
          </cell>
          <cell r="FI8">
            <v>0</v>
          </cell>
          <cell r="FJ8">
            <v>0</v>
          </cell>
          <cell r="FK8">
            <v>0</v>
          </cell>
          <cell r="FL8">
            <v>0</v>
          </cell>
          <cell r="FM8">
            <v>0</v>
          </cell>
          <cell r="FN8">
            <v>0</v>
          </cell>
          <cell r="FO8">
            <v>0</v>
          </cell>
          <cell r="FP8">
            <v>0</v>
          </cell>
          <cell r="FQ8">
            <v>416.33</v>
          </cell>
          <cell r="FR8">
            <v>381.25</v>
          </cell>
          <cell r="FS8">
            <v>381.25</v>
          </cell>
          <cell r="FT8">
            <v>4</v>
          </cell>
          <cell r="FU8">
            <v>-7</v>
          </cell>
          <cell r="FV8">
            <v>-7</v>
          </cell>
        </row>
        <row r="9">
          <cell r="A9" t="str">
            <v>CE-40</v>
          </cell>
          <cell r="B9" t="str">
            <v>CE</v>
          </cell>
          <cell r="C9">
            <v>40</v>
          </cell>
          <cell r="D9" t="str">
            <v>01000 COM SEDE FI - CHIUSE G&amp;C</v>
          </cell>
          <cell r="E9">
            <v>53.624000000000002</v>
          </cell>
          <cell r="H9">
            <v>58</v>
          </cell>
          <cell r="J9">
            <v>8</v>
          </cell>
          <cell r="X9">
            <v>54</v>
          </cell>
          <cell r="Y9">
            <v>2</v>
          </cell>
          <cell r="Z9">
            <v>4</v>
          </cell>
          <cell r="AA9">
            <v>6</v>
          </cell>
          <cell r="AB9">
            <v>8</v>
          </cell>
          <cell r="AC9">
            <v>10</v>
          </cell>
          <cell r="AD9">
            <v>12</v>
          </cell>
          <cell r="AE9">
            <v>14</v>
          </cell>
          <cell r="AF9">
            <v>16</v>
          </cell>
          <cell r="AG9">
            <v>18</v>
          </cell>
          <cell r="AH9">
            <v>20</v>
          </cell>
          <cell r="AI9">
            <v>22</v>
          </cell>
          <cell r="AJ9">
            <v>24</v>
          </cell>
          <cell r="BA9">
            <v>-176.58099999999999</v>
          </cell>
          <cell r="BD9">
            <v>-120</v>
          </cell>
          <cell r="BF9">
            <v>-29</v>
          </cell>
          <cell r="BT9">
            <v>-197</v>
          </cell>
          <cell r="BU9">
            <v>-2</v>
          </cell>
          <cell r="BV9">
            <v>-4</v>
          </cell>
          <cell r="BW9">
            <v>-6</v>
          </cell>
          <cell r="BX9">
            <v>-8</v>
          </cell>
          <cell r="BY9">
            <v>-10</v>
          </cell>
          <cell r="BZ9">
            <v>-12</v>
          </cell>
          <cell r="CA9">
            <v>-14</v>
          </cell>
          <cell r="CB9">
            <v>-16</v>
          </cell>
          <cell r="CC9">
            <v>-18</v>
          </cell>
          <cell r="CD9">
            <v>-20</v>
          </cell>
          <cell r="CE9">
            <v>-22</v>
          </cell>
          <cell r="CF9">
            <v>-24</v>
          </cell>
          <cell r="CW9">
            <v>-23.308</v>
          </cell>
          <cell r="CZ9">
            <v>29</v>
          </cell>
          <cell r="DB9">
            <v>-44</v>
          </cell>
          <cell r="DP9">
            <v>-43</v>
          </cell>
          <cell r="DQ9">
            <v>-2</v>
          </cell>
          <cell r="DR9">
            <v>-4</v>
          </cell>
          <cell r="DS9">
            <v>-6</v>
          </cell>
          <cell r="DT9">
            <v>-8</v>
          </cell>
          <cell r="DU9">
            <v>-10</v>
          </cell>
          <cell r="DV9">
            <v>-12</v>
          </cell>
          <cell r="DW9">
            <v>-14</v>
          </cell>
          <cell r="DX9">
            <v>-16</v>
          </cell>
          <cell r="DY9">
            <v>-18</v>
          </cell>
          <cell r="DZ9">
            <v>-20</v>
          </cell>
          <cell r="EA9">
            <v>-22</v>
          </cell>
          <cell r="EB9">
            <v>-24</v>
          </cell>
          <cell r="ES9">
            <v>0</v>
          </cell>
          <cell r="ET9">
            <v>0</v>
          </cell>
          <cell r="EU9">
            <v>0</v>
          </cell>
          <cell r="EV9">
            <v>0</v>
          </cell>
          <cell r="EW9">
            <v>0</v>
          </cell>
          <cell r="EX9">
            <v>0</v>
          </cell>
          <cell r="EY9">
            <v>0</v>
          </cell>
          <cell r="EZ9">
            <v>0</v>
          </cell>
          <cell r="FA9">
            <v>0</v>
          </cell>
          <cell r="FB9">
            <v>7.9939999999999998</v>
          </cell>
          <cell r="FC9">
            <v>-91.3</v>
          </cell>
          <cell r="FD9">
            <v>-84.244</v>
          </cell>
          <cell r="FE9" t="str">
            <v xml:space="preserve"> -   </v>
          </cell>
          <cell r="FF9" t="str">
            <v xml:space="preserve"> -   </v>
          </cell>
          <cell r="FG9" t="str">
            <v xml:space="preserve"> -   </v>
          </cell>
          <cell r="FH9">
            <v>0</v>
          </cell>
          <cell r="FI9">
            <v>0</v>
          </cell>
          <cell r="FJ9">
            <v>0</v>
          </cell>
          <cell r="FK9">
            <v>0</v>
          </cell>
          <cell r="FL9">
            <v>0</v>
          </cell>
          <cell r="FM9">
            <v>0</v>
          </cell>
          <cell r="FN9">
            <v>0</v>
          </cell>
          <cell r="FO9">
            <v>0</v>
          </cell>
          <cell r="FP9">
            <v>0</v>
          </cell>
          <cell r="FQ9">
            <v>848.47</v>
          </cell>
          <cell r="FR9">
            <v>-61.91</v>
          </cell>
          <cell r="FS9">
            <v>-7.8</v>
          </cell>
          <cell r="FT9">
            <v>58</v>
          </cell>
          <cell r="FU9">
            <v>-120</v>
          </cell>
          <cell r="FV9">
            <v>29</v>
          </cell>
        </row>
        <row r="10">
          <cell r="A10" t="str">
            <v>CE-50</v>
          </cell>
          <cell r="B10" t="str">
            <v>CE</v>
          </cell>
          <cell r="C10">
            <v>50</v>
          </cell>
          <cell r="D10" t="str">
            <v>03553 COM AEROPORTI BOLOGNA</v>
          </cell>
          <cell r="E10">
            <v>0</v>
          </cell>
          <cell r="H10">
            <v>10</v>
          </cell>
          <cell r="X10">
            <v>0</v>
          </cell>
          <cell r="AJ10">
            <v>0</v>
          </cell>
          <cell r="BA10">
            <v>-0.99099999999999999</v>
          </cell>
          <cell r="BD10">
            <v>9</v>
          </cell>
          <cell r="BT10">
            <v>-1</v>
          </cell>
          <cell r="CF10">
            <v>0</v>
          </cell>
          <cell r="CW10">
            <v>-0.99099999999999999</v>
          </cell>
          <cell r="CZ10">
            <v>9</v>
          </cell>
          <cell r="DP10">
            <v>-1</v>
          </cell>
          <cell r="EB10">
            <v>0</v>
          </cell>
          <cell r="ES10">
            <v>0</v>
          </cell>
          <cell r="ET10">
            <v>0</v>
          </cell>
          <cell r="EU10">
            <v>0</v>
          </cell>
          <cell r="EV10">
            <v>0</v>
          </cell>
          <cell r="EW10">
            <v>0</v>
          </cell>
          <cell r="EX10">
            <v>0</v>
          </cell>
          <cell r="EY10">
            <v>0</v>
          </cell>
          <cell r="EZ10">
            <v>0</v>
          </cell>
          <cell r="FA10">
            <v>0</v>
          </cell>
          <cell r="FB10">
            <v>0</v>
          </cell>
          <cell r="FC10">
            <v>0</v>
          </cell>
          <cell r="FD10">
            <v>0</v>
          </cell>
          <cell r="FE10" t="str">
            <v xml:space="preserve"> -   </v>
          </cell>
          <cell r="FF10" t="str">
            <v xml:space="preserve"> -   </v>
          </cell>
          <cell r="FG10" t="str">
            <v xml:space="preserve"> -   </v>
          </cell>
          <cell r="FH10">
            <v>0</v>
          </cell>
          <cell r="FI10">
            <v>0</v>
          </cell>
          <cell r="FJ10">
            <v>0</v>
          </cell>
          <cell r="FK10">
            <v>0</v>
          </cell>
          <cell r="FL10">
            <v>0</v>
          </cell>
          <cell r="FM10">
            <v>0</v>
          </cell>
          <cell r="FN10">
            <v>0</v>
          </cell>
          <cell r="FO10">
            <v>0</v>
          </cell>
          <cell r="FP10">
            <v>0</v>
          </cell>
          <cell r="FQ10">
            <v>111.95</v>
          </cell>
          <cell r="FR10">
            <v>109.2</v>
          </cell>
          <cell r="FS10">
            <v>109.26</v>
          </cell>
          <cell r="FT10">
            <v>10</v>
          </cell>
          <cell r="FU10">
            <v>9</v>
          </cell>
          <cell r="FV10">
            <v>9</v>
          </cell>
        </row>
        <row r="11">
          <cell r="A11" t="str">
            <v>CE-60</v>
          </cell>
          <cell r="B11" t="str">
            <v>CE</v>
          </cell>
          <cell r="C11">
            <v>60</v>
          </cell>
          <cell r="D11" t="str">
            <v>04028 COM CAMAIORE</v>
          </cell>
          <cell r="E11">
            <v>0</v>
          </cell>
          <cell r="H11">
            <v>450</v>
          </cell>
          <cell r="BA11">
            <v>0</v>
          </cell>
          <cell r="BD11">
            <v>450</v>
          </cell>
          <cell r="CW11">
            <v>0</v>
          </cell>
          <cell r="CZ11">
            <v>450</v>
          </cell>
          <cell r="EY11">
            <v>26.7</v>
          </cell>
          <cell r="EZ11">
            <v>0</v>
          </cell>
          <cell r="FA11">
            <v>0</v>
          </cell>
          <cell r="FB11">
            <v>0</v>
          </cell>
          <cell r="FC11">
            <v>-29.7</v>
          </cell>
          <cell r="FD11">
            <v>-29.7</v>
          </cell>
          <cell r="FE11" t="str">
            <v xml:space="preserve"> -   </v>
          </cell>
          <cell r="FF11" t="str">
            <v xml:space="preserve"> -   </v>
          </cell>
          <cell r="FG11" t="str">
            <v xml:space="preserve"> -   </v>
          </cell>
          <cell r="FH11">
            <v>0</v>
          </cell>
          <cell r="FI11">
            <v>0</v>
          </cell>
          <cell r="FJ11">
            <v>0</v>
          </cell>
          <cell r="FK11">
            <v>0</v>
          </cell>
          <cell r="FL11">
            <v>0</v>
          </cell>
          <cell r="FM11">
            <v>0</v>
          </cell>
          <cell r="FN11">
            <v>0</v>
          </cell>
          <cell r="FO11">
            <v>0</v>
          </cell>
          <cell r="FP11">
            <v>0</v>
          </cell>
          <cell r="FQ11">
            <v>-238.51</v>
          </cell>
          <cell r="FR11">
            <v>8.7899999999999991</v>
          </cell>
          <cell r="FS11">
            <v>8.7200000000000006</v>
          </cell>
          <cell r="FT11">
            <v>450</v>
          </cell>
          <cell r="FU11">
            <v>450</v>
          </cell>
          <cell r="FV11">
            <v>450</v>
          </cell>
        </row>
        <row r="12">
          <cell r="A12" t="str">
            <v>CE-70</v>
          </cell>
          <cell r="B12" t="str">
            <v>CE</v>
          </cell>
          <cell r="C12">
            <v>70</v>
          </cell>
          <cell r="D12" t="str">
            <v>04039 COM CAMPIONE</v>
          </cell>
          <cell r="E12">
            <v>101.902</v>
          </cell>
          <cell r="H12">
            <v>125</v>
          </cell>
          <cell r="J12">
            <v>95</v>
          </cell>
          <cell r="X12">
            <v>122</v>
          </cell>
          <cell r="Y12">
            <v>0</v>
          </cell>
          <cell r="Z12">
            <v>0</v>
          </cell>
          <cell r="AA12">
            <v>0</v>
          </cell>
          <cell r="AB12">
            <v>0</v>
          </cell>
          <cell r="AC12">
            <v>0</v>
          </cell>
          <cell r="AD12">
            <v>0</v>
          </cell>
          <cell r="AE12">
            <v>0</v>
          </cell>
          <cell r="AF12">
            <v>0</v>
          </cell>
          <cell r="AG12">
            <v>0</v>
          </cell>
          <cell r="AH12">
            <v>0</v>
          </cell>
          <cell r="AI12">
            <v>0</v>
          </cell>
          <cell r="AJ12">
            <v>0</v>
          </cell>
          <cell r="BA12">
            <v>-35.709000000000003</v>
          </cell>
          <cell r="BD12">
            <v>4</v>
          </cell>
          <cell r="BF12">
            <v>4</v>
          </cell>
          <cell r="BT12">
            <v>-263</v>
          </cell>
          <cell r="BU12">
            <v>0</v>
          </cell>
          <cell r="BV12">
            <v>0</v>
          </cell>
          <cell r="BW12">
            <v>-1</v>
          </cell>
          <cell r="BX12">
            <v>-1</v>
          </cell>
          <cell r="BY12">
            <v>-2</v>
          </cell>
          <cell r="BZ12">
            <v>-2</v>
          </cell>
          <cell r="CA12">
            <v>-3</v>
          </cell>
          <cell r="CB12">
            <v>-3</v>
          </cell>
          <cell r="CC12">
            <v>-4</v>
          </cell>
          <cell r="CD12">
            <v>-4</v>
          </cell>
          <cell r="CE12">
            <v>-5</v>
          </cell>
          <cell r="CF12">
            <v>-5</v>
          </cell>
          <cell r="CW12">
            <v>-60.093000000000004</v>
          </cell>
          <cell r="CZ12">
            <v>-30</v>
          </cell>
          <cell r="DB12">
            <v>-78</v>
          </cell>
          <cell r="DP12">
            <v>-295</v>
          </cell>
          <cell r="DQ12">
            <v>0</v>
          </cell>
          <cell r="DR12">
            <v>0</v>
          </cell>
          <cell r="DS12">
            <v>-1</v>
          </cell>
          <cell r="DT12">
            <v>-1</v>
          </cell>
          <cell r="DU12">
            <v>-2</v>
          </cell>
          <cell r="DV12">
            <v>-2</v>
          </cell>
          <cell r="DW12">
            <v>-3</v>
          </cell>
          <cell r="DX12">
            <v>-3</v>
          </cell>
          <cell r="DY12">
            <v>-4</v>
          </cell>
          <cell r="DZ12">
            <v>-4</v>
          </cell>
          <cell r="EA12">
            <v>-5</v>
          </cell>
          <cell r="EB12">
            <v>-5</v>
          </cell>
          <cell r="ES12">
            <v>0</v>
          </cell>
          <cell r="ET12">
            <v>0</v>
          </cell>
          <cell r="EU12">
            <v>0</v>
          </cell>
          <cell r="EV12">
            <v>0</v>
          </cell>
          <cell r="EW12">
            <v>0</v>
          </cell>
          <cell r="EX12">
            <v>0</v>
          </cell>
          <cell r="EY12">
            <v>0</v>
          </cell>
          <cell r="EZ12">
            <v>0</v>
          </cell>
          <cell r="FA12">
            <v>0</v>
          </cell>
          <cell r="FB12">
            <v>50.055</v>
          </cell>
          <cell r="FC12">
            <v>-45.375999999999998</v>
          </cell>
          <cell r="FD12">
            <v>-57.975000000000001</v>
          </cell>
          <cell r="FE12" t="str">
            <v xml:space="preserve"> -   </v>
          </cell>
          <cell r="FF12" t="str">
            <v xml:space="preserve"> -   </v>
          </cell>
          <cell r="FG12" t="str">
            <v xml:space="preserve"> -   </v>
          </cell>
          <cell r="FH12">
            <v>0</v>
          </cell>
          <cell r="FI12">
            <v>0</v>
          </cell>
          <cell r="FJ12">
            <v>0</v>
          </cell>
          <cell r="FK12">
            <v>0</v>
          </cell>
          <cell r="FL12">
            <v>0</v>
          </cell>
          <cell r="FM12">
            <v>0</v>
          </cell>
          <cell r="FN12">
            <v>0</v>
          </cell>
          <cell r="FO12">
            <v>0</v>
          </cell>
          <cell r="FP12">
            <v>0</v>
          </cell>
          <cell r="FQ12">
            <v>817.91</v>
          </cell>
          <cell r="FR12">
            <v>-370.26</v>
          </cell>
          <cell r="FS12">
            <v>-447.8</v>
          </cell>
          <cell r="FT12">
            <v>125</v>
          </cell>
          <cell r="FU12">
            <v>4</v>
          </cell>
          <cell r="FV12">
            <v>-30</v>
          </cell>
        </row>
        <row r="13">
          <cell r="A13" t="str">
            <v>CE-80</v>
          </cell>
          <cell r="B13" t="str">
            <v>CE</v>
          </cell>
          <cell r="C13">
            <v>80</v>
          </cell>
          <cell r="D13" t="str">
            <v>04116 COM SIEEB CINA</v>
          </cell>
          <cell r="E13">
            <v>0</v>
          </cell>
          <cell r="H13">
            <v>0</v>
          </cell>
          <cell r="X13">
            <v>0</v>
          </cell>
          <cell r="AJ13">
            <v>0</v>
          </cell>
          <cell r="BA13">
            <v>-2.0270000000000001</v>
          </cell>
          <cell r="BD13">
            <v>-2</v>
          </cell>
          <cell r="BT13">
            <v>-2</v>
          </cell>
          <cell r="CF13">
            <v>0</v>
          </cell>
          <cell r="CW13">
            <v>-2.0270000000000001</v>
          </cell>
          <cell r="CZ13">
            <v>-2</v>
          </cell>
          <cell r="DP13">
            <v>-2</v>
          </cell>
          <cell r="EB13">
            <v>0</v>
          </cell>
          <cell r="ES13">
            <v>0</v>
          </cell>
          <cell r="ET13">
            <v>0</v>
          </cell>
          <cell r="EU13">
            <v>0</v>
          </cell>
          <cell r="EV13">
            <v>0</v>
          </cell>
          <cell r="EW13">
            <v>0</v>
          </cell>
          <cell r="EX13">
            <v>0</v>
          </cell>
          <cell r="EY13">
            <v>0</v>
          </cell>
          <cell r="EZ13">
            <v>0</v>
          </cell>
          <cell r="FA13">
            <v>0</v>
          </cell>
          <cell r="FB13">
            <v>0</v>
          </cell>
          <cell r="FC13">
            <v>-2.0270000000000001</v>
          </cell>
          <cell r="FD13">
            <v>-2.0270000000000001</v>
          </cell>
          <cell r="FE13" t="str">
            <v xml:space="preserve"> -   </v>
          </cell>
          <cell r="FF13" t="str">
            <v xml:space="preserve"> -   </v>
          </cell>
          <cell r="FG13" t="str">
            <v xml:space="preserve"> -   </v>
          </cell>
          <cell r="FH13">
            <v>0</v>
          </cell>
          <cell r="FI13">
            <v>0</v>
          </cell>
          <cell r="FJ13">
            <v>0</v>
          </cell>
          <cell r="FK13">
            <v>0</v>
          </cell>
          <cell r="FL13">
            <v>0</v>
          </cell>
          <cell r="FM13">
            <v>0</v>
          </cell>
          <cell r="FN13">
            <v>0</v>
          </cell>
          <cell r="FO13">
            <v>0</v>
          </cell>
          <cell r="FP13">
            <v>0</v>
          </cell>
          <cell r="FQ13">
            <v>150</v>
          </cell>
          <cell r="FR13">
            <v>30.31</v>
          </cell>
          <cell r="FS13">
            <v>30.31</v>
          </cell>
          <cell r="FT13">
            <v>0</v>
          </cell>
          <cell r="FU13">
            <v>-2</v>
          </cell>
          <cell r="FV13">
            <v>-2</v>
          </cell>
        </row>
        <row r="14">
          <cell r="A14" t="str">
            <v>CE-90</v>
          </cell>
          <cell r="B14" t="str">
            <v>CE</v>
          </cell>
          <cell r="C14">
            <v>90</v>
          </cell>
          <cell r="D14" t="str">
            <v>04119 COM CASERMA DONATI</v>
          </cell>
          <cell r="E14">
            <v>216.56299999999999</v>
          </cell>
          <cell r="H14">
            <v>286</v>
          </cell>
          <cell r="J14">
            <v>0</v>
          </cell>
          <cell r="X14">
            <v>313</v>
          </cell>
          <cell r="Y14">
            <v>26</v>
          </cell>
          <cell r="Z14">
            <v>52</v>
          </cell>
          <cell r="AA14">
            <v>77</v>
          </cell>
          <cell r="AB14">
            <v>103</v>
          </cell>
          <cell r="AC14">
            <v>129</v>
          </cell>
          <cell r="AD14">
            <v>155</v>
          </cell>
          <cell r="AE14">
            <v>155</v>
          </cell>
          <cell r="AF14">
            <v>155</v>
          </cell>
          <cell r="AG14">
            <v>155</v>
          </cell>
          <cell r="AH14">
            <v>155</v>
          </cell>
          <cell r="AI14">
            <v>155</v>
          </cell>
          <cell r="AJ14">
            <v>155</v>
          </cell>
          <cell r="BA14">
            <v>-192.03700000000001</v>
          </cell>
          <cell r="BD14">
            <v>-310</v>
          </cell>
          <cell r="BF14">
            <v>-31</v>
          </cell>
          <cell r="BT14">
            <v>-280</v>
          </cell>
          <cell r="BU14">
            <v>-15</v>
          </cell>
          <cell r="BV14">
            <v>-30</v>
          </cell>
          <cell r="BW14">
            <v>-45</v>
          </cell>
          <cell r="BX14">
            <v>-60</v>
          </cell>
          <cell r="BY14">
            <v>-75</v>
          </cell>
          <cell r="BZ14">
            <v>-90</v>
          </cell>
          <cell r="CA14">
            <v>-105</v>
          </cell>
          <cell r="CB14">
            <v>-120</v>
          </cell>
          <cell r="CC14">
            <v>-135</v>
          </cell>
          <cell r="CD14">
            <v>-150</v>
          </cell>
          <cell r="CE14">
            <v>-165</v>
          </cell>
          <cell r="CF14">
            <v>-180</v>
          </cell>
          <cell r="CW14">
            <v>-188.66399999999999</v>
          </cell>
          <cell r="CZ14">
            <v>-306</v>
          </cell>
          <cell r="DB14">
            <v>-31</v>
          </cell>
          <cell r="DP14">
            <v>-277</v>
          </cell>
          <cell r="DQ14">
            <v>-15</v>
          </cell>
          <cell r="DR14">
            <v>-30</v>
          </cell>
          <cell r="DS14">
            <v>-45</v>
          </cell>
          <cell r="DT14">
            <v>-60</v>
          </cell>
          <cell r="DU14">
            <v>-75</v>
          </cell>
          <cell r="DV14">
            <v>-90</v>
          </cell>
          <cell r="DW14">
            <v>-105</v>
          </cell>
          <cell r="DX14">
            <v>-120</v>
          </cell>
          <cell r="DY14">
            <v>-135</v>
          </cell>
          <cell r="DZ14">
            <v>-150</v>
          </cell>
          <cell r="EA14">
            <v>-165</v>
          </cell>
          <cell r="EB14">
            <v>-180</v>
          </cell>
          <cell r="ES14">
            <v>0</v>
          </cell>
          <cell r="ET14">
            <v>0</v>
          </cell>
          <cell r="EU14">
            <v>0</v>
          </cell>
          <cell r="EV14">
            <v>0</v>
          </cell>
          <cell r="EW14">
            <v>0</v>
          </cell>
          <cell r="EX14">
            <v>0</v>
          </cell>
          <cell r="EY14">
            <v>105.8</v>
          </cell>
          <cell r="EZ14">
            <v>0</v>
          </cell>
          <cell r="FA14">
            <v>0</v>
          </cell>
          <cell r="FB14">
            <v>230</v>
          </cell>
          <cell r="FC14">
            <v>-84.302999999999997</v>
          </cell>
          <cell r="FD14">
            <v>-84.331000000000003</v>
          </cell>
          <cell r="FE14" t="str">
            <v xml:space="preserve"> -   </v>
          </cell>
          <cell r="FF14" t="str">
            <v xml:space="preserve"> -   </v>
          </cell>
          <cell r="FG14" t="str">
            <v xml:space="preserve"> -   </v>
          </cell>
          <cell r="FH14">
            <v>0</v>
          </cell>
          <cell r="FI14">
            <v>0</v>
          </cell>
          <cell r="FJ14">
            <v>0</v>
          </cell>
          <cell r="FK14">
            <v>0</v>
          </cell>
          <cell r="FL14">
            <v>0</v>
          </cell>
          <cell r="FM14">
            <v>0</v>
          </cell>
          <cell r="FN14">
            <v>0</v>
          </cell>
          <cell r="FO14">
            <v>0</v>
          </cell>
          <cell r="FP14">
            <v>0</v>
          </cell>
          <cell r="FQ14">
            <v>113.66</v>
          </cell>
          <cell r="FR14">
            <v>-66.97</v>
          </cell>
          <cell r="FS14">
            <v>-82.95</v>
          </cell>
          <cell r="FT14">
            <v>286</v>
          </cell>
          <cell r="FU14">
            <v>-310</v>
          </cell>
          <cell r="FV14">
            <v>-306</v>
          </cell>
        </row>
        <row r="15">
          <cell r="A15" t="str">
            <v>CE-100</v>
          </cell>
          <cell r="B15" t="str">
            <v>CE</v>
          </cell>
          <cell r="C15">
            <v>100</v>
          </cell>
          <cell r="D15" t="str">
            <v>04166 COM CCTE</v>
          </cell>
          <cell r="E15">
            <v>0.77700000000000002</v>
          </cell>
          <cell r="H15">
            <v>1</v>
          </cell>
          <cell r="X15">
            <v>1</v>
          </cell>
          <cell r="AJ15">
            <v>0</v>
          </cell>
          <cell r="BA15">
            <v>-2.5979999999999999</v>
          </cell>
          <cell r="BD15">
            <v>-3</v>
          </cell>
          <cell r="BT15">
            <v>-3</v>
          </cell>
          <cell r="CF15">
            <v>0</v>
          </cell>
          <cell r="CW15">
            <v>0</v>
          </cell>
          <cell r="CZ15">
            <v>0</v>
          </cell>
          <cell r="DP15">
            <v>0</v>
          </cell>
          <cell r="EB15">
            <v>0</v>
          </cell>
          <cell r="ES15">
            <v>0</v>
          </cell>
          <cell r="ET15">
            <v>0</v>
          </cell>
          <cell r="EU15">
            <v>0</v>
          </cell>
          <cell r="EV15">
            <v>0</v>
          </cell>
          <cell r="EW15">
            <v>0</v>
          </cell>
          <cell r="EX15">
            <v>0</v>
          </cell>
          <cell r="EY15">
            <v>0</v>
          </cell>
          <cell r="EZ15">
            <v>0</v>
          </cell>
          <cell r="FA15">
            <v>0</v>
          </cell>
          <cell r="FB15">
            <v>4.2999999999999997E-2</v>
          </cell>
          <cell r="FC15">
            <v>0</v>
          </cell>
          <cell r="FD15">
            <v>0</v>
          </cell>
          <cell r="FE15" t="str">
            <v xml:space="preserve"> -   </v>
          </cell>
          <cell r="FF15" t="str">
            <v xml:space="preserve"> -   </v>
          </cell>
          <cell r="FG15" t="str">
            <v xml:space="preserve"> -   </v>
          </cell>
          <cell r="FH15">
            <v>0</v>
          </cell>
          <cell r="FI15">
            <v>0</v>
          </cell>
          <cell r="FJ15">
            <v>0</v>
          </cell>
          <cell r="FK15">
            <v>0</v>
          </cell>
          <cell r="FL15">
            <v>0</v>
          </cell>
          <cell r="FM15">
            <v>0</v>
          </cell>
          <cell r="FN15">
            <v>0</v>
          </cell>
          <cell r="FO15">
            <v>0</v>
          </cell>
          <cell r="FP15">
            <v>0</v>
          </cell>
          <cell r="FQ15">
            <v>0.44</v>
          </cell>
          <cell r="FR15">
            <v>-1.63</v>
          </cell>
          <cell r="FS15">
            <v>0</v>
          </cell>
          <cell r="FT15">
            <v>1</v>
          </cell>
          <cell r="FU15">
            <v>-3</v>
          </cell>
          <cell r="FV15">
            <v>0</v>
          </cell>
        </row>
        <row r="16">
          <cell r="A16" t="str">
            <v>CE-110</v>
          </cell>
          <cell r="B16" t="str">
            <v>CE</v>
          </cell>
          <cell r="C16">
            <v>110</v>
          </cell>
          <cell r="D16" t="str">
            <v>04427 COM ILIM</v>
          </cell>
          <cell r="E16">
            <v>0.59299999999999997</v>
          </cell>
          <cell r="H16">
            <v>44</v>
          </cell>
          <cell r="J16">
            <v>44</v>
          </cell>
          <cell r="X16">
            <v>1</v>
          </cell>
          <cell r="Y16">
            <v>0</v>
          </cell>
          <cell r="Z16">
            <v>0</v>
          </cell>
          <cell r="AA16">
            <v>0</v>
          </cell>
          <cell r="AB16">
            <v>0</v>
          </cell>
          <cell r="AC16">
            <v>0</v>
          </cell>
          <cell r="AD16">
            <v>0</v>
          </cell>
          <cell r="AE16">
            <v>0</v>
          </cell>
          <cell r="AF16">
            <v>0</v>
          </cell>
          <cell r="AG16">
            <v>0</v>
          </cell>
          <cell r="AH16">
            <v>0</v>
          </cell>
          <cell r="AI16">
            <v>0</v>
          </cell>
          <cell r="AJ16">
            <v>0</v>
          </cell>
          <cell r="BA16">
            <v>-88.415000000000006</v>
          </cell>
          <cell r="BD16">
            <v>-51</v>
          </cell>
          <cell r="BF16">
            <v>-51</v>
          </cell>
          <cell r="BT16">
            <v>-103</v>
          </cell>
          <cell r="BU16">
            <v>-9</v>
          </cell>
          <cell r="BV16">
            <v>-18</v>
          </cell>
          <cell r="BW16">
            <v>-27</v>
          </cell>
          <cell r="BX16">
            <v>-36</v>
          </cell>
          <cell r="BY16">
            <v>-45</v>
          </cell>
          <cell r="BZ16">
            <v>-54</v>
          </cell>
          <cell r="CA16">
            <v>-63</v>
          </cell>
          <cell r="CB16">
            <v>-72</v>
          </cell>
          <cell r="CC16">
            <v>-81</v>
          </cell>
          <cell r="CD16">
            <v>-90</v>
          </cell>
          <cell r="CE16">
            <v>-99</v>
          </cell>
          <cell r="CF16">
            <v>-108</v>
          </cell>
          <cell r="CW16">
            <v>-48.454000000000001</v>
          </cell>
          <cell r="CZ16">
            <v>24</v>
          </cell>
          <cell r="DB16">
            <v>24</v>
          </cell>
          <cell r="DP16">
            <v>-54</v>
          </cell>
          <cell r="DQ16">
            <v>-4</v>
          </cell>
          <cell r="DR16">
            <v>-9</v>
          </cell>
          <cell r="DS16">
            <v>-13</v>
          </cell>
          <cell r="DT16">
            <v>-18</v>
          </cell>
          <cell r="DU16">
            <v>-23</v>
          </cell>
          <cell r="DV16">
            <v>-28</v>
          </cell>
          <cell r="DW16">
            <v>-32</v>
          </cell>
          <cell r="DX16">
            <v>-37</v>
          </cell>
          <cell r="DY16">
            <v>-41</v>
          </cell>
          <cell r="DZ16">
            <v>-46</v>
          </cell>
          <cell r="EA16">
            <v>-51</v>
          </cell>
          <cell r="EB16">
            <v>-56</v>
          </cell>
          <cell r="ES16">
            <v>0</v>
          </cell>
          <cell r="ET16">
            <v>0</v>
          </cell>
          <cell r="EU16">
            <v>0</v>
          </cell>
          <cell r="EV16">
            <v>0</v>
          </cell>
          <cell r="EW16">
            <v>0</v>
          </cell>
          <cell r="EX16">
            <v>0</v>
          </cell>
          <cell r="EY16">
            <v>0</v>
          </cell>
          <cell r="EZ16">
            <v>-110</v>
          </cell>
          <cell r="FA16">
            <v>10</v>
          </cell>
          <cell r="FB16">
            <v>0.59299999999999997</v>
          </cell>
          <cell r="FC16">
            <v>-149.208</v>
          </cell>
          <cell r="FD16">
            <v>-57.848999999999997</v>
          </cell>
          <cell r="FE16" t="str">
            <v xml:space="preserve"> -   </v>
          </cell>
          <cell r="FF16" t="str">
            <v xml:space="preserve"> -   </v>
          </cell>
          <cell r="FG16" t="str">
            <v xml:space="preserve"> -   </v>
          </cell>
          <cell r="FH16">
            <v>0</v>
          </cell>
          <cell r="FI16">
            <v>0</v>
          </cell>
          <cell r="FJ16">
            <v>0</v>
          </cell>
          <cell r="FK16">
            <v>0</v>
          </cell>
          <cell r="FL16">
            <v>0</v>
          </cell>
          <cell r="FM16">
            <v>0</v>
          </cell>
          <cell r="FN16">
            <v>0</v>
          </cell>
          <cell r="FO16">
            <v>0</v>
          </cell>
          <cell r="FP16">
            <v>0</v>
          </cell>
          <cell r="FQ16">
            <v>296.67</v>
          </cell>
          <cell r="FR16">
            <v>-243.27</v>
          </cell>
          <cell r="FS16">
            <v>-117.12</v>
          </cell>
          <cell r="FT16">
            <v>44</v>
          </cell>
          <cell r="FU16">
            <v>-51</v>
          </cell>
          <cell r="FV16">
            <v>24</v>
          </cell>
        </row>
        <row r="17">
          <cell r="A17" t="str">
            <v>CE-120</v>
          </cell>
          <cell r="B17" t="str">
            <v>CE</v>
          </cell>
          <cell r="C17">
            <v>120</v>
          </cell>
          <cell r="D17" t="str">
            <v>07928 COM AUTOSILO CAMPIONE D'ITALIA</v>
          </cell>
          <cell r="E17">
            <v>140.578</v>
          </cell>
          <cell r="H17">
            <v>141</v>
          </cell>
          <cell r="X17">
            <v>141</v>
          </cell>
          <cell r="AJ17">
            <v>0</v>
          </cell>
          <cell r="BA17">
            <v>139.89500000000001</v>
          </cell>
          <cell r="BD17">
            <v>125</v>
          </cell>
          <cell r="BT17">
            <v>140</v>
          </cell>
          <cell r="CF17">
            <v>0</v>
          </cell>
          <cell r="CW17">
            <v>139.36799999999999</v>
          </cell>
          <cell r="CZ17">
            <v>124</v>
          </cell>
          <cell r="DP17">
            <v>139</v>
          </cell>
          <cell r="EB17">
            <v>0</v>
          </cell>
          <cell r="ES17">
            <v>0</v>
          </cell>
          <cell r="ET17">
            <v>0</v>
          </cell>
          <cell r="EU17">
            <v>0</v>
          </cell>
          <cell r="EV17">
            <v>0</v>
          </cell>
          <cell r="EW17">
            <v>0</v>
          </cell>
          <cell r="EX17">
            <v>0</v>
          </cell>
          <cell r="EY17">
            <v>0</v>
          </cell>
          <cell r="EZ17">
            <v>0</v>
          </cell>
          <cell r="FA17">
            <v>0</v>
          </cell>
          <cell r="FB17">
            <v>140.16900000000001</v>
          </cell>
          <cell r="FC17">
            <v>139.81299999999999</v>
          </cell>
          <cell r="FD17">
            <v>138.89599999999999</v>
          </cell>
          <cell r="FE17" t="str">
            <v xml:space="preserve"> -   </v>
          </cell>
          <cell r="FF17" t="str">
            <v xml:space="preserve"> -   </v>
          </cell>
          <cell r="FG17" t="str">
            <v xml:space="preserve"> -   </v>
          </cell>
          <cell r="FH17">
            <v>0</v>
          </cell>
          <cell r="FI17">
            <v>0</v>
          </cell>
          <cell r="FJ17">
            <v>0</v>
          </cell>
          <cell r="FK17">
            <v>0</v>
          </cell>
          <cell r="FL17">
            <v>0</v>
          </cell>
          <cell r="FM17">
            <v>0</v>
          </cell>
          <cell r="FN17">
            <v>0</v>
          </cell>
          <cell r="FO17">
            <v>0</v>
          </cell>
          <cell r="FP17">
            <v>0</v>
          </cell>
          <cell r="FQ17">
            <v>738.98</v>
          </cell>
          <cell r="FR17">
            <v>-453.49</v>
          </cell>
          <cell r="FS17">
            <v>-449.48</v>
          </cell>
          <cell r="FT17">
            <v>141</v>
          </cell>
          <cell r="FU17">
            <v>125</v>
          </cell>
          <cell r="FV17">
            <v>124</v>
          </cell>
        </row>
        <row r="18">
          <cell r="A18" t="str">
            <v>CE-130</v>
          </cell>
          <cell r="B18" t="str">
            <v>CE</v>
          </cell>
          <cell r="C18">
            <v>130</v>
          </cell>
          <cell r="D18" t="str">
            <v>16068 COM IGL ENG_CO</v>
          </cell>
          <cell r="E18">
            <v>427.733</v>
          </cell>
          <cell r="H18">
            <v>0</v>
          </cell>
          <cell r="BA18">
            <v>-131.80600000000001</v>
          </cell>
          <cell r="BD18">
            <v>0</v>
          </cell>
          <cell r="CW18">
            <v>-87.983999999999995</v>
          </cell>
          <cell r="CZ18">
            <v>0</v>
          </cell>
          <cell r="EY18">
            <v>0</v>
          </cell>
          <cell r="EZ18">
            <v>0</v>
          </cell>
          <cell r="FA18">
            <v>0</v>
          </cell>
          <cell r="FB18">
            <v>7.5</v>
          </cell>
          <cell r="FC18">
            <v>-76.965999999999994</v>
          </cell>
          <cell r="FD18">
            <v>-84.274000000000001</v>
          </cell>
          <cell r="FE18" t="str">
            <v xml:space="preserve"> -   </v>
          </cell>
          <cell r="FF18" t="str">
            <v xml:space="preserve"> -   </v>
          </cell>
          <cell r="FG18" t="str">
            <v xml:space="preserve"> -   </v>
          </cell>
          <cell r="FH18">
            <v>0</v>
          </cell>
          <cell r="FI18">
            <v>0</v>
          </cell>
          <cell r="FJ18">
            <v>0</v>
          </cell>
          <cell r="FK18">
            <v>0</v>
          </cell>
          <cell r="FL18">
            <v>0</v>
          </cell>
          <cell r="FM18">
            <v>0</v>
          </cell>
          <cell r="FN18">
            <v>0</v>
          </cell>
          <cell r="FO18">
            <v>0</v>
          </cell>
          <cell r="FP18">
            <v>0</v>
          </cell>
          <cell r="FQ18">
            <v>70</v>
          </cell>
          <cell r="FR18">
            <v>-258.89999999999998</v>
          </cell>
          <cell r="FS18">
            <v>-233.95</v>
          </cell>
          <cell r="FT18">
            <v>0</v>
          </cell>
          <cell r="FU18">
            <v>0</v>
          </cell>
          <cell r="FV18">
            <v>0</v>
          </cell>
        </row>
        <row r="19">
          <cell r="A19" t="str">
            <v>CE-140</v>
          </cell>
          <cell r="B19" t="str">
            <v>CE</v>
          </cell>
          <cell r="C19">
            <v>140</v>
          </cell>
          <cell r="D19" t="str">
            <v>16815 COM IGL SERVIZI</v>
          </cell>
          <cell r="E19">
            <v>133.95599999999999</v>
          </cell>
          <cell r="H19">
            <v>136</v>
          </cell>
          <cell r="J19">
            <v>0</v>
          </cell>
          <cell r="X19">
            <v>134</v>
          </cell>
          <cell r="Y19">
            <v>0</v>
          </cell>
          <cell r="Z19">
            <v>0</v>
          </cell>
          <cell r="AA19">
            <v>0</v>
          </cell>
          <cell r="AB19">
            <v>0</v>
          </cell>
          <cell r="AC19">
            <v>0</v>
          </cell>
          <cell r="AD19">
            <v>0</v>
          </cell>
          <cell r="AE19">
            <v>0</v>
          </cell>
          <cell r="AF19">
            <v>0</v>
          </cell>
          <cell r="AG19">
            <v>0</v>
          </cell>
          <cell r="AH19">
            <v>0</v>
          </cell>
          <cell r="AI19">
            <v>0</v>
          </cell>
          <cell r="AJ19">
            <v>0</v>
          </cell>
          <cell r="BA19">
            <v>95.497</v>
          </cell>
          <cell r="BD19">
            <v>79</v>
          </cell>
          <cell r="BF19">
            <v>0</v>
          </cell>
          <cell r="BT19">
            <v>85</v>
          </cell>
          <cell r="BU19">
            <v>-3</v>
          </cell>
          <cell r="BV19">
            <v>-6</v>
          </cell>
          <cell r="BW19">
            <v>-9</v>
          </cell>
          <cell r="BX19">
            <v>-12</v>
          </cell>
          <cell r="BY19">
            <v>-15</v>
          </cell>
          <cell r="BZ19">
            <v>-18</v>
          </cell>
          <cell r="CA19">
            <v>-21</v>
          </cell>
          <cell r="CB19">
            <v>-24</v>
          </cell>
          <cell r="CC19">
            <v>-27</v>
          </cell>
          <cell r="CD19">
            <v>-30</v>
          </cell>
          <cell r="CE19">
            <v>-33</v>
          </cell>
          <cell r="CF19">
            <v>-36</v>
          </cell>
          <cell r="CW19">
            <v>95.49</v>
          </cell>
          <cell r="CZ19">
            <v>79</v>
          </cell>
          <cell r="DB19">
            <v>0</v>
          </cell>
          <cell r="DP19">
            <v>85</v>
          </cell>
          <cell r="DQ19">
            <v>-3</v>
          </cell>
          <cell r="DR19">
            <v>-6</v>
          </cell>
          <cell r="DS19">
            <v>-9</v>
          </cell>
          <cell r="DT19">
            <v>-12</v>
          </cell>
          <cell r="DU19">
            <v>-15</v>
          </cell>
          <cell r="DV19">
            <v>-18</v>
          </cell>
          <cell r="DW19">
            <v>-21</v>
          </cell>
          <cell r="DX19">
            <v>-24</v>
          </cell>
          <cell r="DY19">
            <v>-27</v>
          </cell>
          <cell r="DZ19">
            <v>-30</v>
          </cell>
          <cell r="EA19">
            <v>-33</v>
          </cell>
          <cell r="EB19">
            <v>-36</v>
          </cell>
          <cell r="ES19">
            <v>0</v>
          </cell>
          <cell r="ET19">
            <v>0</v>
          </cell>
          <cell r="EU19">
            <v>0</v>
          </cell>
          <cell r="EV19">
            <v>0</v>
          </cell>
          <cell r="EW19">
            <v>0</v>
          </cell>
          <cell r="EX19">
            <v>0</v>
          </cell>
          <cell r="EY19">
            <v>0</v>
          </cell>
          <cell r="EZ19">
            <v>0</v>
          </cell>
          <cell r="FA19">
            <v>0</v>
          </cell>
          <cell r="FB19">
            <v>134.86799999999999</v>
          </cell>
          <cell r="FC19">
            <v>131.71</v>
          </cell>
          <cell r="FD19">
            <v>131.715</v>
          </cell>
          <cell r="FE19" t="str">
            <v xml:space="preserve"> -   </v>
          </cell>
          <cell r="FF19" t="str">
            <v xml:space="preserve"> -   </v>
          </cell>
          <cell r="FG19" t="str">
            <v xml:space="preserve"> -   </v>
          </cell>
          <cell r="FH19">
            <v>0</v>
          </cell>
          <cell r="FI19">
            <v>0</v>
          </cell>
          <cell r="FJ19">
            <v>0</v>
          </cell>
          <cell r="FK19">
            <v>0</v>
          </cell>
          <cell r="FL19">
            <v>0</v>
          </cell>
          <cell r="FM19">
            <v>0</v>
          </cell>
          <cell r="FN19">
            <v>0</v>
          </cell>
          <cell r="FO19">
            <v>0</v>
          </cell>
          <cell r="FP19">
            <v>0</v>
          </cell>
          <cell r="FQ19">
            <v>650.47</v>
          </cell>
          <cell r="FR19">
            <v>632.15</v>
          </cell>
          <cell r="FS19">
            <v>635.44000000000005</v>
          </cell>
          <cell r="FT19">
            <v>136</v>
          </cell>
          <cell r="FU19">
            <v>79</v>
          </cell>
          <cell r="FV19">
            <v>79</v>
          </cell>
        </row>
        <row r="20">
          <cell r="A20" t="str">
            <v>CE-150</v>
          </cell>
          <cell r="B20" t="str">
            <v>CE</v>
          </cell>
          <cell r="C20">
            <v>150</v>
          </cell>
          <cell r="D20" t="str">
            <v>20055 COM LINGOTTO TO</v>
          </cell>
          <cell r="E20">
            <v>0</v>
          </cell>
          <cell r="H20">
            <v>0</v>
          </cell>
          <cell r="J20">
            <v>0</v>
          </cell>
          <cell r="X20">
            <v>0</v>
          </cell>
          <cell r="Y20">
            <v>0</v>
          </cell>
          <cell r="Z20">
            <v>0</v>
          </cell>
          <cell r="AA20">
            <v>0</v>
          </cell>
          <cell r="AB20">
            <v>0</v>
          </cell>
          <cell r="AC20">
            <v>0</v>
          </cell>
          <cell r="AD20">
            <v>0</v>
          </cell>
          <cell r="AE20">
            <v>0</v>
          </cell>
          <cell r="AF20">
            <v>0</v>
          </cell>
          <cell r="AG20">
            <v>0</v>
          </cell>
          <cell r="AH20">
            <v>0</v>
          </cell>
          <cell r="AI20">
            <v>0</v>
          </cell>
          <cell r="AJ20">
            <v>0</v>
          </cell>
          <cell r="BA20">
            <v>-4.2510000000000003</v>
          </cell>
          <cell r="BD20">
            <v>-4</v>
          </cell>
          <cell r="BF20">
            <v>-4</v>
          </cell>
          <cell r="BT20">
            <v>-4</v>
          </cell>
          <cell r="BU20">
            <v>0</v>
          </cell>
          <cell r="BV20">
            <v>0</v>
          </cell>
          <cell r="BW20">
            <v>-1</v>
          </cell>
          <cell r="BX20">
            <v>-1</v>
          </cell>
          <cell r="BY20">
            <v>-1</v>
          </cell>
          <cell r="BZ20">
            <v>-2</v>
          </cell>
          <cell r="CA20">
            <v>-2</v>
          </cell>
          <cell r="CB20">
            <v>-2</v>
          </cell>
          <cell r="CC20">
            <v>-3</v>
          </cell>
          <cell r="CD20">
            <v>-3</v>
          </cell>
          <cell r="CE20">
            <v>-3</v>
          </cell>
          <cell r="CF20">
            <v>-4</v>
          </cell>
          <cell r="CW20">
            <v>-4.1779999999999999</v>
          </cell>
          <cell r="CZ20">
            <v>-4</v>
          </cell>
          <cell r="DB20">
            <v>-4</v>
          </cell>
          <cell r="DP20">
            <v>-4</v>
          </cell>
          <cell r="DQ20">
            <v>0</v>
          </cell>
          <cell r="DR20">
            <v>0</v>
          </cell>
          <cell r="DS20">
            <v>-1</v>
          </cell>
          <cell r="DT20">
            <v>-1</v>
          </cell>
          <cell r="DU20">
            <v>-1</v>
          </cell>
          <cell r="DV20">
            <v>-2</v>
          </cell>
          <cell r="DW20">
            <v>-2</v>
          </cell>
          <cell r="DX20">
            <v>-2</v>
          </cell>
          <cell r="DY20">
            <v>-3</v>
          </cell>
          <cell r="DZ20">
            <v>-3</v>
          </cell>
          <cell r="EA20">
            <v>-3</v>
          </cell>
          <cell r="EB20">
            <v>-4</v>
          </cell>
          <cell r="ES20">
            <v>0</v>
          </cell>
          <cell r="ET20">
            <v>0</v>
          </cell>
          <cell r="EU20">
            <v>0</v>
          </cell>
          <cell r="EV20">
            <v>0</v>
          </cell>
          <cell r="EW20">
            <v>0</v>
          </cell>
          <cell r="EX20">
            <v>0</v>
          </cell>
          <cell r="EY20">
            <v>0</v>
          </cell>
          <cell r="EZ20">
            <v>0</v>
          </cell>
          <cell r="FA20">
            <v>0</v>
          </cell>
          <cell r="FB20">
            <v>0</v>
          </cell>
          <cell r="FC20">
            <v>-3.6789999999999998</v>
          </cell>
          <cell r="FD20">
            <v>-3.6789999999999998</v>
          </cell>
          <cell r="FE20" t="str">
            <v xml:space="preserve"> -   </v>
          </cell>
          <cell r="FF20" t="str">
            <v xml:space="preserve"> -   </v>
          </cell>
          <cell r="FG20" t="str">
            <v xml:space="preserve"> -   </v>
          </cell>
          <cell r="FH20">
            <v>0</v>
          </cell>
          <cell r="FI20">
            <v>0</v>
          </cell>
          <cell r="FJ20">
            <v>0</v>
          </cell>
          <cell r="FK20">
            <v>0</v>
          </cell>
          <cell r="FL20">
            <v>0</v>
          </cell>
          <cell r="FM20">
            <v>0</v>
          </cell>
          <cell r="FN20">
            <v>0</v>
          </cell>
          <cell r="FO20">
            <v>0</v>
          </cell>
          <cell r="FP20">
            <v>0</v>
          </cell>
          <cell r="FQ20">
            <v>4.13</v>
          </cell>
          <cell r="FR20">
            <v>-10.97</v>
          </cell>
          <cell r="FS20">
            <v>-13.11</v>
          </cell>
          <cell r="FT20">
            <v>0</v>
          </cell>
          <cell r="FU20">
            <v>-4</v>
          </cell>
          <cell r="FV20">
            <v>-4</v>
          </cell>
        </row>
        <row r="21">
          <cell r="A21" t="str">
            <v>CE-160</v>
          </cell>
          <cell r="B21" t="str">
            <v>CE</v>
          </cell>
          <cell r="C21">
            <v>160</v>
          </cell>
          <cell r="D21" t="str">
            <v>22336 COM CANTIERI VARI EX MORAS</v>
          </cell>
          <cell r="E21">
            <v>5.26</v>
          </cell>
          <cell r="H21">
            <v>10</v>
          </cell>
          <cell r="J21">
            <v>5</v>
          </cell>
          <cell r="X21">
            <v>5</v>
          </cell>
          <cell r="AJ21">
            <v>0</v>
          </cell>
          <cell r="BA21">
            <v>-58.122999999999998</v>
          </cell>
          <cell r="BD21">
            <v>-54</v>
          </cell>
          <cell r="BF21">
            <v>4</v>
          </cell>
          <cell r="BT21">
            <v>-58</v>
          </cell>
          <cell r="CF21">
            <v>0</v>
          </cell>
          <cell r="CW21">
            <v>-58.122999999999998</v>
          </cell>
          <cell r="CZ21">
            <v>-54</v>
          </cell>
          <cell r="DB21">
            <v>4</v>
          </cell>
          <cell r="DP21">
            <v>-58</v>
          </cell>
          <cell r="EB21">
            <v>0</v>
          </cell>
          <cell r="ES21">
            <v>0</v>
          </cell>
          <cell r="ET21">
            <v>0</v>
          </cell>
          <cell r="EU21">
            <v>0</v>
          </cell>
          <cell r="EV21">
            <v>0</v>
          </cell>
          <cell r="EW21">
            <v>0</v>
          </cell>
          <cell r="EX21">
            <v>0</v>
          </cell>
          <cell r="EY21">
            <v>0</v>
          </cell>
          <cell r="EZ21">
            <v>0</v>
          </cell>
          <cell r="FA21">
            <v>0</v>
          </cell>
          <cell r="FB21">
            <v>0</v>
          </cell>
          <cell r="FC21">
            <v>-60.42</v>
          </cell>
          <cell r="FD21">
            <v>-60.42</v>
          </cell>
          <cell r="FE21" t="str">
            <v xml:space="preserve"> -   </v>
          </cell>
          <cell r="FF21" t="str">
            <v xml:space="preserve"> -   </v>
          </cell>
          <cell r="FG21" t="str">
            <v xml:space="preserve"> -   </v>
          </cell>
          <cell r="FH21">
            <v>0</v>
          </cell>
          <cell r="FI21">
            <v>0</v>
          </cell>
          <cell r="FJ21">
            <v>0</v>
          </cell>
          <cell r="FK21">
            <v>0</v>
          </cell>
          <cell r="FL21">
            <v>0</v>
          </cell>
          <cell r="FM21">
            <v>0</v>
          </cell>
          <cell r="FN21">
            <v>0</v>
          </cell>
          <cell r="FO21">
            <v>0</v>
          </cell>
          <cell r="FP21">
            <v>0</v>
          </cell>
          <cell r="FQ21">
            <v>28.25</v>
          </cell>
          <cell r="FR21">
            <v>49.79</v>
          </cell>
          <cell r="FS21">
            <v>44.77</v>
          </cell>
          <cell r="FT21">
            <v>10</v>
          </cell>
          <cell r="FU21">
            <v>-54</v>
          </cell>
          <cell r="FV21">
            <v>-54</v>
          </cell>
        </row>
        <row r="22">
          <cell r="A22" t="str">
            <v>CE-170</v>
          </cell>
          <cell r="B22" t="str">
            <v>CE</v>
          </cell>
          <cell r="C22">
            <v>170</v>
          </cell>
          <cell r="D22" t="str">
            <v>24132 COM BOCOGE SEDE</v>
          </cell>
          <cell r="E22">
            <v>77.52</v>
          </cell>
          <cell r="H22">
            <v>3457</v>
          </cell>
          <cell r="J22">
            <v>87</v>
          </cell>
          <cell r="X22">
            <v>78</v>
          </cell>
          <cell r="Y22">
            <v>0</v>
          </cell>
          <cell r="Z22">
            <v>0</v>
          </cell>
          <cell r="AA22">
            <v>0</v>
          </cell>
          <cell r="AB22">
            <v>0</v>
          </cell>
          <cell r="AC22">
            <v>0</v>
          </cell>
          <cell r="AD22">
            <v>0</v>
          </cell>
          <cell r="AE22">
            <v>0</v>
          </cell>
          <cell r="AF22">
            <v>0</v>
          </cell>
          <cell r="AG22">
            <v>0</v>
          </cell>
          <cell r="AH22">
            <v>0</v>
          </cell>
          <cell r="AI22">
            <v>0</v>
          </cell>
          <cell r="AJ22">
            <v>0</v>
          </cell>
          <cell r="BA22">
            <v>-20.216000000000001</v>
          </cell>
          <cell r="BD22">
            <v>-689</v>
          </cell>
          <cell r="BF22">
            <v>-28</v>
          </cell>
          <cell r="BT22">
            <v>-94</v>
          </cell>
          <cell r="BU22">
            <v>-58</v>
          </cell>
          <cell r="BV22">
            <v>-100</v>
          </cell>
          <cell r="BW22">
            <v>-142</v>
          </cell>
          <cell r="BX22">
            <v>-184</v>
          </cell>
          <cell r="BY22">
            <v>-226</v>
          </cell>
          <cell r="BZ22">
            <v>-268</v>
          </cell>
          <cell r="CA22">
            <v>-310</v>
          </cell>
          <cell r="CB22">
            <v>-352</v>
          </cell>
          <cell r="CC22">
            <v>-394</v>
          </cell>
          <cell r="CD22">
            <v>-436</v>
          </cell>
          <cell r="CE22">
            <v>-478</v>
          </cell>
          <cell r="CF22">
            <v>-519</v>
          </cell>
          <cell r="CW22">
            <v>-30.295000000000002</v>
          </cell>
          <cell r="CZ22">
            <v>-716</v>
          </cell>
          <cell r="DB22">
            <v>-41</v>
          </cell>
          <cell r="DP22">
            <v>-119</v>
          </cell>
          <cell r="DQ22">
            <v>-64</v>
          </cell>
          <cell r="DR22">
            <v>-113</v>
          </cell>
          <cell r="DS22">
            <v>-161</v>
          </cell>
          <cell r="DT22">
            <v>-210</v>
          </cell>
          <cell r="DU22">
            <v>-258</v>
          </cell>
          <cell r="DV22">
            <v>-307</v>
          </cell>
          <cell r="DW22">
            <v>-356</v>
          </cell>
          <cell r="DX22">
            <v>-405</v>
          </cell>
          <cell r="DY22">
            <v>-454</v>
          </cell>
          <cell r="DZ22">
            <v>-503</v>
          </cell>
          <cell r="EA22">
            <v>-552</v>
          </cell>
          <cell r="EB22">
            <v>-599</v>
          </cell>
          <cell r="ES22">
            <v>0</v>
          </cell>
          <cell r="ET22">
            <v>0</v>
          </cell>
          <cell r="EU22">
            <v>0</v>
          </cell>
          <cell r="EV22">
            <v>0</v>
          </cell>
          <cell r="EW22">
            <v>0</v>
          </cell>
          <cell r="EX22">
            <v>0</v>
          </cell>
          <cell r="EY22">
            <v>0</v>
          </cell>
          <cell r="EZ22">
            <v>0</v>
          </cell>
          <cell r="FA22">
            <v>0</v>
          </cell>
          <cell r="FB22">
            <v>58.445</v>
          </cell>
          <cell r="FC22">
            <v>-1.7569999999999999</v>
          </cell>
          <cell r="FD22">
            <v>-9.6669999999999998</v>
          </cell>
          <cell r="FE22" t="str">
            <v xml:space="preserve"> -   </v>
          </cell>
          <cell r="FF22" t="str">
            <v xml:space="preserve"> -   </v>
          </cell>
          <cell r="FG22" t="str">
            <v xml:space="preserve"> -   </v>
          </cell>
          <cell r="FH22">
            <v>0</v>
          </cell>
          <cell r="FI22">
            <v>0</v>
          </cell>
          <cell r="FJ22">
            <v>0</v>
          </cell>
          <cell r="FK22">
            <v>0</v>
          </cell>
          <cell r="FL22">
            <v>0</v>
          </cell>
          <cell r="FM22">
            <v>0</v>
          </cell>
          <cell r="FN22">
            <v>0</v>
          </cell>
          <cell r="FO22">
            <v>0</v>
          </cell>
          <cell r="FP22">
            <v>0</v>
          </cell>
          <cell r="FQ22">
            <v>123.62</v>
          </cell>
          <cell r="FR22">
            <v>-408.82</v>
          </cell>
          <cell r="FS22">
            <v>-363.05</v>
          </cell>
          <cell r="FT22">
            <v>3457</v>
          </cell>
          <cell r="FU22">
            <v>-689</v>
          </cell>
          <cell r="FV22">
            <v>-716</v>
          </cell>
        </row>
        <row r="23">
          <cell r="A23" t="str">
            <v>CE-180</v>
          </cell>
          <cell r="B23" t="str">
            <v>CE</v>
          </cell>
          <cell r="C23">
            <v>180</v>
          </cell>
          <cell r="D23" t="str">
            <v>28372F COM IGL_ED_ARG</v>
          </cell>
          <cell r="E23">
            <v>0</v>
          </cell>
          <cell r="H23">
            <v>0</v>
          </cell>
          <cell r="BA23">
            <v>0</v>
          </cell>
          <cell r="BD23">
            <v>0</v>
          </cell>
          <cell r="CW23">
            <v>0</v>
          </cell>
          <cell r="CZ23">
            <v>0</v>
          </cell>
          <cell r="EY23">
            <v>60</v>
          </cell>
          <cell r="EZ23">
            <v>36</v>
          </cell>
          <cell r="FA23">
            <v>36</v>
          </cell>
          <cell r="FB23">
            <v>0</v>
          </cell>
          <cell r="FC23">
            <v>0</v>
          </cell>
          <cell r="FD23">
            <v>0</v>
          </cell>
          <cell r="FE23" t="str">
            <v xml:space="preserve"> -   </v>
          </cell>
          <cell r="FF23" t="str">
            <v xml:space="preserve"> -   </v>
          </cell>
          <cell r="FG23" t="str">
            <v xml:space="preserve"> -   </v>
          </cell>
          <cell r="FH23">
            <v>0</v>
          </cell>
          <cell r="FI23">
            <v>0</v>
          </cell>
          <cell r="FJ23">
            <v>0</v>
          </cell>
          <cell r="FK23">
            <v>0</v>
          </cell>
          <cell r="FL23">
            <v>0</v>
          </cell>
          <cell r="FM23">
            <v>0</v>
          </cell>
          <cell r="FN23">
            <v>0</v>
          </cell>
          <cell r="FO23">
            <v>0</v>
          </cell>
          <cell r="FP23">
            <v>0</v>
          </cell>
          <cell r="FQ23">
            <v>0</v>
          </cell>
          <cell r="FR23">
            <v>0</v>
          </cell>
          <cell r="FS23">
            <v>0</v>
          </cell>
          <cell r="FT23">
            <v>0</v>
          </cell>
          <cell r="FU23">
            <v>0</v>
          </cell>
          <cell r="FV23">
            <v>0</v>
          </cell>
        </row>
        <row r="24">
          <cell r="A24" t="str">
            <v>CE-190</v>
          </cell>
          <cell r="B24" t="str">
            <v>CE</v>
          </cell>
          <cell r="C24">
            <v>190</v>
          </cell>
          <cell r="D24" t="str">
            <v>34040 COM PROMOZIONE E SVILUPPO</v>
          </cell>
          <cell r="E24">
            <v>2.069</v>
          </cell>
          <cell r="H24">
            <v>2</v>
          </cell>
          <cell r="J24">
            <v>0</v>
          </cell>
          <cell r="X24">
            <v>2</v>
          </cell>
          <cell r="Y24">
            <v>0</v>
          </cell>
          <cell r="Z24">
            <v>0</v>
          </cell>
          <cell r="AA24">
            <v>592</v>
          </cell>
          <cell r="AB24">
            <v>592</v>
          </cell>
          <cell r="AC24">
            <v>592</v>
          </cell>
          <cell r="AD24">
            <v>592</v>
          </cell>
          <cell r="AE24">
            <v>592</v>
          </cell>
          <cell r="AF24">
            <v>592</v>
          </cell>
          <cell r="AG24">
            <v>592</v>
          </cell>
          <cell r="AH24">
            <v>592</v>
          </cell>
          <cell r="AI24">
            <v>592</v>
          </cell>
          <cell r="AJ24">
            <v>592</v>
          </cell>
          <cell r="BA24">
            <v>-210.31100000000001</v>
          </cell>
          <cell r="BD24">
            <v>108</v>
          </cell>
          <cell r="BF24">
            <v>-2</v>
          </cell>
          <cell r="BT24">
            <v>-234</v>
          </cell>
          <cell r="BU24">
            <v>-14</v>
          </cell>
          <cell r="BV24">
            <v>-28</v>
          </cell>
          <cell r="BW24">
            <v>550</v>
          </cell>
          <cell r="BX24">
            <v>536</v>
          </cell>
          <cell r="BY24">
            <v>522</v>
          </cell>
          <cell r="BZ24">
            <v>508</v>
          </cell>
          <cell r="CA24">
            <v>494</v>
          </cell>
          <cell r="CB24">
            <v>480</v>
          </cell>
          <cell r="CC24">
            <v>466</v>
          </cell>
          <cell r="CD24">
            <v>452</v>
          </cell>
          <cell r="CE24">
            <v>438</v>
          </cell>
          <cell r="CF24">
            <v>424</v>
          </cell>
          <cell r="CW24">
            <v>-565.19600000000003</v>
          </cell>
          <cell r="CZ24">
            <v>-246</v>
          </cell>
          <cell r="DB24">
            <v>90</v>
          </cell>
          <cell r="DP24">
            <v>-589</v>
          </cell>
          <cell r="DQ24">
            <v>-56</v>
          </cell>
          <cell r="DR24">
            <v>-70</v>
          </cell>
          <cell r="DS24">
            <v>508</v>
          </cell>
          <cell r="DT24">
            <v>441</v>
          </cell>
          <cell r="DU24">
            <v>427</v>
          </cell>
          <cell r="DV24">
            <v>413</v>
          </cell>
          <cell r="DW24">
            <v>399</v>
          </cell>
          <cell r="DX24">
            <v>385</v>
          </cell>
          <cell r="DY24">
            <v>371</v>
          </cell>
          <cell r="DZ24">
            <v>357</v>
          </cell>
          <cell r="EA24">
            <v>343</v>
          </cell>
          <cell r="EB24">
            <v>329</v>
          </cell>
          <cell r="ES24">
            <v>0</v>
          </cell>
          <cell r="ET24">
            <v>0</v>
          </cell>
          <cell r="EU24">
            <v>0</v>
          </cell>
          <cell r="EV24">
            <v>0</v>
          </cell>
          <cell r="EW24">
            <v>0</v>
          </cell>
          <cell r="EX24">
            <v>0</v>
          </cell>
          <cell r="EY24">
            <v>589</v>
          </cell>
          <cell r="EZ24">
            <v>556</v>
          </cell>
          <cell r="FA24">
            <v>556</v>
          </cell>
          <cell r="FB24">
            <v>594.06899999999996</v>
          </cell>
          <cell r="FC24">
            <v>851.38</v>
          </cell>
          <cell r="FD24">
            <v>392.142</v>
          </cell>
          <cell r="FE24" t="str">
            <v xml:space="preserve"> -   </v>
          </cell>
          <cell r="FF24" t="str">
            <v xml:space="preserve"> -   </v>
          </cell>
          <cell r="FG24" t="str">
            <v xml:space="preserve"> -   </v>
          </cell>
          <cell r="FH24">
            <v>0</v>
          </cell>
          <cell r="FI24">
            <v>0</v>
          </cell>
          <cell r="FJ24">
            <v>0</v>
          </cell>
          <cell r="FK24">
            <v>0</v>
          </cell>
          <cell r="FL24">
            <v>0</v>
          </cell>
          <cell r="FM24">
            <v>0</v>
          </cell>
          <cell r="FN24">
            <v>0</v>
          </cell>
          <cell r="FO24">
            <v>0</v>
          </cell>
          <cell r="FP24">
            <v>0</v>
          </cell>
          <cell r="FQ24">
            <v>53.49</v>
          </cell>
          <cell r="FR24">
            <v>2862.24</v>
          </cell>
          <cell r="FS24">
            <v>2660.19</v>
          </cell>
          <cell r="FT24">
            <v>2</v>
          </cell>
          <cell r="FU24">
            <v>108</v>
          </cell>
          <cell r="FV24">
            <v>-246</v>
          </cell>
        </row>
        <row r="25">
          <cell r="A25" t="str">
            <v>CE-200</v>
          </cell>
          <cell r="B25" t="str">
            <v>CE</v>
          </cell>
          <cell r="C25">
            <v>200</v>
          </cell>
          <cell r="D25" t="str">
            <v>40035 COM OSPEDALE VERSILIA</v>
          </cell>
          <cell r="E25">
            <v>0</v>
          </cell>
          <cell r="H25">
            <v>0</v>
          </cell>
          <cell r="X25">
            <v>30</v>
          </cell>
          <cell r="AJ25">
            <v>0</v>
          </cell>
          <cell r="BA25">
            <v>-161.27799999999999</v>
          </cell>
          <cell r="BD25">
            <v>23</v>
          </cell>
          <cell r="BT25">
            <v>-161</v>
          </cell>
          <cell r="CF25">
            <v>0</v>
          </cell>
          <cell r="CW25">
            <v>-161.26599999999999</v>
          </cell>
          <cell r="CZ25">
            <v>23</v>
          </cell>
          <cell r="DP25">
            <v>-161</v>
          </cell>
          <cell r="EB25">
            <v>0</v>
          </cell>
          <cell r="ES25">
            <v>0</v>
          </cell>
          <cell r="ET25">
            <v>0</v>
          </cell>
          <cell r="EU25">
            <v>0</v>
          </cell>
          <cell r="EV25">
            <v>0</v>
          </cell>
          <cell r="EW25">
            <v>0</v>
          </cell>
          <cell r="EX25">
            <v>0</v>
          </cell>
          <cell r="EY25">
            <v>29</v>
          </cell>
          <cell r="EZ25">
            <v>0</v>
          </cell>
          <cell r="FA25">
            <v>0</v>
          </cell>
          <cell r="FB25">
            <v>0</v>
          </cell>
          <cell r="FC25">
            <v>-157.74100000000001</v>
          </cell>
          <cell r="FD25">
            <v>-157.74100000000001</v>
          </cell>
          <cell r="FE25" t="str">
            <v xml:space="preserve"> -   </v>
          </cell>
          <cell r="FF25" t="str">
            <v xml:space="preserve"> -   </v>
          </cell>
          <cell r="FG25" t="str">
            <v xml:space="preserve"> -   </v>
          </cell>
          <cell r="FH25">
            <v>0</v>
          </cell>
          <cell r="FI25">
            <v>0</v>
          </cell>
          <cell r="FJ25">
            <v>0</v>
          </cell>
          <cell r="FK25">
            <v>0</v>
          </cell>
          <cell r="FL25">
            <v>0</v>
          </cell>
          <cell r="FM25">
            <v>0</v>
          </cell>
          <cell r="FN25">
            <v>0</v>
          </cell>
          <cell r="FO25">
            <v>0</v>
          </cell>
          <cell r="FP25">
            <v>0</v>
          </cell>
          <cell r="FQ25">
            <v>-67.77</v>
          </cell>
          <cell r="FR25">
            <v>-157.16999999999999</v>
          </cell>
          <cell r="FS25">
            <v>-152.63</v>
          </cell>
          <cell r="FT25">
            <v>0</v>
          </cell>
          <cell r="FU25">
            <v>23</v>
          </cell>
          <cell r="FV25">
            <v>23</v>
          </cell>
        </row>
        <row r="26">
          <cell r="A26" t="str">
            <v>CE-210</v>
          </cell>
          <cell r="B26" t="str">
            <v>CE</v>
          </cell>
          <cell r="C26">
            <v>210</v>
          </cell>
          <cell r="D26" t="str">
            <v>40041 COM VERSILIA SERVIZI SCRL</v>
          </cell>
          <cell r="E26">
            <v>1.071</v>
          </cell>
          <cell r="H26">
            <v>1</v>
          </cell>
          <cell r="X26">
            <v>1</v>
          </cell>
          <cell r="AJ26">
            <v>0</v>
          </cell>
          <cell r="BA26">
            <v>-134.77199999999999</v>
          </cell>
          <cell r="BD26">
            <v>-166</v>
          </cell>
          <cell r="BT26">
            <v>-136</v>
          </cell>
          <cell r="CF26">
            <v>0</v>
          </cell>
          <cell r="CW26">
            <v>-134.77500000000001</v>
          </cell>
          <cell r="CZ26">
            <v>-166</v>
          </cell>
          <cell r="DP26">
            <v>-136</v>
          </cell>
          <cell r="EB26">
            <v>0</v>
          </cell>
          <cell r="ES26">
            <v>0</v>
          </cell>
          <cell r="ET26">
            <v>0</v>
          </cell>
          <cell r="EU26">
            <v>0</v>
          </cell>
          <cell r="EV26">
            <v>0</v>
          </cell>
          <cell r="EW26">
            <v>0</v>
          </cell>
          <cell r="EX26">
            <v>0</v>
          </cell>
          <cell r="EY26">
            <v>0</v>
          </cell>
          <cell r="EZ26">
            <v>0</v>
          </cell>
          <cell r="FA26">
            <v>0</v>
          </cell>
          <cell r="FB26">
            <v>0</v>
          </cell>
          <cell r="FC26">
            <v>-134.77199999999999</v>
          </cell>
          <cell r="FD26">
            <v>-134.77500000000001</v>
          </cell>
          <cell r="FE26" t="str">
            <v xml:space="preserve"> -   </v>
          </cell>
          <cell r="FF26" t="str">
            <v xml:space="preserve"> -   </v>
          </cell>
          <cell r="FG26" t="str">
            <v xml:space="preserve"> -   </v>
          </cell>
          <cell r="FH26">
            <v>0</v>
          </cell>
          <cell r="FI26">
            <v>0</v>
          </cell>
          <cell r="FJ26">
            <v>0</v>
          </cell>
          <cell r="FK26">
            <v>0</v>
          </cell>
          <cell r="FL26">
            <v>0</v>
          </cell>
          <cell r="FM26">
            <v>0</v>
          </cell>
          <cell r="FN26">
            <v>0</v>
          </cell>
          <cell r="FO26">
            <v>0</v>
          </cell>
          <cell r="FP26">
            <v>0</v>
          </cell>
          <cell r="FQ26">
            <v>770.19</v>
          </cell>
          <cell r="FR26">
            <v>515.26</v>
          </cell>
          <cell r="FS26">
            <v>515.26</v>
          </cell>
          <cell r="FT26">
            <v>1</v>
          </cell>
          <cell r="FU26">
            <v>-166</v>
          </cell>
          <cell r="FV26">
            <v>-166</v>
          </cell>
        </row>
        <row r="27">
          <cell r="A27" t="str">
            <v>CE-220</v>
          </cell>
          <cell r="B27" t="str">
            <v>CE</v>
          </cell>
          <cell r="C27">
            <v>220</v>
          </cell>
          <cell r="D27" t="str">
            <v>4539F COM FILIALE GRECIA EDILIZIA SEDE</v>
          </cell>
          <cell r="E27">
            <v>0</v>
          </cell>
          <cell r="H27">
            <v>716</v>
          </cell>
          <cell r="J27">
            <v>0</v>
          </cell>
          <cell r="X27">
            <v>0</v>
          </cell>
          <cell r="AJ27">
            <v>0</v>
          </cell>
          <cell r="BA27">
            <v>-19.216000000000001</v>
          </cell>
          <cell r="BD27">
            <v>1144</v>
          </cell>
          <cell r="BF27">
            <v>-22</v>
          </cell>
          <cell r="BT27">
            <v>-19</v>
          </cell>
          <cell r="CF27">
            <v>0</v>
          </cell>
          <cell r="CW27">
            <v>-19.216000000000001</v>
          </cell>
          <cell r="CZ27">
            <v>1144</v>
          </cell>
          <cell r="DB27">
            <v>-22</v>
          </cell>
          <cell r="DP27">
            <v>-19</v>
          </cell>
          <cell r="EB27">
            <v>0</v>
          </cell>
          <cell r="ES27">
            <v>0</v>
          </cell>
          <cell r="ET27">
            <v>0</v>
          </cell>
          <cell r="EU27">
            <v>0</v>
          </cell>
          <cell r="EV27">
            <v>0</v>
          </cell>
          <cell r="EW27">
            <v>0</v>
          </cell>
          <cell r="EX27">
            <v>0</v>
          </cell>
          <cell r="EY27">
            <v>1413</v>
          </cell>
          <cell r="EZ27">
            <v>0</v>
          </cell>
          <cell r="FA27">
            <v>0</v>
          </cell>
          <cell r="FB27">
            <v>1203</v>
          </cell>
          <cell r="FC27">
            <v>-0.22900000000000001</v>
          </cell>
          <cell r="FD27">
            <v>-0.22900000000000001</v>
          </cell>
          <cell r="FE27" t="str">
            <v xml:space="preserve"> -   </v>
          </cell>
          <cell r="FF27" t="str">
            <v xml:space="preserve"> -   </v>
          </cell>
          <cell r="FG27" t="str">
            <v xml:space="preserve"> -   </v>
          </cell>
          <cell r="FH27">
            <v>0</v>
          </cell>
          <cell r="FI27">
            <v>0</v>
          </cell>
          <cell r="FJ27">
            <v>0</v>
          </cell>
          <cell r="FK27">
            <v>0</v>
          </cell>
          <cell r="FL27">
            <v>0</v>
          </cell>
          <cell r="FM27">
            <v>0</v>
          </cell>
          <cell r="FN27">
            <v>0</v>
          </cell>
          <cell r="FO27">
            <v>0</v>
          </cell>
          <cell r="FP27">
            <v>0</v>
          </cell>
          <cell r="FQ27">
            <v>3935.91</v>
          </cell>
          <cell r="FR27">
            <v>1131.02</v>
          </cell>
          <cell r="FS27">
            <v>1046.78</v>
          </cell>
          <cell r="FT27">
            <v>716</v>
          </cell>
          <cell r="FU27">
            <v>1144</v>
          </cell>
          <cell r="FV27">
            <v>1144</v>
          </cell>
        </row>
        <row r="28">
          <cell r="A28" t="str">
            <v>CE-230</v>
          </cell>
          <cell r="B28" t="str">
            <v>CE</v>
          </cell>
          <cell r="C28">
            <v>230</v>
          </cell>
          <cell r="D28" t="str">
            <v>6557F COM FILIALE ARABIA SEDE</v>
          </cell>
          <cell r="E28">
            <v>13.077</v>
          </cell>
          <cell r="H28">
            <v>13</v>
          </cell>
          <cell r="J28">
            <v>0</v>
          </cell>
          <cell r="X28">
            <v>13</v>
          </cell>
          <cell r="Y28">
            <v>0</v>
          </cell>
          <cell r="Z28">
            <v>0</v>
          </cell>
          <cell r="AA28">
            <v>0</v>
          </cell>
          <cell r="AB28">
            <v>0</v>
          </cell>
          <cell r="AC28">
            <v>0</v>
          </cell>
          <cell r="AD28">
            <v>0</v>
          </cell>
          <cell r="AE28">
            <v>0</v>
          </cell>
          <cell r="AF28">
            <v>0</v>
          </cell>
          <cell r="AG28">
            <v>0</v>
          </cell>
          <cell r="AH28">
            <v>0</v>
          </cell>
          <cell r="AI28">
            <v>0</v>
          </cell>
          <cell r="AJ28">
            <v>0</v>
          </cell>
          <cell r="BA28">
            <v>536.98099999999999</v>
          </cell>
          <cell r="BD28">
            <v>530</v>
          </cell>
          <cell r="BF28">
            <v>-9</v>
          </cell>
          <cell r="BT28">
            <v>519</v>
          </cell>
          <cell r="BU28">
            <v>-5</v>
          </cell>
          <cell r="BV28">
            <v>-10</v>
          </cell>
          <cell r="BW28">
            <v>-15</v>
          </cell>
          <cell r="BX28">
            <v>-20</v>
          </cell>
          <cell r="BY28">
            <v>-25</v>
          </cell>
          <cell r="BZ28">
            <v>-30</v>
          </cell>
          <cell r="CA28">
            <v>-35</v>
          </cell>
          <cell r="CB28">
            <v>-40</v>
          </cell>
          <cell r="CC28">
            <v>-45</v>
          </cell>
          <cell r="CD28">
            <v>-50</v>
          </cell>
          <cell r="CE28">
            <v>-55</v>
          </cell>
          <cell r="CF28">
            <v>-60</v>
          </cell>
          <cell r="CW28">
            <v>487.82100000000003</v>
          </cell>
          <cell r="CZ28">
            <v>643</v>
          </cell>
          <cell r="DB28">
            <v>-19</v>
          </cell>
          <cell r="DP28">
            <v>470</v>
          </cell>
          <cell r="DQ28">
            <v>-5</v>
          </cell>
          <cell r="DR28">
            <v>-10</v>
          </cell>
          <cell r="DS28">
            <v>-15</v>
          </cell>
          <cell r="DT28">
            <v>-20</v>
          </cell>
          <cell r="DU28">
            <v>-25</v>
          </cell>
          <cell r="DV28">
            <v>-30</v>
          </cell>
          <cell r="DW28">
            <v>-35</v>
          </cell>
          <cell r="DX28">
            <v>-40</v>
          </cell>
          <cell r="DY28">
            <v>-45</v>
          </cell>
          <cell r="DZ28">
            <v>-50</v>
          </cell>
          <cell r="EA28">
            <v>-55</v>
          </cell>
          <cell r="EB28">
            <v>-60</v>
          </cell>
          <cell r="ES28">
            <v>0</v>
          </cell>
          <cell r="ET28">
            <v>0</v>
          </cell>
          <cell r="EU28">
            <v>0</v>
          </cell>
          <cell r="EV28">
            <v>0</v>
          </cell>
          <cell r="EW28">
            <v>0</v>
          </cell>
          <cell r="EX28">
            <v>0</v>
          </cell>
          <cell r="EY28">
            <v>0</v>
          </cell>
          <cell r="EZ28">
            <v>-120</v>
          </cell>
          <cell r="FA28">
            <v>-120</v>
          </cell>
          <cell r="FB28">
            <v>0</v>
          </cell>
          <cell r="FC28">
            <v>45.601999999999997</v>
          </cell>
          <cell r="FD28">
            <v>14.977</v>
          </cell>
          <cell r="FE28" t="str">
            <v xml:space="preserve"> -   </v>
          </cell>
          <cell r="FF28" t="str">
            <v xml:space="preserve"> -   </v>
          </cell>
          <cell r="FG28" t="str">
            <v xml:space="preserve"> -   </v>
          </cell>
          <cell r="FH28">
            <v>0</v>
          </cell>
          <cell r="FI28">
            <v>0</v>
          </cell>
          <cell r="FJ28">
            <v>0</v>
          </cell>
          <cell r="FK28">
            <v>0</v>
          </cell>
          <cell r="FL28">
            <v>0</v>
          </cell>
          <cell r="FM28">
            <v>0</v>
          </cell>
          <cell r="FN28">
            <v>0</v>
          </cell>
          <cell r="FO28">
            <v>0</v>
          </cell>
          <cell r="FP28">
            <v>0</v>
          </cell>
          <cell r="FQ28">
            <v>133.16</v>
          </cell>
          <cell r="FR28">
            <v>1078.3699999999999</v>
          </cell>
          <cell r="FS28">
            <v>1072.7</v>
          </cell>
          <cell r="FT28">
            <v>13</v>
          </cell>
          <cell r="FU28">
            <v>530</v>
          </cell>
          <cell r="FV28">
            <v>643</v>
          </cell>
        </row>
        <row r="29">
          <cell r="A29" t="str">
            <v>CE-240</v>
          </cell>
          <cell r="B29" t="str">
            <v>CE</v>
          </cell>
          <cell r="C29">
            <v>240</v>
          </cell>
          <cell r="D29" t="str">
            <v>BOC01 COM UNICAL COSENZA</v>
          </cell>
          <cell r="E29">
            <v>702.67499999999995</v>
          </cell>
          <cell r="H29">
            <v>0</v>
          </cell>
          <cell r="X29">
            <v>770</v>
          </cell>
          <cell r="AJ29">
            <v>0</v>
          </cell>
          <cell r="BA29">
            <v>-932.40599999999995</v>
          </cell>
          <cell r="BD29">
            <v>0</v>
          </cell>
          <cell r="BT29">
            <v>-1257</v>
          </cell>
          <cell r="CF29">
            <v>0</v>
          </cell>
          <cell r="CW29">
            <v>-926.81399999999996</v>
          </cell>
          <cell r="CZ29">
            <v>0</v>
          </cell>
          <cell r="DP29">
            <v>-1252</v>
          </cell>
          <cell r="EB29">
            <v>0</v>
          </cell>
          <cell r="ES29">
            <v>0</v>
          </cell>
          <cell r="ET29">
            <v>0</v>
          </cell>
          <cell r="EU29">
            <v>0</v>
          </cell>
          <cell r="EV29">
            <v>0</v>
          </cell>
          <cell r="EW29">
            <v>0</v>
          </cell>
          <cell r="EX29">
            <v>0</v>
          </cell>
          <cell r="EY29">
            <v>70</v>
          </cell>
          <cell r="EZ29">
            <v>32</v>
          </cell>
          <cell r="FA29">
            <v>32</v>
          </cell>
          <cell r="FB29">
            <v>455.15</v>
          </cell>
          <cell r="FC29">
            <v>-1000.499</v>
          </cell>
          <cell r="FD29">
            <v>-998.46799999999996</v>
          </cell>
          <cell r="FE29" t="str">
            <v xml:space="preserve"> -   </v>
          </cell>
          <cell r="FF29" t="str">
            <v xml:space="preserve"> -   </v>
          </cell>
          <cell r="FG29" t="str">
            <v xml:space="preserve"> -   </v>
          </cell>
          <cell r="FH29">
            <v>0</v>
          </cell>
          <cell r="FI29">
            <v>0</v>
          </cell>
          <cell r="FJ29">
            <v>0</v>
          </cell>
          <cell r="FK29">
            <v>0</v>
          </cell>
          <cell r="FL29">
            <v>0</v>
          </cell>
          <cell r="FM29">
            <v>0</v>
          </cell>
          <cell r="FN29">
            <v>0</v>
          </cell>
          <cell r="FO29">
            <v>0</v>
          </cell>
          <cell r="FP29">
            <v>0</v>
          </cell>
          <cell r="FQ29">
            <v>6115.3</v>
          </cell>
          <cell r="FR29">
            <v>915.81</v>
          </cell>
          <cell r="FS29">
            <v>928.75</v>
          </cell>
          <cell r="FT29">
            <v>0</v>
          </cell>
          <cell r="FU29">
            <v>0</v>
          </cell>
          <cell r="FV29">
            <v>0</v>
          </cell>
        </row>
        <row r="30">
          <cell r="A30" t="str">
            <v>CE-250</v>
          </cell>
          <cell r="B30" t="str">
            <v>CE</v>
          </cell>
          <cell r="C30">
            <v>250</v>
          </cell>
          <cell r="D30" t="str">
            <v>BOC02 COM MESSINA ING</v>
          </cell>
          <cell r="E30">
            <v>84.832999999999998</v>
          </cell>
          <cell r="H30">
            <v>0</v>
          </cell>
          <cell r="X30">
            <v>85</v>
          </cell>
          <cell r="AJ30">
            <v>0</v>
          </cell>
          <cell r="BA30">
            <v>-199.876</v>
          </cell>
          <cell r="BD30">
            <v>0</v>
          </cell>
          <cell r="BT30">
            <v>-200</v>
          </cell>
          <cell r="CF30">
            <v>0</v>
          </cell>
          <cell r="CW30">
            <v>-199.876</v>
          </cell>
          <cell r="CZ30">
            <v>0</v>
          </cell>
          <cell r="DP30">
            <v>-200</v>
          </cell>
          <cell r="EB30">
            <v>0</v>
          </cell>
          <cell r="ES30">
            <v>0</v>
          </cell>
          <cell r="ET30">
            <v>0</v>
          </cell>
          <cell r="EU30">
            <v>0</v>
          </cell>
          <cell r="EV30">
            <v>0</v>
          </cell>
          <cell r="EW30">
            <v>0</v>
          </cell>
          <cell r="EX30">
            <v>0</v>
          </cell>
          <cell r="EY30">
            <v>0</v>
          </cell>
          <cell r="EZ30">
            <v>0</v>
          </cell>
          <cell r="FA30">
            <v>0</v>
          </cell>
          <cell r="FB30">
            <v>8.64</v>
          </cell>
          <cell r="FC30">
            <v>-1.01</v>
          </cell>
          <cell r="FD30">
            <v>-1.01</v>
          </cell>
          <cell r="FE30" t="str">
            <v xml:space="preserve"> -   </v>
          </cell>
          <cell r="FF30" t="str">
            <v xml:space="preserve"> -   </v>
          </cell>
          <cell r="FG30" t="str">
            <v xml:space="preserve"> -   </v>
          </cell>
          <cell r="FH30">
            <v>0</v>
          </cell>
          <cell r="FI30">
            <v>0</v>
          </cell>
          <cell r="FJ30">
            <v>0</v>
          </cell>
          <cell r="FK30">
            <v>0</v>
          </cell>
          <cell r="FL30">
            <v>0</v>
          </cell>
          <cell r="FM30">
            <v>0</v>
          </cell>
          <cell r="FN30">
            <v>0</v>
          </cell>
          <cell r="FO30">
            <v>0</v>
          </cell>
          <cell r="FP30">
            <v>0</v>
          </cell>
          <cell r="FQ30">
            <v>363.2</v>
          </cell>
          <cell r="FR30">
            <v>-14.64</v>
          </cell>
          <cell r="FS30">
            <v>-14.64</v>
          </cell>
          <cell r="FT30">
            <v>0</v>
          </cell>
          <cell r="FU30">
            <v>0</v>
          </cell>
          <cell r="FV30">
            <v>0</v>
          </cell>
        </row>
        <row r="31">
          <cell r="A31" t="str">
            <v>CE-260</v>
          </cell>
          <cell r="B31" t="str">
            <v>CE</v>
          </cell>
          <cell r="C31">
            <v>260</v>
          </cell>
          <cell r="D31" t="str">
            <v>BOC07 COM BOCOGE ALTRI CANTIERI</v>
          </cell>
          <cell r="E31">
            <v>218.89</v>
          </cell>
          <cell r="H31">
            <v>0</v>
          </cell>
          <cell r="X31">
            <v>452</v>
          </cell>
          <cell r="AJ31">
            <v>0</v>
          </cell>
          <cell r="BA31">
            <v>352.54899999999998</v>
          </cell>
          <cell r="BD31">
            <v>0</v>
          </cell>
          <cell r="BT31">
            <v>513</v>
          </cell>
          <cell r="CF31">
            <v>0</v>
          </cell>
          <cell r="CW31">
            <v>352.54899999999998</v>
          </cell>
          <cell r="CZ31">
            <v>0</v>
          </cell>
          <cell r="DP31">
            <v>513</v>
          </cell>
          <cell r="EB31">
            <v>0</v>
          </cell>
          <cell r="ES31">
            <v>0</v>
          </cell>
          <cell r="ET31">
            <v>0</v>
          </cell>
          <cell r="EU31">
            <v>0</v>
          </cell>
          <cell r="EV31">
            <v>0</v>
          </cell>
          <cell r="EW31">
            <v>0</v>
          </cell>
          <cell r="EX31">
            <v>0</v>
          </cell>
          <cell r="EY31">
            <v>0</v>
          </cell>
          <cell r="EZ31">
            <v>0</v>
          </cell>
          <cell r="FA31">
            <v>0</v>
          </cell>
          <cell r="FB31">
            <v>189.91399999999999</v>
          </cell>
          <cell r="FC31">
            <v>1066.08</v>
          </cell>
          <cell r="FD31">
            <v>1066.08</v>
          </cell>
          <cell r="FE31" t="str">
            <v xml:space="preserve"> -   </v>
          </cell>
          <cell r="FF31" t="str">
            <v xml:space="preserve"> -   </v>
          </cell>
          <cell r="FG31" t="str">
            <v xml:space="preserve"> -   </v>
          </cell>
          <cell r="FH31">
            <v>0</v>
          </cell>
          <cell r="FI31">
            <v>0</v>
          </cell>
          <cell r="FJ31">
            <v>0</v>
          </cell>
          <cell r="FK31">
            <v>0</v>
          </cell>
          <cell r="FL31">
            <v>0</v>
          </cell>
          <cell r="FM31">
            <v>0</v>
          </cell>
          <cell r="FN31">
            <v>0</v>
          </cell>
          <cell r="FO31">
            <v>0</v>
          </cell>
          <cell r="FP31">
            <v>0</v>
          </cell>
          <cell r="FQ31">
            <v>-1.02</v>
          </cell>
          <cell r="FR31">
            <v>-305.82</v>
          </cell>
          <cell r="FS31">
            <v>-305.82</v>
          </cell>
          <cell r="FT31">
            <v>0</v>
          </cell>
          <cell r="FU31">
            <v>0</v>
          </cell>
          <cell r="FV31">
            <v>0</v>
          </cell>
        </row>
        <row r="32">
          <cell r="A32" t="str">
            <v>CE-270</v>
          </cell>
          <cell r="B32" t="str">
            <v>CE</v>
          </cell>
          <cell r="C32">
            <v>270</v>
          </cell>
          <cell r="D32" t="str">
            <v>00109 COM FRANA SPRIANA</v>
          </cell>
          <cell r="E32">
            <v>1262.694</v>
          </cell>
          <cell r="H32">
            <v>987</v>
          </cell>
          <cell r="J32">
            <v>115</v>
          </cell>
          <cell r="X32">
            <v>1060</v>
          </cell>
          <cell r="Y32">
            <v>58</v>
          </cell>
          <cell r="Z32">
            <v>230</v>
          </cell>
          <cell r="AA32">
            <v>420</v>
          </cell>
          <cell r="AB32">
            <v>603</v>
          </cell>
          <cell r="AC32">
            <v>805</v>
          </cell>
          <cell r="AD32">
            <v>1242</v>
          </cell>
          <cell r="AE32">
            <v>1276</v>
          </cell>
          <cell r="AF32">
            <v>1312</v>
          </cell>
          <cell r="AG32">
            <v>1347</v>
          </cell>
          <cell r="AH32">
            <v>1384</v>
          </cell>
          <cell r="AI32">
            <v>1420</v>
          </cell>
          <cell r="AJ32">
            <v>1460</v>
          </cell>
          <cell r="BA32">
            <v>-158.36799999999999</v>
          </cell>
          <cell r="BD32">
            <v>-373</v>
          </cell>
          <cell r="BF32">
            <v>1</v>
          </cell>
          <cell r="BT32">
            <v>-821</v>
          </cell>
          <cell r="BU32">
            <v>0</v>
          </cell>
          <cell r="BV32">
            <v>0</v>
          </cell>
          <cell r="BW32">
            <v>0</v>
          </cell>
          <cell r="BX32">
            <v>0</v>
          </cell>
          <cell r="BY32">
            <v>1</v>
          </cell>
          <cell r="BZ32">
            <v>2</v>
          </cell>
          <cell r="CA32">
            <v>2</v>
          </cell>
          <cell r="CB32">
            <v>2</v>
          </cell>
          <cell r="CC32">
            <v>2</v>
          </cell>
          <cell r="CD32">
            <v>2</v>
          </cell>
          <cell r="CE32">
            <v>3</v>
          </cell>
          <cell r="CF32">
            <v>5</v>
          </cell>
          <cell r="CW32">
            <v>-158.68199999999999</v>
          </cell>
          <cell r="CZ32">
            <v>-373</v>
          </cell>
          <cell r="DB32">
            <v>1</v>
          </cell>
          <cell r="DP32">
            <v>-822</v>
          </cell>
          <cell r="DQ32">
            <v>0</v>
          </cell>
          <cell r="DR32">
            <v>0</v>
          </cell>
          <cell r="DS32">
            <v>0</v>
          </cell>
          <cell r="DT32">
            <v>0</v>
          </cell>
          <cell r="DU32">
            <v>1</v>
          </cell>
          <cell r="DV32">
            <v>2</v>
          </cell>
          <cell r="DW32">
            <v>2</v>
          </cell>
          <cell r="DX32">
            <v>2</v>
          </cell>
          <cell r="DY32">
            <v>2</v>
          </cell>
          <cell r="DZ32">
            <v>2</v>
          </cell>
          <cell r="EA32">
            <v>3</v>
          </cell>
          <cell r="EB32">
            <v>5</v>
          </cell>
          <cell r="ES32">
            <v>0</v>
          </cell>
          <cell r="ET32">
            <v>0</v>
          </cell>
          <cell r="EU32">
            <v>0</v>
          </cell>
          <cell r="EV32">
            <v>0</v>
          </cell>
          <cell r="EW32">
            <v>0</v>
          </cell>
          <cell r="EX32">
            <v>0</v>
          </cell>
          <cell r="EY32">
            <v>2324</v>
          </cell>
          <cell r="EZ32">
            <v>121</v>
          </cell>
          <cell r="FA32">
            <v>121</v>
          </cell>
          <cell r="FB32">
            <v>2178.172</v>
          </cell>
          <cell r="FC32">
            <v>-365.71300000000002</v>
          </cell>
          <cell r="FD32">
            <v>-365.767</v>
          </cell>
          <cell r="FE32">
            <v>28058</v>
          </cell>
          <cell r="FF32">
            <v>74</v>
          </cell>
          <cell r="FG32">
            <v>152</v>
          </cell>
          <cell r="FH32">
            <v>28012</v>
          </cell>
          <cell r="FI32">
            <v>974</v>
          </cell>
          <cell r="FJ32">
            <v>1053</v>
          </cell>
          <cell r="FK32">
            <v>27977.951720000001</v>
          </cell>
          <cell r="FL32">
            <v>756.77671999999882</v>
          </cell>
          <cell r="FM32">
            <v>835.2917199999988</v>
          </cell>
          <cell r="FN32">
            <v>25537.78</v>
          </cell>
          <cell r="FO32">
            <v>890.49</v>
          </cell>
          <cell r="FP32">
            <v>969.05899999999997</v>
          </cell>
          <cell r="FQ32">
            <v>5072.78</v>
          </cell>
          <cell r="FR32">
            <v>78.489999999999995</v>
          </cell>
          <cell r="FS32">
            <v>78.058999999999997</v>
          </cell>
          <cell r="FT32">
            <v>26524.78</v>
          </cell>
          <cell r="FU32">
            <v>517.49</v>
          </cell>
          <cell r="FV32">
            <v>596.05899999999997</v>
          </cell>
        </row>
        <row r="33">
          <cell r="A33" t="str">
            <v>CE-280</v>
          </cell>
          <cell r="B33" t="str">
            <v>CE</v>
          </cell>
          <cell r="C33">
            <v>280</v>
          </cell>
          <cell r="D33" t="str">
            <v>00316D COM AURELIA 98_dir</v>
          </cell>
          <cell r="E33">
            <v>48.723999999999997</v>
          </cell>
          <cell r="H33">
            <v>135</v>
          </cell>
          <cell r="J33">
            <v>0</v>
          </cell>
          <cell r="X33">
            <v>49</v>
          </cell>
          <cell r="Y33">
            <v>0</v>
          </cell>
          <cell r="Z33">
            <v>0</v>
          </cell>
          <cell r="AA33">
            <v>0</v>
          </cell>
          <cell r="AB33">
            <v>0</v>
          </cell>
          <cell r="AC33">
            <v>0</v>
          </cell>
          <cell r="AD33">
            <v>0</v>
          </cell>
          <cell r="AE33">
            <v>0</v>
          </cell>
          <cell r="AF33">
            <v>0</v>
          </cell>
          <cell r="AG33">
            <v>0</v>
          </cell>
          <cell r="AH33">
            <v>0</v>
          </cell>
          <cell r="AI33">
            <v>0</v>
          </cell>
          <cell r="AJ33">
            <v>0</v>
          </cell>
          <cell r="BA33">
            <v>-8.4559999999999995</v>
          </cell>
          <cell r="BD33">
            <v>-65</v>
          </cell>
          <cell r="BF33">
            <v>-7</v>
          </cell>
          <cell r="BT33">
            <v>-9</v>
          </cell>
          <cell r="BU33">
            <v>-1</v>
          </cell>
          <cell r="BV33">
            <v>-1</v>
          </cell>
          <cell r="BW33">
            <v>-2</v>
          </cell>
          <cell r="BX33">
            <v>-3</v>
          </cell>
          <cell r="BY33">
            <v>-3</v>
          </cell>
          <cell r="BZ33">
            <v>-3</v>
          </cell>
          <cell r="CA33">
            <v>-3</v>
          </cell>
          <cell r="CB33">
            <v>-3</v>
          </cell>
          <cell r="CC33">
            <v>-3</v>
          </cell>
          <cell r="CD33">
            <v>-3</v>
          </cell>
          <cell r="CE33">
            <v>-3</v>
          </cell>
          <cell r="CF33">
            <v>-3</v>
          </cell>
          <cell r="CW33">
            <v>-8.4559999999999995</v>
          </cell>
          <cell r="CZ33">
            <v>-65</v>
          </cell>
          <cell r="DB33">
            <v>-7</v>
          </cell>
          <cell r="DP33">
            <v>-9</v>
          </cell>
          <cell r="DQ33">
            <v>-1</v>
          </cell>
          <cell r="DR33">
            <v>-1</v>
          </cell>
          <cell r="DS33">
            <v>-2</v>
          </cell>
          <cell r="DT33">
            <v>-3</v>
          </cell>
          <cell r="DU33">
            <v>-3</v>
          </cell>
          <cell r="DV33">
            <v>-3</v>
          </cell>
          <cell r="DW33">
            <v>-3</v>
          </cell>
          <cell r="DX33">
            <v>-3</v>
          </cell>
          <cell r="DY33">
            <v>-3</v>
          </cell>
          <cell r="DZ33">
            <v>-3</v>
          </cell>
          <cell r="EA33">
            <v>-3</v>
          </cell>
          <cell r="EB33">
            <v>-3</v>
          </cell>
          <cell r="ES33">
            <v>0</v>
          </cell>
          <cell r="ET33">
            <v>0</v>
          </cell>
          <cell r="EU33">
            <v>0</v>
          </cell>
          <cell r="EV33">
            <v>0</v>
          </cell>
          <cell r="EW33">
            <v>0</v>
          </cell>
          <cell r="EX33">
            <v>0</v>
          </cell>
          <cell r="EY33">
            <v>20</v>
          </cell>
          <cell r="EZ33">
            <v>0</v>
          </cell>
          <cell r="FA33">
            <v>0</v>
          </cell>
          <cell r="FB33">
            <v>3.6999999999999998E-2</v>
          </cell>
          <cell r="FC33">
            <v>-62.73</v>
          </cell>
          <cell r="FD33">
            <v>-62.73</v>
          </cell>
          <cell r="FE33">
            <v>17335</v>
          </cell>
          <cell r="FF33">
            <v>2300</v>
          </cell>
          <cell r="FG33">
            <v>3110</v>
          </cell>
          <cell r="FH33">
            <v>17203</v>
          </cell>
          <cell r="FI33">
            <v>2275</v>
          </cell>
          <cell r="FJ33">
            <v>3085</v>
          </cell>
          <cell r="FK33">
            <v>17286.924999999999</v>
          </cell>
          <cell r="FL33">
            <v>2249.3809999999999</v>
          </cell>
          <cell r="FM33">
            <v>3059.4719999999998</v>
          </cell>
          <cell r="FN33">
            <v>17286</v>
          </cell>
          <cell r="FO33">
            <v>2312</v>
          </cell>
          <cell r="FP33">
            <v>3122</v>
          </cell>
          <cell r="FQ33">
            <v>5050</v>
          </cell>
          <cell r="FR33">
            <v>4228</v>
          </cell>
          <cell r="FS33">
            <v>5038</v>
          </cell>
          <cell r="FT33">
            <v>17421</v>
          </cell>
          <cell r="FU33">
            <v>2247</v>
          </cell>
          <cell r="FV33">
            <v>3057</v>
          </cell>
        </row>
        <row r="34">
          <cell r="A34" t="str">
            <v>CE-290</v>
          </cell>
          <cell r="B34" t="str">
            <v>CE</v>
          </cell>
          <cell r="C34">
            <v>290</v>
          </cell>
          <cell r="D34" t="str">
            <v>01416 COM AUTOSTRADA ESTENSE S.C.P.A.</v>
          </cell>
          <cell r="E34">
            <v>74</v>
          </cell>
          <cell r="H34">
            <v>74</v>
          </cell>
          <cell r="X34">
            <v>74</v>
          </cell>
          <cell r="Y34">
            <v>0</v>
          </cell>
          <cell r="Z34">
            <v>0</v>
          </cell>
          <cell r="AA34">
            <v>0</v>
          </cell>
          <cell r="AB34">
            <v>0</v>
          </cell>
          <cell r="AC34">
            <v>0</v>
          </cell>
          <cell r="AD34">
            <v>0</v>
          </cell>
          <cell r="AE34">
            <v>0</v>
          </cell>
          <cell r="AF34">
            <v>0</v>
          </cell>
          <cell r="AG34">
            <v>0</v>
          </cell>
          <cell r="AH34">
            <v>0</v>
          </cell>
          <cell r="AI34">
            <v>0</v>
          </cell>
          <cell r="AJ34">
            <v>0</v>
          </cell>
          <cell r="BA34">
            <v>-30.042999999999999</v>
          </cell>
          <cell r="BD34">
            <v>57</v>
          </cell>
          <cell r="BT34">
            <v>-120</v>
          </cell>
          <cell r="BU34">
            <v>-20</v>
          </cell>
          <cell r="BV34">
            <v>-40</v>
          </cell>
          <cell r="BW34">
            <v>-60</v>
          </cell>
          <cell r="BX34">
            <v>-80</v>
          </cell>
          <cell r="BY34">
            <v>-100</v>
          </cell>
          <cell r="BZ34">
            <v>-120</v>
          </cell>
          <cell r="CA34">
            <v>-140</v>
          </cell>
          <cell r="CB34">
            <v>-160</v>
          </cell>
          <cell r="CC34">
            <v>-180</v>
          </cell>
          <cell r="CD34">
            <v>-210</v>
          </cell>
          <cell r="CE34">
            <v>-240</v>
          </cell>
          <cell r="CF34">
            <v>-270</v>
          </cell>
          <cell r="CW34">
            <v>-30.042999999999999</v>
          </cell>
          <cell r="CZ34">
            <v>57</v>
          </cell>
          <cell r="DP34">
            <v>-120</v>
          </cell>
          <cell r="DQ34">
            <v>-20</v>
          </cell>
          <cell r="DR34">
            <v>-40</v>
          </cell>
          <cell r="DS34">
            <v>-60</v>
          </cell>
          <cell r="DT34">
            <v>-80</v>
          </cell>
          <cell r="DU34">
            <v>-100</v>
          </cell>
          <cell r="DV34">
            <v>-120</v>
          </cell>
          <cell r="DW34">
            <v>-140</v>
          </cell>
          <cell r="DX34">
            <v>-160</v>
          </cell>
          <cell r="DY34">
            <v>-180</v>
          </cell>
          <cell r="DZ34">
            <v>-210</v>
          </cell>
          <cell r="EA34">
            <v>-240</v>
          </cell>
          <cell r="EB34">
            <v>-270</v>
          </cell>
          <cell r="ES34">
            <v>0</v>
          </cell>
          <cell r="ET34">
            <v>0</v>
          </cell>
          <cell r="EU34">
            <v>0</v>
          </cell>
          <cell r="EV34">
            <v>0</v>
          </cell>
          <cell r="EW34">
            <v>0</v>
          </cell>
          <cell r="EX34">
            <v>0</v>
          </cell>
          <cell r="EY34">
            <v>0</v>
          </cell>
          <cell r="EZ34">
            <v>0</v>
          </cell>
          <cell r="FA34">
            <v>0</v>
          </cell>
          <cell r="FB34">
            <v>74</v>
          </cell>
          <cell r="FC34">
            <v>-196</v>
          </cell>
          <cell r="FD34">
            <v>-196</v>
          </cell>
          <cell r="FE34">
            <v>198</v>
          </cell>
          <cell r="FF34">
            <v>-898</v>
          </cell>
          <cell r="FG34">
            <v>-898</v>
          </cell>
          <cell r="FH34">
            <v>0</v>
          </cell>
          <cell r="FI34">
            <v>0</v>
          </cell>
          <cell r="FJ34">
            <v>0</v>
          </cell>
          <cell r="FK34">
            <v>0</v>
          </cell>
          <cell r="FL34">
            <v>0</v>
          </cell>
          <cell r="FM34">
            <v>0</v>
          </cell>
          <cell r="FN34">
            <v>124</v>
          </cell>
          <cell r="FO34">
            <v>-508</v>
          </cell>
          <cell r="FP34">
            <v>-508</v>
          </cell>
          <cell r="FQ34">
            <v>124</v>
          </cell>
          <cell r="FR34">
            <v>-508</v>
          </cell>
          <cell r="FS34">
            <v>-508</v>
          </cell>
          <cell r="FT34">
            <v>198</v>
          </cell>
          <cell r="FU34">
            <v>-451</v>
          </cell>
          <cell r="FV34">
            <v>-451</v>
          </cell>
        </row>
        <row r="35">
          <cell r="A35" t="str">
            <v>CE-300</v>
          </cell>
          <cell r="B35" t="str">
            <v>CE</v>
          </cell>
          <cell r="C35">
            <v>300</v>
          </cell>
          <cell r="D35" t="str">
            <v>04233D COM CESIF_dir</v>
          </cell>
          <cell r="E35">
            <v>4.21</v>
          </cell>
          <cell r="H35">
            <v>4</v>
          </cell>
          <cell r="J35">
            <v>0</v>
          </cell>
          <cell r="X35">
            <v>4</v>
          </cell>
          <cell r="AJ35">
            <v>0</v>
          </cell>
          <cell r="BA35">
            <v>-18.79</v>
          </cell>
          <cell r="BD35">
            <v>-6</v>
          </cell>
          <cell r="BF35">
            <v>0</v>
          </cell>
          <cell r="BT35">
            <v>-27</v>
          </cell>
          <cell r="CF35">
            <v>0</v>
          </cell>
          <cell r="CW35">
            <v>-18.79</v>
          </cell>
          <cell r="CZ35">
            <v>-6</v>
          </cell>
          <cell r="DB35">
            <v>0</v>
          </cell>
          <cell r="DP35">
            <v>-27</v>
          </cell>
          <cell r="EB35">
            <v>0</v>
          </cell>
          <cell r="ES35">
            <v>0</v>
          </cell>
          <cell r="ET35">
            <v>0</v>
          </cell>
          <cell r="EU35">
            <v>0</v>
          </cell>
          <cell r="EV35">
            <v>0</v>
          </cell>
          <cell r="EW35">
            <v>0</v>
          </cell>
          <cell r="EX35">
            <v>0</v>
          </cell>
          <cell r="EY35">
            <v>0</v>
          </cell>
          <cell r="EZ35">
            <v>0</v>
          </cell>
          <cell r="FA35">
            <v>0</v>
          </cell>
          <cell r="FB35">
            <v>4.5990000000000002</v>
          </cell>
          <cell r="FC35">
            <v>-25.901</v>
          </cell>
          <cell r="FD35">
            <v>-25.704000000000001</v>
          </cell>
          <cell r="FE35">
            <v>53715</v>
          </cell>
          <cell r="FF35">
            <v>19824</v>
          </cell>
          <cell r="FG35">
            <v>19732</v>
          </cell>
          <cell r="FH35">
            <v>53710.546000000002</v>
          </cell>
          <cell r="FI35">
            <v>19848.345999999998</v>
          </cell>
          <cell r="FJ35">
            <v>19755.64</v>
          </cell>
          <cell r="FK35">
            <v>53715.284</v>
          </cell>
          <cell r="FL35">
            <v>19825.458999999999</v>
          </cell>
          <cell r="FM35">
            <v>19732.95</v>
          </cell>
          <cell r="FN35">
            <v>53710.544999999998</v>
          </cell>
          <cell r="FO35">
            <v>19851.36</v>
          </cell>
          <cell r="FP35">
            <v>19758.653999999999</v>
          </cell>
          <cell r="FQ35">
            <v>-338.45499999999998</v>
          </cell>
          <cell r="FR35">
            <v>-375.22800000000001</v>
          </cell>
          <cell r="FS35">
            <v>-375.22800000000001</v>
          </cell>
          <cell r="FT35">
            <v>53714.544999999998</v>
          </cell>
          <cell r="FU35">
            <v>19845.36</v>
          </cell>
          <cell r="FV35">
            <v>19752.653999999999</v>
          </cell>
        </row>
        <row r="36">
          <cell r="A36" t="str">
            <v>CE-310</v>
          </cell>
          <cell r="B36" t="str">
            <v>CE</v>
          </cell>
          <cell r="C36">
            <v>310</v>
          </cell>
          <cell r="D36" t="str">
            <v>04234 COM METRO NAPOLI LINEA 6</v>
          </cell>
          <cell r="E36">
            <v>0</v>
          </cell>
          <cell r="H36">
            <v>0</v>
          </cell>
          <cell r="BA36">
            <v>-0.38300000000000001</v>
          </cell>
          <cell r="BD36">
            <v>0</v>
          </cell>
          <cell r="CW36">
            <v>-0.38300000000000001</v>
          </cell>
          <cell r="CZ36">
            <v>0</v>
          </cell>
          <cell r="EY36">
            <v>0</v>
          </cell>
          <cell r="EZ36">
            <v>0</v>
          </cell>
          <cell r="FA36">
            <v>0</v>
          </cell>
          <cell r="FB36">
            <v>0</v>
          </cell>
          <cell r="FC36">
            <v>0</v>
          </cell>
          <cell r="FD36">
            <v>0</v>
          </cell>
          <cell r="FE36" t="str">
            <v xml:space="preserve"> -   </v>
          </cell>
          <cell r="FF36" t="str">
            <v xml:space="preserve"> -   </v>
          </cell>
          <cell r="FG36" t="str">
            <v xml:space="preserve"> -   </v>
          </cell>
          <cell r="FH36">
            <v>0</v>
          </cell>
          <cell r="FI36">
            <v>0</v>
          </cell>
          <cell r="FJ36">
            <v>0</v>
          </cell>
          <cell r="FK36">
            <v>0</v>
          </cell>
          <cell r="FL36">
            <v>0</v>
          </cell>
          <cell r="FM36">
            <v>0</v>
          </cell>
          <cell r="FN36">
            <v>0</v>
          </cell>
          <cell r="FO36">
            <v>0</v>
          </cell>
          <cell r="FP36">
            <v>0</v>
          </cell>
          <cell r="FQ36">
            <v>0</v>
          </cell>
          <cell r="FR36">
            <v>0</v>
          </cell>
          <cell r="FS36">
            <v>0</v>
          </cell>
          <cell r="FT36">
            <v>0</v>
          </cell>
          <cell r="FU36">
            <v>0</v>
          </cell>
          <cell r="FV36">
            <v>0</v>
          </cell>
        </row>
        <row r="37">
          <cell r="A37" t="str">
            <v>CE-320</v>
          </cell>
          <cell r="B37" t="str">
            <v>CE</v>
          </cell>
          <cell r="C37">
            <v>320</v>
          </cell>
          <cell r="D37" t="str">
            <v>07655 COM ANAS SS36 CINISELLO MONZA</v>
          </cell>
          <cell r="E37">
            <v>7984.2380000000003</v>
          </cell>
          <cell r="H37">
            <v>16583</v>
          </cell>
          <cell r="J37">
            <v>4411</v>
          </cell>
          <cell r="X37">
            <v>16001</v>
          </cell>
          <cell r="Y37">
            <v>4580</v>
          </cell>
          <cell r="Z37">
            <v>9228</v>
          </cell>
          <cell r="AA37">
            <v>14417</v>
          </cell>
          <cell r="AB37">
            <v>19934</v>
          </cell>
          <cell r="AC37">
            <v>25798</v>
          </cell>
          <cell r="AD37">
            <v>31675</v>
          </cell>
          <cell r="AE37">
            <v>37561</v>
          </cell>
          <cell r="AF37">
            <v>43135</v>
          </cell>
          <cell r="AG37">
            <v>48666</v>
          </cell>
          <cell r="AH37">
            <v>54268</v>
          </cell>
          <cell r="AI37">
            <v>60072</v>
          </cell>
          <cell r="AJ37">
            <v>65876</v>
          </cell>
          <cell r="BA37">
            <v>386.04300000000001</v>
          </cell>
          <cell r="BD37">
            <v>1829</v>
          </cell>
          <cell r="BF37">
            <v>421</v>
          </cell>
          <cell r="BT37">
            <v>1731</v>
          </cell>
          <cell r="BU37">
            <v>432</v>
          </cell>
          <cell r="BV37">
            <v>868</v>
          </cell>
          <cell r="BW37">
            <v>1356</v>
          </cell>
          <cell r="BX37">
            <v>1875</v>
          </cell>
          <cell r="BY37">
            <v>2426</v>
          </cell>
          <cell r="BZ37">
            <v>2979</v>
          </cell>
          <cell r="CA37">
            <v>3532</v>
          </cell>
          <cell r="CB37">
            <v>4055</v>
          </cell>
          <cell r="CC37">
            <v>4575</v>
          </cell>
          <cell r="CD37">
            <v>5100</v>
          </cell>
          <cell r="CE37">
            <v>5638</v>
          </cell>
          <cell r="CF37">
            <v>6178</v>
          </cell>
          <cell r="CW37">
            <v>385.98099999999999</v>
          </cell>
          <cell r="CZ37">
            <v>1829</v>
          </cell>
          <cell r="DB37">
            <v>421</v>
          </cell>
          <cell r="DP37">
            <v>1731</v>
          </cell>
          <cell r="DQ37">
            <v>427</v>
          </cell>
          <cell r="DR37">
            <v>856</v>
          </cell>
          <cell r="DS37">
            <v>1337</v>
          </cell>
          <cell r="DT37">
            <v>1849</v>
          </cell>
          <cell r="DU37">
            <v>2392</v>
          </cell>
          <cell r="DV37">
            <v>2937</v>
          </cell>
          <cell r="DW37">
            <v>3482</v>
          </cell>
          <cell r="DX37">
            <v>3997</v>
          </cell>
          <cell r="DY37">
            <v>4509</v>
          </cell>
          <cell r="DZ37">
            <v>5025</v>
          </cell>
          <cell r="EA37">
            <v>5548</v>
          </cell>
          <cell r="EB37">
            <v>6073</v>
          </cell>
          <cell r="ES37">
            <v>67864</v>
          </cell>
          <cell r="ET37">
            <v>6427</v>
          </cell>
          <cell r="EU37">
            <v>6382</v>
          </cell>
          <cell r="EV37">
            <v>33153</v>
          </cell>
          <cell r="EW37">
            <v>3112</v>
          </cell>
          <cell r="EX37">
            <v>3062</v>
          </cell>
          <cell r="EY37">
            <v>10670</v>
          </cell>
          <cell r="EZ37">
            <v>236</v>
          </cell>
          <cell r="FA37">
            <v>-14</v>
          </cell>
          <cell r="FB37">
            <v>20722.240000000002</v>
          </cell>
          <cell r="FC37">
            <v>876.096</v>
          </cell>
          <cell r="FD37">
            <v>652.08500000000004</v>
          </cell>
          <cell r="FE37">
            <v>188045</v>
          </cell>
          <cell r="FF37">
            <v>17865</v>
          </cell>
          <cell r="FG37">
            <v>17665</v>
          </cell>
          <cell r="FH37">
            <v>118609</v>
          </cell>
          <cell r="FI37">
            <v>2606</v>
          </cell>
          <cell r="FJ37">
            <v>1606</v>
          </cell>
          <cell r="FK37">
            <v>149496.72462000002</v>
          </cell>
          <cell r="FL37">
            <v>6197.7194600000121</v>
          </cell>
          <cell r="FM37">
            <v>5147.6530800000119</v>
          </cell>
          <cell r="FN37">
            <v>3727.0668900000001</v>
          </cell>
          <cell r="FO37">
            <v>100.62335999999999</v>
          </cell>
          <cell r="FP37">
            <v>100.56798000000001</v>
          </cell>
          <cell r="FQ37">
            <v>3666.0668900000001</v>
          </cell>
          <cell r="FR37">
            <v>2048.62336</v>
          </cell>
          <cell r="FS37">
            <v>2048.5679799999998</v>
          </cell>
          <cell r="FT37">
            <v>20310.066890000002</v>
          </cell>
          <cell r="FU37">
            <v>1929.62336</v>
          </cell>
          <cell r="FV37">
            <v>1929.56798</v>
          </cell>
        </row>
        <row r="38">
          <cell r="A38" t="str">
            <v>CE-330</v>
          </cell>
          <cell r="B38" t="str">
            <v>CE</v>
          </cell>
          <cell r="C38">
            <v>330</v>
          </cell>
          <cell r="D38" t="str">
            <v>10465 COM FRANA SPRIANA scarl</v>
          </cell>
          <cell r="E38">
            <v>0</v>
          </cell>
          <cell r="H38">
            <v>0</v>
          </cell>
          <cell r="X38">
            <v>0</v>
          </cell>
          <cell r="AJ38">
            <v>0</v>
          </cell>
          <cell r="BA38">
            <v>-2.9740000000000002</v>
          </cell>
          <cell r="BD38">
            <v>-1</v>
          </cell>
          <cell r="BT38">
            <v>-3</v>
          </cell>
          <cell r="CF38">
            <v>0</v>
          </cell>
          <cell r="CW38">
            <v>0</v>
          </cell>
          <cell r="CZ38">
            <v>0</v>
          </cell>
          <cell r="DP38">
            <v>0</v>
          </cell>
          <cell r="EB38">
            <v>0</v>
          </cell>
          <cell r="ES38">
            <v>0</v>
          </cell>
          <cell r="ET38">
            <v>0</v>
          </cell>
          <cell r="EU38">
            <v>0</v>
          </cell>
          <cell r="EV38">
            <v>0</v>
          </cell>
          <cell r="EW38">
            <v>0</v>
          </cell>
          <cell r="EX38">
            <v>0</v>
          </cell>
          <cell r="EY38">
            <v>34</v>
          </cell>
          <cell r="EZ38">
            <v>0</v>
          </cell>
          <cell r="FA38">
            <v>0</v>
          </cell>
          <cell r="FB38">
            <v>0</v>
          </cell>
          <cell r="FC38">
            <v>0</v>
          </cell>
          <cell r="FD38">
            <v>0</v>
          </cell>
          <cell r="FE38">
            <v>93</v>
          </cell>
          <cell r="FF38">
            <v>-43</v>
          </cell>
          <cell r="FG38">
            <v>-39</v>
          </cell>
          <cell r="FH38">
            <v>0</v>
          </cell>
          <cell r="FI38">
            <v>0</v>
          </cell>
          <cell r="FJ38">
            <v>0</v>
          </cell>
          <cell r="FK38">
            <v>0</v>
          </cell>
          <cell r="FL38">
            <v>0</v>
          </cell>
          <cell r="FM38">
            <v>0</v>
          </cell>
          <cell r="FN38">
            <v>92.95</v>
          </cell>
          <cell r="FO38">
            <v>-40.35</v>
          </cell>
          <cell r="FP38">
            <v>-39</v>
          </cell>
          <cell r="FQ38">
            <v>92.95</v>
          </cell>
          <cell r="FR38">
            <v>-40.35</v>
          </cell>
          <cell r="FS38">
            <v>-39</v>
          </cell>
          <cell r="FT38">
            <v>92.95</v>
          </cell>
          <cell r="FU38">
            <v>-41.35</v>
          </cell>
          <cell r="FV38">
            <v>-39</v>
          </cell>
        </row>
        <row r="39">
          <cell r="A39" t="str">
            <v>CE-340</v>
          </cell>
          <cell r="B39" t="str">
            <v>CE</v>
          </cell>
          <cell r="C39">
            <v>340</v>
          </cell>
          <cell r="D39" t="str">
            <v>10465D COM FRANA SPRIANA DIR</v>
          </cell>
          <cell r="E39">
            <v>0</v>
          </cell>
          <cell r="H39">
            <v>0</v>
          </cell>
          <cell r="BA39">
            <v>0</v>
          </cell>
          <cell r="BD39">
            <v>0</v>
          </cell>
          <cell r="CW39">
            <v>0</v>
          </cell>
          <cell r="CZ39">
            <v>0</v>
          </cell>
          <cell r="EY39">
            <v>327</v>
          </cell>
          <cell r="EZ39">
            <v>293</v>
          </cell>
          <cell r="FA39">
            <v>293</v>
          </cell>
          <cell r="FB39">
            <v>0</v>
          </cell>
          <cell r="FC39">
            <v>0</v>
          </cell>
          <cell r="FD39">
            <v>0</v>
          </cell>
          <cell r="FE39" t="str">
            <v xml:space="preserve"> -   </v>
          </cell>
          <cell r="FF39" t="str">
            <v xml:space="preserve"> -   </v>
          </cell>
          <cell r="FG39" t="str">
            <v xml:space="preserve"> -   </v>
          </cell>
          <cell r="FH39">
            <v>0</v>
          </cell>
          <cell r="FI39">
            <v>0</v>
          </cell>
          <cell r="FJ39">
            <v>0</v>
          </cell>
          <cell r="FK39">
            <v>0</v>
          </cell>
          <cell r="FL39">
            <v>0</v>
          </cell>
          <cell r="FM39">
            <v>0</v>
          </cell>
          <cell r="FN39">
            <v>0</v>
          </cell>
          <cell r="FO39">
            <v>0</v>
          </cell>
          <cell r="FP39">
            <v>0</v>
          </cell>
          <cell r="FQ39">
            <v>0</v>
          </cell>
          <cell r="FR39">
            <v>0</v>
          </cell>
          <cell r="FS39">
            <v>0</v>
          </cell>
          <cell r="FT39">
            <v>0</v>
          </cell>
          <cell r="FU39">
            <v>0</v>
          </cell>
          <cell r="FV39">
            <v>0</v>
          </cell>
        </row>
        <row r="40">
          <cell r="A40" t="str">
            <v>CE-350</v>
          </cell>
          <cell r="B40" t="str">
            <v>CE</v>
          </cell>
          <cell r="C40">
            <v>350</v>
          </cell>
          <cell r="D40" t="str">
            <v>12412D COM GTB DIR</v>
          </cell>
          <cell r="E40">
            <v>7571.83</v>
          </cell>
          <cell r="H40">
            <v>9822</v>
          </cell>
          <cell r="J40">
            <v>338</v>
          </cell>
          <cell r="X40">
            <v>10934</v>
          </cell>
          <cell r="Y40">
            <v>800</v>
          </cell>
          <cell r="Z40">
            <v>2100</v>
          </cell>
          <cell r="AA40">
            <v>2370</v>
          </cell>
          <cell r="AB40">
            <v>2370</v>
          </cell>
          <cell r="AC40">
            <v>2370</v>
          </cell>
          <cell r="AD40">
            <v>2370</v>
          </cell>
          <cell r="AE40">
            <v>2370</v>
          </cell>
          <cell r="AF40">
            <v>2370</v>
          </cell>
          <cell r="AG40">
            <v>2370</v>
          </cell>
          <cell r="AH40">
            <v>2370</v>
          </cell>
          <cell r="AI40">
            <v>2370</v>
          </cell>
          <cell r="AJ40">
            <v>2370</v>
          </cell>
          <cell r="BA40">
            <v>4962.442</v>
          </cell>
          <cell r="BD40">
            <v>5709</v>
          </cell>
          <cell r="BF40">
            <v>-629</v>
          </cell>
          <cell r="BT40">
            <v>6821</v>
          </cell>
          <cell r="BU40">
            <v>-1</v>
          </cell>
          <cell r="BV40">
            <v>542</v>
          </cell>
          <cell r="BW40">
            <v>-20</v>
          </cell>
          <cell r="BX40">
            <v>-20</v>
          </cell>
          <cell r="BY40">
            <v>-20</v>
          </cell>
          <cell r="BZ40">
            <v>-20</v>
          </cell>
          <cell r="CA40">
            <v>-20</v>
          </cell>
          <cell r="CB40">
            <v>-20</v>
          </cell>
          <cell r="CC40">
            <v>-20</v>
          </cell>
          <cell r="CD40">
            <v>-20</v>
          </cell>
          <cell r="CE40">
            <v>-20</v>
          </cell>
          <cell r="CF40">
            <v>-20</v>
          </cell>
          <cell r="CW40">
            <v>4962.442</v>
          </cell>
          <cell r="CZ40">
            <v>5709</v>
          </cell>
          <cell r="DB40">
            <v>-629</v>
          </cell>
          <cell r="DP40">
            <v>6821</v>
          </cell>
          <cell r="DQ40">
            <v>-1</v>
          </cell>
          <cell r="DR40">
            <v>542</v>
          </cell>
          <cell r="DS40">
            <v>-20</v>
          </cell>
          <cell r="DT40">
            <v>-20</v>
          </cell>
          <cell r="DU40">
            <v>-20</v>
          </cell>
          <cell r="DV40">
            <v>-20</v>
          </cell>
          <cell r="DW40">
            <v>-20</v>
          </cell>
          <cell r="DX40">
            <v>-20</v>
          </cell>
          <cell r="DY40">
            <v>-20</v>
          </cell>
          <cell r="DZ40">
            <v>-20</v>
          </cell>
          <cell r="EA40">
            <v>-20</v>
          </cell>
          <cell r="EB40">
            <v>-20</v>
          </cell>
          <cell r="ES40">
            <v>0</v>
          </cell>
          <cell r="ET40">
            <v>0</v>
          </cell>
          <cell r="EU40">
            <v>0</v>
          </cell>
          <cell r="EV40">
            <v>0</v>
          </cell>
          <cell r="EW40">
            <v>0</v>
          </cell>
          <cell r="EX40">
            <v>0</v>
          </cell>
          <cell r="EY40">
            <v>6088</v>
          </cell>
          <cell r="EZ40">
            <v>1952</v>
          </cell>
          <cell r="FA40">
            <v>1952</v>
          </cell>
          <cell r="FB40">
            <v>10934.021000000001</v>
          </cell>
          <cell r="FC40">
            <v>6861.9319999999998</v>
          </cell>
          <cell r="FD40">
            <v>6861.9319999999998</v>
          </cell>
          <cell r="FE40">
            <v>42650</v>
          </cell>
          <cell r="FF40">
            <v>12185</v>
          </cell>
          <cell r="FG40">
            <v>12132</v>
          </cell>
          <cell r="FH40">
            <v>37369</v>
          </cell>
          <cell r="FI40">
            <v>10190</v>
          </cell>
          <cell r="FJ40">
            <v>10137</v>
          </cell>
          <cell r="FK40">
            <v>42649.906000000003</v>
          </cell>
          <cell r="FL40">
            <v>12180.642</v>
          </cell>
          <cell r="FM40">
            <v>12127.824000000001</v>
          </cell>
          <cell r="FN40">
            <v>29345.931</v>
          </cell>
          <cell r="FO40">
            <v>5384.4369999999999</v>
          </cell>
          <cell r="FP40">
            <v>5331.4369999999999</v>
          </cell>
          <cell r="FQ40">
            <v>11389.931</v>
          </cell>
          <cell r="FR40">
            <v>2727.4369999999999</v>
          </cell>
          <cell r="FS40">
            <v>2727.4369999999999</v>
          </cell>
          <cell r="FT40">
            <v>39167.930999999997</v>
          </cell>
          <cell r="FU40">
            <v>11093.437</v>
          </cell>
          <cell r="FV40">
            <v>11040.437</v>
          </cell>
        </row>
        <row r="41">
          <cell r="A41" t="str">
            <v>CE-360</v>
          </cell>
          <cell r="B41" t="str">
            <v>CE</v>
          </cell>
          <cell r="C41">
            <v>360</v>
          </cell>
          <cell r="D41" t="str">
            <v>22208D COM METROGENOVA DIR</v>
          </cell>
          <cell r="E41">
            <v>10637.689</v>
          </cell>
          <cell r="H41">
            <v>16533</v>
          </cell>
          <cell r="J41">
            <v>1184</v>
          </cell>
          <cell r="X41">
            <v>15475</v>
          </cell>
          <cell r="Y41">
            <v>340</v>
          </cell>
          <cell r="Z41">
            <v>680</v>
          </cell>
          <cell r="AA41">
            <v>1020</v>
          </cell>
          <cell r="AB41">
            <v>1360</v>
          </cell>
          <cell r="AC41">
            <v>1700</v>
          </cell>
          <cell r="AD41">
            <v>2040</v>
          </cell>
          <cell r="AE41">
            <v>2380</v>
          </cell>
          <cell r="AF41">
            <v>2710</v>
          </cell>
          <cell r="AG41">
            <v>3050</v>
          </cell>
          <cell r="AH41">
            <v>3380</v>
          </cell>
          <cell r="AI41">
            <v>3700</v>
          </cell>
          <cell r="AJ41">
            <v>4030</v>
          </cell>
          <cell r="BA41">
            <v>5145.6710000000003</v>
          </cell>
          <cell r="BD41">
            <v>6878</v>
          </cell>
          <cell r="BF41">
            <v>334</v>
          </cell>
          <cell r="BT41">
            <v>4991</v>
          </cell>
          <cell r="BU41">
            <v>91</v>
          </cell>
          <cell r="BV41">
            <v>182</v>
          </cell>
          <cell r="BW41">
            <v>273</v>
          </cell>
          <cell r="BX41">
            <v>365</v>
          </cell>
          <cell r="BY41">
            <v>447</v>
          </cell>
          <cell r="BZ41">
            <v>539</v>
          </cell>
          <cell r="CA41">
            <v>631</v>
          </cell>
          <cell r="CB41">
            <v>723</v>
          </cell>
          <cell r="CC41">
            <v>805</v>
          </cell>
          <cell r="CD41">
            <v>899</v>
          </cell>
          <cell r="CE41">
            <v>993</v>
          </cell>
          <cell r="CF41">
            <v>1077</v>
          </cell>
          <cell r="CW41">
            <v>5136.1490000000003</v>
          </cell>
          <cell r="CZ41">
            <v>6878</v>
          </cell>
          <cell r="DB41">
            <v>334</v>
          </cell>
          <cell r="DP41">
            <v>4981</v>
          </cell>
          <cell r="DQ41">
            <v>91</v>
          </cell>
          <cell r="DR41">
            <v>182</v>
          </cell>
          <cell r="DS41">
            <v>273</v>
          </cell>
          <cell r="DT41">
            <v>365</v>
          </cell>
          <cell r="DU41">
            <v>447</v>
          </cell>
          <cell r="DV41">
            <v>539</v>
          </cell>
          <cell r="DW41">
            <v>631</v>
          </cell>
          <cell r="DX41">
            <v>723</v>
          </cell>
          <cell r="DY41">
            <v>805</v>
          </cell>
          <cell r="DZ41">
            <v>899</v>
          </cell>
          <cell r="EA41">
            <v>993</v>
          </cell>
          <cell r="EB41">
            <v>1077</v>
          </cell>
          <cell r="ES41">
            <v>1280</v>
          </cell>
          <cell r="ET41">
            <v>-348</v>
          </cell>
          <cell r="EU41">
            <v>-348</v>
          </cell>
          <cell r="EV41">
            <v>1506</v>
          </cell>
          <cell r="EW41">
            <v>100</v>
          </cell>
          <cell r="EX41">
            <v>100</v>
          </cell>
          <cell r="EY41">
            <v>13044</v>
          </cell>
          <cell r="EZ41">
            <v>2211.04</v>
          </cell>
          <cell r="FA41">
            <v>2211.04</v>
          </cell>
          <cell r="FB41">
            <v>10936.19</v>
          </cell>
          <cell r="FC41">
            <v>3826.9259999999999</v>
          </cell>
          <cell r="FD41">
            <v>3826.9259999999999</v>
          </cell>
          <cell r="FE41">
            <v>68671</v>
          </cell>
          <cell r="FF41">
            <v>3816</v>
          </cell>
          <cell r="FG41">
            <v>3872</v>
          </cell>
          <cell r="FH41">
            <v>65007</v>
          </cell>
          <cell r="FI41">
            <v>259</v>
          </cell>
          <cell r="FJ41">
            <v>325</v>
          </cell>
          <cell r="FK41">
            <v>68672.732999999993</v>
          </cell>
          <cell r="FL41">
            <v>3805.0609999999997</v>
          </cell>
          <cell r="FM41">
            <v>3870.7690000000002</v>
          </cell>
          <cell r="FN41">
            <v>46380.254000000001</v>
          </cell>
          <cell r="FO41">
            <v>-2003.771</v>
          </cell>
          <cell r="FP41">
            <v>-1937.8209999999999</v>
          </cell>
          <cell r="FQ41">
            <v>4329.2539999999999</v>
          </cell>
          <cell r="FR41">
            <v>1141.229</v>
          </cell>
          <cell r="FS41">
            <v>1141.1790000000001</v>
          </cell>
          <cell r="FT41">
            <v>62913.254000000001</v>
          </cell>
          <cell r="FU41">
            <v>4874.2290000000003</v>
          </cell>
          <cell r="FV41">
            <v>4940.1790000000001</v>
          </cell>
        </row>
        <row r="42">
          <cell r="A42" t="str">
            <v>CE-370</v>
          </cell>
          <cell r="B42" t="str">
            <v>CE</v>
          </cell>
          <cell r="C42">
            <v>370</v>
          </cell>
          <cell r="D42" t="str">
            <v>24259 COM NUOVO DOLONNE</v>
          </cell>
          <cell r="E42">
            <v>86.234999999999999</v>
          </cell>
          <cell r="H42">
            <v>80</v>
          </cell>
          <cell r="X42">
            <v>86</v>
          </cell>
          <cell r="Y42">
            <v>0</v>
          </cell>
          <cell r="Z42">
            <v>0</v>
          </cell>
          <cell r="AA42">
            <v>0</v>
          </cell>
          <cell r="AB42">
            <v>0</v>
          </cell>
          <cell r="AC42">
            <v>0</v>
          </cell>
          <cell r="AD42">
            <v>0</v>
          </cell>
          <cell r="AE42">
            <v>0</v>
          </cell>
          <cell r="AF42">
            <v>0</v>
          </cell>
          <cell r="AG42">
            <v>0</v>
          </cell>
          <cell r="AH42">
            <v>0</v>
          </cell>
          <cell r="AI42">
            <v>0</v>
          </cell>
          <cell r="AJ42">
            <v>0</v>
          </cell>
          <cell r="BA42">
            <v>69.367999999999995</v>
          </cell>
          <cell r="BD42">
            <v>-29</v>
          </cell>
          <cell r="BT42">
            <v>67</v>
          </cell>
          <cell r="BU42">
            <v>-1</v>
          </cell>
          <cell r="BV42">
            <v>-2</v>
          </cell>
          <cell r="BW42">
            <v>-3</v>
          </cell>
          <cell r="BX42">
            <v>-4</v>
          </cell>
          <cell r="BY42">
            <v>-5</v>
          </cell>
          <cell r="BZ42">
            <v>-6</v>
          </cell>
          <cell r="CA42">
            <v>-7</v>
          </cell>
          <cell r="CB42">
            <v>-8</v>
          </cell>
          <cell r="CC42">
            <v>-1009</v>
          </cell>
          <cell r="CD42">
            <v>-1010</v>
          </cell>
          <cell r="CE42">
            <v>-1011</v>
          </cell>
          <cell r="CF42">
            <v>-1012</v>
          </cell>
          <cell r="CW42">
            <v>61.893000000000001</v>
          </cell>
          <cell r="CZ42">
            <v>0</v>
          </cell>
          <cell r="DP42">
            <v>60</v>
          </cell>
          <cell r="DQ42">
            <v>-1</v>
          </cell>
          <cell r="DR42">
            <v>-2</v>
          </cell>
          <cell r="DS42">
            <v>-3</v>
          </cell>
          <cell r="DT42">
            <v>-4</v>
          </cell>
          <cell r="DU42">
            <v>-5</v>
          </cell>
          <cell r="DV42">
            <v>-6</v>
          </cell>
          <cell r="DW42">
            <v>-7</v>
          </cell>
          <cell r="DX42">
            <v>-8</v>
          </cell>
          <cell r="DY42">
            <v>-1009</v>
          </cell>
          <cell r="DZ42">
            <v>-1010</v>
          </cell>
          <cell r="EA42">
            <v>-1011</v>
          </cell>
          <cell r="EB42">
            <v>-1012</v>
          </cell>
          <cell r="ES42">
            <v>0</v>
          </cell>
          <cell r="ET42">
            <v>0</v>
          </cell>
          <cell r="EU42">
            <v>0</v>
          </cell>
          <cell r="EV42">
            <v>0</v>
          </cell>
          <cell r="EW42">
            <v>0</v>
          </cell>
          <cell r="EX42">
            <v>0</v>
          </cell>
          <cell r="EY42">
            <v>12</v>
          </cell>
          <cell r="EZ42">
            <v>-24</v>
          </cell>
          <cell r="FA42">
            <v>0</v>
          </cell>
          <cell r="FB42">
            <v>9</v>
          </cell>
          <cell r="FC42">
            <v>-18</v>
          </cell>
          <cell r="FD42">
            <v>0</v>
          </cell>
          <cell r="FE42">
            <v>86</v>
          </cell>
          <cell r="FF42">
            <v>-945</v>
          </cell>
          <cell r="FG42">
            <v>-952</v>
          </cell>
          <cell r="FH42">
            <v>0</v>
          </cell>
          <cell r="FI42">
            <v>0</v>
          </cell>
          <cell r="FJ42">
            <v>0</v>
          </cell>
          <cell r="FK42">
            <v>0</v>
          </cell>
          <cell r="FL42">
            <v>0</v>
          </cell>
          <cell r="FM42">
            <v>0</v>
          </cell>
          <cell r="FN42">
            <v>0</v>
          </cell>
          <cell r="FO42">
            <v>0</v>
          </cell>
          <cell r="FP42">
            <v>0</v>
          </cell>
          <cell r="FQ42">
            <v>12726.088</v>
          </cell>
          <cell r="FR42">
            <v>9625.4</v>
          </cell>
          <cell r="FS42">
            <v>9623.3250000000007</v>
          </cell>
          <cell r="FT42">
            <v>80</v>
          </cell>
          <cell r="FU42">
            <v>-29</v>
          </cell>
          <cell r="FV42">
            <v>0</v>
          </cell>
        </row>
        <row r="43">
          <cell r="A43" t="str">
            <v>CE-380</v>
          </cell>
          <cell r="B43" t="str">
            <v>CE</v>
          </cell>
          <cell r="C43">
            <v>380</v>
          </cell>
          <cell r="D43" t="str">
            <v>24259D COM NUOVO DOLONNE DIR</v>
          </cell>
          <cell r="E43">
            <v>39.052999999999997</v>
          </cell>
          <cell r="H43">
            <v>39</v>
          </cell>
          <cell r="J43">
            <v>0</v>
          </cell>
          <cell r="X43">
            <v>325</v>
          </cell>
          <cell r="AJ43">
            <v>0</v>
          </cell>
          <cell r="BA43">
            <v>-356.875</v>
          </cell>
          <cell r="BD43">
            <v>-399</v>
          </cell>
          <cell r="BF43">
            <v>-75</v>
          </cell>
          <cell r="BT43">
            <v>-71</v>
          </cell>
          <cell r="CF43">
            <v>0</v>
          </cell>
          <cell r="CW43">
            <v>-356.875</v>
          </cell>
          <cell r="CZ43">
            <v>-399</v>
          </cell>
          <cell r="DB43">
            <v>-75</v>
          </cell>
          <cell r="DP43">
            <v>-71</v>
          </cell>
          <cell r="EB43">
            <v>0</v>
          </cell>
          <cell r="ES43">
            <v>0</v>
          </cell>
          <cell r="ET43">
            <v>0</v>
          </cell>
          <cell r="EU43">
            <v>0</v>
          </cell>
          <cell r="EV43">
            <v>0</v>
          </cell>
          <cell r="EW43">
            <v>0</v>
          </cell>
          <cell r="EX43">
            <v>0</v>
          </cell>
          <cell r="EY43">
            <v>0</v>
          </cell>
          <cell r="EZ43">
            <v>0</v>
          </cell>
          <cell r="FA43">
            <v>0</v>
          </cell>
          <cell r="FB43">
            <v>1074.029</v>
          </cell>
          <cell r="FC43">
            <v>699.38400000000001</v>
          </cell>
          <cell r="FD43">
            <v>699.38400000000001</v>
          </cell>
          <cell r="FE43">
            <v>125991</v>
          </cell>
          <cell r="FF43">
            <v>-13230</v>
          </cell>
          <cell r="FG43">
            <v>-13376</v>
          </cell>
          <cell r="FH43">
            <v>126153</v>
          </cell>
          <cell r="FI43">
            <v>-13169</v>
          </cell>
          <cell r="FJ43">
            <v>-13304</v>
          </cell>
          <cell r="FK43">
            <v>126909.97</v>
          </cell>
          <cell r="FL43">
            <v>-12459.645999999999</v>
          </cell>
          <cell r="FM43">
            <v>-12605.724</v>
          </cell>
          <cell r="FN43">
            <v>125666.088</v>
          </cell>
          <cell r="FO43">
            <v>-13158.6</v>
          </cell>
          <cell r="FP43">
            <v>-13304.674999999999</v>
          </cell>
          <cell r="FQ43">
            <v>0</v>
          </cell>
          <cell r="FR43">
            <v>0</v>
          </cell>
          <cell r="FS43">
            <v>0</v>
          </cell>
          <cell r="FT43">
            <v>125705.088</v>
          </cell>
          <cell r="FU43">
            <v>-13557.6</v>
          </cell>
          <cell r="FV43">
            <v>-13703.674999999999</v>
          </cell>
        </row>
        <row r="44">
          <cell r="A44" t="str">
            <v>CE-390</v>
          </cell>
          <cell r="B44" t="str">
            <v>CE</v>
          </cell>
          <cell r="C44">
            <v>390</v>
          </cell>
          <cell r="D44" t="str">
            <v>29030D COM 4 VENTI DIR</v>
          </cell>
          <cell r="E44">
            <v>0</v>
          </cell>
          <cell r="H44">
            <v>0</v>
          </cell>
          <cell r="J44">
            <v>0</v>
          </cell>
          <cell r="X44">
            <v>0</v>
          </cell>
          <cell r="Y44">
            <v>0</v>
          </cell>
          <cell r="Z44">
            <v>0</v>
          </cell>
          <cell r="AA44">
            <v>0</v>
          </cell>
          <cell r="AB44">
            <v>0</v>
          </cell>
          <cell r="AC44">
            <v>0</v>
          </cell>
          <cell r="AD44">
            <v>0</v>
          </cell>
          <cell r="AE44">
            <v>0</v>
          </cell>
          <cell r="AF44">
            <v>0</v>
          </cell>
          <cell r="AG44">
            <v>0</v>
          </cell>
          <cell r="AH44">
            <v>0</v>
          </cell>
          <cell r="AI44">
            <v>0</v>
          </cell>
          <cell r="AJ44">
            <v>0</v>
          </cell>
          <cell r="BA44">
            <v>-0.126</v>
          </cell>
          <cell r="BD44">
            <v>0</v>
          </cell>
          <cell r="BF44">
            <v>-152</v>
          </cell>
          <cell r="BT44">
            <v>-50</v>
          </cell>
          <cell r="BU44">
            <v>0</v>
          </cell>
          <cell r="BV44">
            <v>0</v>
          </cell>
          <cell r="BW44">
            <v>0</v>
          </cell>
          <cell r="BX44">
            <v>0</v>
          </cell>
          <cell r="BY44">
            <v>0</v>
          </cell>
          <cell r="BZ44">
            <v>-225</v>
          </cell>
          <cell r="CA44">
            <v>-225</v>
          </cell>
          <cell r="CB44">
            <v>-225</v>
          </cell>
          <cell r="CC44">
            <v>-225</v>
          </cell>
          <cell r="CD44">
            <v>-225</v>
          </cell>
          <cell r="CE44">
            <v>-225</v>
          </cell>
          <cell r="CF44">
            <v>-225</v>
          </cell>
          <cell r="CW44">
            <v>-0.126</v>
          </cell>
          <cell r="CZ44">
            <v>0</v>
          </cell>
          <cell r="DB44">
            <v>-152</v>
          </cell>
          <cell r="DP44">
            <v>-50</v>
          </cell>
          <cell r="DQ44">
            <v>0</v>
          </cell>
          <cell r="DR44">
            <v>0</v>
          </cell>
          <cell r="DS44">
            <v>0</v>
          </cell>
          <cell r="DT44">
            <v>0</v>
          </cell>
          <cell r="DU44">
            <v>0</v>
          </cell>
          <cell r="DV44">
            <v>-225</v>
          </cell>
          <cell r="DW44">
            <v>-225</v>
          </cell>
          <cell r="DX44">
            <v>-225</v>
          </cell>
          <cell r="DY44">
            <v>-225</v>
          </cell>
          <cell r="DZ44">
            <v>-225</v>
          </cell>
          <cell r="EA44">
            <v>-225</v>
          </cell>
          <cell r="EB44">
            <v>-225</v>
          </cell>
          <cell r="ES44">
            <v>0</v>
          </cell>
          <cell r="ET44">
            <v>-225</v>
          </cell>
          <cell r="EU44">
            <v>-225</v>
          </cell>
          <cell r="EV44">
            <v>0</v>
          </cell>
          <cell r="EW44">
            <v>0</v>
          </cell>
          <cell r="EX44">
            <v>0</v>
          </cell>
          <cell r="EY44">
            <v>53</v>
          </cell>
          <cell r="EZ44">
            <v>53</v>
          </cell>
          <cell r="FA44">
            <v>53</v>
          </cell>
          <cell r="FB44">
            <v>0</v>
          </cell>
          <cell r="FC44">
            <v>-100</v>
          </cell>
          <cell r="FD44">
            <v>-100</v>
          </cell>
          <cell r="FE44">
            <v>25296</v>
          </cell>
          <cell r="FF44">
            <v>-4684</v>
          </cell>
          <cell r="FG44">
            <v>-4695</v>
          </cell>
          <cell r="FH44">
            <v>25349</v>
          </cell>
          <cell r="FI44">
            <v>-4143</v>
          </cell>
          <cell r="FJ44">
            <v>-4160</v>
          </cell>
          <cell r="FK44">
            <v>25296.544000000002</v>
          </cell>
          <cell r="FL44">
            <v>-4682.6120000000001</v>
          </cell>
          <cell r="FM44">
            <v>-4700.018</v>
          </cell>
          <cell r="FN44">
            <v>25296.400000000001</v>
          </cell>
          <cell r="FO44">
            <v>-4184</v>
          </cell>
          <cell r="FP44">
            <v>-4195</v>
          </cell>
          <cell r="FQ44">
            <v>292.39999999999998</v>
          </cell>
          <cell r="FR44">
            <v>0</v>
          </cell>
          <cell r="FS44">
            <v>0</v>
          </cell>
          <cell r="FT44">
            <v>25296.400000000001</v>
          </cell>
          <cell r="FU44">
            <v>-4184</v>
          </cell>
          <cell r="FV44">
            <v>-4195</v>
          </cell>
        </row>
        <row r="45">
          <cell r="A45" t="str">
            <v>CE-410</v>
          </cell>
          <cell r="B45" t="str">
            <v>CE</v>
          </cell>
          <cell r="C45">
            <v>410</v>
          </cell>
          <cell r="D45" t="str">
            <v>34310D COM S.CRISTOFORO DIR</v>
          </cell>
          <cell r="E45">
            <v>0</v>
          </cell>
          <cell r="H45">
            <v>0</v>
          </cell>
          <cell r="X45">
            <v>0</v>
          </cell>
          <cell r="Y45">
            <v>0</v>
          </cell>
          <cell r="Z45">
            <v>0</v>
          </cell>
          <cell r="AA45">
            <v>0</v>
          </cell>
          <cell r="AB45">
            <v>0</v>
          </cell>
          <cell r="AC45">
            <v>0</v>
          </cell>
          <cell r="AD45">
            <v>0</v>
          </cell>
          <cell r="AE45">
            <v>0</v>
          </cell>
          <cell r="AF45">
            <v>0</v>
          </cell>
          <cell r="AG45">
            <v>0</v>
          </cell>
          <cell r="AH45">
            <v>0</v>
          </cell>
          <cell r="AI45">
            <v>0</v>
          </cell>
          <cell r="AJ45">
            <v>0</v>
          </cell>
          <cell r="BA45">
            <v>0</v>
          </cell>
          <cell r="BD45">
            <v>0</v>
          </cell>
          <cell r="BT45">
            <v>0</v>
          </cell>
          <cell r="BU45">
            <v>0</v>
          </cell>
          <cell r="BV45">
            <v>0</v>
          </cell>
          <cell r="BW45">
            <v>0</v>
          </cell>
          <cell r="BX45">
            <v>0</v>
          </cell>
          <cell r="BY45">
            <v>0</v>
          </cell>
          <cell r="BZ45">
            <v>0</v>
          </cell>
          <cell r="CA45">
            <v>0</v>
          </cell>
          <cell r="CB45">
            <v>0</v>
          </cell>
          <cell r="CC45">
            <v>0</v>
          </cell>
          <cell r="CD45">
            <v>0</v>
          </cell>
          <cell r="CE45">
            <v>0</v>
          </cell>
          <cell r="CF45">
            <v>11</v>
          </cell>
          <cell r="CW45">
            <v>0</v>
          </cell>
          <cell r="CZ45">
            <v>0</v>
          </cell>
          <cell r="DP45">
            <v>0</v>
          </cell>
          <cell r="DQ45">
            <v>0</v>
          </cell>
          <cell r="DR45">
            <v>0</v>
          </cell>
          <cell r="DS45">
            <v>0</v>
          </cell>
          <cell r="DT45">
            <v>0</v>
          </cell>
          <cell r="DU45">
            <v>0</v>
          </cell>
          <cell r="DV45">
            <v>0</v>
          </cell>
          <cell r="DW45">
            <v>0</v>
          </cell>
          <cell r="DX45">
            <v>0</v>
          </cell>
          <cell r="DY45">
            <v>0</v>
          </cell>
          <cell r="DZ45">
            <v>0</v>
          </cell>
          <cell r="EA45">
            <v>0</v>
          </cell>
          <cell r="EB45">
            <v>11</v>
          </cell>
          <cell r="ES45">
            <v>0</v>
          </cell>
          <cell r="ET45">
            <v>0</v>
          </cell>
          <cell r="EU45">
            <v>0</v>
          </cell>
          <cell r="EV45">
            <v>0</v>
          </cell>
          <cell r="EW45">
            <v>0</v>
          </cell>
          <cell r="EX45">
            <v>0</v>
          </cell>
          <cell r="EY45">
            <v>7</v>
          </cell>
          <cell r="EZ45">
            <v>0</v>
          </cell>
          <cell r="FA45">
            <v>0</v>
          </cell>
          <cell r="FB45">
            <v>0</v>
          </cell>
          <cell r="FC45">
            <v>0</v>
          </cell>
          <cell r="FD45">
            <v>0</v>
          </cell>
          <cell r="FE45">
            <v>12927</v>
          </cell>
          <cell r="FF45">
            <v>1026</v>
          </cell>
          <cell r="FG45">
            <v>1026</v>
          </cell>
          <cell r="FH45">
            <v>12948</v>
          </cell>
          <cell r="FI45">
            <v>1018.44</v>
          </cell>
          <cell r="FJ45">
            <v>1018.44</v>
          </cell>
          <cell r="FK45">
            <v>13072.521999999999</v>
          </cell>
          <cell r="FL45">
            <v>1014.8770000000001</v>
          </cell>
          <cell r="FM45">
            <v>1014.8770000000001</v>
          </cell>
          <cell r="FN45">
            <v>12926.535000000002</v>
          </cell>
          <cell r="FO45">
            <v>1014.625</v>
          </cell>
          <cell r="FP45">
            <v>1014.625</v>
          </cell>
          <cell r="FQ45">
            <v>1.5349999999999999</v>
          </cell>
          <cell r="FR45">
            <v>-9.375</v>
          </cell>
          <cell r="FS45">
            <v>-9.375</v>
          </cell>
          <cell r="FT45">
            <v>12926.535000000002</v>
          </cell>
          <cell r="FU45">
            <v>1014.625</v>
          </cell>
          <cell r="FV45">
            <v>1014.625</v>
          </cell>
        </row>
        <row r="46">
          <cell r="A46" t="str">
            <v>CE-420</v>
          </cell>
          <cell r="B46" t="str">
            <v>CE</v>
          </cell>
          <cell r="C46">
            <v>420</v>
          </cell>
          <cell r="D46" t="str">
            <v>34700 COM SIPEM</v>
          </cell>
          <cell r="E46">
            <v>0</v>
          </cell>
          <cell r="H46">
            <v>3</v>
          </cell>
          <cell r="J46">
            <v>0</v>
          </cell>
          <cell r="X46">
            <v>0</v>
          </cell>
          <cell r="Y46">
            <v>0</v>
          </cell>
          <cell r="Z46">
            <v>0</v>
          </cell>
          <cell r="AA46">
            <v>0</v>
          </cell>
          <cell r="AB46">
            <v>0</v>
          </cell>
          <cell r="AC46">
            <v>0</v>
          </cell>
          <cell r="AD46">
            <v>0</v>
          </cell>
          <cell r="AE46">
            <v>0</v>
          </cell>
          <cell r="AF46">
            <v>0</v>
          </cell>
          <cell r="AG46">
            <v>0</v>
          </cell>
          <cell r="AH46">
            <v>0</v>
          </cell>
          <cell r="AI46">
            <v>0</v>
          </cell>
          <cell r="AJ46">
            <v>0</v>
          </cell>
          <cell r="BA46">
            <v>-38.993000000000002</v>
          </cell>
          <cell r="BD46">
            <v>-47</v>
          </cell>
          <cell r="BF46">
            <v>-11</v>
          </cell>
          <cell r="BT46">
            <v>-20</v>
          </cell>
          <cell r="BU46">
            <v>-5</v>
          </cell>
          <cell r="BV46">
            <v>-10</v>
          </cell>
          <cell r="BW46">
            <v>-15</v>
          </cell>
          <cell r="BX46">
            <v>-20</v>
          </cell>
          <cell r="BY46">
            <v>-25</v>
          </cell>
          <cell r="BZ46">
            <v>-30</v>
          </cell>
          <cell r="CA46">
            <v>-35</v>
          </cell>
          <cell r="CB46">
            <v>-40</v>
          </cell>
          <cell r="CC46">
            <v>-45</v>
          </cell>
          <cell r="CD46">
            <v>-50</v>
          </cell>
          <cell r="CE46">
            <v>-55</v>
          </cell>
          <cell r="CF46">
            <v>-60</v>
          </cell>
          <cell r="CW46">
            <v>-29.283000000000001</v>
          </cell>
          <cell r="CZ46">
            <v>0</v>
          </cell>
          <cell r="DB46">
            <v>-11</v>
          </cell>
          <cell r="DP46">
            <v>0</v>
          </cell>
          <cell r="DQ46">
            <v>0</v>
          </cell>
          <cell r="DR46">
            <v>0</v>
          </cell>
          <cell r="DS46">
            <v>0</v>
          </cell>
          <cell r="DT46">
            <v>0</v>
          </cell>
          <cell r="DU46">
            <v>0</v>
          </cell>
          <cell r="DV46">
            <v>0</v>
          </cell>
          <cell r="DW46">
            <v>0</v>
          </cell>
          <cell r="DX46">
            <v>0</v>
          </cell>
          <cell r="DY46">
            <v>0</v>
          </cell>
          <cell r="DZ46">
            <v>0</v>
          </cell>
          <cell r="EA46">
            <v>0</v>
          </cell>
          <cell r="EB46">
            <v>0</v>
          </cell>
          <cell r="ES46">
            <v>0</v>
          </cell>
          <cell r="ET46">
            <v>-60</v>
          </cell>
          <cell r="EU46">
            <v>0</v>
          </cell>
          <cell r="EV46">
            <v>0</v>
          </cell>
          <cell r="EW46">
            <v>-60</v>
          </cell>
          <cell r="EX46">
            <v>0</v>
          </cell>
          <cell r="EY46">
            <v>0</v>
          </cell>
          <cell r="EZ46">
            <v>0</v>
          </cell>
          <cell r="FA46">
            <v>0</v>
          </cell>
          <cell r="FB46">
            <v>0</v>
          </cell>
          <cell r="FC46">
            <v>0</v>
          </cell>
          <cell r="FD46">
            <v>0</v>
          </cell>
          <cell r="FE46" t="str">
            <v xml:space="preserve"> -   </v>
          </cell>
          <cell r="FF46" t="str">
            <v xml:space="preserve"> -   </v>
          </cell>
          <cell r="FG46" t="str">
            <v xml:space="preserve"> -   </v>
          </cell>
          <cell r="FH46">
            <v>0</v>
          </cell>
          <cell r="FI46">
            <v>0</v>
          </cell>
          <cell r="FJ46">
            <v>0</v>
          </cell>
          <cell r="FK46">
            <v>0</v>
          </cell>
          <cell r="FL46">
            <v>0</v>
          </cell>
          <cell r="FM46">
            <v>0</v>
          </cell>
          <cell r="FN46">
            <v>311</v>
          </cell>
          <cell r="FO46">
            <v>-310</v>
          </cell>
          <cell r="FP46">
            <v>-286</v>
          </cell>
          <cell r="FQ46">
            <v>311</v>
          </cell>
          <cell r="FR46">
            <v>-310</v>
          </cell>
          <cell r="FS46">
            <v>-286</v>
          </cell>
          <cell r="FT46">
            <v>314</v>
          </cell>
          <cell r="FU46">
            <v>-357</v>
          </cell>
          <cell r="FV46">
            <v>-286</v>
          </cell>
        </row>
        <row r="47">
          <cell r="A47" t="str">
            <v>CE-440</v>
          </cell>
          <cell r="B47" t="str">
            <v>CE</v>
          </cell>
          <cell r="C47">
            <v>440</v>
          </cell>
          <cell r="D47" t="str">
            <v>36342R COM CONSORZIO TORRE</v>
          </cell>
          <cell r="E47">
            <v>31128.68</v>
          </cell>
          <cell r="H47">
            <v>62673</v>
          </cell>
          <cell r="J47">
            <v>13429</v>
          </cell>
          <cell r="X47">
            <v>69481</v>
          </cell>
          <cell r="Y47">
            <v>13014</v>
          </cell>
          <cell r="Z47">
            <v>27129</v>
          </cell>
          <cell r="AA47">
            <v>40446</v>
          </cell>
          <cell r="AB47">
            <v>53498</v>
          </cell>
          <cell r="AC47">
            <v>67026</v>
          </cell>
          <cell r="AD47">
            <v>79682</v>
          </cell>
          <cell r="AE47">
            <v>92079</v>
          </cell>
          <cell r="AF47">
            <v>104162</v>
          </cell>
          <cell r="AG47">
            <v>116124</v>
          </cell>
          <cell r="AH47">
            <v>126727</v>
          </cell>
          <cell r="AI47">
            <v>134824</v>
          </cell>
          <cell r="AJ47">
            <v>140361</v>
          </cell>
          <cell r="BA47">
            <v>-13043.415000000001</v>
          </cell>
          <cell r="BD47">
            <v>-9295</v>
          </cell>
          <cell r="BF47">
            <v>0</v>
          </cell>
          <cell r="BT47">
            <v>-9283</v>
          </cell>
          <cell r="BU47">
            <v>0</v>
          </cell>
          <cell r="BV47">
            <v>0</v>
          </cell>
          <cell r="BW47">
            <v>0</v>
          </cell>
          <cell r="BX47">
            <v>0</v>
          </cell>
          <cell r="BY47">
            <v>0</v>
          </cell>
          <cell r="BZ47">
            <v>0</v>
          </cell>
          <cell r="CA47">
            <v>0</v>
          </cell>
          <cell r="CB47">
            <v>0</v>
          </cell>
          <cell r="CC47">
            <v>0</v>
          </cell>
          <cell r="CD47">
            <v>0</v>
          </cell>
          <cell r="CE47">
            <v>0</v>
          </cell>
          <cell r="CF47">
            <v>0</v>
          </cell>
          <cell r="CW47">
            <v>-13760.56</v>
          </cell>
          <cell r="CZ47">
            <v>-10436</v>
          </cell>
          <cell r="DB47">
            <v>-160</v>
          </cell>
          <cell r="DP47">
            <v>-10033</v>
          </cell>
          <cell r="DQ47">
            <v>-83</v>
          </cell>
          <cell r="DR47">
            <v>-176</v>
          </cell>
          <cell r="DS47">
            <v>-272</v>
          </cell>
          <cell r="DT47">
            <v>-367</v>
          </cell>
          <cell r="DU47">
            <v>-463</v>
          </cell>
          <cell r="DV47">
            <v>-556</v>
          </cell>
          <cell r="DW47">
            <v>-650</v>
          </cell>
          <cell r="DX47">
            <v>-743</v>
          </cell>
          <cell r="DY47">
            <v>-836</v>
          </cell>
          <cell r="DZ47">
            <v>-926</v>
          </cell>
          <cell r="EA47">
            <v>-1008</v>
          </cell>
          <cell r="EB47">
            <v>-1073</v>
          </cell>
          <cell r="ES47">
            <v>7771</v>
          </cell>
          <cell r="ET47">
            <v>0</v>
          </cell>
          <cell r="EU47">
            <v>-52</v>
          </cell>
          <cell r="EV47">
            <v>0</v>
          </cell>
          <cell r="EW47">
            <v>0</v>
          </cell>
          <cell r="EX47">
            <v>0</v>
          </cell>
          <cell r="EY47">
            <v>0</v>
          </cell>
          <cell r="EZ47">
            <v>0</v>
          </cell>
          <cell r="FA47">
            <v>0</v>
          </cell>
          <cell r="FB47">
            <v>104014.495</v>
          </cell>
          <cell r="FC47">
            <v>-13024.727999999999</v>
          </cell>
          <cell r="FD47">
            <v>-14464.107</v>
          </cell>
          <cell r="FE47">
            <v>219365</v>
          </cell>
          <cell r="FF47">
            <v>-31819</v>
          </cell>
          <cell r="FG47">
            <v>-33794</v>
          </cell>
          <cell r="FH47">
            <v>188313</v>
          </cell>
          <cell r="FI47">
            <v>-22555</v>
          </cell>
          <cell r="FJ47">
            <v>-24395</v>
          </cell>
          <cell r="FK47">
            <v>180855.63346000004</v>
          </cell>
          <cell r="FL47">
            <v>-35562.940439999962</v>
          </cell>
          <cell r="FM47">
            <v>-38435.397049999963</v>
          </cell>
          <cell r="FN47">
            <v>1751.9984300000001</v>
          </cell>
          <cell r="FO47">
            <v>-22535.927729999999</v>
          </cell>
          <cell r="FP47">
            <v>-22635.882999999998</v>
          </cell>
          <cell r="FQ47">
            <v>3680.9984299999996</v>
          </cell>
          <cell r="FR47">
            <v>-20430.927729999999</v>
          </cell>
          <cell r="FS47">
            <v>-20522.883000000002</v>
          </cell>
          <cell r="FT47">
            <v>64424.99843</v>
          </cell>
          <cell r="FU47">
            <v>-31830.927729999999</v>
          </cell>
          <cell r="FV47">
            <v>-33071.883000000002</v>
          </cell>
        </row>
        <row r="48">
          <cell r="A48" t="str">
            <v>CE-450</v>
          </cell>
          <cell r="B48" t="str">
            <v>CE</v>
          </cell>
          <cell r="C48">
            <v>450</v>
          </cell>
          <cell r="D48" t="str">
            <v>36376D COM TRADECIV DIR</v>
          </cell>
          <cell r="E48">
            <v>0</v>
          </cell>
          <cell r="H48">
            <v>0</v>
          </cell>
          <cell r="J48">
            <v>0</v>
          </cell>
          <cell r="X48">
            <v>0</v>
          </cell>
          <cell r="Y48">
            <v>0</v>
          </cell>
          <cell r="Z48">
            <v>0</v>
          </cell>
          <cell r="AA48">
            <v>0</v>
          </cell>
          <cell r="AB48">
            <v>0</v>
          </cell>
          <cell r="AC48">
            <v>0</v>
          </cell>
          <cell r="AD48">
            <v>0</v>
          </cell>
          <cell r="AE48">
            <v>0</v>
          </cell>
          <cell r="AF48">
            <v>0</v>
          </cell>
          <cell r="AG48">
            <v>0</v>
          </cell>
          <cell r="AH48">
            <v>0</v>
          </cell>
          <cell r="AI48">
            <v>0</v>
          </cell>
          <cell r="AJ48">
            <v>0</v>
          </cell>
          <cell r="BA48">
            <v>-396.01799999999997</v>
          </cell>
          <cell r="BD48">
            <v>-518</v>
          </cell>
          <cell r="BF48">
            <v>-151</v>
          </cell>
          <cell r="BT48">
            <v>-519</v>
          </cell>
          <cell r="BU48">
            <v>-31</v>
          </cell>
          <cell r="BV48">
            <v>-62</v>
          </cell>
          <cell r="BW48">
            <v>-93</v>
          </cell>
          <cell r="BX48">
            <v>-124</v>
          </cell>
          <cell r="BY48">
            <v>-155</v>
          </cell>
          <cell r="BZ48">
            <v>-181</v>
          </cell>
          <cell r="CA48">
            <v>-207</v>
          </cell>
          <cell r="CB48">
            <v>-233</v>
          </cell>
          <cell r="CC48">
            <v>-259</v>
          </cell>
          <cell r="CD48">
            <v>-285</v>
          </cell>
          <cell r="CE48">
            <v>-311</v>
          </cell>
          <cell r="CF48">
            <v>-332</v>
          </cell>
          <cell r="CW48">
            <v>-396.01799999999997</v>
          </cell>
          <cell r="CZ48">
            <v>-518</v>
          </cell>
          <cell r="DB48">
            <v>-151</v>
          </cell>
          <cell r="DP48">
            <v>-519</v>
          </cell>
          <cell r="DQ48">
            <v>-31</v>
          </cell>
          <cell r="DR48">
            <v>-62</v>
          </cell>
          <cell r="DS48">
            <v>-93</v>
          </cell>
          <cell r="DT48">
            <v>-124</v>
          </cell>
          <cell r="DU48">
            <v>-155</v>
          </cell>
          <cell r="DV48">
            <v>-181</v>
          </cell>
          <cell r="DW48">
            <v>-207</v>
          </cell>
          <cell r="DX48">
            <v>-233</v>
          </cell>
          <cell r="DY48">
            <v>-259</v>
          </cell>
          <cell r="DZ48">
            <v>-285</v>
          </cell>
          <cell r="EA48">
            <v>-311</v>
          </cell>
          <cell r="EB48">
            <v>-332</v>
          </cell>
          <cell r="ES48">
            <v>0</v>
          </cell>
          <cell r="ET48">
            <v>0</v>
          </cell>
          <cell r="EU48">
            <v>0</v>
          </cell>
          <cell r="EV48">
            <v>0</v>
          </cell>
          <cell r="EW48">
            <v>0</v>
          </cell>
          <cell r="EX48">
            <v>0</v>
          </cell>
          <cell r="EY48">
            <v>0</v>
          </cell>
          <cell r="EZ48">
            <v>-330</v>
          </cell>
          <cell r="FA48">
            <v>-330</v>
          </cell>
          <cell r="FB48">
            <v>0</v>
          </cell>
          <cell r="FC48">
            <v>-504.18700000000001</v>
          </cell>
          <cell r="FD48">
            <v>-504.18700000000001</v>
          </cell>
          <cell r="FE48" t="str">
            <v xml:space="preserve"> -   </v>
          </cell>
          <cell r="FF48">
            <v>-2430</v>
          </cell>
          <cell r="FG48">
            <v>-2551</v>
          </cell>
          <cell r="FH48">
            <v>0</v>
          </cell>
          <cell r="FI48">
            <v>-2124.973</v>
          </cell>
          <cell r="FJ48">
            <v>-2245.2159999999999</v>
          </cell>
          <cell r="FK48">
            <v>0</v>
          </cell>
          <cell r="FL48">
            <v>-2330.395</v>
          </cell>
          <cell r="FM48">
            <v>-2450.6379999999999</v>
          </cell>
          <cell r="FN48">
            <v>0</v>
          </cell>
          <cell r="FO48">
            <v>-1579.355</v>
          </cell>
          <cell r="FP48">
            <v>-1699.598</v>
          </cell>
          <cell r="FQ48">
            <v>0</v>
          </cell>
          <cell r="FR48">
            <v>-554.79199999999992</v>
          </cell>
          <cell r="FS48">
            <v>-554.79199999999992</v>
          </cell>
          <cell r="FT48">
            <v>0</v>
          </cell>
          <cell r="FU48">
            <v>-2097.355</v>
          </cell>
          <cell r="FV48">
            <v>-2217.598</v>
          </cell>
        </row>
        <row r="49">
          <cell r="A49" t="str">
            <v>CE-460</v>
          </cell>
          <cell r="B49" t="str">
            <v>CE</v>
          </cell>
          <cell r="C49">
            <v>460</v>
          </cell>
          <cell r="D49" t="str">
            <v>39960 COM VAL VIOLA</v>
          </cell>
          <cell r="E49">
            <v>0</v>
          </cell>
          <cell r="H49">
            <v>53</v>
          </cell>
          <cell r="BA49">
            <v>0</v>
          </cell>
          <cell r="BD49">
            <v>18</v>
          </cell>
          <cell r="CW49">
            <v>0</v>
          </cell>
          <cell r="CZ49">
            <v>14</v>
          </cell>
          <cell r="EY49">
            <v>0</v>
          </cell>
          <cell r="EZ49">
            <v>0</v>
          </cell>
          <cell r="FA49">
            <v>0</v>
          </cell>
          <cell r="FB49">
            <v>0</v>
          </cell>
          <cell r="FC49">
            <v>-6</v>
          </cell>
          <cell r="FD49">
            <v>-6</v>
          </cell>
          <cell r="FE49" t="str">
            <v xml:space="preserve"> -   </v>
          </cell>
          <cell r="FF49" t="str">
            <v xml:space="preserve"> -   </v>
          </cell>
          <cell r="FG49" t="str">
            <v xml:space="preserve"> -   </v>
          </cell>
          <cell r="FH49">
            <v>0</v>
          </cell>
          <cell r="FI49">
            <v>0</v>
          </cell>
          <cell r="FJ49">
            <v>0</v>
          </cell>
          <cell r="FK49">
            <v>0</v>
          </cell>
          <cell r="FL49">
            <v>0</v>
          </cell>
          <cell r="FM49">
            <v>0</v>
          </cell>
          <cell r="FN49">
            <v>0</v>
          </cell>
          <cell r="FO49">
            <v>0</v>
          </cell>
          <cell r="FP49">
            <v>0</v>
          </cell>
          <cell r="FQ49">
            <v>0</v>
          </cell>
          <cell r="FR49">
            <v>0</v>
          </cell>
          <cell r="FS49">
            <v>0</v>
          </cell>
          <cell r="FT49">
            <v>53</v>
          </cell>
          <cell r="FU49">
            <v>18</v>
          </cell>
          <cell r="FV49">
            <v>14</v>
          </cell>
        </row>
        <row r="50">
          <cell r="A50" t="str">
            <v>CE-481</v>
          </cell>
          <cell r="B50" t="str">
            <v>CE</v>
          </cell>
          <cell r="C50">
            <v>481</v>
          </cell>
          <cell r="D50" t="str">
            <v>9B0006 COM N. Acq Aut. Broni Mortara</v>
          </cell>
          <cell r="X50">
            <v>0</v>
          </cell>
          <cell r="Y50">
            <v>0</v>
          </cell>
          <cell r="Z50">
            <v>0</v>
          </cell>
          <cell r="AA50">
            <v>0</v>
          </cell>
          <cell r="AB50">
            <v>0</v>
          </cell>
          <cell r="AC50">
            <v>0</v>
          </cell>
          <cell r="AD50">
            <v>0</v>
          </cell>
          <cell r="AE50">
            <v>0</v>
          </cell>
          <cell r="AF50">
            <v>0</v>
          </cell>
          <cell r="AG50">
            <v>0</v>
          </cell>
          <cell r="AH50">
            <v>116</v>
          </cell>
          <cell r="AI50">
            <v>696</v>
          </cell>
          <cell r="AJ50">
            <v>1160</v>
          </cell>
          <cell r="BT50">
            <v>0</v>
          </cell>
          <cell r="BU50">
            <v>0</v>
          </cell>
          <cell r="BV50">
            <v>0</v>
          </cell>
          <cell r="BW50">
            <v>0</v>
          </cell>
          <cell r="BX50">
            <v>0</v>
          </cell>
          <cell r="BY50">
            <v>0</v>
          </cell>
          <cell r="BZ50">
            <v>0</v>
          </cell>
          <cell r="CA50">
            <v>0</v>
          </cell>
          <cell r="CB50">
            <v>0</v>
          </cell>
          <cell r="CC50">
            <v>0</v>
          </cell>
          <cell r="CD50">
            <v>8</v>
          </cell>
          <cell r="CE50">
            <v>49</v>
          </cell>
          <cell r="CF50">
            <v>81</v>
          </cell>
          <cell r="DP50">
            <v>0</v>
          </cell>
          <cell r="DQ50">
            <v>0</v>
          </cell>
          <cell r="DR50">
            <v>0</v>
          </cell>
          <cell r="DS50">
            <v>0</v>
          </cell>
          <cell r="DT50">
            <v>0</v>
          </cell>
          <cell r="DU50">
            <v>0</v>
          </cell>
          <cell r="DV50">
            <v>0</v>
          </cell>
          <cell r="DW50">
            <v>0</v>
          </cell>
          <cell r="DX50">
            <v>0</v>
          </cell>
          <cell r="DY50">
            <v>-1</v>
          </cell>
          <cell r="DZ50">
            <v>5</v>
          </cell>
          <cell r="EA50">
            <v>43</v>
          </cell>
          <cell r="EB50">
            <v>72</v>
          </cell>
          <cell r="ES50">
            <v>6592</v>
          </cell>
          <cell r="ET50">
            <v>461</v>
          </cell>
          <cell r="EU50">
            <v>410</v>
          </cell>
          <cell r="EV50">
            <v>28044</v>
          </cell>
          <cell r="EW50">
            <v>1963</v>
          </cell>
          <cell r="EX50">
            <v>1824</v>
          </cell>
          <cell r="FE50">
            <v>360000</v>
          </cell>
          <cell r="FF50">
            <v>25200</v>
          </cell>
          <cell r="FG50">
            <v>24575</v>
          </cell>
          <cell r="FT50">
            <v>0</v>
          </cell>
          <cell r="FU50">
            <v>0</v>
          </cell>
          <cell r="FV50">
            <v>0</v>
          </cell>
        </row>
        <row r="51">
          <cell r="A51" t="str">
            <v>CE-400</v>
          </cell>
          <cell r="B51" t="str">
            <v>CE</v>
          </cell>
          <cell r="C51">
            <v>400</v>
          </cell>
          <cell r="D51" t="str">
            <v>COM 32127 - RIVIERA</v>
          </cell>
          <cell r="E51">
            <v>0</v>
          </cell>
          <cell r="H51">
            <v>1287</v>
          </cell>
          <cell r="J51">
            <v>364</v>
          </cell>
          <cell r="X51">
            <v>1287</v>
          </cell>
          <cell r="Y51">
            <v>182</v>
          </cell>
          <cell r="Z51">
            <v>364</v>
          </cell>
          <cell r="AA51">
            <v>575</v>
          </cell>
          <cell r="AB51">
            <v>786</v>
          </cell>
          <cell r="AC51">
            <v>1059</v>
          </cell>
          <cell r="AD51">
            <v>1539</v>
          </cell>
          <cell r="AE51">
            <v>2060</v>
          </cell>
          <cell r="AF51">
            <v>2540</v>
          </cell>
          <cell r="AG51">
            <v>2983</v>
          </cell>
          <cell r="AH51">
            <v>3384</v>
          </cell>
          <cell r="AI51">
            <v>3826</v>
          </cell>
          <cell r="AJ51">
            <v>4228</v>
          </cell>
          <cell r="BA51">
            <v>-150</v>
          </cell>
          <cell r="BD51">
            <v>278</v>
          </cell>
          <cell r="BF51">
            <v>78</v>
          </cell>
          <cell r="BT51">
            <v>278</v>
          </cell>
          <cell r="BU51">
            <v>39</v>
          </cell>
          <cell r="BV51">
            <v>78</v>
          </cell>
          <cell r="BW51">
            <v>124</v>
          </cell>
          <cell r="BX51">
            <v>170</v>
          </cell>
          <cell r="BY51">
            <v>229</v>
          </cell>
          <cell r="BZ51">
            <v>333</v>
          </cell>
          <cell r="CA51">
            <v>446</v>
          </cell>
          <cell r="CB51">
            <v>550</v>
          </cell>
          <cell r="CC51">
            <v>646</v>
          </cell>
          <cell r="CD51">
            <v>732</v>
          </cell>
          <cell r="CE51">
            <v>828</v>
          </cell>
          <cell r="CF51">
            <v>915</v>
          </cell>
          <cell r="CW51">
            <v>-150</v>
          </cell>
          <cell r="CZ51">
            <v>278</v>
          </cell>
          <cell r="DB51">
            <v>78</v>
          </cell>
          <cell r="DP51">
            <v>278</v>
          </cell>
          <cell r="DQ51">
            <v>39</v>
          </cell>
          <cell r="DR51">
            <v>78</v>
          </cell>
          <cell r="DS51">
            <v>124</v>
          </cell>
          <cell r="DT51">
            <v>170</v>
          </cell>
          <cell r="DU51">
            <v>229</v>
          </cell>
          <cell r="DV51">
            <v>333</v>
          </cell>
          <cell r="DW51">
            <v>446</v>
          </cell>
          <cell r="DX51">
            <v>550</v>
          </cell>
          <cell r="DY51">
            <v>646</v>
          </cell>
          <cell r="DZ51">
            <v>732</v>
          </cell>
          <cell r="EA51">
            <v>828</v>
          </cell>
          <cell r="EB51">
            <v>915</v>
          </cell>
          <cell r="ES51">
            <v>3989</v>
          </cell>
          <cell r="ET51">
            <v>863</v>
          </cell>
          <cell r="EU51">
            <v>863</v>
          </cell>
          <cell r="EV51">
            <v>660</v>
          </cell>
          <cell r="EW51">
            <v>143</v>
          </cell>
          <cell r="EX51">
            <v>143</v>
          </cell>
          <cell r="EY51">
            <v>0</v>
          </cell>
          <cell r="EZ51">
            <v>0</v>
          </cell>
          <cell r="FA51">
            <v>0</v>
          </cell>
          <cell r="FB51">
            <v>316</v>
          </cell>
          <cell r="FC51">
            <v>0</v>
          </cell>
          <cell r="FD51">
            <v>0</v>
          </cell>
          <cell r="FE51">
            <v>10164</v>
          </cell>
          <cell r="FF51">
            <v>2199</v>
          </cell>
          <cell r="FG51">
            <v>2199</v>
          </cell>
          <cell r="FH51">
            <v>0</v>
          </cell>
          <cell r="FI51">
            <v>0</v>
          </cell>
          <cell r="FJ51">
            <v>0</v>
          </cell>
          <cell r="FK51">
            <v>10164</v>
          </cell>
          <cell r="FL51">
            <v>1525</v>
          </cell>
          <cell r="FM51">
            <v>1525</v>
          </cell>
          <cell r="FN51">
            <v>0</v>
          </cell>
          <cell r="FO51">
            <v>0</v>
          </cell>
          <cell r="FP51">
            <v>0</v>
          </cell>
          <cell r="FQ51">
            <v>0</v>
          </cell>
          <cell r="FR51">
            <v>0</v>
          </cell>
          <cell r="FS51">
            <v>0</v>
          </cell>
          <cell r="FT51">
            <v>1287</v>
          </cell>
          <cell r="FU51">
            <v>278</v>
          </cell>
          <cell r="FV51">
            <v>278</v>
          </cell>
        </row>
        <row r="52">
          <cell r="A52" t="str">
            <v>CE-430</v>
          </cell>
          <cell r="B52" t="str">
            <v>CE</v>
          </cell>
          <cell r="C52">
            <v>430</v>
          </cell>
          <cell r="D52" t="str">
            <v>Consorzio Torre - "NON USARE"</v>
          </cell>
          <cell r="E52">
            <v>0</v>
          </cell>
          <cell r="H52">
            <v>0</v>
          </cell>
          <cell r="BA52">
            <v>0</v>
          </cell>
          <cell r="BD52">
            <v>0</v>
          </cell>
          <cell r="CW52">
            <v>0</v>
          </cell>
          <cell r="CZ52">
            <v>0</v>
          </cell>
          <cell r="EY52">
            <v>109329.22</v>
          </cell>
          <cell r="EZ52">
            <v>0</v>
          </cell>
          <cell r="FA52">
            <v>-1362.24</v>
          </cell>
          <cell r="FB52">
            <v>0</v>
          </cell>
          <cell r="FC52">
            <v>0</v>
          </cell>
          <cell r="FD52">
            <v>0</v>
          </cell>
          <cell r="FH52">
            <v>0</v>
          </cell>
          <cell r="FI52">
            <v>0</v>
          </cell>
          <cell r="FJ52">
            <v>0</v>
          </cell>
          <cell r="FK52">
            <v>0</v>
          </cell>
          <cell r="FL52">
            <v>0</v>
          </cell>
          <cell r="FM52">
            <v>0</v>
          </cell>
          <cell r="FN52">
            <v>0</v>
          </cell>
          <cell r="FO52">
            <v>0</v>
          </cell>
          <cell r="FP52">
            <v>0</v>
          </cell>
          <cell r="FQ52">
            <v>0</v>
          </cell>
          <cell r="FR52">
            <v>0</v>
          </cell>
          <cell r="FS52">
            <v>0</v>
          </cell>
          <cell r="FT52">
            <v>0</v>
          </cell>
          <cell r="FU52">
            <v>0</v>
          </cell>
          <cell r="FV52">
            <v>0</v>
          </cell>
        </row>
        <row r="53">
          <cell r="A53" t="str">
            <v>CE-431</v>
          </cell>
          <cell r="B53" t="str">
            <v>CE</v>
          </cell>
          <cell r="C53">
            <v>431</v>
          </cell>
          <cell r="D53" t="str">
            <v>9B0004 COM N. Acq TEM</v>
          </cell>
          <cell r="X53">
            <v>0</v>
          </cell>
          <cell r="Y53">
            <v>0</v>
          </cell>
          <cell r="Z53">
            <v>0</v>
          </cell>
          <cell r="AA53">
            <v>0</v>
          </cell>
          <cell r="AB53">
            <v>0</v>
          </cell>
          <cell r="AC53">
            <v>0</v>
          </cell>
          <cell r="AD53">
            <v>0</v>
          </cell>
          <cell r="AE53">
            <v>0</v>
          </cell>
          <cell r="AF53">
            <v>0</v>
          </cell>
          <cell r="AG53">
            <v>0</v>
          </cell>
          <cell r="AH53">
            <v>496</v>
          </cell>
          <cell r="AI53">
            <v>2974</v>
          </cell>
          <cell r="AJ53">
            <v>4957</v>
          </cell>
          <cell r="BT53">
            <v>0</v>
          </cell>
          <cell r="BU53">
            <v>0</v>
          </cell>
          <cell r="BV53">
            <v>0</v>
          </cell>
          <cell r="BW53">
            <v>0</v>
          </cell>
          <cell r="BX53">
            <v>0</v>
          </cell>
          <cell r="BY53">
            <v>0</v>
          </cell>
          <cell r="BZ53">
            <v>0</v>
          </cell>
          <cell r="CA53">
            <v>0</v>
          </cell>
          <cell r="CB53">
            <v>0</v>
          </cell>
          <cell r="CC53">
            <v>0</v>
          </cell>
          <cell r="CD53">
            <v>35</v>
          </cell>
          <cell r="CE53">
            <v>208</v>
          </cell>
          <cell r="CF53">
            <v>347</v>
          </cell>
          <cell r="DP53">
            <v>0</v>
          </cell>
          <cell r="DQ53">
            <v>0</v>
          </cell>
          <cell r="DR53">
            <v>0</v>
          </cell>
          <cell r="DS53">
            <v>0</v>
          </cell>
          <cell r="DT53">
            <v>0</v>
          </cell>
          <cell r="DU53">
            <v>0</v>
          </cell>
          <cell r="DV53">
            <v>0</v>
          </cell>
          <cell r="DW53">
            <v>0</v>
          </cell>
          <cell r="DX53">
            <v>0</v>
          </cell>
          <cell r="DY53">
            <v>-3</v>
          </cell>
          <cell r="DZ53">
            <v>26</v>
          </cell>
          <cell r="EA53">
            <v>192</v>
          </cell>
          <cell r="EB53">
            <v>323</v>
          </cell>
          <cell r="ES53">
            <v>14872</v>
          </cell>
          <cell r="ET53">
            <v>1041</v>
          </cell>
          <cell r="EU53">
            <v>957</v>
          </cell>
          <cell r="EV53">
            <v>39658</v>
          </cell>
          <cell r="EW53">
            <v>2776</v>
          </cell>
          <cell r="EX53">
            <v>2580</v>
          </cell>
          <cell r="FE53">
            <v>495720</v>
          </cell>
          <cell r="FF53">
            <v>34700</v>
          </cell>
          <cell r="FG53">
            <v>34142</v>
          </cell>
          <cell r="FT53">
            <v>0</v>
          </cell>
          <cell r="FU53">
            <v>0</v>
          </cell>
          <cell r="FV53">
            <v>0</v>
          </cell>
        </row>
        <row r="54">
          <cell r="A54" t="str">
            <v>CE-470</v>
          </cell>
          <cell r="B54" t="str">
            <v>CE</v>
          </cell>
          <cell r="C54">
            <v>470</v>
          </cell>
          <cell r="D54" t="str">
            <v>DI001 COM NUOVE ACQUISIZIONI</v>
          </cell>
          <cell r="E54">
            <v>0</v>
          </cell>
          <cell r="H54">
            <v>0</v>
          </cell>
          <cell r="X54">
            <v>0</v>
          </cell>
          <cell r="Y54">
            <v>0</v>
          </cell>
          <cell r="Z54">
            <v>0</v>
          </cell>
          <cell r="AA54">
            <v>0</v>
          </cell>
          <cell r="AB54">
            <v>0</v>
          </cell>
          <cell r="AC54">
            <v>0</v>
          </cell>
          <cell r="AD54">
            <v>0</v>
          </cell>
          <cell r="AE54">
            <v>0</v>
          </cell>
          <cell r="AF54">
            <v>0</v>
          </cell>
          <cell r="AG54">
            <v>0</v>
          </cell>
          <cell r="AH54">
            <v>428</v>
          </cell>
          <cell r="AI54">
            <v>2567</v>
          </cell>
          <cell r="AJ54">
            <v>4278</v>
          </cell>
          <cell r="BA54">
            <v>0</v>
          </cell>
          <cell r="BD54">
            <v>0</v>
          </cell>
          <cell r="BT54">
            <v>0</v>
          </cell>
          <cell r="BU54">
            <v>0</v>
          </cell>
          <cell r="BV54">
            <v>0</v>
          </cell>
          <cell r="BW54">
            <v>0</v>
          </cell>
          <cell r="BX54">
            <v>0</v>
          </cell>
          <cell r="BY54">
            <v>0</v>
          </cell>
          <cell r="BZ54">
            <v>0</v>
          </cell>
          <cell r="CA54">
            <v>0</v>
          </cell>
          <cell r="CB54">
            <v>0</v>
          </cell>
          <cell r="CC54">
            <v>0</v>
          </cell>
          <cell r="CD54">
            <v>30</v>
          </cell>
          <cell r="CE54">
            <v>180</v>
          </cell>
          <cell r="CF54">
            <v>299</v>
          </cell>
          <cell r="CW54">
            <v>0</v>
          </cell>
          <cell r="CZ54">
            <v>0</v>
          </cell>
          <cell r="DP54">
            <v>0</v>
          </cell>
          <cell r="DQ54">
            <v>0</v>
          </cell>
          <cell r="DR54">
            <v>0</v>
          </cell>
          <cell r="DS54">
            <v>0</v>
          </cell>
          <cell r="DT54">
            <v>0</v>
          </cell>
          <cell r="DU54">
            <v>0</v>
          </cell>
          <cell r="DV54">
            <v>0</v>
          </cell>
          <cell r="DW54">
            <v>0</v>
          </cell>
          <cell r="DX54">
            <v>0</v>
          </cell>
          <cell r="DY54">
            <v>-2</v>
          </cell>
          <cell r="DZ54">
            <v>21</v>
          </cell>
          <cell r="EA54">
            <v>161</v>
          </cell>
          <cell r="EB54">
            <v>269</v>
          </cell>
          <cell r="ES54">
            <v>26694</v>
          </cell>
          <cell r="ET54">
            <v>1869</v>
          </cell>
          <cell r="EU54">
            <v>1529</v>
          </cell>
          <cell r="EV54">
            <v>77888</v>
          </cell>
          <cell r="EW54">
            <v>5452</v>
          </cell>
          <cell r="EX54">
            <v>4439</v>
          </cell>
          <cell r="EY54">
            <v>23213</v>
          </cell>
          <cell r="EZ54">
            <v>1626</v>
          </cell>
          <cell r="FA54">
            <v>1394</v>
          </cell>
          <cell r="FB54">
            <v>11970</v>
          </cell>
          <cell r="FC54">
            <v>836</v>
          </cell>
          <cell r="FD54">
            <v>806</v>
          </cell>
          <cell r="FE54">
            <v>1838880</v>
          </cell>
          <cell r="FF54">
            <v>128722</v>
          </cell>
          <cell r="FG54">
            <v>125872</v>
          </cell>
          <cell r="FH54">
            <v>0</v>
          </cell>
          <cell r="FI54">
            <v>0</v>
          </cell>
          <cell r="FJ54">
            <v>0</v>
          </cell>
          <cell r="FK54">
            <v>0</v>
          </cell>
          <cell r="FL54">
            <v>0</v>
          </cell>
          <cell r="FM54">
            <v>0</v>
          </cell>
          <cell r="FN54">
            <v>0</v>
          </cell>
          <cell r="FO54">
            <v>0</v>
          </cell>
          <cell r="FP54">
            <v>0</v>
          </cell>
          <cell r="FQ54">
            <v>0</v>
          </cell>
          <cell r="FR54">
            <v>0</v>
          </cell>
          <cell r="FS54">
            <v>0</v>
          </cell>
          <cell r="FT54">
            <v>0</v>
          </cell>
          <cell r="FU54">
            <v>0</v>
          </cell>
          <cell r="FV54">
            <v>0</v>
          </cell>
        </row>
        <row r="55">
          <cell r="A55" t="str">
            <v>CE-480</v>
          </cell>
          <cell r="B55" t="str">
            <v>CE</v>
          </cell>
          <cell r="C55">
            <v>480</v>
          </cell>
          <cell r="D55" t="str">
            <v>RDI10 COM Rettifiche di sede (DI1)</v>
          </cell>
          <cell r="E55">
            <v>0</v>
          </cell>
          <cell r="H55">
            <v>0</v>
          </cell>
          <cell r="X55">
            <v>0</v>
          </cell>
          <cell r="Y55">
            <v>0</v>
          </cell>
          <cell r="Z55">
            <v>0</v>
          </cell>
          <cell r="AA55">
            <v>0</v>
          </cell>
          <cell r="AB55">
            <v>0</v>
          </cell>
          <cell r="AC55">
            <v>0</v>
          </cell>
          <cell r="AD55">
            <v>0</v>
          </cell>
          <cell r="AE55">
            <v>0</v>
          </cell>
          <cell r="AF55">
            <v>0</v>
          </cell>
          <cell r="AG55">
            <v>0</v>
          </cell>
          <cell r="AH55">
            <v>5400</v>
          </cell>
          <cell r="AI55">
            <v>5400</v>
          </cell>
          <cell r="AJ55">
            <v>5400</v>
          </cell>
          <cell r="BA55">
            <v>0</v>
          </cell>
          <cell r="BD55">
            <v>0</v>
          </cell>
          <cell r="BT55">
            <v>0</v>
          </cell>
          <cell r="BU55">
            <v>0</v>
          </cell>
          <cell r="BV55">
            <v>0</v>
          </cell>
          <cell r="BW55">
            <v>0</v>
          </cell>
          <cell r="BX55">
            <v>0</v>
          </cell>
          <cell r="BY55">
            <v>0</v>
          </cell>
          <cell r="BZ55">
            <v>0</v>
          </cell>
          <cell r="CA55">
            <v>0</v>
          </cell>
          <cell r="CB55">
            <v>0</v>
          </cell>
          <cell r="CC55">
            <v>0</v>
          </cell>
          <cell r="CD55">
            <v>4200</v>
          </cell>
          <cell r="CE55">
            <v>4200</v>
          </cell>
          <cell r="CF55">
            <v>4200</v>
          </cell>
          <cell r="CW55">
            <v>0</v>
          </cell>
          <cell r="CZ55">
            <v>0</v>
          </cell>
          <cell r="DP55">
            <v>0</v>
          </cell>
          <cell r="DQ55">
            <v>0</v>
          </cell>
          <cell r="DR55">
            <v>0</v>
          </cell>
          <cell r="DS55">
            <v>0</v>
          </cell>
          <cell r="DT55">
            <v>0</v>
          </cell>
          <cell r="DU55">
            <v>0</v>
          </cell>
          <cell r="DV55">
            <v>0</v>
          </cell>
          <cell r="DW55">
            <v>0</v>
          </cell>
          <cell r="DX55">
            <v>0</v>
          </cell>
          <cell r="DY55">
            <v>0</v>
          </cell>
          <cell r="DZ55">
            <v>4200</v>
          </cell>
          <cell r="EA55">
            <v>4200</v>
          </cell>
          <cell r="EB55">
            <v>4200</v>
          </cell>
          <cell r="ES55">
            <v>0</v>
          </cell>
          <cell r="ET55">
            <v>0</v>
          </cell>
          <cell r="EU55">
            <v>0</v>
          </cell>
          <cell r="EV55">
            <v>0</v>
          </cell>
          <cell r="EW55">
            <v>0</v>
          </cell>
          <cell r="EX55">
            <v>0</v>
          </cell>
          <cell r="EY55">
            <v>-31000</v>
          </cell>
          <cell r="EZ55">
            <v>7000</v>
          </cell>
          <cell r="FA55">
            <v>7000</v>
          </cell>
          <cell r="FB55">
            <v>-20000</v>
          </cell>
          <cell r="FC55">
            <v>0</v>
          </cell>
          <cell r="FD55">
            <v>0</v>
          </cell>
          <cell r="FE55">
            <v>5400</v>
          </cell>
          <cell r="FF55">
            <v>4200</v>
          </cell>
          <cell r="FG55">
            <v>4200</v>
          </cell>
          <cell r="FH55">
            <v>0</v>
          </cell>
          <cell r="FI55">
            <v>0</v>
          </cell>
          <cell r="FJ55">
            <v>0</v>
          </cell>
          <cell r="FK55">
            <v>0</v>
          </cell>
          <cell r="FL55">
            <v>0</v>
          </cell>
          <cell r="FM55">
            <v>0</v>
          </cell>
          <cell r="FN55">
            <v>0</v>
          </cell>
          <cell r="FO55">
            <v>0</v>
          </cell>
          <cell r="FP55">
            <v>0</v>
          </cell>
          <cell r="FQ55">
            <v>0</v>
          </cell>
          <cell r="FR55">
            <v>0</v>
          </cell>
          <cell r="FS55">
            <v>0</v>
          </cell>
          <cell r="FT55">
            <v>0</v>
          </cell>
          <cell r="FU55">
            <v>0</v>
          </cell>
          <cell r="FV55">
            <v>0</v>
          </cell>
        </row>
        <row r="56">
          <cell r="A56" t="str">
            <v>CE-1385</v>
          </cell>
          <cell r="B56" t="str">
            <v>CE</v>
          </cell>
          <cell r="C56">
            <v>1385</v>
          </cell>
          <cell r="D56" t="str">
            <v>06135  COM CENTRO CULTURALE LIBICO</v>
          </cell>
          <cell r="H56">
            <v>0</v>
          </cell>
          <cell r="J56">
            <v>0</v>
          </cell>
          <cell r="X56">
            <v>0</v>
          </cell>
          <cell r="Y56">
            <v>150</v>
          </cell>
          <cell r="Z56">
            <v>450</v>
          </cell>
          <cell r="AA56">
            <v>750</v>
          </cell>
          <cell r="AB56">
            <v>1200</v>
          </cell>
          <cell r="AC56">
            <v>1800</v>
          </cell>
          <cell r="AD56">
            <v>2490</v>
          </cell>
          <cell r="AE56">
            <v>2790</v>
          </cell>
          <cell r="AF56">
            <v>2850</v>
          </cell>
          <cell r="AG56">
            <v>3000</v>
          </cell>
          <cell r="AH56">
            <v>3000</v>
          </cell>
          <cell r="AI56">
            <v>3000</v>
          </cell>
          <cell r="AJ56">
            <v>3000</v>
          </cell>
          <cell r="BD56">
            <v>-100</v>
          </cell>
          <cell r="BF56">
            <v>-170</v>
          </cell>
          <cell r="BT56">
            <v>0</v>
          </cell>
          <cell r="BU56">
            <v>0</v>
          </cell>
          <cell r="BV56">
            <v>0</v>
          </cell>
          <cell r="BW56">
            <v>1</v>
          </cell>
          <cell r="BX56">
            <v>1</v>
          </cell>
          <cell r="BY56">
            <v>1</v>
          </cell>
          <cell r="BZ56">
            <v>2</v>
          </cell>
          <cell r="CA56">
            <v>2</v>
          </cell>
          <cell r="CB56">
            <v>2</v>
          </cell>
          <cell r="CC56">
            <v>2</v>
          </cell>
          <cell r="CD56">
            <v>2</v>
          </cell>
          <cell r="CE56">
            <v>2</v>
          </cell>
          <cell r="CF56">
            <v>2</v>
          </cell>
          <cell r="CZ56">
            <v>-100</v>
          </cell>
          <cell r="DB56">
            <v>-170</v>
          </cell>
          <cell r="DP56">
            <v>0</v>
          </cell>
          <cell r="DQ56">
            <v>0</v>
          </cell>
          <cell r="DR56">
            <v>0</v>
          </cell>
          <cell r="DS56">
            <v>0</v>
          </cell>
          <cell r="DT56">
            <v>0</v>
          </cell>
          <cell r="DU56">
            <v>0</v>
          </cell>
          <cell r="DV56">
            <v>0</v>
          </cell>
          <cell r="DW56">
            <v>-1</v>
          </cell>
          <cell r="DX56">
            <v>-1</v>
          </cell>
          <cell r="DY56">
            <v>0</v>
          </cell>
          <cell r="DZ56">
            <v>0</v>
          </cell>
          <cell r="EA56">
            <v>0</v>
          </cell>
          <cell r="EB56">
            <v>0</v>
          </cell>
          <cell r="ES56">
            <v>0</v>
          </cell>
          <cell r="ET56">
            <v>0</v>
          </cell>
          <cell r="EU56">
            <v>0</v>
          </cell>
          <cell r="EV56">
            <v>0</v>
          </cell>
          <cell r="EW56">
            <v>0</v>
          </cell>
          <cell r="EX56">
            <v>0</v>
          </cell>
          <cell r="FE56">
            <v>3000</v>
          </cell>
          <cell r="FF56">
            <v>2</v>
          </cell>
          <cell r="FG56" t="str">
            <v xml:space="preserve"> -   </v>
          </cell>
          <cell r="FT56">
            <v>0</v>
          </cell>
          <cell r="FU56">
            <v>-100</v>
          </cell>
          <cell r="FV56">
            <v>-100</v>
          </cell>
        </row>
        <row r="57">
          <cell r="A57" t="str">
            <v>CE-490</v>
          </cell>
          <cell r="B57" t="str">
            <v>CE</v>
          </cell>
          <cell r="C57">
            <v>490</v>
          </cell>
          <cell r="D57" t="str">
            <v>00342 COM SERBATORIO RAVEDIS</v>
          </cell>
          <cell r="E57">
            <v>1099.57</v>
          </cell>
          <cell r="H57">
            <v>242</v>
          </cell>
          <cell r="X57">
            <v>228</v>
          </cell>
          <cell r="Y57">
            <v>0</v>
          </cell>
          <cell r="Z57">
            <v>0</v>
          </cell>
          <cell r="AA57">
            <v>0</v>
          </cell>
          <cell r="AB57">
            <v>0</v>
          </cell>
          <cell r="AC57">
            <v>0</v>
          </cell>
          <cell r="AD57">
            <v>0</v>
          </cell>
          <cell r="AE57">
            <v>0</v>
          </cell>
          <cell r="AF57">
            <v>0</v>
          </cell>
          <cell r="AG57">
            <v>0</v>
          </cell>
          <cell r="AH57">
            <v>0</v>
          </cell>
          <cell r="AI57">
            <v>0</v>
          </cell>
          <cell r="AJ57">
            <v>0</v>
          </cell>
          <cell r="BA57">
            <v>591.71</v>
          </cell>
          <cell r="BD57">
            <v>-295</v>
          </cell>
          <cell r="BT57">
            <v>-307</v>
          </cell>
          <cell r="BU57">
            <v>-190</v>
          </cell>
          <cell r="BV57">
            <v>-342</v>
          </cell>
          <cell r="BW57">
            <v>-344</v>
          </cell>
          <cell r="BX57">
            <v>-344</v>
          </cell>
          <cell r="BY57">
            <v>-349</v>
          </cell>
          <cell r="BZ57">
            <v>-741</v>
          </cell>
          <cell r="CA57">
            <v>-741</v>
          </cell>
          <cell r="CB57">
            <v>-741</v>
          </cell>
          <cell r="CC57">
            <v>-741</v>
          </cell>
          <cell r="CD57">
            <v>-741</v>
          </cell>
          <cell r="CE57">
            <v>-741</v>
          </cell>
          <cell r="CF57">
            <v>-741</v>
          </cell>
          <cell r="CW57">
            <v>594.26199999999994</v>
          </cell>
          <cell r="CZ57">
            <v>264</v>
          </cell>
          <cell r="DP57">
            <v>248</v>
          </cell>
          <cell r="DQ57">
            <v>-190</v>
          </cell>
          <cell r="DR57">
            <v>-342</v>
          </cell>
          <cell r="DS57">
            <v>-344</v>
          </cell>
          <cell r="DT57">
            <v>-344</v>
          </cell>
          <cell r="DU57">
            <v>-349</v>
          </cell>
          <cell r="DV57">
            <v>-741</v>
          </cell>
          <cell r="DW57">
            <v>-741</v>
          </cell>
          <cell r="DX57">
            <v>-741</v>
          </cell>
          <cell r="DY57">
            <v>-741</v>
          </cell>
          <cell r="DZ57">
            <v>-741</v>
          </cell>
          <cell r="EA57">
            <v>-741</v>
          </cell>
          <cell r="EB57">
            <v>-741</v>
          </cell>
          <cell r="ES57">
            <v>0</v>
          </cell>
          <cell r="ET57">
            <v>0</v>
          </cell>
          <cell r="EU57">
            <v>0</v>
          </cell>
          <cell r="EV57">
            <v>0</v>
          </cell>
          <cell r="EW57">
            <v>0</v>
          </cell>
          <cell r="EX57">
            <v>0</v>
          </cell>
          <cell r="EY57">
            <v>373</v>
          </cell>
          <cell r="EZ57">
            <v>0</v>
          </cell>
          <cell r="FA57">
            <v>0</v>
          </cell>
          <cell r="FB57">
            <v>0</v>
          </cell>
          <cell r="FC57">
            <v>0</v>
          </cell>
          <cell r="FD57">
            <v>0</v>
          </cell>
          <cell r="FE57">
            <v>86857</v>
          </cell>
          <cell r="FF57">
            <v>-2536</v>
          </cell>
          <cell r="FG57">
            <v>-2270</v>
          </cell>
          <cell r="FH57">
            <v>86668</v>
          </cell>
          <cell r="FI57">
            <v>-1850</v>
          </cell>
          <cell r="FJ57">
            <v>-1888</v>
          </cell>
          <cell r="FK57">
            <v>0</v>
          </cell>
          <cell r="FL57">
            <v>0</v>
          </cell>
          <cell r="FM57">
            <v>0</v>
          </cell>
          <cell r="FN57">
            <v>86629</v>
          </cell>
          <cell r="FO57">
            <v>-1488</v>
          </cell>
          <cell r="FP57">
            <v>-1777</v>
          </cell>
          <cell r="FQ57">
            <v>777</v>
          </cell>
          <cell r="FR57">
            <v>-364</v>
          </cell>
          <cell r="FS57">
            <v>-606</v>
          </cell>
          <cell r="FT57">
            <v>86871</v>
          </cell>
          <cell r="FU57">
            <v>-1783</v>
          </cell>
          <cell r="FV57">
            <v>-1513</v>
          </cell>
        </row>
        <row r="58">
          <cell r="A58" t="str">
            <v>CE-500</v>
          </cell>
          <cell r="B58" t="str">
            <v>CE</v>
          </cell>
          <cell r="C58">
            <v>500</v>
          </cell>
          <cell r="D58" t="str">
            <v>00343 Opere completamento serbatoi  Ravedis</v>
          </cell>
          <cell r="E58">
            <v>275.95</v>
          </cell>
          <cell r="H58">
            <v>1166</v>
          </cell>
          <cell r="J58">
            <v>369</v>
          </cell>
          <cell r="X58">
            <v>1469</v>
          </cell>
          <cell r="Y58">
            <v>492</v>
          </cell>
          <cell r="Z58">
            <v>1048</v>
          </cell>
          <cell r="AA58">
            <v>1768</v>
          </cell>
          <cell r="AB58">
            <v>2731</v>
          </cell>
          <cell r="AC58">
            <v>3795</v>
          </cell>
          <cell r="AD58">
            <v>5069</v>
          </cell>
          <cell r="AE58">
            <v>6179</v>
          </cell>
          <cell r="AF58">
            <v>7435</v>
          </cell>
          <cell r="AG58">
            <v>8492</v>
          </cell>
          <cell r="AH58">
            <v>9560</v>
          </cell>
          <cell r="AI58">
            <v>10912</v>
          </cell>
          <cell r="AJ58">
            <v>12039</v>
          </cell>
          <cell r="BA58">
            <v>18.983000000000001</v>
          </cell>
          <cell r="BD58">
            <v>78</v>
          </cell>
          <cell r="BF58">
            <v>26</v>
          </cell>
          <cell r="BT58">
            <v>102</v>
          </cell>
          <cell r="BU58">
            <v>34</v>
          </cell>
          <cell r="BV58">
            <v>73</v>
          </cell>
          <cell r="BW58">
            <v>123</v>
          </cell>
          <cell r="BX58">
            <v>190</v>
          </cell>
          <cell r="BY58">
            <v>264</v>
          </cell>
          <cell r="BZ58">
            <v>353</v>
          </cell>
          <cell r="CA58">
            <v>431</v>
          </cell>
          <cell r="CB58">
            <v>518</v>
          </cell>
          <cell r="CC58">
            <v>592</v>
          </cell>
          <cell r="CD58">
            <v>667</v>
          </cell>
          <cell r="CE58">
            <v>761</v>
          </cell>
          <cell r="CF58">
            <v>840</v>
          </cell>
          <cell r="CW58">
            <v>19.315999999999999</v>
          </cell>
          <cell r="CZ58">
            <v>79</v>
          </cell>
          <cell r="DB58">
            <v>27</v>
          </cell>
          <cell r="DP58">
            <v>103</v>
          </cell>
          <cell r="DQ58">
            <v>34</v>
          </cell>
          <cell r="DR58">
            <v>73</v>
          </cell>
          <cell r="DS58">
            <v>123</v>
          </cell>
          <cell r="DT58">
            <v>190</v>
          </cell>
          <cell r="DU58">
            <v>264</v>
          </cell>
          <cell r="DV58">
            <v>353</v>
          </cell>
          <cell r="DW58">
            <v>431</v>
          </cell>
          <cell r="DX58">
            <v>518</v>
          </cell>
          <cell r="DY58">
            <v>592</v>
          </cell>
          <cell r="DZ58">
            <v>667</v>
          </cell>
          <cell r="EA58">
            <v>761</v>
          </cell>
          <cell r="EB58">
            <v>840</v>
          </cell>
          <cell r="ES58">
            <v>5577</v>
          </cell>
          <cell r="ET58">
            <v>389</v>
          </cell>
          <cell r="EU58">
            <v>389</v>
          </cell>
          <cell r="EV58">
            <v>1232</v>
          </cell>
          <cell r="EW58">
            <v>87</v>
          </cell>
          <cell r="EX58">
            <v>87</v>
          </cell>
          <cell r="EY58">
            <v>0</v>
          </cell>
          <cell r="EZ58">
            <v>0</v>
          </cell>
          <cell r="FA58">
            <v>0</v>
          </cell>
          <cell r="FB58">
            <v>1490</v>
          </cell>
          <cell r="FC58">
            <v>105</v>
          </cell>
          <cell r="FD58">
            <v>105</v>
          </cell>
          <cell r="FE58">
            <v>20317</v>
          </cell>
          <cell r="FF58">
            <v>1418</v>
          </cell>
          <cell r="FG58">
            <v>1419</v>
          </cell>
          <cell r="FH58">
            <v>0</v>
          </cell>
          <cell r="FI58">
            <v>0</v>
          </cell>
          <cell r="FJ58">
            <v>0</v>
          </cell>
          <cell r="FK58">
            <v>20300</v>
          </cell>
          <cell r="FL58">
            <v>1400</v>
          </cell>
          <cell r="FM58">
            <v>1400</v>
          </cell>
          <cell r="FN58">
            <v>0</v>
          </cell>
          <cell r="FO58">
            <v>0</v>
          </cell>
          <cell r="FP58">
            <v>0</v>
          </cell>
          <cell r="FQ58">
            <v>0</v>
          </cell>
          <cell r="FR58">
            <v>0</v>
          </cell>
          <cell r="FS58">
            <v>0</v>
          </cell>
          <cell r="FT58">
            <v>1166</v>
          </cell>
          <cell r="FU58">
            <v>78</v>
          </cell>
          <cell r="FV58">
            <v>79</v>
          </cell>
        </row>
        <row r="59">
          <cell r="A59" t="str">
            <v>CE-510</v>
          </cell>
          <cell r="B59" t="str">
            <v>CE</v>
          </cell>
          <cell r="C59">
            <v>510</v>
          </cell>
          <cell r="D59" t="str">
            <v>04728 COM CORAV</v>
          </cell>
          <cell r="E59">
            <v>63.386000000000003</v>
          </cell>
          <cell r="H59">
            <v>184</v>
          </cell>
          <cell r="J59">
            <v>9</v>
          </cell>
          <cell r="X59">
            <v>193</v>
          </cell>
          <cell r="Y59">
            <v>39</v>
          </cell>
          <cell r="Z59">
            <v>78</v>
          </cell>
          <cell r="AA59">
            <v>119</v>
          </cell>
          <cell r="AB59">
            <v>158</v>
          </cell>
          <cell r="AC59">
            <v>197</v>
          </cell>
          <cell r="AD59">
            <v>238</v>
          </cell>
          <cell r="AE59">
            <v>277</v>
          </cell>
          <cell r="AF59">
            <v>316</v>
          </cell>
          <cell r="AG59">
            <v>356</v>
          </cell>
          <cell r="AH59">
            <v>395</v>
          </cell>
          <cell r="AI59">
            <v>434</v>
          </cell>
          <cell r="AJ59">
            <v>488</v>
          </cell>
          <cell r="BA59">
            <v>-10.824999999999999</v>
          </cell>
          <cell r="BD59">
            <v>13</v>
          </cell>
          <cell r="BF59">
            <v>0</v>
          </cell>
          <cell r="BT59">
            <v>24</v>
          </cell>
          <cell r="BU59">
            <v>3</v>
          </cell>
          <cell r="BV59">
            <v>6</v>
          </cell>
          <cell r="BW59">
            <v>9</v>
          </cell>
          <cell r="BX59">
            <v>12</v>
          </cell>
          <cell r="BY59">
            <v>15</v>
          </cell>
          <cell r="BZ59">
            <v>18</v>
          </cell>
          <cell r="CA59">
            <v>21</v>
          </cell>
          <cell r="CB59">
            <v>24</v>
          </cell>
          <cell r="CC59">
            <v>27</v>
          </cell>
          <cell r="CD59">
            <v>30</v>
          </cell>
          <cell r="CE59">
            <v>33</v>
          </cell>
          <cell r="CF59">
            <v>38</v>
          </cell>
          <cell r="CW59">
            <v>0</v>
          </cell>
          <cell r="CZ59">
            <v>0</v>
          </cell>
          <cell r="DB59">
            <v>0</v>
          </cell>
          <cell r="DP59">
            <v>0</v>
          </cell>
          <cell r="DQ59">
            <v>0</v>
          </cell>
          <cell r="DR59">
            <v>0</v>
          </cell>
          <cell r="DS59">
            <v>0</v>
          </cell>
          <cell r="DT59">
            <v>0</v>
          </cell>
          <cell r="DU59">
            <v>0</v>
          </cell>
          <cell r="DV59">
            <v>0</v>
          </cell>
          <cell r="DW59">
            <v>0</v>
          </cell>
          <cell r="DX59">
            <v>0</v>
          </cell>
          <cell r="DY59">
            <v>0</v>
          </cell>
          <cell r="DZ59">
            <v>0</v>
          </cell>
          <cell r="EA59">
            <v>0</v>
          </cell>
          <cell r="EB59">
            <v>0</v>
          </cell>
          <cell r="ES59">
            <v>360</v>
          </cell>
          <cell r="ET59">
            <v>40</v>
          </cell>
          <cell r="EU59">
            <v>0</v>
          </cell>
          <cell r="EV59">
            <v>23</v>
          </cell>
          <cell r="EW59">
            <v>13</v>
          </cell>
          <cell r="EX59">
            <v>0</v>
          </cell>
          <cell r="EY59">
            <v>152</v>
          </cell>
          <cell r="EZ59">
            <v>0</v>
          </cell>
          <cell r="FA59">
            <v>0</v>
          </cell>
          <cell r="FB59">
            <v>193.083</v>
          </cell>
          <cell r="FC59">
            <v>23.667000000000002</v>
          </cell>
          <cell r="FD59">
            <v>0</v>
          </cell>
          <cell r="FE59" t="str">
            <v xml:space="preserve"> -   </v>
          </cell>
          <cell r="FF59" t="str">
            <v xml:space="preserve"> -   </v>
          </cell>
          <cell r="FG59" t="str">
            <v xml:space="preserve"> -   </v>
          </cell>
          <cell r="FH59">
            <v>0</v>
          </cell>
          <cell r="FI59">
            <v>0</v>
          </cell>
          <cell r="FJ59">
            <v>0</v>
          </cell>
          <cell r="FK59">
            <v>0</v>
          </cell>
          <cell r="FL59">
            <v>0</v>
          </cell>
          <cell r="FM59">
            <v>0</v>
          </cell>
          <cell r="FN59">
            <v>310.10000000000002</v>
          </cell>
          <cell r="FO59">
            <v>-25.401</v>
          </cell>
          <cell r="FP59">
            <v>0</v>
          </cell>
          <cell r="FQ59">
            <v>218</v>
          </cell>
          <cell r="FR59">
            <v>-14</v>
          </cell>
          <cell r="FS59">
            <v>0</v>
          </cell>
          <cell r="FT59">
            <v>494.1</v>
          </cell>
          <cell r="FU59">
            <v>-12.401</v>
          </cell>
          <cell r="FV59">
            <v>0</v>
          </cell>
        </row>
        <row r="60">
          <cell r="A60" t="str">
            <v>CE-520</v>
          </cell>
          <cell r="B60" t="str">
            <v>CE</v>
          </cell>
          <cell r="C60">
            <v>520</v>
          </cell>
          <cell r="D60" t="str">
            <v>04790 COM CPS PEDEMONTANA</v>
          </cell>
          <cell r="E60">
            <v>74.257999999999996</v>
          </cell>
          <cell r="H60">
            <v>539</v>
          </cell>
          <cell r="J60">
            <v>28</v>
          </cell>
          <cell r="X60">
            <v>1104</v>
          </cell>
          <cell r="Y60">
            <v>194</v>
          </cell>
          <cell r="Z60">
            <v>388</v>
          </cell>
          <cell r="AA60">
            <v>582</v>
          </cell>
          <cell r="AB60">
            <v>776</v>
          </cell>
          <cell r="AC60">
            <v>1868</v>
          </cell>
          <cell r="AD60">
            <v>3038</v>
          </cell>
          <cell r="AE60">
            <v>4209</v>
          </cell>
          <cell r="AF60">
            <v>5380</v>
          </cell>
          <cell r="AG60">
            <v>6550</v>
          </cell>
          <cell r="AH60">
            <v>7721</v>
          </cell>
          <cell r="AI60">
            <v>8892</v>
          </cell>
          <cell r="AJ60">
            <v>10066</v>
          </cell>
          <cell r="BA60">
            <v>0</v>
          </cell>
          <cell r="BD60">
            <v>241</v>
          </cell>
          <cell r="BF60">
            <v>0</v>
          </cell>
          <cell r="BT60">
            <v>256</v>
          </cell>
          <cell r="BU60">
            <v>1</v>
          </cell>
          <cell r="BV60">
            <v>2</v>
          </cell>
          <cell r="BW60">
            <v>-8</v>
          </cell>
          <cell r="BX60">
            <v>-7</v>
          </cell>
          <cell r="BY60">
            <v>-2</v>
          </cell>
          <cell r="BZ60">
            <v>-7</v>
          </cell>
          <cell r="CA60">
            <v>-1</v>
          </cell>
          <cell r="CB60">
            <v>4</v>
          </cell>
          <cell r="CC60">
            <v>-1</v>
          </cell>
          <cell r="CD60">
            <v>4</v>
          </cell>
          <cell r="CE60">
            <v>9</v>
          </cell>
          <cell r="CF60">
            <v>0</v>
          </cell>
          <cell r="CW60">
            <v>0</v>
          </cell>
          <cell r="CZ60">
            <v>241</v>
          </cell>
          <cell r="DB60">
            <v>0</v>
          </cell>
          <cell r="DP60">
            <v>256</v>
          </cell>
          <cell r="DQ60">
            <v>1</v>
          </cell>
          <cell r="DR60">
            <v>2</v>
          </cell>
          <cell r="DS60">
            <v>-8</v>
          </cell>
          <cell r="DT60">
            <v>-7</v>
          </cell>
          <cell r="DU60">
            <v>-2</v>
          </cell>
          <cell r="DV60">
            <v>-7</v>
          </cell>
          <cell r="DW60">
            <v>-1</v>
          </cell>
          <cell r="DX60">
            <v>4</v>
          </cell>
          <cell r="DY60">
            <v>-1</v>
          </cell>
          <cell r="DZ60">
            <v>4</v>
          </cell>
          <cell r="EA60">
            <v>9</v>
          </cell>
          <cell r="EB60">
            <v>0</v>
          </cell>
          <cell r="ES60">
            <v>62153</v>
          </cell>
          <cell r="ET60">
            <v>-299</v>
          </cell>
          <cell r="EU60">
            <v>-299</v>
          </cell>
          <cell r="EV60">
            <v>109888</v>
          </cell>
          <cell r="EW60">
            <v>-348</v>
          </cell>
          <cell r="EX60">
            <v>-348</v>
          </cell>
          <cell r="EY60">
            <v>20000.05</v>
          </cell>
          <cell r="EZ60">
            <v>1331.4</v>
          </cell>
          <cell r="FA60">
            <v>1331.4</v>
          </cell>
          <cell r="FB60">
            <v>2695.35</v>
          </cell>
          <cell r="FC60">
            <v>122.15</v>
          </cell>
          <cell r="FD60">
            <v>122.15</v>
          </cell>
          <cell r="FE60">
            <v>633379</v>
          </cell>
          <cell r="FF60">
            <v>2917</v>
          </cell>
          <cell r="FG60" t="str">
            <v xml:space="preserve"> -   </v>
          </cell>
          <cell r="FH60">
            <v>221602.35</v>
          </cell>
          <cell r="FI60">
            <v>14101.65</v>
          </cell>
          <cell r="FJ60">
            <v>24925</v>
          </cell>
          <cell r="FK60">
            <v>633356</v>
          </cell>
          <cell r="FL60">
            <v>26500</v>
          </cell>
          <cell r="FM60">
            <v>26500</v>
          </cell>
          <cell r="FN60">
            <v>0</v>
          </cell>
          <cell r="FO60">
            <v>0</v>
          </cell>
          <cell r="FP60">
            <v>0</v>
          </cell>
          <cell r="FQ60">
            <v>0</v>
          </cell>
          <cell r="FR60">
            <v>0</v>
          </cell>
          <cell r="FS60">
            <v>0</v>
          </cell>
          <cell r="FT60">
            <v>539</v>
          </cell>
          <cell r="FU60">
            <v>241</v>
          </cell>
          <cell r="FV60">
            <v>241</v>
          </cell>
        </row>
        <row r="61">
          <cell r="A61" t="str">
            <v>CE-521</v>
          </cell>
          <cell r="B61" t="str">
            <v>CE</v>
          </cell>
          <cell r="C61">
            <v>521</v>
          </cell>
          <cell r="D61" t="str">
            <v>04790 D COM CPS PEDEMONTANA</v>
          </cell>
          <cell r="E61">
            <v>0</v>
          </cell>
          <cell r="H61">
            <v>0</v>
          </cell>
          <cell r="BA61">
            <v>0</v>
          </cell>
          <cell r="BD61">
            <v>0</v>
          </cell>
          <cell r="CW61">
            <v>0</v>
          </cell>
          <cell r="CZ61">
            <v>0</v>
          </cell>
          <cell r="FB61">
            <v>0</v>
          </cell>
          <cell r="FC61">
            <v>0</v>
          </cell>
          <cell r="FD61">
            <v>0</v>
          </cell>
          <cell r="FE61" t="str">
            <v xml:space="preserve"> -   </v>
          </cell>
          <cell r="FF61" t="str">
            <v xml:space="preserve"> -   </v>
          </cell>
          <cell r="FG61" t="str">
            <v xml:space="preserve"> -   </v>
          </cell>
          <cell r="FH61">
            <v>0</v>
          </cell>
          <cell r="FI61">
            <v>0</v>
          </cell>
          <cell r="FJ61">
            <v>0</v>
          </cell>
          <cell r="FK61">
            <v>0</v>
          </cell>
          <cell r="FL61">
            <v>0</v>
          </cell>
          <cell r="FM61">
            <v>0</v>
          </cell>
          <cell r="FN61">
            <v>1014</v>
          </cell>
          <cell r="FO61">
            <v>0</v>
          </cell>
          <cell r="FP61">
            <v>0</v>
          </cell>
          <cell r="FQ61">
            <v>61</v>
          </cell>
          <cell r="FR61">
            <v>0</v>
          </cell>
          <cell r="FS61">
            <v>0</v>
          </cell>
        </row>
        <row r="62">
          <cell r="A62" t="str">
            <v>CE-530</v>
          </cell>
          <cell r="B62" t="str">
            <v>CE</v>
          </cell>
          <cell r="C62">
            <v>530</v>
          </cell>
          <cell r="D62" t="str">
            <v>28090 COM PASSANTE DI MESTRE</v>
          </cell>
          <cell r="E62">
            <v>90793.729000000007</v>
          </cell>
          <cell r="H62">
            <v>137618</v>
          </cell>
          <cell r="J62">
            <v>21575</v>
          </cell>
          <cell r="X62">
            <v>125558</v>
          </cell>
          <cell r="Y62">
            <v>5453</v>
          </cell>
          <cell r="Z62">
            <v>11809</v>
          </cell>
          <cell r="AA62">
            <v>18445</v>
          </cell>
          <cell r="AB62">
            <v>24564</v>
          </cell>
          <cell r="AC62">
            <v>29934</v>
          </cell>
          <cell r="AD62">
            <v>35210</v>
          </cell>
          <cell r="AE62">
            <v>39653</v>
          </cell>
          <cell r="AF62">
            <v>43388</v>
          </cell>
          <cell r="AG62">
            <v>46545</v>
          </cell>
          <cell r="AH62">
            <v>49563</v>
          </cell>
          <cell r="AI62">
            <v>51976</v>
          </cell>
          <cell r="AJ62">
            <v>53969</v>
          </cell>
          <cell r="BA62">
            <v>4404.8040000000001</v>
          </cell>
          <cell r="BD62">
            <v>13742</v>
          </cell>
          <cell r="BF62">
            <v>1665</v>
          </cell>
          <cell r="BT62">
            <v>8694</v>
          </cell>
          <cell r="BU62">
            <v>243</v>
          </cell>
          <cell r="BV62">
            <v>519</v>
          </cell>
          <cell r="BW62">
            <v>888</v>
          </cell>
          <cell r="BX62">
            <v>1303</v>
          </cell>
          <cell r="BY62">
            <v>1644</v>
          </cell>
          <cell r="BZ62">
            <v>2016</v>
          </cell>
          <cell r="CA62">
            <v>2375</v>
          </cell>
          <cell r="CB62">
            <v>2727</v>
          </cell>
          <cell r="CC62">
            <v>3066</v>
          </cell>
          <cell r="CD62">
            <v>3438</v>
          </cell>
          <cell r="CE62">
            <v>3795</v>
          </cell>
          <cell r="CF62">
            <v>4017</v>
          </cell>
          <cell r="CW62">
            <v>3096.875</v>
          </cell>
          <cell r="CZ62">
            <v>12206</v>
          </cell>
          <cell r="DB62">
            <v>1531</v>
          </cell>
          <cell r="DP62">
            <v>7554</v>
          </cell>
          <cell r="DQ62">
            <v>283</v>
          </cell>
          <cell r="DR62">
            <v>613</v>
          </cell>
          <cell r="DS62">
            <v>914</v>
          </cell>
          <cell r="DT62">
            <v>1232</v>
          </cell>
          <cell r="DU62">
            <v>1511</v>
          </cell>
          <cell r="DV62">
            <v>1741</v>
          </cell>
          <cell r="DW62">
            <v>1972</v>
          </cell>
          <cell r="DX62">
            <v>2166</v>
          </cell>
          <cell r="DY62">
            <v>2286</v>
          </cell>
          <cell r="DZ62">
            <v>2443</v>
          </cell>
          <cell r="EA62">
            <v>2568</v>
          </cell>
          <cell r="EB62">
            <v>2628</v>
          </cell>
          <cell r="ES62">
            <v>10926</v>
          </cell>
          <cell r="ET62">
            <v>2164</v>
          </cell>
          <cell r="EU62">
            <v>516</v>
          </cell>
          <cell r="EV62">
            <v>0</v>
          </cell>
          <cell r="EW62">
            <v>0</v>
          </cell>
          <cell r="EX62">
            <v>0</v>
          </cell>
          <cell r="EY62">
            <v>83249.460000000006</v>
          </cell>
          <cell r="EZ62">
            <v>5888.82</v>
          </cell>
          <cell r="FA62">
            <v>3072.72</v>
          </cell>
          <cell r="FB62">
            <v>88219.562999999995</v>
          </cell>
          <cell r="FC62">
            <v>5397.8159999999998</v>
          </cell>
          <cell r="FD62">
            <v>2990.5050000000001</v>
          </cell>
          <cell r="FE62">
            <v>302614</v>
          </cell>
          <cell r="FF62">
            <v>22775</v>
          </cell>
          <cell r="FG62">
            <v>14337</v>
          </cell>
          <cell r="FH62">
            <v>253267</v>
          </cell>
          <cell r="FI62">
            <v>17700</v>
          </cell>
          <cell r="FJ62">
            <v>6565.2</v>
          </cell>
          <cell r="FK62">
            <v>259200</v>
          </cell>
          <cell r="FL62">
            <v>17583.3</v>
          </cell>
          <cell r="FM62">
            <v>8533.14</v>
          </cell>
          <cell r="FN62">
            <v>112161</v>
          </cell>
          <cell r="FO62">
            <v>7900</v>
          </cell>
          <cell r="FP62">
            <v>4100</v>
          </cell>
          <cell r="FQ62">
            <v>68800</v>
          </cell>
          <cell r="FR62">
            <v>5100</v>
          </cell>
          <cell r="FS62">
            <v>3300</v>
          </cell>
          <cell r="FT62">
            <v>249779</v>
          </cell>
          <cell r="FU62">
            <v>21642</v>
          </cell>
          <cell r="FV62">
            <v>16306</v>
          </cell>
        </row>
        <row r="63">
          <cell r="A63" t="str">
            <v>CE-550</v>
          </cell>
          <cell r="B63" t="str">
            <v>CE</v>
          </cell>
          <cell r="C63">
            <v>550</v>
          </cell>
          <cell r="D63" t="str">
            <v>40032 COM VENICE LINK BONISIOLO</v>
          </cell>
          <cell r="E63">
            <v>349.93900000000002</v>
          </cell>
          <cell r="H63">
            <v>389</v>
          </cell>
          <cell r="J63">
            <v>11</v>
          </cell>
          <cell r="X63">
            <v>410</v>
          </cell>
          <cell r="AJ63">
            <v>0</v>
          </cell>
          <cell r="BA63">
            <v>-6.3250000000000002</v>
          </cell>
          <cell r="BD63">
            <v>-7</v>
          </cell>
          <cell r="BF63">
            <v>0</v>
          </cell>
          <cell r="BT63">
            <v>-6</v>
          </cell>
          <cell r="CF63">
            <v>0</v>
          </cell>
          <cell r="CW63">
            <v>3.4000000000000002E-2</v>
          </cell>
          <cell r="CZ63">
            <v>0</v>
          </cell>
          <cell r="DB63">
            <v>0</v>
          </cell>
          <cell r="DP63">
            <v>0</v>
          </cell>
          <cell r="EB63">
            <v>0</v>
          </cell>
          <cell r="ES63">
            <v>0</v>
          </cell>
          <cell r="ET63">
            <v>0</v>
          </cell>
          <cell r="EU63">
            <v>0</v>
          </cell>
          <cell r="EV63">
            <v>0</v>
          </cell>
          <cell r="EW63">
            <v>0</v>
          </cell>
          <cell r="EX63">
            <v>0</v>
          </cell>
          <cell r="EY63">
            <v>0</v>
          </cell>
          <cell r="EZ63">
            <v>0</v>
          </cell>
          <cell r="FA63">
            <v>0</v>
          </cell>
          <cell r="FB63">
            <v>321.93700000000001</v>
          </cell>
          <cell r="FC63">
            <v>-1.4910000000000001</v>
          </cell>
          <cell r="FD63">
            <v>-1.4E-2</v>
          </cell>
          <cell r="FE63">
            <v>23217</v>
          </cell>
          <cell r="FF63">
            <v>151</v>
          </cell>
          <cell r="FG63">
            <v>-210</v>
          </cell>
          <cell r="FH63">
            <v>22905</v>
          </cell>
          <cell r="FI63">
            <v>155</v>
          </cell>
          <cell r="FJ63">
            <v>-211</v>
          </cell>
          <cell r="FK63">
            <v>23142</v>
          </cell>
          <cell r="FL63">
            <v>168</v>
          </cell>
          <cell r="FM63">
            <v>-200</v>
          </cell>
          <cell r="FN63">
            <v>22807</v>
          </cell>
          <cell r="FO63">
            <v>157</v>
          </cell>
          <cell r="FP63">
            <v>-210</v>
          </cell>
          <cell r="FQ63">
            <v>13123</v>
          </cell>
          <cell r="FR63">
            <v>2240</v>
          </cell>
          <cell r="FS63">
            <v>2055</v>
          </cell>
          <cell r="FT63">
            <v>23196</v>
          </cell>
          <cell r="FU63">
            <v>150</v>
          </cell>
          <cell r="FV63">
            <v>-210</v>
          </cell>
        </row>
        <row r="64">
          <cell r="A64" t="str">
            <v>CE-560</v>
          </cell>
          <cell r="B64" t="str">
            <v>CE</v>
          </cell>
          <cell r="C64">
            <v>560</v>
          </cell>
          <cell r="D64" t="str">
            <v>40032E COM VENICE L BONISIOLO ELISIONI</v>
          </cell>
          <cell r="E64">
            <v>-18606.274000000001</v>
          </cell>
          <cell r="H64">
            <v>-20249</v>
          </cell>
          <cell r="J64">
            <v>-438</v>
          </cell>
          <cell r="X64">
            <v>-20545</v>
          </cell>
          <cell r="Y64">
            <v>-211</v>
          </cell>
          <cell r="Z64">
            <v>-421</v>
          </cell>
          <cell r="AA64">
            <v>-547</v>
          </cell>
          <cell r="AB64">
            <v>-610</v>
          </cell>
          <cell r="AC64">
            <v>-610</v>
          </cell>
          <cell r="AD64">
            <v>-610</v>
          </cell>
          <cell r="AE64">
            <v>-610</v>
          </cell>
          <cell r="AF64">
            <v>-610</v>
          </cell>
          <cell r="AG64">
            <v>-610</v>
          </cell>
          <cell r="AH64">
            <v>-610</v>
          </cell>
          <cell r="AI64">
            <v>-610</v>
          </cell>
          <cell r="AJ64">
            <v>-610</v>
          </cell>
          <cell r="BA64">
            <v>0</v>
          </cell>
          <cell r="BD64">
            <v>0</v>
          </cell>
          <cell r="BF64">
            <v>0</v>
          </cell>
          <cell r="BT64">
            <v>0</v>
          </cell>
          <cell r="BU64">
            <v>0</v>
          </cell>
          <cell r="BV64">
            <v>0</v>
          </cell>
          <cell r="BW64">
            <v>0</v>
          </cell>
          <cell r="BX64">
            <v>0</v>
          </cell>
          <cell r="BY64">
            <v>0</v>
          </cell>
          <cell r="BZ64">
            <v>0</v>
          </cell>
          <cell r="CA64">
            <v>0</v>
          </cell>
          <cell r="CB64">
            <v>0</v>
          </cell>
          <cell r="CC64">
            <v>0</v>
          </cell>
          <cell r="CD64">
            <v>0</v>
          </cell>
          <cell r="CE64">
            <v>0</v>
          </cell>
          <cell r="CF64">
            <v>0</v>
          </cell>
          <cell r="CW64">
            <v>0</v>
          </cell>
          <cell r="CZ64">
            <v>0</v>
          </cell>
          <cell r="DB64">
            <v>0</v>
          </cell>
          <cell r="DP64">
            <v>0</v>
          </cell>
          <cell r="DQ64">
            <v>0</v>
          </cell>
          <cell r="DR64">
            <v>0</v>
          </cell>
          <cell r="DS64">
            <v>0</v>
          </cell>
          <cell r="DT64">
            <v>0</v>
          </cell>
          <cell r="DU64">
            <v>0</v>
          </cell>
          <cell r="DV64">
            <v>0</v>
          </cell>
          <cell r="DW64">
            <v>0</v>
          </cell>
          <cell r="DX64">
            <v>0</v>
          </cell>
          <cell r="DY64">
            <v>0</v>
          </cell>
          <cell r="DZ64">
            <v>0</v>
          </cell>
          <cell r="EA64">
            <v>0</v>
          </cell>
          <cell r="EB64">
            <v>0</v>
          </cell>
          <cell r="ES64">
            <v>0</v>
          </cell>
          <cell r="ET64">
            <v>0</v>
          </cell>
          <cell r="EU64">
            <v>0</v>
          </cell>
          <cell r="EV64">
            <v>0</v>
          </cell>
          <cell r="EW64">
            <v>0</v>
          </cell>
          <cell r="EX64">
            <v>0</v>
          </cell>
          <cell r="EY64">
            <v>-21987.45</v>
          </cell>
          <cell r="EZ64">
            <v>0</v>
          </cell>
          <cell r="FA64">
            <v>0</v>
          </cell>
          <cell r="FB64">
            <v>-19348.904999999999</v>
          </cell>
          <cell r="FC64">
            <v>0</v>
          </cell>
          <cell r="FD64">
            <v>0</v>
          </cell>
          <cell r="FE64">
            <v>-41806</v>
          </cell>
          <cell r="FF64" t="str">
            <v xml:space="preserve"> -   </v>
          </cell>
          <cell r="FG64" t="str">
            <v xml:space="preserve"> -   </v>
          </cell>
          <cell r="FH64">
            <v>-49533</v>
          </cell>
          <cell r="FI64">
            <v>0</v>
          </cell>
          <cell r="FJ64">
            <v>0</v>
          </cell>
          <cell r="FK64">
            <v>-40600</v>
          </cell>
          <cell r="FL64">
            <v>0</v>
          </cell>
          <cell r="FM64">
            <v>0</v>
          </cell>
          <cell r="FN64">
            <v>-20651</v>
          </cell>
          <cell r="FO64">
            <v>0</v>
          </cell>
          <cell r="FP64">
            <v>0</v>
          </cell>
          <cell r="FQ64">
            <v>-11429</v>
          </cell>
          <cell r="FR64">
            <v>0</v>
          </cell>
          <cell r="FS64">
            <v>0</v>
          </cell>
          <cell r="FT64">
            <v>-40900</v>
          </cell>
          <cell r="FU64">
            <v>0</v>
          </cell>
          <cell r="FV64">
            <v>0</v>
          </cell>
        </row>
        <row r="65">
          <cell r="A65" t="str">
            <v>CE-570</v>
          </cell>
          <cell r="B65" t="str">
            <v>CE</v>
          </cell>
          <cell r="C65">
            <v>570</v>
          </cell>
          <cell r="D65" t="str">
            <v>40033 COM VENICE LINK MARTELLAGO</v>
          </cell>
          <cell r="E65">
            <v>17429.722000000002</v>
          </cell>
          <cell r="H65">
            <v>23890</v>
          </cell>
          <cell r="J65">
            <v>966</v>
          </cell>
          <cell r="X65">
            <v>24801</v>
          </cell>
          <cell r="Y65">
            <v>524</v>
          </cell>
          <cell r="Z65">
            <v>939</v>
          </cell>
          <cell r="AA65">
            <v>1485</v>
          </cell>
          <cell r="AB65">
            <v>1873</v>
          </cell>
          <cell r="AC65">
            <v>2232</v>
          </cell>
          <cell r="AD65">
            <v>2556</v>
          </cell>
          <cell r="AE65">
            <v>3398</v>
          </cell>
          <cell r="AF65">
            <v>3400</v>
          </cell>
          <cell r="AG65">
            <v>3403</v>
          </cell>
          <cell r="AH65">
            <v>3400</v>
          </cell>
          <cell r="AI65">
            <v>3400</v>
          </cell>
          <cell r="AJ65">
            <v>3400</v>
          </cell>
          <cell r="BA65">
            <v>1451.874</v>
          </cell>
          <cell r="BD65">
            <v>5336</v>
          </cell>
          <cell r="BF65">
            <v>196</v>
          </cell>
          <cell r="BT65">
            <v>5512</v>
          </cell>
          <cell r="BU65">
            <v>106</v>
          </cell>
          <cell r="BV65">
            <v>189</v>
          </cell>
          <cell r="BW65">
            <v>300</v>
          </cell>
          <cell r="BX65">
            <v>379</v>
          </cell>
          <cell r="BY65">
            <v>452</v>
          </cell>
          <cell r="BZ65">
            <v>518</v>
          </cell>
          <cell r="CA65">
            <v>690</v>
          </cell>
          <cell r="CB65">
            <v>691</v>
          </cell>
          <cell r="CC65">
            <v>692</v>
          </cell>
          <cell r="CD65">
            <v>688</v>
          </cell>
          <cell r="CE65">
            <v>688</v>
          </cell>
          <cell r="CF65">
            <v>688</v>
          </cell>
          <cell r="CW65">
            <v>1371.2629999999999</v>
          </cell>
          <cell r="CZ65">
            <v>5190</v>
          </cell>
          <cell r="DB65">
            <v>198</v>
          </cell>
          <cell r="DP65">
            <v>5238</v>
          </cell>
          <cell r="DQ65">
            <v>105</v>
          </cell>
          <cell r="DR65">
            <v>188</v>
          </cell>
          <cell r="DS65">
            <v>269</v>
          </cell>
          <cell r="DT65">
            <v>348</v>
          </cell>
          <cell r="DU65">
            <v>421</v>
          </cell>
          <cell r="DV65">
            <v>459</v>
          </cell>
          <cell r="DW65">
            <v>631</v>
          </cell>
          <cell r="DX65">
            <v>631</v>
          </cell>
          <cell r="DY65">
            <v>632</v>
          </cell>
          <cell r="DZ65">
            <v>629</v>
          </cell>
          <cell r="EA65">
            <v>629</v>
          </cell>
          <cell r="EB65">
            <v>628</v>
          </cell>
          <cell r="ES65">
            <v>0</v>
          </cell>
          <cell r="ET65">
            <v>0</v>
          </cell>
          <cell r="EU65">
            <v>0</v>
          </cell>
          <cell r="EV65">
            <v>0</v>
          </cell>
          <cell r="EW65">
            <v>0</v>
          </cell>
          <cell r="EX65">
            <v>0</v>
          </cell>
          <cell r="EY65">
            <v>19183.89</v>
          </cell>
          <cell r="EZ65">
            <v>359.29</v>
          </cell>
          <cell r="FA65">
            <v>83.57</v>
          </cell>
          <cell r="FB65">
            <v>22445.655999999999</v>
          </cell>
          <cell r="FC65">
            <v>1641.501</v>
          </cell>
          <cell r="FD65">
            <v>1563.5609999999999</v>
          </cell>
          <cell r="FE65">
            <v>30801</v>
          </cell>
          <cell r="FF65">
            <v>6300</v>
          </cell>
          <cell r="FG65">
            <v>5766</v>
          </cell>
          <cell r="FH65">
            <v>29135</v>
          </cell>
          <cell r="FI65">
            <v>1039.24</v>
          </cell>
          <cell r="FJ65">
            <v>562</v>
          </cell>
          <cell r="FK65">
            <v>29200</v>
          </cell>
          <cell r="FL65">
            <v>2200</v>
          </cell>
          <cell r="FM65">
            <v>2000</v>
          </cell>
          <cell r="FN65">
            <v>2600</v>
          </cell>
          <cell r="FO65">
            <v>100</v>
          </cell>
          <cell r="FP65">
            <v>-100</v>
          </cell>
          <cell r="FQ65">
            <v>2600</v>
          </cell>
          <cell r="FR65">
            <v>100</v>
          </cell>
          <cell r="FS65">
            <v>-100</v>
          </cell>
          <cell r="FT65">
            <v>26490</v>
          </cell>
          <cell r="FU65">
            <v>5436</v>
          </cell>
          <cell r="FV65">
            <v>5090</v>
          </cell>
        </row>
        <row r="66">
          <cell r="A66" t="str">
            <v>CE-542</v>
          </cell>
          <cell r="B66" t="str">
            <v>CE</v>
          </cell>
          <cell r="C66">
            <v>542</v>
          </cell>
          <cell r="D66" t="str">
            <v>9B0005 COM Elisioni IGL CPS</v>
          </cell>
          <cell r="X66">
            <v>0</v>
          </cell>
          <cell r="Y66">
            <v>0</v>
          </cell>
          <cell r="Z66">
            <v>0</v>
          </cell>
          <cell r="AA66">
            <v>0</v>
          </cell>
          <cell r="AB66">
            <v>0</v>
          </cell>
          <cell r="AC66">
            <v>0</v>
          </cell>
          <cell r="AD66">
            <v>0</v>
          </cell>
          <cell r="AE66">
            <v>0</v>
          </cell>
          <cell r="AF66">
            <v>0</v>
          </cell>
          <cell r="AG66">
            <v>-1000</v>
          </cell>
          <cell r="AH66">
            <v>-3000</v>
          </cell>
          <cell r="AI66">
            <v>-5000</v>
          </cell>
          <cell r="AJ66">
            <v>-10200</v>
          </cell>
          <cell r="BT66">
            <v>0</v>
          </cell>
          <cell r="BU66">
            <v>0</v>
          </cell>
          <cell r="BV66">
            <v>0</v>
          </cell>
          <cell r="BW66">
            <v>0</v>
          </cell>
          <cell r="BX66">
            <v>0</v>
          </cell>
          <cell r="BY66">
            <v>0</v>
          </cell>
          <cell r="BZ66">
            <v>0</v>
          </cell>
          <cell r="CA66">
            <v>0</v>
          </cell>
          <cell r="CB66">
            <v>0</v>
          </cell>
          <cell r="CC66">
            <v>0</v>
          </cell>
          <cell r="CD66">
            <v>0</v>
          </cell>
          <cell r="CE66">
            <v>0</v>
          </cell>
          <cell r="CF66">
            <v>0</v>
          </cell>
          <cell r="DP66">
            <v>0</v>
          </cell>
          <cell r="DQ66">
            <v>0</v>
          </cell>
          <cell r="DR66">
            <v>0</v>
          </cell>
          <cell r="DS66">
            <v>0</v>
          </cell>
          <cell r="DT66">
            <v>0</v>
          </cell>
          <cell r="DU66">
            <v>0</v>
          </cell>
          <cell r="DV66">
            <v>0</v>
          </cell>
          <cell r="DW66">
            <v>0</v>
          </cell>
          <cell r="DX66">
            <v>0</v>
          </cell>
          <cell r="DY66">
            <v>0</v>
          </cell>
          <cell r="DZ66">
            <v>0</v>
          </cell>
          <cell r="EA66">
            <v>0</v>
          </cell>
          <cell r="EB66">
            <v>0</v>
          </cell>
          <cell r="ES66">
            <v>-27030</v>
          </cell>
          <cell r="ET66">
            <v>0</v>
          </cell>
          <cell r="EU66">
            <v>0</v>
          </cell>
          <cell r="EV66">
            <v>-74461</v>
          </cell>
          <cell r="EW66">
            <v>0</v>
          </cell>
          <cell r="EX66">
            <v>0</v>
          </cell>
          <cell r="FE66">
            <v>-487954</v>
          </cell>
          <cell r="FF66" t="str">
            <v xml:space="preserve"> -   </v>
          </cell>
          <cell r="FG66" t="str">
            <v xml:space="preserve"> -   </v>
          </cell>
          <cell r="FT66">
            <v>0</v>
          </cell>
          <cell r="FU66">
            <v>0</v>
          </cell>
          <cell r="FV66">
            <v>0</v>
          </cell>
        </row>
        <row r="67">
          <cell r="A67" t="str">
            <v>CE-541</v>
          </cell>
          <cell r="B67" t="str">
            <v>CE</v>
          </cell>
          <cell r="C67">
            <v>541</v>
          </cell>
          <cell r="D67" t="str">
            <v>9B0005 COM IGL CPS</v>
          </cell>
          <cell r="X67">
            <v>0</v>
          </cell>
          <cell r="Y67">
            <v>0</v>
          </cell>
          <cell r="Z67">
            <v>0</v>
          </cell>
          <cell r="AA67">
            <v>56</v>
          </cell>
          <cell r="AB67">
            <v>111</v>
          </cell>
          <cell r="AC67">
            <v>167</v>
          </cell>
          <cell r="AD67">
            <v>1087</v>
          </cell>
          <cell r="AE67">
            <v>2862</v>
          </cell>
          <cell r="AF67">
            <v>4690</v>
          </cell>
          <cell r="AG67">
            <v>6518</v>
          </cell>
          <cell r="AH67">
            <v>9298</v>
          </cell>
          <cell r="AI67">
            <v>12077</v>
          </cell>
          <cell r="AJ67">
            <v>17439</v>
          </cell>
          <cell r="BT67">
            <v>0</v>
          </cell>
          <cell r="BU67">
            <v>0</v>
          </cell>
          <cell r="BV67">
            <v>0</v>
          </cell>
          <cell r="BW67">
            <v>4</v>
          </cell>
          <cell r="BX67">
            <v>7</v>
          </cell>
          <cell r="BY67">
            <v>11</v>
          </cell>
          <cell r="BZ67">
            <v>70</v>
          </cell>
          <cell r="CA67">
            <v>186</v>
          </cell>
          <cell r="CB67">
            <v>304</v>
          </cell>
          <cell r="CC67">
            <v>422</v>
          </cell>
          <cell r="CD67">
            <v>602</v>
          </cell>
          <cell r="CE67">
            <v>781</v>
          </cell>
          <cell r="CF67">
            <v>1128</v>
          </cell>
          <cell r="DP67">
            <v>0</v>
          </cell>
          <cell r="DQ67">
            <v>0</v>
          </cell>
          <cell r="DR67">
            <v>0</v>
          </cell>
          <cell r="DS67">
            <v>4</v>
          </cell>
          <cell r="DT67">
            <v>7</v>
          </cell>
          <cell r="DU67">
            <v>11</v>
          </cell>
          <cell r="DV67">
            <v>-112</v>
          </cell>
          <cell r="DW67">
            <v>-15</v>
          </cell>
          <cell r="DX67">
            <v>84</v>
          </cell>
          <cell r="DY67">
            <v>-11</v>
          </cell>
          <cell r="DZ67">
            <v>130</v>
          </cell>
          <cell r="EA67">
            <v>259</v>
          </cell>
          <cell r="EB67">
            <v>361</v>
          </cell>
          <cell r="ES67">
            <v>46861</v>
          </cell>
          <cell r="ET67">
            <v>3032</v>
          </cell>
          <cell r="EU67">
            <v>1992</v>
          </cell>
          <cell r="EV67">
            <v>87199</v>
          </cell>
          <cell r="EW67">
            <v>5641</v>
          </cell>
          <cell r="EX67">
            <v>4219</v>
          </cell>
          <cell r="FE67">
            <v>487954</v>
          </cell>
          <cell r="FF67">
            <v>31567</v>
          </cell>
          <cell r="FG67">
            <v>26788</v>
          </cell>
          <cell r="FT67">
            <v>0</v>
          </cell>
          <cell r="FU67">
            <v>0</v>
          </cell>
          <cell r="FV67">
            <v>0</v>
          </cell>
        </row>
        <row r="68">
          <cell r="A68" t="str">
            <v>CE-540</v>
          </cell>
          <cell r="B68" t="str">
            <v>CE</v>
          </cell>
          <cell r="C68">
            <v>540</v>
          </cell>
          <cell r="D68" t="str">
            <v>COM 28091 PDM RET BDG</v>
          </cell>
          <cell r="E68">
            <v>0</v>
          </cell>
          <cell r="H68">
            <v>0</v>
          </cell>
          <cell r="X68">
            <v>0</v>
          </cell>
          <cell r="AJ68">
            <v>0</v>
          </cell>
          <cell r="BA68">
            <v>0</v>
          </cell>
          <cell r="BD68">
            <v>0</v>
          </cell>
          <cell r="BT68">
            <v>0</v>
          </cell>
          <cell r="CF68">
            <v>0</v>
          </cell>
          <cell r="CW68">
            <v>-147.059</v>
          </cell>
          <cell r="CZ68">
            <v>-461</v>
          </cell>
          <cell r="DP68">
            <v>-461</v>
          </cell>
          <cell r="EB68">
            <v>0</v>
          </cell>
          <cell r="ES68">
            <v>0</v>
          </cell>
          <cell r="ET68">
            <v>0</v>
          </cell>
          <cell r="EU68">
            <v>0</v>
          </cell>
          <cell r="EV68">
            <v>0</v>
          </cell>
          <cell r="EW68">
            <v>0</v>
          </cell>
          <cell r="EX68">
            <v>0</v>
          </cell>
          <cell r="EY68">
            <v>0</v>
          </cell>
          <cell r="EZ68">
            <v>0</v>
          </cell>
          <cell r="FA68">
            <v>0</v>
          </cell>
          <cell r="FB68">
            <v>-0.03</v>
          </cell>
          <cell r="FC68">
            <v>0.114</v>
          </cell>
          <cell r="FD68">
            <v>-144.078</v>
          </cell>
          <cell r="FH68">
            <v>0</v>
          </cell>
          <cell r="FI68">
            <v>0</v>
          </cell>
          <cell r="FJ68">
            <v>0</v>
          </cell>
          <cell r="FK68">
            <v>0</v>
          </cell>
          <cell r="FL68">
            <v>0</v>
          </cell>
          <cell r="FM68">
            <v>0</v>
          </cell>
          <cell r="FN68">
            <v>0</v>
          </cell>
          <cell r="FO68">
            <v>0</v>
          </cell>
          <cell r="FP68">
            <v>0</v>
          </cell>
          <cell r="FQ68">
            <v>0</v>
          </cell>
          <cell r="FR68">
            <v>0</v>
          </cell>
          <cell r="FS68">
            <v>0</v>
          </cell>
          <cell r="FT68">
            <v>0</v>
          </cell>
          <cell r="FU68">
            <v>0</v>
          </cell>
          <cell r="FV68">
            <v>-461</v>
          </cell>
        </row>
        <row r="69">
          <cell r="A69" t="str">
            <v>CE-580</v>
          </cell>
          <cell r="B69" t="str">
            <v>CE</v>
          </cell>
          <cell r="C69">
            <v>580</v>
          </cell>
          <cell r="D69" t="str">
            <v>DI002 COM NUOVE ACQUISIZIONI</v>
          </cell>
          <cell r="E69">
            <v>0</v>
          </cell>
          <cell r="H69">
            <v>0</v>
          </cell>
          <cell r="X69">
            <v>0</v>
          </cell>
          <cell r="Y69">
            <v>0</v>
          </cell>
          <cell r="Z69">
            <v>0</v>
          </cell>
          <cell r="AA69">
            <v>0</v>
          </cell>
          <cell r="AB69">
            <v>0</v>
          </cell>
          <cell r="AC69">
            <v>0</v>
          </cell>
          <cell r="AD69">
            <v>0</v>
          </cell>
          <cell r="AE69">
            <v>0</v>
          </cell>
          <cell r="AF69">
            <v>0</v>
          </cell>
          <cell r="AG69">
            <v>0</v>
          </cell>
          <cell r="AH69">
            <v>600</v>
          </cell>
          <cell r="AI69">
            <v>3600</v>
          </cell>
          <cell r="AJ69">
            <v>6000</v>
          </cell>
          <cell r="BA69">
            <v>0</v>
          </cell>
          <cell r="BD69">
            <v>0</v>
          </cell>
          <cell r="BT69">
            <v>0</v>
          </cell>
          <cell r="BU69">
            <v>0</v>
          </cell>
          <cell r="BV69">
            <v>0</v>
          </cell>
          <cell r="BW69">
            <v>0</v>
          </cell>
          <cell r="BX69">
            <v>0</v>
          </cell>
          <cell r="BY69">
            <v>0</v>
          </cell>
          <cell r="BZ69">
            <v>0</v>
          </cell>
          <cell r="CA69">
            <v>0</v>
          </cell>
          <cell r="CB69">
            <v>0</v>
          </cell>
          <cell r="CC69">
            <v>0</v>
          </cell>
          <cell r="CD69">
            <v>42</v>
          </cell>
          <cell r="CE69">
            <v>252</v>
          </cell>
          <cell r="CF69">
            <v>420</v>
          </cell>
          <cell r="CW69">
            <v>0</v>
          </cell>
          <cell r="CZ69">
            <v>0</v>
          </cell>
          <cell r="DP69">
            <v>0</v>
          </cell>
          <cell r="DQ69">
            <v>0</v>
          </cell>
          <cell r="DR69">
            <v>0</v>
          </cell>
          <cell r="DS69">
            <v>0</v>
          </cell>
          <cell r="DT69">
            <v>1</v>
          </cell>
          <cell r="DU69">
            <v>1</v>
          </cell>
          <cell r="DV69">
            <v>2</v>
          </cell>
          <cell r="DW69">
            <v>3</v>
          </cell>
          <cell r="DX69">
            <v>5</v>
          </cell>
          <cell r="DY69">
            <v>2</v>
          </cell>
          <cell r="DZ69">
            <v>39</v>
          </cell>
          <cell r="EA69">
            <v>238</v>
          </cell>
          <cell r="EB69">
            <v>393</v>
          </cell>
          <cell r="ES69">
            <v>22000</v>
          </cell>
          <cell r="ET69">
            <v>1540</v>
          </cell>
          <cell r="EU69">
            <v>1314</v>
          </cell>
          <cell r="EV69">
            <v>54500</v>
          </cell>
          <cell r="EW69">
            <v>3815</v>
          </cell>
          <cell r="EX69">
            <v>3264</v>
          </cell>
          <cell r="EY69">
            <v>8935</v>
          </cell>
          <cell r="EZ69">
            <v>626</v>
          </cell>
          <cell r="FA69">
            <v>459</v>
          </cell>
          <cell r="FB69">
            <v>1382</v>
          </cell>
          <cell r="FC69">
            <v>96</v>
          </cell>
          <cell r="FD69">
            <v>84</v>
          </cell>
          <cell r="FE69">
            <v>1000000</v>
          </cell>
          <cell r="FF69">
            <v>70000</v>
          </cell>
          <cell r="FG69">
            <v>69229</v>
          </cell>
          <cell r="FH69">
            <v>0</v>
          </cell>
          <cell r="FI69">
            <v>0</v>
          </cell>
          <cell r="FJ69">
            <v>0</v>
          </cell>
          <cell r="FK69">
            <v>0</v>
          </cell>
          <cell r="FL69">
            <v>0</v>
          </cell>
          <cell r="FM69">
            <v>0</v>
          </cell>
          <cell r="FN69">
            <v>0</v>
          </cell>
          <cell r="FO69">
            <v>0</v>
          </cell>
          <cell r="FP69">
            <v>0</v>
          </cell>
          <cell r="FQ69">
            <v>0</v>
          </cell>
          <cell r="FR69">
            <v>0</v>
          </cell>
          <cell r="FS69">
            <v>0</v>
          </cell>
          <cell r="FT69">
            <v>0</v>
          </cell>
          <cell r="FU69">
            <v>0</v>
          </cell>
          <cell r="FV69">
            <v>0</v>
          </cell>
        </row>
        <row r="70">
          <cell r="A70" t="str">
            <v>CE-590</v>
          </cell>
          <cell r="B70" t="str">
            <v>CE</v>
          </cell>
          <cell r="C70">
            <v>590</v>
          </cell>
          <cell r="D70" t="str">
            <v>04147 COM CAVET</v>
          </cell>
          <cell r="E70">
            <v>226841.29199999999</v>
          </cell>
          <cell r="H70">
            <v>332064</v>
          </cell>
          <cell r="J70">
            <v>44209</v>
          </cell>
          <cell r="X70">
            <v>328665</v>
          </cell>
          <cell r="Y70">
            <v>26275</v>
          </cell>
          <cell r="Z70">
            <v>54893</v>
          </cell>
          <cell r="AA70">
            <v>88826</v>
          </cell>
          <cell r="AB70">
            <v>123453</v>
          </cell>
          <cell r="AC70">
            <v>157281</v>
          </cell>
          <cell r="AD70">
            <v>188091</v>
          </cell>
          <cell r="AE70">
            <v>203380</v>
          </cell>
          <cell r="AF70">
            <v>215964</v>
          </cell>
          <cell r="AG70">
            <v>230120</v>
          </cell>
          <cell r="AH70">
            <v>233941</v>
          </cell>
          <cell r="AI70">
            <v>237028</v>
          </cell>
          <cell r="AJ70">
            <v>240678</v>
          </cell>
          <cell r="BA70">
            <v>17960.293000000001</v>
          </cell>
          <cell r="BD70">
            <v>16285</v>
          </cell>
          <cell r="BF70">
            <v>1010</v>
          </cell>
          <cell r="BT70">
            <v>16191</v>
          </cell>
          <cell r="BU70">
            <v>595</v>
          </cell>
          <cell r="BV70">
            <v>1234</v>
          </cell>
          <cell r="BW70">
            <v>1975</v>
          </cell>
          <cell r="BX70">
            <v>2729</v>
          </cell>
          <cell r="BY70">
            <v>3468</v>
          </cell>
          <cell r="BZ70">
            <v>4149</v>
          </cell>
          <cell r="CA70">
            <v>4537</v>
          </cell>
          <cell r="CB70">
            <v>4874</v>
          </cell>
          <cell r="CC70">
            <v>5241</v>
          </cell>
          <cell r="CD70">
            <v>5413</v>
          </cell>
          <cell r="CE70">
            <v>5570</v>
          </cell>
          <cell r="CF70">
            <v>6054</v>
          </cell>
          <cell r="CW70">
            <v>18739.511999999999</v>
          </cell>
          <cell r="CZ70">
            <v>18011</v>
          </cell>
          <cell r="DB70">
            <v>869</v>
          </cell>
          <cell r="DP70">
            <v>17042</v>
          </cell>
          <cell r="DQ70">
            <v>523</v>
          </cell>
          <cell r="DR70">
            <v>1096</v>
          </cell>
          <cell r="DS70">
            <v>1768</v>
          </cell>
          <cell r="DT70">
            <v>2434</v>
          </cell>
          <cell r="DU70">
            <v>3069</v>
          </cell>
          <cell r="DV70">
            <v>3646</v>
          </cell>
          <cell r="DW70">
            <v>3827</v>
          </cell>
          <cell r="DX70">
            <v>3957</v>
          </cell>
          <cell r="DY70">
            <v>4127</v>
          </cell>
          <cell r="DZ70">
            <v>4052</v>
          </cell>
          <cell r="EA70">
            <v>3973</v>
          </cell>
          <cell r="EB70">
            <v>3898</v>
          </cell>
          <cell r="ES70">
            <v>3395</v>
          </cell>
          <cell r="ET70">
            <v>1977</v>
          </cell>
          <cell r="EU70">
            <v>-1004</v>
          </cell>
          <cell r="EV70">
            <v>1235</v>
          </cell>
          <cell r="EW70">
            <v>1188</v>
          </cell>
          <cell r="EX70">
            <v>111</v>
          </cell>
          <cell r="EY70">
            <v>172147.845</v>
          </cell>
          <cell r="EZ70">
            <v>1531.817</v>
          </cell>
          <cell r="FA70">
            <v>2704.0219999999999</v>
          </cell>
          <cell r="FB70">
            <v>331459.701</v>
          </cell>
          <cell r="FC70">
            <v>20500.812000000002</v>
          </cell>
          <cell r="FD70">
            <v>18967.133000000002</v>
          </cell>
          <cell r="FE70">
            <v>3949556</v>
          </cell>
          <cell r="FF70">
            <v>166614</v>
          </cell>
          <cell r="FG70">
            <v>192239</v>
          </cell>
          <cell r="FH70">
            <v>3794077</v>
          </cell>
          <cell r="FI70">
            <v>157458</v>
          </cell>
          <cell r="FJ70">
            <v>180195</v>
          </cell>
          <cell r="FK70">
            <v>3894492</v>
          </cell>
          <cell r="FL70">
            <v>170068</v>
          </cell>
          <cell r="FM70">
            <v>193398</v>
          </cell>
          <cell r="FN70">
            <v>3367200</v>
          </cell>
          <cell r="FO70">
            <v>141200</v>
          </cell>
          <cell r="FP70">
            <v>172303</v>
          </cell>
          <cell r="FQ70">
            <v>293100</v>
          </cell>
          <cell r="FR70">
            <v>-11100</v>
          </cell>
          <cell r="FS70">
            <v>-10800</v>
          </cell>
          <cell r="FT70">
            <v>3699264</v>
          </cell>
          <cell r="FU70">
            <v>157485</v>
          </cell>
          <cell r="FV70">
            <v>190314</v>
          </cell>
        </row>
        <row r="71">
          <cell r="A71" t="str">
            <v>CE-600</v>
          </cell>
          <cell r="B71" t="str">
            <v>CE</v>
          </cell>
          <cell r="C71">
            <v>600</v>
          </cell>
          <cell r="D71" t="str">
            <v>04481 COM COCIV</v>
          </cell>
          <cell r="E71">
            <v>2440.7049999999999</v>
          </cell>
          <cell r="H71">
            <v>3708</v>
          </cell>
          <cell r="J71">
            <v>122</v>
          </cell>
          <cell r="X71">
            <v>3566</v>
          </cell>
          <cell r="Y71">
            <v>144</v>
          </cell>
          <cell r="Z71">
            <v>288</v>
          </cell>
          <cell r="AA71">
            <v>434</v>
          </cell>
          <cell r="AB71">
            <v>588</v>
          </cell>
          <cell r="AC71">
            <v>734</v>
          </cell>
          <cell r="AD71">
            <v>881</v>
          </cell>
          <cell r="AE71">
            <v>1026</v>
          </cell>
          <cell r="AF71">
            <v>1186</v>
          </cell>
          <cell r="AG71">
            <v>1336</v>
          </cell>
          <cell r="AH71">
            <v>1485</v>
          </cell>
          <cell r="AI71">
            <v>1634</v>
          </cell>
          <cell r="AJ71">
            <v>1786</v>
          </cell>
          <cell r="BA71">
            <v>-325.78699999999998</v>
          </cell>
          <cell r="BD71">
            <v>-410</v>
          </cell>
          <cell r="BF71">
            <v>-42</v>
          </cell>
          <cell r="BT71">
            <v>-394</v>
          </cell>
          <cell r="BU71">
            <v>-23</v>
          </cell>
          <cell r="BV71">
            <v>-46</v>
          </cell>
          <cell r="BW71">
            <v>-68</v>
          </cell>
          <cell r="BX71">
            <v>-91</v>
          </cell>
          <cell r="BY71">
            <v>-113</v>
          </cell>
          <cell r="BZ71">
            <v>-136</v>
          </cell>
          <cell r="CA71">
            <v>-158</v>
          </cell>
          <cell r="CB71">
            <v>-176</v>
          </cell>
          <cell r="CC71">
            <v>-194</v>
          </cell>
          <cell r="CD71">
            <v>-212</v>
          </cell>
          <cell r="CE71">
            <v>-230</v>
          </cell>
          <cell r="CF71">
            <v>-248</v>
          </cell>
          <cell r="CW71">
            <v>0</v>
          </cell>
          <cell r="CZ71">
            <v>0</v>
          </cell>
          <cell r="DB71">
            <v>0</v>
          </cell>
          <cell r="DP71">
            <v>0</v>
          </cell>
          <cell r="DQ71">
            <v>0</v>
          </cell>
          <cell r="DR71">
            <v>0</v>
          </cell>
          <cell r="DS71">
            <v>0</v>
          </cell>
          <cell r="DT71">
            <v>0</v>
          </cell>
          <cell r="DU71">
            <v>0</v>
          </cell>
          <cell r="DV71">
            <v>0</v>
          </cell>
          <cell r="DW71">
            <v>0</v>
          </cell>
          <cell r="DX71">
            <v>0</v>
          </cell>
          <cell r="DY71">
            <v>0</v>
          </cell>
          <cell r="DZ71">
            <v>0</v>
          </cell>
          <cell r="EA71">
            <v>0</v>
          </cell>
          <cell r="EB71">
            <v>0</v>
          </cell>
          <cell r="ES71">
            <v>0</v>
          </cell>
          <cell r="ET71">
            <v>0</v>
          </cell>
          <cell r="EU71">
            <v>0</v>
          </cell>
          <cell r="EV71">
            <v>0</v>
          </cell>
          <cell r="EW71">
            <v>0</v>
          </cell>
          <cell r="EX71">
            <v>0</v>
          </cell>
          <cell r="EY71">
            <v>611.41499999999996</v>
          </cell>
          <cell r="EZ71">
            <v>90.72</v>
          </cell>
          <cell r="FA71">
            <v>0</v>
          </cell>
          <cell r="FB71">
            <v>3507.08</v>
          </cell>
          <cell r="FC71">
            <v>-340.79199999999997</v>
          </cell>
          <cell r="FD71">
            <v>0</v>
          </cell>
          <cell r="FE71" t="str">
            <v xml:space="preserve"> -   </v>
          </cell>
          <cell r="FF71" t="str">
            <v xml:space="preserve"> -   </v>
          </cell>
          <cell r="FG71" t="str">
            <v xml:space="preserve"> -   </v>
          </cell>
          <cell r="FH71">
            <v>0</v>
          </cell>
          <cell r="FI71">
            <v>0</v>
          </cell>
          <cell r="FJ71">
            <v>0</v>
          </cell>
          <cell r="FK71">
            <v>213600</v>
          </cell>
          <cell r="FL71">
            <v>45000</v>
          </cell>
          <cell r="FM71">
            <v>44100</v>
          </cell>
          <cell r="FN71">
            <v>211088.67</v>
          </cell>
          <cell r="FO71">
            <v>45589.675000000003</v>
          </cell>
          <cell r="FP71">
            <v>44148.51</v>
          </cell>
          <cell r="FQ71">
            <v>1860</v>
          </cell>
          <cell r="FR71">
            <v>-68</v>
          </cell>
          <cell r="FS71">
            <v>0</v>
          </cell>
          <cell r="FT71">
            <v>214796.67</v>
          </cell>
          <cell r="FU71">
            <v>45179.675000000003</v>
          </cell>
          <cell r="FV71">
            <v>44148.51</v>
          </cell>
        </row>
        <row r="72">
          <cell r="A72" t="str">
            <v>CE-610</v>
          </cell>
          <cell r="B72" t="str">
            <v>CE</v>
          </cell>
          <cell r="C72">
            <v>610</v>
          </cell>
          <cell r="D72" t="str">
            <v>05891 COM CAVTOMI TO-NO</v>
          </cell>
          <cell r="E72">
            <v>8337.2880000000005</v>
          </cell>
          <cell r="H72">
            <v>12890</v>
          </cell>
          <cell r="J72">
            <v>774</v>
          </cell>
          <cell r="X72">
            <v>12091</v>
          </cell>
          <cell r="Y72">
            <v>2086</v>
          </cell>
          <cell r="Z72">
            <v>2382</v>
          </cell>
          <cell r="AA72">
            <v>2678</v>
          </cell>
          <cell r="AB72">
            <v>2973</v>
          </cell>
          <cell r="AC72">
            <v>3180</v>
          </cell>
          <cell r="AD72">
            <v>3297</v>
          </cell>
          <cell r="AE72">
            <v>3297</v>
          </cell>
          <cell r="AF72">
            <v>3297</v>
          </cell>
          <cell r="AG72">
            <v>3297</v>
          </cell>
          <cell r="AH72">
            <v>3297</v>
          </cell>
          <cell r="AI72">
            <v>3297</v>
          </cell>
          <cell r="AJ72">
            <v>3297</v>
          </cell>
          <cell r="BA72">
            <v>5560.2060000000001</v>
          </cell>
          <cell r="BD72">
            <v>9209</v>
          </cell>
          <cell r="BF72">
            <v>461</v>
          </cell>
          <cell r="BT72">
            <v>8866</v>
          </cell>
          <cell r="BU72">
            <v>1034</v>
          </cell>
          <cell r="BV72">
            <v>1164</v>
          </cell>
          <cell r="BW72">
            <v>1293</v>
          </cell>
          <cell r="BX72">
            <v>1422</v>
          </cell>
          <cell r="BY72">
            <v>1536</v>
          </cell>
          <cell r="BZ72">
            <v>1636</v>
          </cell>
          <cell r="CA72">
            <v>1636</v>
          </cell>
          <cell r="CB72">
            <v>1636</v>
          </cell>
          <cell r="CC72">
            <v>1636</v>
          </cell>
          <cell r="CD72">
            <v>1636</v>
          </cell>
          <cell r="CE72">
            <v>1636</v>
          </cell>
          <cell r="CF72">
            <v>1636</v>
          </cell>
          <cell r="CW72">
            <v>7755.5349999999999</v>
          </cell>
          <cell r="CZ72">
            <v>10593</v>
          </cell>
          <cell r="DB72">
            <v>283</v>
          </cell>
          <cell r="DP72">
            <v>11089</v>
          </cell>
          <cell r="DQ72">
            <v>468</v>
          </cell>
          <cell r="DR72">
            <v>579</v>
          </cell>
          <cell r="DS72">
            <v>689</v>
          </cell>
          <cell r="DT72">
            <v>799</v>
          </cell>
          <cell r="DU72">
            <v>895</v>
          </cell>
          <cell r="DV72">
            <v>982</v>
          </cell>
          <cell r="DW72">
            <v>999</v>
          </cell>
          <cell r="DX72">
            <v>1018</v>
          </cell>
          <cell r="DY72">
            <v>1034</v>
          </cell>
          <cell r="DZ72">
            <v>1052</v>
          </cell>
          <cell r="EA72">
            <v>1068</v>
          </cell>
          <cell r="EB72">
            <v>1085</v>
          </cell>
          <cell r="ES72">
            <v>8950</v>
          </cell>
          <cell r="ET72">
            <v>1481</v>
          </cell>
          <cell r="EU72">
            <v>1481</v>
          </cell>
          <cell r="EV72">
            <v>0</v>
          </cell>
          <cell r="EW72">
            <v>0</v>
          </cell>
          <cell r="EX72">
            <v>0</v>
          </cell>
          <cell r="EY72">
            <v>11749.484</v>
          </cell>
          <cell r="EZ72">
            <v>2240.701</v>
          </cell>
          <cell r="FA72">
            <v>7090.3220000000001</v>
          </cell>
          <cell r="FB72">
            <v>13588.843999999999</v>
          </cell>
          <cell r="FC72">
            <v>5544.5959999999995</v>
          </cell>
          <cell r="FD72">
            <v>7349.018</v>
          </cell>
          <cell r="FE72">
            <v>3397538</v>
          </cell>
          <cell r="FF72">
            <v>656483</v>
          </cell>
          <cell r="FG72">
            <v>644855</v>
          </cell>
          <cell r="FH72">
            <v>3395283</v>
          </cell>
          <cell r="FI72">
            <v>649021</v>
          </cell>
          <cell r="FJ72">
            <v>638906</v>
          </cell>
          <cell r="FK72">
            <v>3443300</v>
          </cell>
          <cell r="FL72">
            <v>651600</v>
          </cell>
          <cell r="FM72">
            <v>639900</v>
          </cell>
          <cell r="FN72">
            <v>3373200</v>
          </cell>
          <cell r="FO72">
            <v>644500</v>
          </cell>
          <cell r="FP72">
            <v>631200</v>
          </cell>
          <cell r="FQ72">
            <v>53908</v>
          </cell>
          <cell r="FR72">
            <v>27600</v>
          </cell>
          <cell r="FS72">
            <v>31900</v>
          </cell>
          <cell r="FT72">
            <v>3386090</v>
          </cell>
          <cell r="FU72">
            <v>653709</v>
          </cell>
          <cell r="FV72">
            <v>641793</v>
          </cell>
        </row>
        <row r="73">
          <cell r="A73" t="str">
            <v>CE-620</v>
          </cell>
          <cell r="B73" t="str">
            <v>CE</v>
          </cell>
          <cell r="C73">
            <v>620</v>
          </cell>
          <cell r="D73" t="str">
            <v>05893 COM CAVTOMI NO-MI</v>
          </cell>
          <cell r="E73">
            <v>188322.8</v>
          </cell>
          <cell r="H73">
            <v>236193</v>
          </cell>
          <cell r="J73">
            <v>24078</v>
          </cell>
          <cell r="X73">
            <v>234150</v>
          </cell>
          <cell r="Y73">
            <v>11155</v>
          </cell>
          <cell r="Z73">
            <v>24478</v>
          </cell>
          <cell r="AA73">
            <v>37022</v>
          </cell>
          <cell r="AB73">
            <v>47365</v>
          </cell>
          <cell r="AC73">
            <v>57359</v>
          </cell>
          <cell r="AD73">
            <v>67182</v>
          </cell>
          <cell r="AE73">
            <v>76605</v>
          </cell>
          <cell r="AF73">
            <v>82510</v>
          </cell>
          <cell r="AG73">
            <v>102114</v>
          </cell>
          <cell r="AH73">
            <v>110213</v>
          </cell>
          <cell r="AI73">
            <v>117387</v>
          </cell>
          <cell r="AJ73">
            <v>123841</v>
          </cell>
          <cell r="BA73">
            <v>46445.938000000002</v>
          </cell>
          <cell r="BD73">
            <v>56853</v>
          </cell>
          <cell r="BF73">
            <v>3783</v>
          </cell>
          <cell r="BT73">
            <v>55825</v>
          </cell>
          <cell r="BU73">
            <v>1916</v>
          </cell>
          <cell r="BV73">
            <v>4145</v>
          </cell>
          <cell r="BW73">
            <v>6261</v>
          </cell>
          <cell r="BX73">
            <v>8061</v>
          </cell>
          <cell r="BY73">
            <v>9810</v>
          </cell>
          <cell r="BZ73">
            <v>11536</v>
          </cell>
          <cell r="CA73">
            <v>13203</v>
          </cell>
          <cell r="CB73">
            <v>14364</v>
          </cell>
          <cell r="CC73">
            <v>17497</v>
          </cell>
          <cell r="CD73">
            <v>18970</v>
          </cell>
          <cell r="CE73">
            <v>20313</v>
          </cell>
          <cell r="CF73">
            <v>21552</v>
          </cell>
          <cell r="CW73">
            <v>54075.061999999998</v>
          </cell>
          <cell r="CZ73">
            <v>68146</v>
          </cell>
          <cell r="DB73">
            <v>4987</v>
          </cell>
          <cell r="DP73">
            <v>65456</v>
          </cell>
          <cell r="DQ73">
            <v>2266</v>
          </cell>
          <cell r="DR73">
            <v>4930</v>
          </cell>
          <cell r="DS73">
            <v>7544</v>
          </cell>
          <cell r="DT73">
            <v>9833</v>
          </cell>
          <cell r="DU73">
            <v>12087</v>
          </cell>
          <cell r="DV73">
            <v>14287</v>
          </cell>
          <cell r="DW73">
            <v>16432</v>
          </cell>
          <cell r="DX73">
            <v>18092</v>
          </cell>
          <cell r="DY73">
            <v>21646</v>
          </cell>
          <cell r="DZ73">
            <v>23592</v>
          </cell>
          <cell r="EA73">
            <v>25357</v>
          </cell>
          <cell r="EB73">
            <v>26979</v>
          </cell>
          <cell r="ES73">
            <v>70386</v>
          </cell>
          <cell r="ET73">
            <v>11358</v>
          </cell>
          <cell r="EU73">
            <v>15754</v>
          </cell>
          <cell r="EV73">
            <v>73759</v>
          </cell>
          <cell r="EW73">
            <v>10621</v>
          </cell>
          <cell r="EX73">
            <v>10587</v>
          </cell>
          <cell r="EY73">
            <v>194628.75</v>
          </cell>
          <cell r="EZ73">
            <v>28094.888999999999</v>
          </cell>
          <cell r="FA73">
            <v>32611.392</v>
          </cell>
          <cell r="FB73">
            <v>230081.932</v>
          </cell>
          <cell r="FC73">
            <v>53049.779000000002</v>
          </cell>
          <cell r="FD73">
            <v>60707.999000000003</v>
          </cell>
          <cell r="FE73">
            <v>1654126</v>
          </cell>
          <cell r="FF73">
            <v>252756</v>
          </cell>
          <cell r="FG73">
            <v>284476</v>
          </cell>
          <cell r="FH73">
            <v>1655194</v>
          </cell>
          <cell r="FI73">
            <v>219785</v>
          </cell>
          <cell r="FJ73">
            <v>238589</v>
          </cell>
          <cell r="FK73">
            <v>1653600</v>
          </cell>
          <cell r="FL73">
            <v>249600</v>
          </cell>
          <cell r="FM73">
            <v>279300</v>
          </cell>
          <cell r="FN73">
            <v>1151990</v>
          </cell>
          <cell r="FO73">
            <v>153400</v>
          </cell>
          <cell r="FP73">
            <v>165700</v>
          </cell>
          <cell r="FQ73">
            <v>381885</v>
          </cell>
          <cell r="FR73">
            <v>51500</v>
          </cell>
          <cell r="FS73">
            <v>59900</v>
          </cell>
          <cell r="FT73">
            <v>1388183</v>
          </cell>
          <cell r="FU73">
            <v>210253</v>
          </cell>
          <cell r="FV73">
            <v>233846</v>
          </cell>
        </row>
        <row r="74">
          <cell r="A74" t="str">
            <v>CE-1650</v>
          </cell>
          <cell r="B74" t="str">
            <v>CE</v>
          </cell>
          <cell r="C74">
            <v>1650</v>
          </cell>
          <cell r="D74" t="str">
            <v>02093 B.B.A. S.C.R.L.</v>
          </cell>
          <cell r="E74">
            <v>0</v>
          </cell>
          <cell r="H74">
            <v>0</v>
          </cell>
          <cell r="BA74">
            <v>0</v>
          </cell>
          <cell r="BD74">
            <v>0</v>
          </cell>
          <cell r="CW74">
            <v>0</v>
          </cell>
          <cell r="CZ74">
            <v>0</v>
          </cell>
          <cell r="EY74">
            <v>0</v>
          </cell>
          <cell r="EZ74">
            <v>0</v>
          </cell>
          <cell r="FA74">
            <v>0</v>
          </cell>
          <cell r="FB74">
            <v>0</v>
          </cell>
          <cell r="FC74">
            <v>0</v>
          </cell>
          <cell r="FD74">
            <v>0</v>
          </cell>
          <cell r="FE74">
            <v>400</v>
          </cell>
          <cell r="FF74" t="str">
            <v xml:space="preserve"> -   </v>
          </cell>
          <cell r="FG74" t="str">
            <v xml:space="preserve"> -   </v>
          </cell>
          <cell r="FH74">
            <v>0</v>
          </cell>
          <cell r="FI74">
            <v>0</v>
          </cell>
          <cell r="FJ74">
            <v>0</v>
          </cell>
          <cell r="FK74">
            <v>0</v>
          </cell>
          <cell r="FL74">
            <v>0</v>
          </cell>
          <cell r="FM74">
            <v>0</v>
          </cell>
          <cell r="FN74">
            <v>400</v>
          </cell>
          <cell r="FO74">
            <v>0</v>
          </cell>
          <cell r="FP74">
            <v>0</v>
          </cell>
          <cell r="FQ74">
            <v>376</v>
          </cell>
          <cell r="FR74">
            <v>0</v>
          </cell>
          <cell r="FS74">
            <v>0</v>
          </cell>
          <cell r="FT74">
            <v>400</v>
          </cell>
          <cell r="FU74">
            <v>0</v>
          </cell>
          <cell r="FV74">
            <v>0</v>
          </cell>
        </row>
        <row r="75">
          <cell r="A75" t="str">
            <v>CE-1020</v>
          </cell>
          <cell r="B75" t="str">
            <v>CE</v>
          </cell>
          <cell r="C75">
            <v>1020</v>
          </cell>
          <cell r="D75" t="str">
            <v>08110 COM FINANZA &amp; PROGETTI</v>
          </cell>
          <cell r="E75">
            <v>0</v>
          </cell>
          <cell r="H75">
            <v>0</v>
          </cell>
          <cell r="J75">
            <v>0</v>
          </cell>
          <cell r="X75">
            <v>0</v>
          </cell>
          <cell r="Y75">
            <v>0</v>
          </cell>
          <cell r="Z75">
            <v>0</v>
          </cell>
          <cell r="AA75">
            <v>0</v>
          </cell>
          <cell r="AB75">
            <v>0</v>
          </cell>
          <cell r="AC75">
            <v>0</v>
          </cell>
          <cell r="AD75">
            <v>0</v>
          </cell>
          <cell r="AE75">
            <v>0</v>
          </cell>
          <cell r="AF75">
            <v>0</v>
          </cell>
          <cell r="AG75">
            <v>0</v>
          </cell>
          <cell r="AH75">
            <v>0</v>
          </cell>
          <cell r="AI75">
            <v>0</v>
          </cell>
          <cell r="AJ75">
            <v>0</v>
          </cell>
          <cell r="BA75">
            <v>-4.3109999999999999</v>
          </cell>
          <cell r="BD75">
            <v>-4</v>
          </cell>
          <cell r="BF75">
            <v>-4</v>
          </cell>
          <cell r="BT75">
            <v>-5</v>
          </cell>
          <cell r="BU75">
            <v>0</v>
          </cell>
          <cell r="BV75">
            <v>0</v>
          </cell>
          <cell r="BW75">
            <v>-1</v>
          </cell>
          <cell r="BX75">
            <v>-1</v>
          </cell>
          <cell r="BY75">
            <v>-1</v>
          </cell>
          <cell r="BZ75">
            <v>-2</v>
          </cell>
          <cell r="CA75">
            <v>-2</v>
          </cell>
          <cell r="CB75">
            <v>-2</v>
          </cell>
          <cell r="CC75">
            <v>-4</v>
          </cell>
          <cell r="CD75">
            <v>-4</v>
          </cell>
          <cell r="CE75">
            <v>-4</v>
          </cell>
          <cell r="CF75">
            <v>-5</v>
          </cell>
          <cell r="CW75">
            <v>-4.3109999999999999</v>
          </cell>
          <cell r="CZ75">
            <v>-4</v>
          </cell>
          <cell r="DB75">
            <v>-4</v>
          </cell>
          <cell r="DP75">
            <v>-5</v>
          </cell>
          <cell r="DQ75">
            <v>0</v>
          </cell>
          <cell r="DR75">
            <v>0</v>
          </cell>
          <cell r="DS75">
            <v>-1</v>
          </cell>
          <cell r="DT75">
            <v>-1</v>
          </cell>
          <cell r="DU75">
            <v>-1</v>
          </cell>
          <cell r="DV75">
            <v>-2</v>
          </cell>
          <cell r="DW75">
            <v>-2</v>
          </cell>
          <cell r="DX75">
            <v>-2</v>
          </cell>
          <cell r="DY75">
            <v>-4</v>
          </cell>
          <cell r="DZ75">
            <v>-4</v>
          </cell>
          <cell r="EA75">
            <v>-4</v>
          </cell>
          <cell r="EB75">
            <v>-5</v>
          </cell>
          <cell r="ES75">
            <v>0</v>
          </cell>
          <cell r="ET75">
            <v>0</v>
          </cell>
          <cell r="EU75">
            <v>0</v>
          </cell>
          <cell r="EV75">
            <v>0</v>
          </cell>
          <cell r="EW75">
            <v>0</v>
          </cell>
          <cell r="EX75">
            <v>0</v>
          </cell>
          <cell r="EY75">
            <v>0</v>
          </cell>
          <cell r="EZ75">
            <v>0</v>
          </cell>
          <cell r="FA75">
            <v>0</v>
          </cell>
          <cell r="FB75">
            <v>0</v>
          </cell>
          <cell r="FC75">
            <v>-3.9220000000000002</v>
          </cell>
          <cell r="FD75">
            <v>-3.9220000000000002</v>
          </cell>
          <cell r="FE75" t="str">
            <v xml:space="preserve"> -   </v>
          </cell>
          <cell r="FF75" t="str">
            <v xml:space="preserve"> -   </v>
          </cell>
          <cell r="FG75" t="str">
            <v xml:space="preserve"> -   </v>
          </cell>
          <cell r="FH75">
            <v>0</v>
          </cell>
          <cell r="FI75">
            <v>0</v>
          </cell>
          <cell r="FJ75">
            <v>0</v>
          </cell>
          <cell r="FK75">
            <v>0</v>
          </cell>
          <cell r="FL75">
            <v>0</v>
          </cell>
          <cell r="FM75">
            <v>0</v>
          </cell>
          <cell r="FN75">
            <v>0</v>
          </cell>
          <cell r="FO75">
            <v>0</v>
          </cell>
          <cell r="FP75">
            <v>0</v>
          </cell>
          <cell r="FQ75">
            <v>0</v>
          </cell>
          <cell r="FR75">
            <v>0</v>
          </cell>
          <cell r="FS75">
            <v>0</v>
          </cell>
          <cell r="FT75">
            <v>0</v>
          </cell>
          <cell r="FU75">
            <v>-4</v>
          </cell>
          <cell r="FV75">
            <v>-4</v>
          </cell>
        </row>
        <row r="76">
          <cell r="A76" t="str">
            <v>CE-630</v>
          </cell>
          <cell r="B76" t="str">
            <v>CE</v>
          </cell>
          <cell r="C76">
            <v>630</v>
          </cell>
          <cell r="D76" t="str">
            <v>07148 COM N ACQ CAVET SICUREZZA</v>
          </cell>
          <cell r="E76">
            <v>0</v>
          </cell>
          <cell r="H76">
            <v>0</v>
          </cell>
          <cell r="BA76">
            <v>0</v>
          </cell>
          <cell r="BD76">
            <v>0</v>
          </cell>
          <cell r="CW76">
            <v>0</v>
          </cell>
          <cell r="CZ76">
            <v>0</v>
          </cell>
          <cell r="EY76">
            <v>127009.38499999999</v>
          </cell>
          <cell r="EZ76">
            <v>9868.6730000000007</v>
          </cell>
          <cell r="FA76">
            <v>6826.6549999999997</v>
          </cell>
          <cell r="FB76">
            <v>0</v>
          </cell>
          <cell r="FC76">
            <v>0</v>
          </cell>
          <cell r="FD76">
            <v>0</v>
          </cell>
          <cell r="FH76">
            <v>0</v>
          </cell>
          <cell r="FI76">
            <v>0</v>
          </cell>
          <cell r="FJ76">
            <v>0</v>
          </cell>
          <cell r="FK76">
            <v>0</v>
          </cell>
          <cell r="FL76">
            <v>0</v>
          </cell>
          <cell r="FM76">
            <v>0</v>
          </cell>
          <cell r="FN76">
            <v>0</v>
          </cell>
          <cell r="FO76">
            <v>0</v>
          </cell>
          <cell r="FP76">
            <v>0</v>
          </cell>
          <cell r="FQ76">
            <v>0</v>
          </cell>
          <cell r="FR76">
            <v>0</v>
          </cell>
          <cell r="FS76">
            <v>0</v>
          </cell>
          <cell r="FT76">
            <v>0</v>
          </cell>
          <cell r="FU76">
            <v>0</v>
          </cell>
          <cell r="FV76">
            <v>0</v>
          </cell>
        </row>
        <row r="77">
          <cell r="A77" t="str">
            <v>CE-640</v>
          </cell>
          <cell r="B77" t="str">
            <v>CE</v>
          </cell>
          <cell r="C77">
            <v>640</v>
          </cell>
          <cell r="D77" t="str">
            <v>08248 COM EUROLINK</v>
          </cell>
          <cell r="E77">
            <v>226.08699999999999</v>
          </cell>
          <cell r="H77">
            <v>345</v>
          </cell>
          <cell r="J77">
            <v>104</v>
          </cell>
          <cell r="X77">
            <v>329</v>
          </cell>
          <cell r="Y77">
            <v>36</v>
          </cell>
          <cell r="Z77">
            <v>70</v>
          </cell>
          <cell r="AA77">
            <v>104</v>
          </cell>
          <cell r="AB77">
            <v>140</v>
          </cell>
          <cell r="AC77">
            <v>177</v>
          </cell>
          <cell r="AD77">
            <v>213</v>
          </cell>
          <cell r="AE77">
            <v>250</v>
          </cell>
          <cell r="AF77">
            <v>287</v>
          </cell>
          <cell r="AG77">
            <v>324</v>
          </cell>
          <cell r="AH77">
            <v>362</v>
          </cell>
          <cell r="AI77">
            <v>398</v>
          </cell>
          <cell r="AJ77">
            <v>437</v>
          </cell>
          <cell r="BA77">
            <v>-134.352</v>
          </cell>
          <cell r="BD77">
            <v>-166</v>
          </cell>
          <cell r="BF77">
            <v>12</v>
          </cell>
          <cell r="BT77">
            <v>-170</v>
          </cell>
          <cell r="BU77">
            <v>-10</v>
          </cell>
          <cell r="BV77">
            <v>-19</v>
          </cell>
          <cell r="BW77">
            <v>-32</v>
          </cell>
          <cell r="BX77">
            <v>-41</v>
          </cell>
          <cell r="BY77">
            <v>-50</v>
          </cell>
          <cell r="BZ77">
            <v>-59</v>
          </cell>
          <cell r="CA77">
            <v>-68</v>
          </cell>
          <cell r="CB77">
            <v>-77</v>
          </cell>
          <cell r="CC77">
            <v>-86</v>
          </cell>
          <cell r="CD77">
            <v>-94</v>
          </cell>
          <cell r="CE77">
            <v>-104</v>
          </cell>
          <cell r="CF77">
            <v>-112</v>
          </cell>
          <cell r="CW77">
            <v>0</v>
          </cell>
          <cell r="CZ77">
            <v>0</v>
          </cell>
          <cell r="DB77">
            <v>0</v>
          </cell>
          <cell r="DP77">
            <v>0</v>
          </cell>
          <cell r="DQ77">
            <v>0</v>
          </cell>
          <cell r="DR77">
            <v>0</v>
          </cell>
          <cell r="DS77">
            <v>0</v>
          </cell>
          <cell r="DT77">
            <v>0</v>
          </cell>
          <cell r="DU77">
            <v>0</v>
          </cell>
          <cell r="DV77">
            <v>0</v>
          </cell>
          <cell r="DW77">
            <v>0</v>
          </cell>
          <cell r="DX77">
            <v>0</v>
          </cell>
          <cell r="DY77">
            <v>0</v>
          </cell>
          <cell r="DZ77">
            <v>0</v>
          </cell>
          <cell r="EA77">
            <v>0</v>
          </cell>
          <cell r="EB77">
            <v>0</v>
          </cell>
          <cell r="ES77">
            <v>0</v>
          </cell>
          <cell r="ET77">
            <v>0</v>
          </cell>
          <cell r="EU77">
            <v>0</v>
          </cell>
          <cell r="EV77">
            <v>0</v>
          </cell>
          <cell r="EW77">
            <v>0</v>
          </cell>
          <cell r="EX77">
            <v>0</v>
          </cell>
          <cell r="EY77">
            <v>292.05</v>
          </cell>
          <cell r="EZ77">
            <v>148.5</v>
          </cell>
          <cell r="FA77">
            <v>0</v>
          </cell>
          <cell r="FB77">
            <v>332.214</v>
          </cell>
          <cell r="FC77">
            <v>202.89500000000001</v>
          </cell>
          <cell r="FD77">
            <v>0</v>
          </cell>
          <cell r="FE77" t="str">
            <v xml:space="preserve"> -   </v>
          </cell>
          <cell r="FF77" t="str">
            <v xml:space="preserve"> -   </v>
          </cell>
          <cell r="FG77" t="str">
            <v xml:space="preserve"> -   </v>
          </cell>
          <cell r="FH77">
            <v>0</v>
          </cell>
          <cell r="FI77">
            <v>0</v>
          </cell>
          <cell r="FJ77">
            <v>0</v>
          </cell>
          <cell r="FK77">
            <v>0</v>
          </cell>
          <cell r="FL77">
            <v>0</v>
          </cell>
          <cell r="FM77">
            <v>0</v>
          </cell>
          <cell r="FN77">
            <v>4300</v>
          </cell>
          <cell r="FO77">
            <v>1000</v>
          </cell>
          <cell r="FP77">
            <v>0</v>
          </cell>
          <cell r="FQ77">
            <v>500</v>
          </cell>
          <cell r="FR77">
            <v>300</v>
          </cell>
          <cell r="FS77">
            <v>0</v>
          </cell>
          <cell r="FT77">
            <v>4645</v>
          </cell>
          <cell r="FU77">
            <v>834</v>
          </cell>
          <cell r="FV77">
            <v>0</v>
          </cell>
        </row>
        <row r="78">
          <cell r="A78" t="str">
            <v>CE-650</v>
          </cell>
          <cell r="B78" t="str">
            <v>CE</v>
          </cell>
          <cell r="C78">
            <v>650</v>
          </cell>
          <cell r="D78" t="str">
            <v>10012 COM RETTIFICHE CAVET</v>
          </cell>
          <cell r="E78">
            <v>0</v>
          </cell>
          <cell r="H78">
            <v>0</v>
          </cell>
          <cell r="J78">
            <v>0</v>
          </cell>
          <cell r="X78">
            <v>0</v>
          </cell>
          <cell r="Y78">
            <v>0</v>
          </cell>
          <cell r="Z78">
            <v>0</v>
          </cell>
          <cell r="AA78">
            <v>0</v>
          </cell>
          <cell r="AB78">
            <v>0</v>
          </cell>
          <cell r="AC78">
            <v>0</v>
          </cell>
          <cell r="AD78">
            <v>0</v>
          </cell>
          <cell r="AE78">
            <v>0</v>
          </cell>
          <cell r="AF78">
            <v>0</v>
          </cell>
          <cell r="AG78">
            <v>0</v>
          </cell>
          <cell r="AH78">
            <v>0</v>
          </cell>
          <cell r="AI78">
            <v>0</v>
          </cell>
          <cell r="AJ78">
            <v>0</v>
          </cell>
          <cell r="BA78">
            <v>-218.34299999999999</v>
          </cell>
          <cell r="BD78">
            <v>-300</v>
          </cell>
          <cell r="BF78">
            <v>-37</v>
          </cell>
          <cell r="BT78">
            <v>-306</v>
          </cell>
          <cell r="BU78">
            <v>-22</v>
          </cell>
          <cell r="BV78">
            <v>-47</v>
          </cell>
          <cell r="BW78">
            <v>-75</v>
          </cell>
          <cell r="BX78">
            <v>-105</v>
          </cell>
          <cell r="BY78">
            <v>-133</v>
          </cell>
          <cell r="BZ78">
            <v>-160</v>
          </cell>
          <cell r="CA78">
            <v>-173</v>
          </cell>
          <cell r="CB78">
            <v>-183</v>
          </cell>
          <cell r="CC78">
            <v>-195</v>
          </cell>
          <cell r="CD78">
            <v>-198</v>
          </cell>
          <cell r="CE78">
            <v>-201</v>
          </cell>
          <cell r="CF78">
            <v>-204</v>
          </cell>
          <cell r="CW78">
            <v>-218.34299999999999</v>
          </cell>
          <cell r="CZ78">
            <v>-300</v>
          </cell>
          <cell r="DB78">
            <v>-37</v>
          </cell>
          <cell r="DP78">
            <v>-306</v>
          </cell>
          <cell r="DQ78">
            <v>-22</v>
          </cell>
          <cell r="DR78">
            <v>-47</v>
          </cell>
          <cell r="DS78">
            <v>-75</v>
          </cell>
          <cell r="DT78">
            <v>-105</v>
          </cell>
          <cell r="DU78">
            <v>-133</v>
          </cell>
          <cell r="DV78">
            <v>-160</v>
          </cell>
          <cell r="DW78">
            <v>-173</v>
          </cell>
          <cell r="DX78">
            <v>-183</v>
          </cell>
          <cell r="DY78">
            <v>-195</v>
          </cell>
          <cell r="DZ78">
            <v>-198</v>
          </cell>
          <cell r="EA78">
            <v>-201</v>
          </cell>
          <cell r="EB78">
            <v>-204</v>
          </cell>
          <cell r="ES78">
            <v>0</v>
          </cell>
          <cell r="ET78">
            <v>-7</v>
          </cell>
          <cell r="EU78">
            <v>-7</v>
          </cell>
          <cell r="EV78">
            <v>0</v>
          </cell>
          <cell r="EW78">
            <v>-1</v>
          </cell>
          <cell r="EX78">
            <v>-1</v>
          </cell>
          <cell r="EY78">
            <v>0</v>
          </cell>
          <cell r="EZ78">
            <v>-340</v>
          </cell>
          <cell r="FA78">
            <v>-340</v>
          </cell>
          <cell r="FB78">
            <v>0</v>
          </cell>
          <cell r="FC78">
            <v>-317.142</v>
          </cell>
          <cell r="FD78">
            <v>-317.142</v>
          </cell>
          <cell r="FE78" t="str">
            <v xml:space="preserve"> -   </v>
          </cell>
          <cell r="FF78" t="str">
            <v xml:space="preserve"> -   </v>
          </cell>
          <cell r="FG78" t="str">
            <v xml:space="preserve"> -   </v>
          </cell>
          <cell r="FH78">
            <v>0</v>
          </cell>
          <cell r="FI78">
            <v>0</v>
          </cell>
          <cell r="FJ78">
            <v>0</v>
          </cell>
          <cell r="FK78">
            <v>0</v>
          </cell>
          <cell r="FL78">
            <v>0</v>
          </cell>
          <cell r="FM78">
            <v>0</v>
          </cell>
          <cell r="FN78">
            <v>0</v>
          </cell>
          <cell r="FO78">
            <v>-9831</v>
          </cell>
          <cell r="FP78">
            <v>-9831</v>
          </cell>
          <cell r="FQ78">
            <v>0</v>
          </cell>
          <cell r="FR78">
            <v>-314</v>
          </cell>
          <cell r="FS78">
            <v>-314</v>
          </cell>
          <cell r="FT78">
            <v>0</v>
          </cell>
          <cell r="FU78">
            <v>-10131</v>
          </cell>
          <cell r="FV78">
            <v>-10131</v>
          </cell>
        </row>
        <row r="79">
          <cell r="A79" t="str">
            <v>CE-660</v>
          </cell>
          <cell r="B79" t="str">
            <v>CE</v>
          </cell>
          <cell r="C79">
            <v>660</v>
          </cell>
          <cell r="D79" t="str">
            <v>10013 COM RETTIFICHE CAVTOMI</v>
          </cell>
          <cell r="E79">
            <v>0</v>
          </cell>
          <cell r="H79">
            <v>0</v>
          </cell>
          <cell r="J79">
            <v>0</v>
          </cell>
          <cell r="X79">
            <v>0</v>
          </cell>
          <cell r="Y79">
            <v>0</v>
          </cell>
          <cell r="Z79">
            <v>0</v>
          </cell>
          <cell r="AA79">
            <v>0</v>
          </cell>
          <cell r="AB79">
            <v>0</v>
          </cell>
          <cell r="AC79">
            <v>0</v>
          </cell>
          <cell r="AD79">
            <v>0</v>
          </cell>
          <cell r="AE79">
            <v>0</v>
          </cell>
          <cell r="AF79">
            <v>0</v>
          </cell>
          <cell r="AG79">
            <v>0</v>
          </cell>
          <cell r="AH79">
            <v>0</v>
          </cell>
          <cell r="AI79">
            <v>0</v>
          </cell>
          <cell r="AJ79">
            <v>0</v>
          </cell>
          <cell r="BA79">
            <v>-1993.6949999999999</v>
          </cell>
          <cell r="BD79">
            <v>-2517</v>
          </cell>
          <cell r="BF79">
            <v>-252</v>
          </cell>
          <cell r="BT79">
            <v>-2510</v>
          </cell>
          <cell r="BU79">
            <v>-138</v>
          </cell>
          <cell r="BV79">
            <v>-280</v>
          </cell>
          <cell r="BW79">
            <v>-414</v>
          </cell>
          <cell r="BX79">
            <v>-524</v>
          </cell>
          <cell r="BY79">
            <v>-631</v>
          </cell>
          <cell r="BZ79">
            <v>-734</v>
          </cell>
          <cell r="CA79">
            <v>-832</v>
          </cell>
          <cell r="CB79">
            <v>-894</v>
          </cell>
          <cell r="CC79">
            <v>-1098</v>
          </cell>
          <cell r="CD79">
            <v>-1182</v>
          </cell>
          <cell r="CE79">
            <v>-1257</v>
          </cell>
          <cell r="CF79">
            <v>-1324</v>
          </cell>
          <cell r="CW79">
            <v>-2293.7460000000001</v>
          </cell>
          <cell r="CZ79">
            <v>-2918</v>
          </cell>
          <cell r="DB79">
            <v>-316</v>
          </cell>
          <cell r="DP79">
            <v>-2911</v>
          </cell>
          <cell r="DQ79">
            <v>-172</v>
          </cell>
          <cell r="DR79">
            <v>-348</v>
          </cell>
          <cell r="DS79">
            <v>-512</v>
          </cell>
          <cell r="DT79">
            <v>-657</v>
          </cell>
          <cell r="DU79">
            <v>-796</v>
          </cell>
          <cell r="DV79">
            <v>-933</v>
          </cell>
          <cell r="DW79">
            <v>-1064</v>
          </cell>
          <cell r="DX79">
            <v>-1160</v>
          </cell>
          <cell r="DY79">
            <v>-1398</v>
          </cell>
          <cell r="DZ79">
            <v>-1515</v>
          </cell>
          <cell r="EA79">
            <v>-1624</v>
          </cell>
          <cell r="EB79">
            <v>-1724</v>
          </cell>
          <cell r="ES79">
            <v>0</v>
          </cell>
          <cell r="ET79">
            <v>-826</v>
          </cell>
          <cell r="EU79">
            <v>-826</v>
          </cell>
          <cell r="EV79">
            <v>0</v>
          </cell>
          <cell r="EW79">
            <v>-768</v>
          </cell>
          <cell r="EX79">
            <v>-768</v>
          </cell>
          <cell r="EY79">
            <v>0</v>
          </cell>
          <cell r="EZ79">
            <v>-2128</v>
          </cell>
          <cell r="FA79">
            <v>-2476.357</v>
          </cell>
          <cell r="FB79">
            <v>0</v>
          </cell>
          <cell r="FC79">
            <v>-2293.4349999999999</v>
          </cell>
          <cell r="FD79">
            <v>-2695.0880000000002</v>
          </cell>
          <cell r="FE79" t="str">
            <v xml:space="preserve"> -   </v>
          </cell>
          <cell r="FF79" t="str">
            <v xml:space="preserve"> -   </v>
          </cell>
          <cell r="FG79" t="str">
            <v xml:space="preserve"> -   </v>
          </cell>
          <cell r="FH79">
            <v>0</v>
          </cell>
          <cell r="FI79">
            <v>0</v>
          </cell>
          <cell r="FJ79">
            <v>0</v>
          </cell>
          <cell r="FK79">
            <v>0</v>
          </cell>
          <cell r="FL79">
            <v>0</v>
          </cell>
          <cell r="FM79">
            <v>0</v>
          </cell>
          <cell r="FN79">
            <v>0</v>
          </cell>
          <cell r="FO79">
            <v>-45392</v>
          </cell>
          <cell r="FP79">
            <v>-45968</v>
          </cell>
          <cell r="FQ79">
            <v>0</v>
          </cell>
          <cell r="FR79">
            <v>-4360</v>
          </cell>
          <cell r="FS79">
            <v>-4694</v>
          </cell>
          <cell r="FT79">
            <v>0</v>
          </cell>
          <cell r="FU79">
            <v>-47909</v>
          </cell>
          <cell r="FV79">
            <v>-48886</v>
          </cell>
        </row>
        <row r="80">
          <cell r="A80" t="str">
            <v>CE-670</v>
          </cell>
          <cell r="B80" t="str">
            <v>CE</v>
          </cell>
          <cell r="C80">
            <v>670</v>
          </cell>
          <cell r="D80" t="str">
            <v>10014 COM RETTIFICHE COCIV</v>
          </cell>
          <cell r="E80">
            <v>0</v>
          </cell>
          <cell r="H80">
            <v>0</v>
          </cell>
          <cell r="J80">
            <v>0</v>
          </cell>
          <cell r="X80">
            <v>0</v>
          </cell>
          <cell r="Y80">
            <v>0</v>
          </cell>
          <cell r="Z80">
            <v>0</v>
          </cell>
          <cell r="AA80">
            <v>0</v>
          </cell>
          <cell r="AB80">
            <v>0</v>
          </cell>
          <cell r="AC80">
            <v>0</v>
          </cell>
          <cell r="AD80">
            <v>0</v>
          </cell>
          <cell r="AE80">
            <v>0</v>
          </cell>
          <cell r="AF80">
            <v>0</v>
          </cell>
          <cell r="AG80">
            <v>0</v>
          </cell>
          <cell r="AH80">
            <v>0</v>
          </cell>
          <cell r="AI80">
            <v>0</v>
          </cell>
          <cell r="AJ80">
            <v>0</v>
          </cell>
          <cell r="BA80">
            <v>-208</v>
          </cell>
          <cell r="BD80">
            <v>-296</v>
          </cell>
          <cell r="BF80">
            <v>-38</v>
          </cell>
          <cell r="BT80">
            <v>-309</v>
          </cell>
          <cell r="BU80">
            <v>-34</v>
          </cell>
          <cell r="BV80">
            <v>-67</v>
          </cell>
          <cell r="BW80">
            <v>-101</v>
          </cell>
          <cell r="BX80">
            <v>-135</v>
          </cell>
          <cell r="BY80">
            <v>-169</v>
          </cell>
          <cell r="BZ80">
            <v>-202</v>
          </cell>
          <cell r="CA80">
            <v>-236</v>
          </cell>
          <cell r="CB80">
            <v>-270</v>
          </cell>
          <cell r="CC80">
            <v>-303</v>
          </cell>
          <cell r="CD80">
            <v>-337</v>
          </cell>
          <cell r="CE80">
            <v>-371</v>
          </cell>
          <cell r="CF80">
            <v>-404</v>
          </cell>
          <cell r="CW80">
            <v>-31</v>
          </cell>
          <cell r="CZ80">
            <v>-60</v>
          </cell>
          <cell r="DB80">
            <v>0</v>
          </cell>
          <cell r="DP80">
            <v>-73</v>
          </cell>
          <cell r="DQ80">
            <v>-14</v>
          </cell>
          <cell r="DR80">
            <v>-29</v>
          </cell>
          <cell r="DS80">
            <v>-43</v>
          </cell>
          <cell r="DT80">
            <v>-57</v>
          </cell>
          <cell r="DU80">
            <v>-71</v>
          </cell>
          <cell r="DV80">
            <v>-85</v>
          </cell>
          <cell r="DW80">
            <v>-99</v>
          </cell>
          <cell r="DX80">
            <v>-113</v>
          </cell>
          <cell r="DY80">
            <v>-127</v>
          </cell>
          <cell r="DZ80">
            <v>-141</v>
          </cell>
          <cell r="EA80">
            <v>-155</v>
          </cell>
          <cell r="EB80">
            <v>-169</v>
          </cell>
          <cell r="ES80">
            <v>0</v>
          </cell>
          <cell r="ET80">
            <v>0</v>
          </cell>
          <cell r="EU80">
            <v>0</v>
          </cell>
          <cell r="EV80">
            <v>0</v>
          </cell>
          <cell r="EW80">
            <v>0</v>
          </cell>
          <cell r="EX80">
            <v>0</v>
          </cell>
          <cell r="EY80">
            <v>0</v>
          </cell>
          <cell r="EZ80">
            <v>0</v>
          </cell>
          <cell r="FA80">
            <v>-168.47200000000001</v>
          </cell>
          <cell r="FB80">
            <v>0</v>
          </cell>
          <cell r="FC80">
            <v>-190.65</v>
          </cell>
          <cell r="FD80">
            <v>44.112000000000002</v>
          </cell>
          <cell r="FE80" t="str">
            <v xml:space="preserve"> -   </v>
          </cell>
          <cell r="FF80" t="str">
            <v xml:space="preserve"> -   </v>
          </cell>
          <cell r="FG80" t="str">
            <v xml:space="preserve"> -   </v>
          </cell>
          <cell r="FH80">
            <v>0</v>
          </cell>
          <cell r="FI80">
            <v>0</v>
          </cell>
          <cell r="FJ80">
            <v>0</v>
          </cell>
          <cell r="FK80">
            <v>0</v>
          </cell>
          <cell r="FL80">
            <v>0</v>
          </cell>
          <cell r="FM80">
            <v>0</v>
          </cell>
          <cell r="FN80">
            <v>975</v>
          </cell>
          <cell r="FO80">
            <v>568</v>
          </cell>
          <cell r="FP80">
            <v>864</v>
          </cell>
          <cell r="FQ80">
            <v>0</v>
          </cell>
          <cell r="FR80">
            <v>-407</v>
          </cell>
          <cell r="FS80">
            <v>-171</v>
          </cell>
          <cell r="FT80">
            <v>975</v>
          </cell>
          <cell r="FU80">
            <v>272</v>
          </cell>
          <cell r="FV80">
            <v>804</v>
          </cell>
        </row>
        <row r="81">
          <cell r="A81" t="str">
            <v>CE-680</v>
          </cell>
          <cell r="B81" t="str">
            <v>CE</v>
          </cell>
          <cell r="C81">
            <v>680</v>
          </cell>
          <cell r="D81" t="str">
            <v>10016 COM IRICAV DUE</v>
          </cell>
          <cell r="E81">
            <v>90</v>
          </cell>
          <cell r="H81">
            <v>251</v>
          </cell>
          <cell r="J81">
            <v>24</v>
          </cell>
          <cell r="X81">
            <v>283</v>
          </cell>
          <cell r="Y81">
            <v>12</v>
          </cell>
          <cell r="Z81">
            <v>24</v>
          </cell>
          <cell r="AA81">
            <v>52</v>
          </cell>
          <cell r="AB81">
            <v>64</v>
          </cell>
          <cell r="AC81">
            <v>76</v>
          </cell>
          <cell r="AD81">
            <v>104</v>
          </cell>
          <cell r="AE81">
            <v>116</v>
          </cell>
          <cell r="AF81">
            <v>128</v>
          </cell>
          <cell r="AG81">
            <v>156</v>
          </cell>
          <cell r="AH81">
            <v>168</v>
          </cell>
          <cell r="AI81">
            <v>180</v>
          </cell>
          <cell r="AJ81">
            <v>192</v>
          </cell>
          <cell r="BA81">
            <v>-32</v>
          </cell>
          <cell r="BD81">
            <v>-47</v>
          </cell>
          <cell r="BF81">
            <v>-6</v>
          </cell>
          <cell r="BT81">
            <v>-43</v>
          </cell>
          <cell r="BU81">
            <v>-4</v>
          </cell>
          <cell r="BV81">
            <v>-7</v>
          </cell>
          <cell r="BW81">
            <v>-11</v>
          </cell>
          <cell r="BX81">
            <v>-14</v>
          </cell>
          <cell r="BY81">
            <v>-18</v>
          </cell>
          <cell r="BZ81">
            <v>-21</v>
          </cell>
          <cell r="CA81">
            <v>-25</v>
          </cell>
          <cell r="CB81">
            <v>-28</v>
          </cell>
          <cell r="CC81">
            <v>-32</v>
          </cell>
          <cell r="CD81">
            <v>-36</v>
          </cell>
          <cell r="CE81">
            <v>-39</v>
          </cell>
          <cell r="CF81">
            <v>-43</v>
          </cell>
          <cell r="CW81">
            <v>-32</v>
          </cell>
          <cell r="CZ81">
            <v>-47</v>
          </cell>
          <cell r="DB81">
            <v>-6</v>
          </cell>
          <cell r="DP81">
            <v>-43</v>
          </cell>
          <cell r="DQ81">
            <v>-4</v>
          </cell>
          <cell r="DR81">
            <v>-7</v>
          </cell>
          <cell r="DS81">
            <v>-11</v>
          </cell>
          <cell r="DT81">
            <v>-14</v>
          </cell>
          <cell r="DU81">
            <v>-18</v>
          </cell>
          <cell r="DV81">
            <v>-21</v>
          </cell>
          <cell r="DW81">
            <v>-25</v>
          </cell>
          <cell r="DX81">
            <v>-28</v>
          </cell>
          <cell r="DY81">
            <v>-32</v>
          </cell>
          <cell r="DZ81">
            <v>-36</v>
          </cell>
          <cell r="EA81">
            <v>-39</v>
          </cell>
          <cell r="EB81">
            <v>-43</v>
          </cell>
          <cell r="ES81">
            <v>0</v>
          </cell>
          <cell r="ET81">
            <v>0</v>
          </cell>
          <cell r="EU81">
            <v>0</v>
          </cell>
          <cell r="EV81">
            <v>0</v>
          </cell>
          <cell r="EW81">
            <v>0</v>
          </cell>
          <cell r="EX81">
            <v>0</v>
          </cell>
          <cell r="EY81">
            <v>1319</v>
          </cell>
          <cell r="EZ81">
            <v>0</v>
          </cell>
          <cell r="FA81">
            <v>-76.566999999999993</v>
          </cell>
          <cell r="FB81">
            <v>1319</v>
          </cell>
          <cell r="FC81">
            <v>-29</v>
          </cell>
          <cell r="FD81">
            <v>-29</v>
          </cell>
          <cell r="FE81" t="str">
            <v xml:space="preserve"> -   </v>
          </cell>
          <cell r="FF81" t="str">
            <v xml:space="preserve"> -   </v>
          </cell>
          <cell r="FG81" t="str">
            <v xml:space="preserve"> -   </v>
          </cell>
          <cell r="FH81">
            <v>0</v>
          </cell>
          <cell r="FI81">
            <v>0</v>
          </cell>
          <cell r="FJ81">
            <v>0</v>
          </cell>
          <cell r="FK81">
            <v>11800</v>
          </cell>
          <cell r="FL81">
            <v>2300</v>
          </cell>
          <cell r="FM81">
            <v>3200</v>
          </cell>
          <cell r="FN81">
            <v>10477</v>
          </cell>
          <cell r="FO81">
            <v>2373</v>
          </cell>
          <cell r="FP81">
            <v>3224</v>
          </cell>
          <cell r="FQ81">
            <v>162</v>
          </cell>
          <cell r="FR81">
            <v>-55</v>
          </cell>
          <cell r="FS81">
            <v>-55</v>
          </cell>
          <cell r="FT81">
            <v>10728</v>
          </cell>
          <cell r="FU81">
            <v>2326</v>
          </cell>
          <cell r="FV81">
            <v>3177</v>
          </cell>
        </row>
        <row r="82">
          <cell r="A82" t="str">
            <v>CE-1040</v>
          </cell>
          <cell r="B82" t="str">
            <v>CE</v>
          </cell>
          <cell r="C82">
            <v>1040</v>
          </cell>
          <cell r="D82" t="str">
            <v>17140 COM IL NUOVO CASTORO ALGERIE S.A.R.L.</v>
          </cell>
          <cell r="E82">
            <v>7452.8329999999996</v>
          </cell>
          <cell r="H82">
            <v>9862</v>
          </cell>
          <cell r="J82">
            <v>2363</v>
          </cell>
          <cell r="X82">
            <v>9863</v>
          </cell>
          <cell r="Y82">
            <v>1230</v>
          </cell>
          <cell r="Z82">
            <v>2738</v>
          </cell>
          <cell r="AA82">
            <v>4257</v>
          </cell>
          <cell r="AB82">
            <v>5685</v>
          </cell>
          <cell r="AC82">
            <v>7112</v>
          </cell>
          <cell r="AD82">
            <v>7964</v>
          </cell>
          <cell r="AE82">
            <v>8816</v>
          </cell>
          <cell r="AF82">
            <v>9622</v>
          </cell>
          <cell r="AG82">
            <v>10404</v>
          </cell>
          <cell r="AH82">
            <v>11556</v>
          </cell>
          <cell r="AI82">
            <v>12868</v>
          </cell>
          <cell r="AJ82">
            <v>14525</v>
          </cell>
          <cell r="BA82">
            <v>964.15499999999997</v>
          </cell>
          <cell r="BD82">
            <v>1039</v>
          </cell>
          <cell r="BF82">
            <v>203</v>
          </cell>
          <cell r="BT82">
            <v>745</v>
          </cell>
          <cell r="BU82">
            <v>45</v>
          </cell>
          <cell r="BV82">
            <v>376</v>
          </cell>
          <cell r="BW82">
            <v>742</v>
          </cell>
          <cell r="BX82">
            <v>1016</v>
          </cell>
          <cell r="BY82">
            <v>1290</v>
          </cell>
          <cell r="BZ82">
            <v>977</v>
          </cell>
          <cell r="CA82">
            <v>699</v>
          </cell>
          <cell r="CB82">
            <v>362</v>
          </cell>
          <cell r="CC82">
            <v>3</v>
          </cell>
          <cell r="CD82">
            <v>12</v>
          </cell>
          <cell r="CE82">
            <v>182</v>
          </cell>
          <cell r="CF82">
            <v>1041</v>
          </cell>
          <cell r="CW82">
            <v>929.21299999999997</v>
          </cell>
          <cell r="CZ82">
            <v>955</v>
          </cell>
          <cell r="DB82">
            <v>296</v>
          </cell>
          <cell r="DP82">
            <v>1111</v>
          </cell>
          <cell r="DQ82">
            <v>351</v>
          </cell>
          <cell r="DR82">
            <v>680</v>
          </cell>
          <cell r="DS82">
            <v>1042</v>
          </cell>
          <cell r="DT82">
            <v>1313</v>
          </cell>
          <cell r="DU82">
            <v>1585</v>
          </cell>
          <cell r="DV82">
            <v>1275</v>
          </cell>
          <cell r="DW82">
            <v>999</v>
          </cell>
          <cell r="DX82">
            <v>666</v>
          </cell>
          <cell r="DY82">
            <v>310</v>
          </cell>
          <cell r="DZ82">
            <v>319</v>
          </cell>
          <cell r="EA82">
            <v>488</v>
          </cell>
          <cell r="EB82">
            <v>1338</v>
          </cell>
          <cell r="ES82">
            <v>18418</v>
          </cell>
          <cell r="ET82">
            <v>1503</v>
          </cell>
          <cell r="EU82">
            <v>1488</v>
          </cell>
          <cell r="EV82">
            <v>19454</v>
          </cell>
          <cell r="EW82">
            <v>1503</v>
          </cell>
          <cell r="EX82">
            <v>1488</v>
          </cell>
          <cell r="EY82">
            <v>11782.206</v>
          </cell>
          <cell r="EZ82">
            <v>902.11300000000006</v>
          </cell>
          <cell r="FA82">
            <v>1030.6510000000001</v>
          </cell>
          <cell r="FB82">
            <v>9954.8729999999996</v>
          </cell>
          <cell r="FC82">
            <v>1001.145</v>
          </cell>
          <cell r="FD82">
            <v>914.80899999999997</v>
          </cell>
          <cell r="FE82" t="str">
            <v xml:space="preserve"> -   </v>
          </cell>
          <cell r="FF82" t="str">
            <v xml:space="preserve"> -   </v>
          </cell>
          <cell r="FG82" t="str">
            <v xml:space="preserve"> -   </v>
          </cell>
          <cell r="FH82">
            <v>0</v>
          </cell>
          <cell r="FI82">
            <v>0</v>
          </cell>
          <cell r="FJ82">
            <v>0</v>
          </cell>
          <cell r="FK82">
            <v>0</v>
          </cell>
          <cell r="FL82">
            <v>0</v>
          </cell>
          <cell r="FM82">
            <v>0</v>
          </cell>
          <cell r="FN82">
            <v>10056</v>
          </cell>
          <cell r="FO82">
            <v>1363</v>
          </cell>
          <cell r="FP82">
            <v>1065</v>
          </cell>
          <cell r="FQ82">
            <v>10627</v>
          </cell>
          <cell r="FR82">
            <v>1363</v>
          </cell>
          <cell r="FS82">
            <v>1065</v>
          </cell>
          <cell r="FT82">
            <v>19918</v>
          </cell>
          <cell r="FU82">
            <v>2402</v>
          </cell>
          <cell r="FV82">
            <v>2020</v>
          </cell>
        </row>
        <row r="83">
          <cell r="A83" t="str">
            <v>CE-1060</v>
          </cell>
          <cell r="B83" t="str">
            <v>CE</v>
          </cell>
          <cell r="C83">
            <v>1060</v>
          </cell>
          <cell r="D83" t="str">
            <v>27029 COM OR.MA. SCRL</v>
          </cell>
          <cell r="E83">
            <v>1.133</v>
          </cell>
          <cell r="H83">
            <v>1</v>
          </cell>
          <cell r="X83">
            <v>1</v>
          </cell>
          <cell r="AJ83">
            <v>0</v>
          </cell>
          <cell r="BA83">
            <v>0</v>
          </cell>
          <cell r="BD83">
            <v>0</v>
          </cell>
          <cell r="BT83">
            <v>0</v>
          </cell>
          <cell r="CF83">
            <v>0</v>
          </cell>
          <cell r="CW83">
            <v>0</v>
          </cell>
          <cell r="CZ83">
            <v>0</v>
          </cell>
          <cell r="DP83">
            <v>0</v>
          </cell>
          <cell r="EB83">
            <v>0</v>
          </cell>
          <cell r="ES83">
            <v>0</v>
          </cell>
          <cell r="ET83">
            <v>0</v>
          </cell>
          <cell r="EU83">
            <v>0</v>
          </cell>
          <cell r="EV83">
            <v>0</v>
          </cell>
          <cell r="EW83">
            <v>0</v>
          </cell>
          <cell r="EX83">
            <v>0</v>
          </cell>
          <cell r="EY83">
            <v>0</v>
          </cell>
          <cell r="EZ83">
            <v>0</v>
          </cell>
          <cell r="FA83">
            <v>0</v>
          </cell>
          <cell r="FB83">
            <v>1.133</v>
          </cell>
          <cell r="FC83">
            <v>0</v>
          </cell>
          <cell r="FD83">
            <v>0</v>
          </cell>
          <cell r="FE83" t="str">
            <v xml:space="preserve"> -   </v>
          </cell>
          <cell r="FF83" t="str">
            <v xml:space="preserve"> -   </v>
          </cell>
          <cell r="FG83" t="str">
            <v xml:space="preserve"> -   </v>
          </cell>
          <cell r="FH83">
            <v>0</v>
          </cell>
          <cell r="FI83">
            <v>0</v>
          </cell>
          <cell r="FJ83">
            <v>0</v>
          </cell>
          <cell r="FK83">
            <v>0</v>
          </cell>
          <cell r="FL83">
            <v>0</v>
          </cell>
          <cell r="FM83">
            <v>0</v>
          </cell>
          <cell r="FN83">
            <v>800</v>
          </cell>
          <cell r="FO83">
            <v>0</v>
          </cell>
          <cell r="FP83">
            <v>0</v>
          </cell>
          <cell r="FQ83">
            <v>235</v>
          </cell>
          <cell r="FR83">
            <v>1</v>
          </cell>
          <cell r="FS83">
            <v>0</v>
          </cell>
          <cell r="FT83">
            <v>801</v>
          </cell>
          <cell r="FU83">
            <v>0</v>
          </cell>
          <cell r="FV83">
            <v>0</v>
          </cell>
        </row>
        <row r="84">
          <cell r="A84" t="str">
            <v>CE-461</v>
          </cell>
          <cell r="B84" t="str">
            <v>CE</v>
          </cell>
          <cell r="C84">
            <v>461</v>
          </cell>
          <cell r="D84" t="str">
            <v>28091PEDELOM - COM PEDELOMBARDA</v>
          </cell>
          <cell r="E84">
            <v>931.68</v>
          </cell>
          <cell r="H84">
            <v>2448</v>
          </cell>
          <cell r="J84">
            <v>1170</v>
          </cell>
          <cell r="X84">
            <v>2696</v>
          </cell>
          <cell r="Y84">
            <v>659</v>
          </cell>
          <cell r="Z84">
            <v>1167</v>
          </cell>
          <cell r="AA84">
            <v>1698</v>
          </cell>
          <cell r="AB84">
            <v>1799</v>
          </cell>
          <cell r="AC84">
            <v>1900</v>
          </cell>
          <cell r="AD84">
            <v>2049</v>
          </cell>
          <cell r="AE84">
            <v>2215</v>
          </cell>
          <cell r="AF84">
            <v>2371</v>
          </cell>
          <cell r="AG84">
            <v>2555</v>
          </cell>
          <cell r="AH84">
            <v>2806</v>
          </cell>
          <cell r="AI84">
            <v>3859</v>
          </cell>
          <cell r="AJ84">
            <v>4941</v>
          </cell>
          <cell r="BA84">
            <v>-25.565999999999999</v>
          </cell>
          <cell r="BD84">
            <v>-117</v>
          </cell>
          <cell r="BF84">
            <v>-37</v>
          </cell>
          <cell r="BT84">
            <v>-79</v>
          </cell>
          <cell r="BU84">
            <v>-17</v>
          </cell>
          <cell r="BV84">
            <v>-34</v>
          </cell>
          <cell r="BW84">
            <v>-51</v>
          </cell>
          <cell r="BX84">
            <v>-67</v>
          </cell>
          <cell r="BY84">
            <v>-83</v>
          </cell>
          <cell r="BZ84">
            <v>-97</v>
          </cell>
          <cell r="CA84">
            <v>-112</v>
          </cell>
          <cell r="CB84">
            <v>-126</v>
          </cell>
          <cell r="CC84">
            <v>-140</v>
          </cell>
          <cell r="CD84">
            <v>-154</v>
          </cell>
          <cell r="CE84">
            <v>-162</v>
          </cell>
          <cell r="CF84">
            <v>-164</v>
          </cell>
          <cell r="CW84">
            <v>0</v>
          </cell>
          <cell r="CZ84">
            <v>15</v>
          </cell>
          <cell r="DB84">
            <v>7</v>
          </cell>
          <cell r="DP84">
            <v>-30</v>
          </cell>
          <cell r="DQ84">
            <v>-8</v>
          </cell>
          <cell r="DR84">
            <v>-15</v>
          </cell>
          <cell r="DS84">
            <v>-22</v>
          </cell>
          <cell r="DT84">
            <v>-23</v>
          </cell>
          <cell r="DU84">
            <v>-24</v>
          </cell>
          <cell r="DV84">
            <v>-26</v>
          </cell>
          <cell r="DW84">
            <v>-28</v>
          </cell>
          <cell r="DX84">
            <v>-30</v>
          </cell>
          <cell r="DY84">
            <v>-33</v>
          </cell>
          <cell r="DZ84">
            <v>-36</v>
          </cell>
          <cell r="EA84">
            <v>-49</v>
          </cell>
          <cell r="EB84">
            <v>-63</v>
          </cell>
          <cell r="ES84">
            <v>40142</v>
          </cell>
          <cell r="ET84">
            <v>2820</v>
          </cell>
          <cell r="EU84">
            <v>-11</v>
          </cell>
          <cell r="EV84">
            <v>99057</v>
          </cell>
          <cell r="EW84">
            <v>13468</v>
          </cell>
          <cell r="EX84">
            <v>47</v>
          </cell>
          <cell r="FB84">
            <v>0</v>
          </cell>
          <cell r="FC84">
            <v>0</v>
          </cell>
          <cell r="FD84">
            <v>0</v>
          </cell>
          <cell r="FE84">
            <v>296131</v>
          </cell>
          <cell r="FF84">
            <v>33416</v>
          </cell>
          <cell r="FG84" t="str">
            <v xml:space="preserve"> -   </v>
          </cell>
          <cell r="FH84">
            <v>0</v>
          </cell>
          <cell r="FI84">
            <v>0</v>
          </cell>
          <cell r="FJ84">
            <v>0</v>
          </cell>
          <cell r="FK84">
            <v>0</v>
          </cell>
          <cell r="FL84">
            <v>0</v>
          </cell>
          <cell r="FM84">
            <v>0</v>
          </cell>
          <cell r="FT84">
            <v>2448</v>
          </cell>
          <cell r="FU84">
            <v>-117</v>
          </cell>
          <cell r="FV84">
            <v>15</v>
          </cell>
        </row>
        <row r="85">
          <cell r="A85" t="str">
            <v>CE-462</v>
          </cell>
          <cell r="B85" t="str">
            <v>CE</v>
          </cell>
          <cell r="C85">
            <v>462</v>
          </cell>
          <cell r="D85" t="str">
            <v>10017 COM RETTIFICHE PEDELOMBARDA</v>
          </cell>
          <cell r="H85">
            <v>114</v>
          </cell>
          <cell r="J85">
            <v>57</v>
          </cell>
          <cell r="BD85">
            <v>17</v>
          </cell>
          <cell r="BF85">
            <v>57</v>
          </cell>
          <cell r="CZ85">
            <v>17</v>
          </cell>
          <cell r="DB85">
            <v>57</v>
          </cell>
          <cell r="FT85">
            <v>114</v>
          </cell>
          <cell r="FU85">
            <v>17</v>
          </cell>
          <cell r="FV85">
            <v>17</v>
          </cell>
        </row>
        <row r="86">
          <cell r="A86" t="str">
            <v>CE-690</v>
          </cell>
          <cell r="B86" t="str">
            <v>CE</v>
          </cell>
          <cell r="C86">
            <v>690</v>
          </cell>
          <cell r="D86" t="str">
            <v>34231 COM SALERNO REGGIO CALABRIA 2° LOT</v>
          </cell>
          <cell r="E86">
            <v>84882.398000000001</v>
          </cell>
          <cell r="H86">
            <v>114814</v>
          </cell>
          <cell r="J86">
            <v>9329</v>
          </cell>
          <cell r="X86">
            <v>104136</v>
          </cell>
          <cell r="Y86">
            <v>8655</v>
          </cell>
          <cell r="Z86">
            <v>20710</v>
          </cell>
          <cell r="AA86">
            <v>32795</v>
          </cell>
          <cell r="AB86">
            <v>43750</v>
          </cell>
          <cell r="AC86">
            <v>55710</v>
          </cell>
          <cell r="AD86">
            <v>67290</v>
          </cell>
          <cell r="AE86">
            <v>78585</v>
          </cell>
          <cell r="AF86">
            <v>85447</v>
          </cell>
          <cell r="AG86">
            <v>96402</v>
          </cell>
          <cell r="AH86">
            <v>105650</v>
          </cell>
          <cell r="AI86">
            <v>114847</v>
          </cell>
          <cell r="AJ86">
            <v>122097</v>
          </cell>
          <cell r="BA86">
            <v>2960.482</v>
          </cell>
          <cell r="BD86">
            <v>4165</v>
          </cell>
          <cell r="BF86">
            <v>144</v>
          </cell>
          <cell r="BT86">
            <v>4140</v>
          </cell>
          <cell r="BU86">
            <v>288</v>
          </cell>
          <cell r="BV86">
            <v>571</v>
          </cell>
          <cell r="BW86">
            <v>854</v>
          </cell>
          <cell r="BX86">
            <v>1183</v>
          </cell>
          <cell r="BY86">
            <v>1511</v>
          </cell>
          <cell r="BZ86">
            <v>1835</v>
          </cell>
          <cell r="CA86">
            <v>2185</v>
          </cell>
          <cell r="CB86">
            <v>2552</v>
          </cell>
          <cell r="CC86">
            <v>2972</v>
          </cell>
          <cell r="CD86">
            <v>3416</v>
          </cell>
          <cell r="CE86">
            <v>3863</v>
          </cell>
          <cell r="CF86">
            <v>4307</v>
          </cell>
          <cell r="CW86">
            <v>-41.247</v>
          </cell>
          <cell r="CZ86">
            <v>-425</v>
          </cell>
          <cell r="DB86">
            <v>-19</v>
          </cell>
          <cell r="DP86">
            <v>-45</v>
          </cell>
          <cell r="DQ86">
            <v>-18</v>
          </cell>
          <cell r="DR86">
            <v>-42</v>
          </cell>
          <cell r="DS86">
            <v>-68</v>
          </cell>
          <cell r="DT86">
            <v>-94</v>
          </cell>
          <cell r="DU86">
            <v>-118</v>
          </cell>
          <cell r="DV86">
            <v>-144</v>
          </cell>
          <cell r="DW86">
            <v>-168</v>
          </cell>
          <cell r="DX86">
            <v>-192</v>
          </cell>
          <cell r="DY86">
            <v>-217</v>
          </cell>
          <cell r="DZ86">
            <v>-244</v>
          </cell>
          <cell r="EA86">
            <v>-269</v>
          </cell>
          <cell r="EB86">
            <v>-295</v>
          </cell>
          <cell r="ES86">
            <v>75846</v>
          </cell>
          <cell r="ET86">
            <v>5642</v>
          </cell>
          <cell r="EU86">
            <v>-329</v>
          </cell>
          <cell r="EV86">
            <v>37712</v>
          </cell>
          <cell r="EW86">
            <v>1594</v>
          </cell>
          <cell r="EX86">
            <v>-190</v>
          </cell>
          <cell r="EY86">
            <v>152906.67000000001</v>
          </cell>
          <cell r="EZ86">
            <v>4730.25</v>
          </cell>
          <cell r="FA86">
            <v>48.45</v>
          </cell>
          <cell r="FB86">
            <v>123879.931</v>
          </cell>
          <cell r="FC86">
            <v>4064.7139999999999</v>
          </cell>
          <cell r="FD86">
            <v>-208.85</v>
          </cell>
          <cell r="FE86">
            <v>431278</v>
          </cell>
          <cell r="FF86">
            <v>-9347</v>
          </cell>
          <cell r="FG86">
            <v>-33180</v>
          </cell>
          <cell r="FH86">
            <v>428100</v>
          </cell>
          <cell r="FI86">
            <v>-9300</v>
          </cell>
          <cell r="FJ86">
            <v>-33200</v>
          </cell>
          <cell r="FK86">
            <v>428567.79</v>
          </cell>
          <cell r="FL86">
            <v>-9345.24</v>
          </cell>
          <cell r="FM86">
            <v>-33180.089999999997</v>
          </cell>
          <cell r="FN86">
            <v>83200</v>
          </cell>
          <cell r="FO86">
            <v>-27100</v>
          </cell>
          <cell r="FP86">
            <v>-32000</v>
          </cell>
          <cell r="FQ86">
            <v>61900</v>
          </cell>
          <cell r="FR86">
            <v>-17800</v>
          </cell>
          <cell r="FS86">
            <v>-19700</v>
          </cell>
          <cell r="FT86">
            <v>198014</v>
          </cell>
          <cell r="FU86">
            <v>-22935</v>
          </cell>
          <cell r="FV86">
            <v>-32425</v>
          </cell>
        </row>
        <row r="87">
          <cell r="A87" t="str">
            <v>CE-700</v>
          </cell>
          <cell r="B87" t="str">
            <v>CE</v>
          </cell>
          <cell r="C87">
            <v>700</v>
          </cell>
          <cell r="D87" t="str">
            <v>34233 COM REGGIO CALABRIA SCILLA</v>
          </cell>
          <cell r="E87">
            <v>6221.08</v>
          </cell>
          <cell r="H87">
            <v>9296</v>
          </cell>
          <cell r="J87">
            <v>1662</v>
          </cell>
          <cell r="X87">
            <v>9222</v>
          </cell>
          <cell r="Y87">
            <v>5017</v>
          </cell>
          <cell r="Z87">
            <v>11683</v>
          </cell>
          <cell r="AA87">
            <v>20495</v>
          </cell>
          <cell r="AB87">
            <v>27056</v>
          </cell>
          <cell r="AC87">
            <v>35597</v>
          </cell>
          <cell r="AD87">
            <v>44502</v>
          </cell>
          <cell r="AE87">
            <v>52070</v>
          </cell>
          <cell r="AF87">
            <v>57340</v>
          </cell>
          <cell r="AG87">
            <v>65943</v>
          </cell>
          <cell r="AH87">
            <v>75524</v>
          </cell>
          <cell r="AI87">
            <v>85210</v>
          </cell>
          <cell r="AJ87">
            <v>92759</v>
          </cell>
          <cell r="BA87">
            <v>1138.037</v>
          </cell>
          <cell r="BD87">
            <v>1473</v>
          </cell>
          <cell r="BF87">
            <v>178</v>
          </cell>
          <cell r="BT87">
            <v>1492</v>
          </cell>
          <cell r="BU87">
            <v>171</v>
          </cell>
          <cell r="BV87">
            <v>343</v>
          </cell>
          <cell r="BW87">
            <v>517</v>
          </cell>
          <cell r="BX87">
            <v>710</v>
          </cell>
          <cell r="BY87">
            <v>937</v>
          </cell>
          <cell r="BZ87">
            <v>1178</v>
          </cell>
          <cell r="CA87">
            <v>1449</v>
          </cell>
          <cell r="CB87">
            <v>1709</v>
          </cell>
          <cell r="CC87">
            <v>1938</v>
          </cell>
          <cell r="CD87">
            <v>2211</v>
          </cell>
          <cell r="CE87">
            <v>2515</v>
          </cell>
          <cell r="CF87">
            <v>2820</v>
          </cell>
          <cell r="CW87">
            <v>-38.512999999999998</v>
          </cell>
          <cell r="CZ87">
            <v>-1072</v>
          </cell>
          <cell r="DB87">
            <v>-356</v>
          </cell>
          <cell r="DP87">
            <v>-24</v>
          </cell>
          <cell r="DQ87">
            <v>-13</v>
          </cell>
          <cell r="DR87">
            <v>-22</v>
          </cell>
          <cell r="DS87">
            <v>-33</v>
          </cell>
          <cell r="DT87">
            <v>-40</v>
          </cell>
          <cell r="DU87">
            <v>-45</v>
          </cell>
          <cell r="DV87">
            <v>-51</v>
          </cell>
          <cell r="DW87">
            <v>-55</v>
          </cell>
          <cell r="DX87">
            <v>-55</v>
          </cell>
          <cell r="DY87">
            <v>-56</v>
          </cell>
          <cell r="DZ87">
            <v>-56</v>
          </cell>
          <cell r="EA87">
            <v>-58</v>
          </cell>
          <cell r="EB87">
            <v>-77</v>
          </cell>
          <cell r="ES87">
            <v>89130</v>
          </cell>
          <cell r="ET87">
            <v>3361</v>
          </cell>
          <cell r="EU87">
            <v>-147</v>
          </cell>
          <cell r="EV87">
            <v>39123</v>
          </cell>
          <cell r="EW87">
            <v>2187</v>
          </cell>
          <cell r="EX87">
            <v>-70</v>
          </cell>
          <cell r="EY87">
            <v>40652.61</v>
          </cell>
          <cell r="EZ87">
            <v>1714.11</v>
          </cell>
          <cell r="FA87">
            <v>-9.18</v>
          </cell>
          <cell r="FB87">
            <v>24100.831999999999</v>
          </cell>
          <cell r="FC87">
            <v>1466.528</v>
          </cell>
          <cell r="FD87">
            <v>-203.34100000000001</v>
          </cell>
          <cell r="FE87">
            <v>253074</v>
          </cell>
          <cell r="FF87">
            <v>4237</v>
          </cell>
          <cell r="FG87">
            <v>-9019</v>
          </cell>
          <cell r="FH87">
            <v>253000</v>
          </cell>
          <cell r="FI87">
            <v>4400</v>
          </cell>
          <cell r="FJ87">
            <v>-9000</v>
          </cell>
          <cell r="FK87">
            <v>253062</v>
          </cell>
          <cell r="FL87">
            <v>4260.03</v>
          </cell>
          <cell r="FM87">
            <v>-9019.35</v>
          </cell>
          <cell r="FN87">
            <v>5500</v>
          </cell>
          <cell r="FO87">
            <v>-6100</v>
          </cell>
          <cell r="FP87">
            <v>-8500</v>
          </cell>
          <cell r="FQ87">
            <v>-2000</v>
          </cell>
          <cell r="FR87">
            <v>-7400</v>
          </cell>
          <cell r="FS87">
            <v>-8500</v>
          </cell>
          <cell r="FT87">
            <v>14796</v>
          </cell>
          <cell r="FU87">
            <v>-4627</v>
          </cell>
          <cell r="FV87">
            <v>-9572</v>
          </cell>
        </row>
        <row r="88">
          <cell r="A88" t="str">
            <v>CE-710</v>
          </cell>
          <cell r="B88" t="str">
            <v>CE</v>
          </cell>
          <cell r="C88">
            <v>710</v>
          </cell>
          <cell r="D88" t="str">
            <v>34415 COM SCILLA</v>
          </cell>
          <cell r="E88">
            <v>32244.289000000001</v>
          </cell>
          <cell r="H88">
            <v>43852</v>
          </cell>
          <cell r="J88">
            <v>5908</v>
          </cell>
          <cell r="X88">
            <v>41802</v>
          </cell>
          <cell r="Y88">
            <v>2359</v>
          </cell>
          <cell r="Z88">
            <v>4779</v>
          </cell>
          <cell r="AA88">
            <v>7265</v>
          </cell>
          <cell r="AB88">
            <v>9694</v>
          </cell>
          <cell r="AC88">
            <v>12012</v>
          </cell>
          <cell r="AD88">
            <v>14294</v>
          </cell>
          <cell r="AE88">
            <v>16480</v>
          </cell>
          <cell r="AF88">
            <v>18240</v>
          </cell>
          <cell r="AG88">
            <v>20033</v>
          </cell>
          <cell r="AH88">
            <v>21700</v>
          </cell>
          <cell r="AI88">
            <v>23163</v>
          </cell>
          <cell r="AJ88">
            <v>24572</v>
          </cell>
          <cell r="BA88">
            <v>-75.430999999999997</v>
          </cell>
          <cell r="BD88">
            <v>-75</v>
          </cell>
          <cell r="BF88">
            <v>0</v>
          </cell>
          <cell r="BT88">
            <v>-76</v>
          </cell>
          <cell r="BU88">
            <v>0</v>
          </cell>
          <cell r="BV88">
            <v>-1</v>
          </cell>
          <cell r="BW88">
            <v>-1</v>
          </cell>
          <cell r="BX88">
            <v>-1</v>
          </cell>
          <cell r="BY88">
            <v>0</v>
          </cell>
          <cell r="BZ88">
            <v>0</v>
          </cell>
          <cell r="CA88">
            <v>0</v>
          </cell>
          <cell r="CB88">
            <v>-1</v>
          </cell>
          <cell r="CC88">
            <v>0</v>
          </cell>
          <cell r="CD88">
            <v>1</v>
          </cell>
          <cell r="CE88">
            <v>1</v>
          </cell>
          <cell r="CF88">
            <v>0</v>
          </cell>
          <cell r="CW88">
            <v>-610.83399999999995</v>
          </cell>
          <cell r="CZ88">
            <v>-752</v>
          </cell>
          <cell r="DB88">
            <v>-82</v>
          </cell>
          <cell r="DP88">
            <v>-820</v>
          </cell>
          <cell r="DQ88">
            <v>-54</v>
          </cell>
          <cell r="DR88">
            <v>-108</v>
          </cell>
          <cell r="DS88">
            <v>-156</v>
          </cell>
          <cell r="DT88">
            <v>-210</v>
          </cell>
          <cell r="DU88">
            <v>-263</v>
          </cell>
          <cell r="DV88">
            <v>-311</v>
          </cell>
          <cell r="DW88">
            <v>-365</v>
          </cell>
          <cell r="DX88">
            <v>-419</v>
          </cell>
          <cell r="DY88">
            <v>-458</v>
          </cell>
          <cell r="DZ88">
            <v>-503</v>
          </cell>
          <cell r="EA88">
            <v>-546</v>
          </cell>
          <cell r="EB88">
            <v>-582</v>
          </cell>
          <cell r="ES88">
            <v>8571</v>
          </cell>
          <cell r="ET88">
            <v>0</v>
          </cell>
          <cell r="EU88">
            <v>-321</v>
          </cell>
          <cell r="EV88">
            <v>3709</v>
          </cell>
          <cell r="EW88">
            <v>0</v>
          </cell>
          <cell r="EX88">
            <v>-189</v>
          </cell>
          <cell r="EY88">
            <v>39529.08</v>
          </cell>
          <cell r="EZ88">
            <v>0</v>
          </cell>
          <cell r="FA88">
            <v>-791.01</v>
          </cell>
          <cell r="FB88">
            <v>43122.735000000001</v>
          </cell>
          <cell r="FC88">
            <v>-75.308000000000007</v>
          </cell>
          <cell r="FD88">
            <v>-974.68100000000004</v>
          </cell>
          <cell r="FE88">
            <v>111886</v>
          </cell>
          <cell r="FF88">
            <v>-3401</v>
          </cell>
          <cell r="FG88">
            <v>-6403</v>
          </cell>
          <cell r="FH88">
            <v>104200</v>
          </cell>
          <cell r="FI88">
            <v>-3300</v>
          </cell>
          <cell r="FJ88">
            <v>-6400</v>
          </cell>
          <cell r="FK88">
            <v>120972</v>
          </cell>
          <cell r="FL88">
            <v>-3402.21</v>
          </cell>
          <cell r="FM88">
            <v>-6403.05</v>
          </cell>
          <cell r="FN88">
            <v>32700</v>
          </cell>
          <cell r="FO88">
            <v>-3300</v>
          </cell>
          <cell r="FP88">
            <v>-4500</v>
          </cell>
          <cell r="FQ88">
            <v>22200</v>
          </cell>
          <cell r="FR88">
            <v>-3300</v>
          </cell>
          <cell r="FS88">
            <v>-4100</v>
          </cell>
          <cell r="FT88">
            <v>76552</v>
          </cell>
          <cell r="FU88">
            <v>-3375</v>
          </cell>
          <cell r="FV88">
            <v>-5252</v>
          </cell>
        </row>
        <row r="89">
          <cell r="A89" t="str">
            <v>CE-720</v>
          </cell>
          <cell r="B89" t="str">
            <v>CE</v>
          </cell>
          <cell r="C89">
            <v>720</v>
          </cell>
          <cell r="D89" t="str">
            <v>34415E COM SCILLA - ELISIONI</v>
          </cell>
          <cell r="E89">
            <v>-24293</v>
          </cell>
          <cell r="H89">
            <v>-27354</v>
          </cell>
          <cell r="J89">
            <v>-1769</v>
          </cell>
          <cell r="X89">
            <v>-30308</v>
          </cell>
          <cell r="Y89">
            <v>-2536</v>
          </cell>
          <cell r="Z89">
            <v>-5637</v>
          </cell>
          <cell r="AA89">
            <v>-8875</v>
          </cell>
          <cell r="AB89">
            <v>-11618</v>
          </cell>
          <cell r="AC89">
            <v>-15188</v>
          </cell>
          <cell r="AD89">
            <v>-18316</v>
          </cell>
          <cell r="AE89">
            <v>-21166</v>
          </cell>
          <cell r="AF89">
            <v>-23195</v>
          </cell>
          <cell r="AG89">
            <v>-25480</v>
          </cell>
          <cell r="AH89">
            <v>-27408</v>
          </cell>
          <cell r="AI89">
            <v>-29349</v>
          </cell>
          <cell r="AJ89">
            <v>-31281</v>
          </cell>
          <cell r="BA89">
            <v>0</v>
          </cell>
          <cell r="BD89">
            <v>0</v>
          </cell>
          <cell r="BF89">
            <v>0</v>
          </cell>
          <cell r="BT89">
            <v>0</v>
          </cell>
          <cell r="BU89">
            <v>0</v>
          </cell>
          <cell r="BV89">
            <v>0</v>
          </cell>
          <cell r="BW89">
            <v>0</v>
          </cell>
          <cell r="BX89">
            <v>0</v>
          </cell>
          <cell r="BY89">
            <v>0</v>
          </cell>
          <cell r="BZ89">
            <v>0</v>
          </cell>
          <cell r="CA89">
            <v>0</v>
          </cell>
          <cell r="CB89">
            <v>0</v>
          </cell>
          <cell r="CC89">
            <v>0</v>
          </cell>
          <cell r="CD89">
            <v>0</v>
          </cell>
          <cell r="CE89">
            <v>0</v>
          </cell>
          <cell r="CF89">
            <v>0</v>
          </cell>
          <cell r="CW89">
            <v>0</v>
          </cell>
          <cell r="CZ89">
            <v>0</v>
          </cell>
          <cell r="DB89">
            <v>0</v>
          </cell>
          <cell r="DP89">
            <v>0</v>
          </cell>
          <cell r="DQ89">
            <v>0</v>
          </cell>
          <cell r="DR89">
            <v>0</v>
          </cell>
          <cell r="DS89">
            <v>0</v>
          </cell>
          <cell r="DT89">
            <v>0</v>
          </cell>
          <cell r="DU89">
            <v>0</v>
          </cell>
          <cell r="DV89">
            <v>0</v>
          </cell>
          <cell r="DW89">
            <v>0</v>
          </cell>
          <cell r="DX89">
            <v>0</v>
          </cell>
          <cell r="DY89">
            <v>0</v>
          </cell>
          <cell r="DZ89">
            <v>0</v>
          </cell>
          <cell r="EA89">
            <v>0</v>
          </cell>
          <cell r="EB89">
            <v>0</v>
          </cell>
          <cell r="ES89">
            <v>-10987</v>
          </cell>
          <cell r="ET89">
            <v>0</v>
          </cell>
          <cell r="EU89">
            <v>0</v>
          </cell>
          <cell r="EV89">
            <v>-6752</v>
          </cell>
          <cell r="EW89">
            <v>0</v>
          </cell>
          <cell r="EX89">
            <v>0</v>
          </cell>
          <cell r="EY89">
            <v>-44739.24</v>
          </cell>
          <cell r="EZ89">
            <v>0</v>
          </cell>
          <cell r="FA89">
            <v>0</v>
          </cell>
          <cell r="FB89">
            <v>-38760.983999999997</v>
          </cell>
          <cell r="FC89">
            <v>0</v>
          </cell>
          <cell r="FD89">
            <v>0</v>
          </cell>
          <cell r="FE89">
            <v>-104072</v>
          </cell>
          <cell r="FF89" t="str">
            <v xml:space="preserve"> -   </v>
          </cell>
          <cell r="FG89" t="str">
            <v xml:space="preserve"> -   </v>
          </cell>
          <cell r="FH89">
            <v>-99600</v>
          </cell>
          <cell r="FI89">
            <v>0</v>
          </cell>
          <cell r="FJ89">
            <v>0</v>
          </cell>
          <cell r="FK89">
            <v>-99600</v>
          </cell>
          <cell r="FL89">
            <v>0</v>
          </cell>
          <cell r="FM89">
            <v>0</v>
          </cell>
          <cell r="FN89">
            <v>-24100</v>
          </cell>
          <cell r="FO89">
            <v>0</v>
          </cell>
          <cell r="FP89">
            <v>0</v>
          </cell>
          <cell r="FQ89">
            <v>-19000</v>
          </cell>
          <cell r="FR89">
            <v>0</v>
          </cell>
          <cell r="FS89">
            <v>0</v>
          </cell>
          <cell r="FT89">
            <v>-51454</v>
          </cell>
          <cell r="FU89">
            <v>0</v>
          </cell>
          <cell r="FV89">
            <v>0</v>
          </cell>
        </row>
        <row r="90">
          <cell r="A90" t="str">
            <v>CE-730</v>
          </cell>
          <cell r="B90" t="str">
            <v>CE</v>
          </cell>
          <cell r="C90">
            <v>730</v>
          </cell>
          <cell r="D90" t="str">
            <v>34415I COM RETTIFICHE SCILLA</v>
          </cell>
          <cell r="E90">
            <v>0</v>
          </cell>
          <cell r="H90">
            <v>0</v>
          </cell>
          <cell r="J90">
            <v>0</v>
          </cell>
          <cell r="X90">
            <v>0</v>
          </cell>
          <cell r="Y90">
            <v>0</v>
          </cell>
          <cell r="Z90">
            <v>0</v>
          </cell>
          <cell r="AA90">
            <v>0</v>
          </cell>
          <cell r="AB90">
            <v>0</v>
          </cell>
          <cell r="AC90">
            <v>0</v>
          </cell>
          <cell r="AD90">
            <v>0</v>
          </cell>
          <cell r="AE90">
            <v>0</v>
          </cell>
          <cell r="AF90">
            <v>0</v>
          </cell>
          <cell r="AG90">
            <v>0</v>
          </cell>
          <cell r="AH90">
            <v>0</v>
          </cell>
          <cell r="AI90">
            <v>0</v>
          </cell>
          <cell r="AJ90">
            <v>0</v>
          </cell>
          <cell r="BA90">
            <v>-299.685</v>
          </cell>
          <cell r="BD90">
            <v>-244</v>
          </cell>
          <cell r="BF90">
            <v>-33</v>
          </cell>
          <cell r="BT90">
            <v>-351</v>
          </cell>
          <cell r="BU90">
            <v>-17</v>
          </cell>
          <cell r="BV90">
            <v>-34</v>
          </cell>
          <cell r="BW90">
            <v>-51</v>
          </cell>
          <cell r="BX90">
            <v>-68</v>
          </cell>
          <cell r="BY90">
            <v>-85</v>
          </cell>
          <cell r="BZ90">
            <v>-102</v>
          </cell>
          <cell r="CA90">
            <v>-119</v>
          </cell>
          <cell r="CB90">
            <v>-136</v>
          </cell>
          <cell r="CC90">
            <v>-153</v>
          </cell>
          <cell r="CD90">
            <v>-170</v>
          </cell>
          <cell r="CE90">
            <v>-187</v>
          </cell>
          <cell r="CF90">
            <v>-203</v>
          </cell>
          <cell r="CW90">
            <v>-299.685</v>
          </cell>
          <cell r="CZ90">
            <v>-244</v>
          </cell>
          <cell r="DB90">
            <v>-33</v>
          </cell>
          <cell r="DP90">
            <v>-351</v>
          </cell>
          <cell r="DQ90">
            <v>-17</v>
          </cell>
          <cell r="DR90">
            <v>-34</v>
          </cell>
          <cell r="DS90">
            <v>-51</v>
          </cell>
          <cell r="DT90">
            <v>-68</v>
          </cell>
          <cell r="DU90">
            <v>-85</v>
          </cell>
          <cell r="DV90">
            <v>-102</v>
          </cell>
          <cell r="DW90">
            <v>-119</v>
          </cell>
          <cell r="DX90">
            <v>-136</v>
          </cell>
          <cell r="DY90">
            <v>-153</v>
          </cell>
          <cell r="DZ90">
            <v>-170</v>
          </cell>
          <cell r="EA90">
            <v>-187</v>
          </cell>
          <cell r="EB90">
            <v>-203</v>
          </cell>
          <cell r="ES90">
            <v>0</v>
          </cell>
          <cell r="ET90">
            <v>-203</v>
          </cell>
          <cell r="EU90">
            <v>-203</v>
          </cell>
          <cell r="EV90">
            <v>0</v>
          </cell>
          <cell r="EW90">
            <v>-203</v>
          </cell>
          <cell r="EX90">
            <v>-203</v>
          </cell>
          <cell r="EY90">
            <v>0</v>
          </cell>
          <cell r="EZ90">
            <v>-204</v>
          </cell>
          <cell r="FA90">
            <v>-204</v>
          </cell>
          <cell r="FB90">
            <v>0</v>
          </cell>
          <cell r="FC90">
            <v>-203.267</v>
          </cell>
          <cell r="FD90">
            <v>-203.267</v>
          </cell>
          <cell r="FE90" t="str">
            <v xml:space="preserve"> -   </v>
          </cell>
          <cell r="FF90" t="str">
            <v xml:space="preserve"> -   </v>
          </cell>
          <cell r="FG90" t="str">
            <v xml:space="preserve"> -   </v>
          </cell>
          <cell r="FH90">
            <v>0</v>
          </cell>
          <cell r="FI90">
            <v>0</v>
          </cell>
          <cell r="FJ90">
            <v>0</v>
          </cell>
          <cell r="FK90">
            <v>0</v>
          </cell>
          <cell r="FL90">
            <v>0</v>
          </cell>
          <cell r="FM90">
            <v>0</v>
          </cell>
          <cell r="FN90">
            <v>0</v>
          </cell>
          <cell r="FO90">
            <v>0</v>
          </cell>
          <cell r="FP90">
            <v>0</v>
          </cell>
          <cell r="FQ90">
            <v>0</v>
          </cell>
          <cell r="FR90">
            <v>-200</v>
          </cell>
          <cell r="FS90">
            <v>-200</v>
          </cell>
          <cell r="FT90">
            <v>0</v>
          </cell>
          <cell r="FU90">
            <v>-244</v>
          </cell>
          <cell r="FV90">
            <v>-244</v>
          </cell>
        </row>
        <row r="91">
          <cell r="A91" t="str">
            <v>CE-1070</v>
          </cell>
          <cell r="B91" t="str">
            <v>CE</v>
          </cell>
          <cell r="C91">
            <v>1070</v>
          </cell>
          <cell r="D91" t="str">
            <v>34499 COM SGF INC SPA</v>
          </cell>
          <cell r="E91">
            <v>15703.861999999999</v>
          </cell>
          <cell r="H91">
            <v>23806</v>
          </cell>
          <cell r="J91">
            <v>3690</v>
          </cell>
          <cell r="X91">
            <v>22504</v>
          </cell>
          <cell r="Y91">
            <v>1897</v>
          </cell>
          <cell r="Z91">
            <v>4215</v>
          </cell>
          <cell r="AA91">
            <v>6350</v>
          </cell>
          <cell r="AB91">
            <v>8261</v>
          </cell>
          <cell r="AC91">
            <v>10163</v>
          </cell>
          <cell r="AD91">
            <v>12478</v>
          </cell>
          <cell r="AE91">
            <v>14727</v>
          </cell>
          <cell r="AF91">
            <v>16910</v>
          </cell>
          <cell r="AG91">
            <v>19161</v>
          </cell>
          <cell r="AH91">
            <v>21396</v>
          </cell>
          <cell r="AI91">
            <v>23671</v>
          </cell>
          <cell r="AJ91">
            <v>25352</v>
          </cell>
          <cell r="BA91">
            <v>-832.27599999999995</v>
          </cell>
          <cell r="BD91">
            <v>927</v>
          </cell>
          <cell r="BF91">
            <v>594</v>
          </cell>
          <cell r="BT91">
            <v>-959</v>
          </cell>
          <cell r="BU91">
            <v>-177</v>
          </cell>
          <cell r="BV91">
            <v>71</v>
          </cell>
          <cell r="BW91">
            <v>21</v>
          </cell>
          <cell r="BX91">
            <v>-52</v>
          </cell>
          <cell r="BY91">
            <v>2</v>
          </cell>
          <cell r="BZ91">
            <v>196</v>
          </cell>
          <cell r="CA91">
            <v>448</v>
          </cell>
          <cell r="CB91">
            <v>693</v>
          </cell>
          <cell r="CC91">
            <v>954</v>
          </cell>
          <cell r="CD91">
            <v>1199</v>
          </cell>
          <cell r="CE91">
            <v>1512</v>
          </cell>
          <cell r="CF91">
            <v>1356</v>
          </cell>
          <cell r="CW91">
            <v>-1621.77</v>
          </cell>
          <cell r="CZ91">
            <v>-2709</v>
          </cell>
          <cell r="DB91">
            <v>160</v>
          </cell>
          <cell r="DP91">
            <v>-676</v>
          </cell>
          <cell r="DQ91">
            <v>-294</v>
          </cell>
          <cell r="DR91">
            <v>-157</v>
          </cell>
          <cell r="DS91">
            <v>-318</v>
          </cell>
          <cell r="DT91">
            <v>-501</v>
          </cell>
          <cell r="DU91">
            <v>-557</v>
          </cell>
          <cell r="DV91">
            <v>-471</v>
          </cell>
          <cell r="DW91">
            <v>-327</v>
          </cell>
          <cell r="DX91">
            <v>-191</v>
          </cell>
          <cell r="DY91">
            <v>-37</v>
          </cell>
          <cell r="DZ91">
            <v>99</v>
          </cell>
          <cell r="EA91">
            <v>305</v>
          </cell>
          <cell r="EB91">
            <v>41</v>
          </cell>
          <cell r="ES91">
            <v>25140</v>
          </cell>
          <cell r="ET91">
            <v>1481</v>
          </cell>
          <cell r="EU91">
            <v>87</v>
          </cell>
          <cell r="EV91">
            <v>25480</v>
          </cell>
          <cell r="EW91">
            <v>1509</v>
          </cell>
          <cell r="EX91">
            <v>108</v>
          </cell>
          <cell r="EY91">
            <v>39810</v>
          </cell>
          <cell r="EZ91">
            <v>3031</v>
          </cell>
          <cell r="FA91">
            <v>540</v>
          </cell>
          <cell r="FB91">
            <v>28331.007000000001</v>
          </cell>
          <cell r="FC91">
            <v>1440.8050000000001</v>
          </cell>
          <cell r="FD91">
            <v>-44.81</v>
          </cell>
          <cell r="FE91" t="str">
            <v xml:space="preserve"> -   </v>
          </cell>
          <cell r="FF91" t="str">
            <v xml:space="preserve"> -   </v>
          </cell>
          <cell r="FG91" t="str">
            <v xml:space="preserve"> -   </v>
          </cell>
          <cell r="FH91">
            <v>0</v>
          </cell>
          <cell r="FI91">
            <v>0</v>
          </cell>
          <cell r="FJ91">
            <v>0</v>
          </cell>
          <cell r="FK91">
            <v>0</v>
          </cell>
          <cell r="FL91">
            <v>0</v>
          </cell>
          <cell r="FM91">
            <v>0</v>
          </cell>
          <cell r="FN91">
            <v>28007</v>
          </cell>
          <cell r="FO91">
            <v>-1504</v>
          </cell>
          <cell r="FP91">
            <v>-3779</v>
          </cell>
          <cell r="FQ91">
            <v>30841</v>
          </cell>
          <cell r="FR91">
            <v>-1504</v>
          </cell>
          <cell r="FS91">
            <v>-3889</v>
          </cell>
          <cell r="FT91">
            <v>51813</v>
          </cell>
          <cell r="FU91">
            <v>-577</v>
          </cell>
          <cell r="FV91">
            <v>-6488</v>
          </cell>
        </row>
        <row r="92">
          <cell r="A92" t="str">
            <v>CE-1080</v>
          </cell>
          <cell r="B92" t="str">
            <v>CE</v>
          </cell>
          <cell r="C92">
            <v>1080</v>
          </cell>
          <cell r="D92" t="str">
            <v>34499E COM ELISIONI SGF</v>
          </cell>
          <cell r="E92">
            <v>-9092.52</v>
          </cell>
          <cell r="H92">
            <v>-15198</v>
          </cell>
          <cell r="J92">
            <v>-2310</v>
          </cell>
          <cell r="X92">
            <v>-14686</v>
          </cell>
          <cell r="Y92">
            <v>-1428</v>
          </cell>
          <cell r="Z92">
            <v>-3141</v>
          </cell>
          <cell r="AA92">
            <v>-4669</v>
          </cell>
          <cell r="AB92">
            <v>-6061</v>
          </cell>
          <cell r="AC92">
            <v>-7522</v>
          </cell>
          <cell r="AD92">
            <v>-9139</v>
          </cell>
          <cell r="AE92">
            <v>-11005</v>
          </cell>
          <cell r="AF92">
            <v>-12910</v>
          </cell>
          <cell r="AG92">
            <v>-14856</v>
          </cell>
          <cell r="AH92">
            <v>-16799</v>
          </cell>
          <cell r="AI92">
            <v>-18781</v>
          </cell>
          <cell r="AJ92">
            <v>-20202</v>
          </cell>
          <cell r="BA92">
            <v>0</v>
          </cell>
          <cell r="BD92">
            <v>0</v>
          </cell>
          <cell r="BF92">
            <v>0</v>
          </cell>
          <cell r="BT92">
            <v>0</v>
          </cell>
          <cell r="BU92">
            <v>0</v>
          </cell>
          <cell r="BV92">
            <v>0</v>
          </cell>
          <cell r="BW92">
            <v>0</v>
          </cell>
          <cell r="BX92">
            <v>0</v>
          </cell>
          <cell r="BY92">
            <v>0</v>
          </cell>
          <cell r="BZ92">
            <v>0</v>
          </cell>
          <cell r="CA92">
            <v>0</v>
          </cell>
          <cell r="CB92">
            <v>0</v>
          </cell>
          <cell r="CC92">
            <v>0</v>
          </cell>
          <cell r="CD92">
            <v>0</v>
          </cell>
          <cell r="CE92">
            <v>0</v>
          </cell>
          <cell r="CF92">
            <v>0</v>
          </cell>
          <cell r="CW92">
            <v>0</v>
          </cell>
          <cell r="CZ92">
            <v>0</v>
          </cell>
          <cell r="DB92">
            <v>0</v>
          </cell>
          <cell r="DP92">
            <v>0</v>
          </cell>
          <cell r="DQ92">
            <v>0</v>
          </cell>
          <cell r="DR92">
            <v>0</v>
          </cell>
          <cell r="DS92">
            <v>0</v>
          </cell>
          <cell r="DT92">
            <v>0</v>
          </cell>
          <cell r="DU92">
            <v>0</v>
          </cell>
          <cell r="DV92">
            <v>0</v>
          </cell>
          <cell r="DW92">
            <v>0</v>
          </cell>
          <cell r="DX92">
            <v>0</v>
          </cell>
          <cell r="DY92">
            <v>0</v>
          </cell>
          <cell r="DZ92">
            <v>0</v>
          </cell>
          <cell r="EA92">
            <v>0</v>
          </cell>
          <cell r="EB92">
            <v>0</v>
          </cell>
          <cell r="ES92">
            <v>-20737</v>
          </cell>
          <cell r="ET92">
            <v>0</v>
          </cell>
          <cell r="EU92">
            <v>0</v>
          </cell>
          <cell r="EV92">
            <v>-17779</v>
          </cell>
          <cell r="EW92">
            <v>0</v>
          </cell>
          <cell r="EX92">
            <v>0</v>
          </cell>
          <cell r="EY92">
            <v>-30724.542000000001</v>
          </cell>
          <cell r="EZ92">
            <v>0</v>
          </cell>
          <cell r="FA92">
            <v>0</v>
          </cell>
          <cell r="FB92">
            <v>-19333.419999999998</v>
          </cell>
          <cell r="FC92">
            <v>0</v>
          </cell>
          <cell r="FD92">
            <v>0</v>
          </cell>
          <cell r="FE92" t="str">
            <v xml:space="preserve"> -   </v>
          </cell>
          <cell r="FF92" t="str">
            <v xml:space="preserve"> -   </v>
          </cell>
          <cell r="FG92" t="str">
            <v xml:space="preserve"> -   </v>
          </cell>
          <cell r="FH92">
            <v>0</v>
          </cell>
          <cell r="FI92">
            <v>0</v>
          </cell>
          <cell r="FJ92">
            <v>0</v>
          </cell>
          <cell r="FK92">
            <v>0</v>
          </cell>
          <cell r="FL92">
            <v>0</v>
          </cell>
          <cell r="FM92">
            <v>0</v>
          </cell>
          <cell r="FN92">
            <v>-13890</v>
          </cell>
          <cell r="FO92">
            <v>0</v>
          </cell>
          <cell r="FP92">
            <v>0</v>
          </cell>
          <cell r="FQ92">
            <v>-13833</v>
          </cell>
          <cell r="FR92">
            <v>0</v>
          </cell>
          <cell r="FS92">
            <v>0</v>
          </cell>
          <cell r="FT92">
            <v>-29088</v>
          </cell>
          <cell r="FU92">
            <v>0</v>
          </cell>
          <cell r="FV92">
            <v>0</v>
          </cell>
        </row>
        <row r="93">
          <cell r="A93" t="str">
            <v>CE-1090</v>
          </cell>
          <cell r="B93" t="str">
            <v>CE</v>
          </cell>
          <cell r="C93">
            <v>1090</v>
          </cell>
          <cell r="D93" t="str">
            <v>34511 COM SGF-INC filiale Islanda</v>
          </cell>
          <cell r="E93">
            <v>554.24599999999998</v>
          </cell>
          <cell r="H93">
            <v>655</v>
          </cell>
          <cell r="J93">
            <v>4</v>
          </cell>
          <cell r="X93">
            <v>590</v>
          </cell>
          <cell r="AJ93">
            <v>0</v>
          </cell>
          <cell r="BA93">
            <v>252.47200000000001</v>
          </cell>
          <cell r="BD93">
            <v>335</v>
          </cell>
          <cell r="BF93">
            <v>-1</v>
          </cell>
          <cell r="BT93">
            <v>256</v>
          </cell>
          <cell r="CF93">
            <v>0</v>
          </cell>
          <cell r="CW93">
            <v>-333.916</v>
          </cell>
          <cell r="CZ93">
            <v>214</v>
          </cell>
          <cell r="DB93">
            <v>18</v>
          </cell>
          <cell r="DP93">
            <v>124</v>
          </cell>
          <cell r="EB93">
            <v>0</v>
          </cell>
          <cell r="ES93">
            <v>0</v>
          </cell>
          <cell r="ET93">
            <v>0</v>
          </cell>
          <cell r="EU93">
            <v>0</v>
          </cell>
          <cell r="EV93">
            <v>0</v>
          </cell>
          <cell r="EW93">
            <v>0</v>
          </cell>
          <cell r="EX93">
            <v>0</v>
          </cell>
          <cell r="EY93">
            <v>171</v>
          </cell>
          <cell r="EZ93">
            <v>-68</v>
          </cell>
          <cell r="FA93">
            <v>-68</v>
          </cell>
          <cell r="FB93">
            <v>551.01800000000003</v>
          </cell>
          <cell r="FC93">
            <v>240.226</v>
          </cell>
          <cell r="FD93">
            <v>165.386</v>
          </cell>
          <cell r="FE93" t="str">
            <v xml:space="preserve"> -   </v>
          </cell>
          <cell r="FF93" t="str">
            <v xml:space="preserve"> -   </v>
          </cell>
          <cell r="FG93" t="str">
            <v xml:space="preserve"> -   </v>
          </cell>
          <cell r="FH93">
            <v>0</v>
          </cell>
          <cell r="FI93">
            <v>0</v>
          </cell>
          <cell r="FJ93">
            <v>0</v>
          </cell>
          <cell r="FK93">
            <v>0</v>
          </cell>
          <cell r="FL93">
            <v>0</v>
          </cell>
          <cell r="FM93">
            <v>0</v>
          </cell>
          <cell r="FN93">
            <v>0</v>
          </cell>
          <cell r="FO93">
            <v>0</v>
          </cell>
          <cell r="FP93">
            <v>0</v>
          </cell>
          <cell r="FQ93">
            <v>0</v>
          </cell>
          <cell r="FR93">
            <v>0</v>
          </cell>
          <cell r="FS93">
            <v>0</v>
          </cell>
          <cell r="FT93">
            <v>655</v>
          </cell>
          <cell r="FU93">
            <v>335</v>
          </cell>
          <cell r="FV93">
            <v>214</v>
          </cell>
        </row>
        <row r="94">
          <cell r="A94" t="str">
            <v>CE-740</v>
          </cell>
          <cell r="B94" t="str">
            <v>CE</v>
          </cell>
          <cell r="C94">
            <v>740</v>
          </cell>
          <cell r="D94" t="str">
            <v>8248I COM RETTIFICHE EUROLINK</v>
          </cell>
          <cell r="E94">
            <v>607.15200000000004</v>
          </cell>
          <cell r="H94">
            <v>867</v>
          </cell>
          <cell r="J94">
            <v>244</v>
          </cell>
          <cell r="X94">
            <v>831</v>
          </cell>
          <cell r="Y94">
            <v>75</v>
          </cell>
          <cell r="Z94">
            <v>150</v>
          </cell>
          <cell r="AA94">
            <v>224</v>
          </cell>
          <cell r="AB94">
            <v>299</v>
          </cell>
          <cell r="AC94">
            <v>374</v>
          </cell>
          <cell r="AD94">
            <v>449</v>
          </cell>
          <cell r="AE94">
            <v>523</v>
          </cell>
          <cell r="AF94">
            <v>598</v>
          </cell>
          <cell r="AG94">
            <v>673</v>
          </cell>
          <cell r="AH94">
            <v>748</v>
          </cell>
          <cell r="AI94">
            <v>822</v>
          </cell>
          <cell r="AJ94">
            <v>897</v>
          </cell>
          <cell r="BA94">
            <v>8.9710000000000001</v>
          </cell>
          <cell r="BD94">
            <v>12</v>
          </cell>
          <cell r="BF94">
            <v>0</v>
          </cell>
          <cell r="BT94">
            <v>11</v>
          </cell>
          <cell r="BU94">
            <v>1</v>
          </cell>
          <cell r="BV94">
            <v>2</v>
          </cell>
          <cell r="BW94">
            <v>3</v>
          </cell>
          <cell r="BX94">
            <v>3</v>
          </cell>
          <cell r="BY94">
            <v>4</v>
          </cell>
          <cell r="BZ94">
            <v>5</v>
          </cell>
          <cell r="CA94">
            <v>6</v>
          </cell>
          <cell r="CB94">
            <v>7</v>
          </cell>
          <cell r="CC94">
            <v>8</v>
          </cell>
          <cell r="CD94">
            <v>8</v>
          </cell>
          <cell r="CE94">
            <v>9</v>
          </cell>
          <cell r="CF94">
            <v>10</v>
          </cell>
          <cell r="CW94">
            <v>0</v>
          </cell>
          <cell r="CZ94">
            <v>0</v>
          </cell>
          <cell r="DB94">
            <v>0</v>
          </cell>
          <cell r="DP94">
            <v>0</v>
          </cell>
          <cell r="DQ94">
            <v>0</v>
          </cell>
          <cell r="DR94">
            <v>0</v>
          </cell>
          <cell r="DS94">
            <v>0</v>
          </cell>
          <cell r="DT94">
            <v>0</v>
          </cell>
          <cell r="DU94">
            <v>0</v>
          </cell>
          <cell r="DV94">
            <v>0</v>
          </cell>
          <cell r="DW94">
            <v>0</v>
          </cell>
          <cell r="DX94">
            <v>0</v>
          </cell>
          <cell r="DY94">
            <v>0</v>
          </cell>
          <cell r="DZ94">
            <v>0</v>
          </cell>
          <cell r="EA94">
            <v>0</v>
          </cell>
          <cell r="EB94">
            <v>0</v>
          </cell>
          <cell r="ES94">
            <v>0</v>
          </cell>
          <cell r="ET94">
            <v>0</v>
          </cell>
          <cell r="EU94">
            <v>0</v>
          </cell>
          <cell r="EV94">
            <v>0</v>
          </cell>
          <cell r="EW94">
            <v>0</v>
          </cell>
          <cell r="EX94">
            <v>0</v>
          </cell>
          <cell r="EY94">
            <v>897</v>
          </cell>
          <cell r="EZ94">
            <v>0</v>
          </cell>
          <cell r="FA94">
            <v>0</v>
          </cell>
          <cell r="FB94">
            <v>912.06799999999998</v>
          </cell>
          <cell r="FC94">
            <v>2.0009999999999999</v>
          </cell>
          <cell r="FD94">
            <v>0</v>
          </cell>
          <cell r="FE94" t="str">
            <v xml:space="preserve"> -   </v>
          </cell>
          <cell r="FF94" t="str">
            <v xml:space="preserve"> -   </v>
          </cell>
          <cell r="FG94" t="str">
            <v xml:space="preserve"> -   </v>
          </cell>
          <cell r="FH94">
            <v>0</v>
          </cell>
          <cell r="FI94">
            <v>0</v>
          </cell>
          <cell r="FJ94">
            <v>0</v>
          </cell>
          <cell r="FK94">
            <v>0</v>
          </cell>
          <cell r="FL94">
            <v>0</v>
          </cell>
          <cell r="FM94">
            <v>0</v>
          </cell>
          <cell r="FN94">
            <v>2600</v>
          </cell>
          <cell r="FO94">
            <v>800</v>
          </cell>
          <cell r="FP94">
            <v>0</v>
          </cell>
          <cell r="FQ94">
            <v>900</v>
          </cell>
          <cell r="FR94">
            <v>0</v>
          </cell>
          <cell r="FS94">
            <v>0</v>
          </cell>
          <cell r="FT94">
            <v>3467</v>
          </cell>
          <cell r="FU94">
            <v>812</v>
          </cell>
          <cell r="FV94">
            <v>0</v>
          </cell>
        </row>
        <row r="95">
          <cell r="A95" t="str">
            <v>CE-751</v>
          </cell>
          <cell r="B95" t="str">
            <v>CE</v>
          </cell>
          <cell r="C95">
            <v>751</v>
          </cell>
          <cell r="D95" t="str">
            <v>Altro</v>
          </cell>
          <cell r="E95">
            <v>0</v>
          </cell>
          <cell r="H95">
            <v>0</v>
          </cell>
          <cell r="BA95">
            <v>0</v>
          </cell>
          <cell r="BD95">
            <v>0</v>
          </cell>
          <cell r="CW95">
            <v>0</v>
          </cell>
          <cell r="CZ95">
            <v>0</v>
          </cell>
          <cell r="FB95">
            <v>0</v>
          </cell>
          <cell r="FC95">
            <v>0</v>
          </cell>
          <cell r="FD95">
            <v>0</v>
          </cell>
          <cell r="FE95" t="str">
            <v xml:space="preserve"> -   </v>
          </cell>
          <cell r="FF95" t="str">
            <v xml:space="preserve"> -   </v>
          </cell>
          <cell r="FG95" t="str">
            <v xml:space="preserve"> -   </v>
          </cell>
          <cell r="FH95">
            <v>0</v>
          </cell>
          <cell r="FI95">
            <v>0</v>
          </cell>
          <cell r="FJ95">
            <v>0</v>
          </cell>
          <cell r="FK95">
            <v>0</v>
          </cell>
          <cell r="FL95">
            <v>0</v>
          </cell>
          <cell r="FM95">
            <v>0</v>
          </cell>
          <cell r="FN95">
            <v>200</v>
          </cell>
          <cell r="FO95">
            <v>-400</v>
          </cell>
          <cell r="FP95">
            <v>-300</v>
          </cell>
          <cell r="FQ95">
            <v>410</v>
          </cell>
          <cell r="FR95">
            <v>-420</v>
          </cell>
          <cell r="FS95">
            <v>-240</v>
          </cell>
        </row>
        <row r="96">
          <cell r="A96" t="str">
            <v>CE-750</v>
          </cell>
          <cell r="B96" t="str">
            <v>CE</v>
          </cell>
          <cell r="C96">
            <v>750</v>
          </cell>
          <cell r="D96" t="str">
            <v>DI003 COM NUOVE ACQUISIZIONI</v>
          </cell>
          <cell r="E96">
            <v>0</v>
          </cell>
          <cell r="H96">
            <v>0</v>
          </cell>
          <cell r="X96">
            <v>0</v>
          </cell>
          <cell r="Y96">
            <v>0</v>
          </cell>
          <cell r="Z96">
            <v>0</v>
          </cell>
          <cell r="AA96">
            <v>0</v>
          </cell>
          <cell r="AB96">
            <v>0</v>
          </cell>
          <cell r="AC96">
            <v>0</v>
          </cell>
          <cell r="AD96">
            <v>0</v>
          </cell>
          <cell r="AE96">
            <v>0</v>
          </cell>
          <cell r="AF96">
            <v>0</v>
          </cell>
          <cell r="AG96">
            <v>0</v>
          </cell>
          <cell r="AH96">
            <v>1206</v>
          </cell>
          <cell r="AI96">
            <v>7234</v>
          </cell>
          <cell r="AJ96">
            <v>12057</v>
          </cell>
          <cell r="BA96">
            <v>0</v>
          </cell>
          <cell r="BD96">
            <v>0</v>
          </cell>
          <cell r="BT96">
            <v>0</v>
          </cell>
          <cell r="BU96">
            <v>0</v>
          </cell>
          <cell r="BV96">
            <v>0</v>
          </cell>
          <cell r="BW96">
            <v>0</v>
          </cell>
          <cell r="BX96">
            <v>0</v>
          </cell>
          <cell r="BY96">
            <v>0</v>
          </cell>
          <cell r="BZ96">
            <v>0</v>
          </cell>
          <cell r="CA96">
            <v>0</v>
          </cell>
          <cell r="CB96">
            <v>0</v>
          </cell>
          <cell r="CC96">
            <v>0</v>
          </cell>
          <cell r="CD96">
            <v>84</v>
          </cell>
          <cell r="CE96">
            <v>506</v>
          </cell>
          <cell r="CF96">
            <v>844</v>
          </cell>
          <cell r="CW96">
            <v>0</v>
          </cell>
          <cell r="CZ96">
            <v>0</v>
          </cell>
          <cell r="DP96">
            <v>0</v>
          </cell>
          <cell r="DQ96">
            <v>0</v>
          </cell>
          <cell r="DR96">
            <v>0</v>
          </cell>
          <cell r="DS96">
            <v>3</v>
          </cell>
          <cell r="DT96">
            <v>10</v>
          </cell>
          <cell r="DU96">
            <v>17</v>
          </cell>
          <cell r="DV96">
            <v>27</v>
          </cell>
          <cell r="DW96">
            <v>41</v>
          </cell>
          <cell r="DX96">
            <v>55</v>
          </cell>
          <cell r="DY96">
            <v>63</v>
          </cell>
          <cell r="DZ96">
            <v>158</v>
          </cell>
          <cell r="EA96">
            <v>588</v>
          </cell>
          <cell r="EB96">
            <v>933</v>
          </cell>
          <cell r="ES96">
            <v>43298</v>
          </cell>
          <cell r="ET96">
            <v>3031</v>
          </cell>
          <cell r="EU96">
            <v>3267</v>
          </cell>
          <cell r="EV96">
            <v>107496</v>
          </cell>
          <cell r="EW96">
            <v>7525</v>
          </cell>
          <cell r="EX96">
            <v>7912</v>
          </cell>
          <cell r="EY96">
            <v>22853</v>
          </cell>
          <cell r="EZ96">
            <v>1596</v>
          </cell>
          <cell r="FA96">
            <v>1272</v>
          </cell>
          <cell r="FB96">
            <v>4750</v>
          </cell>
          <cell r="FC96">
            <v>317</v>
          </cell>
          <cell r="FD96">
            <v>300</v>
          </cell>
          <cell r="FE96">
            <v>1976730</v>
          </cell>
          <cell r="FF96">
            <v>138371</v>
          </cell>
          <cell r="FG96">
            <v>146922</v>
          </cell>
          <cell r="FH96">
            <v>0</v>
          </cell>
          <cell r="FI96">
            <v>0</v>
          </cell>
          <cell r="FJ96">
            <v>0</v>
          </cell>
          <cell r="FK96">
            <v>0</v>
          </cell>
          <cell r="FL96">
            <v>0</v>
          </cell>
          <cell r="FM96">
            <v>0</v>
          </cell>
          <cell r="FN96">
            <v>0</v>
          </cell>
          <cell r="FO96">
            <v>0</v>
          </cell>
          <cell r="FP96">
            <v>0</v>
          </cell>
          <cell r="FQ96">
            <v>0</v>
          </cell>
          <cell r="FR96">
            <v>0</v>
          </cell>
          <cell r="FS96">
            <v>0</v>
          </cell>
          <cell r="FT96">
            <v>0</v>
          </cell>
          <cell r="FU96">
            <v>0</v>
          </cell>
          <cell r="FV96">
            <v>0</v>
          </cell>
        </row>
        <row r="97">
          <cell r="A97" t="str">
            <v>CE-760</v>
          </cell>
          <cell r="B97" t="str">
            <v>CE</v>
          </cell>
          <cell r="C97">
            <v>760</v>
          </cell>
          <cell r="D97" t="str">
            <v>RDI30 COM Rettifiche di sede (DI3)</v>
          </cell>
          <cell r="E97">
            <v>0</v>
          </cell>
          <cell r="H97">
            <v>0</v>
          </cell>
          <cell r="Y97">
            <v>-3541</v>
          </cell>
          <cell r="Z97">
            <v>-8482</v>
          </cell>
          <cell r="AA97">
            <v>-13436</v>
          </cell>
          <cell r="AB97">
            <v>-17924</v>
          </cell>
          <cell r="AC97">
            <v>-22826</v>
          </cell>
          <cell r="AD97">
            <v>-27572</v>
          </cell>
          <cell r="AE97">
            <v>-32200</v>
          </cell>
          <cell r="AF97">
            <v>-35002</v>
          </cell>
          <cell r="AG97">
            <v>-39490</v>
          </cell>
          <cell r="AH97">
            <v>-43275</v>
          </cell>
          <cell r="AI97">
            <v>-47039</v>
          </cell>
          <cell r="AJ97">
            <v>-50000</v>
          </cell>
          <cell r="BA97">
            <v>0</v>
          </cell>
          <cell r="BD97">
            <v>0</v>
          </cell>
          <cell r="BU97">
            <v>0</v>
          </cell>
          <cell r="BV97">
            <v>0</v>
          </cell>
          <cell r="BW97">
            <v>0</v>
          </cell>
          <cell r="BX97">
            <v>0</v>
          </cell>
          <cell r="BY97">
            <v>0</v>
          </cell>
          <cell r="BZ97">
            <v>0</v>
          </cell>
          <cell r="CA97">
            <v>0</v>
          </cell>
          <cell r="CB97">
            <v>0</v>
          </cell>
          <cell r="CC97">
            <v>0</v>
          </cell>
          <cell r="CD97">
            <v>0</v>
          </cell>
          <cell r="CE97">
            <v>0</v>
          </cell>
          <cell r="CW97">
            <v>0</v>
          </cell>
          <cell r="CZ97">
            <v>0</v>
          </cell>
          <cell r="DQ97">
            <v>0</v>
          </cell>
          <cell r="DR97">
            <v>0</v>
          </cell>
          <cell r="DS97">
            <v>0</v>
          </cell>
          <cell r="DT97">
            <v>0</v>
          </cell>
          <cell r="DU97">
            <v>0</v>
          </cell>
          <cell r="DV97">
            <v>0</v>
          </cell>
          <cell r="DW97">
            <v>0</v>
          </cell>
          <cell r="DX97">
            <v>0</v>
          </cell>
          <cell r="DY97">
            <v>0</v>
          </cell>
          <cell r="DZ97">
            <v>0</v>
          </cell>
          <cell r="EA97">
            <v>0</v>
          </cell>
          <cell r="ES97">
            <v>35000</v>
          </cell>
          <cell r="EV97">
            <v>15000</v>
          </cell>
          <cell r="EY97">
            <v>-30000</v>
          </cell>
          <cell r="EZ97">
            <v>0</v>
          </cell>
          <cell r="FA97">
            <v>0</v>
          </cell>
          <cell r="FB97">
            <v>-30000</v>
          </cell>
          <cell r="FC97">
            <v>0</v>
          </cell>
          <cell r="FD97">
            <v>0</v>
          </cell>
          <cell r="FE97" t="str">
            <v xml:space="preserve"> -   </v>
          </cell>
          <cell r="FF97" t="str">
            <v xml:space="preserve"> -   </v>
          </cell>
          <cell r="FG97" t="str">
            <v xml:space="preserve"> -   </v>
          </cell>
          <cell r="FH97">
            <v>0</v>
          </cell>
          <cell r="FI97">
            <v>0</v>
          </cell>
          <cell r="FJ97">
            <v>0</v>
          </cell>
          <cell r="FK97">
            <v>0</v>
          </cell>
          <cell r="FL97">
            <v>0</v>
          </cell>
          <cell r="FM97">
            <v>0</v>
          </cell>
          <cell r="FN97">
            <v>0</v>
          </cell>
          <cell r="FO97">
            <v>0</v>
          </cell>
          <cell r="FP97">
            <v>0</v>
          </cell>
          <cell r="FQ97">
            <v>0</v>
          </cell>
          <cell r="FR97">
            <v>0</v>
          </cell>
          <cell r="FS97">
            <v>0</v>
          </cell>
          <cell r="FT97">
            <v>0</v>
          </cell>
          <cell r="FU97">
            <v>0</v>
          </cell>
          <cell r="FV97">
            <v>0</v>
          </cell>
        </row>
        <row r="98">
          <cell r="A98" t="str">
            <v>CE-770</v>
          </cell>
          <cell r="B98" t="str">
            <v>CE</v>
          </cell>
          <cell r="C98">
            <v>770</v>
          </cell>
          <cell r="D98" t="str">
            <v>00051 COM CONSORCIO ACUEDUCTO ORIENTAL</v>
          </cell>
          <cell r="E98">
            <v>3538.2190000000001</v>
          </cell>
          <cell r="H98">
            <v>5215</v>
          </cell>
          <cell r="J98">
            <v>1380</v>
          </cell>
          <cell r="X98">
            <v>5887</v>
          </cell>
          <cell r="Y98">
            <v>535</v>
          </cell>
          <cell r="Z98">
            <v>1113</v>
          </cell>
          <cell r="AA98">
            <v>1566</v>
          </cell>
          <cell r="AB98">
            <v>1793</v>
          </cell>
          <cell r="AC98">
            <v>2020</v>
          </cell>
          <cell r="AD98">
            <v>2247</v>
          </cell>
          <cell r="AE98">
            <v>2474</v>
          </cell>
          <cell r="AF98">
            <v>2701</v>
          </cell>
          <cell r="AG98">
            <v>2929</v>
          </cell>
          <cell r="AH98">
            <v>3156</v>
          </cell>
          <cell r="AI98">
            <v>3383</v>
          </cell>
          <cell r="AJ98">
            <v>3610</v>
          </cell>
          <cell r="BA98">
            <v>1425.982</v>
          </cell>
          <cell r="BD98">
            <v>351</v>
          </cell>
          <cell r="BF98">
            <v>683</v>
          </cell>
          <cell r="BT98">
            <v>1662</v>
          </cell>
          <cell r="BU98">
            <v>-153</v>
          </cell>
          <cell r="BV98">
            <v>-291</v>
          </cell>
          <cell r="BW98">
            <v>-146</v>
          </cell>
          <cell r="BX98">
            <v>-146</v>
          </cell>
          <cell r="BY98">
            <v>-147</v>
          </cell>
          <cell r="BZ98">
            <v>-147</v>
          </cell>
          <cell r="CA98">
            <v>-148</v>
          </cell>
          <cell r="CB98">
            <v>-148</v>
          </cell>
          <cell r="CC98">
            <v>-149</v>
          </cell>
          <cell r="CD98">
            <v>-149</v>
          </cell>
          <cell r="CE98">
            <v>-150</v>
          </cell>
          <cell r="CF98">
            <v>-151</v>
          </cell>
          <cell r="CW98">
            <v>1314.8019999999999</v>
          </cell>
          <cell r="CZ98">
            <v>3005</v>
          </cell>
          <cell r="DB98">
            <v>1606</v>
          </cell>
          <cell r="DP98">
            <v>1970</v>
          </cell>
          <cell r="DQ98">
            <v>-172</v>
          </cell>
          <cell r="DR98">
            <v>-329</v>
          </cell>
          <cell r="DS98">
            <v>-203</v>
          </cell>
          <cell r="DT98">
            <v>-203</v>
          </cell>
          <cell r="DU98">
            <v>-204</v>
          </cell>
          <cell r="DV98">
            <v>-204</v>
          </cell>
          <cell r="DW98">
            <v>-205</v>
          </cell>
          <cell r="DX98">
            <v>-205</v>
          </cell>
          <cell r="DY98">
            <v>-206</v>
          </cell>
          <cell r="DZ98">
            <v>-206</v>
          </cell>
          <cell r="EA98">
            <v>-207</v>
          </cell>
          <cell r="EB98">
            <v>-208</v>
          </cell>
          <cell r="ES98">
            <v>0</v>
          </cell>
          <cell r="ET98">
            <v>-34</v>
          </cell>
          <cell r="EU98">
            <v>-34</v>
          </cell>
          <cell r="EV98">
            <v>0</v>
          </cell>
          <cell r="EW98">
            <v>0</v>
          </cell>
          <cell r="EX98">
            <v>0</v>
          </cell>
          <cell r="EY98">
            <v>8116.143</v>
          </cell>
          <cell r="EZ98">
            <v>1073.8989999999999</v>
          </cell>
          <cell r="FA98">
            <v>1073.8989999999999</v>
          </cell>
          <cell r="FB98">
            <v>6746.4409999999998</v>
          </cell>
          <cell r="FC98">
            <v>1176.7860000000001</v>
          </cell>
          <cell r="FD98">
            <v>709.49699999999996</v>
          </cell>
          <cell r="FE98">
            <v>86246</v>
          </cell>
          <cell r="FF98">
            <v>18987</v>
          </cell>
          <cell r="FG98">
            <v>8230</v>
          </cell>
          <cell r="FH98">
            <v>84737</v>
          </cell>
          <cell r="FI98">
            <v>16165</v>
          </cell>
          <cell r="FJ98">
            <v>6908</v>
          </cell>
          <cell r="FK98">
            <v>73100</v>
          </cell>
          <cell r="FL98">
            <v>17200</v>
          </cell>
          <cell r="FM98">
            <v>7000</v>
          </cell>
          <cell r="FN98">
            <v>76749</v>
          </cell>
          <cell r="FO98">
            <v>17510</v>
          </cell>
          <cell r="FP98">
            <v>6502</v>
          </cell>
          <cell r="FQ98">
            <v>490</v>
          </cell>
          <cell r="FR98">
            <v>610</v>
          </cell>
          <cell r="FS98">
            <v>-6198</v>
          </cell>
          <cell r="FT98">
            <v>81964</v>
          </cell>
          <cell r="FU98">
            <v>17861</v>
          </cell>
          <cell r="FV98">
            <v>9507</v>
          </cell>
        </row>
        <row r="99">
          <cell r="A99" t="str">
            <v>CE-780</v>
          </cell>
          <cell r="B99" t="str">
            <v>CE</v>
          </cell>
          <cell r="C99">
            <v>780</v>
          </cell>
          <cell r="D99" t="str">
            <v>04513 COM CONSORCIO INGCO</v>
          </cell>
          <cell r="E99">
            <v>22.597999999999999</v>
          </cell>
          <cell r="H99">
            <v>25</v>
          </cell>
          <cell r="J99">
            <v>2</v>
          </cell>
          <cell r="X99">
            <v>23</v>
          </cell>
          <cell r="AJ99">
            <v>0</v>
          </cell>
          <cell r="BA99">
            <v>-50.737000000000002</v>
          </cell>
          <cell r="BD99">
            <v>-52</v>
          </cell>
          <cell r="BF99">
            <v>-1</v>
          </cell>
          <cell r="BT99">
            <v>-55</v>
          </cell>
          <cell r="CF99">
            <v>0</v>
          </cell>
          <cell r="CW99">
            <v>-166.28100000000001</v>
          </cell>
          <cell r="CZ99">
            <v>-179</v>
          </cell>
          <cell r="DB99">
            <v>-3</v>
          </cell>
          <cell r="DP99">
            <v>-178</v>
          </cell>
          <cell r="EB99">
            <v>0</v>
          </cell>
          <cell r="ES99">
            <v>0</v>
          </cell>
          <cell r="ET99">
            <v>0</v>
          </cell>
          <cell r="EU99">
            <v>0</v>
          </cell>
          <cell r="EV99">
            <v>0</v>
          </cell>
          <cell r="EW99">
            <v>0</v>
          </cell>
          <cell r="EX99">
            <v>0</v>
          </cell>
          <cell r="EY99">
            <v>0</v>
          </cell>
          <cell r="EZ99">
            <v>0</v>
          </cell>
          <cell r="FA99">
            <v>0</v>
          </cell>
          <cell r="FB99">
            <v>21.135999999999999</v>
          </cell>
          <cell r="FC99">
            <v>-46.426000000000002</v>
          </cell>
          <cell r="FD99">
            <v>-81.762</v>
          </cell>
          <cell r="FE99">
            <v>35723</v>
          </cell>
          <cell r="FF99">
            <v>6045</v>
          </cell>
          <cell r="FG99">
            <v>-2421</v>
          </cell>
          <cell r="FH99">
            <v>35766</v>
          </cell>
          <cell r="FI99">
            <v>6182</v>
          </cell>
          <cell r="FJ99">
            <v>-2258</v>
          </cell>
          <cell r="FK99">
            <v>0</v>
          </cell>
          <cell r="FL99">
            <v>0</v>
          </cell>
          <cell r="FM99">
            <v>0</v>
          </cell>
          <cell r="FN99">
            <v>35700</v>
          </cell>
          <cell r="FO99">
            <v>6100</v>
          </cell>
          <cell r="FP99">
            <v>-2243</v>
          </cell>
          <cell r="FQ99">
            <v>91</v>
          </cell>
          <cell r="FR99">
            <v>0</v>
          </cell>
          <cell r="FS99">
            <v>-1843</v>
          </cell>
          <cell r="FT99">
            <v>35725</v>
          </cell>
          <cell r="FU99">
            <v>6048</v>
          </cell>
          <cell r="FV99">
            <v>-2422</v>
          </cell>
        </row>
        <row r="100">
          <cell r="A100" t="str">
            <v>CE-790</v>
          </cell>
          <cell r="B100" t="str">
            <v>CE</v>
          </cell>
          <cell r="C100">
            <v>790</v>
          </cell>
          <cell r="D100" t="str">
            <v>04688 COM CONTY-PRO.Y.OBRAS FERR</v>
          </cell>
          <cell r="E100">
            <v>92152.987999999998</v>
          </cell>
          <cell r="H100">
            <v>138517</v>
          </cell>
          <cell r="J100">
            <v>33947</v>
          </cell>
          <cell r="X100">
            <v>125251</v>
          </cell>
          <cell r="Y100">
            <v>5959</v>
          </cell>
          <cell r="Z100">
            <v>17896</v>
          </cell>
          <cell r="AA100">
            <v>30866</v>
          </cell>
          <cell r="AB100">
            <v>41619</v>
          </cell>
          <cell r="AC100">
            <v>53306</v>
          </cell>
          <cell r="AD100">
            <v>64594</v>
          </cell>
          <cell r="AE100">
            <v>77672</v>
          </cell>
          <cell r="AF100">
            <v>91494</v>
          </cell>
          <cell r="AG100">
            <v>106405</v>
          </cell>
          <cell r="AH100">
            <v>122782</v>
          </cell>
          <cell r="AI100">
            <v>140247</v>
          </cell>
          <cell r="AJ100">
            <v>150001</v>
          </cell>
          <cell r="BA100">
            <v>35461.288</v>
          </cell>
          <cell r="BD100">
            <v>57840</v>
          </cell>
          <cell r="BF100">
            <v>15217</v>
          </cell>
          <cell r="BT100">
            <v>52366</v>
          </cell>
          <cell r="BU100">
            <v>1885</v>
          </cell>
          <cell r="BV100">
            <v>6314</v>
          </cell>
          <cell r="BW100">
            <v>11084</v>
          </cell>
          <cell r="BX100">
            <v>14836</v>
          </cell>
          <cell r="BY100">
            <v>18998</v>
          </cell>
          <cell r="BZ100">
            <v>22976</v>
          </cell>
          <cell r="CA100">
            <v>27786</v>
          </cell>
          <cell r="CB100">
            <v>33005</v>
          </cell>
          <cell r="CC100">
            <v>39220</v>
          </cell>
          <cell r="CD100">
            <v>46119</v>
          </cell>
          <cell r="CE100">
            <v>53519</v>
          </cell>
          <cell r="CF100">
            <v>57580</v>
          </cell>
          <cell r="CW100">
            <v>32329.561000000002</v>
          </cell>
          <cell r="CZ100">
            <v>64570</v>
          </cell>
          <cell r="DB100">
            <v>22845</v>
          </cell>
          <cell r="DP100">
            <v>53191</v>
          </cell>
          <cell r="DQ100">
            <v>1885</v>
          </cell>
          <cell r="DR100">
            <v>6314</v>
          </cell>
          <cell r="DS100">
            <v>11084</v>
          </cell>
          <cell r="DT100">
            <v>14836</v>
          </cell>
          <cell r="DU100">
            <v>18998</v>
          </cell>
          <cell r="DV100">
            <v>22976</v>
          </cell>
          <cell r="DW100">
            <v>27786</v>
          </cell>
          <cell r="DX100">
            <v>33005</v>
          </cell>
          <cell r="DY100">
            <v>39220</v>
          </cell>
          <cell r="DZ100">
            <v>46119</v>
          </cell>
          <cell r="EA100">
            <v>53519</v>
          </cell>
          <cell r="EB100">
            <v>57580</v>
          </cell>
          <cell r="ES100">
            <v>196858</v>
          </cell>
          <cell r="ET100">
            <v>84169</v>
          </cell>
          <cell r="EU100">
            <v>84169</v>
          </cell>
          <cell r="EV100">
            <v>143794</v>
          </cell>
          <cell r="EW100">
            <v>62940</v>
          </cell>
          <cell r="EX100">
            <v>62940</v>
          </cell>
          <cell r="EY100">
            <v>134614.84099999999</v>
          </cell>
          <cell r="EZ100">
            <v>61246.841</v>
          </cell>
          <cell r="FA100">
            <v>47708.665999999997</v>
          </cell>
          <cell r="FB100">
            <v>135908.31200000001</v>
          </cell>
          <cell r="FC100">
            <v>54777.703999999998</v>
          </cell>
          <cell r="FD100">
            <v>52183.383000000002</v>
          </cell>
          <cell r="FE100">
            <v>1068260</v>
          </cell>
          <cell r="FF100">
            <v>450945</v>
          </cell>
          <cell r="FG100">
            <v>422683</v>
          </cell>
          <cell r="FH100">
            <v>961200</v>
          </cell>
          <cell r="FI100">
            <v>430100</v>
          </cell>
          <cell r="FJ100">
            <v>342800</v>
          </cell>
          <cell r="FK100">
            <v>943700</v>
          </cell>
          <cell r="FL100">
            <v>405200</v>
          </cell>
          <cell r="FM100">
            <v>0</v>
          </cell>
          <cell r="FN100">
            <v>322900</v>
          </cell>
          <cell r="FO100">
            <v>143800</v>
          </cell>
          <cell r="FP100">
            <v>114800</v>
          </cell>
          <cell r="FQ100">
            <v>146746</v>
          </cell>
          <cell r="FR100">
            <v>74800</v>
          </cell>
          <cell r="FS100">
            <v>61300</v>
          </cell>
          <cell r="FT100">
            <v>461417</v>
          </cell>
          <cell r="FU100">
            <v>201640</v>
          </cell>
          <cell r="FV100">
            <v>179370</v>
          </cell>
        </row>
        <row r="101">
          <cell r="A101" t="str">
            <v>CE-800</v>
          </cell>
          <cell r="B101" t="str">
            <v>CE</v>
          </cell>
          <cell r="C101">
            <v>800</v>
          </cell>
          <cell r="D101" t="str">
            <v>04691 COM CONTUY A</v>
          </cell>
          <cell r="E101">
            <v>17002.687999999998</v>
          </cell>
          <cell r="H101">
            <v>23911</v>
          </cell>
          <cell r="J101">
            <v>1065</v>
          </cell>
          <cell r="X101">
            <v>17293</v>
          </cell>
          <cell r="Y101">
            <v>202</v>
          </cell>
          <cell r="Z101">
            <v>505</v>
          </cell>
          <cell r="AA101">
            <v>776</v>
          </cell>
          <cell r="AB101">
            <v>776</v>
          </cell>
          <cell r="AC101">
            <v>776</v>
          </cell>
          <cell r="AD101">
            <v>776</v>
          </cell>
          <cell r="AE101">
            <v>776</v>
          </cell>
          <cell r="AF101">
            <v>776</v>
          </cell>
          <cell r="AG101">
            <v>776</v>
          </cell>
          <cell r="AH101">
            <v>776</v>
          </cell>
          <cell r="AI101">
            <v>776</v>
          </cell>
          <cell r="AJ101">
            <v>776</v>
          </cell>
          <cell r="BA101">
            <v>4919.8940000000002</v>
          </cell>
          <cell r="BD101">
            <v>3033</v>
          </cell>
          <cell r="BF101">
            <v>-1029</v>
          </cell>
          <cell r="BT101">
            <v>4671</v>
          </cell>
          <cell r="BU101">
            <v>70</v>
          </cell>
          <cell r="BV101">
            <v>164</v>
          </cell>
          <cell r="BW101">
            <v>244</v>
          </cell>
          <cell r="BX101">
            <v>104</v>
          </cell>
          <cell r="BY101">
            <v>-13</v>
          </cell>
          <cell r="BZ101">
            <v>-94</v>
          </cell>
          <cell r="CA101">
            <v>-94</v>
          </cell>
          <cell r="CB101">
            <v>-94</v>
          </cell>
          <cell r="CC101">
            <v>-94</v>
          </cell>
          <cell r="CD101">
            <v>-94</v>
          </cell>
          <cell r="CE101">
            <v>-94</v>
          </cell>
          <cell r="CF101">
            <v>-94</v>
          </cell>
          <cell r="CW101">
            <v>-252.142</v>
          </cell>
          <cell r="CZ101">
            <v>-2478</v>
          </cell>
          <cell r="DB101">
            <v>-1698</v>
          </cell>
          <cell r="DP101">
            <v>1132</v>
          </cell>
          <cell r="DQ101">
            <v>-451</v>
          </cell>
          <cell r="DR101">
            <v>-884</v>
          </cell>
          <cell r="DS101">
            <v>-1334</v>
          </cell>
          <cell r="DT101">
            <v>-1474</v>
          </cell>
          <cell r="DU101">
            <v>-1592</v>
          </cell>
          <cell r="DV101">
            <v>-1672</v>
          </cell>
          <cell r="DW101">
            <v>-1672</v>
          </cell>
          <cell r="DX101">
            <v>-1672</v>
          </cell>
          <cell r="DY101">
            <v>-1672</v>
          </cell>
          <cell r="DZ101">
            <v>-1672</v>
          </cell>
          <cell r="EA101">
            <v>-1672</v>
          </cell>
          <cell r="EB101">
            <v>-1672</v>
          </cell>
          <cell r="ES101">
            <v>0</v>
          </cell>
          <cell r="ET101">
            <v>0</v>
          </cell>
          <cell r="EU101">
            <v>0</v>
          </cell>
          <cell r="EV101">
            <v>0</v>
          </cell>
          <cell r="EW101">
            <v>0</v>
          </cell>
          <cell r="EX101">
            <v>0</v>
          </cell>
          <cell r="EY101">
            <v>7301.9979999999996</v>
          </cell>
          <cell r="EZ101">
            <v>2644.0039999999999</v>
          </cell>
          <cell r="FA101">
            <v>1244.731</v>
          </cell>
          <cell r="FB101">
            <v>11001.571</v>
          </cell>
          <cell r="FC101">
            <v>3920.277</v>
          </cell>
          <cell r="FD101">
            <v>523.1</v>
          </cell>
          <cell r="FE101">
            <v>116169</v>
          </cell>
          <cell r="FF101">
            <v>6477</v>
          </cell>
          <cell r="FG101">
            <v>13160</v>
          </cell>
          <cell r="FH101">
            <v>104400</v>
          </cell>
          <cell r="FI101">
            <v>6400</v>
          </cell>
          <cell r="FJ101">
            <v>17100</v>
          </cell>
          <cell r="FK101">
            <v>101400</v>
          </cell>
          <cell r="FL101">
            <v>5600</v>
          </cell>
          <cell r="FM101">
            <v>15100</v>
          </cell>
          <cell r="FN101">
            <v>98100</v>
          </cell>
          <cell r="FO101">
            <v>1900</v>
          </cell>
          <cell r="FP101">
            <v>13700</v>
          </cell>
          <cell r="FQ101">
            <v>21833</v>
          </cell>
          <cell r="FR101">
            <v>0</v>
          </cell>
          <cell r="FS101">
            <v>8900</v>
          </cell>
          <cell r="FT101">
            <v>122011</v>
          </cell>
          <cell r="FU101">
            <v>4933</v>
          </cell>
          <cell r="FV101">
            <v>11222</v>
          </cell>
        </row>
        <row r="102">
          <cell r="A102" t="str">
            <v>CE-810</v>
          </cell>
          <cell r="B102" t="str">
            <v>CE</v>
          </cell>
          <cell r="C102">
            <v>810</v>
          </cell>
          <cell r="D102" t="str">
            <v>04694 COM CONSORCIO COUNTY C</v>
          </cell>
          <cell r="E102">
            <v>5578.808</v>
          </cell>
          <cell r="H102">
            <v>615</v>
          </cell>
          <cell r="J102">
            <v>442</v>
          </cell>
          <cell r="X102">
            <v>12099</v>
          </cell>
          <cell r="Y102">
            <v>50</v>
          </cell>
          <cell r="Z102">
            <v>101</v>
          </cell>
          <cell r="AA102">
            <v>151</v>
          </cell>
          <cell r="AB102">
            <v>201</v>
          </cell>
          <cell r="AC102">
            <v>201</v>
          </cell>
          <cell r="AD102">
            <v>201</v>
          </cell>
          <cell r="AE102">
            <v>201</v>
          </cell>
          <cell r="AF102">
            <v>201</v>
          </cell>
          <cell r="AG102">
            <v>201</v>
          </cell>
          <cell r="AH102">
            <v>201</v>
          </cell>
          <cell r="AI102">
            <v>201</v>
          </cell>
          <cell r="AJ102">
            <v>201</v>
          </cell>
          <cell r="BA102">
            <v>324.822</v>
          </cell>
          <cell r="BD102">
            <v>-9016</v>
          </cell>
          <cell r="BF102">
            <v>128</v>
          </cell>
          <cell r="BT102">
            <v>999</v>
          </cell>
          <cell r="BU102">
            <v>18</v>
          </cell>
          <cell r="BV102">
            <v>36</v>
          </cell>
          <cell r="BW102">
            <v>54</v>
          </cell>
          <cell r="BX102">
            <v>71</v>
          </cell>
          <cell r="BY102">
            <v>71</v>
          </cell>
          <cell r="BZ102">
            <v>71</v>
          </cell>
          <cell r="CA102">
            <v>71</v>
          </cell>
          <cell r="CB102">
            <v>71</v>
          </cell>
          <cell r="CC102">
            <v>71</v>
          </cell>
          <cell r="CD102">
            <v>71</v>
          </cell>
          <cell r="CE102">
            <v>71</v>
          </cell>
          <cell r="CF102">
            <v>71</v>
          </cell>
          <cell r="CW102">
            <v>1446.0029999999999</v>
          </cell>
          <cell r="CZ102">
            <v>-10297</v>
          </cell>
          <cell r="DB102">
            <v>1229</v>
          </cell>
          <cell r="DP102">
            <v>5477</v>
          </cell>
          <cell r="DQ102">
            <v>18</v>
          </cell>
          <cell r="DR102">
            <v>36</v>
          </cell>
          <cell r="DS102">
            <v>54</v>
          </cell>
          <cell r="DT102">
            <v>71</v>
          </cell>
          <cell r="DU102">
            <v>71</v>
          </cell>
          <cell r="DV102">
            <v>71</v>
          </cell>
          <cell r="DW102">
            <v>71</v>
          </cell>
          <cell r="DX102">
            <v>71</v>
          </cell>
          <cell r="DY102">
            <v>71</v>
          </cell>
          <cell r="DZ102">
            <v>71</v>
          </cell>
          <cell r="EA102">
            <v>71</v>
          </cell>
          <cell r="EB102">
            <v>71</v>
          </cell>
          <cell r="ES102">
            <v>0</v>
          </cell>
          <cell r="ET102">
            <v>0</v>
          </cell>
          <cell r="EU102">
            <v>0</v>
          </cell>
          <cell r="EV102">
            <v>0</v>
          </cell>
          <cell r="EW102">
            <v>0</v>
          </cell>
          <cell r="EX102">
            <v>0</v>
          </cell>
          <cell r="EY102">
            <v>8902.6129999999994</v>
          </cell>
          <cell r="EZ102">
            <v>3372.7939999999999</v>
          </cell>
          <cell r="FA102">
            <v>2459.8829999999998</v>
          </cell>
          <cell r="FB102">
            <v>12403.638000000001</v>
          </cell>
          <cell r="FC102">
            <v>2797.1129999999998</v>
          </cell>
          <cell r="FD102">
            <v>1347.675</v>
          </cell>
          <cell r="FE102">
            <v>255820</v>
          </cell>
          <cell r="FF102">
            <v>88699</v>
          </cell>
          <cell r="FG102">
            <v>82448</v>
          </cell>
          <cell r="FH102">
            <v>272970.43</v>
          </cell>
          <cell r="FI102">
            <v>107996.11</v>
          </cell>
          <cell r="FJ102">
            <v>86600</v>
          </cell>
          <cell r="FK102">
            <v>256600</v>
          </cell>
          <cell r="FL102">
            <v>90400</v>
          </cell>
          <cell r="FM102">
            <v>0</v>
          </cell>
          <cell r="FN102">
            <v>243520</v>
          </cell>
          <cell r="FO102">
            <v>87629</v>
          </cell>
          <cell r="FP102">
            <v>76900</v>
          </cell>
          <cell r="FQ102">
            <v>58825</v>
          </cell>
          <cell r="FR102">
            <v>35429</v>
          </cell>
          <cell r="FS102">
            <v>37600</v>
          </cell>
          <cell r="FT102">
            <v>244135</v>
          </cell>
          <cell r="FU102">
            <v>78613</v>
          </cell>
          <cell r="FV102">
            <v>66603</v>
          </cell>
        </row>
        <row r="103">
          <cell r="A103" t="str">
            <v>CE-820</v>
          </cell>
          <cell r="B103" t="str">
            <v>CE</v>
          </cell>
          <cell r="C103">
            <v>820</v>
          </cell>
          <cell r="D103" t="str">
            <v>04695 COM CHARAGUAMAS - VENEZUELA</v>
          </cell>
          <cell r="E103">
            <v>20494.105</v>
          </cell>
          <cell r="H103">
            <v>30591</v>
          </cell>
          <cell r="J103">
            <v>6335</v>
          </cell>
          <cell r="X103">
            <v>33823</v>
          </cell>
          <cell r="Y103">
            <v>4979</v>
          </cell>
          <cell r="Z103">
            <v>11141</v>
          </cell>
          <cell r="AA103">
            <v>17158</v>
          </cell>
          <cell r="AB103">
            <v>22094</v>
          </cell>
          <cell r="AC103">
            <v>26572</v>
          </cell>
          <cell r="AD103">
            <v>28618</v>
          </cell>
          <cell r="AE103">
            <v>30529</v>
          </cell>
          <cell r="AF103">
            <v>32292</v>
          </cell>
          <cell r="AG103">
            <v>34059</v>
          </cell>
          <cell r="AH103">
            <v>37682</v>
          </cell>
          <cell r="AI103">
            <v>42733</v>
          </cell>
          <cell r="AJ103">
            <v>46194</v>
          </cell>
          <cell r="BA103">
            <v>6193.0749999999998</v>
          </cell>
          <cell r="BD103">
            <v>10079</v>
          </cell>
          <cell r="BF103">
            <v>1811</v>
          </cell>
          <cell r="BT103">
            <v>11043</v>
          </cell>
          <cell r="BU103">
            <v>1428</v>
          </cell>
          <cell r="BV103">
            <v>3194</v>
          </cell>
          <cell r="BW103">
            <v>4919</v>
          </cell>
          <cell r="BX103">
            <v>6334</v>
          </cell>
          <cell r="BY103">
            <v>7618</v>
          </cell>
          <cell r="BZ103">
            <v>8205</v>
          </cell>
          <cell r="CA103">
            <v>8753</v>
          </cell>
          <cell r="CB103">
            <v>9258</v>
          </cell>
          <cell r="CC103">
            <v>9765</v>
          </cell>
          <cell r="CD103">
            <v>10803</v>
          </cell>
          <cell r="CE103">
            <v>12251</v>
          </cell>
          <cell r="CF103">
            <v>13244</v>
          </cell>
          <cell r="CW103">
            <v>5243.25</v>
          </cell>
          <cell r="CZ103">
            <v>8061</v>
          </cell>
          <cell r="DB103">
            <v>1028</v>
          </cell>
          <cell r="DP103">
            <v>6808</v>
          </cell>
          <cell r="DQ103">
            <v>1428</v>
          </cell>
          <cell r="DR103">
            <v>3194</v>
          </cell>
          <cell r="DS103">
            <v>4919</v>
          </cell>
          <cell r="DT103">
            <v>6334</v>
          </cell>
          <cell r="DU103">
            <v>7618</v>
          </cell>
          <cell r="DV103">
            <v>8205</v>
          </cell>
          <cell r="DW103">
            <v>8753</v>
          </cell>
          <cell r="DX103">
            <v>9258</v>
          </cell>
          <cell r="DY103">
            <v>9765</v>
          </cell>
          <cell r="DZ103">
            <v>10803</v>
          </cell>
          <cell r="EA103">
            <v>12251</v>
          </cell>
          <cell r="EB103">
            <v>13244</v>
          </cell>
          <cell r="ES103">
            <v>54620</v>
          </cell>
          <cell r="ET103">
            <v>15660</v>
          </cell>
          <cell r="EU103">
            <v>15660</v>
          </cell>
          <cell r="EV103">
            <v>61749</v>
          </cell>
          <cell r="EW103">
            <v>17703</v>
          </cell>
          <cell r="EX103">
            <v>17703</v>
          </cell>
          <cell r="EY103">
            <v>52654.286999999997</v>
          </cell>
          <cell r="EZ103">
            <v>10043.959000000001</v>
          </cell>
          <cell r="FA103">
            <v>6772.0789999999997</v>
          </cell>
          <cell r="FB103">
            <v>30578.402999999998</v>
          </cell>
          <cell r="FC103">
            <v>8537.3459999999995</v>
          </cell>
          <cell r="FD103">
            <v>7569.9319999999998</v>
          </cell>
          <cell r="FE103">
            <v>304414</v>
          </cell>
          <cell r="FF103">
            <v>87222</v>
          </cell>
          <cell r="FG103">
            <v>82939</v>
          </cell>
          <cell r="FH103">
            <v>296200</v>
          </cell>
          <cell r="FI103">
            <v>56500</v>
          </cell>
          <cell r="FJ103">
            <v>35200</v>
          </cell>
          <cell r="FK103">
            <v>292300</v>
          </cell>
          <cell r="FL103">
            <v>73200</v>
          </cell>
          <cell r="FM103">
            <v>0</v>
          </cell>
          <cell r="FN103">
            <v>14500</v>
          </cell>
          <cell r="FO103">
            <v>2800</v>
          </cell>
          <cell r="FP103">
            <v>2700</v>
          </cell>
          <cell r="FQ103">
            <v>12610</v>
          </cell>
          <cell r="FR103">
            <v>3000</v>
          </cell>
          <cell r="FS103">
            <v>2700</v>
          </cell>
          <cell r="FT103">
            <v>45091</v>
          </cell>
          <cell r="FU103">
            <v>12879</v>
          </cell>
          <cell r="FV103">
            <v>10761</v>
          </cell>
        </row>
        <row r="104">
          <cell r="A104" t="str">
            <v>CE-830</v>
          </cell>
          <cell r="B104" t="str">
            <v>CE</v>
          </cell>
          <cell r="C104">
            <v>830</v>
          </cell>
          <cell r="D104" t="str">
            <v>04696 COM S.J. DE LOS MORROS - VENEZUELA</v>
          </cell>
          <cell r="E104">
            <v>26915.736000000001</v>
          </cell>
          <cell r="H104">
            <v>43474</v>
          </cell>
          <cell r="J104">
            <v>10313</v>
          </cell>
          <cell r="X104">
            <v>44288</v>
          </cell>
          <cell r="Y104">
            <v>6741</v>
          </cell>
          <cell r="Z104">
            <v>14536</v>
          </cell>
          <cell r="AA104">
            <v>24285</v>
          </cell>
          <cell r="AB104">
            <v>34821</v>
          </cell>
          <cell r="AC104">
            <v>42201</v>
          </cell>
          <cell r="AD104">
            <v>51437</v>
          </cell>
          <cell r="AE104">
            <v>58379</v>
          </cell>
          <cell r="AF104">
            <v>66028</v>
          </cell>
          <cell r="AG104">
            <v>74113</v>
          </cell>
          <cell r="AH104">
            <v>81619</v>
          </cell>
          <cell r="AI104">
            <v>89939</v>
          </cell>
          <cell r="AJ104">
            <v>97484</v>
          </cell>
          <cell r="BA104">
            <v>6544.5950000000003</v>
          </cell>
          <cell r="BD104">
            <v>12020</v>
          </cell>
          <cell r="BF104">
            <v>2674</v>
          </cell>
          <cell r="BT104">
            <v>12260</v>
          </cell>
          <cell r="BU104">
            <v>1756</v>
          </cell>
          <cell r="BV104">
            <v>3787</v>
          </cell>
          <cell r="BW104">
            <v>6328</v>
          </cell>
          <cell r="BX104">
            <v>9073</v>
          </cell>
          <cell r="BY104">
            <v>10996</v>
          </cell>
          <cell r="BZ104">
            <v>13402</v>
          </cell>
          <cell r="CA104">
            <v>15211</v>
          </cell>
          <cell r="CB104">
            <v>17204</v>
          </cell>
          <cell r="CC104">
            <v>19311</v>
          </cell>
          <cell r="CD104">
            <v>21266</v>
          </cell>
          <cell r="CE104">
            <v>23434</v>
          </cell>
          <cell r="CF104">
            <v>25400</v>
          </cell>
          <cell r="CW104">
            <v>4267.1120000000001</v>
          </cell>
          <cell r="CZ104">
            <v>8507</v>
          </cell>
          <cell r="DB104">
            <v>1959</v>
          </cell>
          <cell r="DP104">
            <v>8774</v>
          </cell>
          <cell r="DQ104">
            <v>1757</v>
          </cell>
          <cell r="DR104">
            <v>3788</v>
          </cell>
          <cell r="DS104">
            <v>6328</v>
          </cell>
          <cell r="DT104">
            <v>9074</v>
          </cell>
          <cell r="DU104">
            <v>10998</v>
          </cell>
          <cell r="DV104">
            <v>13404</v>
          </cell>
          <cell r="DW104">
            <v>15214</v>
          </cell>
          <cell r="DX104">
            <v>17207</v>
          </cell>
          <cell r="DY104">
            <v>19314</v>
          </cell>
          <cell r="DZ104">
            <v>21270</v>
          </cell>
          <cell r="EA104">
            <v>23438</v>
          </cell>
          <cell r="EB104">
            <v>25404</v>
          </cell>
          <cell r="ES104">
            <v>152459</v>
          </cell>
          <cell r="ET104">
            <v>39724</v>
          </cell>
          <cell r="EU104">
            <v>39735</v>
          </cell>
          <cell r="EV104">
            <v>135611</v>
          </cell>
          <cell r="EW104">
            <v>35334</v>
          </cell>
          <cell r="EX104">
            <v>35350</v>
          </cell>
          <cell r="EY104">
            <v>97916.278000000006</v>
          </cell>
          <cell r="EZ104">
            <v>21517.085999999999</v>
          </cell>
          <cell r="FA104">
            <v>13689.67</v>
          </cell>
          <cell r="FB104">
            <v>55297.256999999998</v>
          </cell>
          <cell r="FC104">
            <v>12736.737999999999</v>
          </cell>
          <cell r="FD104">
            <v>12296.91</v>
          </cell>
          <cell r="FE104">
            <v>755592</v>
          </cell>
          <cell r="FF104">
            <v>196809</v>
          </cell>
          <cell r="FG104">
            <v>193613</v>
          </cell>
          <cell r="FH104">
            <v>569000</v>
          </cell>
          <cell r="FI104">
            <v>125000</v>
          </cell>
          <cell r="FJ104">
            <v>80400</v>
          </cell>
          <cell r="FK104">
            <v>690500</v>
          </cell>
          <cell r="FL104">
            <v>157100</v>
          </cell>
          <cell r="FM104">
            <v>0</v>
          </cell>
          <cell r="FN104">
            <v>19200</v>
          </cell>
          <cell r="FO104">
            <v>4200</v>
          </cell>
          <cell r="FP104">
            <v>4500</v>
          </cell>
          <cell r="FQ104">
            <v>14648</v>
          </cell>
          <cell r="FR104">
            <v>4300</v>
          </cell>
          <cell r="FS104">
            <v>4500</v>
          </cell>
          <cell r="FT104">
            <v>62674</v>
          </cell>
          <cell r="FU104">
            <v>16220</v>
          </cell>
          <cell r="FV104">
            <v>13007</v>
          </cell>
        </row>
        <row r="105">
          <cell r="A105" t="str">
            <v>CE-840</v>
          </cell>
          <cell r="B105" t="str">
            <v>CE</v>
          </cell>
          <cell r="C105">
            <v>840</v>
          </cell>
          <cell r="D105" t="str">
            <v>04698 COM P.TO CABELLO STAZIONI</v>
          </cell>
          <cell r="E105">
            <v>5309.6369999999997</v>
          </cell>
          <cell r="H105">
            <v>8108</v>
          </cell>
          <cell r="J105">
            <v>1033</v>
          </cell>
          <cell r="X105">
            <v>14121</v>
          </cell>
          <cell r="Y105">
            <v>4408</v>
          </cell>
          <cell r="Z105">
            <v>8352</v>
          </cell>
          <cell r="AA105">
            <v>12605</v>
          </cell>
          <cell r="AB105">
            <v>16907</v>
          </cell>
          <cell r="AC105">
            <v>21035</v>
          </cell>
          <cell r="AD105">
            <v>25203</v>
          </cell>
          <cell r="AE105">
            <v>29526</v>
          </cell>
          <cell r="AF105">
            <v>33695</v>
          </cell>
          <cell r="AG105">
            <v>37863</v>
          </cell>
          <cell r="AH105">
            <v>42186</v>
          </cell>
          <cell r="AI105">
            <v>46199</v>
          </cell>
          <cell r="AJ105">
            <v>50467</v>
          </cell>
          <cell r="BA105">
            <v>1043.287</v>
          </cell>
          <cell r="BD105">
            <v>1616</v>
          </cell>
          <cell r="BF105">
            <v>206</v>
          </cell>
          <cell r="BT105">
            <v>2815</v>
          </cell>
          <cell r="BU105">
            <v>879</v>
          </cell>
          <cell r="BV105">
            <v>1665</v>
          </cell>
          <cell r="BW105">
            <v>2513</v>
          </cell>
          <cell r="BX105">
            <v>3370</v>
          </cell>
          <cell r="BY105">
            <v>4193</v>
          </cell>
          <cell r="BZ105">
            <v>5024</v>
          </cell>
          <cell r="CA105">
            <v>5885</v>
          </cell>
          <cell r="CB105">
            <v>6716</v>
          </cell>
          <cell r="CC105">
            <v>7547</v>
          </cell>
          <cell r="CD105">
            <v>8409</v>
          </cell>
          <cell r="CE105">
            <v>9209</v>
          </cell>
          <cell r="CF105">
            <v>10059</v>
          </cell>
          <cell r="CW105">
            <v>777.73800000000006</v>
          </cell>
          <cell r="CZ105">
            <v>1467</v>
          </cell>
          <cell r="DB105">
            <v>206</v>
          </cell>
          <cell r="DP105">
            <v>2549</v>
          </cell>
          <cell r="DQ105">
            <v>879</v>
          </cell>
          <cell r="DR105">
            <v>1665</v>
          </cell>
          <cell r="DS105">
            <v>2513</v>
          </cell>
          <cell r="DT105">
            <v>3370</v>
          </cell>
          <cell r="DU105">
            <v>4193</v>
          </cell>
          <cell r="DV105">
            <v>5024</v>
          </cell>
          <cell r="DW105">
            <v>5885</v>
          </cell>
          <cell r="DX105">
            <v>6716</v>
          </cell>
          <cell r="DY105">
            <v>7547</v>
          </cell>
          <cell r="DZ105">
            <v>8409</v>
          </cell>
          <cell r="EA105">
            <v>9209</v>
          </cell>
          <cell r="EB105">
            <v>10059</v>
          </cell>
          <cell r="ES105">
            <v>50705</v>
          </cell>
          <cell r="ET105">
            <v>10107</v>
          </cell>
          <cell r="EU105">
            <v>10107</v>
          </cell>
          <cell r="EV105">
            <v>51039</v>
          </cell>
          <cell r="EW105">
            <v>10173</v>
          </cell>
          <cell r="EX105">
            <v>10173</v>
          </cell>
          <cell r="EY105">
            <v>40432.716999999997</v>
          </cell>
          <cell r="EZ105">
            <v>9189.2530000000006</v>
          </cell>
          <cell r="FA105">
            <v>6064.9070000000002</v>
          </cell>
          <cell r="FB105">
            <v>30176.359</v>
          </cell>
          <cell r="FC105">
            <v>5929.3370000000004</v>
          </cell>
          <cell r="FD105">
            <v>5663.7780000000002</v>
          </cell>
          <cell r="FE105">
            <v>257734</v>
          </cell>
          <cell r="FF105">
            <v>51373</v>
          </cell>
          <cell r="FG105">
            <v>51108</v>
          </cell>
          <cell r="FH105">
            <v>249600</v>
          </cell>
          <cell r="FI105">
            <v>56700</v>
          </cell>
          <cell r="FJ105">
            <v>37400</v>
          </cell>
          <cell r="FK105">
            <v>257700</v>
          </cell>
          <cell r="FL105">
            <v>50600</v>
          </cell>
          <cell r="FM105">
            <v>0</v>
          </cell>
          <cell r="FN105">
            <v>0</v>
          </cell>
          <cell r="FO105">
            <v>0</v>
          </cell>
          <cell r="FP105">
            <v>0</v>
          </cell>
          <cell r="FQ105">
            <v>0</v>
          </cell>
          <cell r="FR105">
            <v>0</v>
          </cell>
          <cell r="FS105">
            <v>0</v>
          </cell>
          <cell r="FT105">
            <v>8108</v>
          </cell>
          <cell r="FU105">
            <v>1616</v>
          </cell>
          <cell r="FV105">
            <v>1467</v>
          </cell>
        </row>
        <row r="106">
          <cell r="A106" t="str">
            <v>CE-860</v>
          </cell>
          <cell r="B106" t="str">
            <v>CE</v>
          </cell>
          <cell r="C106">
            <v>860</v>
          </cell>
          <cell r="D106" t="str">
            <v>05995 COM DAULE PERIPA</v>
          </cell>
          <cell r="E106">
            <v>0</v>
          </cell>
          <cell r="H106">
            <v>0</v>
          </cell>
          <cell r="J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BA106">
            <v>-13.118</v>
          </cell>
          <cell r="BD106">
            <v>-39</v>
          </cell>
          <cell r="BF106">
            <v>-1</v>
          </cell>
          <cell r="BT106">
            <v>-76</v>
          </cell>
          <cell r="BU106">
            <v>-53</v>
          </cell>
          <cell r="BV106">
            <v>-107</v>
          </cell>
          <cell r="BW106">
            <v>-142</v>
          </cell>
          <cell r="BX106">
            <v>-145</v>
          </cell>
          <cell r="BY106">
            <v>-148</v>
          </cell>
          <cell r="BZ106">
            <v>-151</v>
          </cell>
          <cell r="CA106">
            <v>-151</v>
          </cell>
          <cell r="CB106">
            <v>-151</v>
          </cell>
          <cell r="CC106">
            <v>-151</v>
          </cell>
          <cell r="CD106">
            <v>-151</v>
          </cell>
          <cell r="CE106">
            <v>-151</v>
          </cell>
          <cell r="CF106">
            <v>-151</v>
          </cell>
          <cell r="CW106">
            <v>146.251</v>
          </cell>
          <cell r="CZ106">
            <v>230</v>
          </cell>
          <cell r="DB106">
            <v>405</v>
          </cell>
          <cell r="DP106">
            <v>-76</v>
          </cell>
          <cell r="DQ106">
            <v>-53</v>
          </cell>
          <cell r="DR106">
            <v>-107</v>
          </cell>
          <cell r="DS106">
            <v>-142</v>
          </cell>
          <cell r="DT106">
            <v>-145</v>
          </cell>
          <cell r="DU106">
            <v>-148</v>
          </cell>
          <cell r="DV106">
            <v>-151</v>
          </cell>
          <cell r="DW106">
            <v>-151</v>
          </cell>
          <cell r="DX106">
            <v>-151</v>
          </cell>
          <cell r="DY106">
            <v>-151</v>
          </cell>
          <cell r="DZ106">
            <v>-151</v>
          </cell>
          <cell r="EA106">
            <v>-151</v>
          </cell>
          <cell r="EB106">
            <v>-151</v>
          </cell>
          <cell r="ES106">
            <v>0</v>
          </cell>
          <cell r="ET106">
            <v>0</v>
          </cell>
          <cell r="EU106">
            <v>0</v>
          </cell>
          <cell r="EV106">
            <v>0</v>
          </cell>
          <cell r="EW106">
            <v>0</v>
          </cell>
          <cell r="EX106">
            <v>0</v>
          </cell>
          <cell r="EY106">
            <v>0</v>
          </cell>
          <cell r="EZ106">
            <v>-8.2509999999999994</v>
          </cell>
          <cell r="FA106">
            <v>-8.2509999999999994</v>
          </cell>
          <cell r="FB106">
            <v>0</v>
          </cell>
          <cell r="FC106">
            <v>-3.0950000000000002</v>
          </cell>
          <cell r="FD106">
            <v>-222.095</v>
          </cell>
          <cell r="FE106" t="str">
            <v xml:space="preserve"> -   </v>
          </cell>
          <cell r="FF106">
            <v>-327</v>
          </cell>
          <cell r="FG106">
            <v>-980</v>
          </cell>
          <cell r="FH106">
            <v>0</v>
          </cell>
          <cell r="FI106">
            <v>-100</v>
          </cell>
          <cell r="FJ106">
            <v>-610</v>
          </cell>
          <cell r="FK106">
            <v>0</v>
          </cell>
          <cell r="FL106">
            <v>0</v>
          </cell>
          <cell r="FM106">
            <v>0</v>
          </cell>
          <cell r="FN106">
            <v>0</v>
          </cell>
          <cell r="FO106">
            <v>-100</v>
          </cell>
          <cell r="FP106">
            <v>-753</v>
          </cell>
          <cell r="FQ106">
            <v>0</v>
          </cell>
          <cell r="FR106">
            <v>0</v>
          </cell>
          <cell r="FS106">
            <v>-453</v>
          </cell>
          <cell r="FT106">
            <v>0</v>
          </cell>
          <cell r="FU106">
            <v>-139</v>
          </cell>
          <cell r="FV106">
            <v>-523</v>
          </cell>
        </row>
        <row r="107">
          <cell r="A107" t="str">
            <v>CE-870</v>
          </cell>
          <cell r="B107" t="str">
            <v>CE</v>
          </cell>
          <cell r="C107">
            <v>870</v>
          </cell>
          <cell r="D107" t="str">
            <v>16804 COM Yarull canale di Guaigui</v>
          </cell>
          <cell r="E107">
            <v>306.47899999999998</v>
          </cell>
          <cell r="H107">
            <v>383</v>
          </cell>
          <cell r="J107">
            <v>34</v>
          </cell>
          <cell r="X107">
            <v>363</v>
          </cell>
          <cell r="Y107">
            <v>23</v>
          </cell>
          <cell r="Z107">
            <v>45</v>
          </cell>
          <cell r="AA107">
            <v>68</v>
          </cell>
          <cell r="AB107">
            <v>90</v>
          </cell>
          <cell r="AC107">
            <v>113</v>
          </cell>
          <cell r="AD107">
            <v>135</v>
          </cell>
          <cell r="AE107">
            <v>158</v>
          </cell>
          <cell r="AF107">
            <v>1133</v>
          </cell>
          <cell r="AG107">
            <v>2108</v>
          </cell>
          <cell r="AH107">
            <v>3083</v>
          </cell>
          <cell r="AI107">
            <v>4058</v>
          </cell>
          <cell r="AJ107">
            <v>5033</v>
          </cell>
          <cell r="BA107">
            <v>5.8170000000000002</v>
          </cell>
          <cell r="BD107">
            <v>7</v>
          </cell>
          <cell r="BF107">
            <v>0</v>
          </cell>
          <cell r="BT107">
            <v>1</v>
          </cell>
          <cell r="BU107">
            <v>1</v>
          </cell>
          <cell r="BV107">
            <v>1</v>
          </cell>
          <cell r="BW107">
            <v>2</v>
          </cell>
          <cell r="BX107">
            <v>2</v>
          </cell>
          <cell r="BY107">
            <v>3</v>
          </cell>
          <cell r="BZ107">
            <v>3</v>
          </cell>
          <cell r="CA107">
            <v>4</v>
          </cell>
          <cell r="CB107">
            <v>124</v>
          </cell>
          <cell r="CC107">
            <v>244</v>
          </cell>
          <cell r="CD107">
            <v>365</v>
          </cell>
          <cell r="CE107">
            <v>485</v>
          </cell>
          <cell r="CF107">
            <v>606</v>
          </cell>
          <cell r="CW107">
            <v>0</v>
          </cell>
          <cell r="CZ107">
            <v>0</v>
          </cell>
          <cell r="DB107">
            <v>0</v>
          </cell>
          <cell r="DP107">
            <v>0</v>
          </cell>
          <cell r="DQ107">
            <v>0</v>
          </cell>
          <cell r="DR107">
            <v>0</v>
          </cell>
          <cell r="DS107">
            <v>0</v>
          </cell>
          <cell r="DT107">
            <v>0</v>
          </cell>
          <cell r="DU107">
            <v>0</v>
          </cell>
          <cell r="DV107">
            <v>0</v>
          </cell>
          <cell r="DW107">
            <v>0</v>
          </cell>
          <cell r="DX107">
            <v>87</v>
          </cell>
          <cell r="DY107">
            <v>173</v>
          </cell>
          <cell r="DZ107">
            <v>260</v>
          </cell>
          <cell r="EA107">
            <v>346</v>
          </cell>
          <cell r="EB107">
            <v>433</v>
          </cell>
          <cell r="ES107">
            <v>14741</v>
          </cell>
          <cell r="ET107">
            <v>1821</v>
          </cell>
          <cell r="EU107">
            <v>1250</v>
          </cell>
          <cell r="EV107">
            <v>17350</v>
          </cell>
          <cell r="EW107">
            <v>1904</v>
          </cell>
          <cell r="EX107">
            <v>1343</v>
          </cell>
          <cell r="EY107">
            <v>10279.924999999999</v>
          </cell>
          <cell r="EZ107">
            <v>1265.3389999999999</v>
          </cell>
          <cell r="FA107">
            <v>909.07799999999997</v>
          </cell>
          <cell r="FB107">
            <v>4841.1559999999999</v>
          </cell>
          <cell r="FC107">
            <v>654.66200000000003</v>
          </cell>
          <cell r="FD107">
            <v>483.83300000000003</v>
          </cell>
          <cell r="FE107">
            <v>38087</v>
          </cell>
          <cell r="FF107">
            <v>4332</v>
          </cell>
          <cell r="FG107">
            <v>3026</v>
          </cell>
          <cell r="FH107">
            <v>40100</v>
          </cell>
          <cell r="FI107">
            <v>5000</v>
          </cell>
          <cell r="FJ107">
            <v>3500</v>
          </cell>
          <cell r="FK107">
            <v>35600</v>
          </cell>
          <cell r="FL107">
            <v>4400</v>
          </cell>
          <cell r="FM107">
            <v>3200</v>
          </cell>
          <cell r="FN107">
            <v>600</v>
          </cell>
          <cell r="FO107">
            <v>0</v>
          </cell>
          <cell r="FP107">
            <v>0</v>
          </cell>
          <cell r="FQ107">
            <v>400</v>
          </cell>
          <cell r="FR107">
            <v>0</v>
          </cell>
          <cell r="FS107">
            <v>0</v>
          </cell>
          <cell r="FT107">
            <v>983</v>
          </cell>
          <cell r="FU107">
            <v>7</v>
          </cell>
          <cell r="FV107">
            <v>0</v>
          </cell>
        </row>
        <row r="108">
          <cell r="A108" t="str">
            <v>CE-880</v>
          </cell>
          <cell r="B108" t="str">
            <v>CE</v>
          </cell>
          <cell r="C108">
            <v>880</v>
          </cell>
          <cell r="D108" t="str">
            <v>20019 COM SEDE VENEZUELA</v>
          </cell>
          <cell r="E108">
            <v>5112.3429999999998</v>
          </cell>
          <cell r="H108">
            <v>-3124</v>
          </cell>
          <cell r="J108">
            <v>-119</v>
          </cell>
          <cell r="X108">
            <v>-2568</v>
          </cell>
          <cell r="Y108">
            <v>418</v>
          </cell>
          <cell r="Z108">
            <v>659</v>
          </cell>
          <cell r="AA108">
            <v>848</v>
          </cell>
          <cell r="AB108">
            <v>1106</v>
          </cell>
          <cell r="AC108">
            <v>1426</v>
          </cell>
          <cell r="AD108">
            <v>1804</v>
          </cell>
          <cell r="AE108">
            <v>2184</v>
          </cell>
          <cell r="AF108">
            <v>2536</v>
          </cell>
          <cell r="AG108">
            <v>2829</v>
          </cell>
          <cell r="AH108">
            <v>3033</v>
          </cell>
          <cell r="AI108">
            <v>3145</v>
          </cell>
          <cell r="AJ108">
            <v>3494</v>
          </cell>
          <cell r="BA108">
            <v>-4144.0820000000003</v>
          </cell>
          <cell r="BD108">
            <v>-14994</v>
          </cell>
          <cell r="BF108">
            <v>-1743</v>
          </cell>
          <cell r="BT108">
            <v>-14014</v>
          </cell>
          <cell r="BU108">
            <v>-375</v>
          </cell>
          <cell r="BV108">
            <v>-927</v>
          </cell>
          <cell r="BW108">
            <v>-1532</v>
          </cell>
          <cell r="BX108">
            <v>-2067</v>
          </cell>
          <cell r="BY108">
            <v>-2541</v>
          </cell>
          <cell r="BZ108">
            <v>-2956</v>
          </cell>
          <cell r="CA108">
            <v>-3364</v>
          </cell>
          <cell r="CB108">
            <v>-3801</v>
          </cell>
          <cell r="CC108">
            <v>-4296</v>
          </cell>
          <cell r="CD108">
            <v>-4880</v>
          </cell>
          <cell r="CE108">
            <v>-5557</v>
          </cell>
          <cell r="CF108">
            <v>-5996</v>
          </cell>
          <cell r="CW108">
            <v>-4051.3159999999998</v>
          </cell>
          <cell r="CZ108">
            <v>-14994</v>
          </cell>
          <cell r="DB108">
            <v>-1743</v>
          </cell>
          <cell r="DP108">
            <v>-13921</v>
          </cell>
          <cell r="DQ108">
            <v>-375</v>
          </cell>
          <cell r="DR108">
            <v>-927</v>
          </cell>
          <cell r="DS108">
            <v>-1532</v>
          </cell>
          <cell r="DT108">
            <v>-2067</v>
          </cell>
          <cell r="DU108">
            <v>-2541</v>
          </cell>
          <cell r="DV108">
            <v>-2956</v>
          </cell>
          <cell r="DW108">
            <v>-3364</v>
          </cell>
          <cell r="DX108">
            <v>-3801</v>
          </cell>
          <cell r="DY108">
            <v>-4296</v>
          </cell>
          <cell r="DZ108">
            <v>-4880</v>
          </cell>
          <cell r="EA108">
            <v>-5557</v>
          </cell>
          <cell r="EB108">
            <v>-5996</v>
          </cell>
          <cell r="ES108">
            <v>272</v>
          </cell>
          <cell r="ET108">
            <v>-9388</v>
          </cell>
          <cell r="EU108">
            <v>-9388</v>
          </cell>
          <cell r="EV108">
            <v>559</v>
          </cell>
          <cell r="EW108">
            <v>-9101</v>
          </cell>
          <cell r="EX108">
            <v>-9101</v>
          </cell>
          <cell r="EY108">
            <v>0</v>
          </cell>
          <cell r="EZ108">
            <v>0</v>
          </cell>
          <cell r="FA108">
            <v>0</v>
          </cell>
          <cell r="FB108">
            <v>2.5640000000000001</v>
          </cell>
          <cell r="FC108">
            <v>-3015.268</v>
          </cell>
          <cell r="FD108">
            <v>-3065.6489999999999</v>
          </cell>
          <cell r="FE108" t="str">
            <v xml:space="preserve"> -   </v>
          </cell>
          <cell r="FF108" t="str">
            <v xml:space="preserve"> -   </v>
          </cell>
          <cell r="FG108" t="str">
            <v xml:space="preserve"> -   </v>
          </cell>
          <cell r="FH108">
            <v>0</v>
          </cell>
          <cell r="FI108">
            <v>0</v>
          </cell>
          <cell r="FJ108">
            <v>0</v>
          </cell>
          <cell r="FK108">
            <v>0</v>
          </cell>
          <cell r="FL108">
            <v>0</v>
          </cell>
          <cell r="FM108">
            <v>0</v>
          </cell>
          <cell r="FN108">
            <v>76</v>
          </cell>
          <cell r="FO108">
            <v>-9012</v>
          </cell>
          <cell r="FP108">
            <v>-9217</v>
          </cell>
          <cell r="FQ108">
            <v>76</v>
          </cell>
          <cell r="FR108">
            <v>-9012</v>
          </cell>
          <cell r="FS108">
            <v>-9217</v>
          </cell>
          <cell r="FT108">
            <v>-3048</v>
          </cell>
          <cell r="FU108">
            <v>-24006</v>
          </cell>
          <cell r="FV108">
            <v>-24211</v>
          </cell>
        </row>
        <row r="109">
          <cell r="A109" t="str">
            <v>CE-890</v>
          </cell>
          <cell r="B109" t="str">
            <v>CE</v>
          </cell>
          <cell r="C109">
            <v>890</v>
          </cell>
          <cell r="D109" t="str">
            <v>20022 COM SEDE COLOMBIA</v>
          </cell>
          <cell r="E109">
            <v>0</v>
          </cell>
          <cell r="H109">
            <v>0</v>
          </cell>
          <cell r="BA109">
            <v>-66.850999999999999</v>
          </cell>
          <cell r="BD109">
            <v>-67</v>
          </cell>
          <cell r="CW109">
            <v>-66.850999999999999</v>
          </cell>
          <cell r="CZ109">
            <v>-67</v>
          </cell>
          <cell r="EY109">
            <v>0</v>
          </cell>
          <cell r="EZ109">
            <v>0</v>
          </cell>
          <cell r="FA109">
            <v>0</v>
          </cell>
          <cell r="FB109">
            <v>0</v>
          </cell>
          <cell r="FC109">
            <v>-20.718</v>
          </cell>
          <cell r="FD109">
            <v>-20.718</v>
          </cell>
          <cell r="FE109" t="str">
            <v xml:space="preserve"> -   </v>
          </cell>
          <cell r="FF109" t="str">
            <v xml:space="preserve"> -   </v>
          </cell>
          <cell r="FG109" t="str">
            <v xml:space="preserve"> -   </v>
          </cell>
          <cell r="FH109">
            <v>0</v>
          </cell>
          <cell r="FI109">
            <v>0</v>
          </cell>
          <cell r="FJ109">
            <v>0</v>
          </cell>
          <cell r="FK109">
            <v>0</v>
          </cell>
          <cell r="FL109">
            <v>0</v>
          </cell>
          <cell r="FM109">
            <v>0</v>
          </cell>
          <cell r="FN109">
            <v>0</v>
          </cell>
          <cell r="FO109">
            <v>-293</v>
          </cell>
          <cell r="FP109">
            <v>-293</v>
          </cell>
          <cell r="FQ109">
            <v>0</v>
          </cell>
          <cell r="FR109">
            <v>-293</v>
          </cell>
          <cell r="FS109">
            <v>-293</v>
          </cell>
          <cell r="FT109">
            <v>0</v>
          </cell>
          <cell r="FU109">
            <v>-360</v>
          </cell>
          <cell r="FV109">
            <v>-360</v>
          </cell>
        </row>
        <row r="110">
          <cell r="A110" t="str">
            <v>CE-900</v>
          </cell>
          <cell r="B110" t="str">
            <v>CE</v>
          </cell>
          <cell r="C110">
            <v>900</v>
          </cell>
          <cell r="D110" t="str">
            <v>22188 COM MAZAR</v>
          </cell>
          <cell r="E110">
            <v>39251.199000000001</v>
          </cell>
          <cell r="H110">
            <v>61973</v>
          </cell>
          <cell r="J110">
            <v>8810</v>
          </cell>
          <cell r="X110">
            <v>59105</v>
          </cell>
          <cell r="Y110">
            <v>5152</v>
          </cell>
          <cell r="Z110">
            <v>9422</v>
          </cell>
          <cell r="AA110">
            <v>13303</v>
          </cell>
          <cell r="AB110">
            <v>16797</v>
          </cell>
          <cell r="AC110">
            <v>19731</v>
          </cell>
          <cell r="AD110">
            <v>21652</v>
          </cell>
          <cell r="AE110">
            <v>22265</v>
          </cell>
          <cell r="AF110">
            <v>22713</v>
          </cell>
          <cell r="AG110">
            <v>23056</v>
          </cell>
          <cell r="AH110">
            <v>23257</v>
          </cell>
          <cell r="AI110">
            <v>23429</v>
          </cell>
          <cell r="AJ110">
            <v>23505</v>
          </cell>
          <cell r="BA110">
            <v>2949.9679999999998</v>
          </cell>
          <cell r="BD110">
            <v>10256</v>
          </cell>
          <cell r="BF110">
            <v>858</v>
          </cell>
          <cell r="BT110">
            <v>9886</v>
          </cell>
          <cell r="BU110">
            <v>515</v>
          </cell>
          <cell r="BV110">
            <v>940</v>
          </cell>
          <cell r="BW110">
            <v>1328</v>
          </cell>
          <cell r="BX110">
            <v>1676</v>
          </cell>
          <cell r="BY110">
            <v>1968</v>
          </cell>
          <cell r="BZ110">
            <v>2159</v>
          </cell>
          <cell r="CA110">
            <v>2220</v>
          </cell>
          <cell r="CB110">
            <v>2264</v>
          </cell>
          <cell r="CC110">
            <v>2298</v>
          </cell>
          <cell r="CD110">
            <v>2318</v>
          </cell>
          <cell r="CE110">
            <v>2334</v>
          </cell>
          <cell r="CF110">
            <v>2341</v>
          </cell>
          <cell r="CW110">
            <v>1771.4880000000001</v>
          </cell>
          <cell r="CZ110">
            <v>8048</v>
          </cell>
          <cell r="DB110">
            <v>1439</v>
          </cell>
          <cell r="DP110">
            <v>8410</v>
          </cell>
          <cell r="DQ110">
            <v>132</v>
          </cell>
          <cell r="DR110">
            <v>237</v>
          </cell>
          <cell r="DS110">
            <v>280</v>
          </cell>
          <cell r="DT110">
            <v>348</v>
          </cell>
          <cell r="DU110">
            <v>627</v>
          </cell>
          <cell r="DV110">
            <v>815</v>
          </cell>
          <cell r="DW110">
            <v>876</v>
          </cell>
          <cell r="DX110">
            <v>920</v>
          </cell>
          <cell r="DY110">
            <v>954</v>
          </cell>
          <cell r="DZ110">
            <v>974</v>
          </cell>
          <cell r="EA110">
            <v>990</v>
          </cell>
          <cell r="EB110">
            <v>997</v>
          </cell>
          <cell r="ES110">
            <v>0</v>
          </cell>
          <cell r="ET110">
            <v>0</v>
          </cell>
          <cell r="EU110">
            <v>0</v>
          </cell>
          <cell r="EV110">
            <v>0</v>
          </cell>
          <cell r="EW110">
            <v>0</v>
          </cell>
          <cell r="EX110">
            <v>0</v>
          </cell>
          <cell r="EY110">
            <v>42184.146000000001</v>
          </cell>
          <cell r="EZ110">
            <v>1839.482</v>
          </cell>
          <cell r="FA110">
            <v>1574.3710000000001</v>
          </cell>
          <cell r="FB110">
            <v>50207.63</v>
          </cell>
          <cell r="FC110">
            <v>3647.2959999999998</v>
          </cell>
          <cell r="FD110">
            <v>3190.8580000000002</v>
          </cell>
          <cell r="FE110">
            <v>164110</v>
          </cell>
          <cell r="FF110">
            <v>16827</v>
          </cell>
          <cell r="FG110">
            <v>11707</v>
          </cell>
          <cell r="FH110">
            <v>136500</v>
          </cell>
          <cell r="FI110">
            <v>7000</v>
          </cell>
          <cell r="FJ110">
            <v>4700</v>
          </cell>
          <cell r="FK110">
            <v>139700</v>
          </cell>
          <cell r="FL110">
            <v>8700</v>
          </cell>
          <cell r="FM110">
            <v>5900</v>
          </cell>
          <cell r="FN110">
            <v>81500</v>
          </cell>
          <cell r="FO110">
            <v>4600</v>
          </cell>
          <cell r="FP110">
            <v>2300</v>
          </cell>
          <cell r="FQ110">
            <v>38604</v>
          </cell>
          <cell r="FR110">
            <v>2400</v>
          </cell>
          <cell r="FS110">
            <v>1200</v>
          </cell>
          <cell r="FT110">
            <v>143473</v>
          </cell>
          <cell r="FU110">
            <v>14856</v>
          </cell>
          <cell r="FV110">
            <v>10348</v>
          </cell>
        </row>
        <row r="111">
          <cell r="A111" t="str">
            <v>CE-910</v>
          </cell>
          <cell r="B111" t="str">
            <v>CE</v>
          </cell>
          <cell r="C111">
            <v>910</v>
          </cell>
          <cell r="D111" t="str">
            <v>25880 COM OIV-TOCOMA</v>
          </cell>
          <cell r="E111">
            <v>69919.744999999995</v>
          </cell>
          <cell r="H111">
            <v>108196</v>
          </cell>
          <cell r="J111">
            <v>30395</v>
          </cell>
          <cell r="X111">
            <v>105109</v>
          </cell>
          <cell r="Y111">
            <v>12592</v>
          </cell>
          <cell r="Z111">
            <v>27950</v>
          </cell>
          <cell r="AA111">
            <v>44990</v>
          </cell>
          <cell r="AB111">
            <v>61602</v>
          </cell>
          <cell r="AC111">
            <v>78457</v>
          </cell>
          <cell r="AD111">
            <v>93926</v>
          </cell>
          <cell r="AE111">
            <v>109372</v>
          </cell>
          <cell r="AF111">
            <v>124735</v>
          </cell>
          <cell r="AG111">
            <v>140418</v>
          </cell>
          <cell r="AH111">
            <v>155046</v>
          </cell>
          <cell r="AI111">
            <v>170031</v>
          </cell>
          <cell r="AJ111">
            <v>182135</v>
          </cell>
          <cell r="BA111">
            <v>2618.5700000000002</v>
          </cell>
          <cell r="BD111">
            <v>3105</v>
          </cell>
          <cell r="BF111">
            <v>411</v>
          </cell>
          <cell r="BT111">
            <v>1481</v>
          </cell>
          <cell r="BU111">
            <v>-558</v>
          </cell>
          <cell r="BV111">
            <v>-1055</v>
          </cell>
          <cell r="BW111">
            <v>-1525</v>
          </cell>
          <cell r="BX111">
            <v>-2150</v>
          </cell>
          <cell r="BY111">
            <v>-2924</v>
          </cell>
          <cell r="BZ111">
            <v>-3910</v>
          </cell>
          <cell r="CA111">
            <v>-4926</v>
          </cell>
          <cell r="CB111">
            <v>-6004</v>
          </cell>
          <cell r="CC111">
            <v>-7093</v>
          </cell>
          <cell r="CD111">
            <v>-8311</v>
          </cell>
          <cell r="CE111">
            <v>-9554</v>
          </cell>
          <cell r="CF111">
            <v>-7934</v>
          </cell>
          <cell r="CW111">
            <v>2618.5700000000002</v>
          </cell>
          <cell r="CZ111">
            <v>3105</v>
          </cell>
          <cell r="DB111">
            <v>411</v>
          </cell>
          <cell r="DP111">
            <v>1481</v>
          </cell>
          <cell r="DQ111">
            <v>-558</v>
          </cell>
          <cell r="DR111">
            <v>-1055</v>
          </cell>
          <cell r="DS111">
            <v>-1525</v>
          </cell>
          <cell r="DT111">
            <v>-2150</v>
          </cell>
          <cell r="DU111">
            <v>-2924</v>
          </cell>
          <cell r="DV111">
            <v>-3910</v>
          </cell>
          <cell r="DW111">
            <v>-4926</v>
          </cell>
          <cell r="DX111">
            <v>-6004</v>
          </cell>
          <cell r="DY111">
            <v>-7093</v>
          </cell>
          <cell r="DZ111">
            <v>-8311</v>
          </cell>
          <cell r="EA111">
            <v>-9554</v>
          </cell>
          <cell r="EB111">
            <v>-7934</v>
          </cell>
          <cell r="ES111">
            <v>145951</v>
          </cell>
          <cell r="ET111">
            <v>4502</v>
          </cell>
          <cell r="EU111">
            <v>4502</v>
          </cell>
          <cell r="EV111">
            <v>82377</v>
          </cell>
          <cell r="EW111">
            <v>964</v>
          </cell>
          <cell r="EX111">
            <v>964</v>
          </cell>
          <cell r="EY111">
            <v>93652.338000000003</v>
          </cell>
          <cell r="EZ111">
            <v>1241.4380000000001</v>
          </cell>
          <cell r="FA111">
            <v>1241.4380000000001</v>
          </cell>
          <cell r="FB111">
            <v>84392.294999999998</v>
          </cell>
          <cell r="FC111">
            <v>1664.7670000000001</v>
          </cell>
          <cell r="FD111">
            <v>1664.7670000000001</v>
          </cell>
          <cell r="FE111">
            <v>563235</v>
          </cell>
          <cell r="FF111">
            <v>-31</v>
          </cell>
          <cell r="FG111">
            <v>-31</v>
          </cell>
          <cell r="FH111">
            <v>346796.82</v>
          </cell>
          <cell r="FI111">
            <v>4527.1499999999996</v>
          </cell>
          <cell r="FJ111">
            <v>4500</v>
          </cell>
          <cell r="FK111">
            <v>316500</v>
          </cell>
          <cell r="FL111">
            <v>4100</v>
          </cell>
          <cell r="FM111">
            <v>4100</v>
          </cell>
          <cell r="FN111">
            <v>17500</v>
          </cell>
          <cell r="FO111">
            <v>1100</v>
          </cell>
          <cell r="FP111">
            <v>1100</v>
          </cell>
          <cell r="FQ111">
            <v>17526</v>
          </cell>
          <cell r="FR111">
            <v>1100</v>
          </cell>
          <cell r="FS111">
            <v>1100</v>
          </cell>
          <cell r="FT111">
            <v>125696</v>
          </cell>
          <cell r="FU111">
            <v>4205</v>
          </cell>
          <cell r="FV111">
            <v>4205</v>
          </cell>
        </row>
        <row r="112">
          <cell r="A112" t="str">
            <v>CE-920</v>
          </cell>
          <cell r="B112" t="str">
            <v>CE</v>
          </cell>
          <cell r="C112">
            <v>920</v>
          </cell>
          <cell r="D112" t="str">
            <v>35430 COM SUROPCA</v>
          </cell>
          <cell r="E112">
            <v>659.61599999999999</v>
          </cell>
          <cell r="H112">
            <v>692</v>
          </cell>
          <cell r="J112">
            <v>0</v>
          </cell>
          <cell r="X112">
            <v>660</v>
          </cell>
          <cell r="Y112">
            <v>0</v>
          </cell>
          <cell r="Z112">
            <v>0</v>
          </cell>
          <cell r="AA112">
            <v>0</v>
          </cell>
          <cell r="AB112">
            <v>0</v>
          </cell>
          <cell r="AC112">
            <v>0</v>
          </cell>
          <cell r="AD112">
            <v>0</v>
          </cell>
          <cell r="AE112">
            <v>0</v>
          </cell>
          <cell r="AF112">
            <v>0</v>
          </cell>
          <cell r="AG112">
            <v>0</v>
          </cell>
          <cell r="AH112">
            <v>0</v>
          </cell>
          <cell r="AI112">
            <v>0</v>
          </cell>
          <cell r="AJ112">
            <v>0</v>
          </cell>
          <cell r="BA112">
            <v>469.51100000000002</v>
          </cell>
          <cell r="BD112">
            <v>217</v>
          </cell>
          <cell r="BF112">
            <v>-15</v>
          </cell>
          <cell r="BT112">
            <v>443</v>
          </cell>
          <cell r="BU112">
            <v>-10</v>
          </cell>
          <cell r="BV112">
            <v>-20</v>
          </cell>
          <cell r="BW112">
            <v>-30</v>
          </cell>
          <cell r="BX112">
            <v>-40</v>
          </cell>
          <cell r="BY112">
            <v>-50</v>
          </cell>
          <cell r="BZ112">
            <v>-60</v>
          </cell>
          <cell r="CA112">
            <v>-70</v>
          </cell>
          <cell r="CB112">
            <v>-79</v>
          </cell>
          <cell r="CC112">
            <v>-89</v>
          </cell>
          <cell r="CD112">
            <v>-99</v>
          </cell>
          <cell r="CE112">
            <v>-110</v>
          </cell>
          <cell r="CF112">
            <v>-121</v>
          </cell>
          <cell r="CW112">
            <v>581.73400000000004</v>
          </cell>
          <cell r="CZ112">
            <v>383</v>
          </cell>
          <cell r="DB112">
            <v>-15</v>
          </cell>
          <cell r="DP112">
            <v>391</v>
          </cell>
          <cell r="DQ112">
            <v>3</v>
          </cell>
          <cell r="DR112">
            <v>7</v>
          </cell>
          <cell r="DS112">
            <v>10</v>
          </cell>
          <cell r="DT112">
            <v>0</v>
          </cell>
          <cell r="DU112">
            <v>-10</v>
          </cell>
          <cell r="DV112">
            <v>-20</v>
          </cell>
          <cell r="DW112">
            <v>-30</v>
          </cell>
          <cell r="DX112">
            <v>-40</v>
          </cell>
          <cell r="DY112">
            <v>-50</v>
          </cell>
          <cell r="DZ112">
            <v>-60</v>
          </cell>
          <cell r="EA112">
            <v>-71</v>
          </cell>
          <cell r="EB112">
            <v>-81</v>
          </cell>
          <cell r="ES112">
            <v>0</v>
          </cell>
          <cell r="ET112">
            <v>-149</v>
          </cell>
          <cell r="EU112">
            <v>-149</v>
          </cell>
          <cell r="EV112">
            <v>0</v>
          </cell>
          <cell r="EW112">
            <v>-182</v>
          </cell>
          <cell r="EX112">
            <v>-182</v>
          </cell>
          <cell r="EY112">
            <v>444.67500000000001</v>
          </cell>
          <cell r="EZ112">
            <v>156.46299999999999</v>
          </cell>
          <cell r="FA112">
            <v>156.46299999999999</v>
          </cell>
          <cell r="FB112">
            <v>663.572</v>
          </cell>
          <cell r="FC112">
            <v>412.79599999999999</v>
          </cell>
          <cell r="FD112">
            <v>459.84</v>
          </cell>
          <cell r="FE112" t="str">
            <v xml:space="preserve"> -   </v>
          </cell>
          <cell r="FF112" t="str">
            <v xml:space="preserve"> -   </v>
          </cell>
          <cell r="FG112" t="str">
            <v xml:space="preserve"> -   </v>
          </cell>
          <cell r="FH112">
            <v>0</v>
          </cell>
          <cell r="FI112">
            <v>0</v>
          </cell>
          <cell r="FJ112">
            <v>0</v>
          </cell>
          <cell r="FK112">
            <v>0</v>
          </cell>
          <cell r="FL112">
            <v>0</v>
          </cell>
          <cell r="FM112">
            <v>0</v>
          </cell>
          <cell r="FN112">
            <v>413</v>
          </cell>
          <cell r="FO112">
            <v>213</v>
          </cell>
          <cell r="FP112">
            <v>253</v>
          </cell>
          <cell r="FQ112">
            <v>413</v>
          </cell>
          <cell r="FR112">
            <v>213</v>
          </cell>
          <cell r="FS112">
            <v>253</v>
          </cell>
          <cell r="FT112">
            <v>1105</v>
          </cell>
          <cell r="FU112">
            <v>430</v>
          </cell>
          <cell r="FV112">
            <v>636</v>
          </cell>
        </row>
        <row r="113">
          <cell r="A113" t="str">
            <v>CE-930</v>
          </cell>
          <cell r="B113" t="str">
            <v>CE</v>
          </cell>
          <cell r="C113">
            <v>930</v>
          </cell>
          <cell r="D113" t="str">
            <v>40147 COM VIT CARONI-TOCOMA</v>
          </cell>
          <cell r="E113">
            <v>11497.936</v>
          </cell>
          <cell r="H113">
            <v>12631</v>
          </cell>
          <cell r="X113">
            <v>11646</v>
          </cell>
          <cell r="Y113">
            <v>0</v>
          </cell>
          <cell r="Z113">
            <v>0</v>
          </cell>
          <cell r="AA113">
            <v>0</v>
          </cell>
          <cell r="AB113">
            <v>0</v>
          </cell>
          <cell r="AC113">
            <v>0</v>
          </cell>
          <cell r="AD113">
            <v>0</v>
          </cell>
          <cell r="AE113">
            <v>0</v>
          </cell>
          <cell r="AF113">
            <v>0</v>
          </cell>
          <cell r="AG113">
            <v>0</v>
          </cell>
          <cell r="AH113">
            <v>0</v>
          </cell>
          <cell r="AI113">
            <v>0</v>
          </cell>
          <cell r="AJ113">
            <v>0</v>
          </cell>
          <cell r="BA113">
            <v>631.94899999999996</v>
          </cell>
          <cell r="BD113">
            <v>1005</v>
          </cell>
          <cell r="BT113">
            <v>340</v>
          </cell>
          <cell r="BU113">
            <v>-11</v>
          </cell>
          <cell r="BV113">
            <v>-21</v>
          </cell>
          <cell r="BW113">
            <v>-30</v>
          </cell>
          <cell r="BX113">
            <v>-34</v>
          </cell>
          <cell r="BY113">
            <v>-38</v>
          </cell>
          <cell r="BZ113">
            <v>-40</v>
          </cell>
          <cell r="CA113">
            <v>-41</v>
          </cell>
          <cell r="CB113">
            <v>-41</v>
          </cell>
          <cell r="CC113">
            <v>-41</v>
          </cell>
          <cell r="CD113">
            <v>-41</v>
          </cell>
          <cell r="CE113">
            <v>-41</v>
          </cell>
          <cell r="CF113">
            <v>-41</v>
          </cell>
          <cell r="CW113">
            <v>631.94899999999996</v>
          </cell>
          <cell r="CZ113">
            <v>1005</v>
          </cell>
          <cell r="DP113">
            <v>340</v>
          </cell>
          <cell r="DQ113">
            <v>-11</v>
          </cell>
          <cell r="DR113">
            <v>-21</v>
          </cell>
          <cell r="DS113">
            <v>-30</v>
          </cell>
          <cell r="DT113">
            <v>-34</v>
          </cell>
          <cell r="DU113">
            <v>-38</v>
          </cell>
          <cell r="DV113">
            <v>-40</v>
          </cell>
          <cell r="DW113">
            <v>-41</v>
          </cell>
          <cell r="DX113">
            <v>-41</v>
          </cell>
          <cell r="DY113">
            <v>-41</v>
          </cell>
          <cell r="DZ113">
            <v>-41</v>
          </cell>
          <cell r="EA113">
            <v>-41</v>
          </cell>
          <cell r="EB113">
            <v>-41</v>
          </cell>
          <cell r="ES113">
            <v>0</v>
          </cell>
          <cell r="ET113">
            <v>0</v>
          </cell>
          <cell r="EU113">
            <v>0</v>
          </cell>
          <cell r="EV113">
            <v>0</v>
          </cell>
          <cell r="EW113">
            <v>0</v>
          </cell>
          <cell r="EX113">
            <v>0</v>
          </cell>
          <cell r="EY113">
            <v>10525.768</v>
          </cell>
          <cell r="EZ113">
            <v>-1089.204</v>
          </cell>
          <cell r="FA113">
            <v>-1089.204</v>
          </cell>
          <cell r="FB113">
            <v>9594.1540000000005</v>
          </cell>
          <cell r="FC113">
            <v>-1803.422</v>
          </cell>
          <cell r="FD113">
            <v>-1803.422</v>
          </cell>
          <cell r="FE113">
            <v>16646</v>
          </cell>
          <cell r="FF113">
            <v>-6601</v>
          </cell>
          <cell r="FG113">
            <v>-6601</v>
          </cell>
          <cell r="FH113">
            <v>16300</v>
          </cell>
          <cell r="FI113">
            <v>-6600</v>
          </cell>
          <cell r="FJ113">
            <v>-6600</v>
          </cell>
          <cell r="FK113">
            <v>14700</v>
          </cell>
          <cell r="FL113">
            <v>-8400</v>
          </cell>
          <cell r="FM113">
            <v>-8400</v>
          </cell>
          <cell r="FN113">
            <v>5000</v>
          </cell>
          <cell r="FO113">
            <v>-6900</v>
          </cell>
          <cell r="FP113">
            <v>-6900</v>
          </cell>
          <cell r="FQ113">
            <v>5023</v>
          </cell>
          <cell r="FR113">
            <v>-6900</v>
          </cell>
          <cell r="FS113">
            <v>-6900</v>
          </cell>
          <cell r="FT113">
            <v>17631</v>
          </cell>
          <cell r="FU113">
            <v>-5895</v>
          </cell>
          <cell r="FV113">
            <v>-5895</v>
          </cell>
        </row>
        <row r="114">
          <cell r="A114" t="str">
            <v>CE-940</v>
          </cell>
          <cell r="B114" t="str">
            <v>CE</v>
          </cell>
          <cell r="C114">
            <v>940</v>
          </cell>
          <cell r="D114" t="str">
            <v>4452F COM FILIALE VENEZUELA SEDE</v>
          </cell>
          <cell r="E114">
            <v>8023</v>
          </cell>
          <cell r="H114">
            <v>9492</v>
          </cell>
          <cell r="J114">
            <v>1726</v>
          </cell>
          <cell r="X114">
            <v>9563</v>
          </cell>
          <cell r="Y114">
            <v>450</v>
          </cell>
          <cell r="Z114">
            <v>900</v>
          </cell>
          <cell r="AA114">
            <v>1350</v>
          </cell>
          <cell r="AB114">
            <v>1800</v>
          </cell>
          <cell r="AC114">
            <v>2250</v>
          </cell>
          <cell r="AD114">
            <v>2700</v>
          </cell>
          <cell r="AE114">
            <v>3150</v>
          </cell>
          <cell r="AF114">
            <v>3600</v>
          </cell>
          <cell r="AG114">
            <v>4050</v>
          </cell>
          <cell r="AH114">
            <v>4500</v>
          </cell>
          <cell r="AI114">
            <v>4950</v>
          </cell>
          <cell r="AJ114">
            <v>5400</v>
          </cell>
          <cell r="BA114">
            <v>-2570.6579999999999</v>
          </cell>
          <cell r="BD114">
            <v>-5341</v>
          </cell>
          <cell r="BF114">
            <v>-649</v>
          </cell>
          <cell r="BT114">
            <v>-4320</v>
          </cell>
          <cell r="BU114">
            <v>-478</v>
          </cell>
          <cell r="BV114">
            <v>-964</v>
          </cell>
          <cell r="BW114">
            <v>-1450</v>
          </cell>
          <cell r="BX114">
            <v>-1934</v>
          </cell>
          <cell r="BY114">
            <v>-2417</v>
          </cell>
          <cell r="BZ114">
            <v>-2900</v>
          </cell>
          <cell r="CA114">
            <v>-3347</v>
          </cell>
          <cell r="CB114">
            <v>-3793</v>
          </cell>
          <cell r="CC114">
            <v>-4239</v>
          </cell>
          <cell r="CD114">
            <v>-4686</v>
          </cell>
          <cell r="CE114">
            <v>-5132</v>
          </cell>
          <cell r="CF114">
            <v>-5578</v>
          </cell>
          <cell r="CW114">
            <v>1778.7070000000001</v>
          </cell>
          <cell r="CZ114">
            <v>-5959</v>
          </cell>
          <cell r="DB114">
            <v>1261</v>
          </cell>
          <cell r="DP114">
            <v>-2751</v>
          </cell>
          <cell r="DQ114">
            <v>5920</v>
          </cell>
          <cell r="DR114">
            <v>1663</v>
          </cell>
          <cell r="DS114">
            <v>-3171</v>
          </cell>
          <cell r="DT114">
            <v>-7119</v>
          </cell>
          <cell r="DU114">
            <v>-11166</v>
          </cell>
          <cell r="DV114">
            <v>-14823</v>
          </cell>
          <cell r="DW114">
            <v>-16874</v>
          </cell>
          <cell r="DX114">
            <v>-21447</v>
          </cell>
          <cell r="DY114">
            <v>-26114</v>
          </cell>
          <cell r="DZ114">
            <v>-30801</v>
          </cell>
          <cell r="EA114">
            <v>-35604</v>
          </cell>
          <cell r="EB114">
            <v>-40505</v>
          </cell>
          <cell r="ES114">
            <v>5400</v>
          </cell>
          <cell r="ET114">
            <v>-5101</v>
          </cell>
          <cell r="EU114">
            <v>-57963</v>
          </cell>
          <cell r="EV114">
            <v>5400</v>
          </cell>
          <cell r="EW114">
            <v>-5065</v>
          </cell>
          <cell r="EX114">
            <v>-46216</v>
          </cell>
          <cell r="EY114">
            <v>4638</v>
          </cell>
          <cell r="EZ114">
            <v>-4380</v>
          </cell>
          <cell r="FA114">
            <v>-9074</v>
          </cell>
          <cell r="FB114">
            <v>7239.2439999999997</v>
          </cell>
          <cell r="FC114">
            <v>-6067.5190000000002</v>
          </cell>
          <cell r="FD114">
            <v>-26798.207999999999</v>
          </cell>
          <cell r="FE114" t="str">
            <v xml:space="preserve"> -   </v>
          </cell>
          <cell r="FF114" t="str">
            <v xml:space="preserve"> -   </v>
          </cell>
          <cell r="FG114" t="str">
            <v xml:space="preserve"> -   </v>
          </cell>
          <cell r="FH114">
            <v>0</v>
          </cell>
          <cell r="FI114">
            <v>0</v>
          </cell>
          <cell r="FJ114">
            <v>0</v>
          </cell>
          <cell r="FK114">
            <v>0</v>
          </cell>
          <cell r="FL114">
            <v>0</v>
          </cell>
          <cell r="FM114">
            <v>0</v>
          </cell>
          <cell r="FN114">
            <v>10957</v>
          </cell>
          <cell r="FO114">
            <v>-1333</v>
          </cell>
          <cell r="FP114">
            <v>22961</v>
          </cell>
          <cell r="FQ114">
            <v>10934</v>
          </cell>
          <cell r="FR114">
            <v>-1333</v>
          </cell>
          <cell r="FS114">
            <v>22961</v>
          </cell>
          <cell r="FT114">
            <v>20449</v>
          </cell>
          <cell r="FU114">
            <v>-6674</v>
          </cell>
          <cell r="FV114">
            <v>17002</v>
          </cell>
        </row>
        <row r="115">
          <cell r="A115" t="str">
            <v>CE-950</v>
          </cell>
          <cell r="B115" t="str">
            <v>CE</v>
          </cell>
          <cell r="C115">
            <v>950</v>
          </cell>
          <cell r="D115" t="str">
            <v>4487F COM SEDE FILIALE ECUADOR</v>
          </cell>
          <cell r="E115">
            <v>21.91</v>
          </cell>
          <cell r="H115">
            <v>22</v>
          </cell>
          <cell r="J115">
            <v>0</v>
          </cell>
          <cell r="X115">
            <v>22</v>
          </cell>
          <cell r="Y115">
            <v>0</v>
          </cell>
          <cell r="Z115">
            <v>0</v>
          </cell>
          <cell r="AA115">
            <v>0</v>
          </cell>
          <cell r="AB115">
            <v>0</v>
          </cell>
          <cell r="AC115">
            <v>0</v>
          </cell>
          <cell r="AD115">
            <v>0</v>
          </cell>
          <cell r="AE115">
            <v>0</v>
          </cell>
          <cell r="AF115">
            <v>0</v>
          </cell>
          <cell r="AG115">
            <v>0</v>
          </cell>
          <cell r="AH115">
            <v>0</v>
          </cell>
          <cell r="AI115">
            <v>0</v>
          </cell>
          <cell r="AJ115">
            <v>0</v>
          </cell>
          <cell r="BA115">
            <v>1005.306</v>
          </cell>
          <cell r="BD115">
            <v>1002</v>
          </cell>
          <cell r="BF115">
            <v>-7</v>
          </cell>
          <cell r="BT115">
            <v>1002</v>
          </cell>
          <cell r="BU115">
            <v>-1</v>
          </cell>
          <cell r="BV115">
            <v>-2</v>
          </cell>
          <cell r="BW115">
            <v>-3</v>
          </cell>
          <cell r="BX115">
            <v>-4</v>
          </cell>
          <cell r="BY115">
            <v>-5</v>
          </cell>
          <cell r="BZ115">
            <v>-6</v>
          </cell>
          <cell r="CA115">
            <v>-7</v>
          </cell>
          <cell r="CB115">
            <v>-8</v>
          </cell>
          <cell r="CC115">
            <v>-9</v>
          </cell>
          <cell r="CD115">
            <v>-10</v>
          </cell>
          <cell r="CE115">
            <v>-11</v>
          </cell>
          <cell r="CF115">
            <v>-12</v>
          </cell>
          <cell r="CW115">
            <v>815.13400000000001</v>
          </cell>
          <cell r="CZ115">
            <v>703</v>
          </cell>
          <cell r="DB115">
            <v>-448</v>
          </cell>
          <cell r="DP115">
            <v>812</v>
          </cell>
          <cell r="DQ115">
            <v>-1</v>
          </cell>
          <cell r="DR115">
            <v>-2</v>
          </cell>
          <cell r="DS115">
            <v>-3</v>
          </cell>
          <cell r="DT115">
            <v>-4</v>
          </cell>
          <cell r="DU115">
            <v>-5</v>
          </cell>
          <cell r="DV115">
            <v>-6</v>
          </cell>
          <cell r="DW115">
            <v>-7</v>
          </cell>
          <cell r="DX115">
            <v>-8</v>
          </cell>
          <cell r="DY115">
            <v>-9</v>
          </cell>
          <cell r="DZ115">
            <v>-10</v>
          </cell>
          <cell r="EA115">
            <v>-11</v>
          </cell>
          <cell r="EB115">
            <v>-12</v>
          </cell>
          <cell r="ES115">
            <v>0</v>
          </cell>
          <cell r="ET115">
            <v>-15</v>
          </cell>
          <cell r="EU115">
            <v>-15</v>
          </cell>
          <cell r="EV115">
            <v>0</v>
          </cell>
          <cell r="EW115">
            <v>0</v>
          </cell>
          <cell r="EX115">
            <v>0</v>
          </cell>
          <cell r="EY115">
            <v>0</v>
          </cell>
          <cell r="EZ115">
            <v>1137</v>
          </cell>
          <cell r="FA115">
            <v>1137</v>
          </cell>
          <cell r="FB115">
            <v>0</v>
          </cell>
          <cell r="FC115">
            <v>-21.437999999999999</v>
          </cell>
          <cell r="FD115">
            <v>210.99700000000001</v>
          </cell>
          <cell r="FE115" t="str">
            <v xml:space="preserve"> -   </v>
          </cell>
          <cell r="FF115" t="str">
            <v xml:space="preserve"> -   </v>
          </cell>
          <cell r="FG115" t="str">
            <v xml:space="preserve"> -   </v>
          </cell>
          <cell r="FH115">
            <v>0</v>
          </cell>
          <cell r="FI115">
            <v>0</v>
          </cell>
          <cell r="FJ115">
            <v>0</v>
          </cell>
          <cell r="FK115">
            <v>0</v>
          </cell>
          <cell r="FL115">
            <v>0</v>
          </cell>
          <cell r="FM115">
            <v>0</v>
          </cell>
          <cell r="FN115">
            <v>0</v>
          </cell>
          <cell r="FO115">
            <v>-412</v>
          </cell>
          <cell r="FP115">
            <v>-518</v>
          </cell>
          <cell r="FQ115">
            <v>0</v>
          </cell>
          <cell r="FR115">
            <v>-412</v>
          </cell>
          <cell r="FS115">
            <v>-518</v>
          </cell>
          <cell r="FT115">
            <v>22</v>
          </cell>
          <cell r="FU115">
            <v>590</v>
          </cell>
          <cell r="FV115">
            <v>185</v>
          </cell>
        </row>
        <row r="116">
          <cell r="A116" t="str">
            <v>CE-970</v>
          </cell>
          <cell r="B116" t="str">
            <v>CE</v>
          </cell>
          <cell r="C116">
            <v>970</v>
          </cell>
          <cell r="D116" t="str">
            <v>6525F COM FILIALE SANTO DOMINGO SEDE</v>
          </cell>
          <cell r="E116">
            <v>0.64800000000000002</v>
          </cell>
          <cell r="H116">
            <v>1</v>
          </cell>
          <cell r="J116">
            <v>0</v>
          </cell>
          <cell r="X116">
            <v>1</v>
          </cell>
          <cell r="Y116">
            <v>0</v>
          </cell>
          <cell r="Z116">
            <v>0</v>
          </cell>
          <cell r="AA116">
            <v>0</v>
          </cell>
          <cell r="AB116">
            <v>0</v>
          </cell>
          <cell r="AC116">
            <v>0</v>
          </cell>
          <cell r="AD116">
            <v>0</v>
          </cell>
          <cell r="AE116">
            <v>0</v>
          </cell>
          <cell r="AF116">
            <v>0</v>
          </cell>
          <cell r="AG116">
            <v>0</v>
          </cell>
          <cell r="AH116">
            <v>0</v>
          </cell>
          <cell r="AI116">
            <v>0</v>
          </cell>
          <cell r="AJ116">
            <v>0</v>
          </cell>
          <cell r="BA116">
            <v>-338.66899999999998</v>
          </cell>
          <cell r="BD116">
            <v>-463</v>
          </cell>
          <cell r="BF116">
            <v>-145</v>
          </cell>
          <cell r="BT116">
            <v>-448</v>
          </cell>
          <cell r="BU116">
            <v>-34</v>
          </cell>
          <cell r="BV116">
            <v>-68</v>
          </cell>
          <cell r="BW116">
            <v>-102</v>
          </cell>
          <cell r="BX116">
            <v>-136</v>
          </cell>
          <cell r="BY116">
            <v>-171</v>
          </cell>
          <cell r="BZ116">
            <v>-205</v>
          </cell>
          <cell r="CA116">
            <v>-241</v>
          </cell>
          <cell r="CB116">
            <v>-275</v>
          </cell>
          <cell r="CC116">
            <v>-309</v>
          </cell>
          <cell r="CD116">
            <v>-345</v>
          </cell>
          <cell r="CE116">
            <v>-379</v>
          </cell>
          <cell r="CF116">
            <v>-412</v>
          </cell>
          <cell r="CW116">
            <v>-335.173</v>
          </cell>
          <cell r="CZ116">
            <v>-435</v>
          </cell>
          <cell r="DB116">
            <v>-79</v>
          </cell>
          <cell r="DP116">
            <v>-355</v>
          </cell>
          <cell r="DQ116">
            <v>-34</v>
          </cell>
          <cell r="DR116">
            <v>-68</v>
          </cell>
          <cell r="DS116">
            <v>-102</v>
          </cell>
          <cell r="DT116">
            <v>-136</v>
          </cell>
          <cell r="DU116">
            <v>-171</v>
          </cell>
          <cell r="DV116">
            <v>-205</v>
          </cell>
          <cell r="DW116">
            <v>-241</v>
          </cell>
          <cell r="DX116">
            <v>-275</v>
          </cell>
          <cell r="DY116">
            <v>-309</v>
          </cell>
          <cell r="DZ116">
            <v>-345</v>
          </cell>
          <cell r="EA116">
            <v>-379</v>
          </cell>
          <cell r="EB116">
            <v>-412</v>
          </cell>
          <cell r="ES116">
            <v>0</v>
          </cell>
          <cell r="ET116">
            <v>-417</v>
          </cell>
          <cell r="EU116">
            <v>-417</v>
          </cell>
          <cell r="EV116">
            <v>0</v>
          </cell>
          <cell r="EW116">
            <v>-410</v>
          </cell>
          <cell r="EX116">
            <v>-410</v>
          </cell>
          <cell r="EY116">
            <v>0</v>
          </cell>
          <cell r="EZ116">
            <v>-484</v>
          </cell>
          <cell r="FA116">
            <v>-484</v>
          </cell>
          <cell r="FB116">
            <v>0</v>
          </cell>
          <cell r="FC116">
            <v>-460</v>
          </cell>
          <cell r="FD116">
            <v>-505</v>
          </cell>
          <cell r="FE116" t="str">
            <v xml:space="preserve"> -   </v>
          </cell>
          <cell r="FF116" t="str">
            <v xml:space="preserve"> -   </v>
          </cell>
          <cell r="FG116" t="str">
            <v xml:space="preserve"> -   </v>
          </cell>
          <cell r="FH116">
            <v>0</v>
          </cell>
          <cell r="FI116">
            <v>0</v>
          </cell>
          <cell r="FJ116">
            <v>0</v>
          </cell>
          <cell r="FK116">
            <v>0</v>
          </cell>
          <cell r="FL116">
            <v>0</v>
          </cell>
          <cell r="FM116">
            <v>0</v>
          </cell>
          <cell r="FN116">
            <v>199</v>
          </cell>
          <cell r="FO116">
            <v>-347</v>
          </cell>
          <cell r="FP116">
            <v>-570</v>
          </cell>
          <cell r="FQ116">
            <v>199</v>
          </cell>
          <cell r="FR116">
            <v>-347</v>
          </cell>
          <cell r="FS116">
            <v>-570</v>
          </cell>
          <cell r="FT116">
            <v>200</v>
          </cell>
          <cell r="FU116">
            <v>-810</v>
          </cell>
          <cell r="FV116">
            <v>-1005</v>
          </cell>
        </row>
        <row r="117">
          <cell r="A117" t="str">
            <v>CE-980</v>
          </cell>
          <cell r="B117" t="str">
            <v>CE</v>
          </cell>
          <cell r="C117">
            <v>980</v>
          </cell>
          <cell r="D117" t="str">
            <v>DE001 COM NUOVE ACQUISIZIONI</v>
          </cell>
          <cell r="E117">
            <v>0</v>
          </cell>
          <cell r="H117">
            <v>0</v>
          </cell>
          <cell r="X117">
            <v>0</v>
          </cell>
          <cell r="Y117">
            <v>0</v>
          </cell>
          <cell r="Z117">
            <v>0</v>
          </cell>
          <cell r="AA117">
            <v>0</v>
          </cell>
          <cell r="AB117">
            <v>0</v>
          </cell>
          <cell r="AC117">
            <v>0</v>
          </cell>
          <cell r="AD117">
            <v>0</v>
          </cell>
          <cell r="AE117">
            <v>0</v>
          </cell>
          <cell r="AF117">
            <v>0</v>
          </cell>
          <cell r="AG117">
            <v>0</v>
          </cell>
          <cell r="AH117">
            <v>1700</v>
          </cell>
          <cell r="AI117">
            <v>10200</v>
          </cell>
          <cell r="AJ117">
            <v>17000</v>
          </cell>
          <cell r="BA117">
            <v>0</v>
          </cell>
          <cell r="BD117">
            <v>0</v>
          </cell>
          <cell r="BT117">
            <v>0</v>
          </cell>
          <cell r="BU117">
            <v>0</v>
          </cell>
          <cell r="BV117">
            <v>0</v>
          </cell>
          <cell r="BW117">
            <v>0</v>
          </cell>
          <cell r="BX117">
            <v>0</v>
          </cell>
          <cell r="BY117">
            <v>0</v>
          </cell>
          <cell r="BZ117">
            <v>0</v>
          </cell>
          <cell r="CA117">
            <v>0</v>
          </cell>
          <cell r="CB117">
            <v>0</v>
          </cell>
          <cell r="CC117">
            <v>0</v>
          </cell>
          <cell r="CD117">
            <v>194</v>
          </cell>
          <cell r="CE117">
            <v>1163</v>
          </cell>
          <cell r="CF117">
            <v>1938</v>
          </cell>
          <cell r="CW117">
            <v>0</v>
          </cell>
          <cell r="CZ117">
            <v>0</v>
          </cell>
          <cell r="DP117">
            <v>0</v>
          </cell>
          <cell r="DQ117">
            <v>0</v>
          </cell>
          <cell r="DR117">
            <v>0</v>
          </cell>
          <cell r="DS117">
            <v>0</v>
          </cell>
          <cell r="DT117">
            <v>0</v>
          </cell>
          <cell r="DU117">
            <v>0</v>
          </cell>
          <cell r="DV117">
            <v>0</v>
          </cell>
          <cell r="DW117">
            <v>0</v>
          </cell>
          <cell r="DX117">
            <v>0</v>
          </cell>
          <cell r="DY117">
            <v>-121</v>
          </cell>
          <cell r="DZ117">
            <v>10</v>
          </cell>
          <cell r="EA117">
            <v>959</v>
          </cell>
          <cell r="EB117">
            <v>1706</v>
          </cell>
          <cell r="ES117">
            <v>95000</v>
          </cell>
          <cell r="ET117">
            <v>10831</v>
          </cell>
          <cell r="EU117">
            <v>9063</v>
          </cell>
          <cell r="EV117">
            <v>187500</v>
          </cell>
          <cell r="EW117">
            <v>21377</v>
          </cell>
          <cell r="EX117">
            <v>16826</v>
          </cell>
          <cell r="EY117">
            <v>20176</v>
          </cell>
          <cell r="EZ117">
            <v>1799</v>
          </cell>
          <cell r="FA117">
            <v>1934</v>
          </cell>
          <cell r="FB117">
            <v>6284</v>
          </cell>
          <cell r="FC117">
            <v>633</v>
          </cell>
          <cell r="FD117">
            <v>635</v>
          </cell>
          <cell r="FE117">
            <v>1850000</v>
          </cell>
          <cell r="FF117">
            <v>210917</v>
          </cell>
          <cell r="FG117">
            <v>166431</v>
          </cell>
          <cell r="FH117">
            <v>0</v>
          </cell>
          <cell r="FI117">
            <v>0</v>
          </cell>
          <cell r="FJ117">
            <v>0</v>
          </cell>
          <cell r="FK117">
            <v>0</v>
          </cell>
          <cell r="FL117">
            <v>0</v>
          </cell>
          <cell r="FM117">
            <v>0</v>
          </cell>
          <cell r="FN117">
            <v>0</v>
          </cell>
          <cell r="FO117">
            <v>0</v>
          </cell>
          <cell r="FP117">
            <v>0</v>
          </cell>
          <cell r="FQ117">
            <v>0</v>
          </cell>
          <cell r="FR117">
            <v>0</v>
          </cell>
          <cell r="FS117">
            <v>0</v>
          </cell>
          <cell r="FT117">
            <v>0</v>
          </cell>
          <cell r="FU117">
            <v>0</v>
          </cell>
          <cell r="FV117">
            <v>0</v>
          </cell>
        </row>
        <row r="118">
          <cell r="A118" t="str">
            <v>CE-990</v>
          </cell>
          <cell r="B118" t="str">
            <v>CE</v>
          </cell>
          <cell r="C118">
            <v>990</v>
          </cell>
          <cell r="D118" t="str">
            <v>RDE10 COM Rettifiche di sede (DE1)</v>
          </cell>
          <cell r="E118">
            <v>0</v>
          </cell>
          <cell r="H118">
            <v>0</v>
          </cell>
          <cell r="X118">
            <v>0</v>
          </cell>
          <cell r="Y118">
            <v>-6741</v>
          </cell>
          <cell r="Z118">
            <v>-14535</v>
          </cell>
          <cell r="AA118">
            <v>-24284</v>
          </cell>
          <cell r="AB118">
            <v>-34820</v>
          </cell>
          <cell r="AC118">
            <v>-42200</v>
          </cell>
          <cell r="AD118">
            <v>-51436</v>
          </cell>
          <cell r="AE118">
            <v>-58378</v>
          </cell>
          <cell r="AF118">
            <v>-66027</v>
          </cell>
          <cell r="AG118">
            <v>-74112</v>
          </cell>
          <cell r="AH118">
            <v>-81617</v>
          </cell>
          <cell r="AI118">
            <v>-89938</v>
          </cell>
          <cell r="AJ118">
            <v>-97483</v>
          </cell>
          <cell r="BA118">
            <v>0</v>
          </cell>
          <cell r="BD118">
            <v>0</v>
          </cell>
          <cell r="BT118">
            <v>0</v>
          </cell>
          <cell r="BU118">
            <v>-1756</v>
          </cell>
          <cell r="BV118">
            <v>-3787</v>
          </cell>
          <cell r="BW118">
            <v>-6327</v>
          </cell>
          <cell r="BX118">
            <v>-9072</v>
          </cell>
          <cell r="BY118">
            <v>-10995</v>
          </cell>
          <cell r="BZ118">
            <v>-13402</v>
          </cell>
          <cell r="CA118">
            <v>-15211</v>
          </cell>
          <cell r="CB118">
            <v>-17204</v>
          </cell>
          <cell r="CC118">
            <v>-19311</v>
          </cell>
          <cell r="CD118">
            <v>-21266</v>
          </cell>
          <cell r="CE118">
            <v>-23433</v>
          </cell>
          <cell r="CF118">
            <v>-25399</v>
          </cell>
          <cell r="CW118">
            <v>0</v>
          </cell>
          <cell r="CZ118">
            <v>0</v>
          </cell>
          <cell r="DP118">
            <v>0</v>
          </cell>
          <cell r="DQ118">
            <v>-1756</v>
          </cell>
          <cell r="DR118">
            <v>-3787</v>
          </cell>
          <cell r="DS118">
            <v>-6327</v>
          </cell>
          <cell r="DT118">
            <v>-9072</v>
          </cell>
          <cell r="DU118">
            <v>-10995</v>
          </cell>
          <cell r="DV118">
            <v>-13402</v>
          </cell>
          <cell r="DW118">
            <v>-15211</v>
          </cell>
          <cell r="DX118">
            <v>-17204</v>
          </cell>
          <cell r="DY118">
            <v>-19311</v>
          </cell>
          <cell r="DZ118">
            <v>-21266</v>
          </cell>
          <cell r="EA118">
            <v>-23433</v>
          </cell>
          <cell r="EB118">
            <v>-25399</v>
          </cell>
          <cell r="ES118">
            <v>-222459</v>
          </cell>
          <cell r="ET118">
            <v>-69653</v>
          </cell>
          <cell r="EU118">
            <v>-69653</v>
          </cell>
          <cell r="EV118">
            <v>-110611</v>
          </cell>
          <cell r="EW118">
            <v>-24391</v>
          </cell>
          <cell r="EX118">
            <v>-24391</v>
          </cell>
          <cell r="EY118">
            <v>-150570</v>
          </cell>
          <cell r="EZ118">
            <v>-31561</v>
          </cell>
          <cell r="FA118">
            <v>-31561</v>
          </cell>
          <cell r="FB118">
            <v>-50000</v>
          </cell>
          <cell r="FC118">
            <v>-11500</v>
          </cell>
          <cell r="FD118">
            <v>-11500</v>
          </cell>
          <cell r="FE118" t="str">
            <v xml:space="preserve"> -   </v>
          </cell>
          <cell r="FF118" t="str">
            <v xml:space="preserve"> -   </v>
          </cell>
          <cell r="FG118" t="str">
            <v xml:space="preserve"> -   </v>
          </cell>
          <cell r="FH118">
            <v>0</v>
          </cell>
          <cell r="FI118">
            <v>0</v>
          </cell>
          <cell r="FJ118">
            <v>0</v>
          </cell>
          <cell r="FK118">
            <v>0</v>
          </cell>
          <cell r="FL118">
            <v>0</v>
          </cell>
          <cell r="FM118">
            <v>0</v>
          </cell>
          <cell r="FN118">
            <v>0</v>
          </cell>
          <cell r="FO118">
            <v>0</v>
          </cell>
          <cell r="FP118">
            <v>0</v>
          </cell>
          <cell r="FQ118">
            <v>0</v>
          </cell>
          <cell r="FR118">
            <v>0</v>
          </cell>
          <cell r="FS118">
            <v>0</v>
          </cell>
          <cell r="FT118">
            <v>0</v>
          </cell>
          <cell r="FU118">
            <v>0</v>
          </cell>
          <cell r="FV118">
            <v>0</v>
          </cell>
        </row>
        <row r="119">
          <cell r="A119" t="str">
            <v>CE-1490</v>
          </cell>
          <cell r="B119" t="str">
            <v>CE</v>
          </cell>
          <cell r="C119">
            <v>1490</v>
          </cell>
          <cell r="D119" t="str">
            <v>4469F COM IGL FILIALE SUD AFRICA</v>
          </cell>
          <cell r="E119">
            <v>0</v>
          </cell>
          <cell r="H119">
            <v>0</v>
          </cell>
          <cell r="J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BA119">
            <v>-71.486999999999995</v>
          </cell>
          <cell r="BD119">
            <v>-503</v>
          </cell>
          <cell r="BF119">
            <v>-87</v>
          </cell>
          <cell r="BT119">
            <v>-107</v>
          </cell>
          <cell r="BU119">
            <v>-16</v>
          </cell>
          <cell r="BV119">
            <v>-32</v>
          </cell>
          <cell r="BW119">
            <v>-48</v>
          </cell>
          <cell r="BX119">
            <v>-64</v>
          </cell>
          <cell r="BY119">
            <v>-80</v>
          </cell>
          <cell r="BZ119">
            <v>-96</v>
          </cell>
          <cell r="CA119">
            <v>-112</v>
          </cell>
          <cell r="CB119">
            <v>-128</v>
          </cell>
          <cell r="CC119">
            <v>-144</v>
          </cell>
          <cell r="CD119">
            <v>-160</v>
          </cell>
          <cell r="CE119">
            <v>-176</v>
          </cell>
          <cell r="CF119">
            <v>-192</v>
          </cell>
          <cell r="CW119">
            <v>-72.504000000000005</v>
          </cell>
          <cell r="CZ119">
            <v>-508</v>
          </cell>
          <cell r="DB119">
            <v>-87</v>
          </cell>
          <cell r="DP119">
            <v>-109</v>
          </cell>
          <cell r="DQ119">
            <v>-16</v>
          </cell>
          <cell r="DR119">
            <v>-32</v>
          </cell>
          <cell r="DS119">
            <v>-48</v>
          </cell>
          <cell r="DT119">
            <v>-64</v>
          </cell>
          <cell r="DU119">
            <v>-80</v>
          </cell>
          <cell r="DV119">
            <v>-96</v>
          </cell>
          <cell r="DW119">
            <v>-112</v>
          </cell>
          <cell r="DX119">
            <v>-128</v>
          </cell>
          <cell r="DY119">
            <v>-144</v>
          </cell>
          <cell r="DZ119">
            <v>-160</v>
          </cell>
          <cell r="EA119">
            <v>-176</v>
          </cell>
          <cell r="EB119">
            <v>-192</v>
          </cell>
          <cell r="ES119">
            <v>0</v>
          </cell>
          <cell r="ET119">
            <v>-192</v>
          </cell>
          <cell r="EU119">
            <v>-192</v>
          </cell>
          <cell r="EV119">
            <v>0</v>
          </cell>
          <cell r="EW119">
            <v>-192</v>
          </cell>
          <cell r="EX119">
            <v>-192</v>
          </cell>
          <cell r="EY119">
            <v>0</v>
          </cell>
          <cell r="EZ119">
            <v>0</v>
          </cell>
          <cell r="FA119">
            <v>0</v>
          </cell>
          <cell r="FB119">
            <v>0</v>
          </cell>
          <cell r="FC119">
            <v>0</v>
          </cell>
          <cell r="FD119">
            <v>0</v>
          </cell>
          <cell r="FE119" t="str">
            <v xml:space="preserve"> -   </v>
          </cell>
          <cell r="FF119" t="str">
            <v xml:space="preserve"> -   </v>
          </cell>
          <cell r="FG119" t="str">
            <v xml:space="preserve"> -   </v>
          </cell>
          <cell r="FH119">
            <v>0</v>
          </cell>
          <cell r="FI119">
            <v>0</v>
          </cell>
          <cell r="FJ119">
            <v>0</v>
          </cell>
          <cell r="FK119">
            <v>0</v>
          </cell>
          <cell r="FL119">
            <v>0</v>
          </cell>
          <cell r="FM119">
            <v>0</v>
          </cell>
          <cell r="FN119">
            <v>0</v>
          </cell>
          <cell r="FO119">
            <v>0</v>
          </cell>
          <cell r="FP119">
            <v>0</v>
          </cell>
          <cell r="FQ119">
            <v>0</v>
          </cell>
          <cell r="FR119">
            <v>0</v>
          </cell>
          <cell r="FS119">
            <v>0</v>
          </cell>
          <cell r="FT119">
            <v>0</v>
          </cell>
          <cell r="FU119">
            <v>-503</v>
          </cell>
          <cell r="FV119">
            <v>-508</v>
          </cell>
        </row>
        <row r="120">
          <cell r="A120" t="str">
            <v>CE-1110</v>
          </cell>
          <cell r="B120" t="str">
            <v>CE</v>
          </cell>
          <cell r="C120">
            <v>1110</v>
          </cell>
          <cell r="D120" t="str">
            <v>6517F COM SEDE FILIALE ISLANDA</v>
          </cell>
          <cell r="E120">
            <v>53167.152000000002</v>
          </cell>
          <cell r="H120">
            <v>63250</v>
          </cell>
          <cell r="J120">
            <v>1191</v>
          </cell>
          <cell r="X120">
            <v>63247</v>
          </cell>
          <cell r="Y120">
            <v>89</v>
          </cell>
          <cell r="Z120">
            <v>160</v>
          </cell>
          <cell r="AA120">
            <v>231</v>
          </cell>
          <cell r="AB120">
            <v>280</v>
          </cell>
          <cell r="AC120">
            <v>329</v>
          </cell>
          <cell r="AD120">
            <v>378</v>
          </cell>
          <cell r="AE120">
            <v>408</v>
          </cell>
          <cell r="AF120">
            <v>438</v>
          </cell>
          <cell r="AG120">
            <v>468</v>
          </cell>
          <cell r="AH120">
            <v>498</v>
          </cell>
          <cell r="AI120">
            <v>528</v>
          </cell>
          <cell r="AJ120">
            <v>611</v>
          </cell>
          <cell r="BA120">
            <v>15080.338</v>
          </cell>
          <cell r="BD120">
            <v>13935</v>
          </cell>
          <cell r="BF120">
            <v>-336</v>
          </cell>
          <cell r="BT120">
            <v>13888</v>
          </cell>
          <cell r="BU120">
            <v>4</v>
          </cell>
          <cell r="BV120">
            <v>7</v>
          </cell>
          <cell r="BW120">
            <v>10</v>
          </cell>
          <cell r="BX120">
            <v>12</v>
          </cell>
          <cell r="BY120">
            <v>14</v>
          </cell>
          <cell r="BZ120">
            <v>16</v>
          </cell>
          <cell r="CA120">
            <v>17</v>
          </cell>
          <cell r="CB120">
            <v>18</v>
          </cell>
          <cell r="CC120">
            <v>19</v>
          </cell>
          <cell r="CD120">
            <v>20</v>
          </cell>
          <cell r="CE120">
            <v>21</v>
          </cell>
          <cell r="CF120">
            <v>25</v>
          </cell>
          <cell r="CW120">
            <v>11888.659</v>
          </cell>
          <cell r="CZ120">
            <v>11604</v>
          </cell>
          <cell r="DB120">
            <v>895</v>
          </cell>
          <cell r="DP120">
            <v>11559</v>
          </cell>
          <cell r="DQ120">
            <v>3</v>
          </cell>
          <cell r="DR120">
            <v>5</v>
          </cell>
          <cell r="DS120">
            <v>7</v>
          </cell>
          <cell r="DT120">
            <v>9</v>
          </cell>
          <cell r="DU120">
            <v>11</v>
          </cell>
          <cell r="DV120">
            <v>13</v>
          </cell>
          <cell r="DW120">
            <v>14</v>
          </cell>
          <cell r="DX120">
            <v>15</v>
          </cell>
          <cell r="DY120">
            <v>16</v>
          </cell>
          <cell r="DZ120">
            <v>17</v>
          </cell>
          <cell r="EA120">
            <v>18</v>
          </cell>
          <cell r="EB120">
            <v>21</v>
          </cell>
          <cell r="ES120">
            <v>0</v>
          </cell>
          <cell r="ET120">
            <v>0</v>
          </cell>
          <cell r="EU120">
            <v>0</v>
          </cell>
          <cell r="EV120">
            <v>0</v>
          </cell>
          <cell r="EW120">
            <v>0</v>
          </cell>
          <cell r="EX120">
            <v>0</v>
          </cell>
          <cell r="EY120">
            <v>28844</v>
          </cell>
          <cell r="EZ120">
            <v>629</v>
          </cell>
          <cell r="FA120">
            <v>534</v>
          </cell>
          <cell r="FB120">
            <v>59288.118999999999</v>
          </cell>
          <cell r="FC120">
            <v>14864.849</v>
          </cell>
          <cell r="FD120">
            <v>12549.993</v>
          </cell>
          <cell r="FE120">
            <v>785003</v>
          </cell>
          <cell r="FF120">
            <v>33846</v>
          </cell>
          <cell r="FG120">
            <v>25155</v>
          </cell>
          <cell r="FH120">
            <v>740293</v>
          </cell>
          <cell r="FI120">
            <v>21007</v>
          </cell>
          <cell r="FJ120">
            <v>13211</v>
          </cell>
          <cell r="FK120">
            <v>780800</v>
          </cell>
          <cell r="FL120">
            <v>34800</v>
          </cell>
          <cell r="FM120">
            <v>26200</v>
          </cell>
          <cell r="FN120">
            <v>721145</v>
          </cell>
          <cell r="FO120">
            <v>19933</v>
          </cell>
          <cell r="FP120">
            <v>13575</v>
          </cell>
          <cell r="FQ120">
            <v>116050</v>
          </cell>
          <cell r="FR120">
            <v>-16900</v>
          </cell>
          <cell r="FS120">
            <v>-13300</v>
          </cell>
          <cell r="FT120">
            <v>784395</v>
          </cell>
          <cell r="FU120">
            <v>33868</v>
          </cell>
          <cell r="FV120">
            <v>25179</v>
          </cell>
        </row>
        <row r="121">
          <cell r="A121" t="str">
            <v>CE-1111</v>
          </cell>
          <cell r="B121" t="str">
            <v>CE</v>
          </cell>
          <cell r="C121">
            <v>1111</v>
          </cell>
          <cell r="D121" t="str">
            <v>9B0003 COM N. Acq Ingula</v>
          </cell>
          <cell r="H121">
            <v>17828</v>
          </cell>
          <cell r="J121">
            <v>11718</v>
          </cell>
          <cell r="X121">
            <v>12934</v>
          </cell>
          <cell r="Y121">
            <v>2931</v>
          </cell>
          <cell r="Z121">
            <v>5211</v>
          </cell>
          <cell r="AA121">
            <v>8469</v>
          </cell>
          <cell r="AB121">
            <v>11419</v>
          </cell>
          <cell r="AC121">
            <v>14369</v>
          </cell>
          <cell r="AD121">
            <v>17509</v>
          </cell>
          <cell r="AE121">
            <v>20649</v>
          </cell>
          <cell r="AF121">
            <v>23789</v>
          </cell>
          <cell r="AG121">
            <v>28461</v>
          </cell>
          <cell r="AH121">
            <v>31436</v>
          </cell>
          <cell r="AI121">
            <v>34411</v>
          </cell>
          <cell r="AJ121">
            <v>38337</v>
          </cell>
          <cell r="BD121">
            <v>0</v>
          </cell>
          <cell r="BF121">
            <v>0</v>
          </cell>
          <cell r="BT121">
            <v>3694</v>
          </cell>
          <cell r="BU121">
            <v>837</v>
          </cell>
          <cell r="BV121">
            <v>1488</v>
          </cell>
          <cell r="BW121">
            <v>2419</v>
          </cell>
          <cell r="BX121">
            <v>3262</v>
          </cell>
          <cell r="BY121">
            <v>4105</v>
          </cell>
          <cell r="BZ121">
            <v>5002</v>
          </cell>
          <cell r="CA121">
            <v>5899</v>
          </cell>
          <cell r="CB121">
            <v>6796</v>
          </cell>
          <cell r="CC121">
            <v>8130</v>
          </cell>
          <cell r="CD121">
            <v>8980</v>
          </cell>
          <cell r="CE121">
            <v>9830</v>
          </cell>
          <cell r="CF121">
            <v>10951</v>
          </cell>
          <cell r="CZ121">
            <v>0</v>
          </cell>
          <cell r="DB121">
            <v>0</v>
          </cell>
          <cell r="DP121">
            <v>3694</v>
          </cell>
          <cell r="DQ121">
            <v>837</v>
          </cell>
          <cell r="DR121">
            <v>1488</v>
          </cell>
          <cell r="DS121">
            <v>2419</v>
          </cell>
          <cell r="DT121">
            <v>3262</v>
          </cell>
          <cell r="DU121">
            <v>4105</v>
          </cell>
          <cell r="DV121">
            <v>5002</v>
          </cell>
          <cell r="DW121">
            <v>5899</v>
          </cell>
          <cell r="DX121">
            <v>6796</v>
          </cell>
          <cell r="DY121">
            <v>8130</v>
          </cell>
          <cell r="DZ121">
            <v>8980</v>
          </cell>
          <cell r="EA121">
            <v>9830</v>
          </cell>
          <cell r="EB121">
            <v>10951</v>
          </cell>
          <cell r="ES121">
            <v>66322</v>
          </cell>
          <cell r="ET121">
            <v>18940</v>
          </cell>
          <cell r="EU121">
            <v>18940</v>
          </cell>
          <cell r="EV121">
            <v>72374</v>
          </cell>
          <cell r="EW121">
            <v>20668</v>
          </cell>
          <cell r="EX121">
            <v>20668</v>
          </cell>
          <cell r="FE121">
            <v>240333</v>
          </cell>
          <cell r="FF121">
            <v>68637</v>
          </cell>
          <cell r="FG121">
            <v>68637</v>
          </cell>
          <cell r="FT121">
            <v>17828</v>
          </cell>
          <cell r="FU121">
            <v>0</v>
          </cell>
          <cell r="FV121">
            <v>0</v>
          </cell>
        </row>
        <row r="122">
          <cell r="A122" t="str">
            <v>CE-1112</v>
          </cell>
          <cell r="B122" t="str">
            <v>CE</v>
          </cell>
          <cell r="C122">
            <v>1112</v>
          </cell>
          <cell r="D122" t="str">
            <v>9B0009 COM SAINT HELENA</v>
          </cell>
          <cell r="X122">
            <v>0</v>
          </cell>
          <cell r="Y122">
            <v>0</v>
          </cell>
          <cell r="Z122">
            <v>0</v>
          </cell>
          <cell r="AA122">
            <v>0</v>
          </cell>
          <cell r="AB122">
            <v>2615</v>
          </cell>
          <cell r="AC122">
            <v>5229</v>
          </cell>
          <cell r="AD122">
            <v>10459</v>
          </cell>
          <cell r="AE122">
            <v>1615</v>
          </cell>
          <cell r="AF122">
            <v>3229</v>
          </cell>
          <cell r="AG122">
            <v>8074</v>
          </cell>
          <cell r="AH122">
            <v>16147</v>
          </cell>
          <cell r="AI122">
            <v>27451</v>
          </cell>
          <cell r="AJ122">
            <v>32295</v>
          </cell>
          <cell r="BT122">
            <v>0</v>
          </cell>
          <cell r="BU122">
            <v>0</v>
          </cell>
          <cell r="BV122">
            <v>0</v>
          </cell>
          <cell r="BW122">
            <v>0</v>
          </cell>
          <cell r="BX122">
            <v>261</v>
          </cell>
          <cell r="BY122">
            <v>523</v>
          </cell>
          <cell r="BZ122">
            <v>1046</v>
          </cell>
          <cell r="CA122">
            <v>161</v>
          </cell>
          <cell r="CB122">
            <v>323</v>
          </cell>
          <cell r="CC122">
            <v>807</v>
          </cell>
          <cell r="CD122">
            <v>1615</v>
          </cell>
          <cell r="CE122">
            <v>2745</v>
          </cell>
          <cell r="CF122">
            <v>3229</v>
          </cell>
          <cell r="DP122">
            <v>0</v>
          </cell>
          <cell r="DQ122">
            <v>0</v>
          </cell>
          <cell r="DR122">
            <v>0</v>
          </cell>
          <cell r="DS122">
            <v>15</v>
          </cell>
          <cell r="DT122">
            <v>291</v>
          </cell>
          <cell r="DU122">
            <v>553</v>
          </cell>
          <cell r="DV122">
            <v>1086</v>
          </cell>
          <cell r="DW122">
            <v>165</v>
          </cell>
          <cell r="DX122">
            <v>334</v>
          </cell>
          <cell r="DY122">
            <v>824</v>
          </cell>
          <cell r="DZ122">
            <v>1642</v>
          </cell>
          <cell r="EA122">
            <v>2786</v>
          </cell>
          <cell r="EB122">
            <v>3281</v>
          </cell>
          <cell r="ES122">
            <v>92007</v>
          </cell>
          <cell r="ET122">
            <v>9201</v>
          </cell>
          <cell r="EU122">
            <v>9466</v>
          </cell>
          <cell r="EV122">
            <v>97038</v>
          </cell>
          <cell r="EW122">
            <v>9704</v>
          </cell>
          <cell r="EX122">
            <v>10136</v>
          </cell>
          <cell r="FE122">
            <v>340000</v>
          </cell>
          <cell r="FF122">
            <v>34000</v>
          </cell>
          <cell r="FG122">
            <v>35618</v>
          </cell>
          <cell r="FT122">
            <v>0</v>
          </cell>
          <cell r="FU122">
            <v>0</v>
          </cell>
          <cell r="FV122">
            <v>0</v>
          </cell>
        </row>
        <row r="123">
          <cell r="A123" t="str">
            <v>CE-1120</v>
          </cell>
          <cell r="B123" t="str">
            <v>CE</v>
          </cell>
          <cell r="C123">
            <v>1120</v>
          </cell>
          <cell r="D123" t="str">
            <v>DE002 COM NUOVE ACQUISIZIONI</v>
          </cell>
          <cell r="E123">
            <v>0</v>
          </cell>
          <cell r="H123">
            <v>0</v>
          </cell>
          <cell r="X123">
            <v>0</v>
          </cell>
          <cell r="Y123">
            <v>0</v>
          </cell>
          <cell r="Z123">
            <v>0</v>
          </cell>
          <cell r="AA123">
            <v>0</v>
          </cell>
          <cell r="AB123">
            <v>0</v>
          </cell>
          <cell r="AC123">
            <v>0</v>
          </cell>
          <cell r="AD123">
            <v>0</v>
          </cell>
          <cell r="AE123">
            <v>0</v>
          </cell>
          <cell r="AF123">
            <v>0</v>
          </cell>
          <cell r="AG123">
            <v>0</v>
          </cell>
          <cell r="AH123">
            <v>70</v>
          </cell>
          <cell r="AI123">
            <v>420</v>
          </cell>
          <cell r="AJ123">
            <v>700</v>
          </cell>
          <cell r="BA123">
            <v>0</v>
          </cell>
          <cell r="BD123">
            <v>0</v>
          </cell>
          <cell r="BT123">
            <v>0</v>
          </cell>
          <cell r="BU123">
            <v>0</v>
          </cell>
          <cell r="BV123">
            <v>0</v>
          </cell>
          <cell r="BW123">
            <v>0</v>
          </cell>
          <cell r="BX123">
            <v>0</v>
          </cell>
          <cell r="BY123">
            <v>0</v>
          </cell>
          <cell r="BZ123">
            <v>0</v>
          </cell>
          <cell r="CA123">
            <v>0</v>
          </cell>
          <cell r="CB123">
            <v>0</v>
          </cell>
          <cell r="CC123">
            <v>0</v>
          </cell>
          <cell r="CD123">
            <v>5</v>
          </cell>
          <cell r="CE123">
            <v>29</v>
          </cell>
          <cell r="CF123">
            <v>49</v>
          </cell>
          <cell r="CW123">
            <v>0</v>
          </cell>
          <cell r="CZ123">
            <v>0</v>
          </cell>
          <cell r="DP123">
            <v>0</v>
          </cell>
          <cell r="DQ123">
            <v>0</v>
          </cell>
          <cell r="DR123">
            <v>0</v>
          </cell>
          <cell r="DS123">
            <v>0</v>
          </cell>
          <cell r="DT123">
            <v>0</v>
          </cell>
          <cell r="DU123">
            <v>0</v>
          </cell>
          <cell r="DV123">
            <v>0</v>
          </cell>
          <cell r="DW123">
            <v>0</v>
          </cell>
          <cell r="DX123">
            <v>0</v>
          </cell>
          <cell r="DY123">
            <v>-3</v>
          </cell>
          <cell r="DZ123">
            <v>1</v>
          </cell>
          <cell r="EA123">
            <v>27</v>
          </cell>
          <cell r="EB123">
            <v>47</v>
          </cell>
          <cell r="ES123">
            <v>6500</v>
          </cell>
          <cell r="ET123">
            <v>455</v>
          </cell>
          <cell r="EU123">
            <v>462</v>
          </cell>
          <cell r="EV123">
            <v>23250</v>
          </cell>
          <cell r="EW123">
            <v>1628</v>
          </cell>
          <cell r="EX123">
            <v>1411</v>
          </cell>
          <cell r="EY123">
            <v>1251</v>
          </cell>
          <cell r="EZ123">
            <v>89</v>
          </cell>
          <cell r="FA123">
            <v>97</v>
          </cell>
          <cell r="FB123">
            <v>58</v>
          </cell>
          <cell r="FC123">
            <v>1</v>
          </cell>
          <cell r="FD123">
            <v>1</v>
          </cell>
          <cell r="FE123">
            <v>335000</v>
          </cell>
          <cell r="FF123">
            <v>23450</v>
          </cell>
          <cell r="FG123">
            <v>18755</v>
          </cell>
          <cell r="FH123">
            <v>0</v>
          </cell>
          <cell r="FI123">
            <v>0</v>
          </cell>
          <cell r="FJ123">
            <v>0</v>
          </cell>
          <cell r="FK123">
            <v>0</v>
          </cell>
          <cell r="FL123">
            <v>0</v>
          </cell>
          <cell r="FM123">
            <v>0</v>
          </cell>
          <cell r="FN123">
            <v>0</v>
          </cell>
          <cell r="FO123">
            <v>0</v>
          </cell>
          <cell r="FP123">
            <v>0</v>
          </cell>
          <cell r="FQ123">
            <v>0</v>
          </cell>
          <cell r="FR123">
            <v>0</v>
          </cell>
          <cell r="FS123">
            <v>0</v>
          </cell>
          <cell r="FT123">
            <v>0</v>
          </cell>
          <cell r="FU123">
            <v>0</v>
          </cell>
          <cell r="FV123">
            <v>0</v>
          </cell>
        </row>
        <row r="124">
          <cell r="A124" t="str">
            <v>CE-850</v>
          </cell>
          <cell r="B124" t="str">
            <v>CE</v>
          </cell>
          <cell r="C124">
            <v>850</v>
          </cell>
          <cell r="D124" t="str">
            <v>04763 COM CONSTRUCTORA NORTE LTD</v>
          </cell>
          <cell r="E124">
            <v>0.107</v>
          </cell>
          <cell r="H124">
            <v>20</v>
          </cell>
          <cell r="J124">
            <v>0</v>
          </cell>
          <cell r="X124">
            <v>0</v>
          </cell>
          <cell r="Y124">
            <v>0</v>
          </cell>
          <cell r="Z124">
            <v>0</v>
          </cell>
          <cell r="AA124">
            <v>0</v>
          </cell>
          <cell r="AB124">
            <v>0</v>
          </cell>
          <cell r="AC124">
            <v>0</v>
          </cell>
          <cell r="AD124">
            <v>0</v>
          </cell>
          <cell r="AE124">
            <v>0</v>
          </cell>
          <cell r="AF124">
            <v>0</v>
          </cell>
          <cell r="AG124">
            <v>0</v>
          </cell>
          <cell r="AH124">
            <v>0</v>
          </cell>
          <cell r="AI124">
            <v>0</v>
          </cell>
          <cell r="AJ124">
            <v>0</v>
          </cell>
          <cell r="BA124">
            <v>-17.716999999999999</v>
          </cell>
          <cell r="BD124">
            <v>-23</v>
          </cell>
          <cell r="BF124">
            <v>-39</v>
          </cell>
          <cell r="BT124">
            <v>-28</v>
          </cell>
          <cell r="BU124">
            <v>-19</v>
          </cell>
          <cell r="BV124">
            <v>-37</v>
          </cell>
          <cell r="BW124">
            <v>0</v>
          </cell>
          <cell r="BX124">
            <v>-19</v>
          </cell>
          <cell r="BY124">
            <v>-37</v>
          </cell>
          <cell r="BZ124">
            <v>0</v>
          </cell>
          <cell r="CA124">
            <v>-19</v>
          </cell>
          <cell r="CB124">
            <v>-38</v>
          </cell>
          <cell r="CC124">
            <v>0</v>
          </cell>
          <cell r="CD124">
            <v>-19</v>
          </cell>
          <cell r="CE124">
            <v>-38</v>
          </cell>
          <cell r="CF124">
            <v>-1</v>
          </cell>
          <cell r="CW124">
            <v>147.10599999999999</v>
          </cell>
          <cell r="CZ124">
            <v>318</v>
          </cell>
          <cell r="DB124">
            <v>-283</v>
          </cell>
          <cell r="DP124">
            <v>-254</v>
          </cell>
          <cell r="DQ124">
            <v>-19</v>
          </cell>
          <cell r="DR124">
            <v>-37</v>
          </cell>
          <cell r="DS124">
            <v>0</v>
          </cell>
          <cell r="DT124">
            <v>-19</v>
          </cell>
          <cell r="DU124">
            <v>-37</v>
          </cell>
          <cell r="DV124">
            <v>0</v>
          </cell>
          <cell r="DW124">
            <v>-19</v>
          </cell>
          <cell r="DX124">
            <v>-38</v>
          </cell>
          <cell r="DY124">
            <v>0</v>
          </cell>
          <cell r="DZ124">
            <v>-19</v>
          </cell>
          <cell r="EA124">
            <v>-38</v>
          </cell>
          <cell r="EB124">
            <v>-1</v>
          </cell>
          <cell r="ES124">
            <v>0</v>
          </cell>
          <cell r="ET124">
            <v>0</v>
          </cell>
          <cell r="EU124">
            <v>0</v>
          </cell>
          <cell r="EV124">
            <v>0</v>
          </cell>
          <cell r="EW124">
            <v>0</v>
          </cell>
          <cell r="EX124">
            <v>0</v>
          </cell>
          <cell r="EY124">
            <v>0</v>
          </cell>
          <cell r="EZ124">
            <v>-45.482999999999997</v>
          </cell>
          <cell r="FA124">
            <v>-45.482999999999997</v>
          </cell>
          <cell r="FB124">
            <v>0</v>
          </cell>
          <cell r="FC124">
            <v>-7.4210000000000003</v>
          </cell>
          <cell r="FD124">
            <v>-76.566999999999993</v>
          </cell>
          <cell r="FE124">
            <v>241900</v>
          </cell>
          <cell r="FF124">
            <v>13471</v>
          </cell>
          <cell r="FG124">
            <v>15284</v>
          </cell>
          <cell r="FH124">
            <v>241948</v>
          </cell>
          <cell r="FI124">
            <v>13410</v>
          </cell>
          <cell r="FJ124">
            <v>15283</v>
          </cell>
          <cell r="FK124">
            <v>0</v>
          </cell>
          <cell r="FL124">
            <v>0</v>
          </cell>
          <cell r="FM124">
            <v>0</v>
          </cell>
          <cell r="FN124">
            <v>241900</v>
          </cell>
          <cell r="FO124">
            <v>13500</v>
          </cell>
          <cell r="FP124">
            <v>15539</v>
          </cell>
          <cell r="FQ124">
            <v>57</v>
          </cell>
          <cell r="FR124">
            <v>0</v>
          </cell>
          <cell r="FS124">
            <v>239</v>
          </cell>
          <cell r="FT124">
            <v>241920</v>
          </cell>
          <cell r="FU124">
            <v>13477</v>
          </cell>
          <cell r="FV124">
            <v>15857</v>
          </cell>
        </row>
        <row r="125">
          <cell r="A125" t="str">
            <v>CE-1641</v>
          </cell>
          <cell r="B125" t="str">
            <v>CE</v>
          </cell>
          <cell r="C125">
            <v>1641</v>
          </cell>
          <cell r="D125" t="str">
            <v>05018   HEALY J.V.</v>
          </cell>
          <cell r="E125">
            <v>0</v>
          </cell>
          <cell r="H125">
            <v>0</v>
          </cell>
          <cell r="BA125">
            <v>0</v>
          </cell>
          <cell r="BD125">
            <v>0</v>
          </cell>
          <cell r="CW125">
            <v>0</v>
          </cell>
          <cell r="CZ125">
            <v>0</v>
          </cell>
          <cell r="EY125">
            <v>0</v>
          </cell>
          <cell r="EZ125">
            <v>0</v>
          </cell>
          <cell r="FA125">
            <v>0</v>
          </cell>
          <cell r="FB125">
            <v>0</v>
          </cell>
          <cell r="FC125">
            <v>0</v>
          </cell>
          <cell r="FD125">
            <v>0</v>
          </cell>
          <cell r="FE125" t="str">
            <v xml:space="preserve"> -   </v>
          </cell>
          <cell r="FF125" t="str">
            <v xml:space="preserve"> -   </v>
          </cell>
          <cell r="FG125" t="str">
            <v xml:space="preserve"> -   </v>
          </cell>
          <cell r="FH125">
            <v>0</v>
          </cell>
          <cell r="FI125">
            <v>0</v>
          </cell>
          <cell r="FJ125">
            <v>0</v>
          </cell>
          <cell r="FK125">
            <v>0</v>
          </cell>
          <cell r="FL125">
            <v>0</v>
          </cell>
          <cell r="FM125">
            <v>0</v>
          </cell>
          <cell r="FN125">
            <v>228500</v>
          </cell>
          <cell r="FO125">
            <v>12600</v>
          </cell>
          <cell r="FP125">
            <v>13300</v>
          </cell>
          <cell r="FQ125">
            <v>2447</v>
          </cell>
          <cell r="FR125">
            <v>56</v>
          </cell>
          <cell r="FS125">
            <v>56</v>
          </cell>
          <cell r="FT125">
            <v>228500</v>
          </cell>
          <cell r="FU125">
            <v>12600</v>
          </cell>
          <cell r="FV125">
            <v>13300</v>
          </cell>
        </row>
        <row r="126">
          <cell r="A126" t="str">
            <v>CE-1180</v>
          </cell>
          <cell r="B126" t="str">
            <v>CE</v>
          </cell>
          <cell r="C126">
            <v>1180</v>
          </cell>
          <cell r="D126" t="str">
            <v>14005 COM HEALY COMPANY</v>
          </cell>
          <cell r="E126">
            <v>299.88</v>
          </cell>
          <cell r="H126">
            <v>12735</v>
          </cell>
          <cell r="J126">
            <v>162</v>
          </cell>
          <cell r="X126">
            <v>3984</v>
          </cell>
          <cell r="Y126">
            <v>253</v>
          </cell>
          <cell r="Z126">
            <v>506</v>
          </cell>
          <cell r="AA126">
            <v>759</v>
          </cell>
          <cell r="AB126">
            <v>1012</v>
          </cell>
          <cell r="AC126">
            <v>1265</v>
          </cell>
          <cell r="AD126">
            <v>1519</v>
          </cell>
          <cell r="AE126">
            <v>1772</v>
          </cell>
          <cell r="AF126">
            <v>2025</v>
          </cell>
          <cell r="AG126">
            <v>2278</v>
          </cell>
          <cell r="AH126">
            <v>2531</v>
          </cell>
          <cell r="AI126">
            <v>2784</v>
          </cell>
          <cell r="AJ126">
            <v>3037</v>
          </cell>
          <cell r="BA126">
            <v>-675.46699999999998</v>
          </cell>
          <cell r="BD126">
            <v>10061</v>
          </cell>
          <cell r="BF126">
            <v>-100</v>
          </cell>
          <cell r="BT126">
            <v>2768</v>
          </cell>
          <cell r="BU126">
            <v>138</v>
          </cell>
          <cell r="BV126">
            <v>275</v>
          </cell>
          <cell r="BW126">
            <v>413</v>
          </cell>
          <cell r="BX126">
            <v>552</v>
          </cell>
          <cell r="BY126">
            <v>693</v>
          </cell>
          <cell r="BZ126">
            <v>833</v>
          </cell>
          <cell r="CA126">
            <v>973</v>
          </cell>
          <cell r="CB126">
            <v>1115</v>
          </cell>
          <cell r="CC126">
            <v>1258</v>
          </cell>
          <cell r="CD126">
            <v>1400</v>
          </cell>
          <cell r="CE126">
            <v>1542</v>
          </cell>
          <cell r="CF126">
            <v>1683</v>
          </cell>
          <cell r="CW126">
            <v>-688.00400000000002</v>
          </cell>
          <cell r="CZ126">
            <v>10010</v>
          </cell>
          <cell r="DB126">
            <v>-178</v>
          </cell>
          <cell r="DP126">
            <v>2755</v>
          </cell>
          <cell r="DQ126">
            <v>138</v>
          </cell>
          <cell r="DR126">
            <v>275</v>
          </cell>
          <cell r="DS126">
            <v>413</v>
          </cell>
          <cell r="DT126">
            <v>552</v>
          </cell>
          <cell r="DU126">
            <v>693</v>
          </cell>
          <cell r="DV126">
            <v>833</v>
          </cell>
          <cell r="DW126">
            <v>973</v>
          </cell>
          <cell r="DX126">
            <v>1115</v>
          </cell>
          <cell r="DY126">
            <v>1258</v>
          </cell>
          <cell r="DZ126">
            <v>1400</v>
          </cell>
          <cell r="EA126">
            <v>1542</v>
          </cell>
          <cell r="EB126">
            <v>1683</v>
          </cell>
          <cell r="ES126">
            <v>3029</v>
          </cell>
          <cell r="ET126">
            <v>1675</v>
          </cell>
          <cell r="EU126">
            <v>1675</v>
          </cell>
          <cell r="EV126">
            <v>3029</v>
          </cell>
          <cell r="EW126">
            <v>1675</v>
          </cell>
          <cell r="EX126">
            <v>1675</v>
          </cell>
          <cell r="EY126">
            <v>0</v>
          </cell>
          <cell r="EZ126">
            <v>-2276.6959999999999</v>
          </cell>
          <cell r="FA126">
            <v>-2170.1489999999999</v>
          </cell>
          <cell r="FB126">
            <v>1044.9159999999999</v>
          </cell>
          <cell r="FC126">
            <v>-2276.3939999999998</v>
          </cell>
          <cell r="FD126">
            <v>-2595.0819999999999</v>
          </cell>
          <cell r="FE126" t="str">
            <v xml:space="preserve"> -   </v>
          </cell>
          <cell r="FF126" t="str">
            <v xml:space="preserve"> -   </v>
          </cell>
          <cell r="FG126" t="str">
            <v xml:space="preserve"> -   </v>
          </cell>
          <cell r="FH126">
            <v>0</v>
          </cell>
          <cell r="FI126">
            <v>0</v>
          </cell>
          <cell r="FJ126">
            <v>0</v>
          </cell>
          <cell r="FK126">
            <v>0</v>
          </cell>
          <cell r="FL126">
            <v>0</v>
          </cell>
          <cell r="FM126">
            <v>0</v>
          </cell>
          <cell r="FN126">
            <v>2553</v>
          </cell>
          <cell r="FO126">
            <v>598</v>
          </cell>
          <cell r="FP126">
            <v>1288</v>
          </cell>
          <cell r="FQ126">
            <v>2553</v>
          </cell>
          <cell r="FR126">
            <v>598</v>
          </cell>
          <cell r="FS126">
            <v>1288</v>
          </cell>
          <cell r="FT126">
            <v>15288</v>
          </cell>
          <cell r="FU126">
            <v>10659</v>
          </cell>
          <cell r="FV126">
            <v>11298</v>
          </cell>
        </row>
        <row r="127">
          <cell r="A127" t="str">
            <v>CE-1280</v>
          </cell>
          <cell r="B127" t="str">
            <v>CE</v>
          </cell>
          <cell r="C127">
            <v>1280</v>
          </cell>
          <cell r="D127" t="str">
            <v>16247 COM CONSORCIO IMIGRANTES</v>
          </cell>
          <cell r="E127">
            <v>0</v>
          </cell>
          <cell r="H127">
            <v>0</v>
          </cell>
          <cell r="J127">
            <v>0</v>
          </cell>
          <cell r="X127">
            <v>0</v>
          </cell>
          <cell r="Y127">
            <v>0</v>
          </cell>
          <cell r="Z127">
            <v>0</v>
          </cell>
          <cell r="AA127">
            <v>0</v>
          </cell>
          <cell r="AB127">
            <v>0</v>
          </cell>
          <cell r="AC127">
            <v>0</v>
          </cell>
          <cell r="AD127">
            <v>0</v>
          </cell>
          <cell r="AE127">
            <v>0</v>
          </cell>
          <cell r="AF127">
            <v>0</v>
          </cell>
          <cell r="AG127">
            <v>0</v>
          </cell>
          <cell r="AH127">
            <v>0</v>
          </cell>
          <cell r="AI127">
            <v>0</v>
          </cell>
          <cell r="AJ127">
            <v>0</v>
          </cell>
          <cell r="BA127">
            <v>-80.381</v>
          </cell>
          <cell r="BD127">
            <v>-121</v>
          </cell>
          <cell r="BF127">
            <v>-13</v>
          </cell>
          <cell r="BT127">
            <v>-112</v>
          </cell>
          <cell r="BU127">
            <v>-5</v>
          </cell>
          <cell r="BV127">
            <v>-8</v>
          </cell>
          <cell r="BW127">
            <v>-16</v>
          </cell>
          <cell r="BX127">
            <v>-22</v>
          </cell>
          <cell r="BY127">
            <v>-29</v>
          </cell>
          <cell r="BZ127">
            <v>-35</v>
          </cell>
          <cell r="CA127">
            <v>-44</v>
          </cell>
          <cell r="CB127">
            <v>-48</v>
          </cell>
          <cell r="CC127">
            <v>-55</v>
          </cell>
          <cell r="CD127">
            <v>-62</v>
          </cell>
          <cell r="CE127">
            <v>-66</v>
          </cell>
          <cell r="CF127">
            <v>-73</v>
          </cell>
          <cell r="CW127">
            <v>-80.381</v>
          </cell>
          <cell r="CZ127">
            <v>-121</v>
          </cell>
          <cell r="DB127">
            <v>-13</v>
          </cell>
          <cell r="DP127">
            <v>-112</v>
          </cell>
          <cell r="DQ127">
            <v>-5</v>
          </cell>
          <cell r="DR127">
            <v>-8</v>
          </cell>
          <cell r="DS127">
            <v>-16</v>
          </cell>
          <cell r="DT127">
            <v>-22</v>
          </cell>
          <cell r="DU127">
            <v>-29</v>
          </cell>
          <cell r="DV127">
            <v>-35</v>
          </cell>
          <cell r="DW127">
            <v>-44</v>
          </cell>
          <cell r="DX127">
            <v>-48</v>
          </cell>
          <cell r="DY127">
            <v>-55</v>
          </cell>
          <cell r="DZ127">
            <v>-62</v>
          </cell>
          <cell r="EA127">
            <v>-66</v>
          </cell>
          <cell r="EB127">
            <v>-73</v>
          </cell>
          <cell r="ES127">
            <v>0</v>
          </cell>
          <cell r="ET127">
            <v>-26</v>
          </cell>
          <cell r="EU127">
            <v>-26</v>
          </cell>
          <cell r="EV127">
            <v>0</v>
          </cell>
          <cell r="EW127">
            <v>-27</v>
          </cell>
          <cell r="EX127">
            <v>-27</v>
          </cell>
          <cell r="EY127">
            <v>0</v>
          </cell>
          <cell r="EZ127">
            <v>-98.4</v>
          </cell>
          <cell r="FA127">
            <v>-98.4</v>
          </cell>
          <cell r="FB127">
            <v>0</v>
          </cell>
          <cell r="FC127">
            <v>-73.105999999999995</v>
          </cell>
          <cell r="FD127">
            <v>-73.105999999999995</v>
          </cell>
          <cell r="FE127" t="str">
            <v xml:space="preserve"> -   </v>
          </cell>
          <cell r="FF127">
            <v>-409</v>
          </cell>
          <cell r="FG127">
            <v>-409</v>
          </cell>
          <cell r="FH127">
            <v>0</v>
          </cell>
          <cell r="FI127">
            <v>0</v>
          </cell>
          <cell r="FJ127">
            <v>0</v>
          </cell>
          <cell r="FK127">
            <v>0</v>
          </cell>
          <cell r="FL127">
            <v>0</v>
          </cell>
          <cell r="FM127">
            <v>0</v>
          </cell>
          <cell r="FN127">
            <v>0</v>
          </cell>
          <cell r="FO127">
            <v>-171</v>
          </cell>
          <cell r="FP127">
            <v>-171</v>
          </cell>
          <cell r="FQ127">
            <v>0</v>
          </cell>
          <cell r="FR127">
            <v>0</v>
          </cell>
          <cell r="FS127">
            <v>0</v>
          </cell>
          <cell r="FT127">
            <v>0</v>
          </cell>
          <cell r="FU127">
            <v>-292</v>
          </cell>
          <cell r="FV127">
            <v>-292</v>
          </cell>
        </row>
        <row r="128">
          <cell r="A128" t="str">
            <v>CE-1290</v>
          </cell>
          <cell r="B128" t="str">
            <v>CE</v>
          </cell>
          <cell r="C128">
            <v>1290</v>
          </cell>
          <cell r="D128" t="str">
            <v>24125 COM CONSTRUCTORA IGL Y ASSOCIADOS</v>
          </cell>
          <cell r="E128">
            <v>409.85700000000003</v>
          </cell>
          <cell r="H128">
            <v>456</v>
          </cell>
          <cell r="J128">
            <v>55</v>
          </cell>
          <cell r="X128">
            <v>505</v>
          </cell>
          <cell r="Y128">
            <v>0</v>
          </cell>
          <cell r="Z128">
            <v>1</v>
          </cell>
          <cell r="AA128">
            <v>1</v>
          </cell>
          <cell r="AB128">
            <v>1</v>
          </cell>
          <cell r="AC128">
            <v>1</v>
          </cell>
          <cell r="AD128">
            <v>1</v>
          </cell>
          <cell r="AE128">
            <v>2</v>
          </cell>
          <cell r="AF128">
            <v>2</v>
          </cell>
          <cell r="AG128">
            <v>2</v>
          </cell>
          <cell r="AH128">
            <v>2</v>
          </cell>
          <cell r="AI128">
            <v>2</v>
          </cell>
          <cell r="AJ128">
            <v>3</v>
          </cell>
          <cell r="BA128">
            <v>-1155.5709999999999</v>
          </cell>
          <cell r="BD128">
            <v>-1313</v>
          </cell>
          <cell r="BF128">
            <v>-30</v>
          </cell>
          <cell r="BT128">
            <v>-1224</v>
          </cell>
          <cell r="BU128">
            <v>-44</v>
          </cell>
          <cell r="BV128">
            <v>-87</v>
          </cell>
          <cell r="BW128">
            <v>-129</v>
          </cell>
          <cell r="BX128">
            <v>-171</v>
          </cell>
          <cell r="BY128">
            <v>-212</v>
          </cell>
          <cell r="BZ128">
            <v>-254</v>
          </cell>
          <cell r="CA128">
            <v>-292</v>
          </cell>
          <cell r="CB128">
            <v>-329</v>
          </cell>
          <cell r="CC128">
            <v>-367</v>
          </cell>
          <cell r="CD128">
            <v>-405</v>
          </cell>
          <cell r="CE128">
            <v>-442</v>
          </cell>
          <cell r="CF128">
            <v>-480</v>
          </cell>
          <cell r="CW128">
            <v>-448.89400000000001</v>
          </cell>
          <cell r="CZ128">
            <v>-4179</v>
          </cell>
          <cell r="DB128">
            <v>598</v>
          </cell>
          <cell r="DP128">
            <v>-1926</v>
          </cell>
          <cell r="DQ128">
            <v>18</v>
          </cell>
          <cell r="DR128">
            <v>-20</v>
          </cell>
          <cell r="DS128">
            <v>-47</v>
          </cell>
          <cell r="DT128">
            <v>-62</v>
          </cell>
          <cell r="DU128">
            <v>-101</v>
          </cell>
          <cell r="DV128">
            <v>-128</v>
          </cell>
          <cell r="DW128">
            <v>-149</v>
          </cell>
          <cell r="DX128">
            <v>-173</v>
          </cell>
          <cell r="DY128">
            <v>-196</v>
          </cell>
          <cell r="DZ128">
            <v>-221</v>
          </cell>
          <cell r="EA128">
            <v>-246</v>
          </cell>
          <cell r="EB128">
            <v>-272</v>
          </cell>
          <cell r="ES128">
            <v>3</v>
          </cell>
          <cell r="ET128">
            <v>-520</v>
          </cell>
          <cell r="EU128">
            <v>-416</v>
          </cell>
          <cell r="EV128">
            <v>3</v>
          </cell>
          <cell r="EW128">
            <v>-561</v>
          </cell>
          <cell r="EX128">
            <v>-450</v>
          </cell>
          <cell r="EY128">
            <v>0</v>
          </cell>
          <cell r="EZ128">
            <v>-567.29</v>
          </cell>
          <cell r="FA128">
            <v>-369.37200000000001</v>
          </cell>
          <cell r="FB128">
            <v>3.5720000000000001</v>
          </cell>
          <cell r="FC128">
            <v>-140.84100000000001</v>
          </cell>
          <cell r="FD128">
            <v>-206.053</v>
          </cell>
          <cell r="FE128">
            <v>514</v>
          </cell>
          <cell r="FF128">
            <v>-2785</v>
          </cell>
          <cell r="FG128">
            <v>-3064</v>
          </cell>
          <cell r="FH128">
            <v>0</v>
          </cell>
          <cell r="FI128">
            <v>0</v>
          </cell>
          <cell r="FJ128">
            <v>0</v>
          </cell>
          <cell r="FK128">
            <v>0</v>
          </cell>
          <cell r="FL128">
            <v>0</v>
          </cell>
          <cell r="FM128">
            <v>0</v>
          </cell>
          <cell r="FN128">
            <v>0</v>
          </cell>
          <cell r="FO128">
            <v>0</v>
          </cell>
          <cell r="FP128">
            <v>0</v>
          </cell>
          <cell r="FQ128">
            <v>0</v>
          </cell>
          <cell r="FR128">
            <v>-423</v>
          </cell>
          <cell r="FS128">
            <v>-165</v>
          </cell>
          <cell r="FT128">
            <v>456</v>
          </cell>
          <cell r="FU128">
            <v>-1313</v>
          </cell>
          <cell r="FV128">
            <v>-4179</v>
          </cell>
        </row>
        <row r="129">
          <cell r="A129" t="str">
            <v>CE-1300</v>
          </cell>
          <cell r="B129" t="str">
            <v>CE</v>
          </cell>
          <cell r="C129">
            <v>1300</v>
          </cell>
          <cell r="D129" t="str">
            <v>24126 COM CONSORCIO CIGLA SADE</v>
          </cell>
          <cell r="E129">
            <v>0</v>
          </cell>
          <cell r="H129">
            <v>0</v>
          </cell>
          <cell r="J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BA129">
            <v>-120.854</v>
          </cell>
          <cell r="BD129">
            <v>-418</v>
          </cell>
          <cell r="BF129">
            <v>30</v>
          </cell>
          <cell r="BT129">
            <v>-161</v>
          </cell>
          <cell r="BU129">
            <v>-20</v>
          </cell>
          <cell r="BV129">
            <v>-32</v>
          </cell>
          <cell r="BW129">
            <v>-45</v>
          </cell>
          <cell r="BX129">
            <v>-59</v>
          </cell>
          <cell r="BY129">
            <v>-73</v>
          </cell>
          <cell r="BZ129">
            <v>-87</v>
          </cell>
          <cell r="CA129">
            <v>-102</v>
          </cell>
          <cell r="CB129">
            <v>-116</v>
          </cell>
          <cell r="CC129">
            <v>-142</v>
          </cell>
          <cell r="CD129">
            <v>-170</v>
          </cell>
          <cell r="CE129">
            <v>-196</v>
          </cell>
          <cell r="CF129">
            <v>-223</v>
          </cell>
          <cell r="CW129">
            <v>-120.854</v>
          </cell>
          <cell r="CZ129">
            <v>-418</v>
          </cell>
          <cell r="DB129">
            <v>30</v>
          </cell>
          <cell r="DP129">
            <v>-161</v>
          </cell>
          <cell r="DQ129">
            <v>-20</v>
          </cell>
          <cell r="DR129">
            <v>-32</v>
          </cell>
          <cell r="DS129">
            <v>-45</v>
          </cell>
          <cell r="DT129">
            <v>-59</v>
          </cell>
          <cell r="DU129">
            <v>-73</v>
          </cell>
          <cell r="DV129">
            <v>-87</v>
          </cell>
          <cell r="DW129">
            <v>-102</v>
          </cell>
          <cell r="DX129">
            <v>-116</v>
          </cell>
          <cell r="DY129">
            <v>-142</v>
          </cell>
          <cell r="DZ129">
            <v>-170</v>
          </cell>
          <cell r="EA129">
            <v>-196</v>
          </cell>
          <cell r="EB129">
            <v>-223</v>
          </cell>
          <cell r="ES129">
            <v>0</v>
          </cell>
          <cell r="ET129">
            <v>-182</v>
          </cell>
          <cell r="EU129">
            <v>-182</v>
          </cell>
          <cell r="EV129">
            <v>0</v>
          </cell>
          <cell r="EW129">
            <v>-181</v>
          </cell>
          <cell r="EX129">
            <v>-181</v>
          </cell>
          <cell r="EY129">
            <v>0</v>
          </cell>
          <cell r="EZ129">
            <v>-158.78200000000001</v>
          </cell>
          <cell r="FA129">
            <v>-158.78200000000001</v>
          </cell>
          <cell r="FB129">
            <v>0</v>
          </cell>
          <cell r="FC129">
            <v>-175.41300000000001</v>
          </cell>
          <cell r="FD129">
            <v>-175.41300000000001</v>
          </cell>
          <cell r="FE129" t="str">
            <v xml:space="preserve"> -   </v>
          </cell>
          <cell r="FF129" t="str">
            <v xml:space="preserve"> -   </v>
          </cell>
          <cell r="FG129" t="str">
            <v xml:space="preserve"> -   </v>
          </cell>
          <cell r="FH129">
            <v>0</v>
          </cell>
          <cell r="FI129">
            <v>0</v>
          </cell>
          <cell r="FJ129">
            <v>0</v>
          </cell>
          <cell r="FK129">
            <v>0</v>
          </cell>
          <cell r="FL129">
            <v>0</v>
          </cell>
          <cell r="FM129">
            <v>0</v>
          </cell>
          <cell r="FN129">
            <v>0</v>
          </cell>
          <cell r="FO129">
            <v>33</v>
          </cell>
          <cell r="FP129">
            <v>33</v>
          </cell>
          <cell r="FQ129">
            <v>0</v>
          </cell>
          <cell r="FR129">
            <v>0</v>
          </cell>
          <cell r="FS129">
            <v>0</v>
          </cell>
          <cell r="FT129">
            <v>0</v>
          </cell>
          <cell r="FU129">
            <v>-385</v>
          </cell>
          <cell r="FV129">
            <v>-385</v>
          </cell>
        </row>
        <row r="130">
          <cell r="A130" t="str">
            <v>CE-1310</v>
          </cell>
          <cell r="B130" t="str">
            <v>CE</v>
          </cell>
          <cell r="C130">
            <v>1310</v>
          </cell>
          <cell r="D130" t="str">
            <v>32115 COM ESTREITO RIO TOCANTINS</v>
          </cell>
          <cell r="E130">
            <v>27338.600999999999</v>
          </cell>
          <cell r="H130">
            <v>0</v>
          </cell>
          <cell r="BA130">
            <v>888.53800000000001</v>
          </cell>
          <cell r="BD130">
            <v>0</v>
          </cell>
          <cell r="CW130">
            <v>888.53800000000001</v>
          </cell>
          <cell r="CZ130">
            <v>0</v>
          </cell>
          <cell r="EY130">
            <v>20220.217000000001</v>
          </cell>
          <cell r="EZ130">
            <v>1010.982</v>
          </cell>
          <cell r="FA130">
            <v>1010.982</v>
          </cell>
          <cell r="FB130">
            <v>45542.928999999996</v>
          </cell>
          <cell r="FC130">
            <v>1065.5450000000001</v>
          </cell>
          <cell r="FD130">
            <v>1065.5450000000001</v>
          </cell>
          <cell r="FE130" t="str">
            <v xml:space="preserve"> -   </v>
          </cell>
          <cell r="FF130" t="str">
            <v xml:space="preserve"> -   </v>
          </cell>
          <cell r="FG130" t="str">
            <v xml:space="preserve"> -   </v>
          </cell>
          <cell r="FH130">
            <v>117579</v>
          </cell>
          <cell r="FI130">
            <v>5878</v>
          </cell>
          <cell r="FJ130">
            <v>5878</v>
          </cell>
          <cell r="FK130">
            <v>124100</v>
          </cell>
          <cell r="FL130">
            <v>2500</v>
          </cell>
          <cell r="FM130">
            <v>2500</v>
          </cell>
          <cell r="FN130">
            <v>0</v>
          </cell>
          <cell r="FO130">
            <v>-423</v>
          </cell>
          <cell r="FP130">
            <v>-165</v>
          </cell>
          <cell r="FQ130">
            <v>90</v>
          </cell>
          <cell r="FR130">
            <v>-150</v>
          </cell>
          <cell r="FS130">
            <v>-150</v>
          </cell>
          <cell r="FT130">
            <v>0</v>
          </cell>
          <cell r="FU130">
            <v>-423</v>
          </cell>
          <cell r="FV130">
            <v>-165</v>
          </cell>
        </row>
        <row r="131">
          <cell r="A131" t="str">
            <v>CE-1320</v>
          </cell>
          <cell r="B131" t="str">
            <v>CE</v>
          </cell>
          <cell r="C131">
            <v>1320</v>
          </cell>
          <cell r="D131" t="str">
            <v>34493 COM SERRA DO MAR</v>
          </cell>
          <cell r="E131">
            <v>12083.496999999999</v>
          </cell>
          <cell r="H131">
            <v>17282</v>
          </cell>
          <cell r="J131">
            <v>1196</v>
          </cell>
          <cell r="X131">
            <v>16503</v>
          </cell>
          <cell r="Y131">
            <v>455</v>
          </cell>
          <cell r="Z131">
            <v>887</v>
          </cell>
          <cell r="AA131">
            <v>1720</v>
          </cell>
          <cell r="AB131">
            <v>2616</v>
          </cell>
          <cell r="AC131">
            <v>3409</v>
          </cell>
          <cell r="AD131">
            <v>3822</v>
          </cell>
          <cell r="AE131">
            <v>4201</v>
          </cell>
          <cell r="AF131">
            <v>4604</v>
          </cell>
          <cell r="AG131">
            <v>5004</v>
          </cell>
          <cell r="AH131">
            <v>5361</v>
          </cell>
          <cell r="AI131">
            <v>5639</v>
          </cell>
          <cell r="AJ131">
            <v>5888</v>
          </cell>
          <cell r="BA131">
            <v>3070.8719999999998</v>
          </cell>
          <cell r="BD131">
            <v>3520</v>
          </cell>
          <cell r="BF131">
            <v>236</v>
          </cell>
          <cell r="BT131">
            <v>3366</v>
          </cell>
          <cell r="BU131">
            <v>89</v>
          </cell>
          <cell r="BV131">
            <v>173</v>
          </cell>
          <cell r="BW131">
            <v>336</v>
          </cell>
          <cell r="BX131">
            <v>510</v>
          </cell>
          <cell r="BY131">
            <v>665</v>
          </cell>
          <cell r="BZ131">
            <v>746</v>
          </cell>
          <cell r="CA131">
            <v>819</v>
          </cell>
          <cell r="CB131">
            <v>898</v>
          </cell>
          <cell r="CC131">
            <v>976</v>
          </cell>
          <cell r="CD131">
            <v>1045</v>
          </cell>
          <cell r="CE131">
            <v>1100</v>
          </cell>
          <cell r="CF131">
            <v>1149</v>
          </cell>
          <cell r="CW131">
            <v>3070.8719999999998</v>
          </cell>
          <cell r="CZ131">
            <v>3520</v>
          </cell>
          <cell r="DB131">
            <v>236</v>
          </cell>
          <cell r="DP131">
            <v>3366</v>
          </cell>
          <cell r="DQ131">
            <v>89</v>
          </cell>
          <cell r="DR131">
            <v>173</v>
          </cell>
          <cell r="DS131">
            <v>336</v>
          </cell>
          <cell r="DT131">
            <v>510</v>
          </cell>
          <cell r="DU131">
            <v>665</v>
          </cell>
          <cell r="DV131">
            <v>746</v>
          </cell>
          <cell r="DW131">
            <v>819</v>
          </cell>
          <cell r="DX131">
            <v>898</v>
          </cell>
          <cell r="DY131">
            <v>976</v>
          </cell>
          <cell r="DZ131">
            <v>1045</v>
          </cell>
          <cell r="EA131">
            <v>1100</v>
          </cell>
          <cell r="EB131">
            <v>1149</v>
          </cell>
          <cell r="ES131">
            <v>4777</v>
          </cell>
          <cell r="ET131">
            <v>931</v>
          </cell>
          <cell r="EU131">
            <v>931</v>
          </cell>
          <cell r="EV131">
            <v>0</v>
          </cell>
          <cell r="EW131">
            <v>0</v>
          </cell>
          <cell r="EX131">
            <v>0</v>
          </cell>
          <cell r="EY131">
            <v>0</v>
          </cell>
          <cell r="EZ131">
            <v>0</v>
          </cell>
          <cell r="FA131">
            <v>0</v>
          </cell>
          <cell r="FB131">
            <v>15839.977000000001</v>
          </cell>
          <cell r="FC131">
            <v>4313.8540000000003</v>
          </cell>
          <cell r="FD131">
            <v>4313.8540000000003</v>
          </cell>
          <cell r="FE131">
            <v>27357</v>
          </cell>
          <cell r="FF131">
            <v>5361</v>
          </cell>
          <cell r="FG131">
            <v>5361</v>
          </cell>
          <cell r="FH131">
            <v>0</v>
          </cell>
          <cell r="FI131">
            <v>0</v>
          </cell>
          <cell r="FJ131">
            <v>0</v>
          </cell>
          <cell r="FK131">
            <v>25800</v>
          </cell>
          <cell r="FL131">
            <v>6300</v>
          </cell>
          <cell r="FM131">
            <v>6300</v>
          </cell>
          <cell r="FN131">
            <v>189</v>
          </cell>
          <cell r="FO131">
            <v>-85</v>
          </cell>
          <cell r="FP131">
            <v>-85</v>
          </cell>
          <cell r="FQ131">
            <v>189</v>
          </cell>
          <cell r="FR131">
            <v>-85</v>
          </cell>
          <cell r="FS131">
            <v>-85</v>
          </cell>
          <cell r="FT131">
            <v>17471</v>
          </cell>
          <cell r="FU131">
            <v>3435</v>
          </cell>
          <cell r="FV131">
            <v>3435</v>
          </cell>
        </row>
        <row r="132">
          <cell r="A132" t="str">
            <v>CE-1230</v>
          </cell>
          <cell r="B132" t="str">
            <v>CE</v>
          </cell>
          <cell r="C132">
            <v>1230</v>
          </cell>
          <cell r="D132" t="str">
            <v>40016 COM VEGAS TUNNES CONSTRUCTORS</v>
          </cell>
          <cell r="E132">
            <v>14188.087</v>
          </cell>
          <cell r="H132">
            <v>23244</v>
          </cell>
          <cell r="J132">
            <v>5261</v>
          </cell>
          <cell r="X132">
            <v>22862</v>
          </cell>
          <cell r="Y132">
            <v>3076</v>
          </cell>
          <cell r="Z132">
            <v>6119</v>
          </cell>
          <cell r="AA132">
            <v>8951</v>
          </cell>
          <cell r="AB132">
            <v>11291</v>
          </cell>
          <cell r="AC132">
            <v>13648</v>
          </cell>
          <cell r="AD132">
            <v>16013</v>
          </cell>
          <cell r="AE132">
            <v>18673</v>
          </cell>
          <cell r="AF132">
            <v>21471</v>
          </cell>
          <cell r="AG132">
            <v>26600</v>
          </cell>
          <cell r="AH132">
            <v>31380</v>
          </cell>
          <cell r="AI132">
            <v>35388</v>
          </cell>
          <cell r="AJ132">
            <v>39429</v>
          </cell>
          <cell r="BA132">
            <v>1730.867</v>
          </cell>
          <cell r="BD132">
            <v>-7491</v>
          </cell>
          <cell r="BF132">
            <v>363</v>
          </cell>
          <cell r="BT132">
            <v>64</v>
          </cell>
          <cell r="BU132">
            <v>64</v>
          </cell>
          <cell r="BV132">
            <v>124</v>
          </cell>
          <cell r="BW132">
            <v>160</v>
          </cell>
          <cell r="BX132">
            <v>138</v>
          </cell>
          <cell r="BY132">
            <v>117</v>
          </cell>
          <cell r="BZ132">
            <v>98</v>
          </cell>
          <cell r="CA132">
            <v>113</v>
          </cell>
          <cell r="CB132">
            <v>145</v>
          </cell>
          <cell r="CC132">
            <v>451</v>
          </cell>
          <cell r="CD132">
            <v>716</v>
          </cell>
          <cell r="CE132">
            <v>890</v>
          </cell>
          <cell r="CF132">
            <v>1068</v>
          </cell>
          <cell r="CW132">
            <v>1767.5419999999999</v>
          </cell>
          <cell r="CZ132">
            <v>-7376</v>
          </cell>
          <cell r="DB132">
            <v>92</v>
          </cell>
          <cell r="DP132">
            <v>113</v>
          </cell>
          <cell r="DQ132">
            <v>69</v>
          </cell>
          <cell r="DR132">
            <v>136</v>
          </cell>
          <cell r="DS132">
            <v>178</v>
          </cell>
          <cell r="DT132">
            <v>163</v>
          </cell>
          <cell r="DU132">
            <v>152</v>
          </cell>
          <cell r="DV132">
            <v>143</v>
          </cell>
          <cell r="DW132">
            <v>168</v>
          </cell>
          <cell r="DX132">
            <v>210</v>
          </cell>
          <cell r="DY132">
            <v>522</v>
          </cell>
          <cell r="DZ132">
            <v>796</v>
          </cell>
          <cell r="EA132">
            <v>981</v>
          </cell>
          <cell r="EB132">
            <v>1171</v>
          </cell>
          <cell r="ES132">
            <v>115516</v>
          </cell>
          <cell r="ET132">
            <v>10043</v>
          </cell>
          <cell r="EU132">
            <v>9343</v>
          </cell>
          <cell r="EV132">
            <v>77957</v>
          </cell>
          <cell r="EW132">
            <v>5613</v>
          </cell>
          <cell r="EX132">
            <v>4914</v>
          </cell>
          <cell r="EY132">
            <v>0</v>
          </cell>
          <cell r="EZ132">
            <v>0</v>
          </cell>
          <cell r="FA132">
            <v>0</v>
          </cell>
          <cell r="FB132">
            <v>43821.75</v>
          </cell>
          <cell r="FC132">
            <v>5346.2030000000004</v>
          </cell>
          <cell r="FD132">
            <v>4826.8980000000001</v>
          </cell>
          <cell r="FE132">
            <v>312582</v>
          </cell>
          <cell r="FF132">
            <v>21660</v>
          </cell>
          <cell r="FG132">
            <v>19718</v>
          </cell>
          <cell r="FH132">
            <v>0</v>
          </cell>
          <cell r="FI132">
            <v>0</v>
          </cell>
          <cell r="FJ132">
            <v>0</v>
          </cell>
          <cell r="FK132">
            <v>287709.13770929712</v>
          </cell>
          <cell r="FL132">
            <v>35070.785070804501</v>
          </cell>
          <cell r="FM132">
            <v>32239.3822394001</v>
          </cell>
          <cell r="FN132">
            <v>0</v>
          </cell>
          <cell r="FO132">
            <v>0</v>
          </cell>
          <cell r="FP132">
            <v>0</v>
          </cell>
          <cell r="FQ132">
            <v>0</v>
          </cell>
          <cell r="FR132">
            <v>0</v>
          </cell>
          <cell r="FS132">
            <v>0</v>
          </cell>
          <cell r="FT132">
            <v>23244</v>
          </cell>
          <cell r="FU132">
            <v>-7491</v>
          </cell>
          <cell r="FV132">
            <v>-7376</v>
          </cell>
        </row>
        <row r="133">
          <cell r="A133" t="str">
            <v>CE-1340</v>
          </cell>
          <cell r="B133" t="str">
            <v>CE</v>
          </cell>
          <cell r="C133">
            <v>1340</v>
          </cell>
          <cell r="D133" t="str">
            <v>4468F COM SEDE BRASILE</v>
          </cell>
          <cell r="E133">
            <v>377.827</v>
          </cell>
          <cell r="H133">
            <v>40422</v>
          </cell>
          <cell r="J133">
            <v>60</v>
          </cell>
          <cell r="X133">
            <v>40305</v>
          </cell>
          <cell r="Y133">
            <v>10</v>
          </cell>
          <cell r="Z133">
            <v>21</v>
          </cell>
          <cell r="AA133">
            <v>31</v>
          </cell>
          <cell r="AB133">
            <v>42</v>
          </cell>
          <cell r="AC133">
            <v>52</v>
          </cell>
          <cell r="AD133">
            <v>62</v>
          </cell>
          <cell r="AE133">
            <v>73</v>
          </cell>
          <cell r="AF133">
            <v>83</v>
          </cell>
          <cell r="AG133">
            <v>94</v>
          </cell>
          <cell r="AH133">
            <v>104</v>
          </cell>
          <cell r="AI133">
            <v>114</v>
          </cell>
          <cell r="AJ133">
            <v>125</v>
          </cell>
          <cell r="BA133">
            <v>-280.68099999999998</v>
          </cell>
          <cell r="BD133">
            <v>8801</v>
          </cell>
          <cell r="BF133">
            <v>-105</v>
          </cell>
          <cell r="BT133">
            <v>9755</v>
          </cell>
          <cell r="BU133">
            <v>-41</v>
          </cell>
          <cell r="BV133">
            <v>-83</v>
          </cell>
          <cell r="BW133">
            <v>-71</v>
          </cell>
          <cell r="BX133">
            <v>-143</v>
          </cell>
          <cell r="BY133">
            <v>-216</v>
          </cell>
          <cell r="BZ133">
            <v>-210</v>
          </cell>
          <cell r="CA133">
            <v>-195</v>
          </cell>
          <cell r="CB133">
            <v>-181</v>
          </cell>
          <cell r="CC133">
            <v>-167</v>
          </cell>
          <cell r="CD133">
            <v>-153</v>
          </cell>
          <cell r="CE133">
            <v>-138</v>
          </cell>
          <cell r="CF133">
            <v>-126</v>
          </cell>
          <cell r="CW133">
            <v>-1707.6859999999999</v>
          </cell>
          <cell r="CZ133">
            <v>5084</v>
          </cell>
          <cell r="DB133">
            <v>-379</v>
          </cell>
          <cell r="DP133">
            <v>6753</v>
          </cell>
          <cell r="DQ133">
            <v>20</v>
          </cell>
          <cell r="DR133">
            <v>19</v>
          </cell>
          <cell r="DS133">
            <v>38</v>
          </cell>
          <cell r="DT133">
            <v>5</v>
          </cell>
          <cell r="DU133">
            <v>-50</v>
          </cell>
          <cell r="DV133">
            <v>-15</v>
          </cell>
          <cell r="DW133">
            <v>28</v>
          </cell>
          <cell r="DX133">
            <v>67</v>
          </cell>
          <cell r="DY133">
            <v>108</v>
          </cell>
          <cell r="DZ133">
            <v>137</v>
          </cell>
          <cell r="EA133">
            <v>174</v>
          </cell>
          <cell r="EB133">
            <v>212</v>
          </cell>
          <cell r="ES133">
            <v>125</v>
          </cell>
          <cell r="ET133">
            <v>115</v>
          </cell>
          <cell r="EU133">
            <v>234</v>
          </cell>
          <cell r="EV133">
            <v>125</v>
          </cell>
          <cell r="EW133">
            <v>-591</v>
          </cell>
          <cell r="EX133">
            <v>-266</v>
          </cell>
          <cell r="EY133">
            <v>1932</v>
          </cell>
          <cell r="EZ133">
            <v>1315.5</v>
          </cell>
          <cell r="FA133">
            <v>1504.5</v>
          </cell>
          <cell r="FB133">
            <v>2408.1280000000002</v>
          </cell>
          <cell r="FC133">
            <v>282.197</v>
          </cell>
          <cell r="FD133">
            <v>-692.053</v>
          </cell>
          <cell r="FE133" t="str">
            <v xml:space="preserve"> -   </v>
          </cell>
          <cell r="FF133" t="str">
            <v xml:space="preserve"> -   </v>
          </cell>
          <cell r="FG133" t="str">
            <v xml:space="preserve"> -   </v>
          </cell>
          <cell r="FH133">
            <v>0</v>
          </cell>
          <cell r="FI133">
            <v>0</v>
          </cell>
          <cell r="FJ133">
            <v>0</v>
          </cell>
          <cell r="FK133">
            <v>0</v>
          </cell>
          <cell r="FL133">
            <v>0</v>
          </cell>
          <cell r="FM133">
            <v>0</v>
          </cell>
          <cell r="FN133">
            <v>569</v>
          </cell>
          <cell r="FO133">
            <v>-137</v>
          </cell>
          <cell r="FP133">
            <v>-189</v>
          </cell>
          <cell r="FQ133">
            <v>569</v>
          </cell>
          <cell r="FR133">
            <v>-137</v>
          </cell>
          <cell r="FS133">
            <v>-189</v>
          </cell>
          <cell r="FT133">
            <v>40991</v>
          </cell>
          <cell r="FU133">
            <v>8664</v>
          </cell>
          <cell r="FV133">
            <v>4895</v>
          </cell>
        </row>
        <row r="134">
          <cell r="A134" t="str">
            <v>CE-1350</v>
          </cell>
          <cell r="B134" t="str">
            <v>CE</v>
          </cell>
          <cell r="C134">
            <v>1350</v>
          </cell>
          <cell r="D134" t="str">
            <v>4468FI COM SUCCURSALE BRASILE</v>
          </cell>
          <cell r="E134">
            <v>3.996</v>
          </cell>
          <cell r="H134">
            <v>1269</v>
          </cell>
          <cell r="J134">
            <v>0</v>
          </cell>
          <cell r="X134">
            <v>1268</v>
          </cell>
          <cell r="Y134">
            <v>0</v>
          </cell>
          <cell r="Z134">
            <v>0</v>
          </cell>
          <cell r="AA134">
            <v>0</v>
          </cell>
          <cell r="AB134">
            <v>0</v>
          </cell>
          <cell r="AC134">
            <v>0</v>
          </cell>
          <cell r="AD134">
            <v>0</v>
          </cell>
          <cell r="AE134">
            <v>0</v>
          </cell>
          <cell r="AF134">
            <v>0</v>
          </cell>
          <cell r="AG134">
            <v>0</v>
          </cell>
          <cell r="AH134">
            <v>0</v>
          </cell>
          <cell r="AI134">
            <v>0</v>
          </cell>
          <cell r="AJ134">
            <v>0</v>
          </cell>
          <cell r="BA134">
            <v>-1156.462</v>
          </cell>
          <cell r="BD134">
            <v>-334</v>
          </cell>
          <cell r="BF134">
            <v>-252</v>
          </cell>
          <cell r="BT134">
            <v>-253</v>
          </cell>
          <cell r="BU134">
            <v>-38</v>
          </cell>
          <cell r="BV134">
            <v>-76</v>
          </cell>
          <cell r="BW134">
            <v>-114</v>
          </cell>
          <cell r="BX134">
            <v>-152</v>
          </cell>
          <cell r="BY134">
            <v>-190</v>
          </cell>
          <cell r="BZ134">
            <v>-228</v>
          </cell>
          <cell r="CA134">
            <v>-266</v>
          </cell>
          <cell r="CB134">
            <v>-304</v>
          </cell>
          <cell r="CC134">
            <v>-342</v>
          </cell>
          <cell r="CD134">
            <v>-380</v>
          </cell>
          <cell r="CE134">
            <v>-420</v>
          </cell>
          <cell r="CF134">
            <v>-460</v>
          </cell>
          <cell r="CW134">
            <v>-1156.463</v>
          </cell>
          <cell r="CZ134">
            <v>-650</v>
          </cell>
          <cell r="DB134">
            <v>-252</v>
          </cell>
          <cell r="DP134">
            <v>-253</v>
          </cell>
          <cell r="DQ134">
            <v>-38</v>
          </cell>
          <cell r="DR134">
            <v>-76</v>
          </cell>
          <cell r="DS134">
            <v>-114</v>
          </cell>
          <cell r="DT134">
            <v>-152</v>
          </cell>
          <cell r="DU134">
            <v>-190</v>
          </cell>
          <cell r="DV134">
            <v>-228</v>
          </cell>
          <cell r="DW134">
            <v>-266</v>
          </cell>
          <cell r="DX134">
            <v>-304</v>
          </cell>
          <cell r="DY134">
            <v>-342</v>
          </cell>
          <cell r="DZ134">
            <v>-380</v>
          </cell>
          <cell r="EA134">
            <v>-420</v>
          </cell>
          <cell r="EB134">
            <v>-460</v>
          </cell>
          <cell r="ES134">
            <v>0</v>
          </cell>
          <cell r="ET134">
            <v>-460</v>
          </cell>
          <cell r="EU134">
            <v>-460</v>
          </cell>
          <cell r="EV134">
            <v>0</v>
          </cell>
          <cell r="EW134">
            <v>-460</v>
          </cell>
          <cell r="EX134">
            <v>-460</v>
          </cell>
          <cell r="EY134">
            <v>0</v>
          </cell>
          <cell r="EZ134">
            <v>0</v>
          </cell>
          <cell r="FA134">
            <v>0</v>
          </cell>
          <cell r="FB134">
            <v>217.048</v>
          </cell>
          <cell r="FC134">
            <v>-326.245</v>
          </cell>
          <cell r="FD134">
            <v>-326.245</v>
          </cell>
          <cell r="FE134" t="str">
            <v xml:space="preserve"> -   </v>
          </cell>
          <cell r="FF134" t="str">
            <v xml:space="preserve"> -   </v>
          </cell>
          <cell r="FG134" t="str">
            <v xml:space="preserve"> -   </v>
          </cell>
          <cell r="FH134">
            <v>0</v>
          </cell>
          <cell r="FI134">
            <v>0</v>
          </cell>
          <cell r="FJ134">
            <v>0</v>
          </cell>
          <cell r="FK134">
            <v>0</v>
          </cell>
          <cell r="FL134">
            <v>0</v>
          </cell>
          <cell r="FM134">
            <v>0</v>
          </cell>
          <cell r="FN134">
            <v>0</v>
          </cell>
          <cell r="FO134">
            <v>0</v>
          </cell>
          <cell r="FP134">
            <v>0</v>
          </cell>
          <cell r="FQ134">
            <v>0</v>
          </cell>
          <cell r="FR134">
            <v>0</v>
          </cell>
          <cell r="FS134">
            <v>0</v>
          </cell>
          <cell r="FT134">
            <v>1269</v>
          </cell>
          <cell r="FU134">
            <v>-334</v>
          </cell>
          <cell r="FV134">
            <v>-650</v>
          </cell>
        </row>
        <row r="135">
          <cell r="A135" t="str">
            <v>CE-1250</v>
          </cell>
          <cell r="B135" t="str">
            <v>CE</v>
          </cell>
          <cell r="C135">
            <v>1250</v>
          </cell>
          <cell r="D135" t="str">
            <v>4537F COM SEDE FILIALE USA</v>
          </cell>
          <cell r="E135">
            <v>0</v>
          </cell>
          <cell r="H135">
            <v>0</v>
          </cell>
          <cell r="X135">
            <v>386</v>
          </cell>
          <cell r="Y135">
            <v>46</v>
          </cell>
          <cell r="Z135">
            <v>91</v>
          </cell>
          <cell r="AA135">
            <v>137</v>
          </cell>
          <cell r="AB135">
            <v>183</v>
          </cell>
          <cell r="AC135">
            <v>229</v>
          </cell>
          <cell r="AD135">
            <v>275</v>
          </cell>
          <cell r="AE135">
            <v>320</v>
          </cell>
          <cell r="AF135">
            <v>366</v>
          </cell>
          <cell r="AG135">
            <v>412</v>
          </cell>
          <cell r="AH135">
            <v>457</v>
          </cell>
          <cell r="AI135">
            <v>503</v>
          </cell>
          <cell r="AJ135">
            <v>549</v>
          </cell>
          <cell r="BA135">
            <v>-4.0030000000000001</v>
          </cell>
          <cell r="BD135">
            <v>-4</v>
          </cell>
          <cell r="BT135">
            <v>374</v>
          </cell>
          <cell r="BU135">
            <v>45</v>
          </cell>
          <cell r="BV135">
            <v>89</v>
          </cell>
          <cell r="BW135">
            <v>134</v>
          </cell>
          <cell r="BX135">
            <v>180</v>
          </cell>
          <cell r="BY135">
            <v>225</v>
          </cell>
          <cell r="BZ135">
            <v>270</v>
          </cell>
          <cell r="CA135">
            <v>315</v>
          </cell>
          <cell r="CB135">
            <v>360</v>
          </cell>
          <cell r="CC135">
            <v>406</v>
          </cell>
          <cell r="CD135">
            <v>450</v>
          </cell>
          <cell r="CE135">
            <v>495</v>
          </cell>
          <cell r="CF135">
            <v>541</v>
          </cell>
          <cell r="CW135">
            <v>-0.95299999999999996</v>
          </cell>
          <cell r="CZ135">
            <v>-3</v>
          </cell>
          <cell r="DP135">
            <v>377</v>
          </cell>
          <cell r="DQ135">
            <v>45</v>
          </cell>
          <cell r="DR135">
            <v>89</v>
          </cell>
          <cell r="DS135">
            <v>134</v>
          </cell>
          <cell r="DT135">
            <v>180</v>
          </cell>
          <cell r="DU135">
            <v>225</v>
          </cell>
          <cell r="DV135">
            <v>270</v>
          </cell>
          <cell r="DW135">
            <v>315</v>
          </cell>
          <cell r="DX135">
            <v>360</v>
          </cell>
          <cell r="DY135">
            <v>406</v>
          </cell>
          <cell r="DZ135">
            <v>450</v>
          </cell>
          <cell r="EA135">
            <v>495</v>
          </cell>
          <cell r="EB135">
            <v>541</v>
          </cell>
          <cell r="ES135">
            <v>552</v>
          </cell>
          <cell r="ET135">
            <v>544</v>
          </cell>
          <cell r="EU135">
            <v>544</v>
          </cell>
          <cell r="EV135">
            <v>552</v>
          </cell>
          <cell r="EW135">
            <v>544</v>
          </cell>
          <cell r="EX135">
            <v>544</v>
          </cell>
          <cell r="EY135">
            <v>0</v>
          </cell>
          <cell r="EZ135">
            <v>0</v>
          </cell>
          <cell r="FA135">
            <v>0</v>
          </cell>
          <cell r="FB135">
            <v>504</v>
          </cell>
          <cell r="FC135">
            <v>504</v>
          </cell>
          <cell r="FD135">
            <v>191</v>
          </cell>
          <cell r="FE135" t="str">
            <v xml:space="preserve"> -   </v>
          </cell>
          <cell r="FF135" t="str">
            <v xml:space="preserve"> -   </v>
          </cell>
          <cell r="FG135" t="str">
            <v xml:space="preserve"> -   </v>
          </cell>
          <cell r="FH135">
            <v>0</v>
          </cell>
          <cell r="FI135">
            <v>0</v>
          </cell>
          <cell r="FJ135">
            <v>0</v>
          </cell>
          <cell r="FK135">
            <v>0</v>
          </cell>
          <cell r="FL135">
            <v>0</v>
          </cell>
          <cell r="FM135">
            <v>0</v>
          </cell>
          <cell r="FN135">
            <v>374</v>
          </cell>
          <cell r="FO135">
            <v>0</v>
          </cell>
          <cell r="FP135">
            <v>162</v>
          </cell>
          <cell r="FQ135">
            <v>374</v>
          </cell>
          <cell r="FR135">
            <v>0</v>
          </cell>
          <cell r="FS135">
            <v>162</v>
          </cell>
          <cell r="FT135">
            <v>374</v>
          </cell>
          <cell r="FU135">
            <v>-4</v>
          </cell>
          <cell r="FV135">
            <v>159</v>
          </cell>
        </row>
        <row r="136">
          <cell r="A136" t="str">
            <v>CE-960</v>
          </cell>
          <cell r="B136" t="str">
            <v>CE</v>
          </cell>
          <cell r="C136">
            <v>960</v>
          </cell>
          <cell r="D136" t="str">
            <v>6454F COM FILIALE CILE SEDE</v>
          </cell>
          <cell r="E136">
            <v>0</v>
          </cell>
          <cell r="H136">
            <v>183</v>
          </cell>
          <cell r="J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BA136">
            <v>-207.71600000000001</v>
          </cell>
          <cell r="BD136">
            <v>-107</v>
          </cell>
          <cell r="BF136">
            <v>-31</v>
          </cell>
          <cell r="BT136">
            <v>-244</v>
          </cell>
          <cell r="BU136">
            <v>-56</v>
          </cell>
          <cell r="BV136">
            <v>-109</v>
          </cell>
          <cell r="BW136">
            <v>-165</v>
          </cell>
          <cell r="BX136">
            <v>-217</v>
          </cell>
          <cell r="BY136">
            <v>-272</v>
          </cell>
          <cell r="BZ136">
            <v>-327</v>
          </cell>
          <cell r="CA136">
            <v>-378</v>
          </cell>
          <cell r="CB136">
            <v>-433</v>
          </cell>
          <cell r="CC136">
            <v>-490</v>
          </cell>
          <cell r="CD136">
            <v>-540</v>
          </cell>
          <cell r="CE136">
            <v>-599</v>
          </cell>
          <cell r="CF136">
            <v>-666</v>
          </cell>
          <cell r="CW136">
            <v>-303.44400000000002</v>
          </cell>
          <cell r="CZ136">
            <v>-401</v>
          </cell>
          <cell r="DB136">
            <v>-49</v>
          </cell>
          <cell r="DP136">
            <v>-339</v>
          </cell>
          <cell r="DQ136">
            <v>-56</v>
          </cell>
          <cell r="DR136">
            <v>-109</v>
          </cell>
          <cell r="DS136">
            <v>-165</v>
          </cell>
          <cell r="DT136">
            <v>-217</v>
          </cell>
          <cell r="DU136">
            <v>-272</v>
          </cell>
          <cell r="DV136">
            <v>-327</v>
          </cell>
          <cell r="DW136">
            <v>-378</v>
          </cell>
          <cell r="DX136">
            <v>-433</v>
          </cell>
          <cell r="DY136">
            <v>-490</v>
          </cell>
          <cell r="DZ136">
            <v>-540</v>
          </cell>
          <cell r="EA136">
            <v>-599</v>
          </cell>
          <cell r="EB136">
            <v>-666</v>
          </cell>
          <cell r="ES136">
            <v>0</v>
          </cell>
          <cell r="ET136">
            <v>-668</v>
          </cell>
          <cell r="EU136">
            <v>-668</v>
          </cell>
          <cell r="EV136">
            <v>0</v>
          </cell>
          <cell r="EW136">
            <v>-668</v>
          </cell>
          <cell r="EX136">
            <v>-668</v>
          </cell>
          <cell r="EY136">
            <v>0</v>
          </cell>
          <cell r="EZ136">
            <v>-116.2</v>
          </cell>
          <cell r="FA136">
            <v>-116.2</v>
          </cell>
          <cell r="FB136">
            <v>0</v>
          </cell>
          <cell r="FC136">
            <v>-200.876</v>
          </cell>
          <cell r="FD136">
            <v>-83.989000000000004</v>
          </cell>
          <cell r="FE136" t="str">
            <v xml:space="preserve"> -   </v>
          </cell>
          <cell r="FF136" t="str">
            <v xml:space="preserve"> -   </v>
          </cell>
          <cell r="FG136" t="str">
            <v xml:space="preserve"> -   </v>
          </cell>
          <cell r="FH136">
            <v>0</v>
          </cell>
          <cell r="FI136">
            <v>0</v>
          </cell>
          <cell r="FJ136">
            <v>0</v>
          </cell>
          <cell r="FK136">
            <v>0</v>
          </cell>
          <cell r="FL136">
            <v>0</v>
          </cell>
          <cell r="FM136">
            <v>0</v>
          </cell>
          <cell r="FN136">
            <v>0</v>
          </cell>
          <cell r="FO136">
            <v>0</v>
          </cell>
          <cell r="FP136">
            <v>433</v>
          </cell>
          <cell r="FQ136">
            <v>0</v>
          </cell>
          <cell r="FR136">
            <v>0</v>
          </cell>
          <cell r="FS136">
            <v>433</v>
          </cell>
          <cell r="FT136">
            <v>183</v>
          </cell>
          <cell r="FU136">
            <v>-107</v>
          </cell>
          <cell r="FV136">
            <v>32</v>
          </cell>
        </row>
        <row r="137">
          <cell r="A137" t="str">
            <v>CE-1260</v>
          </cell>
          <cell r="B137" t="str">
            <v>CE</v>
          </cell>
          <cell r="C137">
            <v>1260</v>
          </cell>
          <cell r="D137" t="str">
            <v>DE003 COM NUOVE ACQUISIZIONI</v>
          </cell>
          <cell r="E137">
            <v>0</v>
          </cell>
          <cell r="H137">
            <v>0</v>
          </cell>
          <cell r="X137">
            <v>0</v>
          </cell>
          <cell r="Y137">
            <v>0</v>
          </cell>
          <cell r="Z137">
            <v>0</v>
          </cell>
          <cell r="AA137">
            <v>0</v>
          </cell>
          <cell r="AB137">
            <v>0</v>
          </cell>
          <cell r="AC137">
            <v>0</v>
          </cell>
          <cell r="AD137">
            <v>0</v>
          </cell>
          <cell r="AE137">
            <v>0</v>
          </cell>
          <cell r="AF137">
            <v>0</v>
          </cell>
          <cell r="AG137">
            <v>0</v>
          </cell>
          <cell r="AH137">
            <v>600</v>
          </cell>
          <cell r="AI137">
            <v>3600</v>
          </cell>
          <cell r="AJ137">
            <v>6000</v>
          </cell>
          <cell r="BA137">
            <v>0</v>
          </cell>
          <cell r="BD137">
            <v>0</v>
          </cell>
          <cell r="BT137">
            <v>0</v>
          </cell>
          <cell r="BU137">
            <v>0</v>
          </cell>
          <cell r="BV137">
            <v>0</v>
          </cell>
          <cell r="BW137">
            <v>0</v>
          </cell>
          <cell r="BX137">
            <v>0</v>
          </cell>
          <cell r="BY137">
            <v>0</v>
          </cell>
          <cell r="BZ137">
            <v>0</v>
          </cell>
          <cell r="CA137">
            <v>0</v>
          </cell>
          <cell r="CB137">
            <v>0</v>
          </cell>
          <cell r="CC137">
            <v>0</v>
          </cell>
          <cell r="CD137">
            <v>42</v>
          </cell>
          <cell r="CE137">
            <v>252</v>
          </cell>
          <cell r="CF137">
            <v>420</v>
          </cell>
          <cell r="CW137">
            <v>0</v>
          </cell>
          <cell r="CZ137">
            <v>0</v>
          </cell>
          <cell r="DP137">
            <v>0</v>
          </cell>
          <cell r="DQ137">
            <v>0</v>
          </cell>
          <cell r="DR137">
            <v>0</v>
          </cell>
          <cell r="DS137">
            <v>0</v>
          </cell>
          <cell r="DT137">
            <v>0</v>
          </cell>
          <cell r="DU137">
            <v>0</v>
          </cell>
          <cell r="DV137">
            <v>0</v>
          </cell>
          <cell r="DW137">
            <v>0</v>
          </cell>
          <cell r="DX137">
            <v>0</v>
          </cell>
          <cell r="DY137">
            <v>-26</v>
          </cell>
          <cell r="DZ137">
            <v>10</v>
          </cell>
          <cell r="EA137">
            <v>229</v>
          </cell>
          <cell r="EB137">
            <v>403</v>
          </cell>
          <cell r="ES137">
            <v>38000</v>
          </cell>
          <cell r="ET137">
            <v>2660</v>
          </cell>
          <cell r="EU137">
            <v>2448</v>
          </cell>
          <cell r="EV137">
            <v>93000</v>
          </cell>
          <cell r="EW137">
            <v>6510</v>
          </cell>
          <cell r="EX137">
            <v>5379</v>
          </cell>
          <cell r="EY137">
            <v>15518</v>
          </cell>
          <cell r="EZ137">
            <v>1085</v>
          </cell>
          <cell r="FA137">
            <v>1260</v>
          </cell>
          <cell r="FB137">
            <v>273</v>
          </cell>
          <cell r="FC137">
            <v>19</v>
          </cell>
          <cell r="FD137">
            <v>23</v>
          </cell>
          <cell r="FE137">
            <v>1100000</v>
          </cell>
          <cell r="FF137">
            <v>77000</v>
          </cell>
          <cell r="FG137">
            <v>61346</v>
          </cell>
          <cell r="FH137">
            <v>0</v>
          </cell>
          <cell r="FI137">
            <v>0</v>
          </cell>
          <cell r="FJ137">
            <v>0</v>
          </cell>
          <cell r="FK137">
            <v>0</v>
          </cell>
          <cell r="FL137">
            <v>0</v>
          </cell>
          <cell r="FM137">
            <v>0</v>
          </cell>
          <cell r="FN137">
            <v>0</v>
          </cell>
          <cell r="FO137">
            <v>0</v>
          </cell>
          <cell r="FP137">
            <v>0</v>
          </cell>
          <cell r="FQ137">
            <v>0</v>
          </cell>
          <cell r="FR137">
            <v>0</v>
          </cell>
          <cell r="FS137">
            <v>0</v>
          </cell>
          <cell r="FT137">
            <v>0</v>
          </cell>
          <cell r="FU137">
            <v>0</v>
          </cell>
          <cell r="FV137">
            <v>0</v>
          </cell>
        </row>
        <row r="138">
          <cell r="A138" t="str">
            <v>CE-1270</v>
          </cell>
          <cell r="B138" t="str">
            <v>CE</v>
          </cell>
          <cell r="C138">
            <v>1270</v>
          </cell>
          <cell r="D138" t="str">
            <v>RDE30 COM Rettifiche di sede (DE3)</v>
          </cell>
          <cell r="E138">
            <v>0</v>
          </cell>
          <cell r="H138">
            <v>0</v>
          </cell>
          <cell r="BA138">
            <v>0</v>
          </cell>
          <cell r="BD138">
            <v>0</v>
          </cell>
          <cell r="CW138">
            <v>0</v>
          </cell>
          <cell r="CZ138">
            <v>0</v>
          </cell>
          <cell r="EY138">
            <v>0</v>
          </cell>
          <cell r="EZ138">
            <v>0</v>
          </cell>
          <cell r="FA138">
            <v>0</v>
          </cell>
          <cell r="FB138">
            <v>-30000</v>
          </cell>
          <cell r="FC138">
            <v>0</v>
          </cell>
          <cell r="FD138">
            <v>0</v>
          </cell>
          <cell r="FE138" t="str">
            <v xml:space="preserve"> -   </v>
          </cell>
          <cell r="FF138" t="str">
            <v xml:space="preserve"> -   </v>
          </cell>
          <cell r="FG138" t="str">
            <v xml:space="preserve"> -   </v>
          </cell>
          <cell r="FH138">
            <v>0</v>
          </cell>
          <cell r="FI138">
            <v>0</v>
          </cell>
          <cell r="FJ138">
            <v>0</v>
          </cell>
          <cell r="FK138">
            <v>0</v>
          </cell>
          <cell r="FL138">
            <v>0</v>
          </cell>
          <cell r="FM138">
            <v>0</v>
          </cell>
          <cell r="FN138">
            <v>0</v>
          </cell>
          <cell r="FO138">
            <v>0</v>
          </cell>
          <cell r="FP138">
            <v>0</v>
          </cell>
          <cell r="FQ138">
            <v>0</v>
          </cell>
          <cell r="FR138">
            <v>0</v>
          </cell>
          <cell r="FS138">
            <v>0</v>
          </cell>
          <cell r="FT138">
            <v>0</v>
          </cell>
          <cell r="FU138">
            <v>0</v>
          </cell>
          <cell r="FV138">
            <v>0</v>
          </cell>
        </row>
        <row r="139">
          <cell r="A139" t="str">
            <v>CE-1130</v>
          </cell>
          <cell r="B139" t="str">
            <v>CE</v>
          </cell>
          <cell r="C139">
            <v>1130</v>
          </cell>
          <cell r="D139" t="str">
            <v>00153 COM AGIOS KOSTANTINOS</v>
          </cell>
          <cell r="E139">
            <v>2770.8380000000002</v>
          </cell>
          <cell r="H139">
            <v>2971</v>
          </cell>
          <cell r="X139">
            <v>2771</v>
          </cell>
          <cell r="AJ139">
            <v>0</v>
          </cell>
          <cell r="BA139">
            <v>0</v>
          </cell>
          <cell r="BD139">
            <v>0</v>
          </cell>
          <cell r="BT139">
            <v>0</v>
          </cell>
          <cell r="CF139">
            <v>0</v>
          </cell>
          <cell r="CW139">
            <v>0</v>
          </cell>
          <cell r="CZ139">
            <v>0</v>
          </cell>
          <cell r="DP139">
            <v>0</v>
          </cell>
          <cell r="EB139">
            <v>0</v>
          </cell>
          <cell r="ES139">
            <v>0</v>
          </cell>
          <cell r="ET139">
            <v>0</v>
          </cell>
          <cell r="EU139">
            <v>0</v>
          </cell>
          <cell r="EV139">
            <v>0</v>
          </cell>
          <cell r="EW139">
            <v>0</v>
          </cell>
          <cell r="EX139">
            <v>0</v>
          </cell>
          <cell r="EY139">
            <v>4580</v>
          </cell>
          <cell r="EZ139">
            <v>0</v>
          </cell>
          <cell r="FA139">
            <v>0</v>
          </cell>
          <cell r="FB139">
            <v>1868.9359999999999</v>
          </cell>
          <cell r="FC139">
            <v>0</v>
          </cell>
          <cell r="FD139">
            <v>0</v>
          </cell>
          <cell r="FE139">
            <v>65817</v>
          </cell>
          <cell r="FF139">
            <v>62</v>
          </cell>
          <cell r="FG139">
            <v>62</v>
          </cell>
          <cell r="FH139">
            <v>64765.4</v>
          </cell>
          <cell r="FI139">
            <v>62</v>
          </cell>
          <cell r="FJ139">
            <v>62</v>
          </cell>
          <cell r="FK139">
            <v>64920</v>
          </cell>
          <cell r="FL139">
            <v>80</v>
          </cell>
          <cell r="FM139">
            <v>80</v>
          </cell>
          <cell r="FN139">
            <v>63046.400000000001</v>
          </cell>
          <cell r="FO139">
            <v>62</v>
          </cell>
          <cell r="FP139">
            <v>62</v>
          </cell>
          <cell r="FQ139">
            <v>28448</v>
          </cell>
          <cell r="FR139">
            <v>0</v>
          </cell>
          <cell r="FS139">
            <v>0</v>
          </cell>
          <cell r="FT139">
            <v>66017.399999999994</v>
          </cell>
          <cell r="FU139">
            <v>62</v>
          </cell>
          <cell r="FV139">
            <v>62</v>
          </cell>
        </row>
        <row r="140">
          <cell r="FE140">
            <v>113728</v>
          </cell>
          <cell r="FF140">
            <v>11394</v>
          </cell>
          <cell r="FG140">
            <v>11394</v>
          </cell>
          <cell r="FT140">
            <v>0</v>
          </cell>
          <cell r="FU140">
            <v>0</v>
          </cell>
          <cell r="FV140">
            <v>0</v>
          </cell>
        </row>
        <row r="141">
          <cell r="A141" t="str">
            <v>CE-1150</v>
          </cell>
          <cell r="B141" t="str">
            <v>CE</v>
          </cell>
          <cell r="C141">
            <v>1150</v>
          </cell>
          <cell r="D141" t="str">
            <v>00804 COM AEGEK_IGL</v>
          </cell>
          <cell r="E141">
            <v>4730.2219999999998</v>
          </cell>
          <cell r="H141">
            <v>8259</v>
          </cell>
          <cell r="J141">
            <v>2496</v>
          </cell>
          <cell r="X141">
            <v>8918</v>
          </cell>
          <cell r="Y141">
            <v>2254</v>
          </cell>
          <cell r="Z141">
            <v>3776</v>
          </cell>
          <cell r="AA141">
            <v>5770</v>
          </cell>
          <cell r="AB141">
            <v>7674</v>
          </cell>
          <cell r="AC141">
            <v>9507</v>
          </cell>
          <cell r="AD141">
            <v>11469</v>
          </cell>
          <cell r="AE141">
            <v>12803</v>
          </cell>
          <cell r="AF141">
            <v>14145</v>
          </cell>
          <cell r="AG141">
            <v>15256</v>
          </cell>
          <cell r="AH141">
            <v>16260</v>
          </cell>
          <cell r="AI141">
            <v>17462</v>
          </cell>
          <cell r="AJ141">
            <v>18370</v>
          </cell>
          <cell r="BA141">
            <v>0</v>
          </cell>
          <cell r="BD141">
            <v>0</v>
          </cell>
          <cell r="BF141">
            <v>0</v>
          </cell>
          <cell r="BT141">
            <v>0</v>
          </cell>
          <cell r="BU141">
            <v>0</v>
          </cell>
          <cell r="BV141">
            <v>0</v>
          </cell>
          <cell r="BW141">
            <v>0</v>
          </cell>
          <cell r="BX141">
            <v>0</v>
          </cell>
          <cell r="BY141">
            <v>0</v>
          </cell>
          <cell r="BZ141">
            <v>0</v>
          </cell>
          <cell r="CA141">
            <v>0</v>
          </cell>
          <cell r="CB141">
            <v>0</v>
          </cell>
          <cell r="CC141">
            <v>0</v>
          </cell>
          <cell r="CD141">
            <v>0</v>
          </cell>
          <cell r="CE141">
            <v>0</v>
          </cell>
          <cell r="CF141">
            <v>0</v>
          </cell>
          <cell r="CW141">
            <v>0</v>
          </cell>
          <cell r="CZ141">
            <v>0</v>
          </cell>
          <cell r="DB141">
            <v>0</v>
          </cell>
          <cell r="DP141">
            <v>0</v>
          </cell>
          <cell r="DQ141">
            <v>0</v>
          </cell>
          <cell r="DR141">
            <v>0</v>
          </cell>
          <cell r="DS141">
            <v>0</v>
          </cell>
          <cell r="DT141">
            <v>0</v>
          </cell>
          <cell r="DU141">
            <v>0</v>
          </cell>
          <cell r="DV141">
            <v>0</v>
          </cell>
          <cell r="DW141">
            <v>0</v>
          </cell>
          <cell r="DX141">
            <v>0</v>
          </cell>
          <cell r="DY141">
            <v>0</v>
          </cell>
          <cell r="DZ141">
            <v>0</v>
          </cell>
          <cell r="EA141">
            <v>0</v>
          </cell>
          <cell r="EB141">
            <v>0</v>
          </cell>
          <cell r="ES141">
            <v>3645</v>
          </cell>
          <cell r="ET141">
            <v>0</v>
          </cell>
          <cell r="EU141">
            <v>0</v>
          </cell>
          <cell r="EV141">
            <v>29</v>
          </cell>
          <cell r="EW141">
            <v>0</v>
          </cell>
          <cell r="EX141">
            <v>0</v>
          </cell>
          <cell r="EY141">
            <v>24130.692999999999</v>
          </cell>
          <cell r="EZ141">
            <v>-0.67100000000000004</v>
          </cell>
          <cell r="FA141">
            <v>-0.67100000000000004</v>
          </cell>
          <cell r="FB141">
            <v>13614.424000000001</v>
          </cell>
          <cell r="FC141">
            <v>0</v>
          </cell>
          <cell r="FD141">
            <v>0</v>
          </cell>
          <cell r="FE141">
            <v>35201</v>
          </cell>
          <cell r="FF141" t="str">
            <v xml:space="preserve"> -   </v>
          </cell>
          <cell r="FG141" t="str">
            <v xml:space="preserve"> -   </v>
          </cell>
          <cell r="FH141">
            <v>33883</v>
          </cell>
          <cell r="FI141">
            <v>0</v>
          </cell>
          <cell r="FJ141">
            <v>0</v>
          </cell>
          <cell r="FK141">
            <v>35998.800000000003</v>
          </cell>
          <cell r="FL141">
            <v>0</v>
          </cell>
          <cell r="FM141">
            <v>0</v>
          </cell>
          <cell r="FN141">
            <v>4239</v>
          </cell>
          <cell r="FO141">
            <v>0</v>
          </cell>
          <cell r="FP141">
            <v>0</v>
          </cell>
          <cell r="FQ141">
            <v>4239</v>
          </cell>
          <cell r="FR141">
            <v>0</v>
          </cell>
          <cell r="FS141">
            <v>0</v>
          </cell>
          <cell r="FT141">
            <v>12498</v>
          </cell>
          <cell r="FU141">
            <v>0</v>
          </cell>
          <cell r="FV141">
            <v>0</v>
          </cell>
        </row>
        <row r="142">
          <cell r="A142" t="str">
            <v>CE-1160</v>
          </cell>
          <cell r="B142" t="str">
            <v>CE</v>
          </cell>
          <cell r="C142">
            <v>1160</v>
          </cell>
          <cell r="D142" t="str">
            <v>00804E RETTIFICHE METRO ATENE JV</v>
          </cell>
          <cell r="E142">
            <v>-3964.203</v>
          </cell>
          <cell r="H142">
            <v>-7458</v>
          </cell>
          <cell r="J142">
            <v>-2628</v>
          </cell>
          <cell r="X142">
            <v>-8339</v>
          </cell>
          <cell r="Y142">
            <v>-1694</v>
          </cell>
          <cell r="Z142">
            <v>-3154</v>
          </cell>
          <cell r="AA142">
            <v>-4617</v>
          </cell>
          <cell r="AB142">
            <v>-6368</v>
          </cell>
          <cell r="AC142">
            <v>-8214</v>
          </cell>
          <cell r="AD142">
            <v>-9969</v>
          </cell>
          <cell r="AE142">
            <v>-11374</v>
          </cell>
          <cell r="AF142">
            <v>-12797</v>
          </cell>
          <cell r="AG142">
            <v>-13963</v>
          </cell>
          <cell r="AH142">
            <v>-14842</v>
          </cell>
          <cell r="AI142">
            <v>-15740</v>
          </cell>
          <cell r="AJ142">
            <v>-16672</v>
          </cell>
          <cell r="BA142">
            <v>0</v>
          </cell>
          <cell r="BD142">
            <v>0</v>
          </cell>
          <cell r="BF142">
            <v>0</v>
          </cell>
          <cell r="BT142">
            <v>0</v>
          </cell>
          <cell r="BU142">
            <v>0</v>
          </cell>
          <cell r="BV142">
            <v>0</v>
          </cell>
          <cell r="BW142">
            <v>0</v>
          </cell>
          <cell r="BX142">
            <v>0</v>
          </cell>
          <cell r="BY142">
            <v>0</v>
          </cell>
          <cell r="BZ142">
            <v>0</v>
          </cell>
          <cell r="CA142">
            <v>0</v>
          </cell>
          <cell r="CB142">
            <v>0</v>
          </cell>
          <cell r="CC142">
            <v>0</v>
          </cell>
          <cell r="CD142">
            <v>0</v>
          </cell>
          <cell r="CE142">
            <v>0</v>
          </cell>
          <cell r="CF142">
            <v>0</v>
          </cell>
          <cell r="CW142">
            <v>0</v>
          </cell>
          <cell r="CZ142">
            <v>0</v>
          </cell>
          <cell r="DB142">
            <v>0</v>
          </cell>
          <cell r="DP142">
            <v>0</v>
          </cell>
          <cell r="DQ142">
            <v>0</v>
          </cell>
          <cell r="DR142">
            <v>0</v>
          </cell>
          <cell r="DS142">
            <v>0</v>
          </cell>
          <cell r="DT142">
            <v>0</v>
          </cell>
          <cell r="DU142">
            <v>0</v>
          </cell>
          <cell r="DV142">
            <v>0</v>
          </cell>
          <cell r="DW142">
            <v>0</v>
          </cell>
          <cell r="DX142">
            <v>0</v>
          </cell>
          <cell r="DY142">
            <v>0</v>
          </cell>
          <cell r="DZ142">
            <v>0</v>
          </cell>
          <cell r="EA142">
            <v>0</v>
          </cell>
          <cell r="EB142">
            <v>0</v>
          </cell>
          <cell r="ES142">
            <v>-3693</v>
          </cell>
          <cell r="ET142">
            <v>0</v>
          </cell>
          <cell r="EU142">
            <v>0</v>
          </cell>
          <cell r="EV142">
            <v>0</v>
          </cell>
          <cell r="EW142">
            <v>0</v>
          </cell>
          <cell r="EX142">
            <v>0</v>
          </cell>
          <cell r="EY142">
            <v>-22868.746070000001</v>
          </cell>
          <cell r="EZ142">
            <v>0</v>
          </cell>
          <cell r="FA142">
            <v>0</v>
          </cell>
          <cell r="FB142">
            <v>-11222.374</v>
          </cell>
          <cell r="FC142">
            <v>0</v>
          </cell>
          <cell r="FD142">
            <v>0</v>
          </cell>
          <cell r="FE142">
            <v>-32280</v>
          </cell>
          <cell r="FF142" t="str">
            <v xml:space="preserve"> -   </v>
          </cell>
          <cell r="FG142" t="str">
            <v xml:space="preserve"> -   </v>
          </cell>
          <cell r="FH142">
            <v>-30949</v>
          </cell>
          <cell r="FI142">
            <v>0</v>
          </cell>
          <cell r="FJ142">
            <v>0</v>
          </cell>
          <cell r="FK142">
            <v>-28400</v>
          </cell>
          <cell r="FL142">
            <v>0</v>
          </cell>
          <cell r="FM142">
            <v>0</v>
          </cell>
          <cell r="FN142">
            <v>-3576</v>
          </cell>
          <cell r="FO142">
            <v>0</v>
          </cell>
          <cell r="FP142">
            <v>0</v>
          </cell>
          <cell r="FQ142">
            <v>-3576</v>
          </cell>
          <cell r="FR142">
            <v>0</v>
          </cell>
          <cell r="FS142">
            <v>0</v>
          </cell>
          <cell r="FT142">
            <v>-11034</v>
          </cell>
          <cell r="FU142">
            <v>0</v>
          </cell>
          <cell r="FV142">
            <v>0</v>
          </cell>
        </row>
        <row r="143">
          <cell r="A143" t="str">
            <v>CE-1000</v>
          </cell>
          <cell r="B143" t="str">
            <v>CE</v>
          </cell>
          <cell r="C143">
            <v>1000</v>
          </cell>
          <cell r="D143" t="str">
            <v>04072I COM RETTIFICHE CONSORZIO ALP TRANSIT</v>
          </cell>
          <cell r="E143">
            <v>20805</v>
          </cell>
          <cell r="H143">
            <v>30018</v>
          </cell>
          <cell r="J143">
            <v>4622</v>
          </cell>
          <cell r="X143">
            <v>25976</v>
          </cell>
          <cell r="Y143">
            <v>2174</v>
          </cell>
          <cell r="Z143">
            <v>4348</v>
          </cell>
          <cell r="AA143">
            <v>6522</v>
          </cell>
          <cell r="AB143">
            <v>8696</v>
          </cell>
          <cell r="AC143">
            <v>10870</v>
          </cell>
          <cell r="AD143">
            <v>13044</v>
          </cell>
          <cell r="AE143">
            <v>15218</v>
          </cell>
          <cell r="AF143">
            <v>16551</v>
          </cell>
          <cell r="AG143">
            <v>18725</v>
          </cell>
          <cell r="AH143">
            <v>20899</v>
          </cell>
          <cell r="AI143">
            <v>23073</v>
          </cell>
          <cell r="AJ143">
            <v>24407</v>
          </cell>
          <cell r="BA143">
            <v>0</v>
          </cell>
          <cell r="BD143">
            <v>0</v>
          </cell>
          <cell r="BF143">
            <v>0</v>
          </cell>
          <cell r="BT143">
            <v>-24</v>
          </cell>
          <cell r="BU143">
            <v>0</v>
          </cell>
          <cell r="BV143">
            <v>0</v>
          </cell>
          <cell r="BW143">
            <v>0</v>
          </cell>
          <cell r="BX143">
            <v>0</v>
          </cell>
          <cell r="BY143">
            <v>0</v>
          </cell>
          <cell r="BZ143">
            <v>0</v>
          </cell>
          <cell r="CA143">
            <v>0</v>
          </cell>
          <cell r="CB143">
            <v>0</v>
          </cell>
          <cell r="CC143">
            <v>0</v>
          </cell>
          <cell r="CD143">
            <v>0</v>
          </cell>
          <cell r="CE143">
            <v>0</v>
          </cell>
          <cell r="CF143">
            <v>0</v>
          </cell>
          <cell r="CW143">
            <v>-738.93899999999996</v>
          </cell>
          <cell r="CZ143">
            <v>-1436</v>
          </cell>
          <cell r="DB143">
            <v>-37</v>
          </cell>
          <cell r="DP143">
            <v>-763</v>
          </cell>
          <cell r="DQ143">
            <v>0</v>
          </cell>
          <cell r="DR143">
            <v>0</v>
          </cell>
          <cell r="DS143">
            <v>0</v>
          </cell>
          <cell r="DT143">
            <v>0</v>
          </cell>
          <cell r="DU143">
            <v>0</v>
          </cell>
          <cell r="DV143">
            <v>0</v>
          </cell>
          <cell r="DW143">
            <v>0</v>
          </cell>
          <cell r="DX143">
            <v>0</v>
          </cell>
          <cell r="DY143">
            <v>0</v>
          </cell>
          <cell r="DZ143">
            <v>0</v>
          </cell>
          <cell r="EA143">
            <v>0</v>
          </cell>
          <cell r="EB143">
            <v>0</v>
          </cell>
          <cell r="ES143">
            <v>24407</v>
          </cell>
          <cell r="ET143">
            <v>0</v>
          </cell>
          <cell r="EU143">
            <v>0</v>
          </cell>
          <cell r="EV143">
            <v>16225</v>
          </cell>
          <cell r="EW143">
            <v>0</v>
          </cell>
          <cell r="EX143">
            <v>0</v>
          </cell>
          <cell r="EY143">
            <v>22138</v>
          </cell>
          <cell r="EZ143">
            <v>0</v>
          </cell>
          <cell r="FA143">
            <v>0</v>
          </cell>
          <cell r="FB143">
            <v>23350.978999999999</v>
          </cell>
          <cell r="FC143">
            <v>-753.04499999999996</v>
          </cell>
          <cell r="FD143">
            <v>-809.923</v>
          </cell>
          <cell r="FE143">
            <v>262091</v>
          </cell>
          <cell r="FF143">
            <v>-26859</v>
          </cell>
          <cell r="FG143">
            <v>-26859</v>
          </cell>
          <cell r="FH143">
            <v>247113</v>
          </cell>
          <cell r="FI143">
            <v>-26367</v>
          </cell>
          <cell r="FJ143">
            <v>-26071</v>
          </cell>
          <cell r="FK143">
            <v>252300</v>
          </cell>
          <cell r="FL143">
            <v>-27100</v>
          </cell>
          <cell r="FM143">
            <v>-26900</v>
          </cell>
          <cell r="FN143">
            <v>155151</v>
          </cell>
          <cell r="FO143">
            <v>-26395</v>
          </cell>
          <cell r="FP143">
            <v>-26097</v>
          </cell>
          <cell r="FQ143">
            <v>28788</v>
          </cell>
          <cell r="FR143">
            <v>8180</v>
          </cell>
          <cell r="FS143">
            <v>8189</v>
          </cell>
          <cell r="FT143">
            <v>185169</v>
          </cell>
          <cell r="FU143">
            <v>-26395</v>
          </cell>
          <cell r="FV143">
            <v>-27533</v>
          </cell>
        </row>
        <row r="144">
          <cell r="A144" t="str">
            <v>CE-1010</v>
          </cell>
          <cell r="B144" t="str">
            <v>CE</v>
          </cell>
          <cell r="C144">
            <v>1010</v>
          </cell>
          <cell r="D144" t="str">
            <v>04146 COM CAVM CONSORZIO AUTOSILO VICO MORCOTE</v>
          </cell>
          <cell r="E144">
            <v>0</v>
          </cell>
          <cell r="H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BA144">
            <v>0</v>
          </cell>
          <cell r="BD144">
            <v>-5</v>
          </cell>
          <cell r="BT144">
            <v>-3</v>
          </cell>
          <cell r="BU144">
            <v>0</v>
          </cell>
          <cell r="BV144">
            <v>-1</v>
          </cell>
          <cell r="BW144">
            <v>-1</v>
          </cell>
          <cell r="BX144">
            <v>-2</v>
          </cell>
          <cell r="BY144">
            <v>-2</v>
          </cell>
          <cell r="BZ144">
            <v>-3</v>
          </cell>
          <cell r="CA144">
            <v>-3</v>
          </cell>
          <cell r="CB144">
            <v>-4</v>
          </cell>
          <cell r="CC144">
            <v>-4</v>
          </cell>
          <cell r="CD144">
            <v>-4</v>
          </cell>
          <cell r="CE144">
            <v>-5</v>
          </cell>
          <cell r="CF144">
            <v>-5</v>
          </cell>
          <cell r="CW144">
            <v>0</v>
          </cell>
          <cell r="CZ144">
            <v>-5</v>
          </cell>
          <cell r="DP144">
            <v>-3</v>
          </cell>
          <cell r="DQ144">
            <v>0</v>
          </cell>
          <cell r="DR144">
            <v>-1</v>
          </cell>
          <cell r="DS144">
            <v>-1</v>
          </cell>
          <cell r="DT144">
            <v>-2</v>
          </cell>
          <cell r="DU144">
            <v>-2</v>
          </cell>
          <cell r="DV144">
            <v>-3</v>
          </cell>
          <cell r="DW144">
            <v>-3</v>
          </cell>
          <cell r="DX144">
            <v>-4</v>
          </cell>
          <cell r="DY144">
            <v>-4</v>
          </cell>
          <cell r="DZ144">
            <v>-4</v>
          </cell>
          <cell r="EA144">
            <v>-5</v>
          </cell>
          <cell r="EB144">
            <v>-5</v>
          </cell>
          <cell r="ES144">
            <v>0</v>
          </cell>
          <cell r="ET144">
            <v>0</v>
          </cell>
          <cell r="EU144">
            <v>0</v>
          </cell>
          <cell r="EV144">
            <v>0</v>
          </cell>
          <cell r="EW144">
            <v>0</v>
          </cell>
          <cell r="EX144">
            <v>0</v>
          </cell>
          <cell r="EY144">
            <v>0</v>
          </cell>
          <cell r="EZ144">
            <v>-2.1339999999999999</v>
          </cell>
          <cell r="FA144">
            <v>-2.1339999999999999</v>
          </cell>
          <cell r="FB144">
            <v>0</v>
          </cell>
          <cell r="FC144">
            <v>-0.433</v>
          </cell>
          <cell r="FD144">
            <v>-0.433</v>
          </cell>
          <cell r="FE144" t="str">
            <v xml:space="preserve"> -   </v>
          </cell>
          <cell r="FF144">
            <v>-8</v>
          </cell>
          <cell r="FG144">
            <v>-8</v>
          </cell>
          <cell r="FH144">
            <v>0</v>
          </cell>
          <cell r="FI144">
            <v>0</v>
          </cell>
          <cell r="FJ144">
            <v>0</v>
          </cell>
          <cell r="FK144">
            <v>0</v>
          </cell>
          <cell r="FL144">
            <v>0</v>
          </cell>
          <cell r="FM144">
            <v>0</v>
          </cell>
          <cell r="FN144">
            <v>0</v>
          </cell>
          <cell r="FO144">
            <v>0</v>
          </cell>
          <cell r="FP144">
            <v>0</v>
          </cell>
          <cell r="FQ144">
            <v>0</v>
          </cell>
          <cell r="FR144">
            <v>0</v>
          </cell>
          <cell r="FS144">
            <v>0</v>
          </cell>
          <cell r="FT144">
            <v>0</v>
          </cell>
          <cell r="FU144">
            <v>-5</v>
          </cell>
          <cell r="FV144">
            <v>-5</v>
          </cell>
        </row>
        <row r="145">
          <cell r="A145" t="str">
            <v>CE-1170</v>
          </cell>
          <cell r="B145" t="str">
            <v>CE</v>
          </cell>
          <cell r="C145">
            <v>1170</v>
          </cell>
          <cell r="D145" t="str">
            <v>04495 COM EMPEDOS S.A.</v>
          </cell>
          <cell r="E145">
            <v>15005.576999999999</v>
          </cell>
          <cell r="H145">
            <v>24519</v>
          </cell>
          <cell r="J145">
            <v>3614</v>
          </cell>
          <cell r="X145">
            <v>23929</v>
          </cell>
          <cell r="Y145">
            <v>1805</v>
          </cell>
          <cell r="Z145">
            <v>3610</v>
          </cell>
          <cell r="AA145">
            <v>5340</v>
          </cell>
          <cell r="AB145">
            <v>6550</v>
          </cell>
          <cell r="AC145">
            <v>7372</v>
          </cell>
          <cell r="AD145">
            <v>7619</v>
          </cell>
          <cell r="AE145">
            <v>7787</v>
          </cell>
          <cell r="AF145">
            <v>7899</v>
          </cell>
          <cell r="AG145">
            <v>7918</v>
          </cell>
          <cell r="AH145">
            <v>7925</v>
          </cell>
          <cell r="AI145">
            <v>7933</v>
          </cell>
          <cell r="AJ145">
            <v>7943</v>
          </cell>
          <cell r="BA145">
            <v>1481.2360000000001</v>
          </cell>
          <cell r="BD145">
            <v>5418</v>
          </cell>
          <cell r="BF145">
            <v>333</v>
          </cell>
          <cell r="BT145">
            <v>5455</v>
          </cell>
          <cell r="BU145">
            <v>165</v>
          </cell>
          <cell r="BV145">
            <v>332</v>
          </cell>
          <cell r="BW145">
            <v>508</v>
          </cell>
          <cell r="BX145">
            <v>626</v>
          </cell>
          <cell r="BY145">
            <v>704</v>
          </cell>
          <cell r="BZ145">
            <v>721</v>
          </cell>
          <cell r="CA145">
            <v>731</v>
          </cell>
          <cell r="CB145">
            <v>735</v>
          </cell>
          <cell r="CC145">
            <v>731</v>
          </cell>
          <cell r="CD145">
            <v>726</v>
          </cell>
          <cell r="CE145">
            <v>722</v>
          </cell>
          <cell r="CF145">
            <v>730</v>
          </cell>
          <cell r="CW145">
            <v>629.44000000000005</v>
          </cell>
          <cell r="CZ145">
            <v>4037</v>
          </cell>
          <cell r="DB145">
            <v>98</v>
          </cell>
          <cell r="DP145">
            <v>4267</v>
          </cell>
          <cell r="DQ145">
            <v>42</v>
          </cell>
          <cell r="DR145">
            <v>93</v>
          </cell>
          <cell r="DS145">
            <v>167</v>
          </cell>
          <cell r="DT145">
            <v>209</v>
          </cell>
          <cell r="DU145">
            <v>220</v>
          </cell>
          <cell r="DV145">
            <v>188</v>
          </cell>
          <cell r="DW145">
            <v>149</v>
          </cell>
          <cell r="DX145">
            <v>105</v>
          </cell>
          <cell r="DY145">
            <v>52</v>
          </cell>
          <cell r="DZ145">
            <v>-1</v>
          </cell>
          <cell r="EA145">
            <v>-53</v>
          </cell>
          <cell r="EB145">
            <v>-70</v>
          </cell>
          <cell r="ES145">
            <v>29</v>
          </cell>
          <cell r="ET145">
            <v>0</v>
          </cell>
          <cell r="EU145">
            <v>-100</v>
          </cell>
          <cell r="EV145">
            <v>29</v>
          </cell>
          <cell r="EW145">
            <v>0</v>
          </cell>
          <cell r="EX145">
            <v>0</v>
          </cell>
          <cell r="EY145">
            <v>12207.905000000001</v>
          </cell>
          <cell r="EZ145">
            <v>766.75199999999995</v>
          </cell>
          <cell r="FA145">
            <v>-27.273</v>
          </cell>
          <cell r="FB145">
            <v>12725.377</v>
          </cell>
          <cell r="FC145">
            <v>1083.405</v>
          </cell>
          <cell r="FD145">
            <v>226.34899999999999</v>
          </cell>
          <cell r="FE145">
            <v>104725</v>
          </cell>
          <cell r="FF145">
            <v>11693</v>
          </cell>
          <cell r="FG145">
            <v>-589</v>
          </cell>
          <cell r="FH145">
            <v>90819</v>
          </cell>
          <cell r="FI145">
            <v>6655</v>
          </cell>
          <cell r="FJ145">
            <v>-4555</v>
          </cell>
          <cell r="FK145">
            <v>91717.8</v>
          </cell>
          <cell r="FL145">
            <v>6991.2</v>
          </cell>
          <cell r="FM145">
            <v>-4614</v>
          </cell>
          <cell r="FN145">
            <v>72772</v>
          </cell>
          <cell r="FO145">
            <v>5508</v>
          </cell>
          <cell r="FP145">
            <v>-4686</v>
          </cell>
          <cell r="FQ145">
            <v>11738</v>
          </cell>
          <cell r="FR145">
            <v>1328</v>
          </cell>
          <cell r="FS145">
            <v>113</v>
          </cell>
          <cell r="FT145">
            <v>97291</v>
          </cell>
          <cell r="FU145">
            <v>10926</v>
          </cell>
          <cell r="FV145">
            <v>-649</v>
          </cell>
        </row>
        <row r="146">
          <cell r="A146" t="str">
            <v>CE-1381</v>
          </cell>
          <cell r="B146" t="str">
            <v>CE</v>
          </cell>
          <cell r="C146">
            <v>1381</v>
          </cell>
          <cell r="D146" t="str">
            <v>04529 COM LIDCO</v>
          </cell>
          <cell r="E146">
            <v>1025.296</v>
          </cell>
          <cell r="H146">
            <v>3653</v>
          </cell>
          <cell r="J146">
            <v>1122</v>
          </cell>
          <cell r="X146">
            <v>3580</v>
          </cell>
          <cell r="Y146">
            <v>563</v>
          </cell>
          <cell r="Z146">
            <v>1126</v>
          </cell>
          <cell r="AA146">
            <v>6257</v>
          </cell>
          <cell r="AB146">
            <v>10434</v>
          </cell>
          <cell r="AC146">
            <v>15266</v>
          </cell>
          <cell r="AD146">
            <v>20179</v>
          </cell>
          <cell r="AE146">
            <v>25858</v>
          </cell>
          <cell r="AF146">
            <v>31465</v>
          </cell>
          <cell r="AG146">
            <v>38241</v>
          </cell>
          <cell r="AH146">
            <v>46287</v>
          </cell>
          <cell r="AI146">
            <v>54754</v>
          </cell>
          <cell r="AJ146">
            <v>63144</v>
          </cell>
          <cell r="BA146">
            <v>-8.2959999999999994</v>
          </cell>
          <cell r="BD146">
            <v>-442</v>
          </cell>
          <cell r="BF146">
            <v>-228</v>
          </cell>
          <cell r="BT146">
            <v>-434</v>
          </cell>
          <cell r="BU146">
            <v>-117</v>
          </cell>
          <cell r="BV146">
            <v>-234</v>
          </cell>
          <cell r="BW146">
            <v>186</v>
          </cell>
          <cell r="BX146">
            <v>497</v>
          </cell>
          <cell r="BY146">
            <v>886</v>
          </cell>
          <cell r="BZ146">
            <v>1284</v>
          </cell>
          <cell r="CA146">
            <v>1772</v>
          </cell>
          <cell r="CB146">
            <v>2257</v>
          </cell>
          <cell r="CC146">
            <v>2886</v>
          </cell>
          <cell r="CD146">
            <v>3654</v>
          </cell>
          <cell r="CE146">
            <v>4489</v>
          </cell>
          <cell r="CF146">
            <v>5295</v>
          </cell>
          <cell r="CW146">
            <v>0</v>
          </cell>
          <cell r="CZ146">
            <v>-203</v>
          </cell>
          <cell r="DB146">
            <v>35</v>
          </cell>
          <cell r="DP146">
            <v>-260</v>
          </cell>
          <cell r="DQ146">
            <v>-70</v>
          </cell>
          <cell r="DR146">
            <v>-140</v>
          </cell>
          <cell r="DS146">
            <v>75</v>
          </cell>
          <cell r="DT146">
            <v>168</v>
          </cell>
          <cell r="DU146">
            <v>296</v>
          </cell>
          <cell r="DV146">
            <v>425</v>
          </cell>
          <cell r="DW146">
            <v>585</v>
          </cell>
          <cell r="DX146">
            <v>744</v>
          </cell>
          <cell r="DY146">
            <v>945</v>
          </cell>
          <cell r="DZ146">
            <v>1191</v>
          </cell>
          <cell r="EA146">
            <v>1458</v>
          </cell>
          <cell r="EB146">
            <v>1714</v>
          </cell>
          <cell r="ES146">
            <v>187694</v>
          </cell>
          <cell r="ET146">
            <v>20018</v>
          </cell>
          <cell r="EU146">
            <v>6925</v>
          </cell>
          <cell r="EV146">
            <v>157345</v>
          </cell>
          <cell r="EW146">
            <v>17177</v>
          </cell>
          <cell r="EX146">
            <v>5733</v>
          </cell>
          <cell r="FB146">
            <v>0</v>
          </cell>
          <cell r="FC146">
            <v>0</v>
          </cell>
          <cell r="FD146">
            <v>0</v>
          </cell>
          <cell r="FE146">
            <v>411909</v>
          </cell>
          <cell r="FF146">
            <v>42038</v>
          </cell>
          <cell r="FG146">
            <v>14101</v>
          </cell>
          <cell r="FH146">
            <v>0</v>
          </cell>
          <cell r="FI146">
            <v>0</v>
          </cell>
          <cell r="FJ146">
            <v>0</v>
          </cell>
          <cell r="FK146">
            <v>0</v>
          </cell>
          <cell r="FL146">
            <v>0</v>
          </cell>
          <cell r="FM146">
            <v>0</v>
          </cell>
          <cell r="FT146">
            <v>3653</v>
          </cell>
          <cell r="FU146">
            <v>-442</v>
          </cell>
          <cell r="FV146">
            <v>-203</v>
          </cell>
        </row>
        <row r="147">
          <cell r="A147" t="str">
            <v>CE-1390</v>
          </cell>
          <cell r="B147" t="str">
            <v>CE</v>
          </cell>
          <cell r="C147">
            <v>1390</v>
          </cell>
          <cell r="D147" t="str">
            <v>05315 COM UFFICIO DI LONDRA</v>
          </cell>
          <cell r="E147">
            <v>0</v>
          </cell>
          <cell r="H147">
            <v>0</v>
          </cell>
          <cell r="J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BA147">
            <v>-253.71700000000001</v>
          </cell>
          <cell r="BD147">
            <v>-331</v>
          </cell>
          <cell r="BF147">
            <v>-50</v>
          </cell>
          <cell r="BT147">
            <v>-314</v>
          </cell>
          <cell r="BU147">
            <v>-16</v>
          </cell>
          <cell r="BV147">
            <v>-32</v>
          </cell>
          <cell r="BW147">
            <v>-48</v>
          </cell>
          <cell r="BX147">
            <v>-64</v>
          </cell>
          <cell r="BY147">
            <v>-90</v>
          </cell>
          <cell r="BZ147">
            <v>-106</v>
          </cell>
          <cell r="CA147">
            <v>-122</v>
          </cell>
          <cell r="CB147">
            <v>-138</v>
          </cell>
          <cell r="CC147">
            <v>-154</v>
          </cell>
          <cell r="CD147">
            <v>-170</v>
          </cell>
          <cell r="CE147">
            <v>-186</v>
          </cell>
          <cell r="CF147">
            <v>-202</v>
          </cell>
          <cell r="CW147">
            <v>-251.95599999999999</v>
          </cell>
          <cell r="CZ147">
            <v>-330</v>
          </cell>
          <cell r="DB147">
            <v>-50</v>
          </cell>
          <cell r="DP147">
            <v>-312</v>
          </cell>
          <cell r="DQ147">
            <v>-16</v>
          </cell>
          <cell r="DR147">
            <v>-32</v>
          </cell>
          <cell r="DS147">
            <v>-48</v>
          </cell>
          <cell r="DT147">
            <v>-64</v>
          </cell>
          <cell r="DU147">
            <v>-90</v>
          </cell>
          <cell r="DV147">
            <v>-106</v>
          </cell>
          <cell r="DW147">
            <v>-122</v>
          </cell>
          <cell r="DX147">
            <v>-138</v>
          </cell>
          <cell r="DY147">
            <v>-154</v>
          </cell>
          <cell r="DZ147">
            <v>-170</v>
          </cell>
          <cell r="EA147">
            <v>-186</v>
          </cell>
          <cell r="EB147">
            <v>-202</v>
          </cell>
          <cell r="ES147">
            <v>0</v>
          </cell>
          <cell r="ET147">
            <v>-206</v>
          </cell>
          <cell r="EU147">
            <v>-206</v>
          </cell>
          <cell r="EV147">
            <v>0</v>
          </cell>
          <cell r="EW147">
            <v>-210</v>
          </cell>
          <cell r="EX147">
            <v>-210</v>
          </cell>
          <cell r="EY147">
            <v>0</v>
          </cell>
          <cell r="EZ147">
            <v>-136</v>
          </cell>
          <cell r="FA147">
            <v>-136</v>
          </cell>
          <cell r="FB147">
            <v>0</v>
          </cell>
          <cell r="FC147">
            <v>-136</v>
          </cell>
          <cell r="FD147">
            <v>-136</v>
          </cell>
          <cell r="FE147" t="str">
            <v xml:space="preserve"> -   </v>
          </cell>
          <cell r="FF147" t="str">
            <v xml:space="preserve"> -   </v>
          </cell>
          <cell r="FG147" t="str">
            <v xml:space="preserve"> -   </v>
          </cell>
          <cell r="FH147">
            <v>0</v>
          </cell>
          <cell r="FI147">
            <v>0</v>
          </cell>
          <cell r="FJ147">
            <v>0</v>
          </cell>
          <cell r="FK147">
            <v>0</v>
          </cell>
          <cell r="FL147">
            <v>0</v>
          </cell>
          <cell r="FM147">
            <v>0</v>
          </cell>
          <cell r="FN147">
            <v>0</v>
          </cell>
          <cell r="FO147">
            <v>-439</v>
          </cell>
          <cell r="FP147">
            <v>-439</v>
          </cell>
          <cell r="FQ147">
            <v>0</v>
          </cell>
          <cell r="FR147">
            <v>-439</v>
          </cell>
          <cell r="FS147">
            <v>-439</v>
          </cell>
          <cell r="FT147">
            <v>0</v>
          </cell>
          <cell r="FU147">
            <v>-770</v>
          </cell>
          <cell r="FV147">
            <v>-769</v>
          </cell>
        </row>
        <row r="148">
          <cell r="A148" t="str">
            <v>CE-1400</v>
          </cell>
          <cell r="B148" t="str">
            <v>CE</v>
          </cell>
          <cell r="C148">
            <v>1400</v>
          </cell>
          <cell r="D148" t="str">
            <v>12115 COM GHAZI BAROTHA</v>
          </cell>
          <cell r="E148">
            <v>2.1059999999999999</v>
          </cell>
          <cell r="H148">
            <v>20</v>
          </cell>
          <cell r="J148">
            <v>0</v>
          </cell>
          <cell r="X148">
            <v>10</v>
          </cell>
          <cell r="Y148">
            <v>2</v>
          </cell>
          <cell r="Z148">
            <v>3</v>
          </cell>
          <cell r="AA148">
            <v>5</v>
          </cell>
          <cell r="AB148">
            <v>6</v>
          </cell>
          <cell r="AC148">
            <v>8</v>
          </cell>
          <cell r="AD148">
            <v>9</v>
          </cell>
          <cell r="AE148">
            <v>11</v>
          </cell>
          <cell r="AF148">
            <v>12</v>
          </cell>
          <cell r="AG148">
            <v>14</v>
          </cell>
          <cell r="AH148">
            <v>16</v>
          </cell>
          <cell r="AI148">
            <v>17</v>
          </cell>
          <cell r="AJ148">
            <v>19</v>
          </cell>
          <cell r="BA148">
            <v>-81.224999999999994</v>
          </cell>
          <cell r="BD148">
            <v>-96</v>
          </cell>
          <cell r="BF148">
            <v>-38</v>
          </cell>
          <cell r="BT148">
            <v>-126</v>
          </cell>
          <cell r="BU148">
            <v>-16</v>
          </cell>
          <cell r="BV148">
            <v>-32</v>
          </cell>
          <cell r="BW148">
            <v>-47</v>
          </cell>
          <cell r="BX148">
            <v>-63</v>
          </cell>
          <cell r="BY148">
            <v>-81</v>
          </cell>
          <cell r="BZ148">
            <v>-100</v>
          </cell>
          <cell r="CA148">
            <v>-121</v>
          </cell>
          <cell r="CB148">
            <v>-139</v>
          </cell>
          <cell r="CC148">
            <v>-158</v>
          </cell>
          <cell r="CD148">
            <v>-186</v>
          </cell>
          <cell r="CE148">
            <v>-269</v>
          </cell>
          <cell r="CF148">
            <v>-1212</v>
          </cell>
          <cell r="CW148">
            <v>-1092.3969999999999</v>
          </cell>
          <cell r="CZ148">
            <v>-731</v>
          </cell>
          <cell r="DB148">
            <v>-864</v>
          </cell>
          <cell r="DP148">
            <v>-1158</v>
          </cell>
          <cell r="DQ148">
            <v>-5</v>
          </cell>
          <cell r="DR148">
            <v>-11</v>
          </cell>
          <cell r="DS148">
            <v>-16</v>
          </cell>
          <cell r="DT148">
            <v>-22</v>
          </cell>
          <cell r="DU148">
            <v>-30</v>
          </cell>
          <cell r="DV148">
            <v>-38</v>
          </cell>
          <cell r="DW148">
            <v>-48</v>
          </cell>
          <cell r="DX148">
            <v>-56</v>
          </cell>
          <cell r="DY148">
            <v>-64</v>
          </cell>
          <cell r="DZ148">
            <v>-83</v>
          </cell>
          <cell r="EA148">
            <v>-155</v>
          </cell>
          <cell r="EB148">
            <v>-1088</v>
          </cell>
          <cell r="ES148">
            <v>16</v>
          </cell>
          <cell r="ET148">
            <v>-9010</v>
          </cell>
          <cell r="EU148">
            <v>-8984</v>
          </cell>
          <cell r="EV148">
            <v>0</v>
          </cell>
          <cell r="EW148">
            <v>0</v>
          </cell>
          <cell r="EX148">
            <v>0</v>
          </cell>
          <cell r="EY148">
            <v>208.09</v>
          </cell>
          <cell r="EZ148">
            <v>-355.93799999999999</v>
          </cell>
          <cell r="FA148">
            <v>-355.93799999999999</v>
          </cell>
          <cell r="FB148">
            <v>38.622999999999998</v>
          </cell>
          <cell r="FC148">
            <v>-3776.1579999999999</v>
          </cell>
          <cell r="FD148">
            <v>-3171.2890000000002</v>
          </cell>
          <cell r="FE148">
            <v>4723</v>
          </cell>
          <cell r="FF148">
            <v>-10603</v>
          </cell>
          <cell r="FG148">
            <v>-9639</v>
          </cell>
          <cell r="FH148">
            <v>0</v>
          </cell>
          <cell r="FI148">
            <v>0</v>
          </cell>
          <cell r="FJ148">
            <v>0</v>
          </cell>
          <cell r="FK148">
            <v>0</v>
          </cell>
          <cell r="FL148">
            <v>0</v>
          </cell>
          <cell r="FM148">
            <v>0</v>
          </cell>
          <cell r="FN148">
            <v>4678</v>
          </cell>
          <cell r="FO148">
            <v>-255</v>
          </cell>
          <cell r="FP148">
            <v>1591</v>
          </cell>
          <cell r="FQ148">
            <v>118</v>
          </cell>
          <cell r="FR148">
            <v>-255</v>
          </cell>
          <cell r="FS148">
            <v>1057</v>
          </cell>
          <cell r="FT148">
            <v>4698</v>
          </cell>
          <cell r="FU148">
            <v>-351</v>
          </cell>
          <cell r="FV148">
            <v>860</v>
          </cell>
        </row>
        <row r="149">
          <cell r="A149" t="str">
            <v>CE-1440</v>
          </cell>
          <cell r="B149" t="str">
            <v>CE</v>
          </cell>
          <cell r="C149">
            <v>1440</v>
          </cell>
          <cell r="D149" t="str">
            <v>12115H COM GHAZI JV HO</v>
          </cell>
          <cell r="E149">
            <v>0</v>
          </cell>
          <cell r="H149">
            <v>0</v>
          </cell>
          <cell r="BA149">
            <v>0</v>
          </cell>
          <cell r="BD149">
            <v>0</v>
          </cell>
          <cell r="CW149">
            <v>0</v>
          </cell>
          <cell r="CZ149">
            <v>0</v>
          </cell>
          <cell r="EY149">
            <v>0</v>
          </cell>
          <cell r="EZ149">
            <v>0</v>
          </cell>
          <cell r="FA149">
            <v>0</v>
          </cell>
          <cell r="FB149">
            <v>0</v>
          </cell>
          <cell r="FC149">
            <v>-2.0059999999999998</v>
          </cell>
          <cell r="FD149">
            <v>2022.145</v>
          </cell>
          <cell r="FE149" t="str">
            <v xml:space="preserve"> -   </v>
          </cell>
          <cell r="FF149" t="str">
            <v xml:space="preserve"> -   </v>
          </cell>
          <cell r="FG149" t="str">
            <v xml:space="preserve"> -   </v>
          </cell>
          <cell r="FH149">
            <v>0</v>
          </cell>
          <cell r="FI149">
            <v>0</v>
          </cell>
          <cell r="FJ149">
            <v>0</v>
          </cell>
          <cell r="FK149">
            <v>0</v>
          </cell>
          <cell r="FL149">
            <v>0</v>
          </cell>
          <cell r="FM149">
            <v>0</v>
          </cell>
          <cell r="FN149">
            <v>0</v>
          </cell>
          <cell r="FO149">
            <v>18011</v>
          </cell>
          <cell r="FP149">
            <v>24073</v>
          </cell>
          <cell r="FQ149">
            <v>0</v>
          </cell>
          <cell r="FR149">
            <v>50</v>
          </cell>
          <cell r="FS149">
            <v>3473</v>
          </cell>
          <cell r="FT149">
            <v>0</v>
          </cell>
          <cell r="FU149">
            <v>18011</v>
          </cell>
          <cell r="FV149">
            <v>24073</v>
          </cell>
        </row>
        <row r="150">
          <cell r="A150" t="str">
            <v>CE-1644</v>
          </cell>
          <cell r="B150" t="str">
            <v>CE</v>
          </cell>
          <cell r="C150">
            <v>1644</v>
          </cell>
          <cell r="D150" t="str">
            <v>16569 IMPREGILO NCC</v>
          </cell>
          <cell r="E150">
            <v>0</v>
          </cell>
          <cell r="H150">
            <v>0</v>
          </cell>
          <cell r="BA150">
            <v>0</v>
          </cell>
          <cell r="BD150">
            <v>0</v>
          </cell>
          <cell r="CW150">
            <v>0</v>
          </cell>
          <cell r="CZ150">
            <v>0</v>
          </cell>
          <cell r="EY150">
            <v>0</v>
          </cell>
          <cell r="EZ150">
            <v>0</v>
          </cell>
          <cell r="FA150">
            <v>0</v>
          </cell>
          <cell r="FB150">
            <v>0</v>
          </cell>
          <cell r="FC150">
            <v>0</v>
          </cell>
          <cell r="FD150">
            <v>0</v>
          </cell>
          <cell r="FE150" t="str">
            <v xml:space="preserve"> -   </v>
          </cell>
          <cell r="FF150" t="str">
            <v xml:space="preserve"> -   </v>
          </cell>
          <cell r="FG150" t="str">
            <v xml:space="preserve"> -   </v>
          </cell>
          <cell r="FH150">
            <v>0</v>
          </cell>
          <cell r="FI150">
            <v>0</v>
          </cell>
          <cell r="FJ150">
            <v>0</v>
          </cell>
          <cell r="FK150">
            <v>0</v>
          </cell>
          <cell r="FL150">
            <v>0</v>
          </cell>
          <cell r="FM150">
            <v>0</v>
          </cell>
          <cell r="FN150">
            <v>471</v>
          </cell>
          <cell r="FO150">
            <v>175</v>
          </cell>
          <cell r="FP150">
            <v>268</v>
          </cell>
          <cell r="FQ150">
            <v>471</v>
          </cell>
          <cell r="FR150">
            <v>175</v>
          </cell>
          <cell r="FS150">
            <v>268</v>
          </cell>
          <cell r="FT150">
            <v>471</v>
          </cell>
          <cell r="FU150">
            <v>175</v>
          </cell>
          <cell r="FV150">
            <v>268</v>
          </cell>
        </row>
        <row r="151">
          <cell r="A151" t="str">
            <v>CE-1410</v>
          </cell>
          <cell r="B151" t="str">
            <v>CE</v>
          </cell>
          <cell r="C151">
            <v>1410</v>
          </cell>
          <cell r="D151" t="str">
            <v>16960 COM BAKOLORI</v>
          </cell>
          <cell r="E151">
            <v>425.31900000000002</v>
          </cell>
          <cell r="H151">
            <v>0</v>
          </cell>
          <cell r="X151">
            <v>425</v>
          </cell>
          <cell r="Y151">
            <v>47</v>
          </cell>
          <cell r="Z151">
            <v>102</v>
          </cell>
          <cell r="AA151">
            <v>165</v>
          </cell>
          <cell r="AB151">
            <v>228</v>
          </cell>
          <cell r="AC151">
            <v>299</v>
          </cell>
          <cell r="AD151">
            <v>386</v>
          </cell>
          <cell r="AE151">
            <v>480</v>
          </cell>
          <cell r="AF151">
            <v>520</v>
          </cell>
          <cell r="AG151">
            <v>591</v>
          </cell>
          <cell r="AH151">
            <v>670</v>
          </cell>
          <cell r="AI151">
            <v>748</v>
          </cell>
          <cell r="AJ151">
            <v>788</v>
          </cell>
          <cell r="BA151">
            <v>-1174.914</v>
          </cell>
          <cell r="BD151">
            <v>0</v>
          </cell>
          <cell r="BT151">
            <v>-1175</v>
          </cell>
          <cell r="BU151">
            <v>17</v>
          </cell>
          <cell r="BV151">
            <v>36</v>
          </cell>
          <cell r="BW151">
            <v>59</v>
          </cell>
          <cell r="BX151">
            <v>81</v>
          </cell>
          <cell r="BY151">
            <v>106</v>
          </cell>
          <cell r="BZ151">
            <v>137</v>
          </cell>
          <cell r="CA151">
            <v>170</v>
          </cell>
          <cell r="CB151">
            <v>184</v>
          </cell>
          <cell r="CC151">
            <v>209</v>
          </cell>
          <cell r="CD151">
            <v>237</v>
          </cell>
          <cell r="CE151">
            <v>265</v>
          </cell>
          <cell r="CF151">
            <v>279</v>
          </cell>
          <cell r="CW151">
            <v>-935.76300000000003</v>
          </cell>
          <cell r="CZ151">
            <v>0</v>
          </cell>
          <cell r="DP151">
            <v>-1511</v>
          </cell>
          <cell r="DQ151">
            <v>-9</v>
          </cell>
          <cell r="DR151">
            <v>-19</v>
          </cell>
          <cell r="DS151">
            <v>-31</v>
          </cell>
          <cell r="DT151">
            <v>-43</v>
          </cell>
          <cell r="DU151">
            <v>-56</v>
          </cell>
          <cell r="DV151">
            <v>-73</v>
          </cell>
          <cell r="DW151">
            <v>-90</v>
          </cell>
          <cell r="DX151">
            <v>-98</v>
          </cell>
          <cell r="DY151">
            <v>-111</v>
          </cell>
          <cell r="DZ151">
            <v>-126</v>
          </cell>
          <cell r="EA151">
            <v>-141</v>
          </cell>
          <cell r="EB151">
            <v>-148</v>
          </cell>
          <cell r="ES151">
            <v>713</v>
          </cell>
          <cell r="ET151">
            <v>-532</v>
          </cell>
          <cell r="EU151">
            <v>-893</v>
          </cell>
          <cell r="EV151">
            <v>713</v>
          </cell>
          <cell r="EW151">
            <v>-336</v>
          </cell>
          <cell r="EX151">
            <v>-793</v>
          </cell>
          <cell r="EY151">
            <v>2198.6930000000002</v>
          </cell>
          <cell r="EZ151">
            <v>1044.0409999999999</v>
          </cell>
          <cell r="FA151">
            <v>173.762</v>
          </cell>
          <cell r="FB151">
            <v>1810.5530000000001</v>
          </cell>
          <cell r="FC151">
            <v>-615.73199999999997</v>
          </cell>
          <cell r="FD151">
            <v>-1453.4770000000001</v>
          </cell>
          <cell r="FE151" t="str">
            <v xml:space="preserve"> -   </v>
          </cell>
          <cell r="FF151" t="str">
            <v xml:space="preserve"> -   </v>
          </cell>
          <cell r="FG151" t="str">
            <v xml:space="preserve"> -   </v>
          </cell>
          <cell r="FH151">
            <v>0</v>
          </cell>
          <cell r="FI151">
            <v>0</v>
          </cell>
          <cell r="FJ151">
            <v>0</v>
          </cell>
          <cell r="FK151">
            <v>0</v>
          </cell>
          <cell r="FL151">
            <v>0</v>
          </cell>
          <cell r="FM151">
            <v>0</v>
          </cell>
          <cell r="FN151">
            <v>2819</v>
          </cell>
          <cell r="FO151">
            <v>-671</v>
          </cell>
          <cell r="FP151">
            <v>-1085</v>
          </cell>
          <cell r="FQ151">
            <v>2819</v>
          </cell>
          <cell r="FR151">
            <v>-671</v>
          </cell>
          <cell r="FS151">
            <v>-1085</v>
          </cell>
          <cell r="FT151">
            <v>2819</v>
          </cell>
          <cell r="FU151">
            <v>-671</v>
          </cell>
          <cell r="FV151">
            <v>-1085</v>
          </cell>
        </row>
        <row r="152">
          <cell r="A152" t="str">
            <v>CE-1411</v>
          </cell>
          <cell r="B152" t="str">
            <v>CE</v>
          </cell>
          <cell r="C152">
            <v>1411</v>
          </cell>
          <cell r="D152" t="str">
            <v>32130 FLYOVER AT AGIP</v>
          </cell>
          <cell r="X152">
            <v>0</v>
          </cell>
          <cell r="Y152">
            <v>178</v>
          </cell>
          <cell r="Z152">
            <v>535</v>
          </cell>
          <cell r="AA152">
            <v>1011</v>
          </cell>
          <cell r="AB152">
            <v>1486</v>
          </cell>
          <cell r="AC152">
            <v>1962</v>
          </cell>
          <cell r="AD152">
            <v>2556</v>
          </cell>
          <cell r="AE152">
            <v>3151</v>
          </cell>
          <cell r="AF152">
            <v>3448</v>
          </cell>
          <cell r="AG152">
            <v>4102</v>
          </cell>
          <cell r="AH152">
            <v>4756</v>
          </cell>
          <cell r="AI152">
            <v>5647</v>
          </cell>
          <cell r="AJ152">
            <v>5944</v>
          </cell>
          <cell r="BT152">
            <v>0</v>
          </cell>
          <cell r="BU152">
            <v>7</v>
          </cell>
          <cell r="BV152">
            <v>21</v>
          </cell>
          <cell r="BW152">
            <v>40</v>
          </cell>
          <cell r="BX152">
            <v>59</v>
          </cell>
          <cell r="BY152">
            <v>78</v>
          </cell>
          <cell r="BZ152">
            <v>102</v>
          </cell>
          <cell r="CA152">
            <v>126</v>
          </cell>
          <cell r="CB152">
            <v>138</v>
          </cell>
          <cell r="CC152">
            <v>164</v>
          </cell>
          <cell r="CD152">
            <v>190</v>
          </cell>
          <cell r="CE152">
            <v>226</v>
          </cell>
          <cell r="CF152">
            <v>238</v>
          </cell>
          <cell r="DP152">
            <v>0</v>
          </cell>
          <cell r="DQ152">
            <v>4</v>
          </cell>
          <cell r="DR152">
            <v>14</v>
          </cell>
          <cell r="DS152">
            <v>26</v>
          </cell>
          <cell r="DT152">
            <v>39</v>
          </cell>
          <cell r="DU152">
            <v>51</v>
          </cell>
          <cell r="DV152">
            <v>67</v>
          </cell>
          <cell r="DW152">
            <v>83</v>
          </cell>
          <cell r="DX152">
            <v>91</v>
          </cell>
          <cell r="DY152">
            <v>109</v>
          </cell>
          <cell r="DZ152">
            <v>126</v>
          </cell>
          <cell r="EA152">
            <v>150</v>
          </cell>
          <cell r="EB152">
            <v>158</v>
          </cell>
          <cell r="ES152">
            <v>11889</v>
          </cell>
          <cell r="ET152">
            <v>476</v>
          </cell>
          <cell r="EU152">
            <v>316</v>
          </cell>
          <cell r="EV152">
            <v>4728</v>
          </cell>
          <cell r="EW152">
            <v>189</v>
          </cell>
          <cell r="EX152">
            <v>126</v>
          </cell>
          <cell r="FE152">
            <v>22561</v>
          </cell>
          <cell r="FF152">
            <v>903</v>
          </cell>
          <cell r="FG152">
            <v>600</v>
          </cell>
          <cell r="FT152">
            <v>0</v>
          </cell>
          <cell r="FU152">
            <v>0</v>
          </cell>
          <cell r="FV152">
            <v>0</v>
          </cell>
        </row>
        <row r="153">
          <cell r="A153" t="str">
            <v>CE-1420</v>
          </cell>
          <cell r="B153" t="str">
            <v>CE</v>
          </cell>
          <cell r="C153">
            <v>1420</v>
          </cell>
          <cell r="D153" t="str">
            <v>16960I COM RETTIFICHE BAKOLORI</v>
          </cell>
          <cell r="E153">
            <v>0</v>
          </cell>
          <cell r="H153">
            <v>0</v>
          </cell>
          <cell r="J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cell r="BA153">
            <v>0</v>
          </cell>
          <cell r="BD153">
            <v>-21</v>
          </cell>
          <cell r="BF153">
            <v>0</v>
          </cell>
          <cell r="BT153">
            <v>0</v>
          </cell>
          <cell r="BU153">
            <v>0</v>
          </cell>
          <cell r="BV153">
            <v>0</v>
          </cell>
          <cell r="BW153">
            <v>0</v>
          </cell>
          <cell r="BX153">
            <v>0</v>
          </cell>
          <cell r="BY153">
            <v>0</v>
          </cell>
          <cell r="BZ153">
            <v>0</v>
          </cell>
          <cell r="CA153">
            <v>0</v>
          </cell>
          <cell r="CB153">
            <v>0</v>
          </cell>
          <cell r="CC153">
            <v>0</v>
          </cell>
          <cell r="CD153">
            <v>0</v>
          </cell>
          <cell r="CE153">
            <v>0</v>
          </cell>
          <cell r="CF153">
            <v>0</v>
          </cell>
          <cell r="CW153">
            <v>887.16899999999998</v>
          </cell>
          <cell r="CZ153">
            <v>-10688</v>
          </cell>
          <cell r="DB153">
            <v>-215</v>
          </cell>
          <cell r="DP153">
            <v>887</v>
          </cell>
          <cell r="DQ153">
            <v>36</v>
          </cell>
          <cell r="DR153">
            <v>78</v>
          </cell>
          <cell r="DS153">
            <v>126</v>
          </cell>
          <cell r="DT153">
            <v>173</v>
          </cell>
          <cell r="DU153">
            <v>227</v>
          </cell>
          <cell r="DV153">
            <v>293</v>
          </cell>
          <cell r="DW153">
            <v>365</v>
          </cell>
          <cell r="DX153">
            <v>395</v>
          </cell>
          <cell r="DY153">
            <v>448</v>
          </cell>
          <cell r="DZ153">
            <v>508</v>
          </cell>
          <cell r="EA153">
            <v>568</v>
          </cell>
          <cell r="EB153">
            <v>598</v>
          </cell>
          <cell r="ES153">
            <v>0</v>
          </cell>
          <cell r="ET153">
            <v>0</v>
          </cell>
          <cell r="EU153">
            <v>1228</v>
          </cell>
          <cell r="EV153">
            <v>0</v>
          </cell>
          <cell r="EW153">
            <v>0</v>
          </cell>
          <cell r="EX153">
            <v>1228</v>
          </cell>
          <cell r="EY153">
            <v>0</v>
          </cell>
          <cell r="EZ153">
            <v>150</v>
          </cell>
          <cell r="FA153">
            <v>846</v>
          </cell>
          <cell r="FB153">
            <v>0</v>
          </cell>
          <cell r="FC153">
            <v>0</v>
          </cell>
          <cell r="FD153">
            <v>1137</v>
          </cell>
          <cell r="FE153" t="str">
            <v xml:space="preserve"> -   </v>
          </cell>
          <cell r="FF153" t="str">
            <v xml:space="preserve"> -   </v>
          </cell>
          <cell r="FG153" t="str">
            <v xml:space="preserve"> -   </v>
          </cell>
          <cell r="FH153">
            <v>0</v>
          </cell>
          <cell r="FI153">
            <v>0</v>
          </cell>
          <cell r="FJ153">
            <v>0</v>
          </cell>
          <cell r="FK153">
            <v>0</v>
          </cell>
          <cell r="FL153">
            <v>0</v>
          </cell>
          <cell r="FM153">
            <v>0</v>
          </cell>
          <cell r="FN153">
            <v>3461.1109999999999</v>
          </cell>
          <cell r="FO153">
            <v>18428</v>
          </cell>
          <cell r="FP153">
            <v>19559</v>
          </cell>
          <cell r="FQ153">
            <v>3461.1109999999999</v>
          </cell>
          <cell r="FR153">
            <v>18428</v>
          </cell>
          <cell r="FS153">
            <v>19559</v>
          </cell>
          <cell r="FT153">
            <v>3461.1109999999999</v>
          </cell>
          <cell r="FU153">
            <v>18407</v>
          </cell>
          <cell r="FV153">
            <v>8871</v>
          </cell>
        </row>
        <row r="154">
          <cell r="A154" t="str">
            <v>CE-1430</v>
          </cell>
          <cell r="B154" t="str">
            <v>CE</v>
          </cell>
          <cell r="C154">
            <v>1430</v>
          </cell>
          <cell r="D154" t="str">
            <v>16962 COM CHOUCI</v>
          </cell>
          <cell r="E154">
            <v>304.52699999999999</v>
          </cell>
          <cell r="H154">
            <v>0</v>
          </cell>
          <cell r="X154">
            <v>305</v>
          </cell>
          <cell r="Y154">
            <v>248</v>
          </cell>
          <cell r="Z154">
            <v>538</v>
          </cell>
          <cell r="AA154">
            <v>869</v>
          </cell>
          <cell r="AB154">
            <v>1200</v>
          </cell>
          <cell r="AC154">
            <v>1572</v>
          </cell>
          <cell r="AD154">
            <v>2028</v>
          </cell>
          <cell r="AE154">
            <v>2524</v>
          </cell>
          <cell r="AF154">
            <v>2731</v>
          </cell>
          <cell r="AG154">
            <v>3103</v>
          </cell>
          <cell r="AH154">
            <v>3517</v>
          </cell>
          <cell r="AI154">
            <v>3931</v>
          </cell>
          <cell r="AJ154">
            <v>4138</v>
          </cell>
          <cell r="BA154">
            <v>-71.906000000000006</v>
          </cell>
          <cell r="BD154">
            <v>0</v>
          </cell>
          <cell r="BT154">
            <v>-72</v>
          </cell>
          <cell r="BU154">
            <v>11</v>
          </cell>
          <cell r="BV154">
            <v>24</v>
          </cell>
          <cell r="BW154">
            <v>39</v>
          </cell>
          <cell r="BX154">
            <v>53</v>
          </cell>
          <cell r="BY154">
            <v>70</v>
          </cell>
          <cell r="BZ154">
            <v>90</v>
          </cell>
          <cell r="CA154">
            <v>112</v>
          </cell>
          <cell r="CB154">
            <v>121</v>
          </cell>
          <cell r="CC154">
            <v>138</v>
          </cell>
          <cell r="CD154">
            <v>156</v>
          </cell>
          <cell r="CE154">
            <v>174</v>
          </cell>
          <cell r="CF154">
            <v>184</v>
          </cell>
          <cell r="CW154">
            <v>-36.463999999999999</v>
          </cell>
          <cell r="CZ154">
            <v>0</v>
          </cell>
          <cell r="DP154">
            <v>-36</v>
          </cell>
          <cell r="DQ154">
            <v>5</v>
          </cell>
          <cell r="DR154">
            <v>12</v>
          </cell>
          <cell r="DS154">
            <v>19</v>
          </cell>
          <cell r="DT154">
            <v>26</v>
          </cell>
          <cell r="DU154">
            <v>34</v>
          </cell>
          <cell r="DV154">
            <v>44</v>
          </cell>
          <cell r="DW154">
            <v>55</v>
          </cell>
          <cell r="DX154">
            <v>59</v>
          </cell>
          <cell r="DY154">
            <v>67</v>
          </cell>
          <cell r="DZ154">
            <v>76</v>
          </cell>
          <cell r="EA154">
            <v>85</v>
          </cell>
          <cell r="EB154">
            <v>90</v>
          </cell>
          <cell r="ES154">
            <v>13607</v>
          </cell>
          <cell r="ET154">
            <v>604</v>
          </cell>
          <cell r="EU154">
            <v>296</v>
          </cell>
          <cell r="EV154">
            <v>8159</v>
          </cell>
          <cell r="EW154">
            <v>362</v>
          </cell>
          <cell r="EX154">
            <v>177</v>
          </cell>
          <cell r="EY154">
            <v>5261.5219999999999</v>
          </cell>
          <cell r="EZ154">
            <v>434.28100000000001</v>
          </cell>
          <cell r="FA154">
            <v>216.55199999999999</v>
          </cell>
          <cell r="FB154">
            <v>4097.8530000000001</v>
          </cell>
          <cell r="FC154">
            <v>98.207999999999998</v>
          </cell>
          <cell r="FD154">
            <v>46.902999999999999</v>
          </cell>
          <cell r="FE154">
            <v>28551</v>
          </cell>
          <cell r="FF154">
            <v>1271</v>
          </cell>
          <cell r="FG154">
            <v>624</v>
          </cell>
          <cell r="FH154">
            <v>29167</v>
          </cell>
          <cell r="FI154">
            <v>2406</v>
          </cell>
          <cell r="FJ154">
            <v>1199</v>
          </cell>
          <cell r="FK154">
            <v>26300</v>
          </cell>
          <cell r="FL154">
            <v>1200</v>
          </cell>
          <cell r="FM154">
            <v>600</v>
          </cell>
          <cell r="FN154">
            <v>2342</v>
          </cell>
          <cell r="FO154">
            <v>193</v>
          </cell>
          <cell r="FP154">
            <v>97</v>
          </cell>
          <cell r="FQ154">
            <v>2342</v>
          </cell>
          <cell r="FR154">
            <v>193</v>
          </cell>
          <cell r="FS154">
            <v>97</v>
          </cell>
          <cell r="FT154">
            <v>2342</v>
          </cell>
          <cell r="FU154">
            <v>193</v>
          </cell>
          <cell r="FV154">
            <v>97</v>
          </cell>
        </row>
        <row r="155">
          <cell r="A155" t="str">
            <v>CE-1190</v>
          </cell>
          <cell r="B155" t="str">
            <v>CE</v>
          </cell>
          <cell r="C155">
            <v>1190</v>
          </cell>
          <cell r="D155" t="str">
            <v>20109 COM LINE 3 MET</v>
          </cell>
          <cell r="E155">
            <v>4959.1369999999997</v>
          </cell>
          <cell r="H155">
            <v>8830</v>
          </cell>
          <cell r="J155">
            <v>2643</v>
          </cell>
          <cell r="X155">
            <v>9218</v>
          </cell>
          <cell r="Y155">
            <v>1714</v>
          </cell>
          <cell r="Z155">
            <v>3209</v>
          </cell>
          <cell r="AA155">
            <v>4851</v>
          </cell>
          <cell r="AB155">
            <v>6605</v>
          </cell>
          <cell r="AC155">
            <v>8443</v>
          </cell>
          <cell r="AD155">
            <v>10211</v>
          </cell>
          <cell r="AE155">
            <v>11658</v>
          </cell>
          <cell r="AF155">
            <v>13123</v>
          </cell>
          <cell r="AG155">
            <v>14336</v>
          </cell>
          <cell r="AH155">
            <v>15432</v>
          </cell>
          <cell r="AI155">
            <v>16392</v>
          </cell>
          <cell r="AJ155">
            <v>17384</v>
          </cell>
          <cell r="BA155">
            <v>41.552</v>
          </cell>
          <cell r="BD155">
            <v>-117</v>
          </cell>
          <cell r="BF155">
            <v>16</v>
          </cell>
          <cell r="BT155">
            <v>-116</v>
          </cell>
          <cell r="BU155">
            <v>9</v>
          </cell>
          <cell r="BV155">
            <v>14</v>
          </cell>
          <cell r="BW155">
            <v>21</v>
          </cell>
          <cell r="BX155">
            <v>29</v>
          </cell>
          <cell r="BY155">
            <v>39</v>
          </cell>
          <cell r="BZ155">
            <v>48</v>
          </cell>
          <cell r="CA155">
            <v>56</v>
          </cell>
          <cell r="CB155">
            <v>62</v>
          </cell>
          <cell r="CC155">
            <v>68</v>
          </cell>
          <cell r="CD155">
            <v>73</v>
          </cell>
          <cell r="CE155">
            <v>76</v>
          </cell>
          <cell r="CF155">
            <v>80</v>
          </cell>
          <cell r="CW155">
            <v>41.552</v>
          </cell>
          <cell r="CZ155">
            <v>-117</v>
          </cell>
          <cell r="DB155">
            <v>16</v>
          </cell>
          <cell r="DP155">
            <v>-116</v>
          </cell>
          <cell r="DQ155">
            <v>9</v>
          </cell>
          <cell r="DR155">
            <v>14</v>
          </cell>
          <cell r="DS155">
            <v>21</v>
          </cell>
          <cell r="DT155">
            <v>29</v>
          </cell>
          <cell r="DU155">
            <v>39</v>
          </cell>
          <cell r="DV155">
            <v>48</v>
          </cell>
          <cell r="DW155">
            <v>56</v>
          </cell>
          <cell r="DX155">
            <v>62</v>
          </cell>
          <cell r="DY155">
            <v>68</v>
          </cell>
          <cell r="DZ155">
            <v>73</v>
          </cell>
          <cell r="EA155">
            <v>76</v>
          </cell>
          <cell r="EB155">
            <v>80</v>
          </cell>
          <cell r="ES155">
            <v>3979</v>
          </cell>
          <cell r="ET155">
            <v>18</v>
          </cell>
          <cell r="EU155">
            <v>18</v>
          </cell>
          <cell r="EV155">
            <v>32</v>
          </cell>
          <cell r="EW155">
            <v>0</v>
          </cell>
          <cell r="EX155">
            <v>0</v>
          </cell>
          <cell r="EY155">
            <v>23523.112000000001</v>
          </cell>
          <cell r="EZ155">
            <v>967.24800000000005</v>
          </cell>
          <cell r="FA155">
            <v>967.24800000000005</v>
          </cell>
          <cell r="FB155">
            <v>12694.91</v>
          </cell>
          <cell r="FC155">
            <v>192.56899999999999</v>
          </cell>
          <cell r="FD155">
            <v>192.56899999999999</v>
          </cell>
          <cell r="FE155">
            <v>35241</v>
          </cell>
          <cell r="FF155">
            <v>158</v>
          </cell>
          <cell r="FG155">
            <v>158</v>
          </cell>
          <cell r="FH155">
            <v>33787</v>
          </cell>
          <cell r="FI155">
            <v>1380</v>
          </cell>
          <cell r="FJ155">
            <v>1380</v>
          </cell>
          <cell r="FK155">
            <v>34850</v>
          </cell>
          <cell r="FL155">
            <v>751.5</v>
          </cell>
          <cell r="FM155">
            <v>751.5</v>
          </cell>
          <cell r="FN155">
            <v>4628</v>
          </cell>
          <cell r="FO155">
            <v>176</v>
          </cell>
          <cell r="FP155">
            <v>176</v>
          </cell>
          <cell r="FQ155">
            <v>4628</v>
          </cell>
          <cell r="FR155">
            <v>176</v>
          </cell>
          <cell r="FS155">
            <v>176</v>
          </cell>
          <cell r="FT155">
            <v>13458</v>
          </cell>
          <cell r="FU155">
            <v>59</v>
          </cell>
          <cell r="FV155">
            <v>59</v>
          </cell>
        </row>
        <row r="156">
          <cell r="A156" t="str">
            <v>CE-1050</v>
          </cell>
          <cell r="B156" t="str">
            <v>CE</v>
          </cell>
          <cell r="C156">
            <v>1050</v>
          </cell>
          <cell r="D156" t="str">
            <v>22030 COM CSC LUGANO</v>
          </cell>
          <cell r="E156">
            <v>48711.317999999999</v>
          </cell>
          <cell r="H156">
            <v>65097</v>
          </cell>
          <cell r="J156">
            <v>11373</v>
          </cell>
          <cell r="X156">
            <v>61724</v>
          </cell>
          <cell r="Y156">
            <v>5112</v>
          </cell>
          <cell r="Z156">
            <v>10224</v>
          </cell>
          <cell r="AA156">
            <v>15337</v>
          </cell>
          <cell r="AB156">
            <v>21256</v>
          </cell>
          <cell r="AC156">
            <v>27175</v>
          </cell>
          <cell r="AD156">
            <v>33096</v>
          </cell>
          <cell r="AE156">
            <v>39228</v>
          </cell>
          <cell r="AF156">
            <v>45359</v>
          </cell>
          <cell r="AG156">
            <v>51492</v>
          </cell>
          <cell r="AH156">
            <v>57306</v>
          </cell>
          <cell r="AI156">
            <v>63122</v>
          </cell>
          <cell r="AJ156">
            <v>68946</v>
          </cell>
          <cell r="BA156">
            <v>3084.9960000000001</v>
          </cell>
          <cell r="BD156">
            <v>3344</v>
          </cell>
          <cell r="BF156">
            <v>-1</v>
          </cell>
          <cell r="BT156">
            <v>2410</v>
          </cell>
          <cell r="BU156">
            <v>93</v>
          </cell>
          <cell r="BV156">
            <v>184</v>
          </cell>
          <cell r="BW156">
            <v>274</v>
          </cell>
          <cell r="BX156">
            <v>323</v>
          </cell>
          <cell r="BY156">
            <v>371</v>
          </cell>
          <cell r="BZ156">
            <v>420</v>
          </cell>
          <cell r="CA156">
            <v>479</v>
          </cell>
          <cell r="CB156">
            <v>534</v>
          </cell>
          <cell r="CC156">
            <v>592</v>
          </cell>
          <cell r="CD156">
            <v>670</v>
          </cell>
          <cell r="CE156">
            <v>747</v>
          </cell>
          <cell r="CF156">
            <v>827</v>
          </cell>
          <cell r="CW156">
            <v>2702.6840000000002</v>
          </cell>
          <cell r="CZ156">
            <v>2862</v>
          </cell>
          <cell r="DB156">
            <v>-11</v>
          </cell>
          <cell r="DP156">
            <v>2215</v>
          </cell>
          <cell r="DQ156">
            <v>93</v>
          </cell>
          <cell r="DR156">
            <v>185</v>
          </cell>
          <cell r="DS156">
            <v>276</v>
          </cell>
          <cell r="DT156">
            <v>327</v>
          </cell>
          <cell r="DU156">
            <v>380</v>
          </cell>
          <cell r="DV156">
            <v>432</v>
          </cell>
          <cell r="DW156">
            <v>486</v>
          </cell>
          <cell r="DX156">
            <v>539</v>
          </cell>
          <cell r="DY156">
            <v>594</v>
          </cell>
          <cell r="DZ156">
            <v>668</v>
          </cell>
          <cell r="EA156">
            <v>743</v>
          </cell>
          <cell r="EB156">
            <v>815</v>
          </cell>
          <cell r="ES156">
            <v>74263</v>
          </cell>
          <cell r="ET156">
            <v>931</v>
          </cell>
          <cell r="EU156">
            <v>983</v>
          </cell>
          <cell r="EV156">
            <v>76643</v>
          </cell>
          <cell r="EW156">
            <v>640</v>
          </cell>
          <cell r="EX156">
            <v>643</v>
          </cell>
          <cell r="EY156">
            <v>62462.360999999997</v>
          </cell>
          <cell r="EZ156">
            <v>2815.3989999999999</v>
          </cell>
          <cell r="FA156">
            <v>2503.3220000000001</v>
          </cell>
          <cell r="FB156">
            <v>61755.987000000001</v>
          </cell>
          <cell r="FC156">
            <v>2779.0839999999998</v>
          </cell>
          <cell r="FD156">
            <v>2382.0320000000002</v>
          </cell>
          <cell r="FE156" t="str">
            <v xml:space="preserve"> -   </v>
          </cell>
          <cell r="FF156" t="str">
            <v xml:space="preserve"> -   </v>
          </cell>
          <cell r="FG156" t="str">
            <v xml:space="preserve"> -   </v>
          </cell>
          <cell r="FH156">
            <v>0</v>
          </cell>
          <cell r="FI156">
            <v>0</v>
          </cell>
          <cell r="FJ156">
            <v>0</v>
          </cell>
          <cell r="FK156">
            <v>0</v>
          </cell>
          <cell r="FL156">
            <v>0</v>
          </cell>
          <cell r="FM156">
            <v>0</v>
          </cell>
          <cell r="FN156">
            <v>49736</v>
          </cell>
          <cell r="FO156">
            <v>2161</v>
          </cell>
          <cell r="FP156">
            <v>1869</v>
          </cell>
          <cell r="FQ156">
            <v>49850</v>
          </cell>
          <cell r="FR156">
            <v>2161</v>
          </cell>
          <cell r="FS156">
            <v>1869</v>
          </cell>
          <cell r="FT156">
            <v>114833</v>
          </cell>
          <cell r="FU156">
            <v>5505</v>
          </cell>
          <cell r="FV156">
            <v>4731</v>
          </cell>
        </row>
        <row r="157">
          <cell r="A157" t="str">
            <v>CE-1450</v>
          </cell>
          <cell r="B157" t="str">
            <v>CE</v>
          </cell>
          <cell r="C157">
            <v>1450</v>
          </cell>
          <cell r="D157" t="str">
            <v>24313 COM NATHPA JHAKRI JV</v>
          </cell>
          <cell r="E157">
            <v>45.994</v>
          </cell>
          <cell r="H157">
            <v>45</v>
          </cell>
          <cell r="J157">
            <v>0</v>
          </cell>
          <cell r="X157">
            <v>46</v>
          </cell>
          <cell r="Y157">
            <v>0</v>
          </cell>
          <cell r="Z157">
            <v>0</v>
          </cell>
          <cell r="AA157">
            <v>0</v>
          </cell>
          <cell r="AB157">
            <v>0</v>
          </cell>
          <cell r="AC157">
            <v>0</v>
          </cell>
          <cell r="AD157">
            <v>0</v>
          </cell>
          <cell r="AE157">
            <v>0</v>
          </cell>
          <cell r="AF157">
            <v>0</v>
          </cell>
          <cell r="AG157">
            <v>0</v>
          </cell>
          <cell r="AH157">
            <v>0</v>
          </cell>
          <cell r="AI157">
            <v>0</v>
          </cell>
          <cell r="AJ157">
            <v>0</v>
          </cell>
          <cell r="BA157">
            <v>-334.24099999999999</v>
          </cell>
          <cell r="BD157">
            <v>-111</v>
          </cell>
          <cell r="BF157">
            <v>-16</v>
          </cell>
          <cell r="BT157">
            <v>-391</v>
          </cell>
          <cell r="BU157">
            <v>-19</v>
          </cell>
          <cell r="BV157">
            <v>-38</v>
          </cell>
          <cell r="BW157">
            <v>-57</v>
          </cell>
          <cell r="BX157">
            <v>-76</v>
          </cell>
          <cell r="BY157">
            <v>-95</v>
          </cell>
          <cell r="BZ157">
            <v>-114</v>
          </cell>
          <cell r="CA157">
            <v>-132</v>
          </cell>
          <cell r="CB157">
            <v>-150</v>
          </cell>
          <cell r="CC157">
            <v>-168</v>
          </cell>
          <cell r="CD157">
            <v>-186</v>
          </cell>
          <cell r="CE157">
            <v>-204</v>
          </cell>
          <cell r="CF157">
            <v>-222</v>
          </cell>
          <cell r="CW157">
            <v>-699.69600000000003</v>
          </cell>
          <cell r="CZ157">
            <v>86</v>
          </cell>
          <cell r="DB157">
            <v>-58</v>
          </cell>
          <cell r="DP157">
            <v>-104</v>
          </cell>
          <cell r="DQ157">
            <v>-17</v>
          </cell>
          <cell r="DR157">
            <v>-34</v>
          </cell>
          <cell r="DS157">
            <v>-52</v>
          </cell>
          <cell r="DT157">
            <v>-69</v>
          </cell>
          <cell r="DU157">
            <v>-86</v>
          </cell>
          <cell r="DV157">
            <v>-103</v>
          </cell>
          <cell r="DW157">
            <v>-119</v>
          </cell>
          <cell r="DX157">
            <v>-136</v>
          </cell>
          <cell r="DY157">
            <v>-152</v>
          </cell>
          <cell r="DZ157">
            <v>-168</v>
          </cell>
          <cell r="EA157">
            <v>-184</v>
          </cell>
          <cell r="EB157">
            <v>-201</v>
          </cell>
          <cell r="ES157">
            <v>0</v>
          </cell>
          <cell r="ET157">
            <v>-470</v>
          </cell>
          <cell r="EU157">
            <v>-488</v>
          </cell>
          <cell r="EV157">
            <v>0</v>
          </cell>
          <cell r="EW157">
            <v>0</v>
          </cell>
          <cell r="EX157">
            <v>0</v>
          </cell>
          <cell r="EY157">
            <v>0</v>
          </cell>
          <cell r="EZ157">
            <v>-516.24</v>
          </cell>
          <cell r="FA157">
            <v>-638.65099999999995</v>
          </cell>
          <cell r="FB157">
            <v>0</v>
          </cell>
          <cell r="FC157">
            <v>-475.21800000000002</v>
          </cell>
          <cell r="FD157">
            <v>-333.238</v>
          </cell>
          <cell r="FE157">
            <v>3016</v>
          </cell>
          <cell r="FF157">
            <v>-710</v>
          </cell>
          <cell r="FG157">
            <v>-835</v>
          </cell>
          <cell r="FH157">
            <v>0</v>
          </cell>
          <cell r="FI157">
            <v>0</v>
          </cell>
          <cell r="FJ157">
            <v>0</v>
          </cell>
          <cell r="FK157">
            <v>0</v>
          </cell>
          <cell r="FL157">
            <v>0</v>
          </cell>
          <cell r="FM157">
            <v>0</v>
          </cell>
          <cell r="FN157">
            <v>2970</v>
          </cell>
          <cell r="FO157">
            <v>373</v>
          </cell>
          <cell r="FP157">
            <v>-41.76</v>
          </cell>
          <cell r="FQ157">
            <v>0</v>
          </cell>
          <cell r="FR157">
            <v>-137</v>
          </cell>
          <cell r="FS157">
            <v>-95.76</v>
          </cell>
          <cell r="FT157">
            <v>3015</v>
          </cell>
          <cell r="FU157">
            <v>262</v>
          </cell>
          <cell r="FV157">
            <v>44.24</v>
          </cell>
        </row>
        <row r="158">
          <cell r="A158" t="str">
            <v>CE-1460</v>
          </cell>
          <cell r="B158" t="str">
            <v>CE</v>
          </cell>
          <cell r="C158">
            <v>1460</v>
          </cell>
          <cell r="D158" t="str">
            <v>28155 COM PGH LTD</v>
          </cell>
          <cell r="E158">
            <v>792.51400000000001</v>
          </cell>
          <cell r="H158">
            <v>1560</v>
          </cell>
          <cell r="J158">
            <v>141</v>
          </cell>
          <cell r="X158">
            <v>793</v>
          </cell>
          <cell r="Y158">
            <v>73</v>
          </cell>
          <cell r="Z158">
            <v>158</v>
          </cell>
          <cell r="AA158">
            <v>254</v>
          </cell>
          <cell r="AB158">
            <v>351</v>
          </cell>
          <cell r="AC158">
            <v>460</v>
          </cell>
          <cell r="AD158">
            <v>594</v>
          </cell>
          <cell r="AE158">
            <v>739</v>
          </cell>
          <cell r="AF158">
            <v>800</v>
          </cell>
          <cell r="AG158">
            <v>909</v>
          </cell>
          <cell r="AH158">
            <v>1030</v>
          </cell>
          <cell r="AI158">
            <v>1151</v>
          </cell>
          <cell r="AJ158">
            <v>1212</v>
          </cell>
          <cell r="BA158">
            <v>520.149</v>
          </cell>
          <cell r="BD158">
            <v>612</v>
          </cell>
          <cell r="BF158">
            <v>51</v>
          </cell>
          <cell r="BT158">
            <v>520</v>
          </cell>
          <cell r="BU158">
            <v>26</v>
          </cell>
          <cell r="BV158">
            <v>57</v>
          </cell>
          <cell r="BW158">
            <v>92</v>
          </cell>
          <cell r="BX158">
            <v>127</v>
          </cell>
          <cell r="BY158">
            <v>166</v>
          </cell>
          <cell r="BZ158">
            <v>214</v>
          </cell>
          <cell r="CA158">
            <v>267</v>
          </cell>
          <cell r="CB158">
            <v>289</v>
          </cell>
          <cell r="CC158">
            <v>328</v>
          </cell>
          <cell r="CD158">
            <v>372</v>
          </cell>
          <cell r="CE158">
            <v>415</v>
          </cell>
          <cell r="CF158">
            <v>437</v>
          </cell>
          <cell r="CW158">
            <v>388.93200000000002</v>
          </cell>
          <cell r="CZ158">
            <v>42</v>
          </cell>
          <cell r="DB158">
            <v>51</v>
          </cell>
          <cell r="DP158">
            <v>389</v>
          </cell>
          <cell r="DQ158">
            <v>8</v>
          </cell>
          <cell r="DR158">
            <v>17</v>
          </cell>
          <cell r="DS158">
            <v>28</v>
          </cell>
          <cell r="DT158">
            <v>39</v>
          </cell>
          <cell r="DU158">
            <v>51</v>
          </cell>
          <cell r="DV158">
            <v>65</v>
          </cell>
          <cell r="DW158">
            <v>81</v>
          </cell>
          <cell r="DX158">
            <v>88</v>
          </cell>
          <cell r="DY158">
            <v>100</v>
          </cell>
          <cell r="DZ158">
            <v>113</v>
          </cell>
          <cell r="EA158">
            <v>127</v>
          </cell>
          <cell r="EB158">
            <v>133</v>
          </cell>
          <cell r="ES158">
            <v>2286</v>
          </cell>
          <cell r="ET158">
            <v>1560</v>
          </cell>
          <cell r="EU158">
            <v>1181</v>
          </cell>
          <cell r="EV158">
            <v>827</v>
          </cell>
          <cell r="EW158">
            <v>2682</v>
          </cell>
          <cell r="EX158">
            <v>2648</v>
          </cell>
          <cell r="EY158">
            <v>1313.6379999999999</v>
          </cell>
          <cell r="EZ158">
            <v>760.20899999999995</v>
          </cell>
          <cell r="FA158">
            <v>512.19600000000003</v>
          </cell>
          <cell r="FB158">
            <v>1888.829</v>
          </cell>
          <cell r="FC158">
            <v>910.94</v>
          </cell>
          <cell r="FD158">
            <v>535.73599999999999</v>
          </cell>
          <cell r="FE158" t="str">
            <v xml:space="preserve"> -   </v>
          </cell>
          <cell r="FF158" t="str">
            <v xml:space="preserve"> -   </v>
          </cell>
          <cell r="FG158" t="str">
            <v xml:space="preserve"> -   </v>
          </cell>
          <cell r="FH158">
            <v>0</v>
          </cell>
          <cell r="FI158">
            <v>0</v>
          </cell>
          <cell r="FJ158">
            <v>0</v>
          </cell>
          <cell r="FK158">
            <v>0</v>
          </cell>
          <cell r="FL158">
            <v>0</v>
          </cell>
          <cell r="FM158">
            <v>0</v>
          </cell>
          <cell r="FN158">
            <v>6366</v>
          </cell>
          <cell r="FO158">
            <v>2858</v>
          </cell>
          <cell r="FP158">
            <v>2687</v>
          </cell>
          <cell r="FQ158">
            <v>6366</v>
          </cell>
          <cell r="FR158">
            <v>2858</v>
          </cell>
          <cell r="FS158">
            <v>2687</v>
          </cell>
          <cell r="FT158">
            <v>7926</v>
          </cell>
          <cell r="FU158">
            <v>3470</v>
          </cell>
          <cell r="FV158">
            <v>2729</v>
          </cell>
        </row>
        <row r="159">
          <cell r="A159" t="str">
            <v>CE-1470</v>
          </cell>
          <cell r="B159" t="str">
            <v>CE</v>
          </cell>
          <cell r="C159">
            <v>1470</v>
          </cell>
          <cell r="D159" t="str">
            <v>32128 COM OGONI</v>
          </cell>
          <cell r="E159">
            <v>1562.4670000000001</v>
          </cell>
          <cell r="H159">
            <v>15076</v>
          </cell>
          <cell r="J159">
            <v>1820</v>
          </cell>
          <cell r="X159">
            <v>1579</v>
          </cell>
          <cell r="Y159">
            <v>887</v>
          </cell>
          <cell r="Z159">
            <v>1923</v>
          </cell>
          <cell r="AA159">
            <v>3106</v>
          </cell>
          <cell r="AB159">
            <v>4289</v>
          </cell>
          <cell r="AC159">
            <v>5620</v>
          </cell>
          <cell r="AD159">
            <v>7247</v>
          </cell>
          <cell r="AE159">
            <v>9022</v>
          </cell>
          <cell r="AF159">
            <v>9762</v>
          </cell>
          <cell r="AG159">
            <v>11093</v>
          </cell>
          <cell r="AH159">
            <v>12572</v>
          </cell>
          <cell r="AI159">
            <v>14051</v>
          </cell>
          <cell r="AJ159">
            <v>14791</v>
          </cell>
          <cell r="BA159">
            <v>-2992.33</v>
          </cell>
          <cell r="BD159">
            <v>-1196</v>
          </cell>
          <cell r="BF159">
            <v>183</v>
          </cell>
          <cell r="BT159">
            <v>-2976</v>
          </cell>
          <cell r="BU159">
            <v>44</v>
          </cell>
          <cell r="BV159">
            <v>96</v>
          </cell>
          <cell r="BW159">
            <v>156</v>
          </cell>
          <cell r="BX159">
            <v>215</v>
          </cell>
          <cell r="BY159">
            <v>282</v>
          </cell>
          <cell r="BZ159">
            <v>363</v>
          </cell>
          <cell r="CA159">
            <v>452</v>
          </cell>
          <cell r="CB159">
            <v>489</v>
          </cell>
          <cell r="CC159">
            <v>556</v>
          </cell>
          <cell r="CD159">
            <v>630</v>
          </cell>
          <cell r="CE159">
            <v>704</v>
          </cell>
          <cell r="CF159">
            <v>741</v>
          </cell>
          <cell r="CW159">
            <v>-2087.154</v>
          </cell>
          <cell r="CZ159">
            <v>-648</v>
          </cell>
          <cell r="DB159">
            <v>128</v>
          </cell>
          <cell r="DP159">
            <v>-2076</v>
          </cell>
          <cell r="DQ159">
            <v>22</v>
          </cell>
          <cell r="DR159">
            <v>48</v>
          </cell>
          <cell r="DS159">
            <v>78</v>
          </cell>
          <cell r="DT159">
            <v>108</v>
          </cell>
          <cell r="DU159">
            <v>141</v>
          </cell>
          <cell r="DV159">
            <v>182</v>
          </cell>
          <cell r="DW159">
            <v>227</v>
          </cell>
          <cell r="DX159">
            <v>245</v>
          </cell>
          <cell r="DY159">
            <v>279</v>
          </cell>
          <cell r="DZ159">
            <v>316</v>
          </cell>
          <cell r="EA159">
            <v>353</v>
          </cell>
          <cell r="EB159">
            <v>372</v>
          </cell>
          <cell r="ES159">
            <v>30500</v>
          </cell>
          <cell r="ET159">
            <v>1528</v>
          </cell>
          <cell r="EU159">
            <v>1150</v>
          </cell>
          <cell r="EV159">
            <v>13845</v>
          </cell>
          <cell r="EW159">
            <v>694</v>
          </cell>
          <cell r="EX159">
            <v>368</v>
          </cell>
          <cell r="EY159">
            <v>24225.428</v>
          </cell>
          <cell r="EZ159">
            <v>2617.8649999999998</v>
          </cell>
          <cell r="FA159">
            <v>1303.3679999999999</v>
          </cell>
          <cell r="FB159">
            <v>15108.482</v>
          </cell>
          <cell r="FC159">
            <v>-2254.3440000000001</v>
          </cell>
          <cell r="FD159">
            <v>-1698.97</v>
          </cell>
          <cell r="FE159">
            <v>102295</v>
          </cell>
          <cell r="FF159">
            <v>3811</v>
          </cell>
          <cell r="FG159">
            <v>2909</v>
          </cell>
          <cell r="FH159">
            <v>104977</v>
          </cell>
          <cell r="FI159">
            <v>9850</v>
          </cell>
          <cell r="FJ159">
            <v>5847</v>
          </cell>
          <cell r="FK159">
            <v>93952</v>
          </cell>
          <cell r="FL159">
            <v>4651</v>
          </cell>
          <cell r="FM159">
            <v>3403</v>
          </cell>
          <cell r="FN159">
            <v>41580</v>
          </cell>
          <cell r="FO159">
            <v>3824</v>
          </cell>
          <cell r="FP159">
            <v>3095</v>
          </cell>
          <cell r="FQ159">
            <v>15980</v>
          </cell>
          <cell r="FR159">
            <v>1221</v>
          </cell>
          <cell r="FS159">
            <v>795</v>
          </cell>
          <cell r="FT159">
            <v>56656</v>
          </cell>
          <cell r="FU159">
            <v>2628</v>
          </cell>
          <cell r="FV159">
            <v>2447</v>
          </cell>
        </row>
        <row r="160">
          <cell r="A160" t="str">
            <v>CE-1642</v>
          </cell>
          <cell r="B160" t="str">
            <v>CE</v>
          </cell>
          <cell r="C160">
            <v>1642</v>
          </cell>
          <cell r="D160" t="str">
            <v>32129 TOWN SHIP</v>
          </cell>
          <cell r="E160">
            <v>0</v>
          </cell>
          <cell r="H160">
            <v>0</v>
          </cell>
          <cell r="BA160">
            <v>0</v>
          </cell>
          <cell r="BD160">
            <v>0</v>
          </cell>
          <cell r="CW160">
            <v>0</v>
          </cell>
          <cell r="CZ160">
            <v>0</v>
          </cell>
          <cell r="EY160">
            <v>0</v>
          </cell>
          <cell r="EZ160">
            <v>0</v>
          </cell>
          <cell r="FA160">
            <v>0</v>
          </cell>
          <cell r="FB160">
            <v>0</v>
          </cell>
          <cell r="FC160">
            <v>0</v>
          </cell>
          <cell r="FD160">
            <v>0</v>
          </cell>
          <cell r="FE160" t="str">
            <v xml:space="preserve"> -   </v>
          </cell>
          <cell r="FF160" t="str">
            <v xml:space="preserve"> -   </v>
          </cell>
          <cell r="FG160" t="str">
            <v xml:space="preserve"> -   </v>
          </cell>
          <cell r="FH160">
            <v>0</v>
          </cell>
          <cell r="FI160">
            <v>0</v>
          </cell>
          <cell r="FJ160">
            <v>0</v>
          </cell>
          <cell r="FK160">
            <v>0</v>
          </cell>
          <cell r="FL160">
            <v>0</v>
          </cell>
          <cell r="FM160">
            <v>0</v>
          </cell>
          <cell r="FN160">
            <v>0</v>
          </cell>
          <cell r="FO160">
            <v>-518</v>
          </cell>
          <cell r="FP160">
            <v>-362</v>
          </cell>
          <cell r="FQ160">
            <v>0</v>
          </cell>
          <cell r="FR160">
            <v>-518</v>
          </cell>
          <cell r="FS160">
            <v>-362</v>
          </cell>
          <cell r="FT160">
            <v>0</v>
          </cell>
          <cell r="FU160">
            <v>-518</v>
          </cell>
          <cell r="FV160">
            <v>-362</v>
          </cell>
        </row>
        <row r="161">
          <cell r="A161" t="str">
            <v>CE-1200</v>
          </cell>
          <cell r="B161" t="str">
            <v>CE</v>
          </cell>
          <cell r="C161">
            <v>1200</v>
          </cell>
          <cell r="D161" t="str">
            <v>36281 COM Thessaloniki Metro</v>
          </cell>
          <cell r="E161">
            <v>9128.3770000000004</v>
          </cell>
          <cell r="H161">
            <v>11709</v>
          </cell>
          <cell r="J161">
            <v>2132</v>
          </cell>
          <cell r="X161">
            <v>10663</v>
          </cell>
          <cell r="Y161">
            <v>1448</v>
          </cell>
          <cell r="Z161">
            <v>3518</v>
          </cell>
          <cell r="AA161">
            <v>5187</v>
          </cell>
          <cell r="AB161">
            <v>7176</v>
          </cell>
          <cell r="AC161">
            <v>9058</v>
          </cell>
          <cell r="AD161">
            <v>10972</v>
          </cell>
          <cell r="AE161">
            <v>12917</v>
          </cell>
          <cell r="AF161">
            <v>15024</v>
          </cell>
          <cell r="AG161">
            <v>17098</v>
          </cell>
          <cell r="AH161">
            <v>19000</v>
          </cell>
          <cell r="AI161">
            <v>21020</v>
          </cell>
          <cell r="AJ161">
            <v>23055</v>
          </cell>
          <cell r="BA161">
            <v>-1048.97</v>
          </cell>
          <cell r="BD161">
            <v>-1412</v>
          </cell>
          <cell r="BF161">
            <v>-26</v>
          </cell>
          <cell r="BT161">
            <v>-1460</v>
          </cell>
          <cell r="BU161">
            <v>-28</v>
          </cell>
          <cell r="BV161">
            <v>-56</v>
          </cell>
          <cell r="BW161">
            <v>-83</v>
          </cell>
          <cell r="BX161">
            <v>-111</v>
          </cell>
          <cell r="BY161">
            <v>-138</v>
          </cell>
          <cell r="BZ161">
            <v>-164</v>
          </cell>
          <cell r="CA161">
            <v>-190</v>
          </cell>
          <cell r="CB161">
            <v>-216</v>
          </cell>
          <cell r="CC161">
            <v>-242</v>
          </cell>
          <cell r="CD161">
            <v>-267</v>
          </cell>
          <cell r="CE161">
            <v>-292</v>
          </cell>
          <cell r="CF161">
            <v>-317</v>
          </cell>
          <cell r="CW161">
            <v>-1048.97</v>
          </cell>
          <cell r="CZ161">
            <v>-1412</v>
          </cell>
          <cell r="DB161">
            <v>-26</v>
          </cell>
          <cell r="DP161">
            <v>-1460</v>
          </cell>
          <cell r="DQ161">
            <v>-28</v>
          </cell>
          <cell r="DR161">
            <v>-56</v>
          </cell>
          <cell r="DS161">
            <v>-83</v>
          </cell>
          <cell r="DT161">
            <v>-111</v>
          </cell>
          <cell r="DU161">
            <v>-138</v>
          </cell>
          <cell r="DV161">
            <v>-164</v>
          </cell>
          <cell r="DW161">
            <v>-190</v>
          </cell>
          <cell r="DX161">
            <v>-216</v>
          </cell>
          <cell r="DY161">
            <v>-242</v>
          </cell>
          <cell r="DZ161">
            <v>-267</v>
          </cell>
          <cell r="EA161">
            <v>-292</v>
          </cell>
          <cell r="EB161">
            <v>-317</v>
          </cell>
          <cell r="ES161">
            <v>45599</v>
          </cell>
          <cell r="ET161">
            <v>-259</v>
          </cell>
          <cell r="EU161">
            <v>-259</v>
          </cell>
          <cell r="EV161">
            <v>76104</v>
          </cell>
          <cell r="EW161">
            <v>-132</v>
          </cell>
          <cell r="EX161">
            <v>-132</v>
          </cell>
          <cell r="EY161">
            <v>30077.33</v>
          </cell>
          <cell r="EZ161">
            <v>-265.76499999999999</v>
          </cell>
          <cell r="FA161">
            <v>-265.76499999999999</v>
          </cell>
          <cell r="FB161">
            <v>21450.638999999999</v>
          </cell>
          <cell r="FC161">
            <v>-1141.2460000000001</v>
          </cell>
          <cell r="FD161">
            <v>-1141.2460000000001</v>
          </cell>
          <cell r="FE161">
            <v>217385</v>
          </cell>
          <cell r="FF161">
            <v>-3705</v>
          </cell>
          <cell r="FG161">
            <v>-3705</v>
          </cell>
          <cell r="FH161">
            <v>214292.22</v>
          </cell>
          <cell r="FI161">
            <v>-2169</v>
          </cell>
          <cell r="FJ161">
            <v>-2169</v>
          </cell>
          <cell r="FK161">
            <v>215336.02</v>
          </cell>
          <cell r="FL161">
            <v>-3098.36</v>
          </cell>
          <cell r="FM161">
            <v>-3098.36</v>
          </cell>
          <cell r="FN161">
            <v>13238</v>
          </cell>
          <cell r="FO161">
            <v>-1574</v>
          </cell>
          <cell r="FP161">
            <v>-1574</v>
          </cell>
          <cell r="FQ161">
            <v>10338</v>
          </cell>
          <cell r="FR161">
            <v>-1574</v>
          </cell>
          <cell r="FS161">
            <v>-1574</v>
          </cell>
          <cell r="FT161">
            <v>24947</v>
          </cell>
          <cell r="FU161">
            <v>-2986</v>
          </cell>
          <cell r="FV161">
            <v>-2986</v>
          </cell>
        </row>
        <row r="162">
          <cell r="A162" t="str">
            <v>CE-1210</v>
          </cell>
          <cell r="B162" t="str">
            <v>CE</v>
          </cell>
          <cell r="C162">
            <v>1210</v>
          </cell>
          <cell r="D162" t="str">
            <v>36281E COM RETTIFICHE THESSALONIKI METRO</v>
          </cell>
          <cell r="E162">
            <v>-5353.6580000000004</v>
          </cell>
          <cell r="H162">
            <v>-9074</v>
          </cell>
          <cell r="J162">
            <v>-1594</v>
          </cell>
          <cell r="X162">
            <v>-8504</v>
          </cell>
          <cell r="Y162">
            <v>-1313</v>
          </cell>
          <cell r="Z162">
            <v>-3248</v>
          </cell>
          <cell r="AA162">
            <v>-4778</v>
          </cell>
          <cell r="AB162">
            <v>-6629</v>
          </cell>
          <cell r="AC162">
            <v>-8373</v>
          </cell>
          <cell r="AD162">
            <v>-10147</v>
          </cell>
          <cell r="AE162">
            <v>-11954</v>
          </cell>
          <cell r="AF162">
            <v>-13924</v>
          </cell>
          <cell r="AG162">
            <v>-15863</v>
          </cell>
          <cell r="AH162">
            <v>-17628</v>
          </cell>
          <cell r="AI162">
            <v>-19513</v>
          </cell>
          <cell r="AJ162">
            <v>-21414</v>
          </cell>
          <cell r="BA162">
            <v>0</v>
          </cell>
          <cell r="BD162">
            <v>0</v>
          </cell>
          <cell r="BF162">
            <v>0</v>
          </cell>
          <cell r="BT162">
            <v>0</v>
          </cell>
          <cell r="BU162">
            <v>0</v>
          </cell>
          <cell r="BV162">
            <v>0</v>
          </cell>
          <cell r="BW162">
            <v>0</v>
          </cell>
          <cell r="BX162">
            <v>0</v>
          </cell>
          <cell r="BY162">
            <v>0</v>
          </cell>
          <cell r="BZ162">
            <v>0</v>
          </cell>
          <cell r="CA162">
            <v>0</v>
          </cell>
          <cell r="CB162">
            <v>0</v>
          </cell>
          <cell r="CC162">
            <v>0</v>
          </cell>
          <cell r="CD162">
            <v>0</v>
          </cell>
          <cell r="CE162">
            <v>0</v>
          </cell>
          <cell r="CF162">
            <v>0</v>
          </cell>
          <cell r="CW162">
            <v>0</v>
          </cell>
          <cell r="CZ162">
            <v>0</v>
          </cell>
          <cell r="DB162">
            <v>0</v>
          </cell>
          <cell r="DP162">
            <v>0</v>
          </cell>
          <cell r="DQ162">
            <v>0</v>
          </cell>
          <cell r="DR162">
            <v>0</v>
          </cell>
          <cell r="DS162">
            <v>0</v>
          </cell>
          <cell r="DT162">
            <v>0</v>
          </cell>
          <cell r="DU162">
            <v>0</v>
          </cell>
          <cell r="DV162">
            <v>0</v>
          </cell>
          <cell r="DW162">
            <v>0</v>
          </cell>
          <cell r="DX162">
            <v>0</v>
          </cell>
          <cell r="DY162">
            <v>0</v>
          </cell>
          <cell r="DZ162">
            <v>0</v>
          </cell>
          <cell r="EA162">
            <v>0</v>
          </cell>
          <cell r="EB162">
            <v>0</v>
          </cell>
          <cell r="ES162">
            <v>-27652</v>
          </cell>
          <cell r="ET162">
            <v>0</v>
          </cell>
          <cell r="EU162">
            <v>0</v>
          </cell>
          <cell r="EV162">
            <v>-43753</v>
          </cell>
          <cell r="EW162">
            <v>0</v>
          </cell>
          <cell r="EX162">
            <v>0</v>
          </cell>
          <cell r="EY162">
            <v>-24774.861000000001</v>
          </cell>
          <cell r="EZ162">
            <v>0</v>
          </cell>
          <cell r="FA162">
            <v>0</v>
          </cell>
          <cell r="FB162">
            <v>-14355.29</v>
          </cell>
          <cell r="FC162">
            <v>0</v>
          </cell>
          <cell r="FD162">
            <v>0</v>
          </cell>
          <cell r="FE162">
            <v>-127043</v>
          </cell>
          <cell r="FF162" t="str">
            <v xml:space="preserve"> -   </v>
          </cell>
          <cell r="FG162" t="str">
            <v xml:space="preserve"> -   </v>
          </cell>
          <cell r="FH162">
            <v>-125657.43</v>
          </cell>
          <cell r="FI162">
            <v>0</v>
          </cell>
          <cell r="FJ162">
            <v>0</v>
          </cell>
          <cell r="FK162">
            <v>-118100</v>
          </cell>
          <cell r="FL162">
            <v>0</v>
          </cell>
          <cell r="FM162">
            <v>0</v>
          </cell>
          <cell r="FN162">
            <v>-8109</v>
          </cell>
          <cell r="FO162">
            <v>0</v>
          </cell>
          <cell r="FP162">
            <v>0</v>
          </cell>
          <cell r="FQ162">
            <v>-5478</v>
          </cell>
          <cell r="FR162">
            <v>0</v>
          </cell>
          <cell r="FS162">
            <v>0</v>
          </cell>
          <cell r="FT162">
            <v>-17183</v>
          </cell>
          <cell r="FU162">
            <v>0</v>
          </cell>
          <cell r="FV162">
            <v>0</v>
          </cell>
        </row>
        <row r="163">
          <cell r="A163" t="str">
            <v>CE-1220</v>
          </cell>
          <cell r="B163" t="str">
            <v>CE</v>
          </cell>
          <cell r="C163">
            <v>1220</v>
          </cell>
          <cell r="D163" t="str">
            <v>36282 COM TESSALONIKI METRO CW</v>
          </cell>
          <cell r="E163">
            <v>10517.295</v>
          </cell>
          <cell r="H163">
            <v>15776</v>
          </cell>
          <cell r="J163">
            <v>3164</v>
          </cell>
          <cell r="X163">
            <v>14414</v>
          </cell>
          <cell r="Y163">
            <v>2086</v>
          </cell>
          <cell r="Z163">
            <v>5039</v>
          </cell>
          <cell r="AA163">
            <v>7487</v>
          </cell>
          <cell r="AB163">
            <v>10528</v>
          </cell>
          <cell r="AC163">
            <v>13393</v>
          </cell>
          <cell r="AD163">
            <v>16301</v>
          </cell>
          <cell r="AE163">
            <v>19286</v>
          </cell>
          <cell r="AF163">
            <v>22525</v>
          </cell>
          <cell r="AG163">
            <v>25796</v>
          </cell>
          <cell r="AH163">
            <v>28776</v>
          </cell>
          <cell r="AI163">
            <v>31989</v>
          </cell>
          <cell r="AJ163">
            <v>35273</v>
          </cell>
          <cell r="BA163">
            <v>302.73</v>
          </cell>
          <cell r="BD163">
            <v>418</v>
          </cell>
          <cell r="BF163">
            <v>160</v>
          </cell>
          <cell r="BT163">
            <v>228</v>
          </cell>
          <cell r="BU163">
            <v>81</v>
          </cell>
          <cell r="BV163">
            <v>221</v>
          </cell>
          <cell r="BW163">
            <v>329</v>
          </cell>
          <cell r="BX163">
            <v>470</v>
          </cell>
          <cell r="BY163">
            <v>603</v>
          </cell>
          <cell r="BZ163">
            <v>739</v>
          </cell>
          <cell r="CA163">
            <v>879</v>
          </cell>
          <cell r="CB163">
            <v>1032</v>
          </cell>
          <cell r="CC163">
            <v>1185</v>
          </cell>
          <cell r="CD163">
            <v>1322</v>
          </cell>
          <cell r="CE163">
            <v>1471</v>
          </cell>
          <cell r="CF163">
            <v>1625</v>
          </cell>
          <cell r="CW163">
            <v>302.73</v>
          </cell>
          <cell r="CZ163">
            <v>418</v>
          </cell>
          <cell r="DB163">
            <v>160</v>
          </cell>
          <cell r="DP163">
            <v>228</v>
          </cell>
          <cell r="DQ163">
            <v>81</v>
          </cell>
          <cell r="DR163">
            <v>221</v>
          </cell>
          <cell r="DS163">
            <v>329</v>
          </cell>
          <cell r="DT163">
            <v>470</v>
          </cell>
          <cell r="DU163">
            <v>603</v>
          </cell>
          <cell r="DV163">
            <v>739</v>
          </cell>
          <cell r="DW163">
            <v>879</v>
          </cell>
          <cell r="DX163">
            <v>1032</v>
          </cell>
          <cell r="DY163">
            <v>1185</v>
          </cell>
          <cell r="DZ163">
            <v>1322</v>
          </cell>
          <cell r="EA163">
            <v>1471</v>
          </cell>
          <cell r="EB163">
            <v>1625</v>
          </cell>
          <cell r="ES163">
            <v>48581</v>
          </cell>
          <cell r="ET163">
            <v>2235</v>
          </cell>
          <cell r="EU163">
            <v>2235</v>
          </cell>
          <cell r="EV163">
            <v>60037</v>
          </cell>
          <cell r="EW163">
            <v>812</v>
          </cell>
          <cell r="EX163">
            <v>812</v>
          </cell>
          <cell r="EY163">
            <v>40636.800000000003</v>
          </cell>
          <cell r="EZ163">
            <v>2625.65</v>
          </cell>
          <cell r="FA163">
            <v>2625.65</v>
          </cell>
          <cell r="FB163">
            <v>28081.879000000001</v>
          </cell>
          <cell r="FC163">
            <v>1388.9290000000001</v>
          </cell>
          <cell r="FD163">
            <v>1388.9290000000001</v>
          </cell>
          <cell r="FE163">
            <v>202250</v>
          </cell>
          <cell r="FF163">
            <v>7524</v>
          </cell>
          <cell r="FG163">
            <v>7524</v>
          </cell>
          <cell r="FH163">
            <v>200060</v>
          </cell>
          <cell r="FI163">
            <v>9721</v>
          </cell>
          <cell r="FJ163">
            <v>9517</v>
          </cell>
          <cell r="FK163">
            <v>200982.5</v>
          </cell>
          <cell r="FL163">
            <v>8245</v>
          </cell>
          <cell r="FM163">
            <v>8245</v>
          </cell>
          <cell r="FN163">
            <v>14415</v>
          </cell>
          <cell r="FO163">
            <v>951</v>
          </cell>
          <cell r="FP163">
            <v>747</v>
          </cell>
          <cell r="FQ163">
            <v>11784</v>
          </cell>
          <cell r="FR163">
            <v>716</v>
          </cell>
          <cell r="FS163">
            <v>716</v>
          </cell>
          <cell r="FT163">
            <v>30191</v>
          </cell>
          <cell r="FU163">
            <v>1369</v>
          </cell>
          <cell r="FV163">
            <v>1165</v>
          </cell>
        </row>
        <row r="164">
          <cell r="A164" t="str">
            <v>CE-1330</v>
          </cell>
          <cell r="B164" t="str">
            <v>CE</v>
          </cell>
          <cell r="C164">
            <v>1330</v>
          </cell>
          <cell r="D164" t="str">
            <v>4402F COM SEDE FILIALE ARGENTINA</v>
          </cell>
          <cell r="E164">
            <v>212.22800000000001</v>
          </cell>
          <cell r="H164">
            <v>1079</v>
          </cell>
          <cell r="J164">
            <v>380</v>
          </cell>
          <cell r="X164">
            <v>329</v>
          </cell>
          <cell r="Y164">
            <v>10</v>
          </cell>
          <cell r="Z164">
            <v>20</v>
          </cell>
          <cell r="AA164">
            <v>30</v>
          </cell>
          <cell r="AB164">
            <v>40</v>
          </cell>
          <cell r="AC164">
            <v>50</v>
          </cell>
          <cell r="AD164">
            <v>60</v>
          </cell>
          <cell r="AE164">
            <v>70</v>
          </cell>
          <cell r="AF164">
            <v>80</v>
          </cell>
          <cell r="AG164">
            <v>90</v>
          </cell>
          <cell r="AH164">
            <v>100</v>
          </cell>
          <cell r="AI164">
            <v>110</v>
          </cell>
          <cell r="AJ164">
            <v>120</v>
          </cell>
          <cell r="BA164">
            <v>-3915.9319999999998</v>
          </cell>
          <cell r="BD164">
            <v>-3648</v>
          </cell>
          <cell r="BF164">
            <v>46</v>
          </cell>
          <cell r="BT164">
            <v>-4438</v>
          </cell>
          <cell r="BU164">
            <v>-4</v>
          </cell>
          <cell r="BV164">
            <v>-8</v>
          </cell>
          <cell r="BW164">
            <v>-12</v>
          </cell>
          <cell r="BX164">
            <v>-15</v>
          </cell>
          <cell r="BY164">
            <v>-19</v>
          </cell>
          <cell r="BZ164">
            <v>-25</v>
          </cell>
          <cell r="CA164">
            <v>-29</v>
          </cell>
          <cell r="CB164">
            <v>-33</v>
          </cell>
          <cell r="CC164">
            <v>-37</v>
          </cell>
          <cell r="CD164">
            <v>-41</v>
          </cell>
          <cell r="CE164">
            <v>-45</v>
          </cell>
          <cell r="CF164">
            <v>-456</v>
          </cell>
          <cell r="CW164">
            <v>-3674.4059999999999</v>
          </cell>
          <cell r="CZ164">
            <v>-3727</v>
          </cell>
          <cell r="DB164">
            <v>266</v>
          </cell>
          <cell r="DP164">
            <v>-3713</v>
          </cell>
          <cell r="DQ164">
            <v>-9</v>
          </cell>
          <cell r="DR164">
            <v>-17</v>
          </cell>
          <cell r="DS164">
            <v>-26</v>
          </cell>
          <cell r="DT164">
            <v>-35</v>
          </cell>
          <cell r="DU164">
            <v>-43</v>
          </cell>
          <cell r="DV164">
            <v>-54</v>
          </cell>
          <cell r="DW164">
            <v>-63</v>
          </cell>
          <cell r="DX164">
            <v>-71</v>
          </cell>
          <cell r="DY164">
            <v>-80</v>
          </cell>
          <cell r="DZ164">
            <v>-89</v>
          </cell>
          <cell r="EA164">
            <v>-98</v>
          </cell>
          <cell r="EB164">
            <v>-514</v>
          </cell>
          <cell r="ES164">
            <v>119</v>
          </cell>
          <cell r="ET164">
            <v>-391</v>
          </cell>
          <cell r="EU164">
            <v>-453</v>
          </cell>
          <cell r="EV164">
            <v>118</v>
          </cell>
          <cell r="EW164">
            <v>-355</v>
          </cell>
          <cell r="EX164">
            <v>-410</v>
          </cell>
          <cell r="EY164">
            <v>1701</v>
          </cell>
          <cell r="EZ164">
            <v>1271</v>
          </cell>
          <cell r="FA164">
            <v>1205</v>
          </cell>
          <cell r="FB164">
            <v>1912.308</v>
          </cell>
          <cell r="FC164">
            <v>1158.691</v>
          </cell>
          <cell r="FD164">
            <v>683.98699999999997</v>
          </cell>
          <cell r="FE164" t="str">
            <v xml:space="preserve"> -   </v>
          </cell>
          <cell r="FF164" t="str">
            <v xml:space="preserve"> -   </v>
          </cell>
          <cell r="FG164" t="str">
            <v xml:space="preserve"> -   </v>
          </cell>
          <cell r="FH164">
            <v>0</v>
          </cell>
          <cell r="FI164">
            <v>0</v>
          </cell>
          <cell r="FJ164">
            <v>0</v>
          </cell>
          <cell r="FK164">
            <v>0</v>
          </cell>
          <cell r="FL164">
            <v>0</v>
          </cell>
          <cell r="FM164">
            <v>0</v>
          </cell>
          <cell r="FN164">
            <v>2946</v>
          </cell>
          <cell r="FO164">
            <v>1067</v>
          </cell>
          <cell r="FP164">
            <v>130</v>
          </cell>
          <cell r="FQ164">
            <v>2946</v>
          </cell>
          <cell r="FR164">
            <v>1067</v>
          </cell>
          <cell r="FS164">
            <v>130</v>
          </cell>
          <cell r="FT164">
            <v>4025</v>
          </cell>
          <cell r="FU164">
            <v>-2581</v>
          </cell>
          <cell r="FV164">
            <v>-3597</v>
          </cell>
        </row>
        <row r="165">
          <cell r="A165" t="str">
            <v>CE-1240</v>
          </cell>
          <cell r="B165" t="str">
            <v>CE</v>
          </cell>
          <cell r="C165">
            <v>1240</v>
          </cell>
          <cell r="D165" t="str">
            <v>4411F COM FILIALE GRECIA</v>
          </cell>
          <cell r="E165">
            <v>2084.5120000000002</v>
          </cell>
          <cell r="H165">
            <v>2795</v>
          </cell>
          <cell r="J165">
            <v>222</v>
          </cell>
          <cell r="X165">
            <v>2638</v>
          </cell>
          <cell r="Y165">
            <v>161</v>
          </cell>
          <cell r="Z165">
            <v>322</v>
          </cell>
          <cell r="AA165">
            <v>483</v>
          </cell>
          <cell r="AB165">
            <v>644</v>
          </cell>
          <cell r="AC165">
            <v>805</v>
          </cell>
          <cell r="AD165">
            <v>966</v>
          </cell>
          <cell r="AE165">
            <v>1127</v>
          </cell>
          <cell r="AF165">
            <v>1288</v>
          </cell>
          <cell r="AG165">
            <v>1449</v>
          </cell>
          <cell r="AH165">
            <v>1580</v>
          </cell>
          <cell r="AI165">
            <v>1711</v>
          </cell>
          <cell r="AJ165">
            <v>1842</v>
          </cell>
          <cell r="BA165">
            <v>-922.17100000000005</v>
          </cell>
          <cell r="BD165">
            <v>-1641</v>
          </cell>
          <cell r="BF165">
            <v>-151</v>
          </cell>
          <cell r="BT165">
            <v>-1795</v>
          </cell>
          <cell r="BU165">
            <v>-87</v>
          </cell>
          <cell r="BV165">
            <v>-174</v>
          </cell>
          <cell r="BW165">
            <v>-260</v>
          </cell>
          <cell r="BX165">
            <v>-348</v>
          </cell>
          <cell r="BY165">
            <v>-435</v>
          </cell>
          <cell r="BZ165">
            <v>-523</v>
          </cell>
          <cell r="CA165">
            <v>-611</v>
          </cell>
          <cell r="CB165">
            <v>-699</v>
          </cell>
          <cell r="CC165">
            <v>-785</v>
          </cell>
          <cell r="CD165">
            <v>-904</v>
          </cell>
          <cell r="CE165">
            <v>-1023</v>
          </cell>
          <cell r="CF165">
            <v>-1143</v>
          </cell>
          <cell r="CW165">
            <v>-969.48599999999999</v>
          </cell>
          <cell r="CZ165">
            <v>-1776</v>
          </cell>
          <cell r="DB165">
            <v>-148</v>
          </cell>
          <cell r="DP165">
            <v>-1672</v>
          </cell>
          <cell r="DQ165">
            <v>-100</v>
          </cell>
          <cell r="DR165">
            <v>-200</v>
          </cell>
          <cell r="DS165">
            <v>-299</v>
          </cell>
          <cell r="DT165">
            <v>-402</v>
          </cell>
          <cell r="DU165">
            <v>-504</v>
          </cell>
          <cell r="DV165">
            <v>-607</v>
          </cell>
          <cell r="DW165">
            <v>-710</v>
          </cell>
          <cell r="DX165">
            <v>-812</v>
          </cell>
          <cell r="DY165">
            <v>-912</v>
          </cell>
          <cell r="DZ165">
            <v>-1046</v>
          </cell>
          <cell r="EA165">
            <v>-1181</v>
          </cell>
          <cell r="EB165">
            <v>-1316</v>
          </cell>
          <cell r="ES165">
            <v>925</v>
          </cell>
          <cell r="ET165">
            <v>-1912</v>
          </cell>
          <cell r="EU165">
            <v>-1897</v>
          </cell>
          <cell r="EV165">
            <v>885</v>
          </cell>
          <cell r="EW165">
            <v>-2037</v>
          </cell>
          <cell r="EX165">
            <v>-2022</v>
          </cell>
          <cell r="EY165">
            <v>305.09100000000001</v>
          </cell>
          <cell r="EZ165">
            <v>-1263.808</v>
          </cell>
          <cell r="FA165">
            <v>-1123.6079999999999</v>
          </cell>
          <cell r="FB165">
            <v>2465.8739999999998</v>
          </cell>
          <cell r="FC165">
            <v>-1197.348</v>
          </cell>
          <cell r="FD165">
            <v>-1254.365</v>
          </cell>
          <cell r="FE165" t="str">
            <v xml:space="preserve"> -   </v>
          </cell>
          <cell r="FF165" t="str">
            <v xml:space="preserve"> -   </v>
          </cell>
          <cell r="FG165" t="str">
            <v xml:space="preserve"> -   </v>
          </cell>
          <cell r="FH165">
            <v>0</v>
          </cell>
          <cell r="FI165">
            <v>0</v>
          </cell>
          <cell r="FJ165">
            <v>0</v>
          </cell>
          <cell r="FK165">
            <v>0</v>
          </cell>
          <cell r="FL165">
            <v>0</v>
          </cell>
          <cell r="FM165">
            <v>0</v>
          </cell>
          <cell r="FN165">
            <v>2351</v>
          </cell>
          <cell r="FO165">
            <v>-632</v>
          </cell>
          <cell r="FP165">
            <v>-367</v>
          </cell>
          <cell r="FQ165">
            <v>2351</v>
          </cell>
          <cell r="FR165">
            <v>-632</v>
          </cell>
          <cell r="FS165">
            <v>-367</v>
          </cell>
          <cell r="FT165">
            <v>5146</v>
          </cell>
          <cell r="FU165">
            <v>-2273</v>
          </cell>
          <cell r="FV165">
            <v>-2143</v>
          </cell>
        </row>
        <row r="166">
          <cell r="A166" t="str">
            <v>CE-1241</v>
          </cell>
          <cell r="B166" t="str">
            <v>CE</v>
          </cell>
          <cell r="C166">
            <v>1241</v>
          </cell>
          <cell r="D166" t="str">
            <v>20026 COM COSTI SEDE: GRECIA</v>
          </cell>
          <cell r="FT166">
            <v>0</v>
          </cell>
          <cell r="FU166">
            <v>0</v>
          </cell>
          <cell r="FV166">
            <v>0</v>
          </cell>
        </row>
        <row r="167">
          <cell r="A167" t="str">
            <v>CE-1100</v>
          </cell>
          <cell r="B167" t="str">
            <v>CE</v>
          </cell>
          <cell r="C167">
            <v>1100</v>
          </cell>
          <cell r="D167" t="str">
            <v>4489FI COM FILIALE HONK KONG</v>
          </cell>
          <cell r="E167">
            <v>0</v>
          </cell>
          <cell r="H167">
            <v>0</v>
          </cell>
          <cell r="J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BA167">
            <v>-34.56</v>
          </cell>
          <cell r="BD167">
            <v>-67</v>
          </cell>
          <cell r="BF167">
            <v>-12</v>
          </cell>
          <cell r="BT167">
            <v>-43</v>
          </cell>
          <cell r="BU167">
            <v>-4</v>
          </cell>
          <cell r="BV167">
            <v>-7</v>
          </cell>
          <cell r="BW167">
            <v>-11</v>
          </cell>
          <cell r="BX167">
            <v>-14</v>
          </cell>
          <cell r="BY167">
            <v>-18</v>
          </cell>
          <cell r="BZ167">
            <v>-22</v>
          </cell>
          <cell r="CA167">
            <v>-25</v>
          </cell>
          <cell r="CB167">
            <v>-29</v>
          </cell>
          <cell r="CC167">
            <v>-32</v>
          </cell>
          <cell r="CD167">
            <v>-36</v>
          </cell>
          <cell r="CE167">
            <v>-40</v>
          </cell>
          <cell r="CF167">
            <v>-43</v>
          </cell>
          <cell r="CW167">
            <v>-34.595999999999997</v>
          </cell>
          <cell r="CZ167">
            <v>-67</v>
          </cell>
          <cell r="DB167">
            <v>-12</v>
          </cell>
          <cell r="DP167">
            <v>-43</v>
          </cell>
          <cell r="DQ167">
            <v>-4</v>
          </cell>
          <cell r="DR167">
            <v>-7</v>
          </cell>
          <cell r="DS167">
            <v>-11</v>
          </cell>
          <cell r="DT167">
            <v>-14</v>
          </cell>
          <cell r="DU167">
            <v>-18</v>
          </cell>
          <cell r="DV167">
            <v>-22</v>
          </cell>
          <cell r="DW167">
            <v>-25</v>
          </cell>
          <cell r="DX167">
            <v>-29</v>
          </cell>
          <cell r="DY167">
            <v>-32</v>
          </cell>
          <cell r="DZ167">
            <v>-36</v>
          </cell>
          <cell r="EA167">
            <v>-40</v>
          </cell>
          <cell r="EB167">
            <v>-43</v>
          </cell>
          <cell r="ES167">
            <v>0</v>
          </cell>
          <cell r="ET167">
            <v>-43</v>
          </cell>
          <cell r="EU167">
            <v>-43</v>
          </cell>
          <cell r="EV167">
            <v>0</v>
          </cell>
          <cell r="EW167">
            <v>-43</v>
          </cell>
          <cell r="EX167">
            <v>-43</v>
          </cell>
          <cell r="EY167">
            <v>0</v>
          </cell>
          <cell r="EZ167">
            <v>-156</v>
          </cell>
          <cell r="FA167">
            <v>-156</v>
          </cell>
          <cell r="FB167">
            <v>0</v>
          </cell>
          <cell r="FC167">
            <v>-156</v>
          </cell>
          <cell r="FD167">
            <v>-156</v>
          </cell>
          <cell r="FE167" t="str">
            <v xml:space="preserve"> -   </v>
          </cell>
          <cell r="FF167" t="str">
            <v xml:space="preserve"> -   </v>
          </cell>
          <cell r="FG167" t="str">
            <v xml:space="preserve"> -   </v>
          </cell>
          <cell r="FH167">
            <v>0</v>
          </cell>
          <cell r="FI167">
            <v>0</v>
          </cell>
          <cell r="FJ167">
            <v>0</v>
          </cell>
          <cell r="FK167">
            <v>0</v>
          </cell>
          <cell r="FL167">
            <v>0</v>
          </cell>
          <cell r="FM167">
            <v>0</v>
          </cell>
          <cell r="FN167">
            <v>4</v>
          </cell>
          <cell r="FO167">
            <v>-506</v>
          </cell>
          <cell r="FP167">
            <v>0</v>
          </cell>
          <cell r="FQ167">
            <v>4</v>
          </cell>
          <cell r="FR167">
            <v>-506</v>
          </cell>
          <cell r="FS167">
            <v>-500</v>
          </cell>
          <cell r="FT167">
            <v>4</v>
          </cell>
          <cell r="FU167">
            <v>-573</v>
          </cell>
          <cell r="FV167">
            <v>-67</v>
          </cell>
        </row>
        <row r="168">
          <cell r="A168" t="str">
            <v>CE-1643</v>
          </cell>
          <cell r="B168" t="str">
            <v>CE</v>
          </cell>
          <cell r="C168">
            <v>1643</v>
          </cell>
          <cell r="D168" t="str">
            <v>4499F ROMANIA SEDE</v>
          </cell>
          <cell r="E168">
            <v>0</v>
          </cell>
          <cell r="H168">
            <v>0</v>
          </cell>
          <cell r="BA168">
            <v>0</v>
          </cell>
          <cell r="BD168">
            <v>0</v>
          </cell>
          <cell r="CW168">
            <v>0</v>
          </cell>
          <cell r="CZ168">
            <v>0</v>
          </cell>
          <cell r="EY168">
            <v>0</v>
          </cell>
          <cell r="EZ168">
            <v>0</v>
          </cell>
          <cell r="FA168">
            <v>0</v>
          </cell>
          <cell r="FB168">
            <v>0</v>
          </cell>
          <cell r="FC168">
            <v>0</v>
          </cell>
          <cell r="FD168">
            <v>0</v>
          </cell>
          <cell r="FE168" t="str">
            <v xml:space="preserve"> -   </v>
          </cell>
          <cell r="FF168" t="str">
            <v xml:space="preserve"> -   </v>
          </cell>
          <cell r="FG168" t="str">
            <v xml:space="preserve"> -   </v>
          </cell>
          <cell r="FH168">
            <v>0</v>
          </cell>
          <cell r="FI168">
            <v>0</v>
          </cell>
          <cell r="FJ168">
            <v>0</v>
          </cell>
          <cell r="FK168">
            <v>0</v>
          </cell>
          <cell r="FL168">
            <v>0</v>
          </cell>
          <cell r="FM168">
            <v>0</v>
          </cell>
          <cell r="FN168">
            <v>856</v>
          </cell>
          <cell r="FO168">
            <v>854</v>
          </cell>
          <cell r="FP168">
            <v>854</v>
          </cell>
          <cell r="FQ168">
            <v>856</v>
          </cell>
          <cell r="FR168">
            <v>854</v>
          </cell>
          <cell r="FS168">
            <v>854</v>
          </cell>
          <cell r="FT168">
            <v>856</v>
          </cell>
          <cell r="FU168">
            <v>854</v>
          </cell>
          <cell r="FV168">
            <v>854</v>
          </cell>
        </row>
        <row r="169">
          <cell r="A169" t="str">
            <v>CE-1500</v>
          </cell>
          <cell r="B169" t="str">
            <v>CE</v>
          </cell>
          <cell r="C169">
            <v>1500</v>
          </cell>
          <cell r="D169" t="str">
            <v>4540F COM FILIALE NEPAL SEDE</v>
          </cell>
          <cell r="E169">
            <v>1.5669999999999999</v>
          </cell>
          <cell r="H169">
            <v>2</v>
          </cell>
          <cell r="J169">
            <v>0</v>
          </cell>
          <cell r="X169">
            <v>2</v>
          </cell>
          <cell r="AJ169">
            <v>0</v>
          </cell>
          <cell r="BA169">
            <v>-0.45800000000000002</v>
          </cell>
          <cell r="BD169">
            <v>-2</v>
          </cell>
          <cell r="BF169">
            <v>-1</v>
          </cell>
          <cell r="BT169">
            <v>0</v>
          </cell>
          <cell r="CF169">
            <v>0</v>
          </cell>
          <cell r="CW169">
            <v>0</v>
          </cell>
          <cell r="CZ169">
            <v>0</v>
          </cell>
          <cell r="DB169">
            <v>0</v>
          </cell>
          <cell r="DP169">
            <v>0</v>
          </cell>
          <cell r="EB169">
            <v>0</v>
          </cell>
          <cell r="ES169">
            <v>0</v>
          </cell>
          <cell r="ET169">
            <v>0</v>
          </cell>
          <cell r="EU169">
            <v>0</v>
          </cell>
          <cell r="EV169">
            <v>0</v>
          </cell>
          <cell r="EW169">
            <v>0</v>
          </cell>
          <cell r="EX169">
            <v>0</v>
          </cell>
          <cell r="EY169">
            <v>0</v>
          </cell>
          <cell r="EZ169">
            <v>0</v>
          </cell>
          <cell r="FA169">
            <v>0</v>
          </cell>
          <cell r="FB169">
            <v>0</v>
          </cell>
          <cell r="FC169">
            <v>0.73099999999999998</v>
          </cell>
          <cell r="FD169">
            <v>0</v>
          </cell>
          <cell r="FE169" t="str">
            <v xml:space="preserve"> -   </v>
          </cell>
          <cell r="FF169" t="str">
            <v xml:space="preserve"> -   </v>
          </cell>
          <cell r="FG169" t="str">
            <v xml:space="preserve"> -   </v>
          </cell>
          <cell r="FH169">
            <v>0</v>
          </cell>
          <cell r="FI169">
            <v>0</v>
          </cell>
          <cell r="FJ169">
            <v>0</v>
          </cell>
          <cell r="FK169">
            <v>0</v>
          </cell>
          <cell r="FL169">
            <v>0</v>
          </cell>
          <cell r="FM169">
            <v>0</v>
          </cell>
          <cell r="FN169">
            <v>-75</v>
          </cell>
          <cell r="FO169">
            <v>0.7</v>
          </cell>
          <cell r="FP169">
            <v>0</v>
          </cell>
          <cell r="FQ169">
            <v>-75</v>
          </cell>
          <cell r="FR169">
            <v>0.7</v>
          </cell>
          <cell r="FS169">
            <v>0</v>
          </cell>
          <cell r="FT169">
            <v>-73</v>
          </cell>
          <cell r="FU169">
            <v>-1.3</v>
          </cell>
          <cell r="FV169">
            <v>0</v>
          </cell>
        </row>
        <row r="170">
          <cell r="A170" t="str">
            <v>CE-1510</v>
          </cell>
          <cell r="B170" t="str">
            <v>CE</v>
          </cell>
          <cell r="C170">
            <v>1510</v>
          </cell>
          <cell r="D170" t="str">
            <v>6508F COM SEDE FILIALE INDIA</v>
          </cell>
          <cell r="E170">
            <v>144.965</v>
          </cell>
          <cell r="H170">
            <v>194</v>
          </cell>
          <cell r="J170">
            <v>33</v>
          </cell>
          <cell r="X170">
            <v>145</v>
          </cell>
          <cell r="Y170">
            <v>0</v>
          </cell>
          <cell r="Z170">
            <v>0</v>
          </cell>
          <cell r="AA170">
            <v>0</v>
          </cell>
          <cell r="AB170">
            <v>0</v>
          </cell>
          <cell r="AC170">
            <v>0</v>
          </cell>
          <cell r="AD170">
            <v>0</v>
          </cell>
          <cell r="AE170">
            <v>0</v>
          </cell>
          <cell r="AF170">
            <v>0</v>
          </cell>
          <cell r="AG170">
            <v>0</v>
          </cell>
          <cell r="AH170">
            <v>0</v>
          </cell>
          <cell r="AI170">
            <v>0</v>
          </cell>
          <cell r="AJ170">
            <v>0</v>
          </cell>
          <cell r="BA170">
            <v>-92.4</v>
          </cell>
          <cell r="BD170">
            <v>-85</v>
          </cell>
          <cell r="BF170">
            <v>232</v>
          </cell>
          <cell r="BT170">
            <v>-39</v>
          </cell>
          <cell r="BU170">
            <v>18</v>
          </cell>
          <cell r="BV170">
            <v>35</v>
          </cell>
          <cell r="BW170">
            <v>53</v>
          </cell>
          <cell r="BX170">
            <v>70</v>
          </cell>
          <cell r="BY170">
            <v>88</v>
          </cell>
          <cell r="BZ170">
            <v>105</v>
          </cell>
          <cell r="CA170">
            <v>122</v>
          </cell>
          <cell r="CB170">
            <v>138</v>
          </cell>
          <cell r="CC170">
            <v>155</v>
          </cell>
          <cell r="CD170">
            <v>171</v>
          </cell>
          <cell r="CE170">
            <v>188</v>
          </cell>
          <cell r="CF170">
            <v>204</v>
          </cell>
          <cell r="CW170">
            <v>303.69600000000003</v>
          </cell>
          <cell r="CZ170">
            <v>-85</v>
          </cell>
          <cell r="DB170">
            <v>87</v>
          </cell>
          <cell r="DP170">
            <v>-40</v>
          </cell>
          <cell r="DQ170">
            <v>18</v>
          </cell>
          <cell r="DR170">
            <v>35</v>
          </cell>
          <cell r="DS170">
            <v>53</v>
          </cell>
          <cell r="DT170">
            <v>70</v>
          </cell>
          <cell r="DU170">
            <v>88</v>
          </cell>
          <cell r="DV170">
            <v>105</v>
          </cell>
          <cell r="DW170">
            <v>122</v>
          </cell>
          <cell r="DX170">
            <v>138</v>
          </cell>
          <cell r="DY170">
            <v>155</v>
          </cell>
          <cell r="DZ170">
            <v>171</v>
          </cell>
          <cell r="EA170">
            <v>188</v>
          </cell>
          <cell r="EB170">
            <v>204</v>
          </cell>
          <cell r="ES170">
            <v>0</v>
          </cell>
          <cell r="ET170">
            <v>510</v>
          </cell>
          <cell r="EU170">
            <v>510</v>
          </cell>
          <cell r="EV170">
            <v>0</v>
          </cell>
          <cell r="EW170">
            <v>0</v>
          </cell>
          <cell r="EX170">
            <v>0</v>
          </cell>
          <cell r="EY170">
            <v>0</v>
          </cell>
          <cell r="EZ170">
            <v>564</v>
          </cell>
          <cell r="FA170">
            <v>564</v>
          </cell>
          <cell r="FB170">
            <v>192.738</v>
          </cell>
          <cell r="FC170">
            <v>330.85</v>
          </cell>
          <cell r="FD170">
            <v>593.14400000000001</v>
          </cell>
          <cell r="FE170" t="str">
            <v xml:space="preserve"> -   </v>
          </cell>
          <cell r="FF170" t="str">
            <v xml:space="preserve"> -   </v>
          </cell>
          <cell r="FG170" t="str">
            <v xml:space="preserve"> -   </v>
          </cell>
          <cell r="FH170">
            <v>0</v>
          </cell>
          <cell r="FI170">
            <v>0</v>
          </cell>
          <cell r="FJ170">
            <v>0</v>
          </cell>
          <cell r="FK170">
            <v>0</v>
          </cell>
          <cell r="FL170">
            <v>0</v>
          </cell>
          <cell r="FM170">
            <v>0</v>
          </cell>
          <cell r="FN170">
            <v>29</v>
          </cell>
          <cell r="FO170">
            <v>75</v>
          </cell>
          <cell r="FP170">
            <v>80</v>
          </cell>
          <cell r="FQ170">
            <v>29</v>
          </cell>
          <cell r="FR170">
            <v>75</v>
          </cell>
          <cell r="FS170">
            <v>80</v>
          </cell>
          <cell r="FT170">
            <v>223</v>
          </cell>
          <cell r="FU170">
            <v>-10</v>
          </cell>
          <cell r="FV170">
            <v>-5</v>
          </cell>
        </row>
        <row r="171">
          <cell r="A171" t="str">
            <v>CE-1520</v>
          </cell>
          <cell r="B171" t="str">
            <v>CE</v>
          </cell>
          <cell r="C171">
            <v>1520</v>
          </cell>
          <cell r="D171" t="str">
            <v>04352 COM PAKISTAN</v>
          </cell>
          <cell r="E171">
            <v>0.23699999999999999</v>
          </cell>
          <cell r="H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BA171">
            <v>1789.3510000000001</v>
          </cell>
          <cell r="BD171">
            <v>1071</v>
          </cell>
          <cell r="BT171">
            <v>1806</v>
          </cell>
          <cell r="BU171">
            <v>6</v>
          </cell>
          <cell r="BV171">
            <v>12</v>
          </cell>
          <cell r="BW171">
            <v>18</v>
          </cell>
          <cell r="BX171">
            <v>24</v>
          </cell>
          <cell r="BY171">
            <v>33</v>
          </cell>
          <cell r="BZ171">
            <v>42</v>
          </cell>
          <cell r="CA171">
            <v>54</v>
          </cell>
          <cell r="CB171">
            <v>63</v>
          </cell>
          <cell r="CC171">
            <v>72</v>
          </cell>
          <cell r="CD171">
            <v>91</v>
          </cell>
          <cell r="CE171">
            <v>169</v>
          </cell>
          <cell r="CF171">
            <v>1114</v>
          </cell>
          <cell r="CW171">
            <v>5220.74</v>
          </cell>
          <cell r="CZ171">
            <v>4822</v>
          </cell>
          <cell r="DP171">
            <v>5238</v>
          </cell>
          <cell r="DQ171">
            <v>6</v>
          </cell>
          <cell r="DR171">
            <v>12</v>
          </cell>
          <cell r="DS171">
            <v>18</v>
          </cell>
          <cell r="DT171">
            <v>24</v>
          </cell>
          <cell r="DU171">
            <v>33</v>
          </cell>
          <cell r="DV171">
            <v>42</v>
          </cell>
          <cell r="DW171">
            <v>54</v>
          </cell>
          <cell r="DX171">
            <v>63</v>
          </cell>
          <cell r="DY171">
            <v>72</v>
          </cell>
          <cell r="DZ171">
            <v>91</v>
          </cell>
          <cell r="EA171">
            <v>169</v>
          </cell>
          <cell r="EB171">
            <v>1114</v>
          </cell>
          <cell r="ES171">
            <v>0</v>
          </cell>
          <cell r="ET171">
            <v>8995</v>
          </cell>
          <cell r="EU171">
            <v>8995</v>
          </cell>
          <cell r="EV171">
            <v>0</v>
          </cell>
          <cell r="EW171">
            <v>0</v>
          </cell>
          <cell r="EX171">
            <v>0</v>
          </cell>
          <cell r="EY171">
            <v>0</v>
          </cell>
          <cell r="EZ171">
            <v>541</v>
          </cell>
          <cell r="FA171">
            <v>541</v>
          </cell>
          <cell r="FB171">
            <v>0</v>
          </cell>
          <cell r="FC171">
            <v>4749.5450000000001</v>
          </cell>
          <cell r="FD171">
            <v>4749.5450000000001</v>
          </cell>
          <cell r="FE171" t="str">
            <v xml:space="preserve"> -   </v>
          </cell>
          <cell r="FF171" t="str">
            <v xml:space="preserve"> -   </v>
          </cell>
          <cell r="FG171" t="str">
            <v xml:space="preserve"> -   </v>
          </cell>
          <cell r="FH171">
            <v>0</v>
          </cell>
          <cell r="FI171">
            <v>0</v>
          </cell>
          <cell r="FJ171">
            <v>0</v>
          </cell>
          <cell r="FK171">
            <v>0</v>
          </cell>
          <cell r="FL171">
            <v>0</v>
          </cell>
          <cell r="FM171">
            <v>0</v>
          </cell>
          <cell r="FN171">
            <v>130</v>
          </cell>
          <cell r="FO171">
            <v>1548</v>
          </cell>
          <cell r="FP171">
            <v>1548</v>
          </cell>
          <cell r="FQ171">
            <v>130</v>
          </cell>
          <cell r="FR171">
            <v>1548</v>
          </cell>
          <cell r="FS171">
            <v>1548</v>
          </cell>
          <cell r="FT171">
            <v>130</v>
          </cell>
          <cell r="FU171">
            <v>2619</v>
          </cell>
          <cell r="FV171">
            <v>6370</v>
          </cell>
        </row>
        <row r="172">
          <cell r="A172" t="str">
            <v>CE-1360</v>
          </cell>
          <cell r="B172" t="str">
            <v>CE</v>
          </cell>
          <cell r="C172">
            <v>1360</v>
          </cell>
          <cell r="D172" t="str">
            <v>6515F COM FILIALE PARAGUAY SEDE</v>
          </cell>
          <cell r="E172">
            <v>0</v>
          </cell>
          <cell r="H172">
            <v>490</v>
          </cell>
          <cell r="J172">
            <v>0</v>
          </cell>
          <cell r="BA172">
            <v>-196.88200000000001</v>
          </cell>
          <cell r="BD172">
            <v>146</v>
          </cell>
          <cell r="BF172">
            <v>0</v>
          </cell>
          <cell r="CW172">
            <v>-229.881</v>
          </cell>
          <cell r="CZ172">
            <v>194</v>
          </cell>
          <cell r="DB172">
            <v>104</v>
          </cell>
          <cell r="EY172">
            <v>0</v>
          </cell>
          <cell r="EZ172">
            <v>0</v>
          </cell>
          <cell r="FA172">
            <v>0</v>
          </cell>
          <cell r="FB172">
            <v>0</v>
          </cell>
          <cell r="FC172">
            <v>0</v>
          </cell>
          <cell r="FD172">
            <v>-57.773000000000003</v>
          </cell>
          <cell r="FE172" t="str">
            <v xml:space="preserve"> -   </v>
          </cell>
          <cell r="FF172" t="str">
            <v xml:space="preserve"> -   </v>
          </cell>
          <cell r="FG172" t="str">
            <v xml:space="preserve"> -   </v>
          </cell>
          <cell r="FH172">
            <v>0</v>
          </cell>
          <cell r="FI172">
            <v>0</v>
          </cell>
          <cell r="FJ172">
            <v>0</v>
          </cell>
          <cell r="FK172">
            <v>0</v>
          </cell>
          <cell r="FL172">
            <v>0</v>
          </cell>
          <cell r="FM172">
            <v>0</v>
          </cell>
          <cell r="FN172">
            <v>265</v>
          </cell>
          <cell r="FO172">
            <v>-380</v>
          </cell>
          <cell r="FP172">
            <v>-462</v>
          </cell>
          <cell r="FQ172">
            <v>265</v>
          </cell>
          <cell r="FR172">
            <v>-380</v>
          </cell>
          <cell r="FS172">
            <v>-462</v>
          </cell>
          <cell r="FT172">
            <v>755</v>
          </cell>
          <cell r="FU172">
            <v>-234</v>
          </cell>
          <cell r="FV172">
            <v>-268</v>
          </cell>
        </row>
        <row r="173">
          <cell r="A173" t="str">
            <v>CE-1030</v>
          </cell>
          <cell r="B173" t="str">
            <v>CE</v>
          </cell>
          <cell r="C173">
            <v>1030</v>
          </cell>
          <cell r="D173" t="str">
            <v>COM 08910 COSTI INIZIATIVE ALGERIA</v>
          </cell>
          <cell r="E173">
            <v>0</v>
          </cell>
          <cell r="H173">
            <v>0</v>
          </cell>
          <cell r="BA173">
            <v>0</v>
          </cell>
          <cell r="BD173">
            <v>0</v>
          </cell>
          <cell r="CW173">
            <v>0</v>
          </cell>
          <cell r="CZ173">
            <v>0</v>
          </cell>
          <cell r="EY173">
            <v>19013.298999999999</v>
          </cell>
          <cell r="EZ173">
            <v>1140.8409999999999</v>
          </cell>
          <cell r="FA173">
            <v>1140.8409999999999</v>
          </cell>
          <cell r="FB173">
            <v>0</v>
          </cell>
          <cell r="FC173">
            <v>0</v>
          </cell>
          <cell r="FD173">
            <v>0</v>
          </cell>
          <cell r="FE173" t="str">
            <v xml:space="preserve"> -   </v>
          </cell>
          <cell r="FF173" t="str">
            <v xml:space="preserve"> -   </v>
          </cell>
          <cell r="FG173" t="str">
            <v xml:space="preserve"> -   </v>
          </cell>
          <cell r="FH173">
            <v>49226</v>
          </cell>
          <cell r="FI173">
            <v>2952</v>
          </cell>
          <cell r="FJ173">
            <v>2952</v>
          </cell>
          <cell r="FK173">
            <v>0</v>
          </cell>
          <cell r="FL173">
            <v>0</v>
          </cell>
          <cell r="FM173">
            <v>0</v>
          </cell>
          <cell r="FN173">
            <v>0</v>
          </cell>
          <cell r="FO173">
            <v>0</v>
          </cell>
          <cell r="FP173">
            <v>0</v>
          </cell>
          <cell r="FQ173">
            <v>0</v>
          </cell>
          <cell r="FR173">
            <v>0</v>
          </cell>
          <cell r="FS173">
            <v>0</v>
          </cell>
          <cell r="FT173">
            <v>0</v>
          </cell>
          <cell r="FU173">
            <v>0</v>
          </cell>
          <cell r="FV173">
            <v>0</v>
          </cell>
        </row>
        <row r="174">
          <cell r="A174" t="str">
            <v>CE-1370</v>
          </cell>
          <cell r="B174" t="str">
            <v>CE</v>
          </cell>
          <cell r="C174">
            <v>1370</v>
          </cell>
          <cell r="D174" t="str">
            <v>DE004 COM NUOVE ACQUISIZIONI</v>
          </cell>
          <cell r="E174">
            <v>0</v>
          </cell>
          <cell r="H174">
            <v>0</v>
          </cell>
          <cell r="X174">
            <v>0</v>
          </cell>
          <cell r="Y174">
            <v>0</v>
          </cell>
          <cell r="Z174">
            <v>0</v>
          </cell>
          <cell r="AA174">
            <v>0</v>
          </cell>
          <cell r="AB174">
            <v>0</v>
          </cell>
          <cell r="AC174">
            <v>0</v>
          </cell>
          <cell r="AD174">
            <v>0</v>
          </cell>
          <cell r="AE174">
            <v>0</v>
          </cell>
          <cell r="AF174">
            <v>0</v>
          </cell>
          <cell r="AG174">
            <v>0</v>
          </cell>
          <cell r="AH174">
            <v>1475</v>
          </cell>
          <cell r="AI174">
            <v>8853</v>
          </cell>
          <cell r="AJ174">
            <v>14755</v>
          </cell>
          <cell r="BA174">
            <v>0</v>
          </cell>
          <cell r="BD174">
            <v>0</v>
          </cell>
          <cell r="BT174">
            <v>0</v>
          </cell>
          <cell r="BU174">
            <v>0</v>
          </cell>
          <cell r="BV174">
            <v>0</v>
          </cell>
          <cell r="BW174">
            <v>0</v>
          </cell>
          <cell r="BX174">
            <v>0</v>
          </cell>
          <cell r="BY174">
            <v>0</v>
          </cell>
          <cell r="BZ174">
            <v>0</v>
          </cell>
          <cell r="CA174">
            <v>0</v>
          </cell>
          <cell r="CB174">
            <v>0</v>
          </cell>
          <cell r="CC174">
            <v>0</v>
          </cell>
          <cell r="CD174">
            <v>103</v>
          </cell>
          <cell r="CE174">
            <v>620</v>
          </cell>
          <cell r="CF174">
            <v>1033</v>
          </cell>
          <cell r="CW174">
            <v>0</v>
          </cell>
          <cell r="CZ174">
            <v>0</v>
          </cell>
          <cell r="DP174">
            <v>0</v>
          </cell>
          <cell r="DQ174">
            <v>0</v>
          </cell>
          <cell r="DR174">
            <v>0</v>
          </cell>
          <cell r="DS174">
            <v>0</v>
          </cell>
          <cell r="DT174">
            <v>0</v>
          </cell>
          <cell r="DU174">
            <v>0</v>
          </cell>
          <cell r="DV174">
            <v>0</v>
          </cell>
          <cell r="DW174">
            <v>0</v>
          </cell>
          <cell r="DX174">
            <v>0</v>
          </cell>
          <cell r="DY174">
            <v>-65</v>
          </cell>
          <cell r="DZ174">
            <v>24</v>
          </cell>
          <cell r="EA174">
            <v>562</v>
          </cell>
          <cell r="EB174">
            <v>990</v>
          </cell>
          <cell r="ES174">
            <v>94442</v>
          </cell>
          <cell r="ET174">
            <v>6611</v>
          </cell>
          <cell r="EU174">
            <v>6105</v>
          </cell>
          <cell r="EV174">
            <v>235101</v>
          </cell>
          <cell r="EW174">
            <v>16457</v>
          </cell>
          <cell r="EX174">
            <v>13641</v>
          </cell>
          <cell r="EY174">
            <v>5340</v>
          </cell>
          <cell r="EZ174">
            <v>375</v>
          </cell>
          <cell r="FA174">
            <v>438</v>
          </cell>
          <cell r="FB174">
            <v>1090</v>
          </cell>
          <cell r="FC174">
            <v>78</v>
          </cell>
          <cell r="FD174">
            <v>86</v>
          </cell>
          <cell r="FE174">
            <v>2826014</v>
          </cell>
          <cell r="FF174">
            <v>197821</v>
          </cell>
          <cell r="FG174">
            <v>157662</v>
          </cell>
          <cell r="FH174">
            <v>0</v>
          </cell>
          <cell r="FI174">
            <v>0</v>
          </cell>
          <cell r="FJ174">
            <v>0</v>
          </cell>
          <cell r="FK174">
            <v>0</v>
          </cell>
          <cell r="FL174">
            <v>0</v>
          </cell>
          <cell r="FM174">
            <v>0</v>
          </cell>
          <cell r="FN174">
            <v>0</v>
          </cell>
          <cell r="FO174">
            <v>0</v>
          </cell>
          <cell r="FP174">
            <v>0</v>
          </cell>
          <cell r="FQ174">
            <v>0</v>
          </cell>
          <cell r="FR174">
            <v>0</v>
          </cell>
          <cell r="FS174">
            <v>0</v>
          </cell>
          <cell r="FT174">
            <v>0</v>
          </cell>
          <cell r="FU174">
            <v>0</v>
          </cell>
          <cell r="FV174">
            <v>0</v>
          </cell>
        </row>
        <row r="175">
          <cell r="A175" t="str">
            <v>CE-1530</v>
          </cell>
          <cell r="B175" t="str">
            <v>CE</v>
          </cell>
          <cell r="C175">
            <v>1530</v>
          </cell>
          <cell r="D175" t="str">
            <v>DE005 Budget 11/2007</v>
          </cell>
          <cell r="E175">
            <v>0</v>
          </cell>
          <cell r="BA175">
            <v>0</v>
          </cell>
          <cell r="CW175">
            <v>0</v>
          </cell>
          <cell r="EY175">
            <v>11187</v>
          </cell>
          <cell r="EZ175">
            <v>784</v>
          </cell>
          <cell r="FA175">
            <v>909</v>
          </cell>
          <cell r="FB175">
            <v>7950</v>
          </cell>
          <cell r="FC175">
            <v>555</v>
          </cell>
          <cell r="FD175">
            <v>616</v>
          </cell>
          <cell r="FE175" t="str">
            <v xml:space="preserve"> -   </v>
          </cell>
          <cell r="FF175" t="str">
            <v xml:space="preserve"> -   </v>
          </cell>
          <cell r="FG175" t="str">
            <v xml:space="preserve"> -   </v>
          </cell>
          <cell r="FH175">
            <v>0</v>
          </cell>
          <cell r="FI175">
            <v>0</v>
          </cell>
          <cell r="FJ175">
            <v>0</v>
          </cell>
          <cell r="FK175">
            <v>0</v>
          </cell>
          <cell r="FL175">
            <v>0</v>
          </cell>
          <cell r="FM175">
            <v>0</v>
          </cell>
          <cell r="FN175">
            <v>0</v>
          </cell>
          <cell r="FO175">
            <v>0</v>
          </cell>
          <cell r="FP175">
            <v>0</v>
          </cell>
          <cell r="FQ175">
            <v>0</v>
          </cell>
          <cell r="FR175">
            <v>0</v>
          </cell>
          <cell r="FS175">
            <v>0</v>
          </cell>
          <cell r="FT175">
            <v>0</v>
          </cell>
          <cell r="FU175">
            <v>0</v>
          </cell>
          <cell r="FV175">
            <v>0</v>
          </cell>
        </row>
        <row r="176">
          <cell r="A176" t="str">
            <v>CE-1550</v>
          </cell>
          <cell r="B176" t="str">
            <v>CE</v>
          </cell>
          <cell r="C176">
            <v>1550</v>
          </cell>
          <cell r="D176" t="str">
            <v>Dir. costr. Estero</v>
          </cell>
          <cell r="E176">
            <v>0</v>
          </cell>
          <cell r="H176">
            <v>0</v>
          </cell>
          <cell r="X176">
            <v>34128</v>
          </cell>
          <cell r="Y176">
            <v>-17064</v>
          </cell>
          <cell r="Z176">
            <v>-34128</v>
          </cell>
          <cell r="AA176">
            <v>-34128</v>
          </cell>
          <cell r="AB176">
            <v>-34128</v>
          </cell>
          <cell r="AC176">
            <v>-34128</v>
          </cell>
          <cell r="AD176">
            <v>-34128</v>
          </cell>
          <cell r="AE176">
            <v>-34128</v>
          </cell>
          <cell r="AF176">
            <v>-34128</v>
          </cell>
          <cell r="AG176">
            <v>-34128</v>
          </cell>
          <cell r="AH176">
            <v>-34128</v>
          </cell>
          <cell r="AI176">
            <v>-34128</v>
          </cell>
          <cell r="AJ176">
            <v>-34128</v>
          </cell>
          <cell r="BA176">
            <v>0</v>
          </cell>
          <cell r="BD176">
            <v>0</v>
          </cell>
          <cell r="BT176">
            <v>5462</v>
          </cell>
          <cell r="BU176">
            <v>-2731</v>
          </cell>
          <cell r="BV176">
            <v>-5462</v>
          </cell>
          <cell r="BW176">
            <v>-5462</v>
          </cell>
          <cell r="BX176">
            <v>-5462</v>
          </cell>
          <cell r="BY176">
            <v>-5462</v>
          </cell>
          <cell r="BZ176">
            <v>-5462</v>
          </cell>
          <cell r="CA176">
            <v>-5462</v>
          </cell>
          <cell r="CB176">
            <v>-5462</v>
          </cell>
          <cell r="CC176">
            <v>-5462</v>
          </cell>
          <cell r="CD176">
            <v>-5462</v>
          </cell>
          <cell r="CE176">
            <v>-5462</v>
          </cell>
          <cell r="CF176">
            <v>-5462</v>
          </cell>
          <cell r="CW176">
            <v>0</v>
          </cell>
          <cell r="CZ176">
            <v>0</v>
          </cell>
          <cell r="DP176">
            <v>5462</v>
          </cell>
          <cell r="DQ176">
            <v>-2731</v>
          </cell>
          <cell r="DR176">
            <v>-5462</v>
          </cell>
          <cell r="DS176">
            <v>-5462</v>
          </cell>
          <cell r="DT176">
            <v>-5462</v>
          </cell>
          <cell r="DU176">
            <v>-5462</v>
          </cell>
          <cell r="DV176">
            <v>-5462</v>
          </cell>
          <cell r="DW176">
            <v>-5462</v>
          </cell>
          <cell r="DX176">
            <v>-5462</v>
          </cell>
          <cell r="DY176">
            <v>-5462</v>
          </cell>
          <cell r="DZ176">
            <v>-5462</v>
          </cell>
          <cell r="EA176">
            <v>-5462</v>
          </cell>
          <cell r="EB176">
            <v>-5462</v>
          </cell>
          <cell r="EY176">
            <v>618</v>
          </cell>
          <cell r="EZ176">
            <v>18</v>
          </cell>
          <cell r="FA176">
            <v>18</v>
          </cell>
          <cell r="FB176">
            <v>0</v>
          </cell>
          <cell r="FC176">
            <v>0</v>
          </cell>
          <cell r="FD176">
            <v>0</v>
          </cell>
          <cell r="FE176" t="str">
            <v xml:space="preserve"> -   </v>
          </cell>
          <cell r="FF176" t="str">
            <v xml:space="preserve"> -   </v>
          </cell>
          <cell r="FG176" t="str">
            <v xml:space="preserve"> -   </v>
          </cell>
          <cell r="FH176">
            <v>0</v>
          </cell>
          <cell r="FI176">
            <v>0</v>
          </cell>
          <cell r="FJ176">
            <v>0</v>
          </cell>
          <cell r="FK176">
            <v>0</v>
          </cell>
          <cell r="FL176">
            <v>0</v>
          </cell>
          <cell r="FM176">
            <v>0</v>
          </cell>
          <cell r="FN176">
            <v>0</v>
          </cell>
          <cell r="FO176">
            <v>0</v>
          </cell>
          <cell r="FP176">
            <v>0</v>
          </cell>
          <cell r="FQ176">
            <v>0</v>
          </cell>
          <cell r="FR176">
            <v>0</v>
          </cell>
          <cell r="FS176">
            <v>0</v>
          </cell>
          <cell r="FT176">
            <v>0</v>
          </cell>
          <cell r="FU176">
            <v>0</v>
          </cell>
          <cell r="FV176">
            <v>0</v>
          </cell>
        </row>
        <row r="177">
          <cell r="A177" t="str">
            <v>CE-1551</v>
          </cell>
          <cell r="B177" t="str">
            <v>CE</v>
          </cell>
          <cell r="C177">
            <v>1551</v>
          </cell>
          <cell r="D177" t="str">
            <v>Pakistan</v>
          </cell>
          <cell r="E177">
            <v>0</v>
          </cell>
          <cell r="H177">
            <v>0</v>
          </cell>
          <cell r="BA177">
            <v>0</v>
          </cell>
          <cell r="BD177">
            <v>0</v>
          </cell>
          <cell r="CW177">
            <v>0</v>
          </cell>
          <cell r="CZ177">
            <v>0</v>
          </cell>
          <cell r="EY177">
            <v>0</v>
          </cell>
          <cell r="EZ177">
            <v>5000</v>
          </cell>
          <cell r="FA177">
            <v>5000</v>
          </cell>
          <cell r="FB177">
            <v>0</v>
          </cell>
          <cell r="FC177">
            <v>0</v>
          </cell>
          <cell r="FD177">
            <v>0</v>
          </cell>
          <cell r="FE177" t="str">
            <v xml:space="preserve"> -   </v>
          </cell>
          <cell r="FF177" t="str">
            <v xml:space="preserve"> -   </v>
          </cell>
          <cell r="FG177" t="str">
            <v xml:space="preserve"> -   </v>
          </cell>
          <cell r="FH177">
            <v>0</v>
          </cell>
          <cell r="FI177">
            <v>0</v>
          </cell>
          <cell r="FJ177">
            <v>0</v>
          </cell>
          <cell r="FK177">
            <v>0</v>
          </cell>
          <cell r="FL177">
            <v>0</v>
          </cell>
          <cell r="FM177">
            <v>0</v>
          </cell>
          <cell r="FN177">
            <v>0</v>
          </cell>
          <cell r="FO177">
            <v>0</v>
          </cell>
          <cell r="FP177">
            <v>0</v>
          </cell>
          <cell r="FQ177">
            <v>0</v>
          </cell>
          <cell r="FR177">
            <v>0</v>
          </cell>
          <cell r="FS177">
            <v>0</v>
          </cell>
          <cell r="FT177">
            <v>0</v>
          </cell>
          <cell r="FU177">
            <v>0</v>
          </cell>
          <cell r="FV177">
            <v>0</v>
          </cell>
        </row>
        <row r="178">
          <cell r="A178" t="str">
            <v>CE-1380</v>
          </cell>
          <cell r="B178" t="str">
            <v>CE</v>
          </cell>
          <cell r="C178">
            <v>1380</v>
          </cell>
          <cell r="D178" t="str">
            <v>RDE40 COM Rettifiche di sede (DE4)</v>
          </cell>
          <cell r="E178">
            <v>0</v>
          </cell>
          <cell r="H178">
            <v>0</v>
          </cell>
          <cell r="BA178">
            <v>0</v>
          </cell>
          <cell r="BD178">
            <v>0</v>
          </cell>
          <cell r="CW178">
            <v>0</v>
          </cell>
          <cell r="CZ178">
            <v>0</v>
          </cell>
          <cell r="EY178">
            <v>0</v>
          </cell>
          <cell r="EZ178">
            <v>0</v>
          </cell>
          <cell r="FA178">
            <v>0</v>
          </cell>
          <cell r="FB178">
            <v>-10000</v>
          </cell>
          <cell r="FC178">
            <v>0</v>
          </cell>
          <cell r="FD178">
            <v>0</v>
          </cell>
          <cell r="FE178" t="str">
            <v xml:space="preserve"> -   </v>
          </cell>
          <cell r="FF178" t="str">
            <v xml:space="preserve"> -   </v>
          </cell>
          <cell r="FG178" t="str">
            <v xml:space="preserve"> -   </v>
          </cell>
          <cell r="FH178">
            <v>0</v>
          </cell>
          <cell r="FI178">
            <v>0</v>
          </cell>
          <cell r="FJ178">
            <v>0</v>
          </cell>
          <cell r="FK178">
            <v>0</v>
          </cell>
          <cell r="FL178">
            <v>0</v>
          </cell>
          <cell r="FM178">
            <v>0</v>
          </cell>
          <cell r="FN178">
            <v>0</v>
          </cell>
          <cell r="FO178">
            <v>0</v>
          </cell>
          <cell r="FP178">
            <v>0</v>
          </cell>
          <cell r="FQ178">
            <v>0</v>
          </cell>
          <cell r="FR178">
            <v>0</v>
          </cell>
          <cell r="FS178">
            <v>0</v>
          </cell>
          <cell r="FT178">
            <v>0</v>
          </cell>
          <cell r="FU178">
            <v>0</v>
          </cell>
          <cell r="FV178">
            <v>0</v>
          </cell>
        </row>
        <row r="179">
          <cell r="A179" t="str">
            <v>CE-1540</v>
          </cell>
          <cell r="B179" t="str">
            <v>CE</v>
          </cell>
          <cell r="C179">
            <v>1540</v>
          </cell>
          <cell r="D179" t="str">
            <v>RDE50 COM Rettifiche di sede (DE5)</v>
          </cell>
          <cell r="E179">
            <v>0</v>
          </cell>
          <cell r="H179">
            <v>0</v>
          </cell>
          <cell r="BA179">
            <v>0</v>
          </cell>
          <cell r="BD179">
            <v>0</v>
          </cell>
          <cell r="CW179">
            <v>0</v>
          </cell>
          <cell r="CZ179">
            <v>0</v>
          </cell>
          <cell r="EY179">
            <v>0</v>
          </cell>
          <cell r="EZ179">
            <v>2000</v>
          </cell>
          <cell r="FA179">
            <v>2000</v>
          </cell>
          <cell r="FB179">
            <v>-10000</v>
          </cell>
          <cell r="FC179">
            <v>0</v>
          </cell>
          <cell r="FD179">
            <v>0</v>
          </cell>
          <cell r="FE179" t="str">
            <v xml:space="preserve"> -   </v>
          </cell>
          <cell r="FF179" t="str">
            <v xml:space="preserve"> -   </v>
          </cell>
          <cell r="FG179" t="str">
            <v xml:space="preserve"> -   </v>
          </cell>
          <cell r="FH179">
            <v>0</v>
          </cell>
          <cell r="FI179">
            <v>0</v>
          </cell>
          <cell r="FJ179">
            <v>0</v>
          </cell>
          <cell r="FK179">
            <v>0</v>
          </cell>
          <cell r="FL179">
            <v>0</v>
          </cell>
          <cell r="FM179">
            <v>0</v>
          </cell>
          <cell r="FN179">
            <v>0</v>
          </cell>
          <cell r="FO179">
            <v>0</v>
          </cell>
          <cell r="FP179">
            <v>0</v>
          </cell>
          <cell r="FQ179">
            <v>0</v>
          </cell>
          <cell r="FR179">
            <v>0</v>
          </cell>
          <cell r="FS179">
            <v>0</v>
          </cell>
          <cell r="FT179">
            <v>0</v>
          </cell>
          <cell r="FU179">
            <v>0</v>
          </cell>
          <cell r="FV179">
            <v>0</v>
          </cell>
        </row>
        <row r="180">
          <cell r="A180" t="str">
            <v>CE-1680</v>
          </cell>
          <cell r="B180" t="str">
            <v>CE</v>
          </cell>
          <cell r="C180">
            <v>1680</v>
          </cell>
          <cell r="D180" t="str">
            <v>9B0007 COM F. Arabia Saudita</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BT180">
            <v>-170</v>
          </cell>
          <cell r="BU180">
            <v>-117</v>
          </cell>
          <cell r="BV180">
            <v>-226</v>
          </cell>
          <cell r="BW180">
            <v>-337</v>
          </cell>
          <cell r="BX180">
            <v>-460</v>
          </cell>
          <cell r="BY180">
            <v>-579</v>
          </cell>
          <cell r="BZ180">
            <v>-702</v>
          </cell>
          <cell r="CA180">
            <v>-825</v>
          </cell>
          <cell r="CB180">
            <v>-944</v>
          </cell>
          <cell r="CC180">
            <v>-1064</v>
          </cell>
          <cell r="CD180">
            <v>-1184</v>
          </cell>
          <cell r="CE180">
            <v>-1304</v>
          </cell>
          <cell r="CF180">
            <v>-1431</v>
          </cell>
          <cell r="DP180">
            <v>-170</v>
          </cell>
          <cell r="DQ180">
            <v>-117</v>
          </cell>
          <cell r="DR180">
            <v>-226</v>
          </cell>
          <cell r="DS180">
            <v>-337</v>
          </cell>
          <cell r="DT180">
            <v>-460</v>
          </cell>
          <cell r="DU180">
            <v>-579</v>
          </cell>
          <cell r="DV180">
            <v>-702</v>
          </cell>
          <cell r="DW180">
            <v>-825</v>
          </cell>
          <cell r="DX180">
            <v>-944</v>
          </cell>
          <cell r="DY180">
            <v>-1064</v>
          </cell>
          <cell r="DZ180">
            <v>-1184</v>
          </cell>
          <cell r="EA180">
            <v>-1304</v>
          </cell>
          <cell r="EB180">
            <v>-1431</v>
          </cell>
          <cell r="ES180">
            <v>0</v>
          </cell>
          <cell r="ET180">
            <v>-1432</v>
          </cell>
          <cell r="EU180">
            <v>-1432</v>
          </cell>
          <cell r="EV180">
            <v>0</v>
          </cell>
          <cell r="EW180">
            <v>-1432</v>
          </cell>
          <cell r="EX180">
            <v>-1432</v>
          </cell>
          <cell r="FE180" t="str">
            <v xml:space="preserve"> -   </v>
          </cell>
          <cell r="FF180" t="str">
            <v xml:space="preserve"> -   </v>
          </cell>
          <cell r="FG180" t="str">
            <v xml:space="preserve"> -   </v>
          </cell>
          <cell r="FT180">
            <v>0</v>
          </cell>
          <cell r="FU180">
            <v>0</v>
          </cell>
          <cell r="FV180">
            <v>0</v>
          </cell>
        </row>
        <row r="181">
          <cell r="A181" t="str">
            <v>CE-1670</v>
          </cell>
          <cell r="B181" t="str">
            <v>CE</v>
          </cell>
          <cell r="C181">
            <v>1670</v>
          </cell>
          <cell r="D181" t="str">
            <v>DE005 COM NUOVE ACQUISIZIONI</v>
          </cell>
          <cell r="H181">
            <v>0</v>
          </cell>
          <cell r="X181">
            <v>0</v>
          </cell>
          <cell r="Y181">
            <v>0</v>
          </cell>
          <cell r="Z181">
            <v>0</v>
          </cell>
          <cell r="AA181">
            <v>0</v>
          </cell>
          <cell r="AB181">
            <v>0</v>
          </cell>
          <cell r="AC181">
            <v>0</v>
          </cell>
          <cell r="AD181">
            <v>0</v>
          </cell>
          <cell r="AE181">
            <v>0</v>
          </cell>
          <cell r="AF181">
            <v>0</v>
          </cell>
          <cell r="AG181">
            <v>0</v>
          </cell>
          <cell r="AH181">
            <v>200</v>
          </cell>
          <cell r="AI181">
            <v>1200</v>
          </cell>
          <cell r="AJ181">
            <v>2000</v>
          </cell>
          <cell r="BD181">
            <v>0</v>
          </cell>
          <cell r="BT181">
            <v>0</v>
          </cell>
          <cell r="BU181">
            <v>0</v>
          </cell>
          <cell r="BV181">
            <v>0</v>
          </cell>
          <cell r="BW181">
            <v>0</v>
          </cell>
          <cell r="BX181">
            <v>0</v>
          </cell>
          <cell r="BY181">
            <v>0</v>
          </cell>
          <cell r="BZ181">
            <v>0</v>
          </cell>
          <cell r="CA181">
            <v>0</v>
          </cell>
          <cell r="CB181">
            <v>0</v>
          </cell>
          <cell r="CC181">
            <v>0</v>
          </cell>
          <cell r="CD181">
            <v>14</v>
          </cell>
          <cell r="CE181">
            <v>84</v>
          </cell>
          <cell r="CF181">
            <v>140</v>
          </cell>
          <cell r="CZ181">
            <v>0</v>
          </cell>
          <cell r="DP181">
            <v>0</v>
          </cell>
          <cell r="DQ181">
            <v>0</v>
          </cell>
          <cell r="DR181">
            <v>0</v>
          </cell>
          <cell r="DS181">
            <v>0</v>
          </cell>
          <cell r="DT181">
            <v>0</v>
          </cell>
          <cell r="DU181">
            <v>0</v>
          </cell>
          <cell r="DV181">
            <v>0</v>
          </cell>
          <cell r="DW181">
            <v>0</v>
          </cell>
          <cell r="DX181">
            <v>0</v>
          </cell>
          <cell r="DY181">
            <v>-9</v>
          </cell>
          <cell r="DZ181">
            <v>3</v>
          </cell>
          <cell r="EA181">
            <v>76</v>
          </cell>
          <cell r="EB181">
            <v>134</v>
          </cell>
          <cell r="ES181">
            <v>17000</v>
          </cell>
          <cell r="ET181">
            <v>1190</v>
          </cell>
          <cell r="EU181">
            <v>1186</v>
          </cell>
          <cell r="EV181">
            <v>57000</v>
          </cell>
          <cell r="EW181">
            <v>3990</v>
          </cell>
          <cell r="EX181">
            <v>3436</v>
          </cell>
          <cell r="FE181">
            <v>800000</v>
          </cell>
          <cell r="FF181">
            <v>56000</v>
          </cell>
          <cell r="FG181">
            <v>44766</v>
          </cell>
          <cell r="FT181">
            <v>0</v>
          </cell>
          <cell r="FU181">
            <v>0</v>
          </cell>
          <cell r="FV181">
            <v>0</v>
          </cell>
        </row>
        <row r="182">
          <cell r="A182" t="str">
            <v>CE-1660</v>
          </cell>
          <cell r="B182" t="str">
            <v>CE</v>
          </cell>
          <cell r="C182">
            <v>1660</v>
          </cell>
          <cell r="D182" t="str">
            <v>RETTIFICHE SEDE</v>
          </cell>
          <cell r="FE182" t="str">
            <v xml:space="preserve"> -   </v>
          </cell>
          <cell r="FF182" t="str">
            <v xml:space="preserve"> -   </v>
          </cell>
          <cell r="FG182" t="str">
            <v xml:space="preserve"> -   </v>
          </cell>
          <cell r="FT182">
            <v>0</v>
          </cell>
          <cell r="FU182">
            <v>0</v>
          </cell>
          <cell r="FV182">
            <v>0</v>
          </cell>
        </row>
        <row r="183">
          <cell r="A183" t="str">
            <v>CE-1480</v>
          </cell>
          <cell r="B183" t="str">
            <v>CE</v>
          </cell>
          <cell r="C183">
            <v>1480</v>
          </cell>
          <cell r="D183" t="str">
            <v>4465F COM FIL. EMIRATI ARABI</v>
          </cell>
          <cell r="E183">
            <v>0</v>
          </cell>
          <cell r="H183">
            <v>0</v>
          </cell>
          <cell r="J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BA183">
            <v>-960.56399999999996</v>
          </cell>
          <cell r="BD183">
            <v>-1343</v>
          </cell>
          <cell r="BF183">
            <v>-352</v>
          </cell>
          <cell r="BT183">
            <v>-1281</v>
          </cell>
          <cell r="BU183">
            <v>-165</v>
          </cell>
          <cell r="BV183">
            <v>-333</v>
          </cell>
          <cell r="BW183">
            <v>-503</v>
          </cell>
          <cell r="BX183">
            <v>-705</v>
          </cell>
          <cell r="BY183">
            <v>-906</v>
          </cell>
          <cell r="BZ183">
            <v>-1124</v>
          </cell>
          <cell r="CA183">
            <v>-1326</v>
          </cell>
          <cell r="CB183">
            <v>-1529</v>
          </cell>
          <cell r="CC183">
            <v>-1733</v>
          </cell>
          <cell r="CD183">
            <v>-1943</v>
          </cell>
          <cell r="CE183">
            <v>-2143</v>
          </cell>
          <cell r="CF183">
            <v>-2352</v>
          </cell>
          <cell r="CW183">
            <v>-937.82799999999997</v>
          </cell>
          <cell r="CZ183">
            <v>-1302</v>
          </cell>
          <cell r="DB183">
            <v>-353</v>
          </cell>
          <cell r="DP183">
            <v>-1258</v>
          </cell>
          <cell r="DQ183">
            <v>-165</v>
          </cell>
          <cell r="DR183">
            <v>-333</v>
          </cell>
          <cell r="DS183">
            <v>-503</v>
          </cell>
          <cell r="DT183">
            <v>-705</v>
          </cell>
          <cell r="DU183">
            <v>-906</v>
          </cell>
          <cell r="DV183">
            <v>-1124</v>
          </cell>
          <cell r="DW183">
            <v>-1326</v>
          </cell>
          <cell r="DX183">
            <v>-1529</v>
          </cell>
          <cell r="DY183">
            <v>-1734</v>
          </cell>
          <cell r="DZ183">
            <v>-1944</v>
          </cell>
          <cell r="EA183">
            <v>-2144</v>
          </cell>
          <cell r="EB183">
            <v>-2353</v>
          </cell>
          <cell r="ES183">
            <v>0</v>
          </cell>
          <cell r="ET183">
            <v>-2352</v>
          </cell>
          <cell r="EU183">
            <v>-2353</v>
          </cell>
          <cell r="EV183">
            <v>0</v>
          </cell>
          <cell r="EW183">
            <v>-2352</v>
          </cell>
          <cell r="EX183">
            <v>-2353</v>
          </cell>
          <cell r="EY183">
            <v>0</v>
          </cell>
          <cell r="EZ183">
            <v>0</v>
          </cell>
          <cell r="FA183">
            <v>0</v>
          </cell>
          <cell r="FB183">
            <v>0</v>
          </cell>
          <cell r="FC183">
            <v>-1476.5</v>
          </cell>
          <cell r="FD183">
            <v>-1476.5</v>
          </cell>
          <cell r="FE183" t="str">
            <v xml:space="preserve"> -   </v>
          </cell>
          <cell r="FF183" t="str">
            <v xml:space="preserve"> -   </v>
          </cell>
          <cell r="FG183" t="str">
            <v xml:space="preserve"> -   </v>
          </cell>
          <cell r="FH183">
            <v>0</v>
          </cell>
          <cell r="FI183">
            <v>0</v>
          </cell>
          <cell r="FJ183">
            <v>0</v>
          </cell>
          <cell r="FK183">
            <v>0</v>
          </cell>
          <cell r="FL183">
            <v>0</v>
          </cell>
          <cell r="FM183">
            <v>0</v>
          </cell>
          <cell r="FN183">
            <v>0</v>
          </cell>
          <cell r="FO183">
            <v>0</v>
          </cell>
          <cell r="FP183">
            <v>0</v>
          </cell>
          <cell r="FQ183">
            <v>0</v>
          </cell>
          <cell r="FR183">
            <v>0</v>
          </cell>
          <cell r="FS183">
            <v>0</v>
          </cell>
          <cell r="FT183">
            <v>0</v>
          </cell>
          <cell r="FU183">
            <v>-1343</v>
          </cell>
          <cell r="FV183">
            <v>-1302</v>
          </cell>
        </row>
        <row r="184">
          <cell r="A184" t="str">
            <v>CE-1700</v>
          </cell>
          <cell r="B184" t="str">
            <v>CE</v>
          </cell>
          <cell r="C184">
            <v>1700</v>
          </cell>
          <cell r="D184" t="str">
            <v>DE006 COM NUOVE ACQUISIZIONI</v>
          </cell>
          <cell r="X184">
            <v>0</v>
          </cell>
          <cell r="Y184">
            <v>0</v>
          </cell>
          <cell r="Z184">
            <v>0</v>
          </cell>
          <cell r="AA184">
            <v>0</v>
          </cell>
          <cell r="AB184">
            <v>0</v>
          </cell>
          <cell r="AC184">
            <v>0</v>
          </cell>
          <cell r="AD184">
            <v>0</v>
          </cell>
          <cell r="AE184">
            <v>0</v>
          </cell>
          <cell r="AF184">
            <v>0</v>
          </cell>
          <cell r="AG184">
            <v>0</v>
          </cell>
          <cell r="AH184">
            <v>550</v>
          </cell>
          <cell r="AI184">
            <v>3300</v>
          </cell>
          <cell r="AJ184">
            <v>5500</v>
          </cell>
          <cell r="BT184">
            <v>0</v>
          </cell>
          <cell r="BU184">
            <v>0</v>
          </cell>
          <cell r="BV184">
            <v>0</v>
          </cell>
          <cell r="BW184">
            <v>0</v>
          </cell>
          <cell r="BX184">
            <v>0</v>
          </cell>
          <cell r="BY184">
            <v>0</v>
          </cell>
          <cell r="BZ184">
            <v>0</v>
          </cell>
          <cell r="CA184">
            <v>0</v>
          </cell>
          <cell r="CB184">
            <v>0</v>
          </cell>
          <cell r="CC184">
            <v>0</v>
          </cell>
          <cell r="CD184">
            <v>39</v>
          </cell>
          <cell r="CE184">
            <v>231</v>
          </cell>
          <cell r="CF184">
            <v>385</v>
          </cell>
          <cell r="DP184">
            <v>0</v>
          </cell>
          <cell r="DQ184">
            <v>0</v>
          </cell>
          <cell r="DR184">
            <v>0</v>
          </cell>
          <cell r="DS184">
            <v>0</v>
          </cell>
          <cell r="DT184">
            <v>0</v>
          </cell>
          <cell r="DU184">
            <v>0</v>
          </cell>
          <cell r="DV184">
            <v>0</v>
          </cell>
          <cell r="DW184">
            <v>0</v>
          </cell>
          <cell r="DX184">
            <v>0</v>
          </cell>
          <cell r="DY184">
            <v>-24</v>
          </cell>
          <cell r="DZ184">
            <v>9</v>
          </cell>
          <cell r="EA184">
            <v>210</v>
          </cell>
          <cell r="EB184">
            <v>369</v>
          </cell>
          <cell r="ES184">
            <v>35000</v>
          </cell>
          <cell r="ET184">
            <v>2450</v>
          </cell>
          <cell r="EU184">
            <v>2258</v>
          </cell>
          <cell r="EV184">
            <v>86750</v>
          </cell>
          <cell r="EW184">
            <v>6073</v>
          </cell>
          <cell r="EX184">
            <v>5036</v>
          </cell>
          <cell r="FE184">
            <v>1050000</v>
          </cell>
          <cell r="FF184">
            <v>73500</v>
          </cell>
          <cell r="FG184">
            <v>58591</v>
          </cell>
          <cell r="FT184">
            <v>0</v>
          </cell>
          <cell r="FU184">
            <v>0</v>
          </cell>
          <cell r="FV184">
            <v>0</v>
          </cell>
        </row>
        <row r="185">
          <cell r="A185" t="str">
            <v>CE-1690</v>
          </cell>
          <cell r="B185" t="str">
            <v>CE</v>
          </cell>
          <cell r="C185">
            <v>1690</v>
          </cell>
          <cell r="D185" t="str">
            <v>RETTIFICHE SEDE</v>
          </cell>
          <cell r="FE185" t="str">
            <v xml:space="preserve"> -   </v>
          </cell>
          <cell r="FF185" t="str">
            <v xml:space="preserve"> -   </v>
          </cell>
          <cell r="FG185" t="str">
            <v xml:space="preserve"> -   </v>
          </cell>
          <cell r="FT185">
            <v>0</v>
          </cell>
          <cell r="FU185">
            <v>0</v>
          </cell>
          <cell r="FV185">
            <v>0</v>
          </cell>
        </row>
        <row r="186">
          <cell r="A186" t="str">
            <v>CE-1570</v>
          </cell>
          <cell r="B186" t="str">
            <v>CE</v>
          </cell>
          <cell r="C186">
            <v>1570</v>
          </cell>
          <cell r="D186" t="str">
            <v>00111 COM INFRASTRUTTURE</v>
          </cell>
          <cell r="E186">
            <v>0</v>
          </cell>
          <cell r="H186">
            <v>0</v>
          </cell>
          <cell r="J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BA186">
            <v>-218.96</v>
          </cell>
          <cell r="BD186">
            <v>6790</v>
          </cell>
          <cell r="BF186">
            <v>0</v>
          </cell>
          <cell r="BT186">
            <v>-178</v>
          </cell>
          <cell r="BU186">
            <v>0</v>
          </cell>
          <cell r="BV186">
            <v>0</v>
          </cell>
          <cell r="BW186">
            <v>0</v>
          </cell>
          <cell r="BX186">
            <v>0</v>
          </cell>
          <cell r="BY186">
            <v>0</v>
          </cell>
          <cell r="BZ186">
            <v>0</v>
          </cell>
          <cell r="CA186">
            <v>0</v>
          </cell>
          <cell r="CB186">
            <v>0</v>
          </cell>
          <cell r="CC186">
            <v>0</v>
          </cell>
          <cell r="CD186">
            <v>0</v>
          </cell>
          <cell r="CE186">
            <v>0</v>
          </cell>
          <cell r="CF186">
            <v>0</v>
          </cell>
          <cell r="CW186">
            <v>-6725.2250000000004</v>
          </cell>
          <cell r="CZ186">
            <v>307</v>
          </cell>
          <cell r="DB186">
            <v>2353</v>
          </cell>
          <cell r="DP186">
            <v>-5644</v>
          </cell>
          <cell r="DQ186">
            <v>-59</v>
          </cell>
          <cell r="DR186">
            <v>-101</v>
          </cell>
          <cell r="DS186">
            <v>-196</v>
          </cell>
          <cell r="DT186">
            <v>-376</v>
          </cell>
          <cell r="DU186">
            <v>-564</v>
          </cell>
          <cell r="DV186">
            <v>-748</v>
          </cell>
          <cell r="DW186">
            <v>-937</v>
          </cell>
          <cell r="DX186">
            <v>-1130</v>
          </cell>
          <cell r="DY186">
            <v>-1314</v>
          </cell>
          <cell r="DZ186">
            <v>-1505</v>
          </cell>
          <cell r="EA186">
            <v>-1688</v>
          </cell>
          <cell r="EB186">
            <v>-1883</v>
          </cell>
          <cell r="ES186">
            <v>0</v>
          </cell>
          <cell r="ET186">
            <v>0</v>
          </cell>
          <cell r="EU186">
            <v>-1730</v>
          </cell>
          <cell r="EV186">
            <v>0</v>
          </cell>
          <cell r="EW186">
            <v>0</v>
          </cell>
          <cell r="EX186">
            <v>1498</v>
          </cell>
          <cell r="EY186">
            <v>0</v>
          </cell>
          <cell r="EZ186">
            <v>0</v>
          </cell>
          <cell r="FA186">
            <v>-11507</v>
          </cell>
          <cell r="FB186">
            <v>36.426000000000002</v>
          </cell>
          <cell r="FC186">
            <v>137.73500000000001</v>
          </cell>
          <cell r="FD186">
            <v>-8890.9879999999994</v>
          </cell>
          <cell r="FH186">
            <v>0</v>
          </cell>
          <cell r="FI186">
            <v>0</v>
          </cell>
          <cell r="FJ186">
            <v>0</v>
          </cell>
          <cell r="FK186">
            <v>0</v>
          </cell>
          <cell r="FL186">
            <v>0</v>
          </cell>
          <cell r="FM186">
            <v>0</v>
          </cell>
          <cell r="FN186">
            <v>0</v>
          </cell>
          <cell r="FO186">
            <v>0</v>
          </cell>
          <cell r="FP186">
            <v>0</v>
          </cell>
          <cell r="FQ186">
            <v>64.39</v>
          </cell>
          <cell r="FR186">
            <v>1949.75</v>
          </cell>
          <cell r="FS186">
            <v>-14032.32</v>
          </cell>
        </row>
        <row r="187">
          <cell r="A187" t="str">
            <v>CE-1580</v>
          </cell>
          <cell r="B187" t="str">
            <v>CE</v>
          </cell>
          <cell r="C187">
            <v>1580</v>
          </cell>
          <cell r="D187" t="str">
            <v>04498 COM COSTI DI OFFERTA</v>
          </cell>
          <cell r="E187">
            <v>330.85199999999998</v>
          </cell>
          <cell r="H187">
            <v>1187</v>
          </cell>
          <cell r="J187">
            <v>0</v>
          </cell>
          <cell r="X187">
            <v>331</v>
          </cell>
          <cell r="Y187">
            <v>0</v>
          </cell>
          <cell r="Z187">
            <v>0</v>
          </cell>
          <cell r="AA187">
            <v>0</v>
          </cell>
          <cell r="AB187">
            <v>0</v>
          </cell>
          <cell r="AC187">
            <v>0</v>
          </cell>
          <cell r="AD187">
            <v>0</v>
          </cell>
          <cell r="AE187">
            <v>0</v>
          </cell>
          <cell r="AF187">
            <v>0</v>
          </cell>
          <cell r="AG187">
            <v>0</v>
          </cell>
          <cell r="AH187">
            <v>0</v>
          </cell>
          <cell r="AI187">
            <v>0</v>
          </cell>
          <cell r="AJ187">
            <v>0</v>
          </cell>
          <cell r="BA187">
            <v>-886.30600000000004</v>
          </cell>
          <cell r="BD187">
            <v>-3871</v>
          </cell>
          <cell r="BF187">
            <v>-1053</v>
          </cell>
          <cell r="BT187">
            <v>-3990</v>
          </cell>
          <cell r="BU187">
            <v>-459</v>
          </cell>
          <cell r="BV187">
            <v>-918</v>
          </cell>
          <cell r="BW187">
            <v>-1168</v>
          </cell>
          <cell r="BX187">
            <v>-1473</v>
          </cell>
          <cell r="BY187">
            <v>-1779</v>
          </cell>
          <cell r="BZ187">
            <v>-2084</v>
          </cell>
          <cell r="CA187">
            <v>-2140</v>
          </cell>
          <cell r="CB187">
            <v>-2195</v>
          </cell>
          <cell r="CC187">
            <v>-2251</v>
          </cell>
          <cell r="CD187">
            <v>-2307</v>
          </cell>
          <cell r="CE187">
            <v>-2362</v>
          </cell>
          <cell r="CF187">
            <v>-2418</v>
          </cell>
          <cell r="CW187">
            <v>-885.73299999999995</v>
          </cell>
          <cell r="CZ187">
            <v>-3871</v>
          </cell>
          <cell r="DB187">
            <v>-1114</v>
          </cell>
          <cell r="DP187">
            <v>-3990</v>
          </cell>
          <cell r="DQ187">
            <v>-459</v>
          </cell>
          <cell r="DR187">
            <v>-918</v>
          </cell>
          <cell r="DS187">
            <v>-1168</v>
          </cell>
          <cell r="DT187">
            <v>-1473</v>
          </cell>
          <cell r="DU187">
            <v>-1779</v>
          </cell>
          <cell r="DV187">
            <v>-2084</v>
          </cell>
          <cell r="DW187">
            <v>-2140</v>
          </cell>
          <cell r="DX187">
            <v>-2195</v>
          </cell>
          <cell r="DY187">
            <v>-2251</v>
          </cell>
          <cell r="DZ187">
            <v>-2307</v>
          </cell>
          <cell r="EA187">
            <v>-2362</v>
          </cell>
          <cell r="EB187">
            <v>-2418</v>
          </cell>
          <cell r="ES187">
            <v>0</v>
          </cell>
          <cell r="ET187">
            <v>0</v>
          </cell>
          <cell r="EU187">
            <v>0</v>
          </cell>
          <cell r="EV187">
            <v>0</v>
          </cell>
          <cell r="EW187">
            <v>0</v>
          </cell>
          <cell r="EX187">
            <v>0</v>
          </cell>
          <cell r="EY187">
            <v>0</v>
          </cell>
          <cell r="EZ187">
            <v>0</v>
          </cell>
          <cell r="FA187">
            <v>0</v>
          </cell>
          <cell r="FB187">
            <v>0</v>
          </cell>
          <cell r="FC187">
            <v>-860.10299999999995</v>
          </cell>
          <cell r="FD187">
            <v>-859.57500000000005</v>
          </cell>
          <cell r="FH187">
            <v>0</v>
          </cell>
          <cell r="FI187">
            <v>0</v>
          </cell>
          <cell r="FJ187">
            <v>0</v>
          </cell>
          <cell r="FK187">
            <v>0</v>
          </cell>
          <cell r="FL187">
            <v>0</v>
          </cell>
          <cell r="FM187">
            <v>0</v>
          </cell>
          <cell r="FN187">
            <v>0</v>
          </cell>
          <cell r="FO187">
            <v>0</v>
          </cell>
          <cell r="FP187">
            <v>0</v>
          </cell>
          <cell r="FQ187">
            <v>3</v>
          </cell>
          <cell r="FR187">
            <v>-244.03</v>
          </cell>
          <cell r="FS187">
            <v>-245.37</v>
          </cell>
        </row>
        <row r="188">
          <cell r="A188" t="str">
            <v>CE-1560</v>
          </cell>
          <cell r="B188" t="str">
            <v>CE</v>
          </cell>
          <cell r="C188">
            <v>1560</v>
          </cell>
          <cell r="D188" t="str">
            <v>16060 COM SEDE EDILIZIA</v>
          </cell>
          <cell r="E188">
            <v>9.452</v>
          </cell>
          <cell r="H188">
            <v>32</v>
          </cell>
          <cell r="J188">
            <v>10</v>
          </cell>
          <cell r="X188">
            <v>12</v>
          </cell>
          <cell r="AJ188">
            <v>0</v>
          </cell>
          <cell r="BA188">
            <v>-4.4450000000000003</v>
          </cell>
          <cell r="BD188">
            <v>24.779999999998836</v>
          </cell>
          <cell r="BF188">
            <v>14</v>
          </cell>
          <cell r="BT188">
            <v>5</v>
          </cell>
          <cell r="CF188">
            <v>0</v>
          </cell>
          <cell r="CW188">
            <v>-12.585000000000001</v>
          </cell>
          <cell r="CZ188">
            <v>-118</v>
          </cell>
          <cell r="DB188">
            <v>14</v>
          </cell>
          <cell r="DP188">
            <v>-5</v>
          </cell>
          <cell r="EB188">
            <v>0</v>
          </cell>
          <cell r="ES188">
            <v>0</v>
          </cell>
          <cell r="ET188">
            <v>0</v>
          </cell>
          <cell r="EU188">
            <v>0</v>
          </cell>
          <cell r="EV188">
            <v>0</v>
          </cell>
          <cell r="EW188">
            <v>0</v>
          </cell>
          <cell r="EX188">
            <v>0</v>
          </cell>
          <cell r="EY188">
            <v>0</v>
          </cell>
          <cell r="EZ188">
            <v>0</v>
          </cell>
          <cell r="FA188">
            <v>0</v>
          </cell>
          <cell r="FB188">
            <v>8.0139999999999993</v>
          </cell>
          <cell r="FC188">
            <v>-14.33</v>
          </cell>
          <cell r="FD188">
            <v>-21.484999999999999</v>
          </cell>
          <cell r="FH188">
            <v>0</v>
          </cell>
          <cell r="FI188">
            <v>0</v>
          </cell>
          <cell r="FJ188">
            <v>0</v>
          </cell>
          <cell r="FK188">
            <v>0</v>
          </cell>
          <cell r="FL188">
            <v>0</v>
          </cell>
          <cell r="FM188">
            <v>0</v>
          </cell>
          <cell r="FN188">
            <v>0</v>
          </cell>
          <cell r="FO188">
            <v>0</v>
          </cell>
          <cell r="FP188">
            <v>0</v>
          </cell>
          <cell r="FQ188">
            <v>399.04</v>
          </cell>
          <cell r="FR188">
            <v>-2494.94</v>
          </cell>
          <cell r="FS188">
            <v>5005.3</v>
          </cell>
        </row>
        <row r="189">
          <cell r="A189" t="str">
            <v>CE-1590</v>
          </cell>
          <cell r="B189" t="str">
            <v>CE</v>
          </cell>
          <cell r="C189">
            <v>1590</v>
          </cell>
          <cell r="D189" t="str">
            <v>20012 COM COSTI DI STRUTTURA</v>
          </cell>
          <cell r="E189">
            <v>15206.585999999999</v>
          </cell>
          <cell r="H189">
            <v>20582</v>
          </cell>
          <cell r="J189">
            <v>2879</v>
          </cell>
          <cell r="X189">
            <v>20652</v>
          </cell>
          <cell r="Y189">
            <v>2085</v>
          </cell>
          <cell r="Z189">
            <v>4704</v>
          </cell>
          <cell r="AA189">
            <v>7526</v>
          </cell>
          <cell r="AB189">
            <v>9945</v>
          </cell>
          <cell r="AC189">
            <v>12552</v>
          </cell>
          <cell r="AD189">
            <v>15944</v>
          </cell>
          <cell r="AE189">
            <v>17989</v>
          </cell>
          <cell r="AF189">
            <v>19297</v>
          </cell>
          <cell r="AG189">
            <v>21385</v>
          </cell>
          <cell r="AH189">
            <v>23105</v>
          </cell>
          <cell r="AI189">
            <v>24856</v>
          </cell>
          <cell r="AJ189">
            <v>26217</v>
          </cell>
          <cell r="BA189">
            <v>-2797.7370000000001</v>
          </cell>
          <cell r="BD189">
            <v>-3083</v>
          </cell>
          <cell r="BF189">
            <v>261</v>
          </cell>
          <cell r="BT189">
            <v>-2658</v>
          </cell>
          <cell r="BU189">
            <v>430</v>
          </cell>
          <cell r="BV189">
            <v>1309</v>
          </cell>
          <cell r="BW189">
            <v>2184</v>
          </cell>
          <cell r="BX189">
            <v>2655</v>
          </cell>
          <cell r="BY189">
            <v>2237</v>
          </cell>
          <cell r="BZ189">
            <v>3718</v>
          </cell>
          <cell r="CA189">
            <v>3892</v>
          </cell>
          <cell r="CB189">
            <v>3358</v>
          </cell>
          <cell r="CC189">
            <v>4184</v>
          </cell>
          <cell r="CD189">
            <v>4056</v>
          </cell>
          <cell r="CE189">
            <v>3960</v>
          </cell>
          <cell r="CF189">
            <v>3484</v>
          </cell>
          <cell r="CW189">
            <v>-2796.6660000000002</v>
          </cell>
          <cell r="CZ189">
            <v>-3082</v>
          </cell>
          <cell r="DB189">
            <v>261</v>
          </cell>
          <cell r="DP189">
            <v>-2657</v>
          </cell>
          <cell r="DQ189">
            <v>430</v>
          </cell>
          <cell r="DR189">
            <v>1309</v>
          </cell>
          <cell r="DS189">
            <v>2184</v>
          </cell>
          <cell r="DT189">
            <v>2655</v>
          </cell>
          <cell r="DU189">
            <v>2237</v>
          </cell>
          <cell r="DV189">
            <v>3718</v>
          </cell>
          <cell r="DW189">
            <v>3892</v>
          </cell>
          <cell r="DX189">
            <v>3358</v>
          </cell>
          <cell r="DY189">
            <v>4184</v>
          </cell>
          <cell r="DZ189">
            <v>4056</v>
          </cell>
          <cell r="EA189">
            <v>3960</v>
          </cell>
          <cell r="EB189">
            <v>3484</v>
          </cell>
          <cell r="ES189">
            <v>15978</v>
          </cell>
          <cell r="ET189">
            <v>-5021</v>
          </cell>
          <cell r="EU189">
            <v>-5020</v>
          </cell>
          <cell r="EV189">
            <v>7928</v>
          </cell>
          <cell r="EW189">
            <v>-13433</v>
          </cell>
          <cell r="EX189">
            <v>-13432</v>
          </cell>
          <cell r="EY189">
            <v>22095</v>
          </cell>
          <cell r="EZ189">
            <v>-236</v>
          </cell>
          <cell r="FA189">
            <v>-236</v>
          </cell>
          <cell r="FB189">
            <v>20426.615000000002</v>
          </cell>
          <cell r="FC189">
            <v>-2130.0410000000002</v>
          </cell>
          <cell r="FD189">
            <v>-2129.0100000000002</v>
          </cell>
          <cell r="FH189">
            <v>0</v>
          </cell>
          <cell r="FI189">
            <v>0</v>
          </cell>
          <cell r="FJ189">
            <v>0</v>
          </cell>
          <cell r="FK189">
            <v>0</v>
          </cell>
          <cell r="FL189">
            <v>0</v>
          </cell>
          <cell r="FM189">
            <v>0</v>
          </cell>
          <cell r="FN189">
            <v>0</v>
          </cell>
          <cell r="FO189">
            <v>0</v>
          </cell>
          <cell r="FP189">
            <v>0</v>
          </cell>
          <cell r="FQ189">
            <v>21877.55</v>
          </cell>
          <cell r="FR189">
            <v>2495.84</v>
          </cell>
          <cell r="FS189">
            <v>2494.59</v>
          </cell>
        </row>
        <row r="190">
          <cell r="A190" t="str">
            <v>CE-1600</v>
          </cell>
          <cell r="B190" t="str">
            <v>CE</v>
          </cell>
          <cell r="C190">
            <v>1600</v>
          </cell>
          <cell r="D190" t="str">
            <v>20013 COM COSTI STRUTTURA DISTACCATI</v>
          </cell>
          <cell r="E190">
            <v>2727.3429999999998</v>
          </cell>
          <cell r="H190">
            <v>3571</v>
          </cell>
          <cell r="J190">
            <v>483</v>
          </cell>
          <cell r="X190">
            <v>3528</v>
          </cell>
          <cell r="Y190">
            <v>267</v>
          </cell>
          <cell r="Z190">
            <v>531</v>
          </cell>
          <cell r="AA190">
            <v>799</v>
          </cell>
          <cell r="AB190">
            <v>1068</v>
          </cell>
          <cell r="AC190">
            <v>1335</v>
          </cell>
          <cell r="AD190">
            <v>1602</v>
          </cell>
          <cell r="AE190">
            <v>1869</v>
          </cell>
          <cell r="AF190">
            <v>2136</v>
          </cell>
          <cell r="AG190">
            <v>2403</v>
          </cell>
          <cell r="AH190">
            <v>2670</v>
          </cell>
          <cell r="AI190">
            <v>2937</v>
          </cell>
          <cell r="AJ190">
            <v>3204</v>
          </cell>
          <cell r="BA190">
            <v>-680.45600000000002</v>
          </cell>
          <cell r="BD190">
            <v>-898</v>
          </cell>
          <cell r="BF190">
            <v>-83</v>
          </cell>
          <cell r="BT190">
            <v>-821</v>
          </cell>
          <cell r="BU190">
            <v>-47</v>
          </cell>
          <cell r="BV190">
            <v>-94</v>
          </cell>
          <cell r="BW190">
            <v>-141</v>
          </cell>
          <cell r="BX190">
            <v>-188</v>
          </cell>
          <cell r="BY190">
            <v>-235</v>
          </cell>
          <cell r="BZ190">
            <v>-282</v>
          </cell>
          <cell r="CA190">
            <v>-329</v>
          </cell>
          <cell r="CB190">
            <v>-376</v>
          </cell>
          <cell r="CC190">
            <v>-423</v>
          </cell>
          <cell r="CD190">
            <v>-470</v>
          </cell>
          <cell r="CE190">
            <v>-517</v>
          </cell>
          <cell r="CF190">
            <v>-564</v>
          </cell>
          <cell r="CW190">
            <v>-680.45600000000002</v>
          </cell>
          <cell r="CZ190">
            <v>-898</v>
          </cell>
          <cell r="DB190">
            <v>-83</v>
          </cell>
          <cell r="DP190">
            <v>-821</v>
          </cell>
          <cell r="DQ190">
            <v>-47</v>
          </cell>
          <cell r="DR190">
            <v>-101</v>
          </cell>
          <cell r="DS190">
            <v>-141</v>
          </cell>
          <cell r="DT190">
            <v>-188</v>
          </cell>
          <cell r="DU190">
            <v>-235</v>
          </cell>
          <cell r="DV190">
            <v>-282</v>
          </cell>
          <cell r="DW190">
            <v>-329</v>
          </cell>
          <cell r="DX190">
            <v>-376</v>
          </cell>
          <cell r="DY190">
            <v>-423</v>
          </cell>
          <cell r="DZ190">
            <v>-470</v>
          </cell>
          <cell r="EA190">
            <v>-517</v>
          </cell>
          <cell r="EB190">
            <v>-564</v>
          </cell>
          <cell r="ES190">
            <v>3267</v>
          </cell>
          <cell r="ET190">
            <v>-576</v>
          </cell>
          <cell r="EU190">
            <v>-576</v>
          </cell>
          <cell r="EV190">
            <v>3332</v>
          </cell>
          <cell r="EW190">
            <v>-588</v>
          </cell>
          <cell r="EX190">
            <v>-588</v>
          </cell>
          <cell r="EY190">
            <v>3672</v>
          </cell>
          <cell r="EZ190">
            <v>-1596</v>
          </cell>
          <cell r="FA190">
            <v>-1596</v>
          </cell>
          <cell r="FB190">
            <v>3061.3589999999999</v>
          </cell>
          <cell r="FC190">
            <v>-913.55799999999999</v>
          </cell>
          <cell r="FD190">
            <v>-913.55799999999999</v>
          </cell>
          <cell r="FH190">
            <v>0</v>
          </cell>
          <cell r="FI190">
            <v>0</v>
          </cell>
          <cell r="FJ190">
            <v>0</v>
          </cell>
          <cell r="FK190">
            <v>0</v>
          </cell>
          <cell r="FL190">
            <v>0</v>
          </cell>
          <cell r="FM190">
            <v>0</v>
          </cell>
          <cell r="FN190">
            <v>0</v>
          </cell>
          <cell r="FO190">
            <v>0</v>
          </cell>
          <cell r="FP190">
            <v>0</v>
          </cell>
          <cell r="FQ190">
            <v>3</v>
          </cell>
          <cell r="FR190">
            <v>-158.61000000000001</v>
          </cell>
          <cell r="FS190">
            <v>-158.61000000000001</v>
          </cell>
        </row>
        <row r="191">
          <cell r="A191" t="str">
            <v>CE-1610</v>
          </cell>
          <cell r="B191" t="str">
            <v>CE</v>
          </cell>
          <cell r="C191">
            <v>1610</v>
          </cell>
          <cell r="D191" t="str">
            <v>20014 COM MACCHINARI EX IGL</v>
          </cell>
          <cell r="E191">
            <v>3536.663</v>
          </cell>
          <cell r="H191">
            <v>5884</v>
          </cell>
          <cell r="J191">
            <v>806</v>
          </cell>
          <cell r="X191">
            <v>4070</v>
          </cell>
          <cell r="Y191">
            <v>0</v>
          </cell>
          <cell r="Z191">
            <v>0</v>
          </cell>
          <cell r="AA191">
            <v>0</v>
          </cell>
          <cell r="AB191">
            <v>0</v>
          </cell>
          <cell r="AC191">
            <v>0</v>
          </cell>
          <cell r="AD191">
            <v>10</v>
          </cell>
          <cell r="AE191">
            <v>10</v>
          </cell>
          <cell r="AF191">
            <v>10</v>
          </cell>
          <cell r="AG191">
            <v>10</v>
          </cell>
          <cell r="AH191">
            <v>10</v>
          </cell>
          <cell r="AI191">
            <v>10</v>
          </cell>
          <cell r="AJ191">
            <v>1010</v>
          </cell>
          <cell r="BA191">
            <v>860.255</v>
          </cell>
          <cell r="BD191">
            <v>1279</v>
          </cell>
          <cell r="BF191">
            <v>665</v>
          </cell>
          <cell r="BT191">
            <v>1110</v>
          </cell>
          <cell r="BU191">
            <v>-82</v>
          </cell>
          <cell r="BV191">
            <v>-164</v>
          </cell>
          <cell r="BW191">
            <v>-249</v>
          </cell>
          <cell r="BX191">
            <v>-327</v>
          </cell>
          <cell r="BY191">
            <v>-409</v>
          </cell>
          <cell r="BZ191">
            <v>-481</v>
          </cell>
          <cell r="CA191">
            <v>-562</v>
          </cell>
          <cell r="CB191">
            <v>-644</v>
          </cell>
          <cell r="CC191">
            <v>-726</v>
          </cell>
          <cell r="CD191">
            <v>-808</v>
          </cell>
          <cell r="CE191">
            <v>-889</v>
          </cell>
          <cell r="CF191">
            <v>29</v>
          </cell>
          <cell r="CW191">
            <v>904.9</v>
          </cell>
          <cell r="CZ191">
            <v>1377</v>
          </cell>
          <cell r="DB191">
            <v>862</v>
          </cell>
          <cell r="DP191">
            <v>1389</v>
          </cell>
          <cell r="DQ191">
            <v>-82</v>
          </cell>
          <cell r="DR191">
            <v>-164</v>
          </cell>
          <cell r="DS191">
            <v>-245</v>
          </cell>
          <cell r="DT191">
            <v>-327</v>
          </cell>
          <cell r="DU191">
            <v>-409</v>
          </cell>
          <cell r="DV191">
            <v>-481</v>
          </cell>
          <cell r="DW191">
            <v>-562</v>
          </cell>
          <cell r="DX191">
            <v>-644</v>
          </cell>
          <cell r="DY191">
            <v>-726</v>
          </cell>
          <cell r="DZ191">
            <v>-808</v>
          </cell>
          <cell r="EA191">
            <v>-889</v>
          </cell>
          <cell r="EB191">
            <v>29</v>
          </cell>
          <cell r="ES191">
            <v>0</v>
          </cell>
          <cell r="ET191">
            <v>-736</v>
          </cell>
          <cell r="EU191">
            <v>-736</v>
          </cell>
          <cell r="EV191">
            <v>0</v>
          </cell>
          <cell r="EW191">
            <v>-638</v>
          </cell>
          <cell r="EX191">
            <v>-638</v>
          </cell>
          <cell r="EY191">
            <v>1612</v>
          </cell>
          <cell r="EZ191">
            <v>-1718</v>
          </cell>
          <cell r="FA191">
            <v>-1733</v>
          </cell>
          <cell r="FB191">
            <v>2292.4540000000002</v>
          </cell>
          <cell r="FC191">
            <v>-1557.9369999999999</v>
          </cell>
          <cell r="FD191">
            <v>-1703.078</v>
          </cell>
          <cell r="FH191">
            <v>0</v>
          </cell>
          <cell r="FI191">
            <v>0</v>
          </cell>
          <cell r="FJ191">
            <v>0</v>
          </cell>
          <cell r="FK191">
            <v>0</v>
          </cell>
          <cell r="FL191">
            <v>0</v>
          </cell>
          <cell r="FM191">
            <v>0</v>
          </cell>
          <cell r="FN191">
            <v>0</v>
          </cell>
          <cell r="FO191">
            <v>0</v>
          </cell>
          <cell r="FP191">
            <v>0</v>
          </cell>
          <cell r="FQ191">
            <v>4507.45</v>
          </cell>
          <cell r="FR191">
            <v>-4378.6000000000004</v>
          </cell>
          <cell r="FS191">
            <v>-4655.91</v>
          </cell>
        </row>
        <row r="192">
          <cell r="A192" t="str">
            <v>CE-1620</v>
          </cell>
          <cell r="B192" t="str">
            <v>CE</v>
          </cell>
          <cell r="C192">
            <v>1620</v>
          </cell>
          <cell r="D192" t="str">
            <v>20024 COM MACCHINARIO OPERATIVO - LUNGAVILLA</v>
          </cell>
          <cell r="E192">
            <v>79.617999999999995</v>
          </cell>
          <cell r="H192">
            <v>146</v>
          </cell>
          <cell r="J192">
            <v>17</v>
          </cell>
          <cell r="X192">
            <v>107</v>
          </cell>
          <cell r="Y192">
            <v>0</v>
          </cell>
          <cell r="Z192">
            <v>0</v>
          </cell>
          <cell r="AA192">
            <v>0</v>
          </cell>
          <cell r="AB192">
            <v>0</v>
          </cell>
          <cell r="AC192">
            <v>0</v>
          </cell>
          <cell r="AD192">
            <v>53</v>
          </cell>
          <cell r="AE192">
            <v>53</v>
          </cell>
          <cell r="AF192">
            <v>53</v>
          </cell>
          <cell r="AG192">
            <v>53</v>
          </cell>
          <cell r="AH192">
            <v>53</v>
          </cell>
          <cell r="AI192">
            <v>53</v>
          </cell>
          <cell r="AJ192">
            <v>106</v>
          </cell>
          <cell r="BA192">
            <v>-289.24099999999999</v>
          </cell>
          <cell r="BD192">
            <v>-357</v>
          </cell>
          <cell r="BF192">
            <v>-68</v>
          </cell>
          <cell r="BT192">
            <v>-625</v>
          </cell>
          <cell r="BU192">
            <v>-41</v>
          </cell>
          <cell r="BV192">
            <v>-82</v>
          </cell>
          <cell r="BW192">
            <v>-124</v>
          </cell>
          <cell r="BX192">
            <v>-165</v>
          </cell>
          <cell r="BY192">
            <v>-212</v>
          </cell>
          <cell r="BZ192">
            <v>-200</v>
          </cell>
          <cell r="CA192">
            <v>-241</v>
          </cell>
          <cell r="CB192">
            <v>-283</v>
          </cell>
          <cell r="CC192">
            <v>-324</v>
          </cell>
          <cell r="CD192">
            <v>-365</v>
          </cell>
          <cell r="CE192">
            <v>-406</v>
          </cell>
          <cell r="CF192">
            <v>-395</v>
          </cell>
          <cell r="CW192">
            <v>-289.24099999999999</v>
          </cell>
          <cell r="CZ192">
            <v>-357</v>
          </cell>
          <cell r="DB192">
            <v>-68</v>
          </cell>
          <cell r="DP192">
            <v>-625</v>
          </cell>
          <cell r="DQ192">
            <v>-41</v>
          </cell>
          <cell r="DR192">
            <v>-82</v>
          </cell>
          <cell r="DS192">
            <v>-124</v>
          </cell>
          <cell r="DT192">
            <v>-165</v>
          </cell>
          <cell r="DU192">
            <v>-212</v>
          </cell>
          <cell r="DV192">
            <v>-200</v>
          </cell>
          <cell r="DW192">
            <v>-241</v>
          </cell>
          <cell r="DX192">
            <v>-283</v>
          </cell>
          <cell r="DY192">
            <v>-324</v>
          </cell>
          <cell r="DZ192">
            <v>-365</v>
          </cell>
          <cell r="EA192">
            <v>-406</v>
          </cell>
          <cell r="EB192">
            <v>-395</v>
          </cell>
          <cell r="ES192">
            <v>0</v>
          </cell>
          <cell r="ET192">
            <v>-456</v>
          </cell>
          <cell r="EU192">
            <v>-456</v>
          </cell>
          <cell r="EV192">
            <v>0</v>
          </cell>
          <cell r="EW192">
            <v>-443</v>
          </cell>
          <cell r="EX192">
            <v>-443</v>
          </cell>
          <cell r="EY192">
            <v>40</v>
          </cell>
          <cell r="EZ192">
            <v>-438.57</v>
          </cell>
          <cell r="FA192">
            <v>-438.57</v>
          </cell>
          <cell r="FB192">
            <v>56.512999999999998</v>
          </cell>
          <cell r="FC192">
            <v>-422.16800000000001</v>
          </cell>
          <cell r="FD192">
            <v>-422.16800000000001</v>
          </cell>
          <cell r="FH192">
            <v>0</v>
          </cell>
          <cell r="FI192">
            <v>0</v>
          </cell>
          <cell r="FJ192">
            <v>0</v>
          </cell>
          <cell r="FK192">
            <v>0</v>
          </cell>
          <cell r="FL192">
            <v>0</v>
          </cell>
          <cell r="FM192">
            <v>0</v>
          </cell>
          <cell r="FN192">
            <v>0</v>
          </cell>
          <cell r="FO192">
            <v>0</v>
          </cell>
          <cell r="FP192">
            <v>0</v>
          </cell>
          <cell r="FQ192">
            <v>143.84</v>
          </cell>
          <cell r="FR192">
            <v>-403.21</v>
          </cell>
          <cell r="FS192">
            <v>-403.31</v>
          </cell>
        </row>
        <row r="193">
          <cell r="A193" t="str">
            <v>CE-1630</v>
          </cell>
          <cell r="B193" t="str">
            <v>CE</v>
          </cell>
          <cell r="C193">
            <v>1630</v>
          </cell>
          <cell r="D193" t="str">
            <v>20025 COM PM DI COMMESSA</v>
          </cell>
          <cell r="E193">
            <v>0</v>
          </cell>
          <cell r="H193">
            <v>0</v>
          </cell>
          <cell r="J193">
            <v>0</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BA193">
            <v>-478.779</v>
          </cell>
          <cell r="BD193">
            <v>-610</v>
          </cell>
          <cell r="BF193">
            <v>-72</v>
          </cell>
          <cell r="BT193">
            <v>-594</v>
          </cell>
          <cell r="BU193">
            <v>-36</v>
          </cell>
          <cell r="BV193">
            <v>-72</v>
          </cell>
          <cell r="BW193">
            <v>-108</v>
          </cell>
          <cell r="BX193">
            <v>-144</v>
          </cell>
          <cell r="BY193">
            <v>-300</v>
          </cell>
          <cell r="BZ193">
            <v>-336</v>
          </cell>
          <cell r="CA193">
            <v>-372</v>
          </cell>
          <cell r="CB193">
            <v>-408</v>
          </cell>
          <cell r="CC193">
            <v>-444</v>
          </cell>
          <cell r="CD193">
            <v>-481</v>
          </cell>
          <cell r="CE193">
            <v>-517</v>
          </cell>
          <cell r="CF193">
            <v>-555</v>
          </cell>
          <cell r="CW193">
            <v>-478.779</v>
          </cell>
          <cell r="CZ193">
            <v>-608</v>
          </cell>
          <cell r="DB193">
            <v>-72</v>
          </cell>
          <cell r="DP193">
            <v>-591</v>
          </cell>
          <cell r="DQ193">
            <v>-36</v>
          </cell>
          <cell r="DR193">
            <v>-72</v>
          </cell>
          <cell r="DS193">
            <v>-108</v>
          </cell>
          <cell r="DT193">
            <v>-144</v>
          </cell>
          <cell r="DU193">
            <v>-300</v>
          </cell>
          <cell r="DV193">
            <v>-336</v>
          </cell>
          <cell r="DW193">
            <v>-372</v>
          </cell>
          <cell r="DX193">
            <v>-408</v>
          </cell>
          <cell r="DY193">
            <v>-444</v>
          </cell>
          <cell r="DZ193">
            <v>-481</v>
          </cell>
          <cell r="EA193">
            <v>-517</v>
          </cell>
          <cell r="EB193">
            <v>-547</v>
          </cell>
          <cell r="ES193">
            <v>0</v>
          </cell>
          <cell r="ET193">
            <v>-566</v>
          </cell>
          <cell r="EU193">
            <v>-566</v>
          </cell>
          <cell r="EV193">
            <v>0</v>
          </cell>
          <cell r="EW193">
            <v>-578</v>
          </cell>
          <cell r="EX193">
            <v>-576</v>
          </cell>
          <cell r="EY193">
            <v>0</v>
          </cell>
          <cell r="EZ193">
            <v>-785</v>
          </cell>
          <cell r="FA193">
            <v>-785</v>
          </cell>
          <cell r="FB193">
            <v>0</v>
          </cell>
          <cell r="FC193">
            <v>-784.096</v>
          </cell>
          <cell r="FD193">
            <v>-784.096</v>
          </cell>
          <cell r="FH193">
            <v>0</v>
          </cell>
          <cell r="FI193">
            <v>0</v>
          </cell>
          <cell r="FJ193">
            <v>0</v>
          </cell>
          <cell r="FK193">
            <v>0</v>
          </cell>
          <cell r="FL193">
            <v>0</v>
          </cell>
          <cell r="FM193">
            <v>0</v>
          </cell>
          <cell r="FN193">
            <v>0</v>
          </cell>
          <cell r="FO193">
            <v>0</v>
          </cell>
          <cell r="FP193">
            <v>0</v>
          </cell>
          <cell r="FQ193">
            <v>3</v>
          </cell>
          <cell r="FR193">
            <v>-1076.5999999999999</v>
          </cell>
          <cell r="FS193">
            <v>-1076.5999999999999</v>
          </cell>
        </row>
        <row r="194">
          <cell r="A194" t="str">
            <v>CE-1640</v>
          </cell>
          <cell r="B194" t="str">
            <v>CE</v>
          </cell>
          <cell r="C194">
            <v>1640</v>
          </cell>
          <cell r="D194" t="str">
            <v>9999E COM ELISIONI INTERSETTORIALI</v>
          </cell>
          <cell r="E194">
            <v>-13392.449000000001</v>
          </cell>
          <cell r="H194">
            <v>-27850.440000000177</v>
          </cell>
          <cell r="J194">
            <v>-2480</v>
          </cell>
          <cell r="X194">
            <v>-19853</v>
          </cell>
          <cell r="Y194">
            <v>-1694</v>
          </cell>
          <cell r="Z194">
            <v>-3671</v>
          </cell>
          <cell r="AA194">
            <v>-5773</v>
          </cell>
          <cell r="AB194">
            <v>-7653</v>
          </cell>
          <cell r="AC194">
            <v>-9619</v>
          </cell>
          <cell r="AD194">
            <v>-11959</v>
          </cell>
          <cell r="AE194">
            <v>-13547</v>
          </cell>
          <cell r="AF194">
            <v>-14723</v>
          </cell>
          <cell r="AG194">
            <v>-16330</v>
          </cell>
          <cell r="AH194">
            <v>-17682</v>
          </cell>
          <cell r="AI194">
            <v>-19070</v>
          </cell>
          <cell r="AJ194">
            <v>-20252</v>
          </cell>
          <cell r="BA194">
            <v>0</v>
          </cell>
          <cell r="BD194">
            <v>0</v>
          </cell>
          <cell r="BF194">
            <v>0</v>
          </cell>
          <cell r="BT194">
            <v>0</v>
          </cell>
          <cell r="BU194">
            <v>0</v>
          </cell>
          <cell r="BV194">
            <v>0</v>
          </cell>
          <cell r="BW194">
            <v>0</v>
          </cell>
          <cell r="BX194">
            <v>0</v>
          </cell>
          <cell r="BY194">
            <v>0</v>
          </cell>
          <cell r="BZ194">
            <v>0</v>
          </cell>
          <cell r="CA194">
            <v>0</v>
          </cell>
          <cell r="CB194">
            <v>0</v>
          </cell>
          <cell r="CC194">
            <v>0</v>
          </cell>
          <cell r="CD194">
            <v>0</v>
          </cell>
          <cell r="CE194">
            <v>0</v>
          </cell>
          <cell r="CF194">
            <v>0</v>
          </cell>
          <cell r="CZ194">
            <v>0</v>
          </cell>
          <cell r="DB194">
            <v>0</v>
          </cell>
          <cell r="DP194">
            <v>0</v>
          </cell>
          <cell r="DQ194">
            <v>0</v>
          </cell>
          <cell r="DR194">
            <v>0</v>
          </cell>
          <cell r="DS194">
            <v>0</v>
          </cell>
          <cell r="DT194">
            <v>0</v>
          </cell>
          <cell r="DU194">
            <v>0</v>
          </cell>
          <cell r="DV194">
            <v>0</v>
          </cell>
          <cell r="DW194">
            <v>0</v>
          </cell>
          <cell r="DX194">
            <v>0</v>
          </cell>
          <cell r="DY194">
            <v>0</v>
          </cell>
          <cell r="DZ194">
            <v>0</v>
          </cell>
          <cell r="EA194">
            <v>0</v>
          </cell>
          <cell r="EB194">
            <v>0</v>
          </cell>
          <cell r="ES194">
            <v>-13849</v>
          </cell>
          <cell r="ET194">
            <v>0</v>
          </cell>
          <cell r="EU194">
            <v>0</v>
          </cell>
          <cell r="EV194">
            <v>-10059</v>
          </cell>
          <cell r="EW194">
            <v>0</v>
          </cell>
          <cell r="EX194">
            <v>0</v>
          </cell>
          <cell r="EY194">
            <v>-21841</v>
          </cell>
          <cell r="EZ194">
            <v>0</v>
          </cell>
          <cell r="FA194">
            <v>0</v>
          </cell>
          <cell r="FB194">
            <v>-18343.685000000001</v>
          </cell>
          <cell r="FC194">
            <v>0</v>
          </cell>
          <cell r="FD194">
            <v>0</v>
          </cell>
          <cell r="FH194">
            <v>0</v>
          </cell>
          <cell r="FI194">
            <v>0</v>
          </cell>
          <cell r="FJ194">
            <v>0</v>
          </cell>
          <cell r="FK194">
            <v>0</v>
          </cell>
          <cell r="FL194">
            <v>0</v>
          </cell>
          <cell r="FM194">
            <v>0</v>
          </cell>
          <cell r="FN194">
            <v>0</v>
          </cell>
          <cell r="FO194">
            <v>0</v>
          </cell>
          <cell r="FP194">
            <v>0</v>
          </cell>
          <cell r="FQ194">
            <v>-17338.63</v>
          </cell>
          <cell r="FR194">
            <v>0</v>
          </cell>
          <cell r="FS194">
            <v>0</v>
          </cell>
        </row>
        <row r="195">
          <cell r="A195" t="str">
            <v>CE-1809</v>
          </cell>
          <cell r="B195" t="str">
            <v>CE</v>
          </cell>
          <cell r="C195">
            <v>1809</v>
          </cell>
          <cell r="D195" t="str">
            <v>RETTIFICHE Centrali Italia</v>
          </cell>
          <cell r="X195">
            <v>-9933</v>
          </cell>
          <cell r="Y195">
            <v>9933</v>
          </cell>
          <cell r="Z195">
            <v>9933</v>
          </cell>
          <cell r="AA195">
            <v>9933</v>
          </cell>
          <cell r="AB195">
            <v>9933</v>
          </cell>
          <cell r="AC195">
            <v>9933</v>
          </cell>
          <cell r="AD195">
            <v>9933</v>
          </cell>
          <cell r="AE195">
            <v>9933</v>
          </cell>
          <cell r="AF195">
            <v>9933</v>
          </cell>
          <cell r="AG195">
            <v>9933</v>
          </cell>
          <cell r="AH195">
            <v>9933</v>
          </cell>
          <cell r="AI195">
            <v>9933</v>
          </cell>
          <cell r="AJ195">
            <v>46531</v>
          </cell>
          <cell r="BT195">
            <v>0</v>
          </cell>
          <cell r="BU195">
            <v>0</v>
          </cell>
          <cell r="BV195">
            <v>0</v>
          </cell>
          <cell r="BW195">
            <v>0</v>
          </cell>
          <cell r="BX195">
            <v>0</v>
          </cell>
          <cell r="BY195">
            <v>0</v>
          </cell>
          <cell r="BZ195">
            <v>0</v>
          </cell>
          <cell r="CA195">
            <v>0</v>
          </cell>
          <cell r="CB195">
            <v>0</v>
          </cell>
          <cell r="CC195">
            <v>0</v>
          </cell>
          <cell r="CD195">
            <v>0</v>
          </cell>
          <cell r="CE195">
            <v>0</v>
          </cell>
          <cell r="CF195">
            <v>36598</v>
          </cell>
          <cell r="DQ195">
            <v>0</v>
          </cell>
          <cell r="DR195">
            <v>0</v>
          </cell>
          <cell r="DS195">
            <v>0</v>
          </cell>
          <cell r="DT195">
            <v>0</v>
          </cell>
          <cell r="DU195">
            <v>0</v>
          </cell>
          <cell r="DV195">
            <v>0</v>
          </cell>
          <cell r="DW195">
            <v>0</v>
          </cell>
          <cell r="DX195">
            <v>0</v>
          </cell>
          <cell r="DY195">
            <v>0</v>
          </cell>
          <cell r="DZ195">
            <v>0</v>
          </cell>
          <cell r="EA195">
            <v>0</v>
          </cell>
          <cell r="EB195">
            <v>36589</v>
          </cell>
          <cell r="ES195">
            <v>1789</v>
          </cell>
          <cell r="ET195">
            <v>1789</v>
          </cell>
          <cell r="EU195">
            <v>1789</v>
          </cell>
          <cell r="EV195">
            <v>-38387</v>
          </cell>
          <cell r="EW195">
            <v>-4776</v>
          </cell>
          <cell r="EX195">
            <v>-4776</v>
          </cell>
        </row>
        <row r="196">
          <cell r="A196" t="str">
            <v>CE-1700</v>
          </cell>
          <cell r="B196" t="str">
            <v>CE</v>
          </cell>
          <cell r="C196">
            <v>1700</v>
          </cell>
          <cell r="D196" t="str">
            <v>DE1 Reguzzo</v>
          </cell>
          <cell r="E196">
            <v>305807.65499999985</v>
          </cell>
          <cell r="F196">
            <v>0</v>
          </cell>
          <cell r="G196">
            <v>0</v>
          </cell>
          <cell r="H196">
            <v>440722</v>
          </cell>
          <cell r="I196">
            <v>0</v>
          </cell>
          <cell r="J196">
            <v>95363</v>
          </cell>
          <cell r="K196">
            <v>0</v>
          </cell>
          <cell r="L196">
            <v>0</v>
          </cell>
          <cell r="M196">
            <v>0</v>
          </cell>
          <cell r="N196">
            <v>0</v>
          </cell>
          <cell r="O196">
            <v>0</v>
          </cell>
          <cell r="P196">
            <v>0</v>
          </cell>
          <cell r="Q196">
            <v>0</v>
          </cell>
          <cell r="R196">
            <v>0</v>
          </cell>
          <cell r="S196">
            <v>0</v>
          </cell>
          <cell r="T196">
            <v>0</v>
          </cell>
          <cell r="U196">
            <v>0</v>
          </cell>
          <cell r="V196">
            <v>0</v>
          </cell>
          <cell r="W196">
            <v>0</v>
          </cell>
          <cell r="X196">
            <v>436686</v>
          </cell>
          <cell r="Y196">
            <v>34768</v>
          </cell>
          <cell r="Z196">
            <v>78085</v>
          </cell>
          <cell r="AA196">
            <v>123682</v>
          </cell>
          <cell r="AB196">
            <v>164786</v>
          </cell>
          <cell r="AC196">
            <v>205888</v>
          </cell>
          <cell r="AD196">
            <v>241857</v>
          </cell>
          <cell r="AE196">
            <v>278308</v>
          </cell>
          <cell r="AF196">
            <v>315877</v>
          </cell>
          <cell r="AG196">
            <v>354695</v>
          </cell>
          <cell r="AH196">
            <v>397404</v>
          </cell>
          <cell r="AI196">
            <v>449353</v>
          </cell>
          <cell r="AJ196">
            <v>487817</v>
          </cell>
          <cell r="AK196">
            <v>0</v>
          </cell>
          <cell r="AL196">
            <v>0</v>
          </cell>
          <cell r="AM196">
            <v>0</v>
          </cell>
          <cell r="AN196">
            <v>0</v>
          </cell>
          <cell r="AO196">
            <v>0</v>
          </cell>
          <cell r="AP196">
            <v>0</v>
          </cell>
          <cell r="AQ196">
            <v>0</v>
          </cell>
          <cell r="AR196">
            <v>0</v>
          </cell>
          <cell r="AS196">
            <v>0</v>
          </cell>
          <cell r="AT196">
            <v>0</v>
          </cell>
          <cell r="AU196">
            <v>0</v>
          </cell>
          <cell r="AV196">
            <v>0</v>
          </cell>
          <cell r="AW196">
            <v>0</v>
          </cell>
          <cell r="AX196">
            <v>0</v>
          </cell>
          <cell r="AY196">
            <v>0</v>
          </cell>
          <cell r="AZ196">
            <v>0</v>
          </cell>
          <cell r="BA196">
            <v>56409.948999999986</v>
          </cell>
          <cell r="BB196">
            <v>0</v>
          </cell>
          <cell r="BC196">
            <v>0</v>
          </cell>
          <cell r="BD196">
            <v>70559</v>
          </cell>
          <cell r="BE196">
            <v>0</v>
          </cell>
          <cell r="BF196">
            <v>18398</v>
          </cell>
          <cell r="BG196">
            <v>0</v>
          </cell>
          <cell r="BH196">
            <v>0</v>
          </cell>
          <cell r="BI196">
            <v>0</v>
          </cell>
          <cell r="BJ196">
            <v>0</v>
          </cell>
          <cell r="BK196">
            <v>0</v>
          </cell>
          <cell r="BL196">
            <v>0</v>
          </cell>
          <cell r="BM196">
            <v>0</v>
          </cell>
          <cell r="BN196">
            <v>0</v>
          </cell>
          <cell r="BO196">
            <v>0</v>
          </cell>
          <cell r="BP196">
            <v>0</v>
          </cell>
          <cell r="BQ196">
            <v>0</v>
          </cell>
          <cell r="BR196">
            <v>0</v>
          </cell>
          <cell r="BS196">
            <v>0</v>
          </cell>
          <cell r="BT196">
            <v>80056</v>
          </cell>
          <cell r="BU196">
            <v>3123</v>
          </cell>
          <cell r="BV196">
            <v>8859</v>
          </cell>
          <cell r="BW196">
            <v>15185</v>
          </cell>
          <cell r="BX196">
            <v>19738</v>
          </cell>
          <cell r="BY196">
            <v>24398</v>
          </cell>
          <cell r="BZ196">
            <v>27969</v>
          </cell>
          <cell r="CA196">
            <v>32330</v>
          </cell>
          <cell r="CB196">
            <v>37044</v>
          </cell>
          <cell r="CC196">
            <v>42675</v>
          </cell>
          <cell r="CD196">
            <v>49513</v>
          </cell>
          <cell r="CE196">
            <v>57854</v>
          </cell>
          <cell r="CF196">
            <v>65350</v>
          </cell>
          <cell r="CG196">
            <v>0</v>
          </cell>
          <cell r="CH196">
            <v>0</v>
          </cell>
          <cell r="CI196">
            <v>0</v>
          </cell>
          <cell r="CJ196">
            <v>0</v>
          </cell>
          <cell r="CK196">
            <v>0</v>
          </cell>
          <cell r="CL196">
            <v>0</v>
          </cell>
          <cell r="CM196">
            <v>0</v>
          </cell>
          <cell r="CN196">
            <v>0</v>
          </cell>
          <cell r="CO196">
            <v>0</v>
          </cell>
          <cell r="CP196">
            <v>0</v>
          </cell>
          <cell r="CQ196">
            <v>0</v>
          </cell>
          <cell r="CR196">
            <v>0</v>
          </cell>
          <cell r="CS196">
            <v>0</v>
          </cell>
          <cell r="CT196">
            <v>0</v>
          </cell>
          <cell r="CU196">
            <v>0</v>
          </cell>
          <cell r="CV196">
            <v>0</v>
          </cell>
          <cell r="CW196">
            <v>48850.535999999986</v>
          </cell>
          <cell r="CX196">
            <v>0</v>
          </cell>
          <cell r="CY196">
            <v>0</v>
          </cell>
          <cell r="CZ196">
            <v>64675</v>
          </cell>
          <cell r="DA196">
            <v>0</v>
          </cell>
          <cell r="DB196">
            <v>28403</v>
          </cell>
          <cell r="DC196">
            <v>0</v>
          </cell>
          <cell r="DD196">
            <v>0</v>
          </cell>
          <cell r="DE196">
            <v>0</v>
          </cell>
          <cell r="DF196">
            <v>0</v>
          </cell>
          <cell r="DG196">
            <v>0</v>
          </cell>
          <cell r="DH196">
            <v>0</v>
          </cell>
          <cell r="DI196">
            <v>0</v>
          </cell>
          <cell r="DJ196">
            <v>0</v>
          </cell>
          <cell r="DK196">
            <v>0</v>
          </cell>
          <cell r="DL196">
            <v>0</v>
          </cell>
          <cell r="DM196">
            <v>0</v>
          </cell>
          <cell r="DN196">
            <v>0</v>
          </cell>
          <cell r="DO196">
            <v>0</v>
          </cell>
          <cell r="DP196">
            <v>74054</v>
          </cell>
          <cell r="DQ196">
            <v>8611</v>
          </cell>
          <cell r="DR196">
            <v>9724</v>
          </cell>
          <cell r="DS196">
            <v>10819</v>
          </cell>
          <cell r="DT196">
            <v>11629</v>
          </cell>
          <cell r="DU196">
            <v>12711</v>
          </cell>
          <cell r="DV196">
            <v>13106</v>
          </cell>
          <cell r="DW196">
            <v>15863</v>
          </cell>
          <cell r="DX196">
            <v>16416</v>
          </cell>
          <cell r="DY196">
            <v>17671</v>
          </cell>
          <cell r="DZ196">
            <v>20173</v>
          </cell>
          <cell r="EA196">
            <v>24103</v>
          </cell>
          <cell r="EB196">
            <v>27083</v>
          </cell>
          <cell r="EC196">
            <v>0</v>
          </cell>
          <cell r="ED196">
            <v>0</v>
          </cell>
          <cell r="EE196">
            <v>0</v>
          </cell>
          <cell r="EF196">
            <v>0</v>
          </cell>
          <cell r="EG196">
            <v>0</v>
          </cell>
          <cell r="EH196">
            <v>0</v>
          </cell>
          <cell r="EI196">
            <v>0</v>
          </cell>
          <cell r="EJ196">
            <v>0</v>
          </cell>
          <cell r="EK196">
            <v>0</v>
          </cell>
          <cell r="EL196">
            <v>0</v>
          </cell>
          <cell r="EM196">
            <v>0</v>
          </cell>
          <cell r="EN196">
            <v>0</v>
          </cell>
          <cell r="EO196">
            <v>0</v>
          </cell>
          <cell r="EP196">
            <v>0</v>
          </cell>
          <cell r="EQ196">
            <v>0</v>
          </cell>
          <cell r="ER196">
            <v>0</v>
          </cell>
          <cell r="ES196">
            <v>493547</v>
          </cell>
          <cell r="ET196">
            <v>82057</v>
          </cell>
          <cell r="EU196">
            <v>26867</v>
          </cell>
          <cell r="EV196">
            <v>574768</v>
          </cell>
          <cell r="EW196">
            <v>111246</v>
          </cell>
          <cell r="EX196">
            <v>64999</v>
          </cell>
          <cell r="EY196">
            <v>381269.72899999993</v>
          </cell>
          <cell r="EZ196">
            <v>79004.103000000003</v>
          </cell>
          <cell r="FA196">
            <v>43749.729999999996</v>
          </cell>
          <cell r="FB196">
            <v>395357.73199999996</v>
          </cell>
          <cell r="FC196">
            <v>73949.936000000016</v>
          </cell>
          <cell r="FD196">
            <v>42942.716</v>
          </cell>
          <cell r="FQ196">
            <v>328418</v>
          </cell>
          <cell r="FR196">
            <v>103555</v>
          </cell>
          <cell r="FS196">
            <v>114522</v>
          </cell>
        </row>
        <row r="197">
          <cell r="A197" t="str">
            <v>CE-1710</v>
          </cell>
          <cell r="B197" t="str">
            <v>CE</v>
          </cell>
          <cell r="C197">
            <v>1710</v>
          </cell>
          <cell r="D197" t="str">
            <v>DE2 Porta</v>
          </cell>
          <cell r="E197">
            <v>53167.152000000002</v>
          </cell>
          <cell r="F197">
            <v>0</v>
          </cell>
          <cell r="G197">
            <v>0</v>
          </cell>
          <cell r="H197">
            <v>81078</v>
          </cell>
          <cell r="I197">
            <v>0</v>
          </cell>
          <cell r="J197">
            <v>12909</v>
          </cell>
          <cell r="K197">
            <v>0</v>
          </cell>
          <cell r="L197">
            <v>0</v>
          </cell>
          <cell r="M197">
            <v>0</v>
          </cell>
          <cell r="N197">
            <v>0</v>
          </cell>
          <cell r="O197">
            <v>0</v>
          </cell>
          <cell r="P197">
            <v>0</v>
          </cell>
          <cell r="Q197">
            <v>0</v>
          </cell>
          <cell r="R197">
            <v>0</v>
          </cell>
          <cell r="S197">
            <v>0</v>
          </cell>
          <cell r="T197">
            <v>0</v>
          </cell>
          <cell r="U197">
            <v>0</v>
          </cell>
          <cell r="V197">
            <v>0</v>
          </cell>
          <cell r="W197">
            <v>0</v>
          </cell>
          <cell r="X197">
            <v>76181</v>
          </cell>
          <cell r="Y197">
            <v>3020</v>
          </cell>
          <cell r="Z197">
            <v>5371</v>
          </cell>
          <cell r="AA197">
            <v>8700</v>
          </cell>
          <cell r="AB197">
            <v>14314</v>
          </cell>
          <cell r="AC197">
            <v>19927</v>
          </cell>
          <cell r="AD197">
            <v>28346</v>
          </cell>
          <cell r="AE197">
            <v>22672</v>
          </cell>
          <cell r="AF197">
            <v>27456</v>
          </cell>
          <cell r="AG197">
            <v>37003</v>
          </cell>
          <cell r="AH197">
            <v>48151</v>
          </cell>
          <cell r="AI197">
            <v>62810</v>
          </cell>
          <cell r="AJ197">
            <v>71943</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15008.851000000001</v>
          </cell>
          <cell r="BB197">
            <v>0</v>
          </cell>
          <cell r="BC197">
            <v>0</v>
          </cell>
          <cell r="BD197">
            <v>13432</v>
          </cell>
          <cell r="BE197">
            <v>0</v>
          </cell>
          <cell r="BF197">
            <v>-423</v>
          </cell>
          <cell r="BG197">
            <v>0</v>
          </cell>
          <cell r="BH197">
            <v>0</v>
          </cell>
          <cell r="BI197">
            <v>0</v>
          </cell>
          <cell r="BJ197">
            <v>0</v>
          </cell>
          <cell r="BK197">
            <v>0</v>
          </cell>
          <cell r="BL197">
            <v>0</v>
          </cell>
          <cell r="BM197">
            <v>0</v>
          </cell>
          <cell r="BN197">
            <v>0</v>
          </cell>
          <cell r="BO197">
            <v>0</v>
          </cell>
          <cell r="BP197">
            <v>0</v>
          </cell>
          <cell r="BQ197">
            <v>0</v>
          </cell>
          <cell r="BR197">
            <v>0</v>
          </cell>
          <cell r="BS197">
            <v>0</v>
          </cell>
          <cell r="BT197">
            <v>17475</v>
          </cell>
          <cell r="BU197">
            <v>825</v>
          </cell>
          <cell r="BV197">
            <v>1463</v>
          </cell>
          <cell r="BW197">
            <v>2381</v>
          </cell>
          <cell r="BX197">
            <v>3471</v>
          </cell>
          <cell r="BY197">
            <v>4562</v>
          </cell>
          <cell r="BZ197">
            <v>5968</v>
          </cell>
          <cell r="CA197">
            <v>5965</v>
          </cell>
          <cell r="CB197">
            <v>7009</v>
          </cell>
          <cell r="CC197">
            <v>8812</v>
          </cell>
          <cell r="CD197">
            <v>10460</v>
          </cell>
          <cell r="CE197">
            <v>12449</v>
          </cell>
          <cell r="CF197">
            <v>14062</v>
          </cell>
          <cell r="CG197">
            <v>0</v>
          </cell>
          <cell r="CH197">
            <v>0</v>
          </cell>
          <cell r="CI197">
            <v>0</v>
          </cell>
          <cell r="CJ197">
            <v>0</v>
          </cell>
          <cell r="CK197">
            <v>0</v>
          </cell>
          <cell r="CL197">
            <v>0</v>
          </cell>
          <cell r="CM197">
            <v>0</v>
          </cell>
          <cell r="CN197">
            <v>0</v>
          </cell>
          <cell r="CO197">
            <v>0</v>
          </cell>
          <cell r="CP197">
            <v>0</v>
          </cell>
          <cell r="CQ197">
            <v>0</v>
          </cell>
          <cell r="CR197">
            <v>0</v>
          </cell>
          <cell r="CS197">
            <v>0</v>
          </cell>
          <cell r="CT197">
            <v>0</v>
          </cell>
          <cell r="CU197">
            <v>0</v>
          </cell>
          <cell r="CV197">
            <v>0</v>
          </cell>
          <cell r="CW197">
            <v>11816.154999999999</v>
          </cell>
          <cell r="CX197">
            <v>0</v>
          </cell>
          <cell r="CY197">
            <v>0</v>
          </cell>
          <cell r="CZ197">
            <v>11096</v>
          </cell>
          <cell r="DA197">
            <v>0</v>
          </cell>
          <cell r="DB197">
            <v>808</v>
          </cell>
          <cell r="DC197">
            <v>0</v>
          </cell>
          <cell r="DD197">
            <v>0</v>
          </cell>
          <cell r="DE197">
            <v>0</v>
          </cell>
          <cell r="DF197">
            <v>0</v>
          </cell>
          <cell r="DG197">
            <v>0</v>
          </cell>
          <cell r="DH197">
            <v>0</v>
          </cell>
          <cell r="DI197">
            <v>0</v>
          </cell>
          <cell r="DJ197">
            <v>0</v>
          </cell>
          <cell r="DK197">
            <v>0</v>
          </cell>
          <cell r="DL197">
            <v>0</v>
          </cell>
          <cell r="DM197">
            <v>0</v>
          </cell>
          <cell r="DN197">
            <v>0</v>
          </cell>
          <cell r="DO197">
            <v>0</v>
          </cell>
          <cell r="DP197">
            <v>15144</v>
          </cell>
          <cell r="DQ197">
            <v>824</v>
          </cell>
          <cell r="DR197">
            <v>1461</v>
          </cell>
          <cell r="DS197">
            <v>2393</v>
          </cell>
          <cell r="DT197">
            <v>3498</v>
          </cell>
          <cell r="DU197">
            <v>4589</v>
          </cell>
          <cell r="DV197">
            <v>6005</v>
          </cell>
          <cell r="DW197">
            <v>5966</v>
          </cell>
          <cell r="DX197">
            <v>7017</v>
          </cell>
          <cell r="DY197">
            <v>8823</v>
          </cell>
          <cell r="DZ197">
            <v>10480</v>
          </cell>
          <cell r="EA197">
            <v>12485</v>
          </cell>
          <cell r="EB197">
            <v>14108</v>
          </cell>
          <cell r="EC197">
            <v>0</v>
          </cell>
          <cell r="ED197">
            <v>0</v>
          </cell>
          <cell r="EE197">
            <v>0</v>
          </cell>
          <cell r="EF197">
            <v>0</v>
          </cell>
          <cell r="EG197">
            <v>0</v>
          </cell>
          <cell r="EH197">
            <v>0</v>
          </cell>
          <cell r="EI197">
            <v>0</v>
          </cell>
          <cell r="EJ197">
            <v>0</v>
          </cell>
          <cell r="EK197">
            <v>0</v>
          </cell>
          <cell r="EL197">
            <v>0</v>
          </cell>
          <cell r="EM197">
            <v>0</v>
          </cell>
          <cell r="EN197">
            <v>0</v>
          </cell>
          <cell r="EO197">
            <v>0</v>
          </cell>
          <cell r="EP197">
            <v>0</v>
          </cell>
          <cell r="EQ197">
            <v>0</v>
          </cell>
          <cell r="ER197">
            <v>0</v>
          </cell>
          <cell r="ES197">
            <v>164829</v>
          </cell>
          <cell r="ET197">
            <v>28404</v>
          </cell>
          <cell r="EU197">
            <v>28676</v>
          </cell>
          <cell r="EV197">
            <v>192662</v>
          </cell>
          <cell r="EW197">
            <v>31808</v>
          </cell>
          <cell r="EX197">
            <v>32023</v>
          </cell>
          <cell r="EY197">
            <v>30095</v>
          </cell>
          <cell r="EZ197">
            <v>718</v>
          </cell>
          <cell r="FA197">
            <v>631</v>
          </cell>
          <cell r="FB197">
            <v>59346.118999999999</v>
          </cell>
          <cell r="FC197">
            <v>14865.849</v>
          </cell>
          <cell r="FD197">
            <v>12550.993</v>
          </cell>
          <cell r="FQ197">
            <v>116050</v>
          </cell>
          <cell r="FR197">
            <v>-16900</v>
          </cell>
          <cell r="FS197">
            <v>-13300</v>
          </cell>
        </row>
        <row r="198">
          <cell r="A198" t="str">
            <v>CE-1720</v>
          </cell>
          <cell r="B198" t="str">
            <v>CE</v>
          </cell>
          <cell r="C198">
            <v>1720</v>
          </cell>
          <cell r="D198" t="str">
            <v>DE3 Quarta</v>
          </cell>
          <cell r="E198">
            <v>54701.851999999992</v>
          </cell>
          <cell r="F198">
            <v>0</v>
          </cell>
          <cell r="G198">
            <v>0</v>
          </cell>
          <cell r="H198">
            <v>95611</v>
          </cell>
          <cell r="I198">
            <v>0</v>
          </cell>
          <cell r="J198">
            <v>6734</v>
          </cell>
          <cell r="K198">
            <v>0</v>
          </cell>
          <cell r="L198">
            <v>0</v>
          </cell>
          <cell r="M198">
            <v>0</v>
          </cell>
          <cell r="N198">
            <v>0</v>
          </cell>
          <cell r="O198">
            <v>0</v>
          </cell>
          <cell r="P198">
            <v>0</v>
          </cell>
          <cell r="Q198">
            <v>0</v>
          </cell>
          <cell r="R198">
            <v>0</v>
          </cell>
          <cell r="S198">
            <v>0</v>
          </cell>
          <cell r="T198">
            <v>0</v>
          </cell>
          <cell r="U198">
            <v>0</v>
          </cell>
          <cell r="V198">
            <v>0</v>
          </cell>
          <cell r="W198">
            <v>0</v>
          </cell>
          <cell r="X198">
            <v>85813</v>
          </cell>
          <cell r="Y198">
            <v>3840</v>
          </cell>
          <cell r="Z198">
            <v>7625</v>
          </cell>
          <cell r="AA198">
            <v>11599</v>
          </cell>
          <cell r="AB198">
            <v>15145</v>
          </cell>
          <cell r="AC198">
            <v>18604</v>
          </cell>
          <cell r="AD198">
            <v>21692</v>
          </cell>
          <cell r="AE198">
            <v>25041</v>
          </cell>
          <cell r="AF198">
            <v>28551</v>
          </cell>
          <cell r="AG198">
            <v>34390</v>
          </cell>
          <cell r="AH198">
            <v>40435</v>
          </cell>
          <cell r="AI198">
            <v>48030</v>
          </cell>
          <cell r="AJ198">
            <v>55031</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1991.4250000000002</v>
          </cell>
          <cell r="BB198">
            <v>0</v>
          </cell>
          <cell r="BC198">
            <v>0</v>
          </cell>
          <cell r="BD198">
            <v>12571</v>
          </cell>
          <cell r="BE198">
            <v>0</v>
          </cell>
          <cell r="BF198">
            <v>59</v>
          </cell>
          <cell r="BG198">
            <v>0</v>
          </cell>
          <cell r="BH198">
            <v>0</v>
          </cell>
          <cell r="BI198">
            <v>0</v>
          </cell>
          <cell r="BJ198">
            <v>0</v>
          </cell>
          <cell r="BK198">
            <v>0</v>
          </cell>
          <cell r="BL198">
            <v>0</v>
          </cell>
          <cell r="BM198">
            <v>0</v>
          </cell>
          <cell r="BN198">
            <v>0</v>
          </cell>
          <cell r="BO198">
            <v>0</v>
          </cell>
          <cell r="BP198">
            <v>0</v>
          </cell>
          <cell r="BQ198">
            <v>0</v>
          </cell>
          <cell r="BR198">
            <v>0</v>
          </cell>
          <cell r="BS198">
            <v>0</v>
          </cell>
          <cell r="BT198">
            <v>14305</v>
          </cell>
          <cell r="BU198">
            <v>113</v>
          </cell>
          <cell r="BV198">
            <v>229</v>
          </cell>
          <cell r="BW198">
            <v>503</v>
          </cell>
          <cell r="BX198">
            <v>597</v>
          </cell>
          <cell r="BY198">
            <v>671</v>
          </cell>
          <cell r="BZ198">
            <v>806</v>
          </cell>
          <cell r="CA198">
            <v>924</v>
          </cell>
          <cell r="CB198">
            <v>1069</v>
          </cell>
          <cell r="CC198">
            <v>1528</v>
          </cell>
          <cell r="CD198">
            <v>1924</v>
          </cell>
          <cell r="CE198">
            <v>2380</v>
          </cell>
          <cell r="CF198">
            <v>2832</v>
          </cell>
          <cell r="CG198">
            <v>0</v>
          </cell>
          <cell r="CH198">
            <v>0</v>
          </cell>
          <cell r="CI198">
            <v>0</v>
          </cell>
          <cell r="CJ198">
            <v>0</v>
          </cell>
          <cell r="CK198">
            <v>0</v>
          </cell>
          <cell r="CL198">
            <v>0</v>
          </cell>
          <cell r="CM198">
            <v>0</v>
          </cell>
          <cell r="CN198">
            <v>0</v>
          </cell>
          <cell r="CO198">
            <v>0</v>
          </cell>
          <cell r="CP198">
            <v>0</v>
          </cell>
          <cell r="CQ198">
            <v>0</v>
          </cell>
          <cell r="CR198">
            <v>0</v>
          </cell>
          <cell r="CS198">
            <v>0</v>
          </cell>
          <cell r="CT198">
            <v>0</v>
          </cell>
          <cell r="CU198">
            <v>0</v>
          </cell>
          <cell r="CV198">
            <v>0</v>
          </cell>
          <cell r="CW198">
            <v>1367.3789999999997</v>
          </cell>
          <cell r="CX198">
            <v>0</v>
          </cell>
          <cell r="CY198">
            <v>0</v>
          </cell>
          <cell r="CZ198">
            <v>5784</v>
          </cell>
          <cell r="DA198">
            <v>0</v>
          </cell>
          <cell r="DB198">
            <v>-198</v>
          </cell>
          <cell r="DC198">
            <v>0</v>
          </cell>
          <cell r="DD198">
            <v>0</v>
          </cell>
          <cell r="DE198">
            <v>0</v>
          </cell>
          <cell r="DF198">
            <v>0</v>
          </cell>
          <cell r="DG198">
            <v>0</v>
          </cell>
          <cell r="DH198">
            <v>0</v>
          </cell>
          <cell r="DI198">
            <v>0</v>
          </cell>
          <cell r="DJ198">
            <v>0</v>
          </cell>
          <cell r="DK198">
            <v>0</v>
          </cell>
          <cell r="DL198">
            <v>0</v>
          </cell>
          <cell r="DM198">
            <v>0</v>
          </cell>
          <cell r="DN198">
            <v>0</v>
          </cell>
          <cell r="DO198">
            <v>0</v>
          </cell>
          <cell r="DP198">
            <v>10319</v>
          </cell>
          <cell r="DQ198">
            <v>241</v>
          </cell>
          <cell r="DR198">
            <v>410</v>
          </cell>
          <cell r="DS198">
            <v>712</v>
          </cell>
          <cell r="DT198">
            <v>879</v>
          </cell>
          <cell r="DU198">
            <v>983</v>
          </cell>
          <cell r="DV198">
            <v>1172</v>
          </cell>
          <cell r="DW198">
            <v>1345</v>
          </cell>
          <cell r="DX198">
            <v>1538</v>
          </cell>
          <cell r="DY198">
            <v>2019</v>
          </cell>
          <cell r="DZ198">
            <v>2446</v>
          </cell>
          <cell r="EA198">
            <v>2956</v>
          </cell>
          <cell r="EB198">
            <v>3464</v>
          </cell>
          <cell r="EC198">
            <v>0</v>
          </cell>
          <cell r="ED198">
            <v>0</v>
          </cell>
          <cell r="EE198">
            <v>0</v>
          </cell>
          <cell r="EF198">
            <v>0</v>
          </cell>
          <cell r="EG198">
            <v>0</v>
          </cell>
          <cell r="EH198">
            <v>0</v>
          </cell>
          <cell r="EI198">
            <v>0</v>
          </cell>
          <cell r="EJ198">
            <v>0</v>
          </cell>
          <cell r="EK198">
            <v>0</v>
          </cell>
          <cell r="EL198">
            <v>0</v>
          </cell>
          <cell r="EM198">
            <v>0</v>
          </cell>
          <cell r="EN198">
            <v>0</v>
          </cell>
          <cell r="EO198">
            <v>0</v>
          </cell>
          <cell r="EP198">
            <v>0</v>
          </cell>
          <cell r="EQ198">
            <v>0</v>
          </cell>
          <cell r="ER198">
            <v>0</v>
          </cell>
          <cell r="ES198">
            <v>162002</v>
          </cell>
          <cell r="ET198">
            <v>14112</v>
          </cell>
          <cell r="EU198">
            <v>13423</v>
          </cell>
          <cell r="EV198">
            <v>174666</v>
          </cell>
          <cell r="EW198">
            <v>11854</v>
          </cell>
          <cell r="EX198">
            <v>10460</v>
          </cell>
          <cell r="EY198">
            <v>37670.217000000004</v>
          </cell>
          <cell r="EZ198">
            <v>148.63099999999963</v>
          </cell>
          <cell r="FA198">
            <v>817.09599999999978</v>
          </cell>
          <cell r="FB198">
            <v>79655.319999999992</v>
          </cell>
          <cell r="FC198">
            <v>8330.5030000000006</v>
          </cell>
          <cell r="FD198">
            <v>6191.7890000000016</v>
          </cell>
          <cell r="FQ198">
            <v>6279</v>
          </cell>
          <cell r="FR198">
            <v>-141</v>
          </cell>
          <cell r="FS198">
            <v>1589</v>
          </cell>
        </row>
        <row r="199">
          <cell r="A199" t="str">
            <v>CE-1730</v>
          </cell>
          <cell r="B199" t="str">
            <v>CE</v>
          </cell>
          <cell r="C199">
            <v>1730</v>
          </cell>
          <cell r="D199" t="str">
            <v>DE4 Moder a.i.</v>
          </cell>
          <cell r="E199">
            <v>113911.63500000002</v>
          </cell>
          <cell r="F199">
            <v>0</v>
          </cell>
          <cell r="G199">
            <v>0</v>
          </cell>
          <cell r="H199">
            <v>175561</v>
          </cell>
          <cell r="I199">
            <v>0</v>
          </cell>
          <cell r="J199">
            <v>29540</v>
          </cell>
          <cell r="K199">
            <v>0</v>
          </cell>
          <cell r="L199">
            <v>0</v>
          </cell>
          <cell r="M199">
            <v>0</v>
          </cell>
          <cell r="N199">
            <v>0</v>
          </cell>
          <cell r="O199">
            <v>0</v>
          </cell>
          <cell r="P199">
            <v>0</v>
          </cell>
          <cell r="Q199">
            <v>0</v>
          </cell>
          <cell r="R199">
            <v>0</v>
          </cell>
          <cell r="S199">
            <v>0</v>
          </cell>
          <cell r="T199">
            <v>0</v>
          </cell>
          <cell r="U199">
            <v>0</v>
          </cell>
          <cell r="V199">
            <v>0</v>
          </cell>
          <cell r="W199">
            <v>0</v>
          </cell>
          <cell r="X199">
            <v>150622</v>
          </cell>
          <cell r="Y199">
            <v>15755</v>
          </cell>
          <cell r="Z199">
            <v>32049</v>
          </cell>
          <cell r="AA199">
            <v>53279</v>
          </cell>
          <cell r="AB199">
            <v>74166</v>
          </cell>
          <cell r="AC199">
            <v>95273</v>
          </cell>
          <cell r="AD199">
            <v>116621</v>
          </cell>
          <cell r="AE199">
            <v>138551</v>
          </cell>
          <cell r="AF199">
            <v>158011</v>
          </cell>
          <cell r="AG199">
            <v>180387</v>
          </cell>
          <cell r="AH199">
            <v>205131</v>
          </cell>
          <cell r="AI199">
            <v>236711</v>
          </cell>
          <cell r="AJ199">
            <v>264045</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cell r="BA199">
            <v>-3907.9879999999994</v>
          </cell>
          <cell r="BB199">
            <v>0</v>
          </cell>
          <cell r="BC199">
            <v>0</v>
          </cell>
          <cell r="BD199">
            <v>1835</v>
          </cell>
          <cell r="BE199">
            <v>0</v>
          </cell>
          <cell r="BF199">
            <v>498</v>
          </cell>
          <cell r="BG199">
            <v>0</v>
          </cell>
          <cell r="BH199">
            <v>0</v>
          </cell>
          <cell r="BI199">
            <v>0</v>
          </cell>
          <cell r="BJ199">
            <v>0</v>
          </cell>
          <cell r="BK199">
            <v>0</v>
          </cell>
          <cell r="BL199">
            <v>0</v>
          </cell>
          <cell r="BM199">
            <v>0</v>
          </cell>
          <cell r="BN199">
            <v>0</v>
          </cell>
          <cell r="BO199">
            <v>0</v>
          </cell>
          <cell r="BP199">
            <v>0</v>
          </cell>
          <cell r="BQ199">
            <v>0</v>
          </cell>
          <cell r="BR199">
            <v>0</v>
          </cell>
          <cell r="BS199">
            <v>0</v>
          </cell>
          <cell r="BT199">
            <v>-2987</v>
          </cell>
          <cell r="BU199">
            <v>186</v>
          </cell>
          <cell r="BV199">
            <v>450</v>
          </cell>
          <cell r="BW199">
            <v>1256</v>
          </cell>
          <cell r="BX199">
            <v>1881</v>
          </cell>
          <cell r="BY199">
            <v>2548</v>
          </cell>
          <cell r="BZ199">
            <v>3208</v>
          </cell>
          <cell r="CA199">
            <v>3987</v>
          </cell>
          <cell r="CB199">
            <v>4634</v>
          </cell>
          <cell r="CC199">
            <v>5504</v>
          </cell>
          <cell r="CD199">
            <v>6601</v>
          </cell>
          <cell r="CE199">
            <v>8202</v>
          </cell>
          <cell r="CF199">
            <v>9187</v>
          </cell>
          <cell r="CG199">
            <v>0</v>
          </cell>
          <cell r="CH199">
            <v>0</v>
          </cell>
          <cell r="CI199">
            <v>0</v>
          </cell>
          <cell r="CJ199">
            <v>0</v>
          </cell>
          <cell r="CK199">
            <v>0</v>
          </cell>
          <cell r="CL199">
            <v>0</v>
          </cell>
          <cell r="CM199">
            <v>0</v>
          </cell>
          <cell r="CN199">
            <v>0</v>
          </cell>
          <cell r="CO199">
            <v>0</v>
          </cell>
          <cell r="CP199">
            <v>0</v>
          </cell>
          <cell r="CQ199">
            <v>0</v>
          </cell>
          <cell r="CR199">
            <v>0</v>
          </cell>
          <cell r="CS199">
            <v>0</v>
          </cell>
          <cell r="CT199">
            <v>0</v>
          </cell>
          <cell r="CU199">
            <v>0</v>
          </cell>
          <cell r="CV199">
            <v>0</v>
          </cell>
          <cell r="CW199">
            <v>-1322.7649999999992</v>
          </cell>
          <cell r="CX199">
            <v>0</v>
          </cell>
          <cell r="CY199">
            <v>0</v>
          </cell>
          <cell r="CZ199">
            <v>-8764</v>
          </cell>
          <cell r="DA199">
            <v>0</v>
          </cell>
          <cell r="DB199">
            <v>-476</v>
          </cell>
          <cell r="DC199">
            <v>0</v>
          </cell>
          <cell r="DD199">
            <v>0</v>
          </cell>
          <cell r="DE199">
            <v>0</v>
          </cell>
          <cell r="DF199">
            <v>0</v>
          </cell>
          <cell r="DG199">
            <v>0</v>
          </cell>
          <cell r="DH199">
            <v>0</v>
          </cell>
          <cell r="DI199">
            <v>0</v>
          </cell>
          <cell r="DJ199">
            <v>0</v>
          </cell>
          <cell r="DK199">
            <v>0</v>
          </cell>
          <cell r="DL199">
            <v>0</v>
          </cell>
          <cell r="DM199">
            <v>0</v>
          </cell>
          <cell r="DN199">
            <v>0</v>
          </cell>
          <cell r="DO199">
            <v>0</v>
          </cell>
          <cell r="DP199">
            <v>-43</v>
          </cell>
          <cell r="DQ199">
            <v>66</v>
          </cell>
          <cell r="DR199">
            <v>212</v>
          </cell>
          <cell r="DS199">
            <v>649</v>
          </cell>
          <cell r="DT199">
            <v>920</v>
          </cell>
          <cell r="DU199">
            <v>1196</v>
          </cell>
          <cell r="DV199">
            <v>1460</v>
          </cell>
          <cell r="DW199">
            <v>1772</v>
          </cell>
          <cell r="DX199">
            <v>2001</v>
          </cell>
          <cell r="DY199">
            <v>2258</v>
          </cell>
          <cell r="DZ199">
            <v>2689</v>
          </cell>
          <cell r="EA199">
            <v>3615</v>
          </cell>
          <cell r="EB199">
            <v>3989</v>
          </cell>
          <cell r="EC199">
            <v>0</v>
          </cell>
          <cell r="ED199">
            <v>0</v>
          </cell>
          <cell r="EE199">
            <v>0</v>
          </cell>
          <cell r="EF199">
            <v>0</v>
          </cell>
          <cell r="EG199">
            <v>0</v>
          </cell>
          <cell r="EH199">
            <v>0</v>
          </cell>
          <cell r="EI199">
            <v>0</v>
          </cell>
          <cell r="EJ199">
            <v>0</v>
          </cell>
          <cell r="EK199">
            <v>0</v>
          </cell>
          <cell r="EL199">
            <v>0</v>
          </cell>
          <cell r="EM199">
            <v>0</v>
          </cell>
          <cell r="EN199">
            <v>0</v>
          </cell>
          <cell r="EO199">
            <v>0</v>
          </cell>
          <cell r="EP199">
            <v>0</v>
          </cell>
          <cell r="EQ199">
            <v>0</v>
          </cell>
          <cell r="ER199">
            <v>0</v>
          </cell>
          <cell r="ES199">
            <v>511349</v>
          </cell>
          <cell r="ET199">
            <v>30663</v>
          </cell>
          <cell r="EU199">
            <v>16619</v>
          </cell>
          <cell r="EV199">
            <v>607067</v>
          </cell>
          <cell r="EW199">
            <v>35900</v>
          </cell>
          <cell r="EX199">
            <v>21766</v>
          </cell>
          <cell r="EY199">
            <v>242866.35493</v>
          </cell>
          <cell r="EZ199">
            <v>16160.73</v>
          </cell>
          <cell r="FA199">
            <v>13239.899000000001</v>
          </cell>
          <cell r="FB199">
            <v>166520.72699999998</v>
          </cell>
          <cell r="FC199">
            <v>2818.4220000000005</v>
          </cell>
          <cell r="FD199">
            <v>4447.6249999999991</v>
          </cell>
          <cell r="FQ199">
            <v>178822.111</v>
          </cell>
          <cell r="FR199">
            <v>33918.699999999997</v>
          </cell>
          <cell r="FS199">
            <v>36726.239999999998</v>
          </cell>
        </row>
        <row r="200">
          <cell r="A200" t="str">
            <v>CE-1740</v>
          </cell>
          <cell r="B200" t="str">
            <v>CE</v>
          </cell>
          <cell r="C200">
            <v>1740</v>
          </cell>
          <cell r="D200" t="str">
            <v>DE5 Bagnati</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200</v>
          </cell>
          <cell r="AI200">
            <v>1200</v>
          </cell>
          <cell r="AJ200">
            <v>2000</v>
          </cell>
          <cell r="AK200">
            <v>0</v>
          </cell>
          <cell r="AL200">
            <v>0</v>
          </cell>
          <cell r="AM200">
            <v>0</v>
          </cell>
          <cell r="AN200">
            <v>0</v>
          </cell>
          <cell r="AO200">
            <v>0</v>
          </cell>
          <cell r="AP200">
            <v>0</v>
          </cell>
          <cell r="AQ200">
            <v>0</v>
          </cell>
          <cell r="AR200">
            <v>0</v>
          </cell>
          <cell r="AS200">
            <v>0</v>
          </cell>
          <cell r="AT200">
            <v>0</v>
          </cell>
          <cell r="AU200">
            <v>0</v>
          </cell>
          <cell r="AV200">
            <v>0</v>
          </cell>
          <cell r="AW200">
            <v>0</v>
          </cell>
          <cell r="AX200">
            <v>0</v>
          </cell>
          <cell r="AY200">
            <v>0</v>
          </cell>
          <cell r="AZ200">
            <v>0</v>
          </cell>
          <cell r="BA200">
            <v>0</v>
          </cell>
          <cell r="BB200">
            <v>0</v>
          </cell>
          <cell r="BC200">
            <v>0</v>
          </cell>
          <cell r="BD200">
            <v>0</v>
          </cell>
          <cell r="BE200">
            <v>0</v>
          </cell>
          <cell r="BF200">
            <v>0</v>
          </cell>
          <cell r="BG200">
            <v>0</v>
          </cell>
          <cell r="BH200">
            <v>0</v>
          </cell>
          <cell r="BI200">
            <v>0</v>
          </cell>
          <cell r="BJ200">
            <v>0</v>
          </cell>
          <cell r="BK200">
            <v>0</v>
          </cell>
          <cell r="BL200">
            <v>0</v>
          </cell>
          <cell r="BM200">
            <v>0</v>
          </cell>
          <cell r="BN200">
            <v>0</v>
          </cell>
          <cell r="BO200">
            <v>0</v>
          </cell>
          <cell r="BP200">
            <v>0</v>
          </cell>
          <cell r="BQ200">
            <v>0</v>
          </cell>
          <cell r="BR200">
            <v>0</v>
          </cell>
          <cell r="BS200">
            <v>0</v>
          </cell>
          <cell r="BT200">
            <v>-170</v>
          </cell>
          <cell r="BU200">
            <v>-117</v>
          </cell>
          <cell r="BV200">
            <v>-226</v>
          </cell>
          <cell r="BW200">
            <v>-337</v>
          </cell>
          <cell r="BX200">
            <v>-460</v>
          </cell>
          <cell r="BY200">
            <v>-579</v>
          </cell>
          <cell r="BZ200">
            <v>-702</v>
          </cell>
          <cell r="CA200">
            <v>-825</v>
          </cell>
          <cell r="CB200">
            <v>-944</v>
          </cell>
          <cell r="CC200">
            <v>-1064</v>
          </cell>
          <cell r="CD200">
            <v>-1170</v>
          </cell>
          <cell r="CE200">
            <v>-1220</v>
          </cell>
          <cell r="CF200">
            <v>-1291</v>
          </cell>
          <cell r="CG200">
            <v>0</v>
          </cell>
          <cell r="CH200">
            <v>0</v>
          </cell>
          <cell r="CI200">
            <v>0</v>
          </cell>
          <cell r="CJ200">
            <v>0</v>
          </cell>
          <cell r="CK200">
            <v>0</v>
          </cell>
          <cell r="CL200">
            <v>0</v>
          </cell>
          <cell r="CM200">
            <v>0</v>
          </cell>
          <cell r="CN200">
            <v>0</v>
          </cell>
          <cell r="CO200">
            <v>0</v>
          </cell>
          <cell r="CP200">
            <v>0</v>
          </cell>
          <cell r="CQ200">
            <v>0</v>
          </cell>
          <cell r="CR200">
            <v>0</v>
          </cell>
          <cell r="CS200">
            <v>0</v>
          </cell>
          <cell r="CT200">
            <v>0</v>
          </cell>
          <cell r="CU200">
            <v>0</v>
          </cell>
          <cell r="CV200">
            <v>0</v>
          </cell>
          <cell r="CW200">
            <v>0</v>
          </cell>
          <cell r="CX200">
            <v>0</v>
          </cell>
          <cell r="CY200">
            <v>0</v>
          </cell>
          <cell r="CZ200">
            <v>0</v>
          </cell>
          <cell r="DA200">
            <v>0</v>
          </cell>
          <cell r="DB200">
            <v>0</v>
          </cell>
          <cell r="DC200">
            <v>0</v>
          </cell>
          <cell r="DD200">
            <v>0</v>
          </cell>
          <cell r="DE200">
            <v>0</v>
          </cell>
          <cell r="DF200">
            <v>0</v>
          </cell>
          <cell r="DG200">
            <v>0</v>
          </cell>
          <cell r="DH200">
            <v>0</v>
          </cell>
          <cell r="DI200">
            <v>0</v>
          </cell>
          <cell r="DJ200">
            <v>0</v>
          </cell>
          <cell r="DK200">
            <v>0</v>
          </cell>
          <cell r="DL200">
            <v>0</v>
          </cell>
          <cell r="DM200">
            <v>0</v>
          </cell>
          <cell r="DN200">
            <v>0</v>
          </cell>
          <cell r="DO200">
            <v>0</v>
          </cell>
          <cell r="DP200">
            <v>-170</v>
          </cell>
          <cell r="DQ200">
            <v>-117</v>
          </cell>
          <cell r="DR200">
            <v>-226</v>
          </cell>
          <cell r="DS200">
            <v>-337</v>
          </cell>
          <cell r="DT200">
            <v>-460</v>
          </cell>
          <cell r="DU200">
            <v>-579</v>
          </cell>
          <cell r="DV200">
            <v>-702</v>
          </cell>
          <cell r="DW200">
            <v>-825</v>
          </cell>
          <cell r="DX200">
            <v>-944</v>
          </cell>
          <cell r="DY200">
            <v>-1073</v>
          </cell>
          <cell r="DZ200">
            <v>-1181</v>
          </cell>
          <cell r="EA200">
            <v>-1228</v>
          </cell>
          <cell r="EB200">
            <v>-1297</v>
          </cell>
          <cell r="EC200">
            <v>0</v>
          </cell>
          <cell r="ED200">
            <v>0</v>
          </cell>
          <cell r="EE200">
            <v>0</v>
          </cell>
          <cell r="EF200">
            <v>0</v>
          </cell>
          <cell r="EG200">
            <v>0</v>
          </cell>
          <cell r="EH200">
            <v>0</v>
          </cell>
          <cell r="EI200">
            <v>0</v>
          </cell>
          <cell r="EJ200">
            <v>0</v>
          </cell>
          <cell r="EK200">
            <v>0</v>
          </cell>
          <cell r="EL200">
            <v>0</v>
          </cell>
          <cell r="EM200">
            <v>0</v>
          </cell>
          <cell r="EN200">
            <v>0</v>
          </cell>
          <cell r="EO200">
            <v>0</v>
          </cell>
          <cell r="EP200">
            <v>0</v>
          </cell>
          <cell r="EQ200">
            <v>0</v>
          </cell>
          <cell r="ER200">
            <v>0</v>
          </cell>
          <cell r="ES200">
            <v>17000</v>
          </cell>
          <cell r="ET200">
            <v>-242</v>
          </cell>
          <cell r="EU200">
            <v>-246</v>
          </cell>
          <cell r="EV200">
            <v>57000</v>
          </cell>
          <cell r="EW200">
            <v>2558</v>
          </cell>
          <cell r="EX200">
            <v>2004</v>
          </cell>
          <cell r="EY200">
            <v>0</v>
          </cell>
          <cell r="EZ200">
            <v>0</v>
          </cell>
          <cell r="FA200">
            <v>0</v>
          </cell>
          <cell r="FB200">
            <v>0</v>
          </cell>
          <cell r="FC200">
            <v>0</v>
          </cell>
          <cell r="FD200">
            <v>0</v>
          </cell>
          <cell r="FQ200">
            <v>0</v>
          </cell>
          <cell r="FR200">
            <v>0</v>
          </cell>
          <cell r="FS200">
            <v>0</v>
          </cell>
        </row>
        <row r="201">
          <cell r="A201" t="str">
            <v>CE-1750</v>
          </cell>
          <cell r="B201" t="str">
            <v>CE</v>
          </cell>
          <cell r="C201">
            <v>1750</v>
          </cell>
          <cell r="D201" t="str">
            <v>DE6 Feliziani</v>
          </cell>
          <cell r="E201">
            <v>0</v>
          </cell>
          <cell r="F201">
            <v>0</v>
          </cell>
          <cell r="G201">
            <v>0</v>
          </cell>
          <cell r="H201">
            <v>0</v>
          </cell>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550</v>
          </cell>
          <cell r="AI201">
            <v>3300</v>
          </cell>
          <cell r="AJ201">
            <v>5500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-960.56399999999996</v>
          </cell>
          <cell r="BB201">
            <v>0</v>
          </cell>
          <cell r="BC201">
            <v>0</v>
          </cell>
          <cell r="BD201">
            <v>-1343</v>
          </cell>
          <cell r="BE201">
            <v>0</v>
          </cell>
          <cell r="BF201">
            <v>-352</v>
          </cell>
          <cell r="BG201">
            <v>0</v>
          </cell>
          <cell r="BH201">
            <v>0</v>
          </cell>
          <cell r="BI201">
            <v>0</v>
          </cell>
          <cell r="BJ201">
            <v>0</v>
          </cell>
          <cell r="BK201">
            <v>0</v>
          </cell>
          <cell r="BL201">
            <v>0</v>
          </cell>
          <cell r="BM201">
            <v>0</v>
          </cell>
          <cell r="BN201">
            <v>0</v>
          </cell>
          <cell r="BO201">
            <v>0</v>
          </cell>
          <cell r="BP201">
            <v>0</v>
          </cell>
          <cell r="BQ201">
            <v>0</v>
          </cell>
          <cell r="BR201">
            <v>0</v>
          </cell>
          <cell r="BS201">
            <v>0</v>
          </cell>
          <cell r="BT201">
            <v>-1281</v>
          </cell>
          <cell r="BU201">
            <v>-165</v>
          </cell>
          <cell r="BV201">
            <v>-333</v>
          </cell>
          <cell r="BW201">
            <v>-503</v>
          </cell>
          <cell r="BX201">
            <v>-705</v>
          </cell>
          <cell r="BY201">
            <v>-906</v>
          </cell>
          <cell r="BZ201">
            <v>-1124</v>
          </cell>
          <cell r="CA201">
            <v>-1326</v>
          </cell>
          <cell r="CB201">
            <v>-1529</v>
          </cell>
          <cell r="CC201">
            <v>-1733</v>
          </cell>
          <cell r="CD201">
            <v>-1904</v>
          </cell>
          <cell r="CE201">
            <v>-1912</v>
          </cell>
          <cell r="CF201">
            <v>-1967</v>
          </cell>
          <cell r="CG201">
            <v>0</v>
          </cell>
          <cell r="CH201">
            <v>0</v>
          </cell>
          <cell r="CI201">
            <v>0</v>
          </cell>
          <cell r="CJ201">
            <v>0</v>
          </cell>
          <cell r="CK201">
            <v>0</v>
          </cell>
          <cell r="CL201">
            <v>0</v>
          </cell>
          <cell r="CM201">
            <v>0</v>
          </cell>
          <cell r="CN201">
            <v>0</v>
          </cell>
          <cell r="CO201">
            <v>0</v>
          </cell>
          <cell r="CP201">
            <v>0</v>
          </cell>
          <cell r="CQ201">
            <v>0</v>
          </cell>
          <cell r="CR201">
            <v>0</v>
          </cell>
          <cell r="CS201">
            <v>0</v>
          </cell>
          <cell r="CT201">
            <v>0</v>
          </cell>
          <cell r="CU201">
            <v>0</v>
          </cell>
          <cell r="CV201">
            <v>0</v>
          </cell>
          <cell r="CW201">
            <v>-937.82799999999997</v>
          </cell>
          <cell r="CX201">
            <v>0</v>
          </cell>
          <cell r="CY201">
            <v>0</v>
          </cell>
          <cell r="CZ201">
            <v>-1302</v>
          </cell>
          <cell r="DA201">
            <v>0</v>
          </cell>
          <cell r="DB201">
            <v>-353</v>
          </cell>
          <cell r="DC201">
            <v>0</v>
          </cell>
          <cell r="DD201">
            <v>0</v>
          </cell>
          <cell r="DE201">
            <v>0</v>
          </cell>
          <cell r="DF201">
            <v>0</v>
          </cell>
          <cell r="DG201">
            <v>0</v>
          </cell>
          <cell r="DH201">
            <v>0</v>
          </cell>
          <cell r="DI201">
            <v>0</v>
          </cell>
          <cell r="DJ201">
            <v>0</v>
          </cell>
          <cell r="DK201">
            <v>0</v>
          </cell>
          <cell r="DL201">
            <v>0</v>
          </cell>
          <cell r="DM201">
            <v>0</v>
          </cell>
          <cell r="DN201">
            <v>0</v>
          </cell>
          <cell r="DO201">
            <v>0</v>
          </cell>
          <cell r="DP201">
            <v>-1258</v>
          </cell>
          <cell r="DQ201">
            <v>-165</v>
          </cell>
          <cell r="DR201">
            <v>-333</v>
          </cell>
          <cell r="DS201">
            <v>-503</v>
          </cell>
          <cell r="DT201">
            <v>-705</v>
          </cell>
          <cell r="DU201">
            <v>-906</v>
          </cell>
          <cell r="DV201">
            <v>-1124</v>
          </cell>
          <cell r="DW201">
            <v>-1326</v>
          </cell>
          <cell r="DX201">
            <v>-1529</v>
          </cell>
          <cell r="DY201">
            <v>-1758</v>
          </cell>
          <cell r="DZ201">
            <v>-1935</v>
          </cell>
          <cell r="EA201">
            <v>-1934</v>
          </cell>
          <cell r="EB201">
            <v>-1984</v>
          </cell>
          <cell r="EC201">
            <v>0</v>
          </cell>
          <cell r="ED201">
            <v>0</v>
          </cell>
          <cell r="EE201">
            <v>0</v>
          </cell>
          <cell r="EF201">
            <v>0</v>
          </cell>
          <cell r="EG201">
            <v>0</v>
          </cell>
          <cell r="EH201">
            <v>0</v>
          </cell>
          <cell r="EI201">
            <v>0</v>
          </cell>
          <cell r="EJ201">
            <v>0</v>
          </cell>
          <cell r="EK201">
            <v>0</v>
          </cell>
          <cell r="EL201">
            <v>0</v>
          </cell>
          <cell r="EM201">
            <v>0</v>
          </cell>
          <cell r="EN201">
            <v>0</v>
          </cell>
          <cell r="EO201">
            <v>0</v>
          </cell>
          <cell r="EP201">
            <v>0</v>
          </cell>
          <cell r="EQ201">
            <v>0</v>
          </cell>
          <cell r="ER201">
            <v>0</v>
          </cell>
          <cell r="ES201">
            <v>35000</v>
          </cell>
          <cell r="ET201">
            <v>98</v>
          </cell>
          <cell r="EU201">
            <v>-95</v>
          </cell>
          <cell r="EV201">
            <v>86750</v>
          </cell>
          <cell r="EW201">
            <v>3721</v>
          </cell>
          <cell r="EX201">
            <v>2683</v>
          </cell>
          <cell r="EY201">
            <v>0</v>
          </cell>
          <cell r="EZ201">
            <v>0</v>
          </cell>
          <cell r="FA201">
            <v>0</v>
          </cell>
          <cell r="FB201">
            <v>0</v>
          </cell>
          <cell r="FC201">
            <v>-1476.5</v>
          </cell>
          <cell r="FD201">
            <v>-1476.5</v>
          </cell>
          <cell r="FQ201">
            <v>0</v>
          </cell>
          <cell r="FR201">
            <v>0</v>
          </cell>
          <cell r="FS201">
            <v>0</v>
          </cell>
        </row>
        <row r="202">
          <cell r="A202" t="str">
            <v>CE-1760</v>
          </cell>
          <cell r="B202" t="str">
            <v>CE</v>
          </cell>
          <cell r="C202">
            <v>1760</v>
          </cell>
          <cell r="D202" t="str">
            <v>DI1 Salonia</v>
          </cell>
          <cell r="E202">
            <v>58837.353000000003</v>
          </cell>
          <cell r="F202">
            <v>0</v>
          </cell>
          <cell r="G202">
            <v>0</v>
          </cell>
          <cell r="H202">
            <v>108273</v>
          </cell>
          <cell r="I202">
            <v>0</v>
          </cell>
          <cell r="J202">
            <v>19841</v>
          </cell>
          <cell r="K202">
            <v>0</v>
          </cell>
          <cell r="L202">
            <v>0</v>
          </cell>
          <cell r="M202">
            <v>0</v>
          </cell>
          <cell r="N202">
            <v>0</v>
          </cell>
          <cell r="O202">
            <v>0</v>
          </cell>
          <cell r="P202">
            <v>0</v>
          </cell>
          <cell r="Q202">
            <v>0</v>
          </cell>
          <cell r="R202">
            <v>0</v>
          </cell>
          <cell r="S202">
            <v>0</v>
          </cell>
          <cell r="T202">
            <v>0</v>
          </cell>
          <cell r="U202">
            <v>0</v>
          </cell>
          <cell r="V202">
            <v>0</v>
          </cell>
          <cell r="W202">
            <v>0</v>
          </cell>
          <cell r="X202">
            <v>114776</v>
          </cell>
          <cell r="Y202">
            <v>19124</v>
          </cell>
          <cell r="Z202">
            <v>40181</v>
          </cell>
          <cell r="AA202">
            <v>59998</v>
          </cell>
          <cell r="AB202">
            <v>79751</v>
          </cell>
          <cell r="AC202">
            <v>100558</v>
          </cell>
          <cell r="AD202">
            <v>121038</v>
          </cell>
          <cell r="AE202">
            <v>140516</v>
          </cell>
          <cell r="AF202">
            <v>159079</v>
          </cell>
          <cell r="AG202">
            <v>177540</v>
          </cell>
          <cell r="AH202">
            <v>200953</v>
          </cell>
          <cell r="AI202">
            <v>220849</v>
          </cell>
          <cell r="AJ202">
            <v>237120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-3640.9170000000013</v>
          </cell>
          <cell r="BB202">
            <v>0</v>
          </cell>
          <cell r="BC202">
            <v>0</v>
          </cell>
          <cell r="BD202">
            <v>3936</v>
          </cell>
          <cell r="BE202">
            <v>0</v>
          </cell>
          <cell r="BF202">
            <v>-361</v>
          </cell>
          <cell r="BG202">
            <v>0</v>
          </cell>
          <cell r="BH202">
            <v>0</v>
          </cell>
          <cell r="BI202">
            <v>0</v>
          </cell>
          <cell r="BJ202">
            <v>0</v>
          </cell>
          <cell r="BK202">
            <v>0</v>
          </cell>
          <cell r="BL202">
            <v>0</v>
          </cell>
          <cell r="BM202">
            <v>0</v>
          </cell>
          <cell r="BN202">
            <v>0</v>
          </cell>
          <cell r="BO202">
            <v>0</v>
          </cell>
          <cell r="BP202">
            <v>0</v>
          </cell>
          <cell r="BQ202">
            <v>0</v>
          </cell>
          <cell r="BR202">
            <v>0</v>
          </cell>
          <cell r="BS202">
            <v>0</v>
          </cell>
          <cell r="BT202">
            <v>2965</v>
          </cell>
          <cell r="BU202">
            <v>503</v>
          </cell>
          <cell r="BV202">
            <v>1555</v>
          </cell>
          <cell r="BW202">
            <v>1561</v>
          </cell>
          <cell r="BX202">
            <v>2160</v>
          </cell>
          <cell r="BY202">
            <v>2796</v>
          </cell>
          <cell r="BZ202">
            <v>3270</v>
          </cell>
          <cell r="CA202">
            <v>3976</v>
          </cell>
          <cell r="CB202">
            <v>4643</v>
          </cell>
          <cell r="CC202">
            <v>4289</v>
          </cell>
          <cell r="CD202">
            <v>9205</v>
          </cell>
          <cell r="CE202">
            <v>10236</v>
          </cell>
          <cell r="CF202">
            <v>11193</v>
          </cell>
          <cell r="CG202">
            <v>0</v>
          </cell>
          <cell r="CH202">
            <v>0</v>
          </cell>
          <cell r="CI202">
            <v>0</v>
          </cell>
          <cell r="CJ202">
            <v>0</v>
          </cell>
          <cell r="CK202">
            <v>0</v>
          </cell>
          <cell r="CL202">
            <v>0</v>
          </cell>
          <cell r="CM202">
            <v>0</v>
          </cell>
          <cell r="CN202">
            <v>0</v>
          </cell>
          <cell r="CO202">
            <v>0</v>
          </cell>
          <cell r="CP202">
            <v>0</v>
          </cell>
          <cell r="CQ202">
            <v>0</v>
          </cell>
          <cell r="CR202">
            <v>0</v>
          </cell>
          <cell r="CS202">
            <v>0</v>
          </cell>
          <cell r="CT202">
            <v>0</v>
          </cell>
          <cell r="CU202">
            <v>0</v>
          </cell>
          <cell r="CV202">
            <v>0</v>
          </cell>
          <cell r="CW202">
            <v>-4362.7509999999984</v>
          </cell>
          <cell r="CX202">
            <v>0</v>
          </cell>
          <cell r="CY202">
            <v>0</v>
          </cell>
          <cell r="CZ202">
            <v>2868</v>
          </cell>
          <cell r="DA202">
            <v>0</v>
          </cell>
          <cell r="DB202">
            <v>-521</v>
          </cell>
          <cell r="DC202">
            <v>0</v>
          </cell>
          <cell r="DD202">
            <v>0</v>
          </cell>
          <cell r="DE202">
            <v>0</v>
          </cell>
          <cell r="DF202">
            <v>0</v>
          </cell>
          <cell r="DG202">
            <v>0</v>
          </cell>
          <cell r="DH202">
            <v>0</v>
          </cell>
          <cell r="DI202">
            <v>0</v>
          </cell>
          <cell r="DJ202">
            <v>0</v>
          </cell>
          <cell r="DK202">
            <v>0</v>
          </cell>
          <cell r="DL202">
            <v>0</v>
          </cell>
          <cell r="DM202">
            <v>0</v>
          </cell>
          <cell r="DN202">
            <v>0</v>
          </cell>
          <cell r="DO202">
            <v>0</v>
          </cell>
          <cell r="DP202">
            <v>2220</v>
          </cell>
          <cell r="DQ202">
            <v>420</v>
          </cell>
          <cell r="DR202">
            <v>1377</v>
          </cell>
          <cell r="DS202">
            <v>1284</v>
          </cell>
          <cell r="DT202">
            <v>1786</v>
          </cell>
          <cell r="DU202">
            <v>2323</v>
          </cell>
          <cell r="DV202">
            <v>2700</v>
          </cell>
          <cell r="DW202">
            <v>3308</v>
          </cell>
          <cell r="DX202">
            <v>3879</v>
          </cell>
          <cell r="DY202">
            <v>3424</v>
          </cell>
          <cell r="DZ202">
            <v>8231</v>
          </cell>
          <cell r="EA202">
            <v>9150</v>
          </cell>
          <cell r="EB202">
            <v>10010</v>
          </cell>
          <cell r="EC202">
            <v>0</v>
          </cell>
          <cell r="ED202">
            <v>0</v>
          </cell>
          <cell r="EE202">
            <v>0</v>
          </cell>
          <cell r="EF202">
            <v>0</v>
          </cell>
          <cell r="EG202">
            <v>0</v>
          </cell>
          <cell r="EH202">
            <v>0</v>
          </cell>
          <cell r="EI202">
            <v>0</v>
          </cell>
          <cell r="EJ202">
            <v>0</v>
          </cell>
          <cell r="EK202">
            <v>0</v>
          </cell>
          <cell r="EL202">
            <v>0</v>
          </cell>
          <cell r="EM202">
            <v>0</v>
          </cell>
          <cell r="EN202">
            <v>0</v>
          </cell>
          <cell r="EO202">
            <v>0</v>
          </cell>
          <cell r="EP202">
            <v>0</v>
          </cell>
          <cell r="EQ202">
            <v>0</v>
          </cell>
          <cell r="ER202">
            <v>0</v>
          </cell>
          <cell r="ES202">
            <v>129062</v>
          </cell>
          <cell r="ET202">
            <v>10028</v>
          </cell>
          <cell r="EU202">
            <v>9516</v>
          </cell>
          <cell r="EV202">
            <v>180909</v>
          </cell>
          <cell r="EW202">
            <v>13486</v>
          </cell>
          <cell r="EX202">
            <v>12148</v>
          </cell>
          <cell r="EY202">
            <v>134121.22</v>
          </cell>
          <cell r="EZ202">
            <v>13138.04</v>
          </cell>
          <cell r="FA202">
            <v>11317.8</v>
          </cell>
          <cell r="FB202">
            <v>142232.783</v>
          </cell>
          <cell r="FC202">
            <v>-1202.9209999999985</v>
          </cell>
          <cell r="FD202">
            <v>-2878.1679999999997</v>
          </cell>
          <cell r="FQ202">
            <v>46398.548320000002</v>
          </cell>
          <cell r="FR202">
            <v>-2379.4933699999988</v>
          </cell>
          <cell r="FS202">
            <v>-1638.7100200000009</v>
          </cell>
        </row>
        <row r="203">
          <cell r="A203" t="str">
            <v>CE-1770</v>
          </cell>
          <cell r="B203" t="str">
            <v>CE</v>
          </cell>
          <cell r="C203">
            <v>1770</v>
          </cell>
          <cell r="D203" t="str">
            <v>DI2 Desideri</v>
          </cell>
          <cell r="E203">
            <v>91480.28</v>
          </cell>
          <cell r="F203">
            <v>0</v>
          </cell>
          <cell r="G203">
            <v>0</v>
          </cell>
          <cell r="H203">
            <v>143779</v>
          </cell>
          <cell r="I203">
            <v>0</v>
          </cell>
          <cell r="J203">
            <v>22520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133218</v>
          </cell>
          <cell r="Y203">
            <v>6491</v>
          </cell>
          <cell r="Z203">
            <v>13841</v>
          </cell>
          <cell r="AA203">
            <v>21908</v>
          </cell>
          <cell r="AB203">
            <v>29603</v>
          </cell>
          <cell r="AC203">
            <v>37583</v>
          </cell>
          <cell r="AD203">
            <v>46588</v>
          </cell>
          <cell r="AE203">
            <v>55968</v>
          </cell>
          <cell r="AF203">
            <v>63999</v>
          </cell>
          <cell r="AG203">
            <v>70254</v>
          </cell>
          <cell r="AH203">
            <v>76927</v>
          </cell>
          <cell r="AI203">
            <v>85681</v>
          </cell>
          <cell r="AJ203">
            <v>92591</v>
          </cell>
          <cell r="AK203">
            <v>0</v>
          </cell>
          <cell r="AL203">
            <v>0</v>
          </cell>
          <cell r="AM203">
            <v>0</v>
          </cell>
          <cell r="AN203">
            <v>0</v>
          </cell>
          <cell r="AO203">
            <v>0</v>
          </cell>
          <cell r="AP203">
            <v>0</v>
          </cell>
          <cell r="AQ203">
            <v>0</v>
          </cell>
          <cell r="AR203">
            <v>0</v>
          </cell>
          <cell r="AS203">
            <v>0</v>
          </cell>
          <cell r="AT203">
            <v>0</v>
          </cell>
          <cell r="AU203">
            <v>0</v>
          </cell>
          <cell r="AV203">
            <v>0</v>
          </cell>
          <cell r="AW203">
            <v>0</v>
          </cell>
          <cell r="AX203">
            <v>0</v>
          </cell>
          <cell r="AY203">
            <v>0</v>
          </cell>
          <cell r="AZ203">
            <v>0</v>
          </cell>
          <cell r="BA203">
            <v>6450.2210000000005</v>
          </cell>
          <cell r="BB203">
            <v>0</v>
          </cell>
          <cell r="BC203">
            <v>0</v>
          </cell>
          <cell r="BD203">
            <v>19108</v>
          </cell>
          <cell r="BE203">
            <v>0</v>
          </cell>
          <cell r="BF203">
            <v>1887</v>
          </cell>
          <cell r="BG203">
            <v>0</v>
          </cell>
          <cell r="BH203">
            <v>0</v>
          </cell>
          <cell r="BI203">
            <v>0</v>
          </cell>
          <cell r="BJ203">
            <v>0</v>
          </cell>
          <cell r="BK203">
            <v>0</v>
          </cell>
          <cell r="BL203">
            <v>0</v>
          </cell>
          <cell r="BM203">
            <v>0</v>
          </cell>
          <cell r="BN203">
            <v>0</v>
          </cell>
          <cell r="BO203">
            <v>0</v>
          </cell>
          <cell r="BP203">
            <v>0</v>
          </cell>
          <cell r="BQ203">
            <v>0</v>
          </cell>
          <cell r="BR203">
            <v>0</v>
          </cell>
          <cell r="BS203">
            <v>0</v>
          </cell>
          <cell r="BT203">
            <v>14275</v>
          </cell>
          <cell r="BU203">
            <v>197</v>
          </cell>
          <cell r="BV203">
            <v>447</v>
          </cell>
          <cell r="BW203">
            <v>972</v>
          </cell>
          <cell r="BX203">
            <v>1540</v>
          </cell>
          <cell r="BY203">
            <v>2035</v>
          </cell>
          <cell r="BZ203">
            <v>2227</v>
          </cell>
          <cell r="CA203">
            <v>2961</v>
          </cell>
          <cell r="CB203">
            <v>3527</v>
          </cell>
          <cell r="CC203">
            <v>4057</v>
          </cell>
          <cell r="CD203">
            <v>4730</v>
          </cell>
          <cell r="CE203">
            <v>5578</v>
          </cell>
          <cell r="CF203">
            <v>6390</v>
          </cell>
          <cell r="CG203">
            <v>0</v>
          </cell>
          <cell r="CH203">
            <v>0</v>
          </cell>
          <cell r="CI203">
            <v>0</v>
          </cell>
          <cell r="CJ203">
            <v>0</v>
          </cell>
          <cell r="CK203">
            <v>0</v>
          </cell>
          <cell r="CL203">
            <v>0</v>
          </cell>
          <cell r="CM203">
            <v>0</v>
          </cell>
          <cell r="CN203">
            <v>0</v>
          </cell>
          <cell r="CO203">
            <v>0</v>
          </cell>
          <cell r="CP203">
            <v>0</v>
          </cell>
          <cell r="CQ203">
            <v>0</v>
          </cell>
          <cell r="CR203">
            <v>0</v>
          </cell>
          <cell r="CS203">
            <v>0</v>
          </cell>
          <cell r="CT203">
            <v>0</v>
          </cell>
          <cell r="CU203">
            <v>0</v>
          </cell>
          <cell r="CV203">
            <v>0</v>
          </cell>
          <cell r="CW203">
            <v>4934.6909999999998</v>
          </cell>
          <cell r="CX203">
            <v>0</v>
          </cell>
          <cell r="CY203">
            <v>0</v>
          </cell>
          <cell r="CZ203">
            <v>17519</v>
          </cell>
          <cell r="DA203">
            <v>0</v>
          </cell>
          <cell r="DB203">
            <v>1756</v>
          </cell>
          <cell r="DC203">
            <v>0</v>
          </cell>
          <cell r="DD203">
            <v>0</v>
          </cell>
          <cell r="DE203">
            <v>0</v>
          </cell>
          <cell r="DF203">
            <v>0</v>
          </cell>
          <cell r="DG203">
            <v>0</v>
          </cell>
          <cell r="DH203">
            <v>0</v>
          </cell>
          <cell r="DI203">
            <v>0</v>
          </cell>
          <cell r="DJ203">
            <v>0</v>
          </cell>
          <cell r="DK203">
            <v>0</v>
          </cell>
          <cell r="DL203">
            <v>0</v>
          </cell>
          <cell r="DM203">
            <v>0</v>
          </cell>
          <cell r="DN203">
            <v>0</v>
          </cell>
          <cell r="DO203">
            <v>0</v>
          </cell>
          <cell r="DP203">
            <v>12938</v>
          </cell>
          <cell r="DQ203">
            <v>233</v>
          </cell>
          <cell r="DR203">
            <v>534</v>
          </cell>
          <cell r="DS203">
            <v>958</v>
          </cell>
          <cell r="DT203">
            <v>1427</v>
          </cell>
          <cell r="DU203">
            <v>1857</v>
          </cell>
          <cell r="DV203">
            <v>1695</v>
          </cell>
          <cell r="DW203">
            <v>2280</v>
          </cell>
          <cell r="DX203">
            <v>2667</v>
          </cell>
          <cell r="DY203">
            <v>2759</v>
          </cell>
          <cell r="DZ203">
            <v>3171</v>
          </cell>
          <cell r="EA203">
            <v>3723</v>
          </cell>
          <cell r="EB203">
            <v>4109</v>
          </cell>
          <cell r="EC203">
            <v>0</v>
          </cell>
          <cell r="ED203">
            <v>0</v>
          </cell>
          <cell r="EE203">
            <v>0</v>
          </cell>
          <cell r="EF203">
            <v>0</v>
          </cell>
          <cell r="EG203">
            <v>0</v>
          </cell>
          <cell r="EH203">
            <v>0</v>
          </cell>
          <cell r="EI203">
            <v>0</v>
          </cell>
          <cell r="EJ203">
            <v>0</v>
          </cell>
          <cell r="EK203">
            <v>0</v>
          </cell>
          <cell r="EL203">
            <v>0</v>
          </cell>
          <cell r="EM203">
            <v>0</v>
          </cell>
          <cell r="EN203">
            <v>0</v>
          </cell>
          <cell r="EO203">
            <v>0</v>
          </cell>
          <cell r="EP203">
            <v>0</v>
          </cell>
          <cell r="EQ203">
            <v>0</v>
          </cell>
          <cell r="ER203">
            <v>0</v>
          </cell>
          <cell r="ES203">
            <v>120847</v>
          </cell>
          <cell r="ET203">
            <v>6866</v>
          </cell>
          <cell r="EU203">
            <v>3912</v>
          </cell>
          <cell r="EV203">
            <v>178381</v>
          </cell>
          <cell r="EW203">
            <v>9208</v>
          </cell>
          <cell r="EX203">
            <v>7222</v>
          </cell>
          <cell r="EY203">
            <v>109905.95000000001</v>
          </cell>
          <cell r="EZ203">
            <v>8205.5099999999984</v>
          </cell>
          <cell r="FA203">
            <v>4946.6899999999996</v>
          </cell>
          <cell r="FB203">
            <v>97398.65400000001</v>
          </cell>
          <cell r="FC203">
            <v>7384.7569999999996</v>
          </cell>
          <cell r="FD203">
            <v>4721.1239999999998</v>
          </cell>
          <cell r="FQ203">
            <v>74150</v>
          </cell>
          <cell r="FR203">
            <v>7062</v>
          </cell>
          <cell r="FS203">
            <v>4649</v>
          </cell>
        </row>
        <row r="204">
          <cell r="A204" t="str">
            <v>CE-1780</v>
          </cell>
          <cell r="B204" t="str">
            <v>CE</v>
          </cell>
          <cell r="C204">
            <v>1780</v>
          </cell>
          <cell r="D204" t="str">
            <v>DI3 Ciapponi</v>
          </cell>
          <cell r="E204">
            <v>541471.32499999984</v>
          </cell>
          <cell r="F204">
            <v>0</v>
          </cell>
          <cell r="G204">
            <v>0</v>
          </cell>
          <cell r="H204">
            <v>748614</v>
          </cell>
          <cell r="I204">
            <v>0</v>
          </cell>
          <cell r="J204">
            <v>89659</v>
          </cell>
          <cell r="K204">
            <v>0</v>
          </cell>
          <cell r="L204">
            <v>0</v>
          </cell>
          <cell r="M204">
            <v>0</v>
          </cell>
          <cell r="N204">
            <v>0</v>
          </cell>
          <cell r="O204">
            <v>0</v>
          </cell>
          <cell r="P204">
            <v>0</v>
          </cell>
          <cell r="Q204">
            <v>0</v>
          </cell>
          <cell r="R204">
            <v>0</v>
          </cell>
          <cell r="S204">
            <v>0</v>
          </cell>
          <cell r="T204">
            <v>0</v>
          </cell>
          <cell r="U204">
            <v>0</v>
          </cell>
          <cell r="V204">
            <v>0</v>
          </cell>
          <cell r="W204">
            <v>0</v>
          </cell>
          <cell r="X204">
            <v>725735</v>
          </cell>
          <cell r="Y204">
            <v>52095</v>
          </cell>
          <cell r="Z204">
            <v>110317</v>
          </cell>
          <cell r="AA204">
            <v>175220</v>
          </cell>
          <cell r="AB204">
            <v>235524</v>
          </cell>
          <cell r="AC204">
            <v>296139</v>
          </cell>
          <cell r="AD204">
            <v>353767</v>
          </cell>
          <cell r="AE204">
            <v>393719</v>
          </cell>
          <cell r="AF204">
            <v>422793</v>
          </cell>
          <cell r="AG204">
            <v>472692</v>
          </cell>
          <cell r="AH204">
            <v>502570</v>
          </cell>
          <cell r="AI204">
            <v>536429</v>
          </cell>
          <cell r="AJ204">
            <v>565948</v>
          </cell>
          <cell r="AK204">
            <v>0</v>
          </cell>
          <cell r="AL204">
            <v>0</v>
          </cell>
          <cell r="AM204">
            <v>0</v>
          </cell>
          <cell r="AN204">
            <v>0</v>
          </cell>
          <cell r="AO204">
            <v>0</v>
          </cell>
          <cell r="AP204">
            <v>0</v>
          </cell>
          <cell r="AQ204">
            <v>0</v>
          </cell>
          <cell r="AR204">
            <v>0</v>
          </cell>
          <cell r="AS204">
            <v>0</v>
          </cell>
          <cell r="AT204">
            <v>0</v>
          </cell>
          <cell r="AU204">
            <v>0</v>
          </cell>
          <cell r="AV204">
            <v>0</v>
          </cell>
          <cell r="AW204">
            <v>0</v>
          </cell>
          <cell r="AX204">
            <v>0</v>
          </cell>
          <cell r="AY204">
            <v>0</v>
          </cell>
          <cell r="AZ204">
            <v>0</v>
          </cell>
          <cell r="BA204">
            <v>71141.107999999993</v>
          </cell>
          <cell r="BB204">
            <v>0</v>
          </cell>
          <cell r="BC204">
            <v>0</v>
          </cell>
          <cell r="BD204">
            <v>86139</v>
          </cell>
          <cell r="BE204">
            <v>0</v>
          </cell>
          <cell r="BF204">
            <v>5992</v>
          </cell>
          <cell r="BG204">
            <v>0</v>
          </cell>
          <cell r="BH204">
            <v>0</v>
          </cell>
          <cell r="BI204">
            <v>0</v>
          </cell>
          <cell r="BJ204">
            <v>0</v>
          </cell>
          <cell r="BK204">
            <v>0</v>
          </cell>
          <cell r="BL204">
            <v>0</v>
          </cell>
          <cell r="BM204">
            <v>0</v>
          </cell>
          <cell r="BN204">
            <v>0</v>
          </cell>
          <cell r="BO204">
            <v>0</v>
          </cell>
          <cell r="BP204">
            <v>0</v>
          </cell>
          <cell r="BQ204">
            <v>0</v>
          </cell>
          <cell r="BR204">
            <v>0</v>
          </cell>
          <cell r="BS204">
            <v>0</v>
          </cell>
          <cell r="BT204">
            <v>82324</v>
          </cell>
          <cell r="BU204">
            <v>3608</v>
          </cell>
          <cell r="BV204">
            <v>7371</v>
          </cell>
          <cell r="BW204">
            <v>10861</v>
          </cell>
          <cell r="BX204">
            <v>14025</v>
          </cell>
          <cell r="BY204">
            <v>17275</v>
          </cell>
          <cell r="BZ204">
            <v>19999</v>
          </cell>
          <cell r="CA204">
            <v>22438</v>
          </cell>
          <cell r="CB204">
            <v>24304</v>
          </cell>
          <cell r="CC204">
            <v>28044</v>
          </cell>
          <cell r="CD204">
            <v>30563</v>
          </cell>
          <cell r="CE204">
            <v>33552</v>
          </cell>
          <cell r="CF204">
            <v>36913</v>
          </cell>
          <cell r="CG204">
            <v>0</v>
          </cell>
          <cell r="CH204">
            <v>0</v>
          </cell>
          <cell r="CI204">
            <v>0</v>
          </cell>
          <cell r="CJ204">
            <v>0</v>
          </cell>
          <cell r="CK204">
            <v>0</v>
          </cell>
          <cell r="CL204">
            <v>0</v>
          </cell>
          <cell r="CM204">
            <v>0</v>
          </cell>
          <cell r="CN204">
            <v>0</v>
          </cell>
          <cell r="CO204">
            <v>0</v>
          </cell>
          <cell r="CP204">
            <v>0</v>
          </cell>
          <cell r="CQ204">
            <v>0</v>
          </cell>
          <cell r="CR204">
            <v>0</v>
          </cell>
          <cell r="CS204">
            <v>0</v>
          </cell>
          <cell r="CT204">
            <v>0</v>
          </cell>
          <cell r="CU204">
            <v>0</v>
          </cell>
          <cell r="CV204">
            <v>0</v>
          </cell>
          <cell r="CW204">
            <v>75973.956999999995</v>
          </cell>
          <cell r="CX204">
            <v>0</v>
          </cell>
          <cell r="CY204">
            <v>0</v>
          </cell>
          <cell r="CZ204">
            <v>89420</v>
          </cell>
          <cell r="DA204">
            <v>0</v>
          </cell>
          <cell r="DB204">
            <v>5824</v>
          </cell>
          <cell r="DC204">
            <v>0</v>
          </cell>
          <cell r="DD204">
            <v>0</v>
          </cell>
          <cell r="DE204">
            <v>0</v>
          </cell>
          <cell r="DF204">
            <v>0</v>
          </cell>
          <cell r="DG204">
            <v>0</v>
          </cell>
          <cell r="DH204">
            <v>0</v>
          </cell>
          <cell r="DI204">
            <v>0</v>
          </cell>
          <cell r="DJ204">
            <v>0</v>
          </cell>
          <cell r="DK204">
            <v>0</v>
          </cell>
          <cell r="DL204">
            <v>0</v>
          </cell>
          <cell r="DM204">
            <v>0</v>
          </cell>
          <cell r="DN204">
            <v>0</v>
          </cell>
          <cell r="DO204">
            <v>0</v>
          </cell>
          <cell r="DP204">
            <v>89538</v>
          </cell>
          <cell r="DQ204">
            <v>2992</v>
          </cell>
          <cell r="DR204">
            <v>6476</v>
          </cell>
          <cell r="DS204">
            <v>9756</v>
          </cell>
          <cell r="DT204">
            <v>12619</v>
          </cell>
          <cell r="DU204">
            <v>15542</v>
          </cell>
          <cell r="DV204">
            <v>17911</v>
          </cell>
          <cell r="DW204">
            <v>19873</v>
          </cell>
          <cell r="DX204">
            <v>21279</v>
          </cell>
          <cell r="DY204">
            <v>24470</v>
          </cell>
          <cell r="DZ204">
            <v>26369</v>
          </cell>
          <cell r="EA204">
            <v>28647</v>
          </cell>
          <cell r="EB204">
            <v>30909</v>
          </cell>
          <cell r="EC204">
            <v>0</v>
          </cell>
          <cell r="ED204">
            <v>0</v>
          </cell>
          <cell r="EE204">
            <v>0</v>
          </cell>
          <cell r="EF204">
            <v>0</v>
          </cell>
          <cell r="EG204">
            <v>0</v>
          </cell>
          <cell r="EH204">
            <v>0</v>
          </cell>
          <cell r="EI204">
            <v>0</v>
          </cell>
          <cell r="EJ204">
            <v>0</v>
          </cell>
          <cell r="EK204">
            <v>0</v>
          </cell>
          <cell r="EL204">
            <v>0</v>
          </cell>
          <cell r="EM204">
            <v>0</v>
          </cell>
          <cell r="EN204">
            <v>0</v>
          </cell>
          <cell r="EO204">
            <v>0</v>
          </cell>
          <cell r="EP204">
            <v>0</v>
          </cell>
          <cell r="EQ204">
            <v>0</v>
          </cell>
          <cell r="ER204">
            <v>0</v>
          </cell>
          <cell r="ES204">
            <v>386552</v>
          </cell>
          <cell r="ET204">
            <v>31618</v>
          </cell>
          <cell r="EU204">
            <v>19229</v>
          </cell>
          <cell r="EV204">
            <v>397494</v>
          </cell>
          <cell r="EW204">
            <v>38623</v>
          </cell>
          <cell r="EX204">
            <v>18832</v>
          </cell>
          <cell r="EY204">
            <v>710895.71299999999</v>
          </cell>
          <cell r="EZ204">
            <v>51208.773000000001</v>
          </cell>
          <cell r="FA204">
            <v>47989.905999999988</v>
          </cell>
          <cell r="FB204">
            <v>727797.96400000015</v>
          </cell>
          <cell r="FC204">
            <v>84376.984999999986</v>
          </cell>
          <cell r="FD204">
            <v>83768.355999999971</v>
          </cell>
          <cell r="FQ204">
            <v>824071</v>
          </cell>
          <cell r="FR204">
            <v>33836</v>
          </cell>
          <cell r="FS204">
            <v>40202</v>
          </cell>
        </row>
        <row r="205">
          <cell r="A205" t="str">
            <v>CE-1790</v>
          </cell>
          <cell r="B205" t="str">
            <v>CE</v>
          </cell>
          <cell r="C205">
            <v>1790</v>
          </cell>
          <cell r="D205" t="str">
            <v>Edilizia</v>
          </cell>
          <cell r="E205">
            <v>2384.4629999999997</v>
          </cell>
          <cell r="F205">
            <v>0</v>
          </cell>
          <cell r="G205">
            <v>0</v>
          </cell>
          <cell r="H205">
            <v>5658</v>
          </cell>
          <cell r="I205">
            <v>0</v>
          </cell>
          <cell r="J205">
            <v>239</v>
          </cell>
          <cell r="K205">
            <v>0</v>
          </cell>
          <cell r="L205">
            <v>0</v>
          </cell>
          <cell r="M205">
            <v>0</v>
          </cell>
          <cell r="N205">
            <v>0</v>
          </cell>
          <cell r="O205">
            <v>0</v>
          </cell>
          <cell r="P205">
            <v>0</v>
          </cell>
          <cell r="Q205">
            <v>0</v>
          </cell>
          <cell r="R205">
            <v>0</v>
          </cell>
          <cell r="S205">
            <v>0</v>
          </cell>
          <cell r="T205">
            <v>0</v>
          </cell>
          <cell r="U205">
            <v>0</v>
          </cell>
          <cell r="V205">
            <v>0</v>
          </cell>
          <cell r="W205">
            <v>0</v>
          </cell>
          <cell r="X205">
            <v>2405</v>
          </cell>
          <cell r="Y205">
            <v>28</v>
          </cell>
          <cell r="Z205">
            <v>56</v>
          </cell>
          <cell r="AA205">
            <v>675</v>
          </cell>
          <cell r="AB205">
            <v>703</v>
          </cell>
          <cell r="AC205">
            <v>731</v>
          </cell>
          <cell r="AD205">
            <v>759</v>
          </cell>
          <cell r="AE205">
            <v>761</v>
          </cell>
          <cell r="AF205">
            <v>763</v>
          </cell>
          <cell r="AG205">
            <v>765</v>
          </cell>
          <cell r="AH205">
            <v>767</v>
          </cell>
          <cell r="AI205">
            <v>769</v>
          </cell>
          <cell r="AJ205">
            <v>771</v>
          </cell>
          <cell r="AK205">
            <v>0</v>
          </cell>
          <cell r="AL205">
            <v>0</v>
          </cell>
          <cell r="AM205">
            <v>0</v>
          </cell>
          <cell r="AN205">
            <v>0</v>
          </cell>
          <cell r="AO205">
            <v>0</v>
          </cell>
          <cell r="AP205">
            <v>0</v>
          </cell>
          <cell r="AQ205">
            <v>0</v>
          </cell>
          <cell r="AR205">
            <v>0</v>
          </cell>
          <cell r="AS205">
            <v>0</v>
          </cell>
          <cell r="AT205">
            <v>0</v>
          </cell>
          <cell r="AU205">
            <v>0</v>
          </cell>
          <cell r="AV205">
            <v>0</v>
          </cell>
          <cell r="AW205">
            <v>0</v>
          </cell>
          <cell r="AX205">
            <v>0</v>
          </cell>
          <cell r="AY205">
            <v>0</v>
          </cell>
          <cell r="AZ205">
            <v>0</v>
          </cell>
          <cell r="BA205">
            <v>-1133.8100000000002</v>
          </cell>
          <cell r="BB205">
            <v>0</v>
          </cell>
          <cell r="BC205">
            <v>0</v>
          </cell>
          <cell r="BD205">
            <v>1149</v>
          </cell>
          <cell r="BE205">
            <v>0</v>
          </cell>
          <cell r="BF205">
            <v>-168</v>
          </cell>
          <cell r="BG205">
            <v>0</v>
          </cell>
          <cell r="BH205">
            <v>0</v>
          </cell>
          <cell r="BI205">
            <v>0</v>
          </cell>
          <cell r="BJ205">
            <v>0</v>
          </cell>
          <cell r="BK205">
            <v>0</v>
          </cell>
          <cell r="BL205">
            <v>0</v>
          </cell>
          <cell r="BM205">
            <v>0</v>
          </cell>
          <cell r="BN205">
            <v>0</v>
          </cell>
          <cell r="BO205">
            <v>0</v>
          </cell>
          <cell r="BP205">
            <v>0</v>
          </cell>
          <cell r="BQ205">
            <v>0</v>
          </cell>
          <cell r="BR205">
            <v>0</v>
          </cell>
          <cell r="BS205">
            <v>0</v>
          </cell>
          <cell r="BT205">
            <v>-1643</v>
          </cell>
          <cell r="BU205">
            <v>-106</v>
          </cell>
          <cell r="BV205">
            <v>-196</v>
          </cell>
          <cell r="BW205">
            <v>304</v>
          </cell>
          <cell r="BX205">
            <v>214</v>
          </cell>
          <cell r="BY205">
            <v>123</v>
          </cell>
          <cell r="BZ205">
            <v>32</v>
          </cell>
          <cell r="CA205">
            <v>-59</v>
          </cell>
          <cell r="CB205">
            <v>-149</v>
          </cell>
          <cell r="CC205">
            <v>-241</v>
          </cell>
          <cell r="CD205">
            <v>-331</v>
          </cell>
          <cell r="CE205">
            <v>-422</v>
          </cell>
          <cell r="CF205">
            <v>-512</v>
          </cell>
          <cell r="CG205">
            <v>0</v>
          </cell>
          <cell r="CH205">
            <v>0</v>
          </cell>
          <cell r="CI205">
            <v>0</v>
          </cell>
          <cell r="CJ205">
            <v>0</v>
          </cell>
          <cell r="CK205">
            <v>0</v>
          </cell>
          <cell r="CL205">
            <v>0</v>
          </cell>
          <cell r="CM205">
            <v>0</v>
          </cell>
          <cell r="CN205">
            <v>0</v>
          </cell>
          <cell r="CO205">
            <v>0</v>
          </cell>
          <cell r="CP205">
            <v>0</v>
          </cell>
          <cell r="CQ205">
            <v>0</v>
          </cell>
          <cell r="CR205">
            <v>0</v>
          </cell>
          <cell r="CS205">
            <v>0</v>
          </cell>
          <cell r="CT205">
            <v>0</v>
          </cell>
          <cell r="CU205">
            <v>0</v>
          </cell>
          <cell r="CV205">
            <v>0</v>
          </cell>
          <cell r="CW205">
            <v>-1324.1509999999998</v>
          </cell>
          <cell r="CX205">
            <v>0</v>
          </cell>
          <cell r="CY205">
            <v>0</v>
          </cell>
          <cell r="CZ205">
            <v>1077</v>
          </cell>
          <cell r="DA205">
            <v>0</v>
          </cell>
          <cell r="DB205">
            <v>-121</v>
          </cell>
          <cell r="DC205">
            <v>0</v>
          </cell>
          <cell r="DD205">
            <v>0</v>
          </cell>
          <cell r="DE205">
            <v>0</v>
          </cell>
          <cell r="DF205">
            <v>0</v>
          </cell>
          <cell r="DG205">
            <v>0</v>
          </cell>
          <cell r="DH205">
            <v>0</v>
          </cell>
          <cell r="DI205">
            <v>0</v>
          </cell>
          <cell r="DJ205">
            <v>0</v>
          </cell>
          <cell r="DK205">
            <v>0</v>
          </cell>
          <cell r="DL205">
            <v>0</v>
          </cell>
          <cell r="DM205">
            <v>0</v>
          </cell>
          <cell r="DN205">
            <v>0</v>
          </cell>
          <cell r="DO205">
            <v>0</v>
          </cell>
          <cell r="DP205">
            <v>-1891</v>
          </cell>
          <cell r="DQ205">
            <v>-149</v>
          </cell>
          <cell r="DR205">
            <v>-242</v>
          </cell>
          <cell r="DS205">
            <v>257</v>
          </cell>
          <cell r="DT205">
            <v>111</v>
          </cell>
          <cell r="DU205">
            <v>18</v>
          </cell>
          <cell r="DV205">
            <v>-76</v>
          </cell>
          <cell r="DW205">
            <v>-169</v>
          </cell>
          <cell r="DX205">
            <v>-262</v>
          </cell>
          <cell r="DY205">
            <v>-356</v>
          </cell>
          <cell r="DZ205">
            <v>-449</v>
          </cell>
          <cell r="EA205">
            <v>-543</v>
          </cell>
          <cell r="EB205">
            <v>-635</v>
          </cell>
          <cell r="EC205">
            <v>0</v>
          </cell>
          <cell r="ED205">
            <v>0</v>
          </cell>
          <cell r="EE205">
            <v>0</v>
          </cell>
          <cell r="EF205">
            <v>0</v>
          </cell>
          <cell r="EG205">
            <v>0</v>
          </cell>
          <cell r="EH205">
            <v>0</v>
          </cell>
          <cell r="EI205">
            <v>0</v>
          </cell>
          <cell r="EJ205">
            <v>0</v>
          </cell>
          <cell r="EK205">
            <v>0</v>
          </cell>
          <cell r="EL205">
            <v>0</v>
          </cell>
          <cell r="EM205">
            <v>0</v>
          </cell>
          <cell r="EN205">
            <v>0</v>
          </cell>
          <cell r="EO205">
            <v>0</v>
          </cell>
          <cell r="EP205">
            <v>0</v>
          </cell>
          <cell r="EQ205">
            <v>0</v>
          </cell>
          <cell r="ER205">
            <v>0</v>
          </cell>
          <cell r="ES205">
            <v>0</v>
          </cell>
          <cell r="ET205">
            <v>0</v>
          </cell>
          <cell r="EU205">
            <v>0</v>
          </cell>
          <cell r="EV205">
            <v>0</v>
          </cell>
          <cell r="EW205">
            <v>0</v>
          </cell>
          <cell r="EX205">
            <v>0</v>
          </cell>
          <cell r="EY205">
            <v>2310.5</v>
          </cell>
          <cell r="EZ205">
            <v>394</v>
          </cell>
          <cell r="FA205">
            <v>514</v>
          </cell>
          <cell r="FB205">
            <v>3283.1049999999996</v>
          </cell>
          <cell r="FC205">
            <v>566.90699999999993</v>
          </cell>
          <cell r="FD205">
            <v>148.7299999999999</v>
          </cell>
          <cell r="FQ205">
            <v>15065.02</v>
          </cell>
          <cell r="FR205">
            <v>5096.8199999999988</v>
          </cell>
          <cell r="FS205">
            <v>4982.53</v>
          </cell>
        </row>
        <row r="206">
          <cell r="A206" t="str">
            <v>CE-1800</v>
          </cell>
          <cell r="B206" t="str">
            <v>CE</v>
          </cell>
          <cell r="C206">
            <v>1800</v>
          </cell>
          <cell r="D206" t="str">
            <v>Sede</v>
          </cell>
          <cell r="E206">
            <v>8498.0649999999987</v>
          </cell>
          <cell r="F206">
            <v>0</v>
          </cell>
          <cell r="G206">
            <v>0</v>
          </cell>
          <cell r="H206">
            <v>3551.559999999823</v>
          </cell>
          <cell r="I206">
            <v>0</v>
          </cell>
          <cell r="J206">
            <v>1715</v>
          </cell>
          <cell r="K206">
            <v>0</v>
          </cell>
          <cell r="L206">
            <v>0</v>
          </cell>
          <cell r="M206">
            <v>0</v>
          </cell>
          <cell r="N206">
            <v>0</v>
          </cell>
          <cell r="O206">
            <v>0</v>
          </cell>
          <cell r="P206">
            <v>0</v>
          </cell>
          <cell r="Q206">
            <v>0</v>
          </cell>
          <cell r="R206">
            <v>0</v>
          </cell>
          <cell r="S206">
            <v>0</v>
          </cell>
          <cell r="T206">
            <v>0</v>
          </cell>
          <cell r="U206">
            <v>0</v>
          </cell>
          <cell r="V206">
            <v>0</v>
          </cell>
          <cell r="W206">
            <v>0</v>
          </cell>
          <cell r="X206">
            <v>8847</v>
          </cell>
          <cell r="Y206">
            <v>658</v>
          </cell>
          <cell r="Z206">
            <v>1564</v>
          </cell>
          <cell r="AA206">
            <v>2552</v>
          </cell>
          <cell r="AB206">
            <v>3360</v>
          </cell>
          <cell r="AC206">
            <v>4268</v>
          </cell>
          <cell r="AD206">
            <v>5650</v>
          </cell>
          <cell r="AE206">
            <v>6374</v>
          </cell>
          <cell r="AF206">
            <v>6773</v>
          </cell>
          <cell r="AG206">
            <v>7521</v>
          </cell>
          <cell r="AH206">
            <v>8156</v>
          </cell>
          <cell r="AI206">
            <v>8786</v>
          </cell>
          <cell r="AJ206">
            <v>10285</v>
          </cell>
          <cell r="AK206">
            <v>0</v>
          </cell>
          <cell r="AL206">
            <v>0</v>
          </cell>
          <cell r="AM206">
            <v>0</v>
          </cell>
          <cell r="AN206">
            <v>0</v>
          </cell>
          <cell r="AO206">
            <v>0</v>
          </cell>
          <cell r="AP206">
            <v>0</v>
          </cell>
          <cell r="AQ206">
            <v>0</v>
          </cell>
          <cell r="AR206">
            <v>0</v>
          </cell>
          <cell r="AS206">
            <v>0</v>
          </cell>
          <cell r="AT206">
            <v>0</v>
          </cell>
          <cell r="AU206">
            <v>0</v>
          </cell>
          <cell r="AV206">
            <v>0</v>
          </cell>
          <cell r="AW206">
            <v>0</v>
          </cell>
          <cell r="AX206">
            <v>0</v>
          </cell>
          <cell r="AY206">
            <v>0</v>
          </cell>
          <cell r="AZ206">
            <v>0</v>
          </cell>
          <cell r="BA206">
            <v>-4495.6689999999999</v>
          </cell>
          <cell r="BB206">
            <v>0</v>
          </cell>
          <cell r="BC206">
            <v>0</v>
          </cell>
          <cell r="BD206">
            <v>-725.22000000000116</v>
          </cell>
          <cell r="BE206">
            <v>0</v>
          </cell>
          <cell r="BF206">
            <v>-336</v>
          </cell>
          <cell r="BG206">
            <v>0</v>
          </cell>
          <cell r="BH206">
            <v>0</v>
          </cell>
          <cell r="BI206">
            <v>0</v>
          </cell>
          <cell r="BJ206">
            <v>0</v>
          </cell>
          <cell r="BK206">
            <v>0</v>
          </cell>
          <cell r="BL206">
            <v>0</v>
          </cell>
          <cell r="BM206">
            <v>0</v>
          </cell>
          <cell r="BN206">
            <v>0</v>
          </cell>
          <cell r="BO206">
            <v>0</v>
          </cell>
          <cell r="BP206">
            <v>0</v>
          </cell>
          <cell r="BQ206">
            <v>0</v>
          </cell>
          <cell r="BR206">
            <v>0</v>
          </cell>
          <cell r="BS206">
            <v>0</v>
          </cell>
          <cell r="BT206">
            <v>-7751</v>
          </cell>
          <cell r="BU206">
            <v>-235</v>
          </cell>
          <cell r="BV206">
            <v>-21</v>
          </cell>
          <cell r="BW206">
            <v>394</v>
          </cell>
          <cell r="BX206">
            <v>358</v>
          </cell>
          <cell r="BY206">
            <v>-698</v>
          </cell>
          <cell r="BZ206">
            <v>335</v>
          </cell>
          <cell r="CA206">
            <v>248</v>
          </cell>
          <cell r="CB206">
            <v>-548</v>
          </cell>
          <cell r="CC206">
            <v>16</v>
          </cell>
          <cell r="CD206">
            <v>-375</v>
          </cell>
          <cell r="CE206">
            <v>-731</v>
          </cell>
          <cell r="CF206">
            <v>-419</v>
          </cell>
          <cell r="CG206">
            <v>0</v>
          </cell>
          <cell r="CH206">
            <v>0</v>
          </cell>
          <cell r="CI206">
            <v>0</v>
          </cell>
          <cell r="CJ206">
            <v>0</v>
          </cell>
          <cell r="CK206">
            <v>0</v>
          </cell>
          <cell r="CL206">
            <v>0</v>
          </cell>
          <cell r="CM206">
            <v>0</v>
          </cell>
          <cell r="CN206">
            <v>0</v>
          </cell>
          <cell r="CO206">
            <v>0</v>
          </cell>
          <cell r="CP206">
            <v>0</v>
          </cell>
          <cell r="CQ206">
            <v>0</v>
          </cell>
          <cell r="CR206">
            <v>0</v>
          </cell>
          <cell r="CS206">
            <v>0</v>
          </cell>
          <cell r="CT206">
            <v>0</v>
          </cell>
          <cell r="CU206">
            <v>0</v>
          </cell>
          <cell r="CV206">
            <v>0</v>
          </cell>
          <cell r="CW206">
            <v>-10963.785000000002</v>
          </cell>
          <cell r="CX206">
            <v>0</v>
          </cell>
          <cell r="CY206">
            <v>0</v>
          </cell>
          <cell r="CZ206">
            <v>-7250</v>
          </cell>
          <cell r="DA206">
            <v>0</v>
          </cell>
          <cell r="DB206">
            <v>2153</v>
          </cell>
          <cell r="DC206">
            <v>0</v>
          </cell>
          <cell r="DD206">
            <v>0</v>
          </cell>
          <cell r="DE206">
            <v>0</v>
          </cell>
          <cell r="DF206">
            <v>0</v>
          </cell>
          <cell r="DG206">
            <v>0</v>
          </cell>
          <cell r="DH206">
            <v>0</v>
          </cell>
          <cell r="DI206">
            <v>0</v>
          </cell>
          <cell r="DJ206">
            <v>0</v>
          </cell>
          <cell r="DK206">
            <v>0</v>
          </cell>
          <cell r="DL206">
            <v>0</v>
          </cell>
          <cell r="DM206">
            <v>0</v>
          </cell>
          <cell r="DN206">
            <v>0</v>
          </cell>
          <cell r="DO206">
            <v>0</v>
          </cell>
          <cell r="DP206">
            <v>-12944</v>
          </cell>
          <cell r="DQ206">
            <v>-294</v>
          </cell>
          <cell r="DR206">
            <v>-129</v>
          </cell>
          <cell r="DS206">
            <v>202</v>
          </cell>
          <cell r="DT206">
            <v>-18</v>
          </cell>
          <cell r="DU206">
            <v>-1262</v>
          </cell>
          <cell r="DV206">
            <v>-413</v>
          </cell>
          <cell r="DW206">
            <v>-689</v>
          </cell>
          <cell r="DX206">
            <v>-1678</v>
          </cell>
          <cell r="DY206">
            <v>-1298</v>
          </cell>
          <cell r="DZ206">
            <v>-1880</v>
          </cell>
          <cell r="EA206">
            <v>-2419</v>
          </cell>
          <cell r="EB206">
            <v>-2294</v>
          </cell>
          <cell r="EC206">
            <v>0</v>
          </cell>
          <cell r="ED206">
            <v>0</v>
          </cell>
          <cell r="EE206">
            <v>0</v>
          </cell>
          <cell r="EF206">
            <v>0</v>
          </cell>
          <cell r="EG206">
            <v>0</v>
          </cell>
          <cell r="EH206">
            <v>0</v>
          </cell>
          <cell r="EI206">
            <v>0</v>
          </cell>
          <cell r="EJ206">
            <v>0</v>
          </cell>
          <cell r="EK206">
            <v>0</v>
          </cell>
          <cell r="EL206">
            <v>0</v>
          </cell>
          <cell r="EM206">
            <v>0</v>
          </cell>
          <cell r="EN206">
            <v>0</v>
          </cell>
          <cell r="EO206">
            <v>0</v>
          </cell>
          <cell r="EP206">
            <v>0</v>
          </cell>
          <cell r="EQ206">
            <v>0</v>
          </cell>
          <cell r="ER206">
            <v>0</v>
          </cell>
          <cell r="ES206">
            <v>5396</v>
          </cell>
          <cell r="ET206">
            <v>-7355</v>
          </cell>
          <cell r="EU206">
            <v>-9084</v>
          </cell>
          <cell r="EV206">
            <v>1201</v>
          </cell>
          <cell r="EW206">
            <v>-15680</v>
          </cell>
          <cell r="EX206">
            <v>-14179</v>
          </cell>
          <cell r="EY206">
            <v>5578</v>
          </cell>
          <cell r="EZ206">
            <v>-4773.57</v>
          </cell>
          <cell r="FA206">
            <v>-16295.57</v>
          </cell>
          <cell r="FB206">
            <v>7537.6959999999999</v>
          </cell>
          <cell r="FC206">
            <v>-6544.4979999999996</v>
          </cell>
          <cell r="FD206">
            <v>-15723.958000000001</v>
          </cell>
          <cell r="FQ206">
            <v>9662.64</v>
          </cell>
          <cell r="FR206">
            <v>-4310.3999999999996</v>
          </cell>
          <cell r="FS206">
            <v>-13072.23</v>
          </cell>
        </row>
        <row r="207">
          <cell r="A207" t="str">
            <v>CE-1801</v>
          </cell>
          <cell r="B207" t="str">
            <v>CE</v>
          </cell>
          <cell r="C207">
            <v>1801</v>
          </cell>
          <cell r="D207" t="str">
            <v>RETTIFICHE Centrali Estero</v>
          </cell>
          <cell r="E207">
            <v>0</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34128</v>
          </cell>
          <cell r="Y207">
            <v>-17064</v>
          </cell>
          <cell r="Z207">
            <v>-34128</v>
          </cell>
          <cell r="AA207">
            <v>-34128</v>
          </cell>
          <cell r="AB207">
            <v>-34128</v>
          </cell>
          <cell r="AC207">
            <v>-34128</v>
          </cell>
          <cell r="AD207">
            <v>-34128</v>
          </cell>
          <cell r="AE207">
            <v>-34128</v>
          </cell>
          <cell r="AF207">
            <v>-34128</v>
          </cell>
          <cell r="AG207">
            <v>-34128</v>
          </cell>
          <cell r="AH207">
            <v>-34128</v>
          </cell>
          <cell r="AI207">
            <v>-34128</v>
          </cell>
          <cell r="AJ207">
            <v>-34128</v>
          </cell>
          <cell r="AK207">
            <v>0</v>
          </cell>
          <cell r="AL207">
            <v>0</v>
          </cell>
          <cell r="AM207">
            <v>0</v>
          </cell>
          <cell r="AN207">
            <v>0</v>
          </cell>
          <cell r="AO207">
            <v>0</v>
          </cell>
          <cell r="AP207">
            <v>0</v>
          </cell>
          <cell r="AQ207">
            <v>0</v>
          </cell>
          <cell r="AR207">
            <v>0</v>
          </cell>
          <cell r="AS207">
            <v>0</v>
          </cell>
          <cell r="AT207">
            <v>0</v>
          </cell>
          <cell r="AU207">
            <v>0</v>
          </cell>
          <cell r="AV207">
            <v>0</v>
          </cell>
          <cell r="AW207">
            <v>0</v>
          </cell>
          <cell r="AX207">
            <v>0</v>
          </cell>
          <cell r="AY207">
            <v>0</v>
          </cell>
          <cell r="AZ207">
            <v>0</v>
          </cell>
          <cell r="BA207">
            <v>0</v>
          </cell>
          <cell r="BB207">
            <v>0</v>
          </cell>
          <cell r="BC207">
            <v>0</v>
          </cell>
          <cell r="BD207">
            <v>0</v>
          </cell>
          <cell r="BE207">
            <v>0</v>
          </cell>
          <cell r="BF207">
            <v>0</v>
          </cell>
          <cell r="BG207">
            <v>0</v>
          </cell>
          <cell r="BH207">
            <v>0</v>
          </cell>
          <cell r="BI207">
            <v>0</v>
          </cell>
          <cell r="BJ207">
            <v>0</v>
          </cell>
          <cell r="BK207">
            <v>0</v>
          </cell>
          <cell r="BL207">
            <v>0</v>
          </cell>
          <cell r="BM207">
            <v>0</v>
          </cell>
          <cell r="BN207">
            <v>0</v>
          </cell>
          <cell r="BO207">
            <v>0</v>
          </cell>
          <cell r="BP207">
            <v>0</v>
          </cell>
          <cell r="BQ207">
            <v>0</v>
          </cell>
          <cell r="BR207">
            <v>0</v>
          </cell>
          <cell r="BS207">
            <v>0</v>
          </cell>
          <cell r="BT207">
            <v>5462</v>
          </cell>
          <cell r="BU207">
            <v>-2731</v>
          </cell>
          <cell r="BV207">
            <v>-5462</v>
          </cell>
          <cell r="BW207">
            <v>-5462</v>
          </cell>
          <cell r="BX207">
            <v>-5462</v>
          </cell>
          <cell r="BY207">
            <v>-5462</v>
          </cell>
          <cell r="BZ207">
            <v>-5462</v>
          </cell>
          <cell r="CA207">
            <v>-5462</v>
          </cell>
          <cell r="CB207">
            <v>-5462</v>
          </cell>
          <cell r="CC207">
            <v>-5462</v>
          </cell>
          <cell r="CD207">
            <v>-5462</v>
          </cell>
          <cell r="CE207">
            <v>-5462</v>
          </cell>
          <cell r="CF207">
            <v>-5462</v>
          </cell>
          <cell r="CG207">
            <v>0</v>
          </cell>
          <cell r="CH207">
            <v>0</v>
          </cell>
          <cell r="CI207">
            <v>0</v>
          </cell>
          <cell r="CJ207">
            <v>0</v>
          </cell>
          <cell r="CK207">
            <v>0</v>
          </cell>
          <cell r="CL207">
            <v>0</v>
          </cell>
          <cell r="CM207">
            <v>0</v>
          </cell>
          <cell r="CN207">
            <v>0</v>
          </cell>
          <cell r="CO207">
            <v>0</v>
          </cell>
          <cell r="CP207">
            <v>0</v>
          </cell>
          <cell r="CQ207">
            <v>0</v>
          </cell>
          <cell r="CR207">
            <v>0</v>
          </cell>
          <cell r="CS207">
            <v>0</v>
          </cell>
          <cell r="CT207">
            <v>0</v>
          </cell>
          <cell r="CU207">
            <v>0</v>
          </cell>
          <cell r="CV207">
            <v>0</v>
          </cell>
          <cell r="CW207">
            <v>0</v>
          </cell>
          <cell r="CX207">
            <v>0</v>
          </cell>
          <cell r="CY207">
            <v>0</v>
          </cell>
          <cell r="CZ207">
            <v>0</v>
          </cell>
          <cell r="DA207">
            <v>0</v>
          </cell>
          <cell r="DB207">
            <v>0</v>
          </cell>
          <cell r="DC207">
            <v>0</v>
          </cell>
          <cell r="DD207">
            <v>0</v>
          </cell>
          <cell r="DE207">
            <v>0</v>
          </cell>
          <cell r="DF207">
            <v>0</v>
          </cell>
          <cell r="DG207">
            <v>0</v>
          </cell>
          <cell r="DH207">
            <v>0</v>
          </cell>
          <cell r="DI207">
            <v>0</v>
          </cell>
          <cell r="DJ207">
            <v>0</v>
          </cell>
          <cell r="DK207">
            <v>0</v>
          </cell>
          <cell r="DL207">
            <v>0</v>
          </cell>
          <cell r="DM207">
            <v>0</v>
          </cell>
          <cell r="DN207">
            <v>0</v>
          </cell>
          <cell r="DO207">
            <v>0</v>
          </cell>
          <cell r="DP207">
            <v>5462</v>
          </cell>
          <cell r="DQ207">
            <v>-2731</v>
          </cell>
          <cell r="DR207">
            <v>-5462</v>
          </cell>
          <cell r="DS207">
            <v>-5462</v>
          </cell>
          <cell r="DT207">
            <v>-5462</v>
          </cell>
          <cell r="DU207">
            <v>-5462</v>
          </cell>
          <cell r="DV207">
            <v>-5462</v>
          </cell>
          <cell r="DW207">
            <v>-5462</v>
          </cell>
          <cell r="DX207">
            <v>-5462</v>
          </cell>
          <cell r="DY207">
            <v>-5462</v>
          </cell>
          <cell r="DZ207">
            <v>-5462</v>
          </cell>
          <cell r="EA207">
            <v>-5462</v>
          </cell>
          <cell r="EB207">
            <v>-5462</v>
          </cell>
          <cell r="EC207">
            <v>0</v>
          </cell>
          <cell r="ED207">
            <v>0</v>
          </cell>
          <cell r="EE207">
            <v>0</v>
          </cell>
          <cell r="EF207">
            <v>0</v>
          </cell>
          <cell r="EG207">
            <v>0</v>
          </cell>
          <cell r="EH207">
            <v>0</v>
          </cell>
          <cell r="EI207">
            <v>0</v>
          </cell>
          <cell r="EJ207">
            <v>0</v>
          </cell>
          <cell r="EK207">
            <v>0</v>
          </cell>
          <cell r="EL207">
            <v>0</v>
          </cell>
          <cell r="EM207">
            <v>0</v>
          </cell>
          <cell r="EN207">
            <v>0</v>
          </cell>
          <cell r="EO207">
            <v>0</v>
          </cell>
          <cell r="EP207">
            <v>0</v>
          </cell>
          <cell r="EQ207">
            <v>0</v>
          </cell>
          <cell r="ER207">
            <v>0</v>
          </cell>
          <cell r="ES207">
            <v>0</v>
          </cell>
          <cell r="ET207">
            <v>0</v>
          </cell>
          <cell r="EU207">
            <v>0</v>
          </cell>
          <cell r="EV207">
            <v>0</v>
          </cell>
          <cell r="EW207">
            <v>0</v>
          </cell>
          <cell r="EX207">
            <v>0</v>
          </cell>
          <cell r="EY207">
            <v>618</v>
          </cell>
          <cell r="EZ207">
            <v>5018</v>
          </cell>
          <cell r="FA207">
            <v>5018</v>
          </cell>
          <cell r="FB207">
            <v>0</v>
          </cell>
          <cell r="FC207">
            <v>0</v>
          </cell>
          <cell r="FD207">
            <v>0</v>
          </cell>
          <cell r="FQ207">
            <v>0</v>
          </cell>
          <cell r="FR207">
            <v>0</v>
          </cell>
          <cell r="FS207">
            <v>0</v>
          </cell>
        </row>
        <row r="208">
          <cell r="A208" t="str">
            <v>CE-1802</v>
          </cell>
          <cell r="B208" t="str">
            <v>CE</v>
          </cell>
          <cell r="C208">
            <v>1802</v>
          </cell>
          <cell r="D208" t="str">
            <v>RETTIFICHE Centrali Italia</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0</v>
          </cell>
          <cell r="X208">
            <v>-9933</v>
          </cell>
          <cell r="Y208">
            <v>9933</v>
          </cell>
          <cell r="Z208">
            <v>9933</v>
          </cell>
          <cell r="AA208">
            <v>9933</v>
          </cell>
          <cell r="AB208">
            <v>9933</v>
          </cell>
          <cell r="AC208">
            <v>9933</v>
          </cell>
          <cell r="AD208">
            <v>9933</v>
          </cell>
          <cell r="AE208">
            <v>9933</v>
          </cell>
          <cell r="AF208">
            <v>9933</v>
          </cell>
          <cell r="AG208">
            <v>9933</v>
          </cell>
          <cell r="AH208">
            <v>9933</v>
          </cell>
          <cell r="AI208">
            <v>9933</v>
          </cell>
          <cell r="AJ208">
            <v>46531</v>
          </cell>
          <cell r="AK208">
            <v>0</v>
          </cell>
          <cell r="AL208">
            <v>0</v>
          </cell>
          <cell r="AM208">
            <v>0</v>
          </cell>
          <cell r="AN208">
            <v>0</v>
          </cell>
          <cell r="AO208">
            <v>0</v>
          </cell>
          <cell r="AP208">
            <v>0</v>
          </cell>
          <cell r="AQ208">
            <v>0</v>
          </cell>
          <cell r="AR208">
            <v>0</v>
          </cell>
          <cell r="AS208">
            <v>0</v>
          </cell>
          <cell r="AT208">
            <v>0</v>
          </cell>
          <cell r="AU208">
            <v>0</v>
          </cell>
          <cell r="AV208">
            <v>0</v>
          </cell>
          <cell r="AW208">
            <v>0</v>
          </cell>
          <cell r="AX208">
            <v>0</v>
          </cell>
          <cell r="AY208">
            <v>0</v>
          </cell>
          <cell r="AZ208">
            <v>0</v>
          </cell>
          <cell r="BA208">
            <v>0</v>
          </cell>
          <cell r="BB208">
            <v>0</v>
          </cell>
          <cell r="BC208">
            <v>0</v>
          </cell>
          <cell r="BD208">
            <v>0</v>
          </cell>
          <cell r="BE208">
            <v>0</v>
          </cell>
          <cell r="BF208">
            <v>0</v>
          </cell>
          <cell r="BG208">
            <v>0</v>
          </cell>
          <cell r="BH208">
            <v>0</v>
          </cell>
          <cell r="BI208">
            <v>0</v>
          </cell>
          <cell r="BJ208">
            <v>0</v>
          </cell>
          <cell r="BK208">
            <v>0</v>
          </cell>
          <cell r="BL208">
            <v>0</v>
          </cell>
          <cell r="BM208">
            <v>0</v>
          </cell>
          <cell r="BN208">
            <v>0</v>
          </cell>
          <cell r="BO208">
            <v>0</v>
          </cell>
          <cell r="BP208">
            <v>0</v>
          </cell>
          <cell r="BQ208">
            <v>0</v>
          </cell>
          <cell r="BR208">
            <v>0</v>
          </cell>
          <cell r="BS208">
            <v>0</v>
          </cell>
          <cell r="BT208">
            <v>0</v>
          </cell>
          <cell r="BU208">
            <v>0</v>
          </cell>
          <cell r="BV208">
            <v>0</v>
          </cell>
          <cell r="BW208">
            <v>0</v>
          </cell>
          <cell r="BX208">
            <v>0</v>
          </cell>
          <cell r="BY208">
            <v>0</v>
          </cell>
          <cell r="BZ208">
            <v>0</v>
          </cell>
          <cell r="CA208">
            <v>0</v>
          </cell>
          <cell r="CB208">
            <v>0</v>
          </cell>
          <cell r="CC208">
            <v>0</v>
          </cell>
          <cell r="CD208">
            <v>0</v>
          </cell>
          <cell r="CE208">
            <v>0</v>
          </cell>
          <cell r="CF208">
            <v>36598</v>
          </cell>
          <cell r="CG208">
            <v>0</v>
          </cell>
          <cell r="CH208">
            <v>0</v>
          </cell>
          <cell r="CI208">
            <v>0</v>
          </cell>
          <cell r="CJ208">
            <v>0</v>
          </cell>
          <cell r="CK208">
            <v>0</v>
          </cell>
          <cell r="CL208">
            <v>0</v>
          </cell>
          <cell r="CM208">
            <v>0</v>
          </cell>
          <cell r="CN208">
            <v>0</v>
          </cell>
          <cell r="CO208">
            <v>0</v>
          </cell>
          <cell r="CP208">
            <v>0</v>
          </cell>
          <cell r="CQ208">
            <v>0</v>
          </cell>
          <cell r="CR208">
            <v>0</v>
          </cell>
          <cell r="CS208">
            <v>0</v>
          </cell>
          <cell r="CT208">
            <v>0</v>
          </cell>
          <cell r="CU208">
            <v>0</v>
          </cell>
          <cell r="CV208">
            <v>0</v>
          </cell>
          <cell r="CW208">
            <v>0</v>
          </cell>
          <cell r="CX208">
            <v>0</v>
          </cell>
          <cell r="CY208">
            <v>0</v>
          </cell>
          <cell r="CZ208">
            <v>0</v>
          </cell>
          <cell r="DA208">
            <v>0</v>
          </cell>
          <cell r="DB208">
            <v>0</v>
          </cell>
          <cell r="DC208">
            <v>0</v>
          </cell>
          <cell r="DD208">
            <v>0</v>
          </cell>
          <cell r="DE208">
            <v>0</v>
          </cell>
          <cell r="DF208">
            <v>0</v>
          </cell>
          <cell r="DG208">
            <v>0</v>
          </cell>
          <cell r="DH208">
            <v>0</v>
          </cell>
          <cell r="DI208">
            <v>0</v>
          </cell>
          <cell r="DJ208">
            <v>0</v>
          </cell>
          <cell r="DK208">
            <v>0</v>
          </cell>
          <cell r="DL208">
            <v>0</v>
          </cell>
          <cell r="DM208">
            <v>0</v>
          </cell>
          <cell r="DN208">
            <v>0</v>
          </cell>
          <cell r="DO208">
            <v>0</v>
          </cell>
          <cell r="DP208">
            <v>0</v>
          </cell>
          <cell r="DQ208">
            <v>0</v>
          </cell>
          <cell r="DR208">
            <v>0</v>
          </cell>
          <cell r="DS208">
            <v>0</v>
          </cell>
          <cell r="DT208">
            <v>0</v>
          </cell>
          <cell r="DU208">
            <v>0</v>
          </cell>
          <cell r="DV208">
            <v>0</v>
          </cell>
          <cell r="DW208">
            <v>0</v>
          </cell>
          <cell r="DX208">
            <v>0</v>
          </cell>
          <cell r="DY208">
            <v>0</v>
          </cell>
          <cell r="DZ208">
            <v>0</v>
          </cell>
          <cell r="EA208">
            <v>0</v>
          </cell>
          <cell r="EB208">
            <v>36589</v>
          </cell>
          <cell r="EC208">
            <v>0</v>
          </cell>
          <cell r="ED208">
            <v>0</v>
          </cell>
          <cell r="EE208">
            <v>0</v>
          </cell>
          <cell r="EF208">
            <v>0</v>
          </cell>
          <cell r="EG208">
            <v>0</v>
          </cell>
          <cell r="EH208">
            <v>0</v>
          </cell>
          <cell r="EI208">
            <v>0</v>
          </cell>
          <cell r="EJ208">
            <v>0</v>
          </cell>
          <cell r="EK208">
            <v>0</v>
          </cell>
          <cell r="EL208">
            <v>0</v>
          </cell>
          <cell r="EM208">
            <v>0</v>
          </cell>
          <cell r="EN208">
            <v>0</v>
          </cell>
          <cell r="EO208">
            <v>0</v>
          </cell>
          <cell r="EP208">
            <v>0</v>
          </cell>
          <cell r="EQ208">
            <v>0</v>
          </cell>
          <cell r="ER208">
            <v>0</v>
          </cell>
          <cell r="ES208">
            <v>1789</v>
          </cell>
          <cell r="ET208">
            <v>1789</v>
          </cell>
          <cell r="EU208">
            <v>1789</v>
          </cell>
          <cell r="EV208">
            <v>-38387</v>
          </cell>
          <cell r="EW208">
            <v>-4776</v>
          </cell>
          <cell r="EX208">
            <v>-4776</v>
          </cell>
          <cell r="EY208">
            <v>0</v>
          </cell>
          <cell r="EZ208">
            <v>0</v>
          </cell>
          <cell r="FA208">
            <v>0</v>
          </cell>
          <cell r="FB208">
            <v>0</v>
          </cell>
          <cell r="FC208">
            <v>0</v>
          </cell>
          <cell r="FD208">
            <v>0</v>
          </cell>
          <cell r="FQ208">
            <v>0</v>
          </cell>
          <cell r="FR208">
            <v>0</v>
          </cell>
          <cell r="FS208">
            <v>0</v>
          </cell>
        </row>
        <row r="209">
          <cell r="A209" t="str">
            <v>CE-1810</v>
          </cell>
          <cell r="B209" t="str">
            <v>CE</v>
          </cell>
          <cell r="C209">
            <v>1810</v>
          </cell>
          <cell r="D209" t="str">
            <v>Totale Costruzioni</v>
          </cell>
          <cell r="E209">
            <v>1230259.7799999998</v>
          </cell>
          <cell r="F209">
            <v>0</v>
          </cell>
          <cell r="G209">
            <v>0</v>
          </cell>
          <cell r="H209">
            <v>1802847.5599999998</v>
          </cell>
          <cell r="I209">
            <v>0</v>
          </cell>
          <cell r="J209">
            <v>278520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1758478</v>
          </cell>
          <cell r="Y209">
            <v>128648</v>
          </cell>
          <cell r="Z209">
            <v>264894</v>
          </cell>
          <cell r="AA209">
            <v>433418</v>
          </cell>
          <cell r="AB209">
            <v>593157</v>
          </cell>
          <cell r="AC209">
            <v>754776</v>
          </cell>
          <cell r="AD209">
            <v>912123</v>
          </cell>
          <cell r="AE209">
            <v>1037715</v>
          </cell>
          <cell r="AF209">
            <v>1159107</v>
          </cell>
          <cell r="AG209">
            <v>1311052</v>
          </cell>
          <cell r="AH209">
            <v>1457049</v>
          </cell>
          <cell r="AI209">
            <v>1629723</v>
          </cell>
          <cell r="AJ209">
            <v>1805454</v>
          </cell>
          <cell r="AK209">
            <v>0</v>
          </cell>
          <cell r="AL209">
            <v>0</v>
          </cell>
          <cell r="AM209">
            <v>0</v>
          </cell>
          <cell r="AN209">
            <v>0</v>
          </cell>
          <cell r="AO209">
            <v>0</v>
          </cell>
          <cell r="AP209">
            <v>0</v>
          </cell>
          <cell r="AQ209">
            <v>0</v>
          </cell>
          <cell r="AR209">
            <v>0</v>
          </cell>
          <cell r="AS209">
            <v>0</v>
          </cell>
          <cell r="AT209">
            <v>0</v>
          </cell>
          <cell r="AU209">
            <v>0</v>
          </cell>
          <cell r="AV209">
            <v>0</v>
          </cell>
          <cell r="AW209">
            <v>0</v>
          </cell>
          <cell r="AX209">
            <v>0</v>
          </cell>
          <cell r="AY209">
            <v>0</v>
          </cell>
          <cell r="AZ209">
            <v>0</v>
          </cell>
          <cell r="BA209">
            <v>136862.606</v>
          </cell>
          <cell r="BB209">
            <v>0</v>
          </cell>
          <cell r="BC209">
            <v>0</v>
          </cell>
          <cell r="BD209">
            <v>206660.78</v>
          </cell>
          <cell r="BE209">
            <v>0</v>
          </cell>
          <cell r="BF209">
            <v>25194</v>
          </cell>
          <cell r="BG209">
            <v>0</v>
          </cell>
          <cell r="BH209">
            <v>0</v>
          </cell>
          <cell r="BI209">
            <v>0</v>
          </cell>
          <cell r="BJ209">
            <v>0</v>
          </cell>
          <cell r="BK209">
            <v>0</v>
          </cell>
          <cell r="BL209">
            <v>0</v>
          </cell>
          <cell r="BM209">
            <v>0</v>
          </cell>
          <cell r="BN209">
            <v>0</v>
          </cell>
          <cell r="BO209">
            <v>0</v>
          </cell>
          <cell r="BP209">
            <v>0</v>
          </cell>
          <cell r="BQ209">
            <v>0</v>
          </cell>
          <cell r="BR209">
            <v>0</v>
          </cell>
          <cell r="BS209">
            <v>0</v>
          </cell>
          <cell r="BT209">
            <v>203030</v>
          </cell>
          <cell r="BU209">
            <v>5201</v>
          </cell>
          <cell r="BV209">
            <v>14136</v>
          </cell>
          <cell r="BW209">
            <v>27115</v>
          </cell>
          <cell r="BX209">
            <v>37357</v>
          </cell>
          <cell r="BY209">
            <v>46763</v>
          </cell>
          <cell r="BZ209">
            <v>56526</v>
          </cell>
          <cell r="CA209">
            <v>65157</v>
          </cell>
          <cell r="CB209">
            <v>73598</v>
          </cell>
          <cell r="CC209">
            <v>86425</v>
          </cell>
          <cell r="CD209">
            <v>103754</v>
          </cell>
          <cell r="CE209">
            <v>120504</v>
          </cell>
          <cell r="CF209">
            <v>172874</v>
          </cell>
          <cell r="CG209">
            <v>0</v>
          </cell>
          <cell r="CH209">
            <v>0</v>
          </cell>
          <cell r="CI209">
            <v>0</v>
          </cell>
          <cell r="CJ209">
            <v>0</v>
          </cell>
          <cell r="CK209">
            <v>0</v>
          </cell>
          <cell r="CL209">
            <v>0</v>
          </cell>
          <cell r="CM209">
            <v>0</v>
          </cell>
          <cell r="CN209">
            <v>0</v>
          </cell>
          <cell r="CO209">
            <v>0</v>
          </cell>
          <cell r="CP209">
            <v>0</v>
          </cell>
          <cell r="CQ209">
            <v>0</v>
          </cell>
          <cell r="CR209">
            <v>0</v>
          </cell>
          <cell r="CS209">
            <v>0</v>
          </cell>
          <cell r="CT209">
            <v>0</v>
          </cell>
          <cell r="CU209">
            <v>0</v>
          </cell>
          <cell r="CV209">
            <v>0</v>
          </cell>
          <cell r="CW209">
            <v>124031.43799999997</v>
          </cell>
          <cell r="CX209">
            <v>0</v>
          </cell>
          <cell r="CY209">
            <v>0</v>
          </cell>
          <cell r="CZ209">
            <v>175123</v>
          </cell>
          <cell r="DA209">
            <v>0</v>
          </cell>
          <cell r="DB209">
            <v>37275</v>
          </cell>
          <cell r="DC209">
            <v>0</v>
          </cell>
          <cell r="DD209">
            <v>0</v>
          </cell>
          <cell r="DE209">
            <v>0</v>
          </cell>
          <cell r="DF209">
            <v>0</v>
          </cell>
          <cell r="DG209">
            <v>0</v>
          </cell>
          <cell r="DH209">
            <v>0</v>
          </cell>
          <cell r="DI209">
            <v>0</v>
          </cell>
          <cell r="DJ209">
            <v>0</v>
          </cell>
          <cell r="DK209">
            <v>0</v>
          </cell>
          <cell r="DL209">
            <v>0</v>
          </cell>
          <cell r="DM209">
            <v>0</v>
          </cell>
          <cell r="DN209">
            <v>0</v>
          </cell>
          <cell r="DO209">
            <v>0</v>
          </cell>
          <cell r="DP209">
            <v>193369</v>
          </cell>
          <cell r="DQ209">
            <v>9931</v>
          </cell>
          <cell r="DR209">
            <v>13802</v>
          </cell>
          <cell r="DS209">
            <v>20728</v>
          </cell>
          <cell r="DT209">
            <v>26224</v>
          </cell>
          <cell r="DU209">
            <v>31010</v>
          </cell>
          <cell r="DV209">
            <v>36272</v>
          </cell>
          <cell r="DW209">
            <v>41936</v>
          </cell>
          <cell r="DX209">
            <v>44922</v>
          </cell>
          <cell r="DY209">
            <v>51477</v>
          </cell>
          <cell r="DZ209">
            <v>62652</v>
          </cell>
          <cell r="EA209">
            <v>73093</v>
          </cell>
          <cell r="EB209">
            <v>118589</v>
          </cell>
          <cell r="EC209">
            <v>0</v>
          </cell>
          <cell r="ED209">
            <v>0</v>
          </cell>
          <cell r="EE209">
            <v>0</v>
          </cell>
          <cell r="EF209">
            <v>0</v>
          </cell>
          <cell r="EG209">
            <v>0</v>
          </cell>
          <cell r="EH209">
            <v>0</v>
          </cell>
          <cell r="EI209">
            <v>0</v>
          </cell>
          <cell r="EJ209">
            <v>0</v>
          </cell>
          <cell r="EK209">
            <v>0</v>
          </cell>
          <cell r="EL209">
            <v>0</v>
          </cell>
          <cell r="EM209">
            <v>0</v>
          </cell>
          <cell r="EN209">
            <v>0</v>
          </cell>
          <cell r="EO209">
            <v>0</v>
          </cell>
          <cell r="EP209">
            <v>0</v>
          </cell>
          <cell r="EQ209">
            <v>0</v>
          </cell>
          <cell r="ER209">
            <v>0</v>
          </cell>
          <cell r="ES209">
            <v>2027373</v>
          </cell>
          <cell r="ET209">
            <v>198038</v>
          </cell>
          <cell r="EU209">
            <v>110606</v>
          </cell>
          <cell r="EV209">
            <v>2412511</v>
          </cell>
          <cell r="EW209">
            <v>237948</v>
          </cell>
          <cell r="EX209">
            <v>153182</v>
          </cell>
          <cell r="EY209">
            <v>1655330.6839299998</v>
          </cell>
          <cell r="EZ209">
            <v>169222.21699999998</v>
          </cell>
          <cell r="FA209">
            <v>111928.55099999998</v>
          </cell>
          <cell r="FB209">
            <v>1679130.1</v>
          </cell>
          <cell r="FC209">
            <v>183069.44000000003</v>
          </cell>
          <cell r="FD209">
            <v>134692.70699999999</v>
          </cell>
          <cell r="FE209">
            <v>0</v>
          </cell>
          <cell r="FF209">
            <v>0</v>
          </cell>
          <cell r="FG209">
            <v>0</v>
          </cell>
          <cell r="FH209">
            <v>0</v>
          </cell>
          <cell r="FI209">
            <v>0</v>
          </cell>
          <cell r="FJ209">
            <v>0</v>
          </cell>
          <cell r="FK209">
            <v>0</v>
          </cell>
          <cell r="FL209">
            <v>0</v>
          </cell>
          <cell r="FM209">
            <v>0</v>
          </cell>
          <cell r="FN209">
            <v>0</v>
          </cell>
          <cell r="FO209">
            <v>0</v>
          </cell>
          <cell r="FP209">
            <v>0</v>
          </cell>
          <cell r="FQ209">
            <v>1598916.31932</v>
          </cell>
          <cell r="FR209">
            <v>159737.62663000001</v>
          </cell>
          <cell r="FS209">
            <v>174659.82997999998</v>
          </cell>
        </row>
        <row r="211">
          <cell r="D211" t="str">
            <v>Check</v>
          </cell>
          <cell r="E211">
            <v>0</v>
          </cell>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T211">
            <v>0</v>
          </cell>
          <cell r="AU211">
            <v>0</v>
          </cell>
          <cell r="AV211">
            <v>0</v>
          </cell>
          <cell r="AW211">
            <v>0</v>
          </cell>
          <cell r="AX211">
            <v>0</v>
          </cell>
          <cell r="AY211">
            <v>0</v>
          </cell>
          <cell r="AZ211">
            <v>0</v>
          </cell>
          <cell r="BA211">
            <v>0</v>
          </cell>
          <cell r="BB211">
            <v>0</v>
          </cell>
          <cell r="BC211">
            <v>0</v>
          </cell>
          <cell r="BD211">
            <v>0</v>
          </cell>
          <cell r="BE211">
            <v>0</v>
          </cell>
          <cell r="BF211">
            <v>0</v>
          </cell>
          <cell r="BG211">
            <v>0</v>
          </cell>
          <cell r="BH211">
            <v>0</v>
          </cell>
          <cell r="BI211">
            <v>0</v>
          </cell>
          <cell r="BJ211">
            <v>0</v>
          </cell>
          <cell r="BK211">
            <v>0</v>
          </cell>
          <cell r="BL211">
            <v>0</v>
          </cell>
          <cell r="BM211">
            <v>0</v>
          </cell>
          <cell r="BN211">
            <v>0</v>
          </cell>
          <cell r="BO211">
            <v>0</v>
          </cell>
          <cell r="BP211">
            <v>0</v>
          </cell>
          <cell r="BQ211">
            <v>0</v>
          </cell>
          <cell r="BR211">
            <v>0</v>
          </cell>
          <cell r="BS211">
            <v>0</v>
          </cell>
          <cell r="BT211">
            <v>0</v>
          </cell>
          <cell r="BU211">
            <v>0</v>
          </cell>
          <cell r="BV211">
            <v>0</v>
          </cell>
          <cell r="BW211">
            <v>0</v>
          </cell>
          <cell r="BX211">
            <v>0</v>
          </cell>
          <cell r="BY211">
            <v>0</v>
          </cell>
          <cell r="BZ211">
            <v>0</v>
          </cell>
          <cell r="CA211">
            <v>0</v>
          </cell>
          <cell r="CB211">
            <v>0</v>
          </cell>
          <cell r="CC211">
            <v>0</v>
          </cell>
          <cell r="CD211">
            <v>0</v>
          </cell>
          <cell r="CE211">
            <v>0</v>
          </cell>
          <cell r="CF211">
            <v>0</v>
          </cell>
          <cell r="CG211">
            <v>0</v>
          </cell>
          <cell r="CH211">
            <v>0</v>
          </cell>
          <cell r="CI211">
            <v>0</v>
          </cell>
          <cell r="CJ211">
            <v>0</v>
          </cell>
          <cell r="CK211">
            <v>0</v>
          </cell>
          <cell r="CL211">
            <v>0</v>
          </cell>
          <cell r="CM211">
            <v>0</v>
          </cell>
          <cell r="CN211">
            <v>0</v>
          </cell>
          <cell r="CO211">
            <v>0</v>
          </cell>
          <cell r="CP211">
            <v>0</v>
          </cell>
          <cell r="CQ211">
            <v>0</v>
          </cell>
          <cell r="CR211">
            <v>0</v>
          </cell>
          <cell r="CS211">
            <v>0</v>
          </cell>
          <cell r="CT211">
            <v>0</v>
          </cell>
          <cell r="CU211">
            <v>0</v>
          </cell>
          <cell r="CV211">
            <v>0</v>
          </cell>
          <cell r="CW211">
            <v>0</v>
          </cell>
          <cell r="CX211">
            <v>0</v>
          </cell>
          <cell r="CY211">
            <v>0</v>
          </cell>
          <cell r="CZ211">
            <v>0</v>
          </cell>
          <cell r="DA211">
            <v>0</v>
          </cell>
          <cell r="DB211">
            <v>0</v>
          </cell>
          <cell r="DC211">
            <v>0</v>
          </cell>
          <cell r="DD211">
            <v>0</v>
          </cell>
          <cell r="DE211">
            <v>0</v>
          </cell>
          <cell r="DF211">
            <v>0</v>
          </cell>
          <cell r="DG211">
            <v>0</v>
          </cell>
          <cell r="DH211">
            <v>0</v>
          </cell>
          <cell r="DI211">
            <v>0</v>
          </cell>
          <cell r="DJ211">
            <v>0</v>
          </cell>
          <cell r="DK211">
            <v>0</v>
          </cell>
          <cell r="DL211">
            <v>0</v>
          </cell>
          <cell r="DM211">
            <v>0</v>
          </cell>
          <cell r="DN211">
            <v>0</v>
          </cell>
          <cell r="DO211">
            <v>0</v>
          </cell>
          <cell r="DP211">
            <v>0</v>
          </cell>
          <cell r="DQ211">
            <v>0</v>
          </cell>
          <cell r="DR211">
            <v>0</v>
          </cell>
          <cell r="DS211">
            <v>0</v>
          </cell>
          <cell r="DT211">
            <v>0</v>
          </cell>
          <cell r="DU211">
            <v>0</v>
          </cell>
          <cell r="DV211">
            <v>0</v>
          </cell>
          <cell r="DW211">
            <v>0</v>
          </cell>
          <cell r="DX211">
            <v>0</v>
          </cell>
          <cell r="DY211">
            <v>0</v>
          </cell>
          <cell r="DZ211">
            <v>0</v>
          </cell>
          <cell r="EA211">
            <v>0</v>
          </cell>
          <cell r="EB211">
            <v>0</v>
          </cell>
          <cell r="EC211">
            <v>0</v>
          </cell>
          <cell r="ED211">
            <v>0</v>
          </cell>
          <cell r="EE211">
            <v>0</v>
          </cell>
          <cell r="EF211">
            <v>0</v>
          </cell>
          <cell r="EG211">
            <v>0</v>
          </cell>
          <cell r="EH211">
            <v>0</v>
          </cell>
          <cell r="EI211">
            <v>0</v>
          </cell>
          <cell r="EJ211">
            <v>0</v>
          </cell>
          <cell r="EK211">
            <v>0</v>
          </cell>
          <cell r="EL211">
            <v>0</v>
          </cell>
          <cell r="EM211">
            <v>0</v>
          </cell>
          <cell r="EN211">
            <v>0</v>
          </cell>
          <cell r="EO211">
            <v>0</v>
          </cell>
          <cell r="EP211">
            <v>0</v>
          </cell>
          <cell r="EQ211">
            <v>0</v>
          </cell>
          <cell r="ER211">
            <v>0</v>
          </cell>
          <cell r="ES211">
            <v>0</v>
          </cell>
          <cell r="ET211">
            <v>0</v>
          </cell>
          <cell r="EU211">
            <v>0</v>
          </cell>
          <cell r="EV211">
            <v>0</v>
          </cell>
          <cell r="EW211">
            <v>0</v>
          </cell>
          <cell r="EX211">
            <v>0</v>
          </cell>
          <cell r="EY211">
            <v>0</v>
          </cell>
          <cell r="EZ211">
            <v>0</v>
          </cell>
          <cell r="FA211">
            <v>0</v>
          </cell>
          <cell r="FB211">
            <v>0</v>
          </cell>
          <cell r="FC211">
            <v>0</v>
          </cell>
          <cell r="FD211">
            <v>0</v>
          </cell>
          <cell r="FQ211">
            <v>0</v>
          </cell>
          <cell r="FR211">
            <v>0</v>
          </cell>
          <cell r="FS211">
            <v>0</v>
          </cell>
        </row>
        <row r="213">
          <cell r="C213">
            <v>1810</v>
          </cell>
          <cell r="D213" t="str">
            <v>Per determinazione Codice</v>
          </cell>
        </row>
      </sheetData>
      <sheetData sheetId="5" refreshError="1">
        <row r="1">
          <cell r="A1" t="str">
            <v>Patrimoniale</v>
          </cell>
          <cell r="J1" t="str">
            <v>CIRC</v>
          </cell>
          <cell r="BF1" t="str">
            <v>CIN</v>
          </cell>
          <cell r="DB1" t="str">
            <v>CIV</v>
          </cell>
          <cell r="EX1" t="str">
            <v>GEST</v>
          </cell>
        </row>
        <row r="2">
          <cell r="A2">
            <v>1</v>
          </cell>
          <cell r="B2">
            <v>2</v>
          </cell>
          <cell r="C2">
            <v>3</v>
          </cell>
          <cell r="D2">
            <v>4</v>
          </cell>
          <cell r="E2">
            <v>5</v>
          </cell>
          <cell r="F2">
            <v>6</v>
          </cell>
          <cell r="G2">
            <v>7</v>
          </cell>
          <cell r="H2">
            <v>8</v>
          </cell>
          <cell r="I2">
            <v>9</v>
          </cell>
          <cell r="J2">
            <v>10</v>
          </cell>
          <cell r="K2">
            <v>11</v>
          </cell>
          <cell r="L2">
            <v>12</v>
          </cell>
          <cell r="M2">
            <v>13</v>
          </cell>
          <cell r="N2">
            <v>14</v>
          </cell>
          <cell r="O2">
            <v>15</v>
          </cell>
          <cell r="P2">
            <v>16</v>
          </cell>
          <cell r="Q2">
            <v>17</v>
          </cell>
          <cell r="R2">
            <v>18</v>
          </cell>
          <cell r="S2">
            <v>19</v>
          </cell>
          <cell r="T2">
            <v>20</v>
          </cell>
          <cell r="U2">
            <v>21</v>
          </cell>
          <cell r="V2">
            <v>22</v>
          </cell>
          <cell r="W2">
            <v>23</v>
          </cell>
          <cell r="X2">
            <v>24</v>
          </cell>
          <cell r="Y2">
            <v>25</v>
          </cell>
          <cell r="Z2">
            <v>26</v>
          </cell>
          <cell r="AA2">
            <v>27</v>
          </cell>
          <cell r="AB2">
            <v>28</v>
          </cell>
          <cell r="AC2">
            <v>29</v>
          </cell>
          <cell r="AD2">
            <v>30</v>
          </cell>
          <cell r="AE2">
            <v>31</v>
          </cell>
          <cell r="AF2">
            <v>32</v>
          </cell>
          <cell r="AG2">
            <v>33</v>
          </cell>
          <cell r="AH2">
            <v>34</v>
          </cell>
          <cell r="AI2">
            <v>35</v>
          </cell>
          <cell r="AJ2">
            <v>36</v>
          </cell>
          <cell r="AK2">
            <v>37</v>
          </cell>
          <cell r="AL2">
            <v>38</v>
          </cell>
          <cell r="AM2">
            <v>39</v>
          </cell>
          <cell r="AN2">
            <v>40</v>
          </cell>
          <cell r="AO2">
            <v>41</v>
          </cell>
          <cell r="AP2">
            <v>42</v>
          </cell>
          <cell r="AQ2">
            <v>43</v>
          </cell>
          <cell r="AR2">
            <v>44</v>
          </cell>
          <cell r="AS2">
            <v>45</v>
          </cell>
          <cell r="AT2">
            <v>46</v>
          </cell>
          <cell r="AU2">
            <v>47</v>
          </cell>
          <cell r="AV2">
            <v>48</v>
          </cell>
          <cell r="AW2">
            <v>49</v>
          </cell>
          <cell r="AX2">
            <v>50</v>
          </cell>
          <cell r="AY2">
            <v>51</v>
          </cell>
          <cell r="AZ2">
            <v>52</v>
          </cell>
          <cell r="BA2">
            <v>53</v>
          </cell>
          <cell r="BB2">
            <v>54</v>
          </cell>
          <cell r="BC2">
            <v>55</v>
          </cell>
          <cell r="BD2">
            <v>56</v>
          </cell>
          <cell r="BE2">
            <v>57</v>
          </cell>
          <cell r="BF2">
            <v>58</v>
          </cell>
          <cell r="BG2">
            <v>59</v>
          </cell>
          <cell r="BH2">
            <v>60</v>
          </cell>
          <cell r="BI2">
            <v>61</v>
          </cell>
          <cell r="BJ2">
            <v>62</v>
          </cell>
          <cell r="BK2">
            <v>63</v>
          </cell>
          <cell r="BL2">
            <v>64</v>
          </cell>
          <cell r="BM2">
            <v>65</v>
          </cell>
          <cell r="BN2">
            <v>66</v>
          </cell>
          <cell r="BO2">
            <v>67</v>
          </cell>
          <cell r="BP2">
            <v>68</v>
          </cell>
          <cell r="BQ2">
            <v>69</v>
          </cell>
          <cell r="BR2">
            <v>70</v>
          </cell>
          <cell r="BS2">
            <v>71</v>
          </cell>
          <cell r="BT2">
            <v>72</v>
          </cell>
          <cell r="BU2">
            <v>73</v>
          </cell>
          <cell r="BV2">
            <v>74</v>
          </cell>
          <cell r="BW2">
            <v>75</v>
          </cell>
          <cell r="BX2">
            <v>76</v>
          </cell>
          <cell r="BY2">
            <v>77</v>
          </cell>
          <cell r="BZ2">
            <v>78</v>
          </cell>
          <cell r="CA2">
            <v>79</v>
          </cell>
          <cell r="CB2">
            <v>80</v>
          </cell>
          <cell r="CC2">
            <v>81</v>
          </cell>
          <cell r="CD2">
            <v>82</v>
          </cell>
          <cell r="CE2">
            <v>83</v>
          </cell>
          <cell r="CF2">
            <v>84</v>
          </cell>
          <cell r="CG2">
            <v>85</v>
          </cell>
          <cell r="CH2">
            <v>86</v>
          </cell>
          <cell r="CI2">
            <v>87</v>
          </cell>
          <cell r="CJ2">
            <v>88</v>
          </cell>
          <cell r="CK2">
            <v>89</v>
          </cell>
          <cell r="CL2">
            <v>90</v>
          </cell>
          <cell r="CM2">
            <v>91</v>
          </cell>
          <cell r="CN2">
            <v>92</v>
          </cell>
          <cell r="CO2">
            <v>93</v>
          </cell>
          <cell r="CP2">
            <v>94</v>
          </cell>
          <cell r="CQ2">
            <v>95</v>
          </cell>
          <cell r="CR2">
            <v>96</v>
          </cell>
          <cell r="CS2">
            <v>97</v>
          </cell>
          <cell r="CT2">
            <v>98</v>
          </cell>
          <cell r="CU2">
            <v>99</v>
          </cell>
          <cell r="CV2">
            <v>100</v>
          </cell>
          <cell r="CW2">
            <v>101</v>
          </cell>
          <cell r="CX2">
            <v>102</v>
          </cell>
          <cell r="CY2">
            <v>103</v>
          </cell>
          <cell r="CZ2">
            <v>104</v>
          </cell>
          <cell r="DA2">
            <v>105</v>
          </cell>
          <cell r="DB2">
            <v>106</v>
          </cell>
          <cell r="DC2">
            <v>107</v>
          </cell>
          <cell r="DD2">
            <v>108</v>
          </cell>
          <cell r="DE2">
            <v>109</v>
          </cell>
          <cell r="DF2">
            <v>110</v>
          </cell>
          <cell r="DG2">
            <v>111</v>
          </cell>
          <cell r="DH2">
            <v>112</v>
          </cell>
          <cell r="DI2">
            <v>113</v>
          </cell>
          <cell r="DJ2">
            <v>114</v>
          </cell>
          <cell r="DK2">
            <v>115</v>
          </cell>
          <cell r="DL2">
            <v>116</v>
          </cell>
          <cell r="DM2">
            <v>117</v>
          </cell>
          <cell r="DN2">
            <v>118</v>
          </cell>
          <cell r="DO2">
            <v>119</v>
          </cell>
          <cell r="DP2">
            <v>120</v>
          </cell>
          <cell r="DQ2">
            <v>121</v>
          </cell>
          <cell r="DR2">
            <v>122</v>
          </cell>
          <cell r="DS2">
            <v>123</v>
          </cell>
          <cell r="DT2">
            <v>124</v>
          </cell>
          <cell r="DU2">
            <v>125</v>
          </cell>
          <cell r="DV2">
            <v>126</v>
          </cell>
          <cell r="DW2">
            <v>127</v>
          </cell>
          <cell r="DX2">
            <v>128</v>
          </cell>
          <cell r="DY2">
            <v>129</v>
          </cell>
          <cell r="DZ2">
            <v>130</v>
          </cell>
          <cell r="EA2">
            <v>131</v>
          </cell>
          <cell r="EB2">
            <v>132</v>
          </cell>
          <cell r="EC2">
            <v>133</v>
          </cell>
          <cell r="ED2">
            <v>134</v>
          </cell>
          <cell r="EE2">
            <v>135</v>
          </cell>
          <cell r="EF2">
            <v>136</v>
          </cell>
          <cell r="EG2">
            <v>137</v>
          </cell>
          <cell r="EH2">
            <v>138</v>
          </cell>
          <cell r="EI2">
            <v>139</v>
          </cell>
          <cell r="EJ2">
            <v>140</v>
          </cell>
          <cell r="EK2">
            <v>141</v>
          </cell>
          <cell r="EL2">
            <v>142</v>
          </cell>
          <cell r="EM2">
            <v>143</v>
          </cell>
          <cell r="EN2">
            <v>144</v>
          </cell>
          <cell r="EO2">
            <v>145</v>
          </cell>
          <cell r="EP2">
            <v>146</v>
          </cell>
          <cell r="EQ2">
            <v>147</v>
          </cell>
          <cell r="ER2">
            <v>148</v>
          </cell>
          <cell r="ES2">
            <v>149</v>
          </cell>
          <cell r="ET2">
            <v>150</v>
          </cell>
          <cell r="EU2">
            <v>151</v>
          </cell>
          <cell r="EV2">
            <v>152</v>
          </cell>
          <cell r="EW2">
            <v>153</v>
          </cell>
          <cell r="EX2">
            <v>154</v>
          </cell>
          <cell r="EY2">
            <v>155</v>
          </cell>
          <cell r="EZ2">
            <v>156</v>
          </cell>
          <cell r="FA2">
            <v>157</v>
          </cell>
          <cell r="FB2">
            <v>158</v>
          </cell>
          <cell r="FC2">
            <v>159</v>
          </cell>
          <cell r="FD2">
            <v>160</v>
          </cell>
          <cell r="FE2">
            <v>161</v>
          </cell>
          <cell r="FF2">
            <v>162</v>
          </cell>
          <cell r="FG2">
            <v>163</v>
          </cell>
          <cell r="FH2">
            <v>164</v>
          </cell>
          <cell r="FI2">
            <v>165</v>
          </cell>
          <cell r="FJ2">
            <v>166</v>
          </cell>
          <cell r="FK2">
            <v>167</v>
          </cell>
          <cell r="FL2">
            <v>168</v>
          </cell>
          <cell r="FM2">
            <v>169</v>
          </cell>
          <cell r="FN2">
            <v>170</v>
          </cell>
          <cell r="FO2">
            <v>171</v>
          </cell>
          <cell r="FP2">
            <v>172</v>
          </cell>
          <cell r="FQ2">
            <v>173</v>
          </cell>
          <cell r="FR2">
            <v>174</v>
          </cell>
          <cell r="FS2">
            <v>175</v>
          </cell>
          <cell r="FT2">
            <v>176</v>
          </cell>
          <cell r="FU2">
            <v>177</v>
          </cell>
          <cell r="FV2">
            <v>178</v>
          </cell>
          <cell r="FW2">
            <v>179</v>
          </cell>
          <cell r="FX2">
            <v>180</v>
          </cell>
          <cell r="FY2">
            <v>181</v>
          </cell>
          <cell r="FZ2">
            <v>182</v>
          </cell>
          <cell r="GA2">
            <v>183</v>
          </cell>
          <cell r="GB2">
            <v>184</v>
          </cell>
          <cell r="GC2">
            <v>185</v>
          </cell>
          <cell r="GD2">
            <v>186</v>
          </cell>
          <cell r="GE2">
            <v>187</v>
          </cell>
          <cell r="GF2">
            <v>188</v>
          </cell>
          <cell r="GG2">
            <v>189</v>
          </cell>
          <cell r="GH2">
            <v>190</v>
          </cell>
          <cell r="GI2">
            <v>191</v>
          </cell>
          <cell r="GJ2">
            <v>192</v>
          </cell>
          <cell r="GK2">
            <v>193</v>
          </cell>
          <cell r="GL2">
            <v>194</v>
          </cell>
          <cell r="GM2">
            <v>195</v>
          </cell>
          <cell r="GN2">
            <v>196</v>
          </cell>
          <cell r="GO2">
            <v>197</v>
          </cell>
          <cell r="GP2">
            <v>198</v>
          </cell>
          <cell r="GQ2">
            <v>199</v>
          </cell>
          <cell r="GR2">
            <v>200</v>
          </cell>
          <cell r="GS2">
            <v>201</v>
          </cell>
          <cell r="GT2">
            <v>202</v>
          </cell>
          <cell r="GU2">
            <v>203</v>
          </cell>
          <cell r="GV2">
            <v>204</v>
          </cell>
          <cell r="GW2">
            <v>205</v>
          </cell>
          <cell r="GX2">
            <v>206</v>
          </cell>
          <cell r="GY2">
            <v>207</v>
          </cell>
          <cell r="GZ2">
            <v>208</v>
          </cell>
          <cell r="HA2">
            <v>209</v>
          </cell>
          <cell r="HB2">
            <v>210</v>
          </cell>
          <cell r="HC2">
            <v>211</v>
          </cell>
          <cell r="HD2">
            <v>212</v>
          </cell>
          <cell r="HE2">
            <v>213</v>
          </cell>
          <cell r="HF2">
            <v>214</v>
          </cell>
          <cell r="HG2">
            <v>215</v>
          </cell>
          <cell r="HH2">
            <v>216</v>
          </cell>
          <cell r="HI2">
            <v>217</v>
          </cell>
          <cell r="HJ2">
            <v>218</v>
          </cell>
          <cell r="HK2">
            <v>219</v>
          </cell>
          <cell r="HL2">
            <v>220</v>
          </cell>
          <cell r="HM2">
            <v>221</v>
          </cell>
          <cell r="HN2">
            <v>222</v>
          </cell>
          <cell r="HO2">
            <v>223</v>
          </cell>
          <cell r="HP2">
            <v>224</v>
          </cell>
        </row>
        <row r="3">
          <cell r="A3" t="str">
            <v>Unica cosa da controllare è la corrispondenza dell'elenco commesse con l'estrazione da power play</v>
          </cell>
          <cell r="I3" t="str">
            <v>Circolante</v>
          </cell>
          <cell r="BA3" t="str">
            <v>CIN</v>
          </cell>
          <cell r="CW3" t="str">
            <v>PFN civilistica</v>
          </cell>
          <cell r="ES3" t="str">
            <v>PFN Gestionale</v>
          </cell>
          <cell r="GO3" t="str">
            <v>Piano B09 2010</v>
          </cell>
          <cell r="GS3" t="str">
            <v>Piano B09 2011</v>
          </cell>
          <cell r="GW3" t="str">
            <v>Budget 2008</v>
          </cell>
          <cell r="HA3" t="str">
            <v>Forecast 2008</v>
          </cell>
          <cell r="HE3" t="str">
            <v>Al 31/12/2007</v>
          </cell>
          <cell r="HI3" t="str">
            <v>Piano B08
2009</v>
          </cell>
          <cell r="HM3" t="str">
            <v>Piano B08
2010</v>
          </cell>
        </row>
        <row r="4">
          <cell r="E4" t="str">
            <v>Circolante Consuntivo Periodo</v>
          </cell>
          <cell r="U4" t="str">
            <v>Circolante Budget Periodo</v>
          </cell>
          <cell r="AK4" t="str">
            <v>Circolante Forecast Periodo</v>
          </cell>
          <cell r="BA4" t="str">
            <v>CIN Consuntivo Periodo</v>
          </cell>
          <cell r="BQ4" t="str">
            <v>CIN Budget Periodo</v>
          </cell>
          <cell r="CG4" t="str">
            <v>CIN Forecast Periodo</v>
          </cell>
          <cell r="CW4" t="str">
            <v>PFN Consuntivo Periodo</v>
          </cell>
          <cell r="DM4" t="str">
            <v>PFN Budget Periodo</v>
          </cell>
          <cell r="EC4" t="str">
            <v>PFN Forecast Periodo</v>
          </cell>
          <cell r="ES4" t="str">
            <v>PFN Consuntivo Periodo</v>
          </cell>
          <cell r="FI4" t="str">
            <v>PFN Budget Periodo</v>
          </cell>
          <cell r="FY4" t="str">
            <v>PFN Forecast Periodo</v>
          </cell>
          <cell r="GO4" t="str">
            <v>Circolante</v>
          </cell>
          <cell r="GP4" t="str">
            <v>CIN</v>
          </cell>
          <cell r="GQ4" t="str">
            <v>PFN CIV</v>
          </cell>
          <cell r="GR4" t="str">
            <v>PFN gest</v>
          </cell>
          <cell r="GS4" t="str">
            <v>Circolante</v>
          </cell>
          <cell r="GT4" t="str">
            <v>CIN</v>
          </cell>
          <cell r="GU4" t="str">
            <v>PFN CIV</v>
          </cell>
          <cell r="GV4" t="str">
            <v>PFN GEST</v>
          </cell>
          <cell r="GW4" t="str">
            <v>Circolante</v>
          </cell>
          <cell r="GX4" t="str">
            <v>CIN</v>
          </cell>
          <cell r="GY4" t="str">
            <v>PFN CIV</v>
          </cell>
          <cell r="GZ4" t="str">
            <v>PFN GEST</v>
          </cell>
          <cell r="HA4" t="str">
            <v>Circolante</v>
          </cell>
          <cell r="HB4" t="str">
            <v>CIN</v>
          </cell>
          <cell r="HC4" t="str">
            <v>PFN CIV</v>
          </cell>
          <cell r="HD4" t="str">
            <v>PFN GEST</v>
          </cell>
          <cell r="HE4" t="str">
            <v>Circolante</v>
          </cell>
          <cell r="HF4" t="str">
            <v>CIN</v>
          </cell>
          <cell r="HG4" t="str">
            <v>PFN CIV</v>
          </cell>
          <cell r="HH4" t="str">
            <v>PFN GEST</v>
          </cell>
          <cell r="HI4" t="str">
            <v>Circolante</v>
          </cell>
          <cell r="HJ4" t="str">
            <v>CIN</v>
          </cell>
          <cell r="HK4" t="str">
            <v>PFN CIV</v>
          </cell>
          <cell r="HL4" t="str">
            <v>PFN GEST</v>
          </cell>
          <cell r="HM4" t="str">
            <v>Circolante</v>
          </cell>
          <cell r="HN4" t="str">
            <v>CIN</v>
          </cell>
          <cell r="HO4" t="str">
            <v>PFN CIV</v>
          </cell>
          <cell r="HP4" t="str">
            <v>PFN GEST</v>
          </cell>
        </row>
        <row r="5">
          <cell r="A5" t="str">
            <v>Chiave</v>
          </cell>
          <cell r="B5" t="str">
            <v>COD1</v>
          </cell>
          <cell r="C5" t="str">
            <v>COD3</v>
          </cell>
          <cell r="D5" t="str">
            <v>Descrizione</v>
          </cell>
          <cell r="E5">
            <v>39692</v>
          </cell>
          <cell r="F5">
            <v>39722</v>
          </cell>
          <cell r="G5">
            <v>39753</v>
          </cell>
          <cell r="H5">
            <v>39783</v>
          </cell>
          <cell r="I5">
            <v>39844</v>
          </cell>
          <cell r="J5">
            <v>39872</v>
          </cell>
          <cell r="K5">
            <v>39903</v>
          </cell>
          <cell r="L5">
            <v>39933</v>
          </cell>
          <cell r="M5">
            <v>39964</v>
          </cell>
          <cell r="N5">
            <v>39994</v>
          </cell>
          <cell r="O5">
            <v>40025</v>
          </cell>
          <cell r="P5">
            <v>40056</v>
          </cell>
          <cell r="Q5">
            <v>40086</v>
          </cell>
          <cell r="R5">
            <v>40117</v>
          </cell>
          <cell r="S5">
            <v>40147</v>
          </cell>
          <cell r="T5">
            <v>40178</v>
          </cell>
          <cell r="U5">
            <v>39692</v>
          </cell>
          <cell r="V5">
            <v>39722</v>
          </cell>
          <cell r="W5">
            <v>39753</v>
          </cell>
          <cell r="X5">
            <v>39783</v>
          </cell>
          <cell r="Y5">
            <v>39844</v>
          </cell>
          <cell r="Z5">
            <v>39872</v>
          </cell>
          <cell r="AA5">
            <v>39903</v>
          </cell>
          <cell r="AB5">
            <v>39933</v>
          </cell>
          <cell r="AC5">
            <v>39964</v>
          </cell>
          <cell r="AD5">
            <v>39994</v>
          </cell>
          <cell r="AE5">
            <v>40025</v>
          </cell>
          <cell r="AF5">
            <v>40056</v>
          </cell>
          <cell r="AG5">
            <v>40086</v>
          </cell>
          <cell r="AH5">
            <v>40117</v>
          </cell>
          <cell r="AI5">
            <v>40147</v>
          </cell>
          <cell r="AJ5">
            <v>40178</v>
          </cell>
          <cell r="AK5">
            <v>39692</v>
          </cell>
          <cell r="AL5">
            <v>39722</v>
          </cell>
          <cell r="AM5">
            <v>39753</v>
          </cell>
          <cell r="AN5">
            <v>39783</v>
          </cell>
          <cell r="AO5">
            <v>39844</v>
          </cell>
          <cell r="AP5">
            <v>39872</v>
          </cell>
          <cell r="AQ5">
            <v>39903</v>
          </cell>
          <cell r="AR5">
            <v>39933</v>
          </cell>
          <cell r="AS5">
            <v>39964</v>
          </cell>
          <cell r="AT5">
            <v>39994</v>
          </cell>
          <cell r="AU5">
            <v>40025</v>
          </cell>
          <cell r="AV5">
            <v>40056</v>
          </cell>
          <cell r="AW5">
            <v>40086</v>
          </cell>
          <cell r="AX5">
            <v>40117</v>
          </cell>
          <cell r="AY5">
            <v>40147</v>
          </cell>
          <cell r="AZ5">
            <v>40178</v>
          </cell>
          <cell r="BA5">
            <v>39692</v>
          </cell>
          <cell r="BB5">
            <v>39722</v>
          </cell>
          <cell r="BC5">
            <v>39753</v>
          </cell>
          <cell r="BD5">
            <v>39783</v>
          </cell>
          <cell r="BE5">
            <v>39844</v>
          </cell>
          <cell r="BF5">
            <v>39872</v>
          </cell>
          <cell r="BG5">
            <v>39903</v>
          </cell>
          <cell r="BH5">
            <v>39933</v>
          </cell>
          <cell r="BI5">
            <v>39964</v>
          </cell>
          <cell r="BJ5">
            <v>39994</v>
          </cell>
          <cell r="BK5">
            <v>40025</v>
          </cell>
          <cell r="BL5">
            <v>40056</v>
          </cell>
          <cell r="BM5">
            <v>40086</v>
          </cell>
          <cell r="BN5">
            <v>40117</v>
          </cell>
          <cell r="BO5">
            <v>40147</v>
          </cell>
          <cell r="BP5">
            <v>40178</v>
          </cell>
          <cell r="BQ5">
            <v>39692</v>
          </cell>
          <cell r="BR5">
            <v>39722</v>
          </cell>
          <cell r="BS5">
            <v>39753</v>
          </cell>
          <cell r="BT5">
            <v>39783</v>
          </cell>
          <cell r="BU5">
            <v>39844</v>
          </cell>
          <cell r="BV5">
            <v>39872</v>
          </cell>
          <cell r="BW5">
            <v>39903</v>
          </cell>
          <cell r="BX5">
            <v>39933</v>
          </cell>
          <cell r="BY5">
            <v>39964</v>
          </cell>
          <cell r="BZ5">
            <v>39994</v>
          </cell>
          <cell r="CA5">
            <v>40025</v>
          </cell>
          <cell r="CB5">
            <v>40056</v>
          </cell>
          <cell r="CC5">
            <v>40086</v>
          </cell>
          <cell r="CD5">
            <v>40117</v>
          </cell>
          <cell r="CE5">
            <v>40147</v>
          </cell>
          <cell r="CF5">
            <v>40178</v>
          </cell>
          <cell r="CG5">
            <v>39692</v>
          </cell>
          <cell r="CH5">
            <v>39722</v>
          </cell>
          <cell r="CI5">
            <v>39753</v>
          </cell>
          <cell r="CJ5">
            <v>39783</v>
          </cell>
          <cell r="CK5">
            <v>39844</v>
          </cell>
          <cell r="CL5">
            <v>39872</v>
          </cell>
          <cell r="CM5">
            <v>39903</v>
          </cell>
          <cell r="CN5">
            <v>39933</v>
          </cell>
          <cell r="CO5">
            <v>39964</v>
          </cell>
          <cell r="CP5">
            <v>39994</v>
          </cell>
          <cell r="CQ5">
            <v>40025</v>
          </cell>
          <cell r="CR5">
            <v>40056</v>
          </cell>
          <cell r="CS5">
            <v>40086</v>
          </cell>
          <cell r="CT5">
            <v>40117</v>
          </cell>
          <cell r="CU5">
            <v>40147</v>
          </cell>
          <cell r="CV5">
            <v>40178</v>
          </cell>
          <cell r="CW5">
            <v>39692</v>
          </cell>
          <cell r="CX5">
            <v>39722</v>
          </cell>
          <cell r="CY5">
            <v>39753</v>
          </cell>
          <cell r="CZ5">
            <v>39783</v>
          </cell>
          <cell r="DA5">
            <v>39844</v>
          </cell>
          <cell r="DB5">
            <v>39872</v>
          </cell>
          <cell r="DC5">
            <v>39903</v>
          </cell>
          <cell r="DD5">
            <v>39933</v>
          </cell>
          <cell r="DE5">
            <v>39964</v>
          </cell>
          <cell r="DF5">
            <v>39994</v>
          </cell>
          <cell r="DG5">
            <v>40025</v>
          </cell>
          <cell r="DH5">
            <v>40056</v>
          </cell>
          <cell r="DI5">
            <v>40086</v>
          </cell>
          <cell r="DJ5">
            <v>40117</v>
          </cell>
          <cell r="DK5">
            <v>40147</v>
          </cell>
          <cell r="DL5">
            <v>40178</v>
          </cell>
          <cell r="DM5">
            <v>39692</v>
          </cell>
          <cell r="DN5">
            <v>39722</v>
          </cell>
          <cell r="DO5">
            <v>39753</v>
          </cell>
          <cell r="DP5">
            <v>39783</v>
          </cell>
          <cell r="DQ5">
            <v>39844</v>
          </cell>
          <cell r="DR5">
            <v>39872</v>
          </cell>
          <cell r="DS5">
            <v>39903</v>
          </cell>
          <cell r="DT5">
            <v>39933</v>
          </cell>
          <cell r="DU5">
            <v>39964</v>
          </cell>
          <cell r="DV5">
            <v>39994</v>
          </cell>
          <cell r="DW5">
            <v>40025</v>
          </cell>
          <cell r="DX5">
            <v>40056</v>
          </cell>
          <cell r="DY5">
            <v>40086</v>
          </cell>
          <cell r="DZ5">
            <v>40117</v>
          </cell>
          <cell r="EA5">
            <v>40147</v>
          </cell>
          <cell r="EB5">
            <v>40178</v>
          </cell>
          <cell r="EC5">
            <v>39692</v>
          </cell>
          <cell r="ED5">
            <v>39722</v>
          </cell>
          <cell r="EE5">
            <v>39753</v>
          </cell>
          <cell r="EF5">
            <v>39783</v>
          </cell>
          <cell r="EG5">
            <v>39844</v>
          </cell>
          <cell r="EH5">
            <v>39872</v>
          </cell>
          <cell r="EI5">
            <v>39903</v>
          </cell>
          <cell r="EJ5">
            <v>39933</v>
          </cell>
          <cell r="EK5">
            <v>39964</v>
          </cell>
          <cell r="EL5">
            <v>39994</v>
          </cell>
          <cell r="EM5">
            <v>40025</v>
          </cell>
          <cell r="EN5">
            <v>40056</v>
          </cell>
          <cell r="EO5">
            <v>40086</v>
          </cell>
          <cell r="EP5">
            <v>40117</v>
          </cell>
          <cell r="EQ5">
            <v>40147</v>
          </cell>
          <cell r="ER5">
            <v>40178</v>
          </cell>
          <cell r="ES5">
            <v>39692</v>
          </cell>
          <cell r="ET5">
            <v>39722</v>
          </cell>
          <cell r="EU5">
            <v>39753</v>
          </cell>
          <cell r="EV5">
            <v>39783</v>
          </cell>
          <cell r="EW5">
            <v>39844</v>
          </cell>
          <cell r="EX5">
            <v>39872</v>
          </cell>
          <cell r="EY5">
            <v>39903</v>
          </cell>
          <cell r="EZ5">
            <v>39933</v>
          </cell>
          <cell r="FA5">
            <v>39964</v>
          </cell>
          <cell r="FB5">
            <v>39994</v>
          </cell>
          <cell r="FC5">
            <v>40025</v>
          </cell>
          <cell r="FD5">
            <v>40056</v>
          </cell>
          <cell r="FE5">
            <v>40086</v>
          </cell>
          <cell r="FF5">
            <v>40117</v>
          </cell>
          <cell r="FG5">
            <v>40147</v>
          </cell>
          <cell r="FH5">
            <v>40178</v>
          </cell>
          <cell r="FI5">
            <v>39692</v>
          </cell>
          <cell r="FJ5">
            <v>39722</v>
          </cell>
          <cell r="FK5">
            <v>39753</v>
          </cell>
          <cell r="FL5">
            <v>39783</v>
          </cell>
          <cell r="FM5">
            <v>39844</v>
          </cell>
          <cell r="FN5">
            <v>39872</v>
          </cell>
          <cell r="FO5">
            <v>39903</v>
          </cell>
          <cell r="FP5">
            <v>39933</v>
          </cell>
          <cell r="FQ5">
            <v>39964</v>
          </cell>
          <cell r="FR5">
            <v>39994</v>
          </cell>
          <cell r="FS5">
            <v>40025</v>
          </cell>
          <cell r="FT5">
            <v>40056</v>
          </cell>
          <cell r="FU5">
            <v>40086</v>
          </cell>
          <cell r="FV5">
            <v>40117</v>
          </cell>
          <cell r="FW5">
            <v>40147</v>
          </cell>
          <cell r="FX5">
            <v>40178</v>
          </cell>
          <cell r="FY5">
            <v>39692</v>
          </cell>
          <cell r="FZ5">
            <v>39722</v>
          </cell>
          <cell r="GA5">
            <v>39753</v>
          </cell>
          <cell r="GB5">
            <v>39783</v>
          </cell>
          <cell r="GC5">
            <v>39844</v>
          </cell>
          <cell r="GD5">
            <v>39872</v>
          </cell>
          <cell r="GE5">
            <v>39903</v>
          </cell>
          <cell r="GF5">
            <v>39933</v>
          </cell>
          <cell r="GG5">
            <v>39964</v>
          </cell>
          <cell r="GH5">
            <v>39994</v>
          </cell>
          <cell r="GI5">
            <v>40025</v>
          </cell>
          <cell r="GJ5">
            <v>40056</v>
          </cell>
          <cell r="GK5">
            <v>40086</v>
          </cell>
          <cell r="GL5">
            <v>40117</v>
          </cell>
          <cell r="GM5">
            <v>40147</v>
          </cell>
          <cell r="GN5">
            <v>40178</v>
          </cell>
          <cell r="GO5">
            <v>40543</v>
          </cell>
          <cell r="GP5">
            <v>40543</v>
          </cell>
          <cell r="GQ5">
            <v>40543</v>
          </cell>
          <cell r="GR5">
            <v>40543</v>
          </cell>
          <cell r="GS5">
            <v>40908</v>
          </cell>
          <cell r="GT5">
            <v>40908</v>
          </cell>
          <cell r="GU5">
            <v>40908</v>
          </cell>
          <cell r="GV5">
            <v>40908</v>
          </cell>
          <cell r="GW5">
            <v>39813</v>
          </cell>
          <cell r="GX5">
            <v>39813</v>
          </cell>
          <cell r="GY5">
            <v>39813</v>
          </cell>
          <cell r="GZ5">
            <v>39813</v>
          </cell>
          <cell r="HA5">
            <v>39813</v>
          </cell>
          <cell r="HB5">
            <v>39813</v>
          </cell>
          <cell r="HC5">
            <v>39813</v>
          </cell>
          <cell r="HD5">
            <v>39813</v>
          </cell>
          <cell r="HE5">
            <v>39447</v>
          </cell>
          <cell r="HF5">
            <v>39447</v>
          </cell>
          <cell r="HG5">
            <v>39447</v>
          </cell>
          <cell r="HH5">
            <v>39447</v>
          </cell>
        </row>
        <row r="6">
          <cell r="A6" t="str">
            <v>SP-10</v>
          </cell>
          <cell r="B6" t="str">
            <v>SP</v>
          </cell>
          <cell r="C6">
            <v>10</v>
          </cell>
          <cell r="D6" t="str">
            <v>00033 COM FAENTINA</v>
          </cell>
          <cell r="E6">
            <v>-70</v>
          </cell>
          <cell r="H6">
            <v>-60.37</v>
          </cell>
          <cell r="X6">
            <v>-54</v>
          </cell>
          <cell r="Y6">
            <v>0</v>
          </cell>
          <cell r="Z6">
            <v>0</v>
          </cell>
          <cell r="AA6">
            <v>0</v>
          </cell>
          <cell r="AB6">
            <v>0</v>
          </cell>
          <cell r="AC6">
            <v>0</v>
          </cell>
          <cell r="AD6">
            <v>0</v>
          </cell>
          <cell r="AE6">
            <v>0</v>
          </cell>
          <cell r="AF6">
            <v>0</v>
          </cell>
          <cell r="AG6">
            <v>0</v>
          </cell>
          <cell r="AH6">
            <v>0</v>
          </cell>
          <cell r="AI6">
            <v>0</v>
          </cell>
          <cell r="AJ6">
            <v>0</v>
          </cell>
          <cell r="BA6">
            <v>-70</v>
          </cell>
          <cell r="BD6">
            <v>-60.37</v>
          </cell>
          <cell r="BT6">
            <v>-54</v>
          </cell>
          <cell r="BU6">
            <v>0</v>
          </cell>
          <cell r="BV6">
            <v>0</v>
          </cell>
          <cell r="BW6">
            <v>0</v>
          </cell>
          <cell r="BX6">
            <v>0</v>
          </cell>
          <cell r="BY6">
            <v>0</v>
          </cell>
          <cell r="BZ6">
            <v>0</v>
          </cell>
          <cell r="CA6">
            <v>0</v>
          </cell>
          <cell r="CB6">
            <v>0</v>
          </cell>
          <cell r="CC6">
            <v>0</v>
          </cell>
          <cell r="CD6">
            <v>0</v>
          </cell>
          <cell r="CE6">
            <v>0</v>
          </cell>
          <cell r="CF6">
            <v>0</v>
          </cell>
          <cell r="CW6">
            <v>0</v>
          </cell>
          <cell r="CZ6">
            <v>0</v>
          </cell>
          <cell r="DP6">
            <v>-15</v>
          </cell>
          <cell r="DQ6">
            <v>0</v>
          </cell>
          <cell r="DR6">
            <v>0</v>
          </cell>
          <cell r="DS6">
            <v>0</v>
          </cell>
          <cell r="DT6">
            <v>0</v>
          </cell>
          <cell r="DU6">
            <v>0</v>
          </cell>
          <cell r="DV6">
            <v>0</v>
          </cell>
          <cell r="DW6">
            <v>0</v>
          </cell>
          <cell r="DX6">
            <v>0</v>
          </cell>
          <cell r="DY6">
            <v>0</v>
          </cell>
          <cell r="DZ6">
            <v>0</v>
          </cell>
          <cell r="EA6">
            <v>0</v>
          </cell>
          <cell r="EB6">
            <v>0</v>
          </cell>
          <cell r="ES6">
            <v>0</v>
          </cell>
          <cell r="EV6">
            <v>0</v>
          </cell>
          <cell r="FL6">
            <v>-15</v>
          </cell>
          <cell r="FM6">
            <v>0</v>
          </cell>
          <cell r="FN6">
            <v>0</v>
          </cell>
          <cell r="FO6">
            <v>0</v>
          </cell>
          <cell r="FP6">
            <v>0</v>
          </cell>
          <cell r="FQ6">
            <v>0</v>
          </cell>
          <cell r="FR6">
            <v>0</v>
          </cell>
          <cell r="FS6">
            <v>0</v>
          </cell>
          <cell r="FT6">
            <v>0</v>
          </cell>
          <cell r="FU6">
            <v>0</v>
          </cell>
          <cell r="FV6">
            <v>0</v>
          </cell>
          <cell r="FW6">
            <v>0</v>
          </cell>
          <cell r="FX6">
            <v>0</v>
          </cell>
          <cell r="GO6">
            <v>0</v>
          </cell>
          <cell r="GP6">
            <v>0</v>
          </cell>
          <cell r="GQ6">
            <v>0</v>
          </cell>
          <cell r="GR6">
            <v>0</v>
          </cell>
          <cell r="GS6">
            <v>0</v>
          </cell>
          <cell r="GT6">
            <v>0</v>
          </cell>
          <cell r="GU6">
            <v>0</v>
          </cell>
          <cell r="GV6">
            <v>0</v>
          </cell>
          <cell r="GW6">
            <v>-200.273</v>
          </cell>
          <cell r="GX6">
            <v>-200.273</v>
          </cell>
          <cell r="GY6">
            <v>-340</v>
          </cell>
          <cell r="GZ6">
            <v>-340</v>
          </cell>
          <cell r="HA6">
            <v>-34.765999999999998</v>
          </cell>
          <cell r="HB6">
            <v>-34.765999999999998</v>
          </cell>
          <cell r="HC6">
            <v>0</v>
          </cell>
          <cell r="HD6">
            <v>-50</v>
          </cell>
          <cell r="HE6">
            <v>-280</v>
          </cell>
          <cell r="HF6">
            <v>-280</v>
          </cell>
          <cell r="HG6">
            <v>0</v>
          </cell>
          <cell r="HH6">
            <v>0</v>
          </cell>
          <cell r="HI6">
            <v>-200</v>
          </cell>
          <cell r="HJ6">
            <v>-200</v>
          </cell>
          <cell r="HK6">
            <v>-340</v>
          </cell>
          <cell r="HL6">
            <v>-340</v>
          </cell>
          <cell r="HM6">
            <v>-200</v>
          </cell>
          <cell r="HN6">
            <v>-200</v>
          </cell>
          <cell r="HO6">
            <v>-340</v>
          </cell>
          <cell r="HP6">
            <v>-340</v>
          </cell>
        </row>
        <row r="7">
          <cell r="A7" t="str">
            <v>SP-20</v>
          </cell>
          <cell r="B7" t="str">
            <v>SP</v>
          </cell>
          <cell r="C7">
            <v>20</v>
          </cell>
          <cell r="D7" t="str">
            <v>00207 COM GUARDIA DI FINANZA</v>
          </cell>
          <cell r="E7">
            <v>-220</v>
          </cell>
          <cell r="H7">
            <v>-217.31</v>
          </cell>
          <cell r="J7">
            <v>0</v>
          </cell>
          <cell r="X7">
            <v>-223</v>
          </cell>
          <cell r="Y7">
            <v>0</v>
          </cell>
          <cell r="Z7">
            <v>0</v>
          </cell>
          <cell r="AA7">
            <v>0</v>
          </cell>
          <cell r="AB7">
            <v>0</v>
          </cell>
          <cell r="AC7">
            <v>0</v>
          </cell>
          <cell r="AD7">
            <v>0</v>
          </cell>
          <cell r="AE7">
            <v>0</v>
          </cell>
          <cell r="AF7">
            <v>0</v>
          </cell>
          <cell r="AG7">
            <v>0</v>
          </cell>
          <cell r="AH7">
            <v>0</v>
          </cell>
          <cell r="AI7">
            <v>0</v>
          </cell>
          <cell r="AJ7">
            <v>0</v>
          </cell>
          <cell r="BA7">
            <v>-220</v>
          </cell>
          <cell r="BD7">
            <v>-217.31</v>
          </cell>
          <cell r="BF7">
            <v>0</v>
          </cell>
          <cell r="BT7">
            <v>-223</v>
          </cell>
          <cell r="BU7">
            <v>0</v>
          </cell>
          <cell r="BV7">
            <v>0</v>
          </cell>
          <cell r="BW7">
            <v>0</v>
          </cell>
          <cell r="BX7">
            <v>0</v>
          </cell>
          <cell r="BY7">
            <v>0</v>
          </cell>
          <cell r="BZ7">
            <v>0</v>
          </cell>
          <cell r="CA7">
            <v>0</v>
          </cell>
          <cell r="CB7">
            <v>0</v>
          </cell>
          <cell r="CC7">
            <v>0</v>
          </cell>
          <cell r="CD7">
            <v>0</v>
          </cell>
          <cell r="CE7">
            <v>0</v>
          </cell>
          <cell r="CF7">
            <v>0</v>
          </cell>
          <cell r="CW7">
            <v>0</v>
          </cell>
          <cell r="CZ7">
            <v>0</v>
          </cell>
          <cell r="DB7">
            <v>0</v>
          </cell>
          <cell r="DP7">
            <v>0</v>
          </cell>
          <cell r="DQ7">
            <v>0</v>
          </cell>
          <cell r="DR7">
            <v>0</v>
          </cell>
          <cell r="DS7">
            <v>0</v>
          </cell>
          <cell r="DT7">
            <v>0</v>
          </cell>
          <cell r="DU7">
            <v>0</v>
          </cell>
          <cell r="DV7">
            <v>0</v>
          </cell>
          <cell r="DW7">
            <v>0</v>
          </cell>
          <cell r="DX7">
            <v>0</v>
          </cell>
          <cell r="DY7">
            <v>0</v>
          </cell>
          <cell r="DZ7">
            <v>0</v>
          </cell>
          <cell r="EA7">
            <v>0</v>
          </cell>
          <cell r="EB7">
            <v>0</v>
          </cell>
          <cell r="ES7">
            <v>0</v>
          </cell>
          <cell r="EV7">
            <v>0</v>
          </cell>
          <cell r="EX7">
            <v>0</v>
          </cell>
          <cell r="FL7">
            <v>0</v>
          </cell>
          <cell r="FM7">
            <v>0</v>
          </cell>
          <cell r="FN7">
            <v>0</v>
          </cell>
          <cell r="FO7">
            <v>0</v>
          </cell>
          <cell r="FP7">
            <v>0</v>
          </cell>
          <cell r="FQ7">
            <v>0</v>
          </cell>
          <cell r="FR7">
            <v>0</v>
          </cell>
          <cell r="FS7">
            <v>0</v>
          </cell>
          <cell r="FT7">
            <v>0</v>
          </cell>
          <cell r="FU7">
            <v>0</v>
          </cell>
          <cell r="FV7">
            <v>0</v>
          </cell>
          <cell r="FW7">
            <v>0</v>
          </cell>
          <cell r="FX7">
            <v>0</v>
          </cell>
          <cell r="GO7">
            <v>0</v>
          </cell>
          <cell r="GP7">
            <v>0</v>
          </cell>
          <cell r="GQ7">
            <v>0</v>
          </cell>
          <cell r="GR7">
            <v>0</v>
          </cell>
          <cell r="GS7">
            <v>0</v>
          </cell>
          <cell r="GT7">
            <v>0</v>
          </cell>
          <cell r="GU7">
            <v>0</v>
          </cell>
          <cell r="GV7">
            <v>0</v>
          </cell>
          <cell r="GW7">
            <v>-209.08</v>
          </cell>
          <cell r="GX7">
            <v>-209.08</v>
          </cell>
          <cell r="GY7">
            <v>0</v>
          </cell>
          <cell r="GZ7">
            <v>0</v>
          </cell>
          <cell r="HA7">
            <v>-212.19399999999999</v>
          </cell>
          <cell r="HB7">
            <v>-212.19399999999999</v>
          </cell>
          <cell r="HC7">
            <v>0</v>
          </cell>
          <cell r="HD7">
            <v>0</v>
          </cell>
          <cell r="HE7">
            <v>-150</v>
          </cell>
          <cell r="HF7">
            <v>-170</v>
          </cell>
          <cell r="HG7">
            <v>-13</v>
          </cell>
          <cell r="HH7">
            <v>0</v>
          </cell>
          <cell r="HI7">
            <v>-209</v>
          </cell>
          <cell r="HJ7">
            <v>-209</v>
          </cell>
          <cell r="HK7">
            <v>0</v>
          </cell>
          <cell r="HL7">
            <v>0</v>
          </cell>
          <cell r="HM7">
            <v>-209</v>
          </cell>
          <cell r="HN7">
            <v>-209</v>
          </cell>
          <cell r="HO7">
            <v>0</v>
          </cell>
          <cell r="HP7">
            <v>0</v>
          </cell>
        </row>
        <row r="8">
          <cell r="A8" t="str">
            <v>SP-30</v>
          </cell>
          <cell r="B8" t="str">
            <v>SP</v>
          </cell>
          <cell r="C8">
            <v>30</v>
          </cell>
          <cell r="D8" t="str">
            <v>00233 COM ANAGNINA</v>
          </cell>
          <cell r="E8">
            <v>530</v>
          </cell>
          <cell r="H8">
            <v>526.71</v>
          </cell>
          <cell r="J8">
            <v>0</v>
          </cell>
          <cell r="X8">
            <v>527</v>
          </cell>
          <cell r="Y8">
            <v>0</v>
          </cell>
          <cell r="Z8">
            <v>0</v>
          </cell>
          <cell r="AA8">
            <v>0</v>
          </cell>
          <cell r="AB8">
            <v>0</v>
          </cell>
          <cell r="AC8">
            <v>0</v>
          </cell>
          <cell r="AD8">
            <v>0</v>
          </cell>
          <cell r="AE8">
            <v>0</v>
          </cell>
          <cell r="AF8">
            <v>0</v>
          </cell>
          <cell r="AG8">
            <v>0</v>
          </cell>
          <cell r="AH8">
            <v>0</v>
          </cell>
          <cell r="AI8">
            <v>0</v>
          </cell>
          <cell r="AJ8">
            <v>0</v>
          </cell>
          <cell r="BA8">
            <v>530</v>
          </cell>
          <cell r="BD8">
            <v>526.71</v>
          </cell>
          <cell r="BF8">
            <v>0</v>
          </cell>
          <cell r="BT8">
            <v>527</v>
          </cell>
          <cell r="BU8">
            <v>0</v>
          </cell>
          <cell r="BV8">
            <v>0</v>
          </cell>
          <cell r="BW8">
            <v>0</v>
          </cell>
          <cell r="BX8">
            <v>0</v>
          </cell>
          <cell r="BY8">
            <v>0</v>
          </cell>
          <cell r="BZ8">
            <v>0</v>
          </cell>
          <cell r="CA8">
            <v>0</v>
          </cell>
          <cell r="CB8">
            <v>0</v>
          </cell>
          <cell r="CC8">
            <v>0</v>
          </cell>
          <cell r="CD8">
            <v>0</v>
          </cell>
          <cell r="CE8">
            <v>0</v>
          </cell>
          <cell r="CF8">
            <v>0</v>
          </cell>
          <cell r="CW8">
            <v>0</v>
          </cell>
          <cell r="CZ8">
            <v>0</v>
          </cell>
          <cell r="DB8">
            <v>0</v>
          </cell>
          <cell r="DP8">
            <v>0</v>
          </cell>
          <cell r="DQ8">
            <v>0</v>
          </cell>
          <cell r="DR8">
            <v>0</v>
          </cell>
          <cell r="DS8">
            <v>0</v>
          </cell>
          <cell r="DT8">
            <v>0</v>
          </cell>
          <cell r="DU8">
            <v>0</v>
          </cell>
          <cell r="DV8">
            <v>0</v>
          </cell>
          <cell r="DW8">
            <v>0</v>
          </cell>
          <cell r="DX8">
            <v>0</v>
          </cell>
          <cell r="DY8">
            <v>0</v>
          </cell>
          <cell r="DZ8">
            <v>0</v>
          </cell>
          <cell r="EA8">
            <v>0</v>
          </cell>
          <cell r="EB8">
            <v>0</v>
          </cell>
          <cell r="ES8">
            <v>0</v>
          </cell>
          <cell r="EV8">
            <v>0</v>
          </cell>
          <cell r="EX8">
            <v>0</v>
          </cell>
          <cell r="FL8">
            <v>0</v>
          </cell>
          <cell r="FM8">
            <v>0</v>
          </cell>
          <cell r="FN8">
            <v>0</v>
          </cell>
          <cell r="FO8">
            <v>0</v>
          </cell>
          <cell r="FP8">
            <v>0</v>
          </cell>
          <cell r="FQ8">
            <v>0</v>
          </cell>
          <cell r="FR8">
            <v>0</v>
          </cell>
          <cell r="FS8">
            <v>0</v>
          </cell>
          <cell r="FT8">
            <v>0</v>
          </cell>
          <cell r="FU8">
            <v>0</v>
          </cell>
          <cell r="FV8">
            <v>0</v>
          </cell>
          <cell r="FW8">
            <v>0</v>
          </cell>
          <cell r="FX8">
            <v>0</v>
          </cell>
          <cell r="GO8">
            <v>0</v>
          </cell>
          <cell r="GP8">
            <v>0</v>
          </cell>
          <cell r="GQ8">
            <v>0</v>
          </cell>
          <cell r="GR8">
            <v>0</v>
          </cell>
          <cell r="GS8">
            <v>0</v>
          </cell>
          <cell r="GT8">
            <v>0</v>
          </cell>
          <cell r="GU8">
            <v>0</v>
          </cell>
          <cell r="GV8">
            <v>0</v>
          </cell>
          <cell r="GW8">
            <v>682.154</v>
          </cell>
          <cell r="GX8">
            <v>682.154</v>
          </cell>
          <cell r="GY8">
            <v>0</v>
          </cell>
          <cell r="GZ8">
            <v>0</v>
          </cell>
          <cell r="HA8">
            <v>669.02599999999995</v>
          </cell>
          <cell r="HB8">
            <v>669.02599999999995</v>
          </cell>
          <cell r="HC8">
            <v>0</v>
          </cell>
          <cell r="HD8">
            <v>0</v>
          </cell>
          <cell r="HE8">
            <v>670</v>
          </cell>
          <cell r="HF8">
            <v>670</v>
          </cell>
          <cell r="HG8">
            <v>0</v>
          </cell>
          <cell r="HH8">
            <v>0</v>
          </cell>
          <cell r="HI8">
            <v>682</v>
          </cell>
          <cell r="HJ8">
            <v>682</v>
          </cell>
          <cell r="HK8">
            <v>0</v>
          </cell>
          <cell r="HL8">
            <v>0</v>
          </cell>
          <cell r="HM8">
            <v>682</v>
          </cell>
          <cell r="HN8">
            <v>682</v>
          </cell>
          <cell r="HO8">
            <v>0</v>
          </cell>
          <cell r="HP8">
            <v>0</v>
          </cell>
        </row>
        <row r="9">
          <cell r="A9" t="str">
            <v>SP-40</v>
          </cell>
          <cell r="B9" t="str">
            <v>SP</v>
          </cell>
          <cell r="C9">
            <v>40</v>
          </cell>
          <cell r="D9" t="str">
            <v>01000 COM SEDE FI - CHIUSE G&amp;C</v>
          </cell>
          <cell r="E9">
            <v>1970</v>
          </cell>
          <cell r="H9">
            <v>1993.25</v>
          </cell>
          <cell r="J9">
            <v>3668</v>
          </cell>
          <cell r="X9">
            <v>1969</v>
          </cell>
          <cell r="Y9">
            <v>2060</v>
          </cell>
          <cell r="Z9">
            <v>2068</v>
          </cell>
          <cell r="AA9">
            <v>2076</v>
          </cell>
          <cell r="AB9">
            <v>2084</v>
          </cell>
          <cell r="AC9">
            <v>2092</v>
          </cell>
          <cell r="AD9">
            <v>2100</v>
          </cell>
          <cell r="AE9">
            <v>2108</v>
          </cell>
          <cell r="AF9">
            <v>2116</v>
          </cell>
          <cell r="AG9">
            <v>2124</v>
          </cell>
          <cell r="AH9">
            <v>2132</v>
          </cell>
          <cell r="AI9">
            <v>2140</v>
          </cell>
          <cell r="AJ9">
            <v>2148</v>
          </cell>
          <cell r="BA9">
            <v>1680</v>
          </cell>
          <cell r="BD9">
            <v>1721.25</v>
          </cell>
          <cell r="BF9">
            <v>3396</v>
          </cell>
          <cell r="BT9">
            <v>1674</v>
          </cell>
          <cell r="BU9">
            <v>1765</v>
          </cell>
          <cell r="BV9">
            <v>1773</v>
          </cell>
          <cell r="BW9">
            <v>1781</v>
          </cell>
          <cell r="BX9">
            <v>1789</v>
          </cell>
          <cell r="BY9">
            <v>1797</v>
          </cell>
          <cell r="BZ9">
            <v>1805</v>
          </cell>
          <cell r="CA9">
            <v>1813</v>
          </cell>
          <cell r="CB9">
            <v>1821</v>
          </cell>
          <cell r="CC9">
            <v>1829</v>
          </cell>
          <cell r="CD9">
            <v>1837</v>
          </cell>
          <cell r="CE9">
            <v>1845</v>
          </cell>
          <cell r="CF9">
            <v>1853</v>
          </cell>
          <cell r="CW9">
            <v>0</v>
          </cell>
          <cell r="CZ9">
            <v>0</v>
          </cell>
          <cell r="DB9">
            <v>0</v>
          </cell>
          <cell r="DP9">
            <v>0</v>
          </cell>
          <cell r="DQ9">
            <v>0</v>
          </cell>
          <cell r="DR9">
            <v>0</v>
          </cell>
          <cell r="DS9">
            <v>0</v>
          </cell>
          <cell r="DT9">
            <v>0</v>
          </cell>
          <cell r="DU9">
            <v>0</v>
          </cell>
          <cell r="DV9">
            <v>0</v>
          </cell>
          <cell r="DW9">
            <v>0</v>
          </cell>
          <cell r="DX9">
            <v>0</v>
          </cell>
          <cell r="DY9">
            <v>0</v>
          </cell>
          <cell r="DZ9">
            <v>0</v>
          </cell>
          <cell r="EA9">
            <v>0</v>
          </cell>
          <cell r="EB9">
            <v>0</v>
          </cell>
          <cell r="ES9">
            <v>0</v>
          </cell>
          <cell r="EV9">
            <v>0</v>
          </cell>
          <cell r="EX9">
            <v>0</v>
          </cell>
          <cell r="FL9">
            <v>-15</v>
          </cell>
          <cell r="FM9">
            <v>-25</v>
          </cell>
          <cell r="FN9">
            <v>-35</v>
          </cell>
          <cell r="FO9">
            <v>-45</v>
          </cell>
          <cell r="FP9">
            <v>-55</v>
          </cell>
          <cell r="FQ9">
            <v>-65</v>
          </cell>
          <cell r="FR9">
            <v>-75</v>
          </cell>
          <cell r="FS9">
            <v>-85</v>
          </cell>
          <cell r="FT9">
            <v>-95</v>
          </cell>
          <cell r="FU9">
            <v>-105</v>
          </cell>
          <cell r="FV9">
            <v>-115</v>
          </cell>
          <cell r="FW9">
            <v>-125</v>
          </cell>
          <cell r="FX9">
            <v>-135</v>
          </cell>
          <cell r="GO9">
            <v>2148</v>
          </cell>
          <cell r="GP9">
            <v>1853</v>
          </cell>
          <cell r="GQ9">
            <v>0</v>
          </cell>
          <cell r="GR9">
            <v>-135</v>
          </cell>
          <cell r="GS9">
            <v>2148</v>
          </cell>
          <cell r="GT9">
            <v>1853</v>
          </cell>
          <cell r="GU9">
            <v>0</v>
          </cell>
          <cell r="GV9">
            <v>-135</v>
          </cell>
          <cell r="GW9">
            <v>1628.289</v>
          </cell>
          <cell r="GX9">
            <v>1048.0909999999999</v>
          </cell>
          <cell r="GY9">
            <v>208</v>
          </cell>
          <cell r="GZ9">
            <v>208</v>
          </cell>
          <cell r="HA9">
            <v>1990.393</v>
          </cell>
          <cell r="HB9">
            <v>1210.393</v>
          </cell>
          <cell r="HC9">
            <v>0</v>
          </cell>
          <cell r="HD9">
            <v>-50</v>
          </cell>
          <cell r="HE9">
            <v>1850</v>
          </cell>
          <cell r="HF9">
            <v>1070</v>
          </cell>
          <cell r="HG9">
            <v>0</v>
          </cell>
          <cell r="HH9">
            <v>0</v>
          </cell>
          <cell r="HI9">
            <v>1628</v>
          </cell>
          <cell r="HJ9">
            <v>1048</v>
          </cell>
          <cell r="HK9">
            <v>208</v>
          </cell>
          <cell r="HL9">
            <v>208</v>
          </cell>
          <cell r="HM9">
            <v>1628</v>
          </cell>
          <cell r="HN9">
            <v>1048</v>
          </cell>
          <cell r="HO9">
            <v>208</v>
          </cell>
          <cell r="HP9">
            <v>208</v>
          </cell>
        </row>
        <row r="10">
          <cell r="A10" t="str">
            <v>SP-41</v>
          </cell>
          <cell r="B10" t="str">
            <v>SP</v>
          </cell>
          <cell r="C10">
            <v>41</v>
          </cell>
          <cell r="D10" t="str">
            <v>01500 COM EX RSU CAMPANIA</v>
          </cell>
          <cell r="E10">
            <v>-10</v>
          </cell>
          <cell r="H10">
            <v>-12.1</v>
          </cell>
          <cell r="J10">
            <v>0</v>
          </cell>
          <cell r="X10">
            <v>-12</v>
          </cell>
          <cell r="Y10">
            <v>0</v>
          </cell>
          <cell r="Z10">
            <v>0</v>
          </cell>
          <cell r="AA10">
            <v>0</v>
          </cell>
          <cell r="AB10">
            <v>0</v>
          </cell>
          <cell r="AC10">
            <v>0</v>
          </cell>
          <cell r="AD10">
            <v>0</v>
          </cell>
          <cell r="AE10">
            <v>0</v>
          </cell>
          <cell r="AF10">
            <v>0</v>
          </cell>
          <cell r="AG10">
            <v>0</v>
          </cell>
          <cell r="AH10">
            <v>0</v>
          </cell>
          <cell r="AI10">
            <v>0</v>
          </cell>
          <cell r="AJ10">
            <v>0</v>
          </cell>
          <cell r="BA10">
            <v>-10</v>
          </cell>
          <cell r="BD10">
            <v>-12.1</v>
          </cell>
          <cell r="BF10">
            <v>0</v>
          </cell>
          <cell r="BT10">
            <v>-12</v>
          </cell>
          <cell r="BU10">
            <v>0</v>
          </cell>
          <cell r="BV10">
            <v>0</v>
          </cell>
          <cell r="BW10">
            <v>0</v>
          </cell>
          <cell r="BX10">
            <v>0</v>
          </cell>
          <cell r="BY10">
            <v>0</v>
          </cell>
          <cell r="BZ10">
            <v>0</v>
          </cell>
          <cell r="CA10">
            <v>0</v>
          </cell>
          <cell r="CB10">
            <v>0</v>
          </cell>
          <cell r="CC10">
            <v>0</v>
          </cell>
          <cell r="CD10">
            <v>0</v>
          </cell>
          <cell r="CE10">
            <v>0</v>
          </cell>
          <cell r="CF10">
            <v>0</v>
          </cell>
          <cell r="CW10">
            <v>0</v>
          </cell>
          <cell r="CZ10">
            <v>0</v>
          </cell>
          <cell r="DB10">
            <v>0</v>
          </cell>
          <cell r="DP10">
            <v>0</v>
          </cell>
          <cell r="DQ10">
            <v>0</v>
          </cell>
          <cell r="DR10">
            <v>0</v>
          </cell>
          <cell r="DS10">
            <v>0</v>
          </cell>
          <cell r="DT10">
            <v>0</v>
          </cell>
          <cell r="DU10">
            <v>0</v>
          </cell>
          <cell r="DV10">
            <v>0</v>
          </cell>
          <cell r="DW10">
            <v>0</v>
          </cell>
          <cell r="DX10">
            <v>0</v>
          </cell>
          <cell r="DY10">
            <v>0</v>
          </cell>
          <cell r="DZ10">
            <v>0</v>
          </cell>
          <cell r="EA10">
            <v>0</v>
          </cell>
          <cell r="EB10">
            <v>0</v>
          </cell>
          <cell r="ES10">
            <v>0</v>
          </cell>
          <cell r="EV10">
            <v>0</v>
          </cell>
          <cell r="EX10">
            <v>0</v>
          </cell>
          <cell r="FL10">
            <v>0</v>
          </cell>
          <cell r="FM10">
            <v>0</v>
          </cell>
          <cell r="FN10">
            <v>0</v>
          </cell>
          <cell r="FO10">
            <v>0</v>
          </cell>
          <cell r="FP10">
            <v>0</v>
          </cell>
          <cell r="FQ10">
            <v>0</v>
          </cell>
          <cell r="FR10">
            <v>0</v>
          </cell>
          <cell r="FS10">
            <v>0</v>
          </cell>
          <cell r="FT10">
            <v>0</v>
          </cell>
          <cell r="FU10">
            <v>0</v>
          </cell>
          <cell r="FV10">
            <v>0</v>
          </cell>
          <cell r="FW10">
            <v>0</v>
          </cell>
          <cell r="FX10">
            <v>0</v>
          </cell>
          <cell r="GO10">
            <v>0</v>
          </cell>
          <cell r="GP10">
            <v>0</v>
          </cell>
          <cell r="GQ10">
            <v>0</v>
          </cell>
          <cell r="GR10">
            <v>0</v>
          </cell>
          <cell r="GS10">
            <v>0</v>
          </cell>
          <cell r="GT10">
            <v>0</v>
          </cell>
          <cell r="GU10">
            <v>0</v>
          </cell>
          <cell r="GV10">
            <v>0</v>
          </cell>
          <cell r="GW10">
            <v>26060.065999999999</v>
          </cell>
          <cell r="GX10">
            <v>26060.065999999999</v>
          </cell>
          <cell r="GY10">
            <v>0</v>
          </cell>
          <cell r="GZ10">
            <v>0</v>
          </cell>
          <cell r="HA10">
            <v>0</v>
          </cell>
          <cell r="HB10">
            <v>0</v>
          </cell>
          <cell r="HC10">
            <v>0</v>
          </cell>
          <cell r="HD10">
            <v>0</v>
          </cell>
          <cell r="HE10">
            <v>0</v>
          </cell>
          <cell r="HF10">
            <v>0</v>
          </cell>
          <cell r="HG10">
            <v>0</v>
          </cell>
          <cell r="HH10">
            <v>0</v>
          </cell>
          <cell r="HI10">
            <v>26060</v>
          </cell>
          <cell r="HJ10">
            <v>26060</v>
          </cell>
          <cell r="HK10">
            <v>0</v>
          </cell>
          <cell r="HL10">
            <v>0</v>
          </cell>
          <cell r="HM10">
            <v>26060</v>
          </cell>
          <cell r="HN10">
            <v>26060</v>
          </cell>
          <cell r="HO10">
            <v>0</v>
          </cell>
          <cell r="HP10">
            <v>0</v>
          </cell>
        </row>
        <row r="11">
          <cell r="A11" t="str">
            <v>SP-50</v>
          </cell>
          <cell r="B11" t="str">
            <v>SP</v>
          </cell>
          <cell r="C11">
            <v>50</v>
          </cell>
          <cell r="D11" t="str">
            <v>03553 COM AEROPORTI BOLOGNA</v>
          </cell>
          <cell r="E11">
            <v>160</v>
          </cell>
          <cell r="H11">
            <v>171.8</v>
          </cell>
          <cell r="J11">
            <v>0</v>
          </cell>
          <cell r="X11">
            <v>162</v>
          </cell>
          <cell r="Y11">
            <v>0</v>
          </cell>
          <cell r="Z11">
            <v>0</v>
          </cell>
          <cell r="AA11">
            <v>0</v>
          </cell>
          <cell r="AB11">
            <v>0</v>
          </cell>
          <cell r="AC11">
            <v>0</v>
          </cell>
          <cell r="AD11">
            <v>0</v>
          </cell>
          <cell r="AE11">
            <v>0</v>
          </cell>
          <cell r="AF11">
            <v>0</v>
          </cell>
          <cell r="AG11">
            <v>0</v>
          </cell>
          <cell r="AH11">
            <v>0</v>
          </cell>
          <cell r="AI11">
            <v>0</v>
          </cell>
          <cell r="AJ11">
            <v>0</v>
          </cell>
          <cell r="BA11">
            <v>160</v>
          </cell>
          <cell r="BD11">
            <v>171.8</v>
          </cell>
          <cell r="BF11">
            <v>0</v>
          </cell>
          <cell r="BT11">
            <v>162</v>
          </cell>
          <cell r="BU11">
            <v>0</v>
          </cell>
          <cell r="BV11">
            <v>0</v>
          </cell>
          <cell r="BW11">
            <v>0</v>
          </cell>
          <cell r="BX11">
            <v>0</v>
          </cell>
          <cell r="BY11">
            <v>0</v>
          </cell>
          <cell r="BZ11">
            <v>0</v>
          </cell>
          <cell r="CA11">
            <v>0</v>
          </cell>
          <cell r="CB11">
            <v>0</v>
          </cell>
          <cell r="CC11">
            <v>0</v>
          </cell>
          <cell r="CD11">
            <v>0</v>
          </cell>
          <cell r="CE11">
            <v>0</v>
          </cell>
          <cell r="CF11">
            <v>0</v>
          </cell>
          <cell r="CW11">
            <v>0</v>
          </cell>
          <cell r="CZ11">
            <v>0</v>
          </cell>
          <cell r="DB11">
            <v>0</v>
          </cell>
          <cell r="DP11">
            <v>0</v>
          </cell>
          <cell r="DQ11">
            <v>0</v>
          </cell>
          <cell r="DR11">
            <v>0</v>
          </cell>
          <cell r="DS11">
            <v>0</v>
          </cell>
          <cell r="DT11">
            <v>0</v>
          </cell>
          <cell r="DU11">
            <v>0</v>
          </cell>
          <cell r="DV11">
            <v>0</v>
          </cell>
          <cell r="DW11">
            <v>0</v>
          </cell>
          <cell r="DX11">
            <v>0</v>
          </cell>
          <cell r="DY11">
            <v>0</v>
          </cell>
          <cell r="DZ11">
            <v>0</v>
          </cell>
          <cell r="EA11">
            <v>0</v>
          </cell>
          <cell r="EB11">
            <v>0</v>
          </cell>
          <cell r="ES11">
            <v>0</v>
          </cell>
          <cell r="EV11">
            <v>0</v>
          </cell>
          <cell r="EX11">
            <v>0</v>
          </cell>
          <cell r="FL11">
            <v>0</v>
          </cell>
          <cell r="FM11">
            <v>0</v>
          </cell>
          <cell r="FN11">
            <v>0</v>
          </cell>
          <cell r="FO11">
            <v>0</v>
          </cell>
          <cell r="FP11">
            <v>0</v>
          </cell>
          <cell r="FQ11">
            <v>0</v>
          </cell>
          <cell r="FR11">
            <v>0</v>
          </cell>
          <cell r="FS11">
            <v>0</v>
          </cell>
          <cell r="FT11">
            <v>0</v>
          </cell>
          <cell r="FU11">
            <v>0</v>
          </cell>
          <cell r="FV11">
            <v>0</v>
          </cell>
          <cell r="FW11">
            <v>0</v>
          </cell>
          <cell r="FX11">
            <v>0</v>
          </cell>
          <cell r="GO11">
            <v>0</v>
          </cell>
          <cell r="GP11">
            <v>0</v>
          </cell>
          <cell r="GQ11">
            <v>0</v>
          </cell>
          <cell r="GR11">
            <v>0</v>
          </cell>
          <cell r="GS11">
            <v>0</v>
          </cell>
          <cell r="GT11">
            <v>0</v>
          </cell>
          <cell r="GU11">
            <v>0</v>
          </cell>
          <cell r="GV11">
            <v>0</v>
          </cell>
          <cell r="GW11">
            <v>161.19200000000001</v>
          </cell>
          <cell r="GX11">
            <v>161.19200000000001</v>
          </cell>
          <cell r="GY11">
            <v>0</v>
          </cell>
          <cell r="GZ11">
            <v>0</v>
          </cell>
          <cell r="HA11">
            <v>161.62700000000001</v>
          </cell>
          <cell r="HB11">
            <v>161.62700000000001</v>
          </cell>
          <cell r="HC11">
            <v>0</v>
          </cell>
          <cell r="HD11">
            <v>0</v>
          </cell>
          <cell r="HE11">
            <v>160</v>
          </cell>
          <cell r="HF11">
            <v>160</v>
          </cell>
          <cell r="HG11">
            <v>0</v>
          </cell>
          <cell r="HH11">
            <v>0</v>
          </cell>
          <cell r="HI11">
            <v>161</v>
          </cell>
          <cell r="HJ11">
            <v>161</v>
          </cell>
          <cell r="HK11">
            <v>0</v>
          </cell>
          <cell r="HL11">
            <v>0</v>
          </cell>
          <cell r="HM11">
            <v>161</v>
          </cell>
          <cell r="HN11">
            <v>161</v>
          </cell>
          <cell r="HO11">
            <v>0</v>
          </cell>
          <cell r="HP11">
            <v>0</v>
          </cell>
        </row>
        <row r="12">
          <cell r="A12" t="str">
            <v>SP-60</v>
          </cell>
          <cell r="B12" t="str">
            <v>SP</v>
          </cell>
          <cell r="C12">
            <v>60</v>
          </cell>
          <cell r="D12" t="str">
            <v>04028 COM CAMAIORE</v>
          </cell>
          <cell r="E12">
            <v>-560</v>
          </cell>
          <cell r="H12">
            <v>-108.53</v>
          </cell>
          <cell r="J12">
            <v>-253</v>
          </cell>
          <cell r="X12">
            <v>-559</v>
          </cell>
          <cell r="Y12">
            <v>-253</v>
          </cell>
          <cell r="Z12">
            <v>-253</v>
          </cell>
          <cell r="AA12">
            <v>-253</v>
          </cell>
          <cell r="AB12">
            <v>-253</v>
          </cell>
          <cell r="AC12">
            <v>-253</v>
          </cell>
          <cell r="AD12">
            <v>-253</v>
          </cell>
          <cell r="AE12">
            <v>-253</v>
          </cell>
          <cell r="AF12">
            <v>-253</v>
          </cell>
          <cell r="AG12">
            <v>-253</v>
          </cell>
          <cell r="AH12">
            <v>-253</v>
          </cell>
          <cell r="AI12">
            <v>-253</v>
          </cell>
          <cell r="AJ12">
            <v>-253</v>
          </cell>
          <cell r="BA12">
            <v>-560</v>
          </cell>
          <cell r="BD12">
            <v>-108.53</v>
          </cell>
          <cell r="BF12">
            <v>-253</v>
          </cell>
          <cell r="BT12">
            <v>-559</v>
          </cell>
          <cell r="BU12">
            <v>-253</v>
          </cell>
          <cell r="BV12">
            <v>-253</v>
          </cell>
          <cell r="BW12">
            <v>-253</v>
          </cell>
          <cell r="BX12">
            <v>-253</v>
          </cell>
          <cell r="BY12">
            <v>-253</v>
          </cell>
          <cell r="BZ12">
            <v>-253</v>
          </cell>
          <cell r="CA12">
            <v>-253</v>
          </cell>
          <cell r="CB12">
            <v>-253</v>
          </cell>
          <cell r="CC12">
            <v>-253</v>
          </cell>
          <cell r="CD12">
            <v>-253</v>
          </cell>
          <cell r="CE12">
            <v>-253</v>
          </cell>
          <cell r="CF12">
            <v>-253</v>
          </cell>
          <cell r="CW12">
            <v>270</v>
          </cell>
          <cell r="CZ12">
            <v>267.68</v>
          </cell>
          <cell r="DB12">
            <v>268</v>
          </cell>
          <cell r="DP12">
            <v>268</v>
          </cell>
          <cell r="DQ12">
            <v>268</v>
          </cell>
          <cell r="DR12">
            <v>268</v>
          </cell>
          <cell r="DS12">
            <v>268</v>
          </cell>
          <cell r="DT12">
            <v>268</v>
          </cell>
          <cell r="DU12">
            <v>268</v>
          </cell>
          <cell r="DV12">
            <v>268</v>
          </cell>
          <cell r="DW12">
            <v>268</v>
          </cell>
          <cell r="DX12">
            <v>268</v>
          </cell>
          <cell r="DY12">
            <v>268</v>
          </cell>
          <cell r="DZ12">
            <v>268</v>
          </cell>
          <cell r="EA12">
            <v>268</v>
          </cell>
          <cell r="EB12">
            <v>268</v>
          </cell>
          <cell r="ES12">
            <v>270</v>
          </cell>
          <cell r="EV12">
            <v>267.68</v>
          </cell>
          <cell r="EX12">
            <v>268</v>
          </cell>
          <cell r="FL12">
            <v>268</v>
          </cell>
          <cell r="FM12">
            <v>268</v>
          </cell>
          <cell r="FN12">
            <v>268</v>
          </cell>
          <cell r="FO12">
            <v>268</v>
          </cell>
          <cell r="FP12">
            <v>268</v>
          </cell>
          <cell r="FQ12">
            <v>268</v>
          </cell>
          <cell r="FR12">
            <v>268</v>
          </cell>
          <cell r="FS12">
            <v>268</v>
          </cell>
          <cell r="FT12">
            <v>268</v>
          </cell>
          <cell r="FU12">
            <v>268</v>
          </cell>
          <cell r="FV12">
            <v>268</v>
          </cell>
          <cell r="FW12">
            <v>268</v>
          </cell>
          <cell r="FX12">
            <v>268</v>
          </cell>
          <cell r="GO12">
            <v>-253</v>
          </cell>
          <cell r="GP12">
            <v>-253</v>
          </cell>
          <cell r="GQ12">
            <v>268</v>
          </cell>
          <cell r="GR12">
            <v>268</v>
          </cell>
          <cell r="GS12">
            <v>-253</v>
          </cell>
          <cell r="GT12">
            <v>-253</v>
          </cell>
          <cell r="GU12">
            <v>268</v>
          </cell>
          <cell r="GV12">
            <v>268</v>
          </cell>
          <cell r="GW12">
            <v>14.401</v>
          </cell>
          <cell r="GX12">
            <v>14.401</v>
          </cell>
          <cell r="GY12">
            <v>32.612000000000002</v>
          </cell>
          <cell r="GZ12">
            <v>32.612000000000002</v>
          </cell>
          <cell r="HA12">
            <v>-588.28599999999994</v>
          </cell>
          <cell r="HB12">
            <v>-588.28599999999994</v>
          </cell>
          <cell r="HC12">
            <v>267.67599999999999</v>
          </cell>
          <cell r="HD12">
            <v>270</v>
          </cell>
          <cell r="HE12">
            <v>-560</v>
          </cell>
          <cell r="HF12">
            <v>-560</v>
          </cell>
          <cell r="HG12">
            <v>270</v>
          </cell>
          <cell r="HH12">
            <v>270</v>
          </cell>
          <cell r="HI12">
            <v>14</v>
          </cell>
          <cell r="HJ12">
            <v>14</v>
          </cell>
          <cell r="HK12">
            <v>33</v>
          </cell>
          <cell r="HL12">
            <v>33</v>
          </cell>
          <cell r="HM12">
            <v>14</v>
          </cell>
          <cell r="HN12">
            <v>14</v>
          </cell>
          <cell r="HO12">
            <v>33</v>
          </cell>
          <cell r="HP12">
            <v>33</v>
          </cell>
        </row>
        <row r="13">
          <cell r="A13" t="str">
            <v>SP-70</v>
          </cell>
          <cell r="B13" t="str">
            <v>SP</v>
          </cell>
          <cell r="C13">
            <v>70</v>
          </cell>
          <cell r="D13" t="str">
            <v>04039 COM CAMPIONE</v>
          </cell>
          <cell r="E13">
            <v>-1080</v>
          </cell>
          <cell r="H13">
            <v>-1050.45</v>
          </cell>
          <cell r="J13">
            <v>-1045</v>
          </cell>
          <cell r="X13">
            <v>-1300</v>
          </cell>
          <cell r="Y13">
            <v>-309</v>
          </cell>
          <cell r="Z13">
            <v>-319</v>
          </cell>
          <cell r="AA13">
            <v>-280</v>
          </cell>
          <cell r="AB13">
            <v>-340</v>
          </cell>
          <cell r="AC13">
            <v>-301</v>
          </cell>
          <cell r="AD13">
            <v>-358</v>
          </cell>
          <cell r="AE13">
            <v>-325</v>
          </cell>
          <cell r="AF13">
            <v>-385</v>
          </cell>
          <cell r="AG13">
            <v>-346</v>
          </cell>
          <cell r="AH13">
            <v>-306</v>
          </cell>
          <cell r="AI13">
            <v>-367</v>
          </cell>
          <cell r="AJ13">
            <v>-327</v>
          </cell>
          <cell r="BA13">
            <v>-1160</v>
          </cell>
          <cell r="BD13">
            <v>-1050.45</v>
          </cell>
          <cell r="BF13">
            <v>-1045</v>
          </cell>
          <cell r="BT13">
            <v>-1383</v>
          </cell>
          <cell r="BU13">
            <v>-391</v>
          </cell>
          <cell r="BV13">
            <v>-401</v>
          </cell>
          <cell r="BW13">
            <v>-362</v>
          </cell>
          <cell r="BX13">
            <v>-422</v>
          </cell>
          <cell r="BY13">
            <v>-383</v>
          </cell>
          <cell r="BZ13">
            <v>-440</v>
          </cell>
          <cell r="CA13">
            <v>-407</v>
          </cell>
          <cell r="CB13">
            <v>-467</v>
          </cell>
          <cell r="CC13">
            <v>-428</v>
          </cell>
          <cell r="CD13">
            <v>-388</v>
          </cell>
          <cell r="CE13">
            <v>-449</v>
          </cell>
          <cell r="CF13">
            <v>-409</v>
          </cell>
          <cell r="CW13">
            <v>90</v>
          </cell>
          <cell r="CZ13">
            <v>29.77</v>
          </cell>
          <cell r="DB13">
            <v>30</v>
          </cell>
          <cell r="DP13">
            <v>75</v>
          </cell>
          <cell r="DQ13">
            <v>35</v>
          </cell>
          <cell r="DR13">
            <v>45</v>
          </cell>
          <cell r="DS13">
            <v>5</v>
          </cell>
          <cell r="DT13">
            <v>65</v>
          </cell>
          <cell r="DU13">
            <v>25</v>
          </cell>
          <cell r="DV13">
            <v>82</v>
          </cell>
          <cell r="DW13">
            <v>48</v>
          </cell>
          <cell r="DX13">
            <v>108</v>
          </cell>
          <cell r="DY13">
            <v>68</v>
          </cell>
          <cell r="DZ13">
            <v>28</v>
          </cell>
          <cell r="EA13">
            <v>88</v>
          </cell>
          <cell r="EB13">
            <v>48</v>
          </cell>
          <cell r="ES13">
            <v>-610</v>
          </cell>
          <cell r="EV13">
            <v>35.64</v>
          </cell>
          <cell r="EX13">
            <v>36</v>
          </cell>
          <cell r="FL13">
            <v>-629</v>
          </cell>
          <cell r="FM13">
            <v>-669</v>
          </cell>
          <cell r="FN13">
            <v>-659</v>
          </cell>
          <cell r="FO13">
            <v>-699</v>
          </cell>
          <cell r="FP13">
            <v>-639</v>
          </cell>
          <cell r="FQ13">
            <v>-679</v>
          </cell>
          <cell r="FR13">
            <v>-622</v>
          </cell>
          <cell r="FS13">
            <v>-656</v>
          </cell>
          <cell r="FT13">
            <v>-596</v>
          </cell>
          <cell r="FU13">
            <v>-636</v>
          </cell>
          <cell r="FV13">
            <v>-676</v>
          </cell>
          <cell r="FW13">
            <v>-616</v>
          </cell>
          <cell r="FX13">
            <v>-656</v>
          </cell>
          <cell r="GO13">
            <v>-327</v>
          </cell>
          <cell r="GP13">
            <v>-409</v>
          </cell>
          <cell r="GQ13">
            <v>48</v>
          </cell>
          <cell r="GR13">
            <v>-656</v>
          </cell>
          <cell r="GS13">
            <v>-327</v>
          </cell>
          <cell r="GT13">
            <v>-409</v>
          </cell>
          <cell r="GU13">
            <v>48</v>
          </cell>
          <cell r="GV13">
            <v>-656</v>
          </cell>
          <cell r="GW13">
            <v>49.872</v>
          </cell>
          <cell r="GX13">
            <v>-20.077999999999999</v>
          </cell>
          <cell r="GY13">
            <v>54.871000000000002</v>
          </cell>
          <cell r="GZ13">
            <v>-2027.46</v>
          </cell>
          <cell r="HA13">
            <v>-1156.624</v>
          </cell>
          <cell r="HB13">
            <v>-1239.1600000000001</v>
          </cell>
          <cell r="HC13">
            <v>67.947000000000003</v>
          </cell>
          <cell r="HD13">
            <v>-540</v>
          </cell>
          <cell r="HE13">
            <v>-1080</v>
          </cell>
          <cell r="HF13">
            <v>-1180</v>
          </cell>
          <cell r="HG13">
            <v>170</v>
          </cell>
          <cell r="HH13">
            <v>-540</v>
          </cell>
          <cell r="HI13">
            <v>50</v>
          </cell>
          <cell r="HJ13">
            <v>-20</v>
          </cell>
          <cell r="HK13">
            <v>55</v>
          </cell>
          <cell r="HL13">
            <v>-2027</v>
          </cell>
          <cell r="HM13">
            <v>50</v>
          </cell>
          <cell r="HN13">
            <v>-20</v>
          </cell>
          <cell r="HO13">
            <v>55</v>
          </cell>
          <cell r="HP13">
            <v>-2027</v>
          </cell>
        </row>
        <row r="14">
          <cell r="A14" t="str">
            <v>SP-80</v>
          </cell>
          <cell r="B14" t="str">
            <v>SP</v>
          </cell>
          <cell r="C14">
            <v>80</v>
          </cell>
          <cell r="D14" t="str">
            <v>04116 COM SIEEB CINA</v>
          </cell>
          <cell r="E14">
            <v>-40</v>
          </cell>
          <cell r="H14">
            <v>-40</v>
          </cell>
          <cell r="J14">
            <v>0</v>
          </cell>
          <cell r="X14">
            <v>-40</v>
          </cell>
          <cell r="Y14">
            <v>0</v>
          </cell>
          <cell r="Z14">
            <v>0</v>
          </cell>
          <cell r="AA14">
            <v>0</v>
          </cell>
          <cell r="AB14">
            <v>0</v>
          </cell>
          <cell r="AC14">
            <v>0</v>
          </cell>
          <cell r="AD14">
            <v>0</v>
          </cell>
          <cell r="AE14">
            <v>0</v>
          </cell>
          <cell r="AF14">
            <v>0</v>
          </cell>
          <cell r="AG14">
            <v>0</v>
          </cell>
          <cell r="AH14">
            <v>0</v>
          </cell>
          <cell r="AI14">
            <v>0</v>
          </cell>
          <cell r="AJ14">
            <v>0</v>
          </cell>
          <cell r="BA14">
            <v>-40</v>
          </cell>
          <cell r="BD14">
            <v>-40</v>
          </cell>
          <cell r="BF14">
            <v>0</v>
          </cell>
          <cell r="BT14">
            <v>-40</v>
          </cell>
          <cell r="BU14">
            <v>0</v>
          </cell>
          <cell r="BV14">
            <v>0</v>
          </cell>
          <cell r="BW14">
            <v>0</v>
          </cell>
          <cell r="BX14">
            <v>0</v>
          </cell>
          <cell r="BY14">
            <v>0</v>
          </cell>
          <cell r="BZ14">
            <v>0</v>
          </cell>
          <cell r="CA14">
            <v>0</v>
          </cell>
          <cell r="CB14">
            <v>0</v>
          </cell>
          <cell r="CC14">
            <v>0</v>
          </cell>
          <cell r="CD14">
            <v>0</v>
          </cell>
          <cell r="CE14">
            <v>0</v>
          </cell>
          <cell r="CF14">
            <v>0</v>
          </cell>
          <cell r="CW14">
            <v>0</v>
          </cell>
          <cell r="CZ14">
            <v>0</v>
          </cell>
          <cell r="DB14">
            <v>0</v>
          </cell>
          <cell r="DP14">
            <v>0</v>
          </cell>
          <cell r="DQ14">
            <v>0</v>
          </cell>
          <cell r="DR14">
            <v>0</v>
          </cell>
          <cell r="DS14">
            <v>0</v>
          </cell>
          <cell r="DT14">
            <v>0</v>
          </cell>
          <cell r="DU14">
            <v>0</v>
          </cell>
          <cell r="DV14">
            <v>0</v>
          </cell>
          <cell r="DW14">
            <v>0</v>
          </cell>
          <cell r="DX14">
            <v>0</v>
          </cell>
          <cell r="DY14">
            <v>0</v>
          </cell>
          <cell r="DZ14">
            <v>0</v>
          </cell>
          <cell r="EA14">
            <v>0</v>
          </cell>
          <cell r="EB14">
            <v>0</v>
          </cell>
          <cell r="ES14">
            <v>0</v>
          </cell>
          <cell r="EV14">
            <v>0</v>
          </cell>
          <cell r="EX14">
            <v>0</v>
          </cell>
          <cell r="FL14">
            <v>0</v>
          </cell>
          <cell r="FM14">
            <v>0</v>
          </cell>
          <cell r="FN14">
            <v>0</v>
          </cell>
          <cell r="FO14">
            <v>0</v>
          </cell>
          <cell r="FP14">
            <v>0</v>
          </cell>
          <cell r="FQ14">
            <v>0</v>
          </cell>
          <cell r="FR14">
            <v>0</v>
          </cell>
          <cell r="FS14">
            <v>0</v>
          </cell>
          <cell r="FT14">
            <v>0</v>
          </cell>
          <cell r="FU14">
            <v>0</v>
          </cell>
          <cell r="FV14">
            <v>0</v>
          </cell>
          <cell r="FW14">
            <v>0</v>
          </cell>
          <cell r="FX14">
            <v>0</v>
          </cell>
          <cell r="GO14">
            <v>0</v>
          </cell>
          <cell r="GP14">
            <v>0</v>
          </cell>
          <cell r="GQ14">
            <v>0</v>
          </cell>
          <cell r="GR14">
            <v>0</v>
          </cell>
          <cell r="GS14">
            <v>0</v>
          </cell>
          <cell r="GT14">
            <v>0</v>
          </cell>
          <cell r="GU14">
            <v>0</v>
          </cell>
          <cell r="GV14">
            <v>0</v>
          </cell>
          <cell r="GW14">
            <v>-68.989999999999995</v>
          </cell>
          <cell r="GX14">
            <v>-68.989999999999995</v>
          </cell>
          <cell r="GY14">
            <v>0</v>
          </cell>
          <cell r="GZ14">
            <v>0</v>
          </cell>
          <cell r="HA14">
            <v>259.995</v>
          </cell>
          <cell r="HB14">
            <v>259.995</v>
          </cell>
          <cell r="HC14">
            <v>0</v>
          </cell>
          <cell r="HD14">
            <v>0</v>
          </cell>
          <cell r="HE14">
            <v>260</v>
          </cell>
          <cell r="HF14">
            <v>260</v>
          </cell>
          <cell r="HG14">
            <v>0</v>
          </cell>
          <cell r="HH14">
            <v>0</v>
          </cell>
          <cell r="HI14">
            <v>-69</v>
          </cell>
          <cell r="HJ14">
            <v>-69</v>
          </cell>
          <cell r="HK14">
            <v>0</v>
          </cell>
          <cell r="HL14">
            <v>0</v>
          </cell>
          <cell r="HM14">
            <v>-69</v>
          </cell>
          <cell r="HN14">
            <v>-69</v>
          </cell>
          <cell r="HO14">
            <v>0</v>
          </cell>
          <cell r="HP14">
            <v>0</v>
          </cell>
        </row>
        <row r="15">
          <cell r="A15" t="str">
            <v>SP-90</v>
          </cell>
          <cell r="B15" t="str">
            <v>SP</v>
          </cell>
          <cell r="C15">
            <v>90</v>
          </cell>
          <cell r="D15" t="str">
            <v>04119 COM CASERMA DONATI</v>
          </cell>
          <cell r="E15">
            <v>850</v>
          </cell>
          <cell r="H15">
            <v>731.2</v>
          </cell>
          <cell r="J15">
            <v>752</v>
          </cell>
          <cell r="X15">
            <v>826</v>
          </cell>
          <cell r="Y15">
            <v>842</v>
          </cell>
          <cell r="Z15">
            <v>858</v>
          </cell>
          <cell r="AA15">
            <v>874</v>
          </cell>
          <cell r="AB15">
            <v>890</v>
          </cell>
          <cell r="AC15">
            <v>906</v>
          </cell>
          <cell r="AD15">
            <v>922</v>
          </cell>
          <cell r="AE15">
            <v>938</v>
          </cell>
          <cell r="AF15">
            <v>954</v>
          </cell>
          <cell r="AG15">
            <v>970</v>
          </cell>
          <cell r="AH15">
            <v>986</v>
          </cell>
          <cell r="AI15">
            <v>1002</v>
          </cell>
          <cell r="AJ15">
            <v>1018</v>
          </cell>
          <cell r="BA15">
            <v>790</v>
          </cell>
          <cell r="BD15">
            <v>673.4</v>
          </cell>
          <cell r="BF15">
            <v>697</v>
          </cell>
          <cell r="BT15">
            <v>770</v>
          </cell>
          <cell r="BU15">
            <v>786</v>
          </cell>
          <cell r="BV15">
            <v>802</v>
          </cell>
          <cell r="BW15">
            <v>818</v>
          </cell>
          <cell r="BX15">
            <v>834</v>
          </cell>
          <cell r="BY15">
            <v>850</v>
          </cell>
          <cell r="BZ15">
            <v>866</v>
          </cell>
          <cell r="CA15">
            <v>882</v>
          </cell>
          <cell r="CB15">
            <v>898</v>
          </cell>
          <cell r="CC15">
            <v>914</v>
          </cell>
          <cell r="CD15">
            <v>930</v>
          </cell>
          <cell r="CE15">
            <v>946</v>
          </cell>
          <cell r="CF15">
            <v>962</v>
          </cell>
          <cell r="CW15">
            <v>540</v>
          </cell>
          <cell r="CZ15">
            <v>571.13</v>
          </cell>
          <cell r="DB15">
            <v>543</v>
          </cell>
          <cell r="DP15">
            <v>519</v>
          </cell>
          <cell r="DQ15">
            <v>503</v>
          </cell>
          <cell r="DR15">
            <v>487</v>
          </cell>
          <cell r="DS15">
            <v>471</v>
          </cell>
          <cell r="DT15">
            <v>455</v>
          </cell>
          <cell r="DU15">
            <v>439</v>
          </cell>
          <cell r="DV15">
            <v>423</v>
          </cell>
          <cell r="DW15">
            <v>407</v>
          </cell>
          <cell r="DX15">
            <v>391</v>
          </cell>
          <cell r="DY15">
            <v>375</v>
          </cell>
          <cell r="DZ15">
            <v>359</v>
          </cell>
          <cell r="EA15">
            <v>343</v>
          </cell>
          <cell r="EB15">
            <v>327</v>
          </cell>
          <cell r="ES15">
            <v>660</v>
          </cell>
          <cell r="EV15">
            <v>713.5</v>
          </cell>
          <cell r="EX15">
            <v>661</v>
          </cell>
          <cell r="FL15">
            <v>592</v>
          </cell>
          <cell r="FM15">
            <v>561</v>
          </cell>
          <cell r="FN15">
            <v>530</v>
          </cell>
          <cell r="FO15">
            <v>499</v>
          </cell>
          <cell r="FP15">
            <v>468</v>
          </cell>
          <cell r="FQ15">
            <v>437</v>
          </cell>
          <cell r="FR15">
            <v>406</v>
          </cell>
          <cell r="FS15">
            <v>375</v>
          </cell>
          <cell r="FT15">
            <v>344</v>
          </cell>
          <cell r="FU15">
            <v>313</v>
          </cell>
          <cell r="FV15">
            <v>282</v>
          </cell>
          <cell r="FW15">
            <v>251</v>
          </cell>
          <cell r="FX15">
            <v>220</v>
          </cell>
          <cell r="GO15">
            <v>1018</v>
          </cell>
          <cell r="GP15">
            <v>962</v>
          </cell>
          <cell r="GQ15">
            <v>327</v>
          </cell>
          <cell r="GR15">
            <v>220</v>
          </cell>
          <cell r="GS15">
            <v>1018</v>
          </cell>
          <cell r="GT15">
            <v>962</v>
          </cell>
          <cell r="GU15">
            <v>327</v>
          </cell>
          <cell r="GV15">
            <v>220</v>
          </cell>
          <cell r="GW15">
            <v>293.55500000000001</v>
          </cell>
          <cell r="GX15">
            <v>245.583</v>
          </cell>
          <cell r="GY15">
            <v>6.3179999999999996</v>
          </cell>
          <cell r="GZ15">
            <v>1082.6300000000001</v>
          </cell>
          <cell r="HA15">
            <v>1047.8789999999999</v>
          </cell>
          <cell r="HB15">
            <v>997.05200000000002</v>
          </cell>
          <cell r="HC15">
            <v>361.36099999999999</v>
          </cell>
          <cell r="HD15">
            <v>480</v>
          </cell>
          <cell r="HE15">
            <v>790</v>
          </cell>
          <cell r="HF15">
            <v>750</v>
          </cell>
          <cell r="HG15">
            <v>650</v>
          </cell>
          <cell r="HH15">
            <v>770</v>
          </cell>
          <cell r="HI15">
            <v>294</v>
          </cell>
          <cell r="HJ15">
            <v>246</v>
          </cell>
          <cell r="HK15">
            <v>6</v>
          </cell>
          <cell r="HL15">
            <v>1083</v>
          </cell>
          <cell r="HM15">
            <v>294</v>
          </cell>
          <cell r="HN15">
            <v>246</v>
          </cell>
          <cell r="HO15">
            <v>6</v>
          </cell>
          <cell r="HP15">
            <v>1083</v>
          </cell>
        </row>
        <row r="16">
          <cell r="A16" t="str">
            <v>SP-42</v>
          </cell>
          <cell r="B16" t="str">
            <v>SP</v>
          </cell>
          <cell r="C16">
            <v>42</v>
          </cell>
          <cell r="D16" t="str">
            <v>04135 COM CASTELLO 99</v>
          </cell>
          <cell r="E16">
            <v>0</v>
          </cell>
          <cell r="J16">
            <v>0</v>
          </cell>
          <cell r="BA16">
            <v>0</v>
          </cell>
          <cell r="BF16">
            <v>0</v>
          </cell>
          <cell r="BU16">
            <v>0</v>
          </cell>
          <cell r="BV16">
            <v>0</v>
          </cell>
          <cell r="BW16">
            <v>0</v>
          </cell>
          <cell r="BX16">
            <v>0</v>
          </cell>
          <cell r="BY16">
            <v>0</v>
          </cell>
          <cell r="BZ16">
            <v>0</v>
          </cell>
          <cell r="CA16">
            <v>0</v>
          </cell>
          <cell r="CB16">
            <v>0</v>
          </cell>
          <cell r="CC16">
            <v>0</v>
          </cell>
          <cell r="CD16">
            <v>0</v>
          </cell>
          <cell r="CE16">
            <v>0</v>
          </cell>
          <cell r="CW16">
            <v>0</v>
          </cell>
          <cell r="DB16">
            <v>0</v>
          </cell>
          <cell r="ES16">
            <v>0</v>
          </cell>
          <cell r="EX16">
            <v>0</v>
          </cell>
          <cell r="GW16">
            <v>0</v>
          </cell>
          <cell r="GX16">
            <v>-3.238</v>
          </cell>
          <cell r="GY16">
            <v>3.64</v>
          </cell>
          <cell r="GZ16">
            <v>3.64</v>
          </cell>
          <cell r="HD16">
            <v>0</v>
          </cell>
          <cell r="HE16">
            <v>10</v>
          </cell>
          <cell r="HF16">
            <v>10</v>
          </cell>
          <cell r="HG16">
            <v>0</v>
          </cell>
          <cell r="HH16">
            <v>-10</v>
          </cell>
          <cell r="HI16">
            <v>-3</v>
          </cell>
          <cell r="HJ16">
            <v>-3</v>
          </cell>
          <cell r="HK16">
            <v>4</v>
          </cell>
          <cell r="HL16">
            <v>4</v>
          </cell>
          <cell r="HM16">
            <v>-3</v>
          </cell>
          <cell r="HN16">
            <v>-3</v>
          </cell>
          <cell r="HO16">
            <v>4</v>
          </cell>
          <cell r="HP16">
            <v>4</v>
          </cell>
        </row>
        <row r="17">
          <cell r="A17" t="str">
            <v>SP-100</v>
          </cell>
          <cell r="B17" t="str">
            <v>SP</v>
          </cell>
          <cell r="C17">
            <v>100</v>
          </cell>
          <cell r="D17" t="str">
            <v>04166 COM CCTE</v>
          </cell>
          <cell r="E17">
            <v>20</v>
          </cell>
          <cell r="H17">
            <v>23.72</v>
          </cell>
          <cell r="J17">
            <v>24</v>
          </cell>
          <cell r="X17">
            <v>24</v>
          </cell>
          <cell r="Y17">
            <v>24</v>
          </cell>
          <cell r="Z17">
            <v>24</v>
          </cell>
          <cell r="AA17">
            <v>24</v>
          </cell>
          <cell r="AB17">
            <v>24</v>
          </cell>
          <cell r="AC17">
            <v>24</v>
          </cell>
          <cell r="AD17">
            <v>24</v>
          </cell>
          <cell r="AE17">
            <v>24</v>
          </cell>
          <cell r="AF17">
            <v>24</v>
          </cell>
          <cell r="AG17">
            <v>24</v>
          </cell>
          <cell r="AH17">
            <v>24</v>
          </cell>
          <cell r="AI17">
            <v>24</v>
          </cell>
          <cell r="AJ17">
            <v>24</v>
          </cell>
          <cell r="BA17">
            <v>20</v>
          </cell>
          <cell r="BD17">
            <v>23.72</v>
          </cell>
          <cell r="BF17">
            <v>24</v>
          </cell>
          <cell r="BT17">
            <v>24</v>
          </cell>
          <cell r="BU17">
            <v>24</v>
          </cell>
          <cell r="BV17">
            <v>24</v>
          </cell>
          <cell r="BW17">
            <v>24</v>
          </cell>
          <cell r="BX17">
            <v>24</v>
          </cell>
          <cell r="BY17">
            <v>24</v>
          </cell>
          <cell r="BZ17">
            <v>24</v>
          </cell>
          <cell r="CA17">
            <v>24</v>
          </cell>
          <cell r="CB17">
            <v>24</v>
          </cell>
          <cell r="CC17">
            <v>24</v>
          </cell>
          <cell r="CD17">
            <v>24</v>
          </cell>
          <cell r="CE17">
            <v>24</v>
          </cell>
          <cell r="CF17">
            <v>24</v>
          </cell>
          <cell r="CW17">
            <v>160</v>
          </cell>
          <cell r="CZ17">
            <v>157.35</v>
          </cell>
          <cell r="DB17">
            <v>157</v>
          </cell>
          <cell r="DP17">
            <v>157</v>
          </cell>
          <cell r="DQ17">
            <v>157</v>
          </cell>
          <cell r="DR17">
            <v>157</v>
          </cell>
          <cell r="DS17">
            <v>157</v>
          </cell>
          <cell r="DT17">
            <v>157</v>
          </cell>
          <cell r="DU17">
            <v>157</v>
          </cell>
          <cell r="DV17">
            <v>157</v>
          </cell>
          <cell r="DW17">
            <v>157</v>
          </cell>
          <cell r="DX17">
            <v>157</v>
          </cell>
          <cell r="DY17">
            <v>157</v>
          </cell>
          <cell r="DZ17">
            <v>157</v>
          </cell>
          <cell r="EA17">
            <v>157</v>
          </cell>
          <cell r="EB17">
            <v>157</v>
          </cell>
          <cell r="ES17">
            <v>20</v>
          </cell>
          <cell r="EV17">
            <v>17.59</v>
          </cell>
          <cell r="EX17">
            <v>18</v>
          </cell>
          <cell r="FL17">
            <v>18</v>
          </cell>
          <cell r="FM17">
            <v>18</v>
          </cell>
          <cell r="FN17">
            <v>18</v>
          </cell>
          <cell r="FO17">
            <v>18</v>
          </cell>
          <cell r="FP17">
            <v>18</v>
          </cell>
          <cell r="FQ17">
            <v>18</v>
          </cell>
          <cell r="FR17">
            <v>18</v>
          </cell>
          <cell r="FS17">
            <v>18</v>
          </cell>
          <cell r="FT17">
            <v>18</v>
          </cell>
          <cell r="FU17">
            <v>18</v>
          </cell>
          <cell r="FV17">
            <v>18</v>
          </cell>
          <cell r="FW17">
            <v>18</v>
          </cell>
          <cell r="FX17">
            <v>18</v>
          </cell>
          <cell r="GO17">
            <v>24</v>
          </cell>
          <cell r="GP17">
            <v>24</v>
          </cell>
          <cell r="GQ17">
            <v>157</v>
          </cell>
          <cell r="GR17">
            <v>18</v>
          </cell>
          <cell r="GS17">
            <v>24</v>
          </cell>
          <cell r="GT17">
            <v>24</v>
          </cell>
          <cell r="GU17">
            <v>157</v>
          </cell>
          <cell r="GV17">
            <v>18</v>
          </cell>
          <cell r="GW17">
            <v>-125.804</v>
          </cell>
          <cell r="GX17">
            <v>-125.804</v>
          </cell>
          <cell r="GY17">
            <v>167.12100000000001</v>
          </cell>
          <cell r="GZ17">
            <v>167.12</v>
          </cell>
          <cell r="HA17">
            <v>25.11</v>
          </cell>
          <cell r="HB17">
            <v>25.11</v>
          </cell>
          <cell r="HC17">
            <v>155.96299999999999</v>
          </cell>
          <cell r="HD17">
            <v>20</v>
          </cell>
          <cell r="HE17">
            <v>20</v>
          </cell>
          <cell r="HF17">
            <v>20</v>
          </cell>
          <cell r="HG17">
            <v>160</v>
          </cell>
          <cell r="HH17">
            <v>20</v>
          </cell>
          <cell r="HI17">
            <v>-126</v>
          </cell>
          <cell r="HJ17">
            <v>-126</v>
          </cell>
          <cell r="HK17">
            <v>167</v>
          </cell>
          <cell r="HL17">
            <v>167</v>
          </cell>
          <cell r="HM17">
            <v>-126</v>
          </cell>
          <cell r="HN17">
            <v>-126</v>
          </cell>
          <cell r="HO17">
            <v>167</v>
          </cell>
          <cell r="HP17">
            <v>167</v>
          </cell>
        </row>
        <row r="18">
          <cell r="A18" t="str">
            <v>SP-110</v>
          </cell>
          <cell r="B18" t="str">
            <v>SP</v>
          </cell>
          <cell r="C18">
            <v>110</v>
          </cell>
          <cell r="D18" t="str">
            <v>04427 COM ILIM</v>
          </cell>
          <cell r="E18">
            <v>890</v>
          </cell>
          <cell r="H18">
            <v>939.91</v>
          </cell>
          <cell r="J18">
            <v>940</v>
          </cell>
          <cell r="X18">
            <v>887</v>
          </cell>
          <cell r="Y18">
            <v>893</v>
          </cell>
          <cell r="Z18">
            <v>948</v>
          </cell>
          <cell r="AA18">
            <v>954</v>
          </cell>
          <cell r="AB18">
            <v>1059</v>
          </cell>
          <cell r="AC18">
            <v>1064</v>
          </cell>
          <cell r="AD18">
            <v>1069</v>
          </cell>
          <cell r="AE18">
            <v>1075</v>
          </cell>
          <cell r="AF18">
            <v>1180</v>
          </cell>
          <cell r="AG18">
            <v>1186</v>
          </cell>
          <cell r="AH18">
            <v>1191</v>
          </cell>
          <cell r="AI18">
            <v>1296</v>
          </cell>
          <cell r="AJ18">
            <v>1247</v>
          </cell>
          <cell r="BA18">
            <v>-370</v>
          </cell>
          <cell r="BD18">
            <v>-283.51</v>
          </cell>
          <cell r="BF18">
            <v>-284</v>
          </cell>
          <cell r="BT18">
            <v>-379</v>
          </cell>
          <cell r="BU18">
            <v>-373</v>
          </cell>
          <cell r="BV18">
            <v>-318</v>
          </cell>
          <cell r="BW18">
            <v>-312</v>
          </cell>
          <cell r="BX18">
            <v>-207</v>
          </cell>
          <cell r="BY18">
            <v>-202</v>
          </cell>
          <cell r="BZ18">
            <v>-197</v>
          </cell>
          <cell r="CA18">
            <v>-191</v>
          </cell>
          <cell r="CB18">
            <v>-86</v>
          </cell>
          <cell r="CC18">
            <v>-80</v>
          </cell>
          <cell r="CD18">
            <v>-75</v>
          </cell>
          <cell r="CE18">
            <v>30</v>
          </cell>
          <cell r="CF18">
            <v>-19</v>
          </cell>
          <cell r="CW18">
            <v>2190</v>
          </cell>
          <cell r="CZ18">
            <v>2182.61</v>
          </cell>
          <cell r="DB18">
            <v>2183</v>
          </cell>
          <cell r="DP18">
            <v>2188</v>
          </cell>
          <cell r="DQ18">
            <v>2178</v>
          </cell>
          <cell r="DR18">
            <v>2118</v>
          </cell>
          <cell r="DS18">
            <v>2108</v>
          </cell>
          <cell r="DT18">
            <v>1998</v>
          </cell>
          <cell r="DU18">
            <v>1988</v>
          </cell>
          <cell r="DV18">
            <v>1978</v>
          </cell>
          <cell r="DW18">
            <v>1968</v>
          </cell>
          <cell r="DX18">
            <v>1858</v>
          </cell>
          <cell r="DY18">
            <v>1848</v>
          </cell>
          <cell r="DZ18">
            <v>1838</v>
          </cell>
          <cell r="EA18">
            <v>1728</v>
          </cell>
          <cell r="EB18">
            <v>1772</v>
          </cell>
          <cell r="ES18">
            <v>4410</v>
          </cell>
          <cell r="EV18">
            <v>4392.8</v>
          </cell>
          <cell r="EX18">
            <v>4393</v>
          </cell>
          <cell r="FL18">
            <v>4410</v>
          </cell>
          <cell r="FM18">
            <v>4400</v>
          </cell>
          <cell r="FN18">
            <v>4340</v>
          </cell>
          <cell r="FO18">
            <v>4330</v>
          </cell>
          <cell r="FP18">
            <v>4220</v>
          </cell>
          <cell r="FQ18">
            <v>4210</v>
          </cell>
          <cell r="FR18">
            <v>4200</v>
          </cell>
          <cell r="FS18">
            <v>4190</v>
          </cell>
          <cell r="FT18">
            <v>4080</v>
          </cell>
          <cell r="FU18">
            <v>4070</v>
          </cell>
          <cell r="FV18">
            <v>4060</v>
          </cell>
          <cell r="FW18">
            <v>3950</v>
          </cell>
          <cell r="FX18">
            <v>3994</v>
          </cell>
          <cell r="GO18">
            <v>1247</v>
          </cell>
          <cell r="GP18">
            <v>-19</v>
          </cell>
          <cell r="GQ18">
            <v>1772</v>
          </cell>
          <cell r="GR18">
            <v>3994</v>
          </cell>
          <cell r="GS18">
            <v>1247</v>
          </cell>
          <cell r="GT18">
            <v>-19</v>
          </cell>
          <cell r="GU18">
            <v>1772</v>
          </cell>
          <cell r="GV18">
            <v>3994</v>
          </cell>
          <cell r="GW18">
            <v>106.249</v>
          </cell>
          <cell r="GX18">
            <v>-624.98299999999995</v>
          </cell>
          <cell r="GY18">
            <v>2207.4090000000001</v>
          </cell>
          <cell r="GZ18">
            <v>4843.12</v>
          </cell>
          <cell r="HA18">
            <v>493.68400000000003</v>
          </cell>
          <cell r="HB18">
            <v>-785.42100000000005</v>
          </cell>
          <cell r="HC18">
            <v>2244.3510000000001</v>
          </cell>
          <cell r="HD18">
            <v>4810</v>
          </cell>
          <cell r="HE18">
            <v>80</v>
          </cell>
          <cell r="HF18">
            <v>-1280</v>
          </cell>
          <cell r="HG18">
            <v>2720</v>
          </cell>
          <cell r="HH18">
            <v>5360</v>
          </cell>
          <cell r="HI18">
            <v>270</v>
          </cell>
          <cell r="HJ18">
            <v>-461</v>
          </cell>
          <cell r="HK18">
            <v>2043</v>
          </cell>
          <cell r="HL18">
            <v>4679</v>
          </cell>
          <cell r="HM18">
            <v>270</v>
          </cell>
          <cell r="HN18">
            <v>-461</v>
          </cell>
          <cell r="HO18">
            <v>2043</v>
          </cell>
          <cell r="HP18">
            <v>4679</v>
          </cell>
        </row>
        <row r="19">
          <cell r="A19" t="str">
            <v>SP-120</v>
          </cell>
          <cell r="B19" t="str">
            <v>SP</v>
          </cell>
          <cell r="C19">
            <v>120</v>
          </cell>
          <cell r="D19" t="str">
            <v>07928 COM AUTOSILO CAMPIONE D'ITALIA</v>
          </cell>
          <cell r="E19">
            <v>-40</v>
          </cell>
          <cell r="H19">
            <v>-2.44</v>
          </cell>
          <cell r="J19">
            <v>0</v>
          </cell>
          <cell r="X19">
            <v>-39</v>
          </cell>
          <cell r="Y19">
            <v>0</v>
          </cell>
          <cell r="Z19">
            <v>0</v>
          </cell>
          <cell r="AA19">
            <v>0</v>
          </cell>
          <cell r="AB19">
            <v>0</v>
          </cell>
          <cell r="AC19">
            <v>0</v>
          </cell>
          <cell r="AD19">
            <v>0</v>
          </cell>
          <cell r="AE19">
            <v>0</v>
          </cell>
          <cell r="AF19">
            <v>0</v>
          </cell>
          <cell r="AG19">
            <v>0</v>
          </cell>
          <cell r="AH19">
            <v>0</v>
          </cell>
          <cell r="AI19">
            <v>0</v>
          </cell>
          <cell r="AJ19">
            <v>0</v>
          </cell>
          <cell r="BA19">
            <v>-40</v>
          </cell>
          <cell r="BD19">
            <v>-2.44</v>
          </cell>
          <cell r="BF19">
            <v>0</v>
          </cell>
          <cell r="BT19">
            <v>-39</v>
          </cell>
          <cell r="BU19">
            <v>0</v>
          </cell>
          <cell r="BV19">
            <v>0</v>
          </cell>
          <cell r="BW19">
            <v>0</v>
          </cell>
          <cell r="BX19">
            <v>0</v>
          </cell>
          <cell r="BY19">
            <v>0</v>
          </cell>
          <cell r="BZ19">
            <v>0</v>
          </cell>
          <cell r="CA19">
            <v>0</v>
          </cell>
          <cell r="CB19">
            <v>0</v>
          </cell>
          <cell r="CC19">
            <v>0</v>
          </cell>
          <cell r="CD19">
            <v>0</v>
          </cell>
          <cell r="CE19">
            <v>0</v>
          </cell>
          <cell r="CF19">
            <v>0</v>
          </cell>
          <cell r="CW19">
            <v>0</v>
          </cell>
          <cell r="CZ19">
            <v>0</v>
          </cell>
          <cell r="DB19">
            <v>0</v>
          </cell>
          <cell r="DP19">
            <v>0</v>
          </cell>
          <cell r="DQ19">
            <v>0</v>
          </cell>
          <cell r="DR19">
            <v>0</v>
          </cell>
          <cell r="DS19">
            <v>0</v>
          </cell>
          <cell r="DT19">
            <v>0</v>
          </cell>
          <cell r="DU19">
            <v>0</v>
          </cell>
          <cell r="DV19">
            <v>0</v>
          </cell>
          <cell r="DW19">
            <v>0</v>
          </cell>
          <cell r="DX19">
            <v>0</v>
          </cell>
          <cell r="DY19">
            <v>0</v>
          </cell>
          <cell r="DZ19">
            <v>0</v>
          </cell>
          <cell r="EA19">
            <v>0</v>
          </cell>
          <cell r="EB19">
            <v>0</v>
          </cell>
          <cell r="ES19">
            <v>0</v>
          </cell>
          <cell r="EV19">
            <v>0</v>
          </cell>
          <cell r="EX19">
            <v>0</v>
          </cell>
          <cell r="FL19">
            <v>0</v>
          </cell>
          <cell r="FM19">
            <v>0</v>
          </cell>
          <cell r="FN19">
            <v>0</v>
          </cell>
          <cell r="FO19">
            <v>0</v>
          </cell>
          <cell r="FP19">
            <v>0</v>
          </cell>
          <cell r="FQ19">
            <v>0</v>
          </cell>
          <cell r="FR19">
            <v>0</v>
          </cell>
          <cell r="FS19">
            <v>0</v>
          </cell>
          <cell r="FT19">
            <v>0</v>
          </cell>
          <cell r="FU19">
            <v>0</v>
          </cell>
          <cell r="FV19">
            <v>0</v>
          </cell>
          <cell r="FW19">
            <v>0</v>
          </cell>
          <cell r="FX19">
            <v>0</v>
          </cell>
          <cell r="GO19">
            <v>0</v>
          </cell>
          <cell r="GP19">
            <v>0</v>
          </cell>
          <cell r="GQ19">
            <v>0</v>
          </cell>
          <cell r="GR19">
            <v>0</v>
          </cell>
          <cell r="GS19">
            <v>0</v>
          </cell>
          <cell r="GT19">
            <v>0</v>
          </cell>
          <cell r="GU19">
            <v>0</v>
          </cell>
          <cell r="GV19">
            <v>0</v>
          </cell>
          <cell r="GW19">
            <v>240.03200000000001</v>
          </cell>
          <cell r="GX19">
            <v>240.03200000000001</v>
          </cell>
          <cell r="GY19">
            <v>-645</v>
          </cell>
          <cell r="GZ19">
            <v>-645</v>
          </cell>
          <cell r="HA19">
            <v>-53.073999999999998</v>
          </cell>
          <cell r="HB19">
            <v>-53.073999999999998</v>
          </cell>
          <cell r="HC19">
            <v>0</v>
          </cell>
          <cell r="HD19">
            <v>-40</v>
          </cell>
          <cell r="HE19">
            <v>-450</v>
          </cell>
          <cell r="HF19">
            <v>-450</v>
          </cell>
          <cell r="HG19">
            <v>0</v>
          </cell>
          <cell r="HH19">
            <v>0</v>
          </cell>
          <cell r="HI19">
            <v>240</v>
          </cell>
          <cell r="HJ19">
            <v>240</v>
          </cell>
          <cell r="HK19">
            <v>-645</v>
          </cell>
          <cell r="HL19">
            <v>-645</v>
          </cell>
          <cell r="HM19">
            <v>240</v>
          </cell>
          <cell r="HN19">
            <v>240</v>
          </cell>
          <cell r="HO19">
            <v>-645</v>
          </cell>
          <cell r="HP19">
            <v>-645</v>
          </cell>
        </row>
        <row r="20">
          <cell r="A20" t="str">
            <v>SP-130</v>
          </cell>
          <cell r="B20" t="str">
            <v>SP</v>
          </cell>
          <cell r="C20">
            <v>130</v>
          </cell>
          <cell r="D20" t="str">
            <v>16068 COM IGL ENG_CO</v>
          </cell>
          <cell r="E20">
            <v>400</v>
          </cell>
          <cell r="J20">
            <v>0</v>
          </cell>
          <cell r="BA20">
            <v>540</v>
          </cell>
          <cell r="BF20">
            <v>0</v>
          </cell>
          <cell r="BU20">
            <v>0</v>
          </cell>
          <cell r="BV20">
            <v>0</v>
          </cell>
          <cell r="BW20">
            <v>0</v>
          </cell>
          <cell r="BX20">
            <v>0</v>
          </cell>
          <cell r="BY20">
            <v>0</v>
          </cell>
          <cell r="BZ20">
            <v>0</v>
          </cell>
          <cell r="CA20">
            <v>0</v>
          </cell>
          <cell r="CB20">
            <v>0</v>
          </cell>
          <cell r="CC20">
            <v>0</v>
          </cell>
          <cell r="CD20">
            <v>0</v>
          </cell>
          <cell r="CE20">
            <v>0</v>
          </cell>
          <cell r="CW20">
            <v>10</v>
          </cell>
          <cell r="DB20">
            <v>0</v>
          </cell>
          <cell r="ES20">
            <v>-590</v>
          </cell>
          <cell r="EX20">
            <v>0</v>
          </cell>
          <cell r="GW20">
            <v>151.42099999999999</v>
          </cell>
          <cell r="GX20">
            <v>172.70699999999999</v>
          </cell>
          <cell r="GY20">
            <v>4.0919999999999996</v>
          </cell>
          <cell r="GZ20">
            <v>-35.299999999999997</v>
          </cell>
          <cell r="HA20">
            <v>-96.671999999999997</v>
          </cell>
          <cell r="HB20">
            <v>-72.537000000000006</v>
          </cell>
          <cell r="HC20">
            <v>30.817</v>
          </cell>
          <cell r="HD20">
            <v>20</v>
          </cell>
          <cell r="HE20">
            <v>500</v>
          </cell>
          <cell r="HF20">
            <v>520</v>
          </cell>
          <cell r="HG20">
            <v>60</v>
          </cell>
          <cell r="HH20">
            <v>-480</v>
          </cell>
        </row>
        <row r="21">
          <cell r="A21" t="str">
            <v>SP-140</v>
          </cell>
          <cell r="B21" t="str">
            <v>SP</v>
          </cell>
          <cell r="C21">
            <v>140</v>
          </cell>
          <cell r="D21" t="str">
            <v>16815 COM IGL SERVIZI</v>
          </cell>
          <cell r="E21">
            <v>-80</v>
          </cell>
          <cell r="H21">
            <v>197.87</v>
          </cell>
          <cell r="J21">
            <v>197</v>
          </cell>
          <cell r="X21">
            <v>-90</v>
          </cell>
          <cell r="Y21">
            <v>-93</v>
          </cell>
          <cell r="Z21">
            <v>-96</v>
          </cell>
          <cell r="AA21">
            <v>-94</v>
          </cell>
          <cell r="AB21">
            <v>-97</v>
          </cell>
          <cell r="AC21">
            <v>-100</v>
          </cell>
          <cell r="AD21">
            <v>-98</v>
          </cell>
          <cell r="AE21">
            <v>-101</v>
          </cell>
          <cell r="AF21">
            <v>-104</v>
          </cell>
          <cell r="AG21">
            <v>-102</v>
          </cell>
          <cell r="AH21">
            <v>-105</v>
          </cell>
          <cell r="AI21">
            <v>-108</v>
          </cell>
          <cell r="AJ21">
            <v>-106</v>
          </cell>
          <cell r="BA21">
            <v>-80</v>
          </cell>
          <cell r="BD21">
            <v>197.87</v>
          </cell>
          <cell r="BF21">
            <v>197</v>
          </cell>
          <cell r="BT21">
            <v>-90</v>
          </cell>
          <cell r="BU21">
            <v>-93</v>
          </cell>
          <cell r="BV21">
            <v>-96</v>
          </cell>
          <cell r="BW21">
            <v>-94</v>
          </cell>
          <cell r="BX21">
            <v>-97</v>
          </cell>
          <cell r="BY21">
            <v>-100</v>
          </cell>
          <cell r="BZ21">
            <v>-98</v>
          </cell>
          <cell r="CA21">
            <v>-101</v>
          </cell>
          <cell r="CB21">
            <v>-104</v>
          </cell>
          <cell r="CC21">
            <v>-102</v>
          </cell>
          <cell r="CD21">
            <v>-105</v>
          </cell>
          <cell r="CE21">
            <v>-108</v>
          </cell>
          <cell r="CF21">
            <v>-106</v>
          </cell>
          <cell r="CW21">
            <v>0</v>
          </cell>
          <cell r="CZ21">
            <v>0</v>
          </cell>
          <cell r="DB21">
            <v>0</v>
          </cell>
          <cell r="DP21">
            <v>0</v>
          </cell>
          <cell r="DQ21">
            <v>0</v>
          </cell>
          <cell r="DR21">
            <v>0</v>
          </cell>
          <cell r="DS21">
            <v>0</v>
          </cell>
          <cell r="DT21">
            <v>0</v>
          </cell>
          <cell r="DU21">
            <v>0</v>
          </cell>
          <cell r="DV21">
            <v>0</v>
          </cell>
          <cell r="DW21">
            <v>0</v>
          </cell>
          <cell r="DX21">
            <v>0</v>
          </cell>
          <cell r="DY21">
            <v>0</v>
          </cell>
          <cell r="DZ21">
            <v>0</v>
          </cell>
          <cell r="EA21">
            <v>0</v>
          </cell>
          <cell r="EB21">
            <v>0</v>
          </cell>
          <cell r="ES21">
            <v>0</v>
          </cell>
          <cell r="EV21">
            <v>0</v>
          </cell>
          <cell r="EX21">
            <v>0</v>
          </cell>
          <cell r="FL21">
            <v>0</v>
          </cell>
          <cell r="FM21">
            <v>0</v>
          </cell>
          <cell r="FN21">
            <v>0</v>
          </cell>
          <cell r="FO21">
            <v>-5</v>
          </cell>
          <cell r="FP21">
            <v>-5</v>
          </cell>
          <cell r="FQ21">
            <v>-5</v>
          </cell>
          <cell r="FR21">
            <v>-10</v>
          </cell>
          <cell r="FS21">
            <v>-10</v>
          </cell>
          <cell r="FT21">
            <v>-10</v>
          </cell>
          <cell r="FU21">
            <v>-15</v>
          </cell>
          <cell r="FV21">
            <v>-15</v>
          </cell>
          <cell r="FW21">
            <v>-15</v>
          </cell>
          <cell r="FX21">
            <v>-20</v>
          </cell>
          <cell r="GO21">
            <v>-106</v>
          </cell>
          <cell r="GP21">
            <v>-106</v>
          </cell>
          <cell r="GQ21">
            <v>0</v>
          </cell>
          <cell r="GR21">
            <v>-20</v>
          </cell>
          <cell r="GS21">
            <v>-106</v>
          </cell>
          <cell r="GT21">
            <v>-106</v>
          </cell>
          <cell r="GU21">
            <v>0</v>
          </cell>
          <cell r="GV21">
            <v>-20</v>
          </cell>
          <cell r="GW21">
            <v>210.315</v>
          </cell>
          <cell r="GX21">
            <v>210.315</v>
          </cell>
          <cell r="GY21">
            <v>1810</v>
          </cell>
          <cell r="GZ21">
            <v>1810</v>
          </cell>
          <cell r="HA21">
            <v>1329.972</v>
          </cell>
          <cell r="HB21">
            <v>1329.972</v>
          </cell>
          <cell r="HC21">
            <v>0</v>
          </cell>
          <cell r="HD21">
            <v>-50</v>
          </cell>
          <cell r="HE21">
            <v>1760</v>
          </cell>
          <cell r="HF21">
            <v>1760</v>
          </cell>
          <cell r="HG21">
            <v>0</v>
          </cell>
          <cell r="HH21">
            <v>0</v>
          </cell>
          <cell r="HI21">
            <v>210</v>
          </cell>
          <cell r="HJ21">
            <v>210</v>
          </cell>
          <cell r="HK21">
            <v>1810</v>
          </cell>
          <cell r="HL21">
            <v>1810</v>
          </cell>
          <cell r="HM21">
            <v>210</v>
          </cell>
          <cell r="HN21">
            <v>210</v>
          </cell>
          <cell r="HO21">
            <v>1810</v>
          </cell>
          <cell r="HP21">
            <v>1810</v>
          </cell>
        </row>
        <row r="22">
          <cell r="A22" t="str">
            <v>SP-150</v>
          </cell>
          <cell r="B22" t="str">
            <v>SP</v>
          </cell>
          <cell r="C22">
            <v>150</v>
          </cell>
          <cell r="D22" t="str">
            <v>20055 COM LINGOTTO TO</v>
          </cell>
          <cell r="E22">
            <v>40</v>
          </cell>
          <cell r="H22">
            <v>43.28</v>
          </cell>
          <cell r="J22">
            <v>-835</v>
          </cell>
          <cell r="X22">
            <v>43</v>
          </cell>
          <cell r="Y22">
            <v>-835</v>
          </cell>
          <cell r="Z22">
            <v>-835</v>
          </cell>
          <cell r="AA22">
            <v>-836</v>
          </cell>
          <cell r="AB22">
            <v>-836</v>
          </cell>
          <cell r="AC22">
            <v>-836</v>
          </cell>
          <cell r="AD22">
            <v>-837</v>
          </cell>
          <cell r="AE22">
            <v>-837</v>
          </cell>
          <cell r="AF22">
            <v>-837</v>
          </cell>
          <cell r="AG22">
            <v>-838</v>
          </cell>
          <cell r="AH22">
            <v>-838</v>
          </cell>
          <cell r="AI22">
            <v>-838</v>
          </cell>
          <cell r="AJ22">
            <v>-839</v>
          </cell>
          <cell r="BA22">
            <v>40</v>
          </cell>
          <cell r="BD22">
            <v>43.28</v>
          </cell>
          <cell r="BF22">
            <v>-835</v>
          </cell>
          <cell r="BT22">
            <v>43</v>
          </cell>
          <cell r="BU22">
            <v>-835</v>
          </cell>
          <cell r="BV22">
            <v>-835</v>
          </cell>
          <cell r="BW22">
            <v>-836</v>
          </cell>
          <cell r="BX22">
            <v>-836</v>
          </cell>
          <cell r="BY22">
            <v>-836</v>
          </cell>
          <cell r="BZ22">
            <v>-837</v>
          </cell>
          <cell r="CA22">
            <v>-837</v>
          </cell>
          <cell r="CB22">
            <v>-837</v>
          </cell>
          <cell r="CC22">
            <v>-838</v>
          </cell>
          <cell r="CD22">
            <v>-838</v>
          </cell>
          <cell r="CE22">
            <v>-838</v>
          </cell>
          <cell r="CF22">
            <v>-839</v>
          </cell>
          <cell r="CW22">
            <v>10</v>
          </cell>
          <cell r="CZ22">
            <v>8.31</v>
          </cell>
          <cell r="DB22">
            <v>8</v>
          </cell>
          <cell r="DP22">
            <v>8</v>
          </cell>
          <cell r="DQ22">
            <v>8</v>
          </cell>
          <cell r="DR22">
            <v>8</v>
          </cell>
          <cell r="DS22">
            <v>8</v>
          </cell>
          <cell r="DT22">
            <v>8</v>
          </cell>
          <cell r="DU22">
            <v>8</v>
          </cell>
          <cell r="DV22">
            <v>8</v>
          </cell>
          <cell r="DW22">
            <v>8</v>
          </cell>
          <cell r="DX22">
            <v>8</v>
          </cell>
          <cell r="DY22">
            <v>8</v>
          </cell>
          <cell r="DZ22">
            <v>8</v>
          </cell>
          <cell r="EA22">
            <v>8</v>
          </cell>
          <cell r="EB22">
            <v>8</v>
          </cell>
          <cell r="ES22">
            <v>-460</v>
          </cell>
          <cell r="EV22">
            <v>-465.11</v>
          </cell>
          <cell r="EX22">
            <v>-465</v>
          </cell>
          <cell r="FL22">
            <v>-465</v>
          </cell>
          <cell r="FM22">
            <v>-465</v>
          </cell>
          <cell r="FN22">
            <v>-465</v>
          </cell>
          <cell r="FO22">
            <v>-465</v>
          </cell>
          <cell r="FP22">
            <v>-465</v>
          </cell>
          <cell r="FQ22">
            <v>-465</v>
          </cell>
          <cell r="FR22">
            <v>-465</v>
          </cell>
          <cell r="FS22">
            <v>-465</v>
          </cell>
          <cell r="FT22">
            <v>-465</v>
          </cell>
          <cell r="FU22">
            <v>-465</v>
          </cell>
          <cell r="FV22">
            <v>-465</v>
          </cell>
          <cell r="FW22">
            <v>-465</v>
          </cell>
          <cell r="FX22">
            <v>-465</v>
          </cell>
          <cell r="GO22">
            <v>-839</v>
          </cell>
          <cell r="GP22">
            <v>-839</v>
          </cell>
          <cell r="GQ22">
            <v>8</v>
          </cell>
          <cell r="GR22">
            <v>-465</v>
          </cell>
          <cell r="GS22">
            <v>-839</v>
          </cell>
          <cell r="GT22">
            <v>-839</v>
          </cell>
          <cell r="GU22">
            <v>8</v>
          </cell>
          <cell r="GV22">
            <v>-465</v>
          </cell>
          <cell r="GW22">
            <v>-1245.03</v>
          </cell>
          <cell r="GX22">
            <v>-1245.03</v>
          </cell>
          <cell r="GY22">
            <v>14.964</v>
          </cell>
          <cell r="GZ22">
            <v>-458.46</v>
          </cell>
          <cell r="HA22">
            <v>43.180999999999997</v>
          </cell>
          <cell r="HB22">
            <v>43.180999999999997</v>
          </cell>
          <cell r="HC22">
            <v>8.8800000000000008</v>
          </cell>
          <cell r="HD22">
            <v>-460</v>
          </cell>
          <cell r="HE22">
            <v>40</v>
          </cell>
          <cell r="HF22">
            <v>40</v>
          </cell>
          <cell r="HG22">
            <v>10</v>
          </cell>
          <cell r="HH22">
            <v>-460</v>
          </cell>
          <cell r="HI22">
            <v>-1245</v>
          </cell>
          <cell r="HJ22">
            <v>-1245</v>
          </cell>
          <cell r="HK22">
            <v>15</v>
          </cell>
          <cell r="HL22">
            <v>-458</v>
          </cell>
          <cell r="HM22">
            <v>-1245</v>
          </cell>
          <cell r="HN22">
            <v>-1245</v>
          </cell>
          <cell r="HO22">
            <v>15</v>
          </cell>
          <cell r="HP22">
            <v>-458</v>
          </cell>
        </row>
        <row r="23">
          <cell r="A23" t="str">
            <v>SP-160</v>
          </cell>
          <cell r="B23" t="str">
            <v>SP</v>
          </cell>
          <cell r="C23">
            <v>160</v>
          </cell>
          <cell r="D23" t="str">
            <v>22336 COM CANTIERI VARI EX MORAS</v>
          </cell>
          <cell r="E23">
            <v>60</v>
          </cell>
          <cell r="H23">
            <v>54.26</v>
          </cell>
          <cell r="J23">
            <v>63</v>
          </cell>
          <cell r="X23">
            <v>79</v>
          </cell>
          <cell r="Y23">
            <v>84</v>
          </cell>
          <cell r="Z23">
            <v>89</v>
          </cell>
          <cell r="AA23">
            <v>94</v>
          </cell>
          <cell r="AB23">
            <v>99</v>
          </cell>
          <cell r="AC23">
            <v>104</v>
          </cell>
          <cell r="AD23">
            <v>109</v>
          </cell>
          <cell r="AE23">
            <v>114</v>
          </cell>
          <cell r="AF23">
            <v>119</v>
          </cell>
          <cell r="AG23">
            <v>124</v>
          </cell>
          <cell r="AH23">
            <v>129</v>
          </cell>
          <cell r="AI23">
            <v>134</v>
          </cell>
          <cell r="AJ23">
            <v>139</v>
          </cell>
          <cell r="BA23">
            <v>-420</v>
          </cell>
          <cell r="BD23">
            <v>-434.74</v>
          </cell>
          <cell r="BF23">
            <v>-426</v>
          </cell>
          <cell r="BT23">
            <v>-410</v>
          </cell>
          <cell r="BU23">
            <v>-405</v>
          </cell>
          <cell r="BV23">
            <v>-400</v>
          </cell>
          <cell r="BW23">
            <v>-395</v>
          </cell>
          <cell r="BX23">
            <v>-390</v>
          </cell>
          <cell r="BY23">
            <v>-385</v>
          </cell>
          <cell r="BZ23">
            <v>-380</v>
          </cell>
          <cell r="CA23">
            <v>-375</v>
          </cell>
          <cell r="CB23">
            <v>-370</v>
          </cell>
          <cell r="CC23">
            <v>-365</v>
          </cell>
          <cell r="CD23">
            <v>-360</v>
          </cell>
          <cell r="CE23">
            <v>-355</v>
          </cell>
          <cell r="CF23">
            <v>-350</v>
          </cell>
          <cell r="CW23">
            <v>0</v>
          </cell>
          <cell r="CZ23">
            <v>0</v>
          </cell>
          <cell r="DB23">
            <v>0</v>
          </cell>
          <cell r="DP23">
            <v>0</v>
          </cell>
          <cell r="DQ23">
            <v>0</v>
          </cell>
          <cell r="DR23">
            <v>0</v>
          </cell>
          <cell r="DS23">
            <v>0</v>
          </cell>
          <cell r="DT23">
            <v>0</v>
          </cell>
          <cell r="DU23">
            <v>0</v>
          </cell>
          <cell r="DV23">
            <v>0</v>
          </cell>
          <cell r="DW23">
            <v>0</v>
          </cell>
          <cell r="DX23">
            <v>0</v>
          </cell>
          <cell r="DY23">
            <v>0</v>
          </cell>
          <cell r="DZ23">
            <v>0</v>
          </cell>
          <cell r="EA23">
            <v>0</v>
          </cell>
          <cell r="EB23">
            <v>0</v>
          </cell>
          <cell r="ES23">
            <v>0</v>
          </cell>
          <cell r="EV23">
            <v>0</v>
          </cell>
          <cell r="EX23">
            <v>0</v>
          </cell>
          <cell r="FL23">
            <v>-15</v>
          </cell>
          <cell r="FM23">
            <v>-20</v>
          </cell>
          <cell r="FN23">
            <v>-25</v>
          </cell>
          <cell r="FO23">
            <v>-30</v>
          </cell>
          <cell r="FP23">
            <v>-35</v>
          </cell>
          <cell r="FQ23">
            <v>-40</v>
          </cell>
          <cell r="FR23">
            <v>-45</v>
          </cell>
          <cell r="FS23">
            <v>-50</v>
          </cell>
          <cell r="FT23">
            <v>-55</v>
          </cell>
          <cell r="FU23">
            <v>-60</v>
          </cell>
          <cell r="FV23">
            <v>-65</v>
          </cell>
          <cell r="FW23">
            <v>-70</v>
          </cell>
          <cell r="FX23">
            <v>-75</v>
          </cell>
          <cell r="GO23">
            <v>139</v>
          </cell>
          <cell r="GP23">
            <v>-350</v>
          </cell>
          <cell r="GQ23">
            <v>0</v>
          </cell>
          <cell r="GR23">
            <v>-75</v>
          </cell>
          <cell r="GS23">
            <v>139</v>
          </cell>
          <cell r="GT23">
            <v>-350</v>
          </cell>
          <cell r="GU23">
            <v>0</v>
          </cell>
          <cell r="GV23">
            <v>-75</v>
          </cell>
          <cell r="GW23">
            <v>224.96799999999999</v>
          </cell>
          <cell r="GX23">
            <v>-264.03199999999998</v>
          </cell>
          <cell r="GY23">
            <v>-185</v>
          </cell>
          <cell r="GZ23">
            <v>-185</v>
          </cell>
          <cell r="HA23">
            <v>45.98</v>
          </cell>
          <cell r="HB23">
            <v>-443.02</v>
          </cell>
          <cell r="HC23">
            <v>0</v>
          </cell>
          <cell r="HD23">
            <v>-50</v>
          </cell>
          <cell r="HE23">
            <v>50</v>
          </cell>
          <cell r="HF23">
            <v>-440</v>
          </cell>
          <cell r="HG23">
            <v>0</v>
          </cell>
          <cell r="HH23">
            <v>0</v>
          </cell>
          <cell r="HI23">
            <v>225</v>
          </cell>
          <cell r="HJ23">
            <v>-264</v>
          </cell>
          <cell r="HK23">
            <v>-185</v>
          </cell>
          <cell r="HL23">
            <v>-185</v>
          </cell>
          <cell r="HM23">
            <v>225</v>
          </cell>
          <cell r="HN23">
            <v>-264</v>
          </cell>
          <cell r="HO23">
            <v>-185</v>
          </cell>
          <cell r="HP23">
            <v>-185</v>
          </cell>
        </row>
        <row r="24">
          <cell r="A24" t="str">
            <v>SP-170</v>
          </cell>
          <cell r="B24" t="str">
            <v>SP</v>
          </cell>
          <cell r="C24">
            <v>170</v>
          </cell>
          <cell r="D24" t="str">
            <v>24132 COM BOCOGE SEDE</v>
          </cell>
          <cell r="E24">
            <v>-1240</v>
          </cell>
          <cell r="H24">
            <v>8266.57</v>
          </cell>
          <cell r="J24">
            <v>3983</v>
          </cell>
          <cell r="X24">
            <v>-1326</v>
          </cell>
          <cell r="Y24">
            <v>5653</v>
          </cell>
          <cell r="Z24">
            <v>5424</v>
          </cell>
          <cell r="AA24">
            <v>5397</v>
          </cell>
          <cell r="AB24">
            <v>5379</v>
          </cell>
          <cell r="AC24">
            <v>5362</v>
          </cell>
          <cell r="AD24">
            <v>4906</v>
          </cell>
          <cell r="AE24">
            <v>4888</v>
          </cell>
          <cell r="AF24">
            <v>4870</v>
          </cell>
          <cell r="AG24">
            <v>4852</v>
          </cell>
          <cell r="AH24">
            <v>4834</v>
          </cell>
          <cell r="AI24">
            <v>4816</v>
          </cell>
          <cell r="AJ24">
            <v>4800</v>
          </cell>
          <cell r="BA24">
            <v>-2620</v>
          </cell>
          <cell r="BD24">
            <v>4075.47</v>
          </cell>
          <cell r="BF24">
            <v>63</v>
          </cell>
          <cell r="BT24">
            <v>-2708</v>
          </cell>
          <cell r="BU24">
            <v>1880</v>
          </cell>
          <cell r="BV24">
            <v>1650</v>
          </cell>
          <cell r="BW24">
            <v>1622</v>
          </cell>
          <cell r="BX24">
            <v>1603</v>
          </cell>
          <cell r="BY24">
            <v>1585</v>
          </cell>
          <cell r="BZ24">
            <v>1128</v>
          </cell>
          <cell r="CA24">
            <v>1109</v>
          </cell>
          <cell r="CB24">
            <v>1090</v>
          </cell>
          <cell r="CC24">
            <v>1071</v>
          </cell>
          <cell r="CD24">
            <v>1052</v>
          </cell>
          <cell r="CE24">
            <v>1033</v>
          </cell>
          <cell r="CF24">
            <v>1016</v>
          </cell>
          <cell r="CW24">
            <v>270</v>
          </cell>
          <cell r="CZ24">
            <v>401.79</v>
          </cell>
          <cell r="DB24">
            <v>2884</v>
          </cell>
          <cell r="DP24">
            <v>269</v>
          </cell>
          <cell r="DQ24">
            <v>656</v>
          </cell>
          <cell r="DR24">
            <v>837</v>
          </cell>
          <cell r="DS24">
            <v>817</v>
          </cell>
          <cell r="DT24">
            <v>787</v>
          </cell>
          <cell r="DU24">
            <v>757</v>
          </cell>
          <cell r="DV24">
            <v>765</v>
          </cell>
          <cell r="DW24">
            <v>735</v>
          </cell>
          <cell r="DX24">
            <v>705</v>
          </cell>
          <cell r="DY24">
            <v>675</v>
          </cell>
          <cell r="DZ24">
            <v>645</v>
          </cell>
          <cell r="EA24">
            <v>615</v>
          </cell>
          <cell r="EB24">
            <v>585</v>
          </cell>
          <cell r="ES24">
            <v>-850</v>
          </cell>
          <cell r="EV24">
            <v>-2378.11</v>
          </cell>
          <cell r="EX24">
            <v>1645</v>
          </cell>
          <cell r="FL24">
            <v>-850</v>
          </cell>
          <cell r="FM24">
            <v>-462</v>
          </cell>
          <cell r="FN24">
            <v>-281</v>
          </cell>
          <cell r="FO24">
            <v>-301</v>
          </cell>
          <cell r="FP24">
            <v>-331</v>
          </cell>
          <cell r="FQ24">
            <v>-361</v>
          </cell>
          <cell r="FR24">
            <v>47</v>
          </cell>
          <cell r="FS24">
            <v>17</v>
          </cell>
          <cell r="FT24">
            <v>-13</v>
          </cell>
          <cell r="FU24">
            <v>-43</v>
          </cell>
          <cell r="FV24">
            <v>-73</v>
          </cell>
          <cell r="FW24">
            <v>-103</v>
          </cell>
          <cell r="FX24">
            <v>-133</v>
          </cell>
          <cell r="GO24">
            <v>4662</v>
          </cell>
          <cell r="GP24">
            <v>878</v>
          </cell>
          <cell r="GQ24">
            <v>323</v>
          </cell>
          <cell r="GR24">
            <v>5</v>
          </cell>
          <cell r="GS24">
            <v>4662</v>
          </cell>
          <cell r="GT24">
            <v>878</v>
          </cell>
          <cell r="GU24">
            <v>323</v>
          </cell>
          <cell r="GV24">
            <v>5</v>
          </cell>
          <cell r="GW24">
            <v>1835.329</v>
          </cell>
          <cell r="GX24">
            <v>-2056.9540000000002</v>
          </cell>
          <cell r="GY24">
            <v>-3602.8649999999998</v>
          </cell>
          <cell r="GZ24">
            <v>-3752.25</v>
          </cell>
          <cell r="HA24">
            <v>-1697.539</v>
          </cell>
          <cell r="HB24">
            <v>-3824.261</v>
          </cell>
          <cell r="HC24">
            <v>697.16399999999999</v>
          </cell>
          <cell r="HD24">
            <v>170</v>
          </cell>
          <cell r="HE24">
            <v>1750</v>
          </cell>
          <cell r="HF24">
            <v>370</v>
          </cell>
          <cell r="HG24">
            <v>-3480</v>
          </cell>
          <cell r="HH24">
            <v>-3400</v>
          </cell>
          <cell r="HI24">
            <v>1925</v>
          </cell>
          <cell r="HJ24">
            <v>-1967</v>
          </cell>
          <cell r="HK24">
            <v>-3693</v>
          </cell>
          <cell r="HL24">
            <v>-3842</v>
          </cell>
          <cell r="HM24">
            <v>2052</v>
          </cell>
          <cell r="HN24">
            <v>-1840</v>
          </cell>
          <cell r="HO24">
            <v>-3820</v>
          </cell>
          <cell r="HP24">
            <v>-3969</v>
          </cell>
        </row>
        <row r="25">
          <cell r="A25" t="str">
            <v>SP-180</v>
          </cell>
          <cell r="B25" t="str">
            <v>SP</v>
          </cell>
          <cell r="C25">
            <v>180</v>
          </cell>
          <cell r="D25" t="str">
            <v>28372F COM IGL_ED_ARG</v>
          </cell>
          <cell r="E25">
            <v>0</v>
          </cell>
          <cell r="J25">
            <v>0</v>
          </cell>
          <cell r="BA25">
            <v>0</v>
          </cell>
          <cell r="BF25">
            <v>0</v>
          </cell>
          <cell r="BU25">
            <v>0</v>
          </cell>
          <cell r="BV25">
            <v>0</v>
          </cell>
          <cell r="BW25">
            <v>0</v>
          </cell>
          <cell r="BX25">
            <v>0</v>
          </cell>
          <cell r="BY25">
            <v>0</v>
          </cell>
          <cell r="BZ25">
            <v>0</v>
          </cell>
          <cell r="CA25">
            <v>0</v>
          </cell>
          <cell r="CB25">
            <v>0</v>
          </cell>
          <cell r="CC25">
            <v>0</v>
          </cell>
          <cell r="CD25">
            <v>0</v>
          </cell>
          <cell r="CE25">
            <v>0</v>
          </cell>
          <cell r="CW25">
            <v>0</v>
          </cell>
          <cell r="DB25">
            <v>0</v>
          </cell>
          <cell r="ES25">
            <v>0</v>
          </cell>
          <cell r="EX25">
            <v>0</v>
          </cell>
          <cell r="GW25">
            <v>449.38200000000001</v>
          </cell>
          <cell r="GX25">
            <v>448.42</v>
          </cell>
          <cell r="GY25">
            <v>833.428</v>
          </cell>
          <cell r="GZ25">
            <v>-286.63</v>
          </cell>
          <cell r="HA25">
            <v>0</v>
          </cell>
          <cell r="HB25">
            <v>0</v>
          </cell>
          <cell r="HC25">
            <v>0</v>
          </cell>
          <cell r="HD25">
            <v>0</v>
          </cell>
          <cell r="HE25">
            <v>0</v>
          </cell>
          <cell r="HF25">
            <v>0</v>
          </cell>
          <cell r="HG25">
            <v>0</v>
          </cell>
          <cell r="HH25">
            <v>0</v>
          </cell>
          <cell r="HI25">
            <v>449</v>
          </cell>
          <cell r="HJ25">
            <v>448</v>
          </cell>
          <cell r="HK25">
            <v>833</v>
          </cell>
          <cell r="HL25">
            <v>-287</v>
          </cell>
          <cell r="HM25">
            <v>449</v>
          </cell>
          <cell r="HN25">
            <v>448</v>
          </cell>
          <cell r="HO25">
            <v>833</v>
          </cell>
          <cell r="HP25">
            <v>-287</v>
          </cell>
        </row>
        <row r="26">
          <cell r="A26" t="str">
            <v>SP-190</v>
          </cell>
          <cell r="B26" t="str">
            <v>SP</v>
          </cell>
          <cell r="C26">
            <v>190</v>
          </cell>
          <cell r="D26" t="str">
            <v>34040 COM PROMOZIONE E SVILUPPO</v>
          </cell>
          <cell r="E26">
            <v>10190</v>
          </cell>
          <cell r="H26">
            <v>10678.28</v>
          </cell>
          <cell r="J26">
            <v>11568</v>
          </cell>
          <cell r="X26">
            <v>10161</v>
          </cell>
          <cell r="Y26">
            <v>11189</v>
          </cell>
          <cell r="Z26">
            <v>11175</v>
          </cell>
          <cell r="AA26">
            <v>11599</v>
          </cell>
          <cell r="AB26">
            <v>12638</v>
          </cell>
          <cell r="AC26">
            <v>12624</v>
          </cell>
          <cell r="AD26">
            <v>12610</v>
          </cell>
          <cell r="AE26">
            <v>12596</v>
          </cell>
          <cell r="AF26">
            <v>12582</v>
          </cell>
          <cell r="AG26">
            <v>12568</v>
          </cell>
          <cell r="AH26">
            <v>12554</v>
          </cell>
          <cell r="AI26">
            <v>12540</v>
          </cell>
          <cell r="AJ26">
            <v>12526</v>
          </cell>
          <cell r="BA26">
            <v>9390</v>
          </cell>
          <cell r="BD26">
            <v>10278.280000000001</v>
          </cell>
          <cell r="BF26">
            <v>11168</v>
          </cell>
          <cell r="BT26">
            <v>9361</v>
          </cell>
          <cell r="BU26">
            <v>10389</v>
          </cell>
          <cell r="BV26">
            <v>10375</v>
          </cell>
          <cell r="BW26">
            <v>10799</v>
          </cell>
          <cell r="BX26">
            <v>11838</v>
          </cell>
          <cell r="BY26">
            <v>11824</v>
          </cell>
          <cell r="BZ26">
            <v>11810</v>
          </cell>
          <cell r="CA26">
            <v>11796</v>
          </cell>
          <cell r="CB26">
            <v>11782</v>
          </cell>
          <cell r="CC26">
            <v>11768</v>
          </cell>
          <cell r="CD26">
            <v>11754</v>
          </cell>
          <cell r="CE26">
            <v>11740</v>
          </cell>
          <cell r="CF26">
            <v>11726</v>
          </cell>
          <cell r="CW26">
            <v>0</v>
          </cell>
          <cell r="CZ26">
            <v>0</v>
          </cell>
          <cell r="DB26">
            <v>0</v>
          </cell>
          <cell r="DP26">
            <v>0</v>
          </cell>
          <cell r="DQ26">
            <v>-1084</v>
          </cell>
          <cell r="DR26">
            <v>-1084</v>
          </cell>
          <cell r="DS26">
            <v>-930</v>
          </cell>
          <cell r="DT26">
            <v>-2036</v>
          </cell>
          <cell r="DU26">
            <v>-2036</v>
          </cell>
          <cell r="DV26">
            <v>-2036</v>
          </cell>
          <cell r="DW26">
            <v>-2036</v>
          </cell>
          <cell r="DX26">
            <v>-2036</v>
          </cell>
          <cell r="DY26">
            <v>-2036</v>
          </cell>
          <cell r="DZ26">
            <v>-2036</v>
          </cell>
          <cell r="EA26">
            <v>-2036</v>
          </cell>
          <cell r="EB26">
            <v>-2036</v>
          </cell>
          <cell r="ES26">
            <v>0</v>
          </cell>
          <cell r="EV26">
            <v>0</v>
          </cell>
          <cell r="EX26">
            <v>0</v>
          </cell>
          <cell r="FL26">
            <v>0</v>
          </cell>
          <cell r="FM26">
            <v>-1084</v>
          </cell>
          <cell r="FN26">
            <v>-1084</v>
          </cell>
          <cell r="FO26">
            <v>-930</v>
          </cell>
          <cell r="FP26">
            <v>-2036</v>
          </cell>
          <cell r="FQ26">
            <v>-2036</v>
          </cell>
          <cell r="FR26">
            <v>-2036</v>
          </cell>
          <cell r="FS26">
            <v>-2036</v>
          </cell>
          <cell r="FT26">
            <v>-2036</v>
          </cell>
          <cell r="FU26">
            <v>-2036</v>
          </cell>
          <cell r="FV26">
            <v>-2036</v>
          </cell>
          <cell r="FW26">
            <v>-2036</v>
          </cell>
          <cell r="FX26">
            <v>-2036</v>
          </cell>
          <cell r="GO26">
            <v>12526</v>
          </cell>
          <cell r="GP26">
            <v>11726</v>
          </cell>
          <cell r="GQ26">
            <v>-2036</v>
          </cell>
          <cell r="GR26">
            <v>-2036</v>
          </cell>
          <cell r="GS26">
            <v>12526</v>
          </cell>
          <cell r="GT26">
            <v>11726</v>
          </cell>
          <cell r="GU26">
            <v>-2036</v>
          </cell>
          <cell r="GV26">
            <v>-2036</v>
          </cell>
          <cell r="GW26">
            <v>7878.5559999999996</v>
          </cell>
          <cell r="GX26">
            <v>7857.5559999999996</v>
          </cell>
          <cell r="GY26">
            <v>2425</v>
          </cell>
          <cell r="GZ26">
            <v>2425</v>
          </cell>
          <cell r="HA26">
            <v>10948.937</v>
          </cell>
          <cell r="HB26">
            <v>10451.937</v>
          </cell>
          <cell r="HC26">
            <v>-359</v>
          </cell>
          <cell r="HD26">
            <v>-1030</v>
          </cell>
          <cell r="HE26">
            <v>9740</v>
          </cell>
          <cell r="HF26">
            <v>8940</v>
          </cell>
          <cell r="HG26">
            <v>0</v>
          </cell>
          <cell r="HH26">
            <v>0</v>
          </cell>
          <cell r="HI26">
            <v>200</v>
          </cell>
          <cell r="HJ26">
            <v>179</v>
          </cell>
          <cell r="HK26">
            <v>10203</v>
          </cell>
          <cell r="HL26">
            <v>10203</v>
          </cell>
          <cell r="HM26">
            <v>200</v>
          </cell>
          <cell r="HN26">
            <v>179</v>
          </cell>
          <cell r="HO26">
            <v>10203</v>
          </cell>
          <cell r="HP26">
            <v>10203</v>
          </cell>
        </row>
        <row r="27">
          <cell r="A27" t="str">
            <v>SP-200</v>
          </cell>
          <cell r="B27" t="str">
            <v>SP</v>
          </cell>
          <cell r="C27">
            <v>200</v>
          </cell>
          <cell r="D27" t="str">
            <v>40035 COM OSPEDALE VERSILIA</v>
          </cell>
          <cell r="E27">
            <v>-130</v>
          </cell>
          <cell r="H27">
            <v>55.66</v>
          </cell>
          <cell r="J27">
            <v>0</v>
          </cell>
          <cell r="X27">
            <v>-128</v>
          </cell>
          <cell r="Y27">
            <v>0</v>
          </cell>
          <cell r="Z27">
            <v>0</v>
          </cell>
          <cell r="AA27">
            <v>0</v>
          </cell>
          <cell r="AB27">
            <v>0</v>
          </cell>
          <cell r="AC27">
            <v>0</v>
          </cell>
          <cell r="AD27">
            <v>0</v>
          </cell>
          <cell r="AE27">
            <v>0</v>
          </cell>
          <cell r="AF27">
            <v>0</v>
          </cell>
          <cell r="AG27">
            <v>0</v>
          </cell>
          <cell r="AH27">
            <v>0</v>
          </cell>
          <cell r="AI27">
            <v>0</v>
          </cell>
          <cell r="AJ27">
            <v>0</v>
          </cell>
          <cell r="BA27">
            <v>-130</v>
          </cell>
          <cell r="BD27">
            <v>55.66</v>
          </cell>
          <cell r="BF27">
            <v>0</v>
          </cell>
          <cell r="BT27">
            <v>-128</v>
          </cell>
          <cell r="BU27">
            <v>0</v>
          </cell>
          <cell r="BV27">
            <v>0</v>
          </cell>
          <cell r="BW27">
            <v>0</v>
          </cell>
          <cell r="BX27">
            <v>0</v>
          </cell>
          <cell r="BY27">
            <v>0</v>
          </cell>
          <cell r="BZ27">
            <v>0</v>
          </cell>
          <cell r="CA27">
            <v>0</v>
          </cell>
          <cell r="CB27">
            <v>0</v>
          </cell>
          <cell r="CC27">
            <v>0</v>
          </cell>
          <cell r="CD27">
            <v>0</v>
          </cell>
          <cell r="CE27">
            <v>0</v>
          </cell>
          <cell r="CF27">
            <v>0</v>
          </cell>
          <cell r="CW27">
            <v>0</v>
          </cell>
          <cell r="CZ27">
            <v>0</v>
          </cell>
          <cell r="DB27">
            <v>0</v>
          </cell>
          <cell r="DP27">
            <v>0</v>
          </cell>
          <cell r="DQ27">
            <v>0</v>
          </cell>
          <cell r="DR27">
            <v>0</v>
          </cell>
          <cell r="DS27">
            <v>0</v>
          </cell>
          <cell r="DT27">
            <v>0</v>
          </cell>
          <cell r="DU27">
            <v>0</v>
          </cell>
          <cell r="DV27">
            <v>0</v>
          </cell>
          <cell r="DW27">
            <v>0</v>
          </cell>
          <cell r="DX27">
            <v>0</v>
          </cell>
          <cell r="DY27">
            <v>0</v>
          </cell>
          <cell r="DZ27">
            <v>0</v>
          </cell>
          <cell r="EA27">
            <v>0</v>
          </cell>
          <cell r="EB27">
            <v>0</v>
          </cell>
          <cell r="ES27">
            <v>0</v>
          </cell>
          <cell r="EV27">
            <v>0</v>
          </cell>
          <cell r="EX27">
            <v>0</v>
          </cell>
          <cell r="FL27">
            <v>0</v>
          </cell>
          <cell r="FM27">
            <v>0</v>
          </cell>
          <cell r="FN27">
            <v>0</v>
          </cell>
          <cell r="FO27">
            <v>0</v>
          </cell>
          <cell r="FP27">
            <v>0</v>
          </cell>
          <cell r="FQ27">
            <v>0</v>
          </cell>
          <cell r="FR27">
            <v>0</v>
          </cell>
          <cell r="FS27">
            <v>0</v>
          </cell>
          <cell r="FT27">
            <v>0</v>
          </cell>
          <cell r="FU27">
            <v>0</v>
          </cell>
          <cell r="FV27">
            <v>0</v>
          </cell>
          <cell r="FW27">
            <v>0</v>
          </cell>
          <cell r="FX27">
            <v>0</v>
          </cell>
          <cell r="GO27">
            <v>0</v>
          </cell>
          <cell r="GP27">
            <v>0</v>
          </cell>
          <cell r="GQ27">
            <v>0</v>
          </cell>
          <cell r="GR27">
            <v>0</v>
          </cell>
          <cell r="GS27">
            <v>0</v>
          </cell>
          <cell r="GT27">
            <v>0</v>
          </cell>
          <cell r="GU27">
            <v>0</v>
          </cell>
          <cell r="GV27">
            <v>0</v>
          </cell>
          <cell r="GW27">
            <v>-996.572</v>
          </cell>
          <cell r="GX27">
            <v>-996.572</v>
          </cell>
          <cell r="GY27">
            <v>194</v>
          </cell>
          <cell r="GZ27">
            <v>194</v>
          </cell>
          <cell r="HA27">
            <v>-107.43600000000001</v>
          </cell>
          <cell r="HB27">
            <v>-107.43600000000001</v>
          </cell>
          <cell r="HC27">
            <v>0</v>
          </cell>
          <cell r="HD27">
            <v>0</v>
          </cell>
          <cell r="HE27">
            <v>180</v>
          </cell>
          <cell r="HF27">
            <v>150</v>
          </cell>
          <cell r="HG27">
            <v>0</v>
          </cell>
          <cell r="HH27">
            <v>0</v>
          </cell>
          <cell r="HI27">
            <v>-997</v>
          </cell>
          <cell r="HJ27">
            <v>-997</v>
          </cell>
          <cell r="HK27">
            <v>194</v>
          </cell>
          <cell r="HL27">
            <v>194</v>
          </cell>
          <cell r="HM27">
            <v>-997</v>
          </cell>
          <cell r="HN27">
            <v>-997</v>
          </cell>
          <cell r="HO27">
            <v>194</v>
          </cell>
          <cell r="HP27">
            <v>194</v>
          </cell>
        </row>
        <row r="28">
          <cell r="A28" t="str">
            <v>SP-210</v>
          </cell>
          <cell r="B28" t="str">
            <v>SP</v>
          </cell>
          <cell r="C28">
            <v>210</v>
          </cell>
          <cell r="D28" t="str">
            <v>40041 COM VERSILIA SERVIZI SCRL</v>
          </cell>
          <cell r="E28">
            <v>280</v>
          </cell>
          <cell r="H28">
            <v>257.17</v>
          </cell>
          <cell r="J28">
            <v>0</v>
          </cell>
          <cell r="X28">
            <v>284</v>
          </cell>
          <cell r="Y28">
            <v>0</v>
          </cell>
          <cell r="Z28">
            <v>0</v>
          </cell>
          <cell r="AA28">
            <v>0</v>
          </cell>
          <cell r="AB28">
            <v>0</v>
          </cell>
          <cell r="AC28">
            <v>0</v>
          </cell>
          <cell r="AD28">
            <v>0</v>
          </cell>
          <cell r="AE28">
            <v>0</v>
          </cell>
          <cell r="AF28">
            <v>0</v>
          </cell>
          <cell r="AG28">
            <v>0</v>
          </cell>
          <cell r="AH28">
            <v>0</v>
          </cell>
          <cell r="AI28">
            <v>0</v>
          </cell>
          <cell r="AJ28">
            <v>0</v>
          </cell>
          <cell r="BA28">
            <v>280</v>
          </cell>
          <cell r="BD28">
            <v>257.17</v>
          </cell>
          <cell r="BF28">
            <v>0</v>
          </cell>
          <cell r="BT28">
            <v>284</v>
          </cell>
          <cell r="BU28">
            <v>0</v>
          </cell>
          <cell r="BV28">
            <v>0</v>
          </cell>
          <cell r="BW28">
            <v>0</v>
          </cell>
          <cell r="BX28">
            <v>0</v>
          </cell>
          <cell r="BY28">
            <v>0</v>
          </cell>
          <cell r="BZ28">
            <v>0</v>
          </cell>
          <cell r="CA28">
            <v>0</v>
          </cell>
          <cell r="CB28">
            <v>0</v>
          </cell>
          <cell r="CC28">
            <v>0</v>
          </cell>
          <cell r="CD28">
            <v>0</v>
          </cell>
          <cell r="CE28">
            <v>0</v>
          </cell>
          <cell r="CF28">
            <v>0</v>
          </cell>
          <cell r="CW28">
            <v>0</v>
          </cell>
          <cell r="CZ28">
            <v>0</v>
          </cell>
          <cell r="DB28">
            <v>0</v>
          </cell>
          <cell r="DP28">
            <v>0</v>
          </cell>
          <cell r="DQ28">
            <v>0</v>
          </cell>
          <cell r="DR28">
            <v>0</v>
          </cell>
          <cell r="DS28">
            <v>0</v>
          </cell>
          <cell r="DT28">
            <v>0</v>
          </cell>
          <cell r="DU28">
            <v>0</v>
          </cell>
          <cell r="DV28">
            <v>0</v>
          </cell>
          <cell r="DW28">
            <v>0</v>
          </cell>
          <cell r="DX28">
            <v>0</v>
          </cell>
          <cell r="DY28">
            <v>0</v>
          </cell>
          <cell r="DZ28">
            <v>0</v>
          </cell>
          <cell r="EA28">
            <v>0</v>
          </cell>
          <cell r="EB28">
            <v>0</v>
          </cell>
          <cell r="ES28">
            <v>0</v>
          </cell>
          <cell r="EV28">
            <v>0</v>
          </cell>
          <cell r="EX28">
            <v>0</v>
          </cell>
          <cell r="FL28">
            <v>0</v>
          </cell>
          <cell r="FM28">
            <v>0</v>
          </cell>
          <cell r="FN28">
            <v>0</v>
          </cell>
          <cell r="FO28">
            <v>0</v>
          </cell>
          <cell r="FP28">
            <v>0</v>
          </cell>
          <cell r="FQ28">
            <v>0</v>
          </cell>
          <cell r="FR28">
            <v>0</v>
          </cell>
          <cell r="FS28">
            <v>0</v>
          </cell>
          <cell r="FT28">
            <v>0</v>
          </cell>
          <cell r="FU28">
            <v>0</v>
          </cell>
          <cell r="FV28">
            <v>0</v>
          </cell>
          <cell r="FW28">
            <v>0</v>
          </cell>
          <cell r="FX28">
            <v>0</v>
          </cell>
          <cell r="GO28">
            <v>0</v>
          </cell>
          <cell r="GP28">
            <v>0</v>
          </cell>
          <cell r="GQ28">
            <v>0</v>
          </cell>
          <cell r="GR28">
            <v>0</v>
          </cell>
          <cell r="GS28">
            <v>0</v>
          </cell>
          <cell r="GT28">
            <v>0</v>
          </cell>
          <cell r="GU28">
            <v>0</v>
          </cell>
          <cell r="GV28">
            <v>0</v>
          </cell>
          <cell r="GW28">
            <v>118.443</v>
          </cell>
          <cell r="GX28">
            <v>118.443</v>
          </cell>
          <cell r="GY28">
            <v>0</v>
          </cell>
          <cell r="GZ28">
            <v>0</v>
          </cell>
          <cell r="HA28">
            <v>311.16899999999998</v>
          </cell>
          <cell r="HB28">
            <v>311.16899999999998</v>
          </cell>
          <cell r="HC28">
            <v>0</v>
          </cell>
          <cell r="HD28">
            <v>0</v>
          </cell>
          <cell r="HE28">
            <v>470</v>
          </cell>
          <cell r="HF28">
            <v>470</v>
          </cell>
          <cell r="HG28">
            <v>0</v>
          </cell>
          <cell r="HH28">
            <v>0</v>
          </cell>
          <cell r="HI28">
            <v>118</v>
          </cell>
          <cell r="HJ28">
            <v>118</v>
          </cell>
          <cell r="HK28">
            <v>0</v>
          </cell>
          <cell r="HL28">
            <v>0</v>
          </cell>
          <cell r="HM28">
            <v>118</v>
          </cell>
          <cell r="HN28">
            <v>118</v>
          </cell>
          <cell r="HO28">
            <v>0</v>
          </cell>
          <cell r="HP28">
            <v>0</v>
          </cell>
        </row>
        <row r="29">
          <cell r="A29" t="str">
            <v>SP-220</v>
          </cell>
          <cell r="B29" t="str">
            <v>SP</v>
          </cell>
          <cell r="C29">
            <v>220</v>
          </cell>
          <cell r="D29" t="str">
            <v>4539F COM FILIALE GRECIA EDILIZIA SEDE</v>
          </cell>
          <cell r="E29">
            <v>3660</v>
          </cell>
          <cell r="H29">
            <v>3865.04</v>
          </cell>
          <cell r="J29">
            <v>3866</v>
          </cell>
          <cell r="X29">
            <v>3663</v>
          </cell>
          <cell r="Y29">
            <v>3663</v>
          </cell>
          <cell r="Z29">
            <v>3663</v>
          </cell>
          <cell r="AA29">
            <v>3663</v>
          </cell>
          <cell r="AB29">
            <v>3663</v>
          </cell>
          <cell r="AC29">
            <v>3663</v>
          </cell>
          <cell r="AD29">
            <v>3663</v>
          </cell>
          <cell r="AE29">
            <v>3663</v>
          </cell>
          <cell r="AF29">
            <v>3663</v>
          </cell>
          <cell r="AG29">
            <v>3663</v>
          </cell>
          <cell r="AH29">
            <v>3663</v>
          </cell>
          <cell r="AI29">
            <v>3663</v>
          </cell>
          <cell r="AJ29">
            <v>3663</v>
          </cell>
          <cell r="BA29">
            <v>-2220</v>
          </cell>
          <cell r="BD29">
            <v>-1023.4</v>
          </cell>
          <cell r="BF29">
            <v>-1023</v>
          </cell>
          <cell r="BT29">
            <v>-2204</v>
          </cell>
          <cell r="BU29">
            <v>-2197</v>
          </cell>
          <cell r="BV29">
            <v>-2190</v>
          </cell>
          <cell r="BW29">
            <v>-2183</v>
          </cell>
          <cell r="BX29">
            <v>-2183</v>
          </cell>
          <cell r="BY29">
            <v>-2183</v>
          </cell>
          <cell r="BZ29">
            <v>-2183</v>
          </cell>
          <cell r="CA29">
            <v>-2183</v>
          </cell>
          <cell r="CB29">
            <v>-2183</v>
          </cell>
          <cell r="CC29">
            <v>-2183</v>
          </cell>
          <cell r="CD29">
            <v>-2183</v>
          </cell>
          <cell r="CE29">
            <v>-2183</v>
          </cell>
          <cell r="CF29">
            <v>-2183</v>
          </cell>
          <cell r="CW29">
            <v>-30</v>
          </cell>
          <cell r="CZ29">
            <v>-29.02</v>
          </cell>
          <cell r="DB29">
            <v>-29</v>
          </cell>
          <cell r="DP29">
            <v>-50</v>
          </cell>
          <cell r="DQ29">
            <v>-57</v>
          </cell>
          <cell r="DR29">
            <v>-64</v>
          </cell>
          <cell r="DS29">
            <v>-71</v>
          </cell>
          <cell r="DT29">
            <v>-71</v>
          </cell>
          <cell r="DU29">
            <v>-71</v>
          </cell>
          <cell r="DV29">
            <v>-71</v>
          </cell>
          <cell r="DW29">
            <v>-71</v>
          </cell>
          <cell r="DX29">
            <v>-71</v>
          </cell>
          <cell r="DY29">
            <v>-71</v>
          </cell>
          <cell r="DZ29">
            <v>-71</v>
          </cell>
          <cell r="EA29">
            <v>-71</v>
          </cell>
          <cell r="EB29">
            <v>-71</v>
          </cell>
          <cell r="ES29">
            <v>-7540</v>
          </cell>
          <cell r="EV29">
            <v>-7576.22</v>
          </cell>
          <cell r="EX29">
            <v>-7598</v>
          </cell>
          <cell r="FL29">
            <v>-7559</v>
          </cell>
          <cell r="FM29">
            <v>-7566</v>
          </cell>
          <cell r="FN29">
            <v>-7573</v>
          </cell>
          <cell r="FO29">
            <v>-7580</v>
          </cell>
          <cell r="FP29">
            <v>-7580</v>
          </cell>
          <cell r="FQ29">
            <v>-7580</v>
          </cell>
          <cell r="FR29">
            <v>-7580</v>
          </cell>
          <cell r="FS29">
            <v>-7580</v>
          </cell>
          <cell r="FT29">
            <v>-7580</v>
          </cell>
          <cell r="FU29">
            <v>-7580</v>
          </cell>
          <cell r="FV29">
            <v>-7580</v>
          </cell>
          <cell r="FW29">
            <v>-7580</v>
          </cell>
          <cell r="FX29">
            <v>-7580</v>
          </cell>
          <cell r="GO29">
            <v>3663</v>
          </cell>
          <cell r="GP29">
            <v>-2183</v>
          </cell>
          <cell r="GQ29">
            <v>-71</v>
          </cell>
          <cell r="GR29">
            <v>-7580</v>
          </cell>
          <cell r="GS29">
            <v>3663</v>
          </cell>
          <cell r="GT29">
            <v>-2183</v>
          </cell>
          <cell r="GU29">
            <v>-71</v>
          </cell>
          <cell r="GV29">
            <v>-7580</v>
          </cell>
          <cell r="GW29">
            <v>3455.78</v>
          </cell>
          <cell r="GX29">
            <v>-440.94099999999997</v>
          </cell>
          <cell r="GY29">
            <v>756.399</v>
          </cell>
          <cell r="GZ29">
            <v>1592.01</v>
          </cell>
          <cell r="HA29">
            <v>3440.761</v>
          </cell>
          <cell r="HB29">
            <v>-1679.65</v>
          </cell>
          <cell r="HC29">
            <v>-629.02300000000002</v>
          </cell>
          <cell r="HD29">
            <v>-8060</v>
          </cell>
          <cell r="HE29">
            <v>3740</v>
          </cell>
          <cell r="HF29">
            <v>-2250</v>
          </cell>
          <cell r="HG29">
            <v>-30</v>
          </cell>
          <cell r="HH29">
            <v>-7500</v>
          </cell>
          <cell r="HI29">
            <v>4050</v>
          </cell>
          <cell r="HJ29">
            <v>259</v>
          </cell>
          <cell r="HK29">
            <v>56</v>
          </cell>
          <cell r="HL29">
            <v>892</v>
          </cell>
          <cell r="HM29">
            <v>4050</v>
          </cell>
          <cell r="HN29">
            <v>259</v>
          </cell>
          <cell r="HO29">
            <v>56</v>
          </cell>
          <cell r="HP29">
            <v>892</v>
          </cell>
        </row>
        <row r="30">
          <cell r="A30" t="str">
            <v>SP-230</v>
          </cell>
          <cell r="B30" t="str">
            <v>SP</v>
          </cell>
          <cell r="C30">
            <v>230</v>
          </cell>
          <cell r="D30" t="str">
            <v>6557F COM FILIALE ARABIA SEDE</v>
          </cell>
          <cell r="E30">
            <v>-1100</v>
          </cell>
          <cell r="H30">
            <v>-1068.58</v>
          </cell>
          <cell r="J30">
            <v>-1244</v>
          </cell>
          <cell r="X30">
            <v>-1103</v>
          </cell>
          <cell r="Y30">
            <v>-1104</v>
          </cell>
          <cell r="Z30">
            <v>-1105</v>
          </cell>
          <cell r="AA30">
            <v>-1106</v>
          </cell>
          <cell r="AB30">
            <v>-1107</v>
          </cell>
          <cell r="AC30">
            <v>-1108</v>
          </cell>
          <cell r="AD30">
            <v>-1109</v>
          </cell>
          <cell r="AE30">
            <v>-1110</v>
          </cell>
          <cell r="AF30">
            <v>-1111</v>
          </cell>
          <cell r="AG30">
            <v>-1112</v>
          </cell>
          <cell r="AH30">
            <v>-1113</v>
          </cell>
          <cell r="AI30">
            <v>-1114</v>
          </cell>
          <cell r="AJ30">
            <v>-1115</v>
          </cell>
          <cell r="BA30">
            <v>-3850</v>
          </cell>
          <cell r="BD30">
            <v>-3820.23</v>
          </cell>
          <cell r="BF30">
            <v>-3997</v>
          </cell>
          <cell r="BT30">
            <v>-3854</v>
          </cell>
          <cell r="BU30">
            <v>-3855</v>
          </cell>
          <cell r="BV30">
            <v>-3856</v>
          </cell>
          <cell r="BW30">
            <v>-3857</v>
          </cell>
          <cell r="BX30">
            <v>-3858</v>
          </cell>
          <cell r="BY30">
            <v>-3859</v>
          </cell>
          <cell r="BZ30">
            <v>-3860</v>
          </cell>
          <cell r="CA30">
            <v>-3861</v>
          </cell>
          <cell r="CB30">
            <v>-3862</v>
          </cell>
          <cell r="CC30">
            <v>-3863</v>
          </cell>
          <cell r="CD30">
            <v>-3864</v>
          </cell>
          <cell r="CE30">
            <v>-3865</v>
          </cell>
          <cell r="CF30">
            <v>-3866</v>
          </cell>
          <cell r="CW30">
            <v>980</v>
          </cell>
          <cell r="CZ30">
            <v>1110</v>
          </cell>
          <cell r="DB30">
            <v>1109</v>
          </cell>
          <cell r="DP30">
            <v>970</v>
          </cell>
          <cell r="DQ30">
            <v>966</v>
          </cell>
          <cell r="DR30">
            <v>962</v>
          </cell>
          <cell r="DS30">
            <v>958</v>
          </cell>
          <cell r="DT30">
            <v>954</v>
          </cell>
          <cell r="DU30">
            <v>950</v>
          </cell>
          <cell r="DV30">
            <v>946</v>
          </cell>
          <cell r="DW30">
            <v>942</v>
          </cell>
          <cell r="DX30">
            <v>938</v>
          </cell>
          <cell r="DY30">
            <v>934</v>
          </cell>
          <cell r="DZ30">
            <v>930</v>
          </cell>
          <cell r="EA30">
            <v>926</v>
          </cell>
          <cell r="EB30">
            <v>922</v>
          </cell>
          <cell r="ES30">
            <v>4330</v>
          </cell>
          <cell r="EV30">
            <v>4463.7</v>
          </cell>
          <cell r="EX30">
            <v>3978</v>
          </cell>
          <cell r="FL30">
            <v>4324</v>
          </cell>
          <cell r="FM30">
            <v>4320</v>
          </cell>
          <cell r="FN30">
            <v>4316</v>
          </cell>
          <cell r="FO30">
            <v>4312</v>
          </cell>
          <cell r="FP30">
            <v>4308</v>
          </cell>
          <cell r="FQ30">
            <v>4304</v>
          </cell>
          <cell r="FR30">
            <v>4300</v>
          </cell>
          <cell r="FS30">
            <v>4296</v>
          </cell>
          <cell r="FT30">
            <v>4292</v>
          </cell>
          <cell r="FU30">
            <v>4288</v>
          </cell>
          <cell r="FV30">
            <v>4284</v>
          </cell>
          <cell r="FW30">
            <v>4280</v>
          </cell>
          <cell r="FX30">
            <v>4276</v>
          </cell>
          <cell r="GO30">
            <v>-1115</v>
          </cell>
          <cell r="GP30">
            <v>-3866</v>
          </cell>
          <cell r="GQ30">
            <v>922</v>
          </cell>
          <cell r="GR30">
            <v>4276</v>
          </cell>
          <cell r="GS30">
            <v>-1115</v>
          </cell>
          <cell r="GT30">
            <v>-3866</v>
          </cell>
          <cell r="GU30">
            <v>922</v>
          </cell>
          <cell r="GV30">
            <v>4276</v>
          </cell>
          <cell r="GW30">
            <v>-1298.133</v>
          </cell>
          <cell r="GX30">
            <v>-5204.9889999999996</v>
          </cell>
          <cell r="GY30">
            <v>1229.934</v>
          </cell>
          <cell r="GZ30">
            <v>6099.82</v>
          </cell>
          <cell r="HA30">
            <v>-1286.29</v>
          </cell>
          <cell r="HB30">
            <v>-4608.0590000000002</v>
          </cell>
          <cell r="HC30">
            <v>1270.8699999999999</v>
          </cell>
          <cell r="HD30">
            <v>4514</v>
          </cell>
          <cell r="HE30">
            <v>-930</v>
          </cell>
          <cell r="HF30">
            <v>-4920</v>
          </cell>
          <cell r="HG30">
            <v>1570</v>
          </cell>
          <cell r="HH30">
            <v>6000</v>
          </cell>
          <cell r="HI30">
            <v>-1300</v>
          </cell>
          <cell r="HJ30">
            <v>-5207</v>
          </cell>
          <cell r="HK30">
            <v>1182</v>
          </cell>
          <cell r="HL30">
            <v>6052</v>
          </cell>
          <cell r="HM30">
            <v>-1300</v>
          </cell>
          <cell r="HN30">
            <v>-5207</v>
          </cell>
          <cell r="HO30">
            <v>1182</v>
          </cell>
          <cell r="HP30">
            <v>6052</v>
          </cell>
        </row>
        <row r="31">
          <cell r="A31" t="str">
            <v>SP-240</v>
          </cell>
          <cell r="B31" t="str">
            <v>SP</v>
          </cell>
          <cell r="C31">
            <v>240</v>
          </cell>
          <cell r="D31" t="str">
            <v>BOC01 COM UNICAL COSENZA</v>
          </cell>
          <cell r="E31">
            <v>510</v>
          </cell>
          <cell r="J31">
            <v>0</v>
          </cell>
          <cell r="X31">
            <v>789</v>
          </cell>
          <cell r="Y31">
            <v>-104</v>
          </cell>
          <cell r="Z31">
            <v>-104</v>
          </cell>
          <cell r="AA31">
            <v>-104</v>
          </cell>
          <cell r="AB31">
            <v>-104</v>
          </cell>
          <cell r="AC31">
            <v>-104</v>
          </cell>
          <cell r="AD31">
            <v>-104</v>
          </cell>
          <cell r="AE31">
            <v>-104</v>
          </cell>
          <cell r="AF31">
            <v>-104</v>
          </cell>
          <cell r="AG31">
            <v>-104</v>
          </cell>
          <cell r="AH31">
            <v>-104</v>
          </cell>
          <cell r="AI31">
            <v>-104</v>
          </cell>
          <cell r="AJ31">
            <v>-104</v>
          </cell>
          <cell r="BA31">
            <v>-230</v>
          </cell>
          <cell r="BF31">
            <v>0</v>
          </cell>
          <cell r="BT31">
            <v>52</v>
          </cell>
          <cell r="BU31">
            <v>-104</v>
          </cell>
          <cell r="BV31">
            <v>-104</v>
          </cell>
          <cell r="BW31">
            <v>-104</v>
          </cell>
          <cell r="BX31">
            <v>-104</v>
          </cell>
          <cell r="BY31">
            <v>-104</v>
          </cell>
          <cell r="BZ31">
            <v>-104</v>
          </cell>
          <cell r="CA31">
            <v>-104</v>
          </cell>
          <cell r="CB31">
            <v>-104</v>
          </cell>
          <cell r="CC31">
            <v>-104</v>
          </cell>
          <cell r="CD31">
            <v>-104</v>
          </cell>
          <cell r="CE31">
            <v>-104</v>
          </cell>
          <cell r="CF31">
            <v>-104</v>
          </cell>
          <cell r="CW31">
            <v>300</v>
          </cell>
          <cell r="DB31">
            <v>0</v>
          </cell>
          <cell r="DP31">
            <v>0</v>
          </cell>
          <cell r="DQ31">
            <v>0</v>
          </cell>
          <cell r="DR31">
            <v>0</v>
          </cell>
          <cell r="DS31">
            <v>0</v>
          </cell>
          <cell r="DT31">
            <v>0</v>
          </cell>
          <cell r="DU31">
            <v>0</v>
          </cell>
          <cell r="DV31">
            <v>0</v>
          </cell>
          <cell r="DW31">
            <v>0</v>
          </cell>
          <cell r="DX31">
            <v>0</v>
          </cell>
          <cell r="DY31">
            <v>0</v>
          </cell>
          <cell r="DZ31">
            <v>0</v>
          </cell>
          <cell r="EA31">
            <v>0</v>
          </cell>
          <cell r="EB31">
            <v>0</v>
          </cell>
          <cell r="ES31">
            <v>300</v>
          </cell>
          <cell r="EX31">
            <v>0</v>
          </cell>
          <cell r="FL31">
            <v>-302</v>
          </cell>
          <cell r="FM31">
            <v>0</v>
          </cell>
          <cell r="FN31">
            <v>0</v>
          </cell>
          <cell r="FO31">
            <v>0</v>
          </cell>
          <cell r="FP31">
            <v>0</v>
          </cell>
          <cell r="FQ31">
            <v>0</v>
          </cell>
          <cell r="FR31">
            <v>0</v>
          </cell>
          <cell r="FS31">
            <v>0</v>
          </cell>
          <cell r="FT31">
            <v>0</v>
          </cell>
          <cell r="FU31">
            <v>0</v>
          </cell>
          <cell r="FV31">
            <v>0</v>
          </cell>
          <cell r="FW31">
            <v>0</v>
          </cell>
          <cell r="FX31">
            <v>0</v>
          </cell>
          <cell r="GO31">
            <v>-104</v>
          </cell>
          <cell r="GP31">
            <v>-104</v>
          </cell>
          <cell r="GQ31">
            <v>0</v>
          </cell>
          <cell r="GR31">
            <v>0</v>
          </cell>
          <cell r="GS31">
            <v>-104</v>
          </cell>
          <cell r="GT31">
            <v>-104</v>
          </cell>
          <cell r="GU31">
            <v>0</v>
          </cell>
          <cell r="GV31">
            <v>0</v>
          </cell>
          <cell r="GW31">
            <v>-1074.143</v>
          </cell>
          <cell r="GX31">
            <v>-2365.7510000000002</v>
          </cell>
          <cell r="GY31">
            <v>12600.114</v>
          </cell>
          <cell r="GZ31">
            <v>12599.52</v>
          </cell>
          <cell r="HA31">
            <v>565.41200000000003</v>
          </cell>
          <cell r="HB31">
            <v>-192.821</v>
          </cell>
          <cell r="HC31">
            <v>-367.30099999999999</v>
          </cell>
          <cell r="HD31">
            <v>-370</v>
          </cell>
          <cell r="HE31">
            <v>200</v>
          </cell>
          <cell r="HF31">
            <v>-1030</v>
          </cell>
          <cell r="HG31">
            <v>11160</v>
          </cell>
          <cell r="HH31">
            <v>11160</v>
          </cell>
          <cell r="HI31">
            <v>-1398</v>
          </cell>
          <cell r="HJ31">
            <v>-2690</v>
          </cell>
          <cell r="HK31">
            <v>12956</v>
          </cell>
          <cell r="HL31">
            <v>12956</v>
          </cell>
          <cell r="HM31">
            <v>-1734</v>
          </cell>
          <cell r="HN31">
            <v>-3026</v>
          </cell>
          <cell r="HO31">
            <v>13324</v>
          </cell>
          <cell r="HP31">
            <v>13324</v>
          </cell>
        </row>
        <row r="32">
          <cell r="A32" t="str">
            <v>SP-250</v>
          </cell>
          <cell r="B32" t="str">
            <v>SP</v>
          </cell>
          <cell r="C32">
            <v>250</v>
          </cell>
          <cell r="D32" t="str">
            <v>BOC02 COM MESSINA ING</v>
          </cell>
          <cell r="E32">
            <v>910</v>
          </cell>
          <cell r="J32">
            <v>0</v>
          </cell>
          <cell r="X32">
            <v>905</v>
          </cell>
          <cell r="Y32">
            <v>0</v>
          </cell>
          <cell r="Z32">
            <v>0</v>
          </cell>
          <cell r="AA32">
            <v>0</v>
          </cell>
          <cell r="AB32">
            <v>0</v>
          </cell>
          <cell r="AC32">
            <v>0</v>
          </cell>
          <cell r="AD32">
            <v>0</v>
          </cell>
          <cell r="AE32">
            <v>0</v>
          </cell>
          <cell r="AF32">
            <v>0</v>
          </cell>
          <cell r="AG32">
            <v>0</v>
          </cell>
          <cell r="AH32">
            <v>0</v>
          </cell>
          <cell r="AI32">
            <v>0</v>
          </cell>
          <cell r="AJ32">
            <v>0</v>
          </cell>
          <cell r="BA32">
            <v>1130</v>
          </cell>
          <cell r="BF32">
            <v>0</v>
          </cell>
          <cell r="BT32">
            <v>1129</v>
          </cell>
          <cell r="BU32">
            <v>0</v>
          </cell>
          <cell r="BV32">
            <v>0</v>
          </cell>
          <cell r="BW32">
            <v>0</v>
          </cell>
          <cell r="BX32">
            <v>0</v>
          </cell>
          <cell r="BY32">
            <v>0</v>
          </cell>
          <cell r="BZ32">
            <v>0</v>
          </cell>
          <cell r="CA32">
            <v>0</v>
          </cell>
          <cell r="CB32">
            <v>0</v>
          </cell>
          <cell r="CC32">
            <v>0</v>
          </cell>
          <cell r="CD32">
            <v>0</v>
          </cell>
          <cell r="CE32">
            <v>0</v>
          </cell>
          <cell r="CF32">
            <v>0</v>
          </cell>
          <cell r="CW32">
            <v>0</v>
          </cell>
          <cell r="DB32">
            <v>0</v>
          </cell>
          <cell r="DP32">
            <v>0</v>
          </cell>
          <cell r="DQ32">
            <v>0</v>
          </cell>
          <cell r="DR32">
            <v>0</v>
          </cell>
          <cell r="DS32">
            <v>0</v>
          </cell>
          <cell r="DT32">
            <v>0</v>
          </cell>
          <cell r="DU32">
            <v>0</v>
          </cell>
          <cell r="DV32">
            <v>0</v>
          </cell>
          <cell r="DW32">
            <v>0</v>
          </cell>
          <cell r="DX32">
            <v>0</v>
          </cell>
          <cell r="DY32">
            <v>0</v>
          </cell>
          <cell r="DZ32">
            <v>0</v>
          </cell>
          <cell r="EA32">
            <v>0</v>
          </cell>
          <cell r="EB32">
            <v>0</v>
          </cell>
          <cell r="ES32">
            <v>0</v>
          </cell>
          <cell r="EX32">
            <v>0</v>
          </cell>
          <cell r="FL32">
            <v>0</v>
          </cell>
          <cell r="FM32">
            <v>0</v>
          </cell>
          <cell r="FN32">
            <v>0</v>
          </cell>
          <cell r="FO32">
            <v>0</v>
          </cell>
          <cell r="FP32">
            <v>0</v>
          </cell>
          <cell r="FQ32">
            <v>0</v>
          </cell>
          <cell r="FR32">
            <v>0</v>
          </cell>
          <cell r="FS32">
            <v>0</v>
          </cell>
          <cell r="FT32">
            <v>0</v>
          </cell>
          <cell r="FU32">
            <v>0</v>
          </cell>
          <cell r="FV32">
            <v>0</v>
          </cell>
          <cell r="FW32">
            <v>0</v>
          </cell>
          <cell r="FX32">
            <v>0</v>
          </cell>
          <cell r="GO32">
            <v>0</v>
          </cell>
          <cell r="GP32">
            <v>0</v>
          </cell>
          <cell r="GQ32">
            <v>0</v>
          </cell>
          <cell r="GR32">
            <v>0</v>
          </cell>
          <cell r="GS32">
            <v>0</v>
          </cell>
          <cell r="GT32">
            <v>0</v>
          </cell>
          <cell r="GU32">
            <v>0</v>
          </cell>
          <cell r="GV32">
            <v>0</v>
          </cell>
          <cell r="GW32">
            <v>-2173.8220000000001</v>
          </cell>
          <cell r="GX32">
            <v>559.69200000000001</v>
          </cell>
          <cell r="GY32">
            <v>-5582.77</v>
          </cell>
          <cell r="GZ32">
            <v>-5582.77</v>
          </cell>
          <cell r="HA32">
            <v>1034.4010000000001</v>
          </cell>
          <cell r="HB32">
            <v>1258.328</v>
          </cell>
          <cell r="HC32">
            <v>0</v>
          </cell>
          <cell r="HD32">
            <v>-40</v>
          </cell>
          <cell r="HE32">
            <v>-2240</v>
          </cell>
          <cell r="HF32">
            <v>-2010</v>
          </cell>
          <cell r="HG32">
            <v>-5540</v>
          </cell>
          <cell r="HH32">
            <v>-5540</v>
          </cell>
          <cell r="HI32">
            <v>-2174</v>
          </cell>
          <cell r="HJ32">
            <v>560</v>
          </cell>
          <cell r="HK32">
            <v>-5583</v>
          </cell>
          <cell r="HL32">
            <v>-5583</v>
          </cell>
          <cell r="HM32">
            <v>-2174</v>
          </cell>
          <cell r="HN32">
            <v>560</v>
          </cell>
          <cell r="HO32">
            <v>-5583</v>
          </cell>
          <cell r="HP32">
            <v>-5583</v>
          </cell>
        </row>
        <row r="33">
          <cell r="A33" t="str">
            <v>SP-260</v>
          </cell>
          <cell r="B33" t="str">
            <v>SP</v>
          </cell>
          <cell r="C33">
            <v>260</v>
          </cell>
          <cell r="D33" t="str">
            <v>BOC07 COM BOCOGE ALTRI CANTIERI</v>
          </cell>
          <cell r="E33">
            <v>5770</v>
          </cell>
          <cell r="H33">
            <v>0</v>
          </cell>
          <cell r="J33">
            <v>0</v>
          </cell>
          <cell r="X33">
            <v>5839</v>
          </cell>
          <cell r="Y33">
            <v>0</v>
          </cell>
          <cell r="Z33">
            <v>0</v>
          </cell>
          <cell r="AA33">
            <v>0</v>
          </cell>
          <cell r="AB33">
            <v>0</v>
          </cell>
          <cell r="AC33">
            <v>0</v>
          </cell>
          <cell r="AD33">
            <v>0</v>
          </cell>
          <cell r="AE33">
            <v>0</v>
          </cell>
          <cell r="AF33">
            <v>0</v>
          </cell>
          <cell r="AG33">
            <v>0</v>
          </cell>
          <cell r="AH33">
            <v>0</v>
          </cell>
          <cell r="AI33">
            <v>0</v>
          </cell>
          <cell r="AJ33">
            <v>0</v>
          </cell>
          <cell r="BA33">
            <v>3900</v>
          </cell>
          <cell r="BD33">
            <v>5.17</v>
          </cell>
          <cell r="BF33">
            <v>5</v>
          </cell>
          <cell r="BT33">
            <v>3967</v>
          </cell>
          <cell r="BU33">
            <v>5</v>
          </cell>
          <cell r="BV33">
            <v>5</v>
          </cell>
          <cell r="BW33">
            <v>5</v>
          </cell>
          <cell r="BX33">
            <v>5</v>
          </cell>
          <cell r="BY33">
            <v>5</v>
          </cell>
          <cell r="BZ33">
            <v>5</v>
          </cell>
          <cell r="CA33">
            <v>5</v>
          </cell>
          <cell r="CB33">
            <v>5</v>
          </cell>
          <cell r="CC33">
            <v>5</v>
          </cell>
          <cell r="CD33">
            <v>5</v>
          </cell>
          <cell r="CE33">
            <v>5</v>
          </cell>
          <cell r="CF33">
            <v>5</v>
          </cell>
          <cell r="CW33">
            <v>0</v>
          </cell>
          <cell r="CZ33">
            <v>0</v>
          </cell>
          <cell r="DB33">
            <v>0</v>
          </cell>
          <cell r="DP33">
            <v>0</v>
          </cell>
          <cell r="DQ33">
            <v>0</v>
          </cell>
          <cell r="DR33">
            <v>0</v>
          </cell>
          <cell r="DS33">
            <v>0</v>
          </cell>
          <cell r="DT33">
            <v>0</v>
          </cell>
          <cell r="DU33">
            <v>0</v>
          </cell>
          <cell r="DV33">
            <v>0</v>
          </cell>
          <cell r="DW33">
            <v>0</v>
          </cell>
          <cell r="DX33">
            <v>0</v>
          </cell>
          <cell r="DY33">
            <v>0</v>
          </cell>
          <cell r="DZ33">
            <v>0</v>
          </cell>
          <cell r="EA33">
            <v>0</v>
          </cell>
          <cell r="EB33">
            <v>0</v>
          </cell>
          <cell r="ES33">
            <v>0</v>
          </cell>
          <cell r="EV33">
            <v>0</v>
          </cell>
          <cell r="EX33">
            <v>0</v>
          </cell>
          <cell r="FL33">
            <v>94</v>
          </cell>
          <cell r="FM33">
            <v>0</v>
          </cell>
          <cell r="FN33">
            <v>0</v>
          </cell>
          <cell r="FO33">
            <v>0</v>
          </cell>
          <cell r="FP33">
            <v>0</v>
          </cell>
          <cell r="FQ33">
            <v>0</v>
          </cell>
          <cell r="FR33">
            <v>0</v>
          </cell>
          <cell r="FS33">
            <v>0</v>
          </cell>
          <cell r="FT33">
            <v>0</v>
          </cell>
          <cell r="FU33">
            <v>0</v>
          </cell>
          <cell r="FV33">
            <v>0</v>
          </cell>
          <cell r="FW33">
            <v>0</v>
          </cell>
          <cell r="FX33">
            <v>0</v>
          </cell>
          <cell r="GO33">
            <v>0</v>
          </cell>
          <cell r="GP33">
            <v>5</v>
          </cell>
          <cell r="GQ33">
            <v>0</v>
          </cell>
          <cell r="GR33">
            <v>0</v>
          </cell>
          <cell r="GS33">
            <v>0</v>
          </cell>
          <cell r="GT33">
            <v>5</v>
          </cell>
          <cell r="GU33">
            <v>0</v>
          </cell>
          <cell r="GV33">
            <v>0</v>
          </cell>
          <cell r="GW33">
            <v>7537.1409999999996</v>
          </cell>
          <cell r="GX33">
            <v>4466.96</v>
          </cell>
          <cell r="GY33">
            <v>-1644.749</v>
          </cell>
          <cell r="GZ33">
            <v>-1436.82</v>
          </cell>
          <cell r="HA33">
            <v>6449.7089999999998</v>
          </cell>
          <cell r="HB33">
            <v>5477.8469999999998</v>
          </cell>
          <cell r="HC33">
            <v>0</v>
          </cell>
          <cell r="HD33">
            <v>-14</v>
          </cell>
          <cell r="HE33">
            <v>7420</v>
          </cell>
          <cell r="HF33">
            <v>4240</v>
          </cell>
          <cell r="HG33">
            <v>-1525</v>
          </cell>
          <cell r="HH33">
            <v>-1320</v>
          </cell>
          <cell r="HI33">
            <v>7042</v>
          </cell>
          <cell r="HJ33">
            <v>4572</v>
          </cell>
          <cell r="HK33">
            <v>-1750</v>
          </cell>
          <cell r="HL33">
            <v>-1542</v>
          </cell>
          <cell r="HM33">
            <v>7042</v>
          </cell>
          <cell r="HN33">
            <v>4572</v>
          </cell>
          <cell r="HO33">
            <v>-1750</v>
          </cell>
          <cell r="HP33">
            <v>-1542</v>
          </cell>
        </row>
        <row r="34">
          <cell r="A34" t="str">
            <v>SP-270</v>
          </cell>
          <cell r="B34" t="str">
            <v>SP</v>
          </cell>
          <cell r="C34">
            <v>270</v>
          </cell>
          <cell r="D34" t="str">
            <v>00109 COM FRANA SPRIANA</v>
          </cell>
          <cell r="E34">
            <v>850</v>
          </cell>
          <cell r="H34">
            <v>-694.59</v>
          </cell>
          <cell r="J34">
            <v>-91</v>
          </cell>
          <cell r="X34">
            <v>449</v>
          </cell>
          <cell r="Y34">
            <v>577</v>
          </cell>
          <cell r="Z34">
            <v>706</v>
          </cell>
          <cell r="AA34">
            <v>835</v>
          </cell>
          <cell r="AB34">
            <v>964</v>
          </cell>
          <cell r="AC34">
            <v>664</v>
          </cell>
          <cell r="AD34">
            <v>844</v>
          </cell>
          <cell r="AE34">
            <v>496</v>
          </cell>
          <cell r="AF34">
            <v>625</v>
          </cell>
          <cell r="AG34">
            <v>600</v>
          </cell>
          <cell r="AH34">
            <v>725</v>
          </cell>
          <cell r="AI34">
            <v>851</v>
          </cell>
          <cell r="AJ34">
            <v>1008</v>
          </cell>
          <cell r="BA34">
            <v>1280</v>
          </cell>
          <cell r="BD34">
            <v>-265.39999999999998</v>
          </cell>
          <cell r="BF34">
            <v>290</v>
          </cell>
          <cell r="BT34">
            <v>817</v>
          </cell>
          <cell r="BU34">
            <v>937</v>
          </cell>
          <cell r="BV34">
            <v>1057</v>
          </cell>
          <cell r="BW34">
            <v>1177</v>
          </cell>
          <cell r="BX34">
            <v>1297</v>
          </cell>
          <cell r="BY34">
            <v>988</v>
          </cell>
          <cell r="BZ34">
            <v>1159</v>
          </cell>
          <cell r="CA34">
            <v>807</v>
          </cell>
          <cell r="CB34">
            <v>932</v>
          </cell>
          <cell r="CC34">
            <v>902</v>
          </cell>
          <cell r="CD34">
            <v>1022</v>
          </cell>
          <cell r="CE34">
            <v>1143</v>
          </cell>
          <cell r="CF34">
            <v>1295</v>
          </cell>
          <cell r="CW34">
            <v>0</v>
          </cell>
          <cell r="CZ34">
            <v>0</v>
          </cell>
          <cell r="DB34">
            <v>0</v>
          </cell>
          <cell r="DP34">
            <v>0</v>
          </cell>
          <cell r="DQ34">
            <v>0</v>
          </cell>
          <cell r="DR34">
            <v>0</v>
          </cell>
          <cell r="DS34">
            <v>0</v>
          </cell>
          <cell r="DT34">
            <v>0</v>
          </cell>
          <cell r="DU34">
            <v>0</v>
          </cell>
          <cell r="DV34">
            <v>0</v>
          </cell>
          <cell r="DW34">
            <v>0</v>
          </cell>
          <cell r="DX34">
            <v>0</v>
          </cell>
          <cell r="DY34">
            <v>0</v>
          </cell>
          <cell r="DZ34">
            <v>0</v>
          </cell>
          <cell r="EA34">
            <v>0</v>
          </cell>
          <cell r="EB34">
            <v>0</v>
          </cell>
          <cell r="ES34">
            <v>-1270</v>
          </cell>
          <cell r="EV34">
            <v>860.94</v>
          </cell>
          <cell r="EX34">
            <v>306</v>
          </cell>
          <cell r="FL34">
            <v>-671</v>
          </cell>
          <cell r="FM34">
            <v>-791</v>
          </cell>
          <cell r="FN34">
            <v>-911</v>
          </cell>
          <cell r="FO34">
            <v>-1031</v>
          </cell>
          <cell r="FP34">
            <v>-1151</v>
          </cell>
          <cell r="FQ34">
            <v>-841</v>
          </cell>
          <cell r="FR34">
            <v>-1011</v>
          </cell>
          <cell r="FS34">
            <v>-659</v>
          </cell>
          <cell r="FT34">
            <v>-784</v>
          </cell>
          <cell r="FU34">
            <v>-754</v>
          </cell>
          <cell r="FV34">
            <v>-874</v>
          </cell>
          <cell r="FW34">
            <v>-994</v>
          </cell>
          <cell r="FX34">
            <v>-1144</v>
          </cell>
          <cell r="GO34">
            <v>1008</v>
          </cell>
          <cell r="GP34">
            <v>1295</v>
          </cell>
          <cell r="GQ34">
            <v>0</v>
          </cell>
          <cell r="GR34">
            <v>-1144</v>
          </cell>
          <cell r="GS34">
            <v>1008</v>
          </cell>
          <cell r="GT34">
            <v>1295</v>
          </cell>
          <cell r="GU34">
            <v>0</v>
          </cell>
          <cell r="GV34">
            <v>-1144</v>
          </cell>
          <cell r="GW34">
            <v>0.28100000000000003</v>
          </cell>
          <cell r="GX34">
            <v>0.28100000000000003</v>
          </cell>
          <cell r="GY34">
            <v>0</v>
          </cell>
          <cell r="GZ34">
            <v>1101.99</v>
          </cell>
          <cell r="HA34">
            <v>337.06400000000002</v>
          </cell>
          <cell r="HB34">
            <v>592.51199999999994</v>
          </cell>
          <cell r="HC34">
            <v>0</v>
          </cell>
          <cell r="HD34">
            <v>10</v>
          </cell>
          <cell r="HE34">
            <v>-928.96</v>
          </cell>
          <cell r="HF34">
            <v>-422.44</v>
          </cell>
          <cell r="HG34">
            <v>0</v>
          </cell>
          <cell r="HH34">
            <v>1391.38</v>
          </cell>
          <cell r="HI34">
            <v>0</v>
          </cell>
          <cell r="HJ34">
            <v>0</v>
          </cell>
          <cell r="HK34">
            <v>0</v>
          </cell>
          <cell r="HL34">
            <v>1102</v>
          </cell>
          <cell r="HM34">
            <v>0</v>
          </cell>
          <cell r="HN34">
            <v>0</v>
          </cell>
          <cell r="HO34">
            <v>0</v>
          </cell>
          <cell r="HP34">
            <v>1102</v>
          </cell>
        </row>
        <row r="35">
          <cell r="A35" t="str">
            <v>SP-280</v>
          </cell>
          <cell r="B35" t="str">
            <v>SP</v>
          </cell>
          <cell r="C35">
            <v>280</v>
          </cell>
          <cell r="D35" t="str">
            <v>00316D COM AURELIA 98_dir</v>
          </cell>
          <cell r="E35">
            <v>-170</v>
          </cell>
          <cell r="H35">
            <v>76.52</v>
          </cell>
          <cell r="J35">
            <v>69</v>
          </cell>
          <cell r="X35">
            <v>-170</v>
          </cell>
          <cell r="Y35">
            <v>-171</v>
          </cell>
          <cell r="Z35">
            <v>-171</v>
          </cell>
          <cell r="AA35">
            <v>-172</v>
          </cell>
          <cell r="AB35">
            <v>-173</v>
          </cell>
          <cell r="AC35">
            <v>-173</v>
          </cell>
          <cell r="AD35">
            <v>0</v>
          </cell>
          <cell r="AE35">
            <v>0</v>
          </cell>
          <cell r="AF35">
            <v>0</v>
          </cell>
          <cell r="AG35">
            <v>0</v>
          </cell>
          <cell r="AH35">
            <v>0</v>
          </cell>
          <cell r="AI35">
            <v>0</v>
          </cell>
          <cell r="AJ35">
            <v>0</v>
          </cell>
          <cell r="BA35">
            <v>-170</v>
          </cell>
          <cell r="BD35">
            <v>76.52</v>
          </cell>
          <cell r="BF35">
            <v>69</v>
          </cell>
          <cell r="BT35">
            <v>-170</v>
          </cell>
          <cell r="BU35">
            <v>-171</v>
          </cell>
          <cell r="BV35">
            <v>-171</v>
          </cell>
          <cell r="BW35">
            <v>-172</v>
          </cell>
          <cell r="BX35">
            <v>-173</v>
          </cell>
          <cell r="BY35">
            <v>-173</v>
          </cell>
          <cell r="BZ35">
            <v>0</v>
          </cell>
          <cell r="CA35">
            <v>0</v>
          </cell>
          <cell r="CB35">
            <v>0</v>
          </cell>
          <cell r="CC35">
            <v>0</v>
          </cell>
          <cell r="CD35">
            <v>0</v>
          </cell>
          <cell r="CE35">
            <v>0</v>
          </cell>
          <cell r="CF35">
            <v>0</v>
          </cell>
          <cell r="CW35">
            <v>0</v>
          </cell>
          <cell r="CZ35">
            <v>0</v>
          </cell>
          <cell r="DB35">
            <v>0</v>
          </cell>
          <cell r="DP35">
            <v>0</v>
          </cell>
          <cell r="DQ35">
            <v>0</v>
          </cell>
          <cell r="DR35">
            <v>0</v>
          </cell>
          <cell r="DS35">
            <v>0</v>
          </cell>
          <cell r="DT35">
            <v>0</v>
          </cell>
          <cell r="DU35">
            <v>0</v>
          </cell>
          <cell r="DV35">
            <v>0</v>
          </cell>
          <cell r="DW35">
            <v>0</v>
          </cell>
          <cell r="DX35">
            <v>0</v>
          </cell>
          <cell r="DY35">
            <v>0</v>
          </cell>
          <cell r="DZ35">
            <v>0</v>
          </cell>
          <cell r="EA35">
            <v>0</v>
          </cell>
          <cell r="EB35">
            <v>0</v>
          </cell>
          <cell r="ES35">
            <v>3280</v>
          </cell>
          <cell r="EV35">
            <v>2980.6</v>
          </cell>
          <cell r="EX35">
            <v>2981</v>
          </cell>
          <cell r="FL35">
            <v>3283</v>
          </cell>
          <cell r="FM35">
            <v>3283</v>
          </cell>
          <cell r="FN35">
            <v>3283</v>
          </cell>
          <cell r="FO35">
            <v>3283</v>
          </cell>
          <cell r="FP35">
            <v>3283</v>
          </cell>
          <cell r="FQ35">
            <v>3283</v>
          </cell>
          <cell r="FR35">
            <v>3110</v>
          </cell>
          <cell r="FS35">
            <v>3110</v>
          </cell>
          <cell r="FT35">
            <v>3110</v>
          </cell>
          <cell r="FU35">
            <v>3110</v>
          </cell>
          <cell r="FV35">
            <v>3110</v>
          </cell>
          <cell r="FW35">
            <v>3110</v>
          </cell>
          <cell r="FX35">
            <v>3110</v>
          </cell>
          <cell r="GO35">
            <v>0</v>
          </cell>
          <cell r="GP35">
            <v>0</v>
          </cell>
          <cell r="GQ35">
            <v>0</v>
          </cell>
          <cell r="GR35">
            <v>3110</v>
          </cell>
          <cell r="GS35">
            <v>0</v>
          </cell>
          <cell r="GT35">
            <v>0</v>
          </cell>
          <cell r="GU35">
            <v>0</v>
          </cell>
          <cell r="GV35">
            <v>3110</v>
          </cell>
          <cell r="GW35">
            <v>0.20699999999999999</v>
          </cell>
          <cell r="GX35">
            <v>0.20699999999999999</v>
          </cell>
          <cell r="GY35">
            <v>0.46500000000000002</v>
          </cell>
          <cell r="GZ35">
            <v>3084.68</v>
          </cell>
          <cell r="HA35">
            <v>0.41</v>
          </cell>
          <cell r="HB35">
            <v>0.41</v>
          </cell>
          <cell r="HC35">
            <v>0</v>
          </cell>
          <cell r="HD35">
            <v>3060</v>
          </cell>
          <cell r="HE35">
            <v>-756.64</v>
          </cell>
          <cell r="HF35">
            <v>-756.64</v>
          </cell>
          <cell r="HG35">
            <v>0</v>
          </cell>
          <cell r="HH35">
            <v>3878.84</v>
          </cell>
          <cell r="HI35">
            <v>0</v>
          </cell>
          <cell r="HJ35">
            <v>0</v>
          </cell>
          <cell r="HK35">
            <v>0</v>
          </cell>
          <cell r="HL35">
            <v>3085</v>
          </cell>
          <cell r="HM35">
            <v>0</v>
          </cell>
          <cell r="HN35">
            <v>0</v>
          </cell>
          <cell r="HO35">
            <v>0</v>
          </cell>
          <cell r="HP35">
            <v>3085</v>
          </cell>
        </row>
        <row r="36">
          <cell r="A36" t="str">
            <v>SP-290</v>
          </cell>
          <cell r="B36" t="str">
            <v>SP</v>
          </cell>
          <cell r="C36">
            <v>290</v>
          </cell>
          <cell r="D36" t="str">
            <v>01416 COM AUTOSTRADA ESTENSE S.C.P.A.</v>
          </cell>
          <cell r="E36">
            <v>-190</v>
          </cell>
          <cell r="H36">
            <v>-101.59</v>
          </cell>
          <cell r="J36">
            <v>-102</v>
          </cell>
          <cell r="X36">
            <v>-279</v>
          </cell>
          <cell r="Y36">
            <v>-299</v>
          </cell>
          <cell r="Z36">
            <v>-319</v>
          </cell>
          <cell r="AA36">
            <v>-339</v>
          </cell>
          <cell r="AB36">
            <v>-359</v>
          </cell>
          <cell r="AC36">
            <v>-379</v>
          </cell>
          <cell r="AD36">
            <v>-399</v>
          </cell>
          <cell r="AE36">
            <v>-419</v>
          </cell>
          <cell r="AF36">
            <v>-439</v>
          </cell>
          <cell r="AG36">
            <v>-459</v>
          </cell>
          <cell r="AH36">
            <v>-489</v>
          </cell>
          <cell r="AI36">
            <v>-519</v>
          </cell>
          <cell r="AJ36">
            <v>-549</v>
          </cell>
          <cell r="BA36">
            <v>-190</v>
          </cell>
          <cell r="BD36">
            <v>-101.59</v>
          </cell>
          <cell r="BF36">
            <v>-102</v>
          </cell>
          <cell r="BT36">
            <v>-279</v>
          </cell>
          <cell r="BU36">
            <v>-299</v>
          </cell>
          <cell r="BV36">
            <v>-319</v>
          </cell>
          <cell r="BW36">
            <v>-339</v>
          </cell>
          <cell r="BX36">
            <v>-359</v>
          </cell>
          <cell r="BY36">
            <v>-379</v>
          </cell>
          <cell r="BZ36">
            <v>-399</v>
          </cell>
          <cell r="CA36">
            <v>-419</v>
          </cell>
          <cell r="CB36">
            <v>-439</v>
          </cell>
          <cell r="CC36">
            <v>-459</v>
          </cell>
          <cell r="CD36">
            <v>-489</v>
          </cell>
          <cell r="CE36">
            <v>-519</v>
          </cell>
          <cell r="CF36">
            <v>-549</v>
          </cell>
          <cell r="CW36">
            <v>0</v>
          </cell>
          <cell r="CZ36">
            <v>0</v>
          </cell>
          <cell r="DB36">
            <v>0</v>
          </cell>
          <cell r="DP36">
            <v>0</v>
          </cell>
          <cell r="DQ36">
            <v>0</v>
          </cell>
          <cell r="DR36">
            <v>0</v>
          </cell>
          <cell r="DS36">
            <v>0</v>
          </cell>
          <cell r="DT36">
            <v>0</v>
          </cell>
          <cell r="DU36">
            <v>0</v>
          </cell>
          <cell r="DV36">
            <v>0</v>
          </cell>
          <cell r="DW36">
            <v>0</v>
          </cell>
          <cell r="DX36">
            <v>0</v>
          </cell>
          <cell r="DY36">
            <v>0</v>
          </cell>
          <cell r="DZ36">
            <v>0</v>
          </cell>
          <cell r="EA36">
            <v>0</v>
          </cell>
          <cell r="EB36">
            <v>0</v>
          </cell>
          <cell r="ES36">
            <v>-350</v>
          </cell>
          <cell r="EV36">
            <v>-348.76</v>
          </cell>
          <cell r="EX36">
            <v>-349</v>
          </cell>
          <cell r="FL36">
            <v>-349</v>
          </cell>
          <cell r="FM36">
            <v>-349</v>
          </cell>
          <cell r="FN36">
            <v>-349</v>
          </cell>
          <cell r="FO36">
            <v>-349</v>
          </cell>
          <cell r="FP36">
            <v>-349</v>
          </cell>
          <cell r="FQ36">
            <v>-349</v>
          </cell>
          <cell r="FR36">
            <v>-349</v>
          </cell>
          <cell r="FS36">
            <v>-349</v>
          </cell>
          <cell r="FT36">
            <v>-349</v>
          </cell>
          <cell r="FU36">
            <v>-349</v>
          </cell>
          <cell r="FV36">
            <v>-349</v>
          </cell>
          <cell r="FW36">
            <v>-349</v>
          </cell>
          <cell r="FX36">
            <v>-349</v>
          </cell>
          <cell r="GO36">
            <v>-549</v>
          </cell>
          <cell r="GP36">
            <v>-549</v>
          </cell>
          <cell r="GQ36">
            <v>0</v>
          </cell>
          <cell r="GR36">
            <v>-349</v>
          </cell>
          <cell r="GS36">
            <v>-549</v>
          </cell>
          <cell r="GT36">
            <v>-549</v>
          </cell>
          <cell r="GU36">
            <v>0</v>
          </cell>
          <cell r="GV36">
            <v>-349</v>
          </cell>
          <cell r="GW36">
            <v>-305.28199999999998</v>
          </cell>
          <cell r="GX36">
            <v>-305.28199999999998</v>
          </cell>
          <cell r="GY36">
            <v>0</v>
          </cell>
          <cell r="GZ36">
            <v>0</v>
          </cell>
          <cell r="HA36">
            <v>0.247</v>
          </cell>
          <cell r="HB36">
            <v>0.247</v>
          </cell>
          <cell r="HC36">
            <v>0</v>
          </cell>
          <cell r="HD36">
            <v>-700</v>
          </cell>
          <cell r="HE36">
            <v>-301.75</v>
          </cell>
          <cell r="HF36">
            <v>-301.75</v>
          </cell>
          <cell r="HG36">
            <v>0</v>
          </cell>
          <cell r="HH36">
            <v>-206.05</v>
          </cell>
          <cell r="HI36">
            <v>-305</v>
          </cell>
          <cell r="HJ36">
            <v>-305</v>
          </cell>
          <cell r="HK36">
            <v>0</v>
          </cell>
          <cell r="HL36">
            <v>0</v>
          </cell>
          <cell r="HM36">
            <v>-305</v>
          </cell>
          <cell r="HN36">
            <v>-305</v>
          </cell>
          <cell r="HO36">
            <v>0</v>
          </cell>
          <cell r="HP36">
            <v>0</v>
          </cell>
        </row>
        <row r="37">
          <cell r="A37" t="str">
            <v>SP-300</v>
          </cell>
          <cell r="B37" t="str">
            <v>SP</v>
          </cell>
          <cell r="C37">
            <v>300</v>
          </cell>
          <cell r="D37" t="str">
            <v>04233D COM CESIF_dir</v>
          </cell>
          <cell r="E37">
            <v>-310</v>
          </cell>
          <cell r="H37">
            <v>-295.02</v>
          </cell>
          <cell r="J37">
            <v>-295</v>
          </cell>
          <cell r="X37">
            <v>-316</v>
          </cell>
          <cell r="Y37">
            <v>-316</v>
          </cell>
          <cell r="Z37">
            <v>-316</v>
          </cell>
          <cell r="AA37">
            <v>-316</v>
          </cell>
          <cell r="AB37">
            <v>-316</v>
          </cell>
          <cell r="AC37">
            <v>-316</v>
          </cell>
          <cell r="AD37">
            <v>-316</v>
          </cell>
          <cell r="AE37">
            <v>-316</v>
          </cell>
          <cell r="AF37">
            <v>-316</v>
          </cell>
          <cell r="AG37">
            <v>-316</v>
          </cell>
          <cell r="AH37">
            <v>-316</v>
          </cell>
          <cell r="AI37">
            <v>-316</v>
          </cell>
          <cell r="AJ37">
            <v>0</v>
          </cell>
          <cell r="BA37">
            <v>-310</v>
          </cell>
          <cell r="BD37">
            <v>-295.02</v>
          </cell>
          <cell r="BF37">
            <v>-295</v>
          </cell>
          <cell r="BT37">
            <v>-316</v>
          </cell>
          <cell r="BU37">
            <v>-316</v>
          </cell>
          <cell r="BV37">
            <v>-316</v>
          </cell>
          <cell r="BW37">
            <v>-316</v>
          </cell>
          <cell r="BX37">
            <v>-316</v>
          </cell>
          <cell r="BY37">
            <v>-316</v>
          </cell>
          <cell r="BZ37">
            <v>-316</v>
          </cell>
          <cell r="CA37">
            <v>-316</v>
          </cell>
          <cell r="CB37">
            <v>-316</v>
          </cell>
          <cell r="CC37">
            <v>-316</v>
          </cell>
          <cell r="CD37">
            <v>-316</v>
          </cell>
          <cell r="CE37">
            <v>-316</v>
          </cell>
          <cell r="CF37">
            <v>0</v>
          </cell>
          <cell r="CW37">
            <v>0</v>
          </cell>
          <cell r="CZ37">
            <v>0</v>
          </cell>
          <cell r="DB37">
            <v>0</v>
          </cell>
          <cell r="DP37">
            <v>0</v>
          </cell>
          <cell r="DQ37">
            <v>0</v>
          </cell>
          <cell r="DR37">
            <v>0</v>
          </cell>
          <cell r="DS37">
            <v>0</v>
          </cell>
          <cell r="DT37">
            <v>0</v>
          </cell>
          <cell r="DU37">
            <v>0</v>
          </cell>
          <cell r="DV37">
            <v>0</v>
          </cell>
          <cell r="DW37">
            <v>0</v>
          </cell>
          <cell r="DX37">
            <v>0</v>
          </cell>
          <cell r="DY37">
            <v>0</v>
          </cell>
          <cell r="DZ37">
            <v>0</v>
          </cell>
          <cell r="EA37">
            <v>0</v>
          </cell>
          <cell r="EB37">
            <v>0</v>
          </cell>
          <cell r="ES37">
            <v>20040</v>
          </cell>
          <cell r="EV37">
            <v>20043.79</v>
          </cell>
          <cell r="EX37">
            <v>20044</v>
          </cell>
          <cell r="FL37">
            <v>20044</v>
          </cell>
          <cell r="FM37">
            <v>20044</v>
          </cell>
          <cell r="FN37">
            <v>20044</v>
          </cell>
          <cell r="FO37">
            <v>20044</v>
          </cell>
          <cell r="FP37">
            <v>20044</v>
          </cell>
          <cell r="FQ37">
            <v>20044</v>
          </cell>
          <cell r="FR37">
            <v>20044</v>
          </cell>
          <cell r="FS37">
            <v>20044</v>
          </cell>
          <cell r="FT37">
            <v>20044</v>
          </cell>
          <cell r="FU37">
            <v>20044</v>
          </cell>
          <cell r="FV37">
            <v>20044</v>
          </cell>
          <cell r="FW37">
            <v>20044</v>
          </cell>
          <cell r="FX37">
            <v>19728</v>
          </cell>
          <cell r="GO37">
            <v>0</v>
          </cell>
          <cell r="GP37">
            <v>0</v>
          </cell>
          <cell r="GQ37">
            <v>0</v>
          </cell>
          <cell r="GR37">
            <v>19728</v>
          </cell>
          <cell r="GS37">
            <v>0</v>
          </cell>
          <cell r="GT37">
            <v>0</v>
          </cell>
          <cell r="GU37">
            <v>0</v>
          </cell>
          <cell r="GV37">
            <v>19728</v>
          </cell>
          <cell r="GW37">
            <v>-0.20100000000000001</v>
          </cell>
          <cell r="GX37">
            <v>-0.20100000000000001</v>
          </cell>
          <cell r="GY37">
            <v>0</v>
          </cell>
          <cell r="GZ37">
            <v>19755.84</v>
          </cell>
          <cell r="HA37">
            <v>-337.07499999999999</v>
          </cell>
          <cell r="HB37">
            <v>-337.07499999999999</v>
          </cell>
          <cell r="HC37">
            <v>0</v>
          </cell>
          <cell r="HD37">
            <v>20070</v>
          </cell>
          <cell r="HE37">
            <v>253</v>
          </cell>
          <cell r="HF37">
            <v>253</v>
          </cell>
          <cell r="HG37">
            <v>0</v>
          </cell>
          <cell r="HH37">
            <v>19505.650000000001</v>
          </cell>
          <cell r="HI37">
            <v>0</v>
          </cell>
          <cell r="HJ37">
            <v>0</v>
          </cell>
          <cell r="HK37">
            <v>0</v>
          </cell>
          <cell r="HL37">
            <v>0</v>
          </cell>
          <cell r="HM37">
            <v>0</v>
          </cell>
          <cell r="HN37">
            <v>0</v>
          </cell>
          <cell r="HO37">
            <v>0</v>
          </cell>
          <cell r="HP37">
            <v>0</v>
          </cell>
        </row>
        <row r="38">
          <cell r="A38" t="str">
            <v>SP-310</v>
          </cell>
          <cell r="B38" t="str">
            <v>SP</v>
          </cell>
          <cell r="C38">
            <v>310</v>
          </cell>
          <cell r="D38" t="str">
            <v>04234 COM METRO NAPOLI LINEA 6</v>
          </cell>
          <cell r="E38">
            <v>-30</v>
          </cell>
          <cell r="H38">
            <v>-26.06</v>
          </cell>
          <cell r="J38">
            <v>-26</v>
          </cell>
          <cell r="BA38">
            <v>-30</v>
          </cell>
          <cell r="BD38">
            <v>-26.06</v>
          </cell>
          <cell r="BF38">
            <v>-26</v>
          </cell>
          <cell r="CW38">
            <v>0</v>
          </cell>
          <cell r="CZ38">
            <v>0</v>
          </cell>
          <cell r="DB38">
            <v>0</v>
          </cell>
          <cell r="ES38">
            <v>0</v>
          </cell>
          <cell r="EV38">
            <v>-0.38</v>
          </cell>
          <cell r="EX38">
            <v>0</v>
          </cell>
          <cell r="GW38">
            <v>0</v>
          </cell>
          <cell r="GX38">
            <v>0</v>
          </cell>
          <cell r="GY38">
            <v>0</v>
          </cell>
          <cell r="GZ38">
            <v>0</v>
          </cell>
          <cell r="HA38">
            <v>-26.056999999999999</v>
          </cell>
          <cell r="HB38">
            <v>-26.056999999999999</v>
          </cell>
          <cell r="HC38">
            <v>0</v>
          </cell>
          <cell r="HD38">
            <v>0</v>
          </cell>
          <cell r="HE38">
            <v>-0.03</v>
          </cell>
          <cell r="HF38">
            <v>-0.03</v>
          </cell>
          <cell r="HG38">
            <v>0</v>
          </cell>
          <cell r="HH38">
            <v>0</v>
          </cell>
        </row>
        <row r="39">
          <cell r="A39" t="str">
            <v>SP-320</v>
          </cell>
          <cell r="B39" t="str">
            <v>SP</v>
          </cell>
          <cell r="C39">
            <v>320</v>
          </cell>
          <cell r="D39" t="str">
            <v>07655 COM ANAS SS36 CINISELLO MONZA</v>
          </cell>
          <cell r="E39">
            <v>3080</v>
          </cell>
          <cell r="H39">
            <v>3640.49</v>
          </cell>
          <cell r="J39">
            <v>10699</v>
          </cell>
          <cell r="X39">
            <v>7683</v>
          </cell>
          <cell r="Y39">
            <v>7010</v>
          </cell>
          <cell r="Z39">
            <v>3477</v>
          </cell>
          <cell r="AA39">
            <v>4929</v>
          </cell>
          <cell r="AB39">
            <v>3122</v>
          </cell>
          <cell r="AC39">
            <v>2102</v>
          </cell>
          <cell r="AD39">
            <v>4689</v>
          </cell>
          <cell r="AE39">
            <v>4151</v>
          </cell>
          <cell r="AF39">
            <v>3595</v>
          </cell>
          <cell r="AG39">
            <v>3230</v>
          </cell>
          <cell r="AH39">
            <v>2817</v>
          </cell>
          <cell r="AI39">
            <v>5827</v>
          </cell>
          <cell r="AJ39">
            <v>7682</v>
          </cell>
          <cell r="BA39">
            <v>3370</v>
          </cell>
          <cell r="BD39">
            <v>4629.16</v>
          </cell>
          <cell r="BF39">
            <v>11710</v>
          </cell>
          <cell r="BT39">
            <v>8193</v>
          </cell>
          <cell r="BU39">
            <v>7475</v>
          </cell>
          <cell r="BV39">
            <v>3887</v>
          </cell>
          <cell r="BW39">
            <v>5234</v>
          </cell>
          <cell r="BX39">
            <v>3322</v>
          </cell>
          <cell r="BY39">
            <v>2137</v>
          </cell>
          <cell r="BZ39">
            <v>4559</v>
          </cell>
          <cell r="CA39">
            <v>3856</v>
          </cell>
          <cell r="CB39">
            <v>3135</v>
          </cell>
          <cell r="CC39">
            <v>2605</v>
          </cell>
          <cell r="CD39">
            <v>1987</v>
          </cell>
          <cell r="CE39">
            <v>4842</v>
          </cell>
          <cell r="CF39">
            <v>6518</v>
          </cell>
          <cell r="CW39">
            <v>0</v>
          </cell>
          <cell r="CZ39">
            <v>0</v>
          </cell>
          <cell r="DB39">
            <v>0</v>
          </cell>
          <cell r="DP39">
            <v>0</v>
          </cell>
          <cell r="DQ39">
            <v>0</v>
          </cell>
          <cell r="DR39">
            <v>0</v>
          </cell>
          <cell r="DS39">
            <v>0</v>
          </cell>
          <cell r="DT39">
            <v>0</v>
          </cell>
          <cell r="DU39">
            <v>0</v>
          </cell>
          <cell r="DV39">
            <v>0</v>
          </cell>
          <cell r="DW39">
            <v>0</v>
          </cell>
          <cell r="DX39">
            <v>0</v>
          </cell>
          <cell r="DY39">
            <v>0</v>
          </cell>
          <cell r="DZ39">
            <v>0</v>
          </cell>
          <cell r="EA39">
            <v>0</v>
          </cell>
          <cell r="EB39">
            <v>0</v>
          </cell>
          <cell r="ES39">
            <v>-2880</v>
          </cell>
          <cell r="EV39">
            <v>-2698.41</v>
          </cell>
          <cell r="EX39">
            <v>-9358</v>
          </cell>
          <cell r="FL39">
            <v>-6361</v>
          </cell>
          <cell r="FM39">
            <v>-5216</v>
          </cell>
          <cell r="FN39">
            <v>-1199</v>
          </cell>
          <cell r="FO39">
            <v>-2065</v>
          </cell>
          <cell r="FP39">
            <v>359</v>
          </cell>
          <cell r="FQ39">
            <v>2087</v>
          </cell>
          <cell r="FR39">
            <v>210</v>
          </cell>
          <cell r="FS39">
            <v>1458</v>
          </cell>
          <cell r="FT39">
            <v>2694</v>
          </cell>
          <cell r="FU39">
            <v>3736</v>
          </cell>
          <cell r="FV39">
            <v>4870</v>
          </cell>
          <cell r="FW39">
            <v>2538</v>
          </cell>
          <cell r="FX39">
            <v>1387</v>
          </cell>
          <cell r="GO39">
            <v>2423</v>
          </cell>
          <cell r="GP39">
            <v>-287</v>
          </cell>
          <cell r="GQ39">
            <v>0</v>
          </cell>
          <cell r="GR39">
            <v>14574</v>
          </cell>
          <cell r="GS39">
            <v>-3268</v>
          </cell>
          <cell r="GT39">
            <v>-7558</v>
          </cell>
          <cell r="GU39">
            <v>0</v>
          </cell>
          <cell r="GV39">
            <v>24907</v>
          </cell>
          <cell r="GW39">
            <v>13792.493</v>
          </cell>
          <cell r="GX39">
            <v>13929.493</v>
          </cell>
          <cell r="GY39">
            <v>0</v>
          </cell>
          <cell r="GZ39">
            <v>-13885.97</v>
          </cell>
          <cell r="HA39">
            <v>10688.215</v>
          </cell>
          <cell r="HB39">
            <v>10603.62</v>
          </cell>
          <cell r="HC39">
            <v>-6246.01</v>
          </cell>
          <cell r="HD39">
            <v>-9850</v>
          </cell>
          <cell r="HE39">
            <v>2533.62</v>
          </cell>
          <cell r="HF39">
            <v>2627.38</v>
          </cell>
          <cell r="HG39">
            <v>0</v>
          </cell>
          <cell r="HH39">
            <v>-2526.81</v>
          </cell>
          <cell r="HI39">
            <v>16620</v>
          </cell>
          <cell r="HJ39">
            <v>16737</v>
          </cell>
          <cell r="HK39">
            <v>0</v>
          </cell>
          <cell r="HL39">
            <v>-16218</v>
          </cell>
          <cell r="HM39">
            <v>19911</v>
          </cell>
          <cell r="HN39">
            <v>19924</v>
          </cell>
          <cell r="HO39">
            <v>0</v>
          </cell>
          <cell r="HP39">
            <v>-18786</v>
          </cell>
        </row>
        <row r="40">
          <cell r="A40" t="str">
            <v>SP-330</v>
          </cell>
          <cell r="B40" t="str">
            <v>SP</v>
          </cell>
          <cell r="C40">
            <v>330</v>
          </cell>
          <cell r="D40" t="str">
            <v>10465 COM FRANA SPRIANA scarl</v>
          </cell>
          <cell r="E40">
            <v>-420</v>
          </cell>
          <cell r="H40">
            <v>-74.05</v>
          </cell>
          <cell r="J40">
            <v>-74</v>
          </cell>
          <cell r="X40">
            <v>-60</v>
          </cell>
          <cell r="Y40">
            <v>-61</v>
          </cell>
          <cell r="Z40">
            <v>-62</v>
          </cell>
          <cell r="AA40">
            <v>-53</v>
          </cell>
          <cell r="AB40">
            <v>-54</v>
          </cell>
          <cell r="AC40">
            <v>-55</v>
          </cell>
          <cell r="AD40">
            <v>-46</v>
          </cell>
          <cell r="AE40">
            <v>-47</v>
          </cell>
          <cell r="AF40">
            <v>-48</v>
          </cell>
          <cell r="AG40">
            <v>-39</v>
          </cell>
          <cell r="AH40">
            <v>-40</v>
          </cell>
          <cell r="AI40">
            <v>-41</v>
          </cell>
          <cell r="AJ40">
            <v>-32</v>
          </cell>
          <cell r="BA40">
            <v>-420</v>
          </cell>
          <cell r="BD40">
            <v>-430.26</v>
          </cell>
          <cell r="BF40">
            <v>-430</v>
          </cell>
          <cell r="BT40">
            <v>-413</v>
          </cell>
          <cell r="BU40">
            <v>-413</v>
          </cell>
          <cell r="BV40">
            <v>-413</v>
          </cell>
          <cell r="BW40">
            <v>-403</v>
          </cell>
          <cell r="BX40">
            <v>-403</v>
          </cell>
          <cell r="BY40">
            <v>-403</v>
          </cell>
          <cell r="BZ40">
            <v>-393</v>
          </cell>
          <cell r="CA40">
            <v>-393</v>
          </cell>
          <cell r="CB40">
            <v>-393</v>
          </cell>
          <cell r="CC40">
            <v>-383</v>
          </cell>
          <cell r="CD40">
            <v>-383</v>
          </cell>
          <cell r="CE40">
            <v>-383</v>
          </cell>
          <cell r="CF40">
            <v>-373</v>
          </cell>
          <cell r="CW40">
            <v>250</v>
          </cell>
          <cell r="CZ40">
            <v>253.17</v>
          </cell>
          <cell r="DB40">
            <v>253</v>
          </cell>
          <cell r="DP40">
            <v>251</v>
          </cell>
          <cell r="DQ40">
            <v>251</v>
          </cell>
          <cell r="DR40">
            <v>251</v>
          </cell>
          <cell r="DS40">
            <v>241</v>
          </cell>
          <cell r="DT40">
            <v>241</v>
          </cell>
          <cell r="DU40">
            <v>241</v>
          </cell>
          <cell r="DV40">
            <v>231</v>
          </cell>
          <cell r="DW40">
            <v>231</v>
          </cell>
          <cell r="DX40">
            <v>231</v>
          </cell>
          <cell r="DY40">
            <v>221</v>
          </cell>
          <cell r="DZ40">
            <v>221</v>
          </cell>
          <cell r="EA40">
            <v>221</v>
          </cell>
          <cell r="EB40">
            <v>211</v>
          </cell>
          <cell r="ES40">
            <v>3920</v>
          </cell>
          <cell r="EV40">
            <v>3943.16</v>
          </cell>
          <cell r="EX40">
            <v>3943</v>
          </cell>
          <cell r="FL40">
            <v>3926</v>
          </cell>
          <cell r="FM40">
            <v>3926</v>
          </cell>
          <cell r="FN40">
            <v>3926</v>
          </cell>
          <cell r="FO40">
            <v>3916</v>
          </cell>
          <cell r="FP40">
            <v>3916</v>
          </cell>
          <cell r="FQ40">
            <v>3916</v>
          </cell>
          <cell r="FR40">
            <v>3906</v>
          </cell>
          <cell r="FS40">
            <v>3906</v>
          </cell>
          <cell r="FT40">
            <v>3906</v>
          </cell>
          <cell r="FU40">
            <v>3896</v>
          </cell>
          <cell r="FV40">
            <v>3896</v>
          </cell>
          <cell r="FW40">
            <v>3896</v>
          </cell>
          <cell r="FX40">
            <v>3886</v>
          </cell>
          <cell r="GO40">
            <v>1</v>
          </cell>
          <cell r="GP40">
            <v>-340</v>
          </cell>
          <cell r="GQ40">
            <v>178</v>
          </cell>
          <cell r="GR40">
            <v>3853</v>
          </cell>
          <cell r="GS40">
            <v>1</v>
          </cell>
          <cell r="GT40">
            <v>-340</v>
          </cell>
          <cell r="GU40">
            <v>178</v>
          </cell>
          <cell r="GV40">
            <v>3853</v>
          </cell>
          <cell r="GW40">
            <v>0.43</v>
          </cell>
          <cell r="GX40">
            <v>0.43</v>
          </cell>
          <cell r="GY40">
            <v>5.0999999999999997E-2</v>
          </cell>
          <cell r="GZ40">
            <v>3798.01</v>
          </cell>
          <cell r="HA40">
            <v>-182.71100000000001</v>
          </cell>
          <cell r="HB40">
            <v>-533.71100000000001</v>
          </cell>
          <cell r="HC40">
            <v>256.733</v>
          </cell>
          <cell r="HD40">
            <v>4050</v>
          </cell>
          <cell r="HE40">
            <v>-60.94</v>
          </cell>
          <cell r="HF40">
            <v>-60.94</v>
          </cell>
          <cell r="HG40">
            <v>256.73</v>
          </cell>
          <cell r="HH40">
            <v>3822.59</v>
          </cell>
          <cell r="HI40">
            <v>0</v>
          </cell>
          <cell r="HJ40">
            <v>0</v>
          </cell>
          <cell r="HK40">
            <v>0</v>
          </cell>
          <cell r="HL40">
            <v>0</v>
          </cell>
          <cell r="HM40">
            <v>0</v>
          </cell>
          <cell r="HN40">
            <v>0</v>
          </cell>
          <cell r="HO40">
            <v>0</v>
          </cell>
          <cell r="HP40">
            <v>0</v>
          </cell>
        </row>
        <row r="41">
          <cell r="A41" t="str">
            <v>SP-340</v>
          </cell>
          <cell r="B41" t="str">
            <v>SP</v>
          </cell>
          <cell r="C41">
            <v>340</v>
          </cell>
          <cell r="D41" t="str">
            <v>10465D COM FRANA SPRIANA DIR</v>
          </cell>
          <cell r="E41">
            <v>0</v>
          </cell>
          <cell r="J41">
            <v>0</v>
          </cell>
          <cell r="BA41">
            <v>0</v>
          </cell>
          <cell r="BF41">
            <v>0</v>
          </cell>
          <cell r="CW41">
            <v>0</v>
          </cell>
          <cell r="DB41">
            <v>0</v>
          </cell>
          <cell r="ES41">
            <v>0</v>
          </cell>
          <cell r="EX41">
            <v>0</v>
          </cell>
          <cell r="GW41">
            <v>7.0000000000000001E-3</v>
          </cell>
          <cell r="GX41">
            <v>7.0000000000000001E-3</v>
          </cell>
          <cell r="GY41">
            <v>0</v>
          </cell>
          <cell r="GZ41">
            <v>0</v>
          </cell>
          <cell r="HA41">
            <v>0</v>
          </cell>
          <cell r="HB41">
            <v>0</v>
          </cell>
          <cell r="HC41">
            <v>0</v>
          </cell>
          <cell r="HD41">
            <v>0</v>
          </cell>
          <cell r="HE41">
            <v>0</v>
          </cell>
          <cell r="HF41">
            <v>0</v>
          </cell>
          <cell r="HG41">
            <v>0</v>
          </cell>
          <cell r="HH41">
            <v>0</v>
          </cell>
          <cell r="HI41">
            <v>0</v>
          </cell>
          <cell r="HJ41">
            <v>0</v>
          </cell>
          <cell r="HK41">
            <v>0</v>
          </cell>
          <cell r="HL41">
            <v>3798</v>
          </cell>
          <cell r="HM41">
            <v>0</v>
          </cell>
          <cell r="HN41">
            <v>0</v>
          </cell>
          <cell r="HO41">
            <v>0</v>
          </cell>
          <cell r="HP41">
            <v>3798</v>
          </cell>
        </row>
        <row r="42">
          <cell r="A42" t="str">
            <v>SP-350</v>
          </cell>
          <cell r="B42" t="str">
            <v>SP</v>
          </cell>
          <cell r="C42">
            <v>350</v>
          </cell>
          <cell r="D42" t="str">
            <v>12412D COM GTB DIR</v>
          </cell>
          <cell r="E42">
            <v>4350</v>
          </cell>
          <cell r="H42">
            <v>4593.6899999999996</v>
          </cell>
          <cell r="J42">
            <v>3151</v>
          </cell>
          <cell r="X42">
            <v>5209</v>
          </cell>
          <cell r="Y42">
            <v>4708</v>
          </cell>
          <cell r="Z42">
            <v>4751</v>
          </cell>
          <cell r="AA42">
            <v>4189</v>
          </cell>
          <cell r="AB42">
            <v>3689</v>
          </cell>
          <cell r="AC42">
            <v>3689</v>
          </cell>
          <cell r="AD42">
            <v>3689</v>
          </cell>
          <cell r="AE42">
            <v>3689</v>
          </cell>
          <cell r="AF42">
            <v>3689</v>
          </cell>
          <cell r="AG42">
            <v>3689</v>
          </cell>
          <cell r="AH42">
            <v>3689</v>
          </cell>
          <cell r="AI42">
            <v>3689</v>
          </cell>
          <cell r="AJ42">
            <v>3689</v>
          </cell>
          <cell r="BA42">
            <v>4350</v>
          </cell>
          <cell r="BD42">
            <v>4593.6899999999996</v>
          </cell>
          <cell r="BF42">
            <v>3151</v>
          </cell>
          <cell r="BT42">
            <v>5209</v>
          </cell>
          <cell r="BU42">
            <v>4708</v>
          </cell>
          <cell r="BV42">
            <v>4751</v>
          </cell>
          <cell r="BW42">
            <v>4189</v>
          </cell>
          <cell r="BX42">
            <v>3689</v>
          </cell>
          <cell r="BY42">
            <v>3689</v>
          </cell>
          <cell r="BZ42">
            <v>3689</v>
          </cell>
          <cell r="CA42">
            <v>3689</v>
          </cell>
          <cell r="CB42">
            <v>3689</v>
          </cell>
          <cell r="CC42">
            <v>3689</v>
          </cell>
          <cell r="CD42">
            <v>3689</v>
          </cell>
          <cell r="CE42">
            <v>3689</v>
          </cell>
          <cell r="CF42">
            <v>3689</v>
          </cell>
          <cell r="CW42">
            <v>0</v>
          </cell>
          <cell r="CZ42">
            <v>0</v>
          </cell>
          <cell r="DB42">
            <v>0</v>
          </cell>
          <cell r="DP42">
            <v>0</v>
          </cell>
          <cell r="DQ42">
            <v>0</v>
          </cell>
          <cell r="DR42">
            <v>0</v>
          </cell>
          <cell r="DS42">
            <v>0</v>
          </cell>
          <cell r="DT42">
            <v>0</v>
          </cell>
          <cell r="DU42">
            <v>0</v>
          </cell>
          <cell r="DV42">
            <v>0</v>
          </cell>
          <cell r="DW42">
            <v>0</v>
          </cell>
          <cell r="DX42">
            <v>0</v>
          </cell>
          <cell r="DY42">
            <v>0</v>
          </cell>
          <cell r="DZ42">
            <v>0</v>
          </cell>
          <cell r="EA42">
            <v>0</v>
          </cell>
          <cell r="EB42">
            <v>0</v>
          </cell>
          <cell r="ES42">
            <v>5940</v>
          </cell>
          <cell r="EV42">
            <v>6446.37</v>
          </cell>
          <cell r="EX42">
            <v>7261</v>
          </cell>
          <cell r="FL42">
            <v>6943</v>
          </cell>
          <cell r="FM42">
            <v>7443</v>
          </cell>
          <cell r="FN42">
            <v>7943</v>
          </cell>
          <cell r="FO42">
            <v>7943</v>
          </cell>
          <cell r="FP42">
            <v>8443</v>
          </cell>
          <cell r="FQ42">
            <v>8443</v>
          </cell>
          <cell r="FR42">
            <v>8443</v>
          </cell>
          <cell r="FS42">
            <v>8443</v>
          </cell>
          <cell r="FT42">
            <v>8443</v>
          </cell>
          <cell r="FU42">
            <v>8443</v>
          </cell>
          <cell r="FV42">
            <v>8443</v>
          </cell>
          <cell r="FW42">
            <v>8443</v>
          </cell>
          <cell r="FX42">
            <v>8443</v>
          </cell>
          <cell r="GO42">
            <v>0</v>
          </cell>
          <cell r="GP42">
            <v>0</v>
          </cell>
          <cell r="GQ42">
            <v>0</v>
          </cell>
          <cell r="GR42">
            <v>12132</v>
          </cell>
          <cell r="GS42">
            <v>0</v>
          </cell>
          <cell r="GT42">
            <v>0</v>
          </cell>
          <cell r="GU42">
            <v>0</v>
          </cell>
          <cell r="GV42">
            <v>12132</v>
          </cell>
          <cell r="GW42">
            <v>-84.593999999999994</v>
          </cell>
          <cell r="GX42">
            <v>-84.593999999999994</v>
          </cell>
          <cell r="GY42">
            <v>-0.187</v>
          </cell>
          <cell r="GZ42">
            <v>9247.35</v>
          </cell>
          <cell r="HA42">
            <v>6129.3230000000003</v>
          </cell>
          <cell r="HB42">
            <v>6129.3230000000003</v>
          </cell>
          <cell r="HC42">
            <v>0</v>
          </cell>
          <cell r="HD42">
            <v>6060</v>
          </cell>
          <cell r="HE42">
            <v>3073.18</v>
          </cell>
          <cell r="HF42">
            <v>3073.18</v>
          </cell>
          <cell r="HG42">
            <v>0</v>
          </cell>
          <cell r="HH42">
            <v>2257.71</v>
          </cell>
          <cell r="HI42">
            <v>0</v>
          </cell>
          <cell r="HJ42">
            <v>0</v>
          </cell>
          <cell r="HK42">
            <v>0</v>
          </cell>
          <cell r="HL42">
            <v>10136</v>
          </cell>
          <cell r="HM42">
            <v>0</v>
          </cell>
          <cell r="HN42">
            <v>0</v>
          </cell>
          <cell r="HO42">
            <v>0</v>
          </cell>
          <cell r="HP42">
            <v>-1</v>
          </cell>
        </row>
        <row r="43">
          <cell r="A43" t="str">
            <v>SP-360</v>
          </cell>
          <cell r="B43" t="str">
            <v>SP</v>
          </cell>
          <cell r="C43">
            <v>360</v>
          </cell>
          <cell r="D43" t="str">
            <v>22208D COM METROGENOVA DIR</v>
          </cell>
          <cell r="E43">
            <v>2870</v>
          </cell>
          <cell r="H43">
            <v>1534.59</v>
          </cell>
          <cell r="J43">
            <v>2965</v>
          </cell>
          <cell r="X43">
            <v>2313</v>
          </cell>
          <cell r="Y43">
            <v>2404</v>
          </cell>
          <cell r="Z43">
            <v>2495</v>
          </cell>
          <cell r="AA43">
            <v>2586</v>
          </cell>
          <cell r="AB43">
            <v>2678</v>
          </cell>
          <cell r="AC43">
            <v>2760</v>
          </cell>
          <cell r="AD43">
            <v>2852</v>
          </cell>
          <cell r="AE43">
            <v>2944</v>
          </cell>
          <cell r="AF43">
            <v>3036</v>
          </cell>
          <cell r="AG43">
            <v>3118</v>
          </cell>
          <cell r="AH43">
            <v>3212</v>
          </cell>
          <cell r="AI43">
            <v>3306</v>
          </cell>
          <cell r="AJ43">
            <v>3390</v>
          </cell>
          <cell r="BA43">
            <v>2470</v>
          </cell>
          <cell r="BD43">
            <v>1534.59</v>
          </cell>
          <cell r="BF43">
            <v>2965</v>
          </cell>
          <cell r="BT43">
            <v>2313</v>
          </cell>
          <cell r="BU43">
            <v>2404</v>
          </cell>
          <cell r="BV43">
            <v>2495</v>
          </cell>
          <cell r="BW43">
            <v>2586</v>
          </cell>
          <cell r="BX43">
            <v>2678</v>
          </cell>
          <cell r="BY43">
            <v>2760</v>
          </cell>
          <cell r="BZ43">
            <v>2852</v>
          </cell>
          <cell r="CA43">
            <v>2944</v>
          </cell>
          <cell r="CB43">
            <v>3036</v>
          </cell>
          <cell r="CC43">
            <v>3118</v>
          </cell>
          <cell r="CD43">
            <v>3212</v>
          </cell>
          <cell r="CE43">
            <v>3306</v>
          </cell>
          <cell r="CF43">
            <v>3390</v>
          </cell>
          <cell r="CW43">
            <v>0</v>
          </cell>
          <cell r="CZ43">
            <v>0</v>
          </cell>
          <cell r="DB43">
            <v>0</v>
          </cell>
          <cell r="DP43">
            <v>0</v>
          </cell>
          <cell r="DQ43">
            <v>0</v>
          </cell>
          <cell r="DR43">
            <v>0</v>
          </cell>
          <cell r="DS43">
            <v>0</v>
          </cell>
          <cell r="DT43">
            <v>0</v>
          </cell>
          <cell r="DU43">
            <v>0</v>
          </cell>
          <cell r="DV43">
            <v>0</v>
          </cell>
          <cell r="DW43">
            <v>0</v>
          </cell>
          <cell r="DX43">
            <v>0</v>
          </cell>
          <cell r="DY43">
            <v>0</v>
          </cell>
          <cell r="DZ43">
            <v>0</v>
          </cell>
          <cell r="EA43">
            <v>0</v>
          </cell>
          <cell r="EB43">
            <v>0</v>
          </cell>
          <cell r="ES43">
            <v>730</v>
          </cell>
          <cell r="EV43">
            <v>3405.87</v>
          </cell>
          <cell r="EX43">
            <v>2310</v>
          </cell>
          <cell r="FL43">
            <v>731</v>
          </cell>
          <cell r="FM43">
            <v>731</v>
          </cell>
          <cell r="FN43">
            <v>731</v>
          </cell>
          <cell r="FO43">
            <v>731</v>
          </cell>
          <cell r="FP43">
            <v>731</v>
          </cell>
          <cell r="FQ43">
            <v>731</v>
          </cell>
          <cell r="FR43">
            <v>731</v>
          </cell>
          <cell r="FS43">
            <v>731</v>
          </cell>
          <cell r="FT43">
            <v>731</v>
          </cell>
          <cell r="FU43">
            <v>731</v>
          </cell>
          <cell r="FV43">
            <v>731</v>
          </cell>
          <cell r="FW43">
            <v>731</v>
          </cell>
          <cell r="FX43">
            <v>731</v>
          </cell>
          <cell r="GO43">
            <v>3042</v>
          </cell>
          <cell r="GP43">
            <v>3042</v>
          </cell>
          <cell r="GQ43">
            <v>0</v>
          </cell>
          <cell r="GR43">
            <v>731</v>
          </cell>
          <cell r="GS43">
            <v>0</v>
          </cell>
          <cell r="GT43">
            <v>0</v>
          </cell>
          <cell r="GU43">
            <v>0</v>
          </cell>
          <cell r="GV43">
            <v>3873</v>
          </cell>
          <cell r="GW43">
            <v>-944.65899999999999</v>
          </cell>
          <cell r="GX43">
            <v>-944.65899999999999</v>
          </cell>
          <cell r="GY43">
            <v>0.27</v>
          </cell>
          <cell r="GZ43">
            <v>923.49</v>
          </cell>
          <cell r="HA43">
            <v>338.79899999999998</v>
          </cell>
          <cell r="HB43">
            <v>338.79899999999998</v>
          </cell>
          <cell r="HC43">
            <v>0</v>
          </cell>
          <cell r="HD43">
            <v>1550</v>
          </cell>
          <cell r="HE43">
            <v>-3100.37</v>
          </cell>
          <cell r="HF43">
            <v>-3100.37</v>
          </cell>
          <cell r="HG43">
            <v>0</v>
          </cell>
          <cell r="HH43">
            <v>1163.21</v>
          </cell>
          <cell r="HI43">
            <v>-745</v>
          </cell>
          <cell r="HJ43">
            <v>-745</v>
          </cell>
          <cell r="HK43">
            <v>0</v>
          </cell>
          <cell r="HL43">
            <v>923</v>
          </cell>
          <cell r="HM43">
            <v>0</v>
          </cell>
          <cell r="HN43">
            <v>0</v>
          </cell>
          <cell r="HO43">
            <v>0</v>
          </cell>
          <cell r="HP43">
            <v>325</v>
          </cell>
        </row>
        <row r="44">
          <cell r="A44" t="str">
            <v>SP-370</v>
          </cell>
          <cell r="B44" t="str">
            <v>SP</v>
          </cell>
          <cell r="C44">
            <v>370</v>
          </cell>
          <cell r="D44" t="str">
            <v>24259 COM NUOVO DOLONNE</v>
          </cell>
          <cell r="E44">
            <v>-660</v>
          </cell>
          <cell r="H44">
            <v>-655.16</v>
          </cell>
          <cell r="J44">
            <v>-655</v>
          </cell>
          <cell r="X44">
            <v>-792</v>
          </cell>
          <cell r="Y44">
            <v>-793</v>
          </cell>
          <cell r="Z44">
            <v>-794</v>
          </cell>
          <cell r="AA44">
            <v>-792</v>
          </cell>
          <cell r="AB44">
            <v>-793</v>
          </cell>
          <cell r="AC44">
            <v>-794</v>
          </cell>
          <cell r="AD44">
            <v>-792</v>
          </cell>
          <cell r="AE44">
            <v>-793</v>
          </cell>
          <cell r="AF44">
            <v>-794</v>
          </cell>
          <cell r="AG44">
            <v>-792</v>
          </cell>
          <cell r="AH44">
            <v>-793</v>
          </cell>
          <cell r="AI44">
            <v>-794</v>
          </cell>
          <cell r="AJ44">
            <v>-792</v>
          </cell>
          <cell r="BA44">
            <v>-630</v>
          </cell>
          <cell r="BD44">
            <v>-622.98</v>
          </cell>
          <cell r="BF44">
            <v>-623</v>
          </cell>
          <cell r="BT44">
            <v>-760</v>
          </cell>
          <cell r="BU44">
            <v>-761</v>
          </cell>
          <cell r="BV44">
            <v>-762</v>
          </cell>
          <cell r="BW44">
            <v>-760</v>
          </cell>
          <cell r="BX44">
            <v>-761</v>
          </cell>
          <cell r="BY44">
            <v>-762</v>
          </cell>
          <cell r="BZ44">
            <v>-760</v>
          </cell>
          <cell r="CA44">
            <v>-761</v>
          </cell>
          <cell r="CB44">
            <v>-762</v>
          </cell>
          <cell r="CC44">
            <v>-760</v>
          </cell>
          <cell r="CD44">
            <v>-761</v>
          </cell>
          <cell r="CE44">
            <v>-762</v>
          </cell>
          <cell r="CF44">
            <v>-760</v>
          </cell>
          <cell r="CW44">
            <v>740</v>
          </cell>
          <cell r="CZ44">
            <v>672.98</v>
          </cell>
          <cell r="DB44">
            <v>673</v>
          </cell>
          <cell r="DP44">
            <v>738</v>
          </cell>
          <cell r="DQ44">
            <v>738</v>
          </cell>
          <cell r="DR44">
            <v>738</v>
          </cell>
          <cell r="DS44">
            <v>735</v>
          </cell>
          <cell r="DT44">
            <v>735</v>
          </cell>
          <cell r="DU44">
            <v>735</v>
          </cell>
          <cell r="DV44">
            <v>732</v>
          </cell>
          <cell r="DW44">
            <v>732</v>
          </cell>
          <cell r="DX44">
            <v>1732</v>
          </cell>
          <cell r="DY44">
            <v>729</v>
          </cell>
          <cell r="DZ44">
            <v>729</v>
          </cell>
          <cell r="EA44">
            <v>729</v>
          </cell>
          <cell r="EB44">
            <v>726</v>
          </cell>
          <cell r="ES44">
            <v>740</v>
          </cell>
          <cell r="EV44">
            <v>672.98</v>
          </cell>
          <cell r="EX44">
            <v>673</v>
          </cell>
          <cell r="FL44">
            <v>869</v>
          </cell>
          <cell r="FM44">
            <v>869</v>
          </cell>
          <cell r="FN44">
            <v>869</v>
          </cell>
          <cell r="FO44">
            <v>866</v>
          </cell>
          <cell r="FP44">
            <v>866</v>
          </cell>
          <cell r="FQ44">
            <v>866</v>
          </cell>
          <cell r="FR44">
            <v>863</v>
          </cell>
          <cell r="FS44">
            <v>863</v>
          </cell>
          <cell r="FT44">
            <v>863</v>
          </cell>
          <cell r="FU44">
            <v>-140</v>
          </cell>
          <cell r="FV44">
            <v>-140</v>
          </cell>
          <cell r="FW44">
            <v>-140</v>
          </cell>
          <cell r="FX44">
            <v>-143</v>
          </cell>
          <cell r="GO44">
            <v>-1</v>
          </cell>
          <cell r="GP44">
            <v>-1</v>
          </cell>
          <cell r="GQ44">
            <v>0</v>
          </cell>
          <cell r="GR44">
            <v>-902</v>
          </cell>
          <cell r="GS44">
            <v>-1</v>
          </cell>
          <cell r="GT44">
            <v>-1</v>
          </cell>
          <cell r="GU44">
            <v>0</v>
          </cell>
          <cell r="GV44">
            <v>-902</v>
          </cell>
          <cell r="GW44">
            <v>-1.2689999999999999</v>
          </cell>
          <cell r="GX44">
            <v>-1.097</v>
          </cell>
          <cell r="GY44">
            <v>9.7000000000000003E-2</v>
          </cell>
          <cell r="GZ44">
            <v>0.1</v>
          </cell>
          <cell r="HA44">
            <v>36.375999999999998</v>
          </cell>
          <cell r="HB44">
            <v>42.548999999999999</v>
          </cell>
          <cell r="HC44">
            <v>-42.548999999999999</v>
          </cell>
          <cell r="HD44">
            <v>-40</v>
          </cell>
          <cell r="HE44">
            <v>-800.62</v>
          </cell>
          <cell r="HF44">
            <v>-768.45</v>
          </cell>
          <cell r="HG44">
            <v>818.45</v>
          </cell>
          <cell r="HH44">
            <v>818.45</v>
          </cell>
          <cell r="HI44">
            <v>-1</v>
          </cell>
          <cell r="HJ44">
            <v>-1</v>
          </cell>
          <cell r="HK44">
            <v>0</v>
          </cell>
          <cell r="HL44">
            <v>0</v>
          </cell>
          <cell r="HM44">
            <v>-1</v>
          </cell>
          <cell r="HN44">
            <v>-1</v>
          </cell>
          <cell r="HO44">
            <v>0</v>
          </cell>
          <cell r="HP44">
            <v>0</v>
          </cell>
        </row>
        <row r="45">
          <cell r="A45" t="str">
            <v>SP-380</v>
          </cell>
          <cell r="B45" t="str">
            <v>SP</v>
          </cell>
          <cell r="C45">
            <v>380</v>
          </cell>
          <cell r="D45" t="str">
            <v>24259D COM NUOVO DOLONNE DIR</v>
          </cell>
          <cell r="E45">
            <v>1830</v>
          </cell>
          <cell r="H45">
            <v>2141.0500000000002</v>
          </cell>
          <cell r="J45">
            <v>2140</v>
          </cell>
          <cell r="X45">
            <v>2121</v>
          </cell>
          <cell r="Y45">
            <v>2121</v>
          </cell>
          <cell r="Z45">
            <v>1</v>
          </cell>
          <cell r="AA45">
            <v>1</v>
          </cell>
          <cell r="AB45">
            <v>1</v>
          </cell>
          <cell r="AC45">
            <v>1</v>
          </cell>
          <cell r="AD45">
            <v>1</v>
          </cell>
          <cell r="AE45">
            <v>1</v>
          </cell>
          <cell r="AF45">
            <v>1</v>
          </cell>
          <cell r="AG45">
            <v>1</v>
          </cell>
          <cell r="AH45">
            <v>1</v>
          </cell>
          <cell r="AI45">
            <v>1</v>
          </cell>
          <cell r="AJ45">
            <v>1</v>
          </cell>
          <cell r="BA45">
            <v>1830</v>
          </cell>
          <cell r="BD45">
            <v>2141.0500000000002</v>
          </cell>
          <cell r="BF45">
            <v>2140</v>
          </cell>
          <cell r="BT45">
            <v>2121</v>
          </cell>
          <cell r="BU45">
            <v>2121</v>
          </cell>
          <cell r="BV45">
            <v>1</v>
          </cell>
          <cell r="BW45">
            <v>1</v>
          </cell>
          <cell r="BX45">
            <v>1</v>
          </cell>
          <cell r="BY45">
            <v>1</v>
          </cell>
          <cell r="BZ45">
            <v>1</v>
          </cell>
          <cell r="CA45">
            <v>1</v>
          </cell>
          <cell r="CB45">
            <v>1</v>
          </cell>
          <cell r="CC45">
            <v>1</v>
          </cell>
          <cell r="CD45">
            <v>1</v>
          </cell>
          <cell r="CE45">
            <v>1</v>
          </cell>
          <cell r="CF45">
            <v>1</v>
          </cell>
          <cell r="CW45">
            <v>0</v>
          </cell>
          <cell r="CZ45">
            <v>0</v>
          </cell>
          <cell r="DB45">
            <v>0</v>
          </cell>
          <cell r="DP45">
            <v>0</v>
          </cell>
          <cell r="DQ45">
            <v>0</v>
          </cell>
          <cell r="DR45">
            <v>0</v>
          </cell>
          <cell r="DS45">
            <v>0</v>
          </cell>
          <cell r="DT45">
            <v>0</v>
          </cell>
          <cell r="DU45">
            <v>0</v>
          </cell>
          <cell r="DV45">
            <v>0</v>
          </cell>
          <cell r="DW45">
            <v>0</v>
          </cell>
          <cell r="DX45">
            <v>0</v>
          </cell>
          <cell r="DY45">
            <v>0</v>
          </cell>
          <cell r="DZ45">
            <v>0</v>
          </cell>
          <cell r="EA45">
            <v>0</v>
          </cell>
          <cell r="EB45">
            <v>0</v>
          </cell>
          <cell r="ES45">
            <v>-15500</v>
          </cell>
          <cell r="EV45">
            <v>-15846.47</v>
          </cell>
          <cell r="EX45">
            <v>-15920</v>
          </cell>
          <cell r="FL45">
            <v>-15498</v>
          </cell>
          <cell r="FM45">
            <v>-15498</v>
          </cell>
          <cell r="FN45">
            <v>-13378</v>
          </cell>
          <cell r="FO45">
            <v>-13378</v>
          </cell>
          <cell r="FP45">
            <v>-13378</v>
          </cell>
          <cell r="FQ45">
            <v>-13378</v>
          </cell>
          <cell r="FR45">
            <v>-13378</v>
          </cell>
          <cell r="FS45">
            <v>-13378</v>
          </cell>
          <cell r="FT45">
            <v>-13378</v>
          </cell>
          <cell r="FU45">
            <v>-13378</v>
          </cell>
          <cell r="FV45">
            <v>-13378</v>
          </cell>
          <cell r="FW45">
            <v>-13378</v>
          </cell>
          <cell r="FX45">
            <v>-13378</v>
          </cell>
          <cell r="GO45">
            <v>1</v>
          </cell>
          <cell r="GP45">
            <v>1</v>
          </cell>
          <cell r="GQ45">
            <v>0</v>
          </cell>
          <cell r="GR45">
            <v>-13378</v>
          </cell>
          <cell r="GS45">
            <v>1</v>
          </cell>
          <cell r="GT45">
            <v>1</v>
          </cell>
          <cell r="GU45">
            <v>0</v>
          </cell>
          <cell r="GV45">
            <v>-13378</v>
          </cell>
          <cell r="GW45">
            <v>-0.09</v>
          </cell>
          <cell r="GX45">
            <v>-0.09</v>
          </cell>
          <cell r="GY45">
            <v>-0.35499999999999998</v>
          </cell>
          <cell r="GZ45">
            <v>-13307.1</v>
          </cell>
          <cell r="HA45">
            <v>-0.24299999999999999</v>
          </cell>
          <cell r="HB45">
            <v>-0.70099999999999996</v>
          </cell>
          <cell r="HC45">
            <v>0</v>
          </cell>
          <cell r="HD45">
            <v>-12610</v>
          </cell>
          <cell r="HE45">
            <v>1986.96</v>
          </cell>
          <cell r="HF45">
            <v>1985.43</v>
          </cell>
          <cell r="HG45">
            <v>0</v>
          </cell>
          <cell r="HH45">
            <v>-15291.94</v>
          </cell>
          <cell r="HI45">
            <v>0</v>
          </cell>
          <cell r="HJ45">
            <v>0</v>
          </cell>
          <cell r="HK45">
            <v>0</v>
          </cell>
          <cell r="HL45">
            <v>-310</v>
          </cell>
          <cell r="HM45">
            <v>0</v>
          </cell>
          <cell r="HN45">
            <v>0</v>
          </cell>
          <cell r="HO45">
            <v>0</v>
          </cell>
          <cell r="HP45">
            <v>-310</v>
          </cell>
        </row>
        <row r="46">
          <cell r="A46" t="str">
            <v>SP-390</v>
          </cell>
          <cell r="B46" t="str">
            <v>SP</v>
          </cell>
          <cell r="C46">
            <v>390</v>
          </cell>
          <cell r="D46" t="str">
            <v>29030D COM 4 VENTI DIR</v>
          </cell>
          <cell r="E46">
            <v>-700</v>
          </cell>
          <cell r="H46">
            <v>176.09</v>
          </cell>
          <cell r="J46">
            <v>24</v>
          </cell>
          <cell r="X46">
            <v>-749</v>
          </cell>
          <cell r="Y46">
            <v>-749</v>
          </cell>
          <cell r="Z46">
            <v>-749</v>
          </cell>
          <cell r="AA46">
            <v>-749</v>
          </cell>
          <cell r="AB46">
            <v>-749</v>
          </cell>
          <cell r="AC46">
            <v>-749</v>
          </cell>
          <cell r="AD46">
            <v>-974</v>
          </cell>
          <cell r="AE46">
            <v>-974</v>
          </cell>
          <cell r="AF46">
            <v>-574</v>
          </cell>
          <cell r="AG46">
            <v>-574</v>
          </cell>
          <cell r="AH46">
            <v>-574</v>
          </cell>
          <cell r="AI46">
            <v>-574</v>
          </cell>
          <cell r="AJ46">
            <v>-574</v>
          </cell>
          <cell r="BA46">
            <v>-700</v>
          </cell>
          <cell r="BD46">
            <v>176.09</v>
          </cell>
          <cell r="BF46">
            <v>24</v>
          </cell>
          <cell r="BT46">
            <v>-749</v>
          </cell>
          <cell r="BU46">
            <v>-749</v>
          </cell>
          <cell r="BV46">
            <v>-749</v>
          </cell>
          <cell r="BW46">
            <v>-749</v>
          </cell>
          <cell r="BX46">
            <v>-749</v>
          </cell>
          <cell r="BY46">
            <v>-749</v>
          </cell>
          <cell r="BZ46">
            <v>-974</v>
          </cell>
          <cell r="CA46">
            <v>-974</v>
          </cell>
          <cell r="CB46">
            <v>-574</v>
          </cell>
          <cell r="CC46">
            <v>-574</v>
          </cell>
          <cell r="CD46">
            <v>-574</v>
          </cell>
          <cell r="CE46">
            <v>-574</v>
          </cell>
          <cell r="CF46">
            <v>-574</v>
          </cell>
          <cell r="CW46">
            <v>0</v>
          </cell>
          <cell r="CZ46">
            <v>0</v>
          </cell>
          <cell r="DB46">
            <v>0</v>
          </cell>
          <cell r="DP46">
            <v>0</v>
          </cell>
          <cell r="DQ46">
            <v>0</v>
          </cell>
          <cell r="DR46">
            <v>0</v>
          </cell>
          <cell r="DS46">
            <v>0</v>
          </cell>
          <cell r="DT46">
            <v>0</v>
          </cell>
          <cell r="DU46">
            <v>0</v>
          </cell>
          <cell r="DV46">
            <v>0</v>
          </cell>
          <cell r="DW46">
            <v>0</v>
          </cell>
          <cell r="DX46">
            <v>0</v>
          </cell>
          <cell r="DY46">
            <v>0</v>
          </cell>
          <cell r="DZ46">
            <v>0</v>
          </cell>
          <cell r="EA46">
            <v>0</v>
          </cell>
          <cell r="EB46">
            <v>0</v>
          </cell>
          <cell r="ES46">
            <v>-3500</v>
          </cell>
          <cell r="EV46">
            <v>-4378.08</v>
          </cell>
          <cell r="EX46">
            <v>-4378</v>
          </cell>
          <cell r="FL46">
            <v>-3503</v>
          </cell>
          <cell r="FM46">
            <v>-3503</v>
          </cell>
          <cell r="FN46">
            <v>-3503</v>
          </cell>
          <cell r="FO46">
            <v>-3503</v>
          </cell>
          <cell r="FP46">
            <v>-3503</v>
          </cell>
          <cell r="FQ46">
            <v>-3503</v>
          </cell>
          <cell r="FR46">
            <v>-3503</v>
          </cell>
          <cell r="FS46">
            <v>-3503</v>
          </cell>
          <cell r="FT46">
            <v>-3903</v>
          </cell>
          <cell r="FU46">
            <v>-3903</v>
          </cell>
          <cell r="FV46">
            <v>-3903</v>
          </cell>
          <cell r="FW46">
            <v>-3903</v>
          </cell>
          <cell r="FX46">
            <v>-3903</v>
          </cell>
          <cell r="GO46">
            <v>-1</v>
          </cell>
          <cell r="GP46">
            <v>-1</v>
          </cell>
          <cell r="GQ46">
            <v>0</v>
          </cell>
          <cell r="GR46">
            <v>-4701</v>
          </cell>
          <cell r="GS46">
            <v>-1</v>
          </cell>
          <cell r="GT46">
            <v>-1</v>
          </cell>
          <cell r="GU46">
            <v>0</v>
          </cell>
          <cell r="GV46">
            <v>-4701</v>
          </cell>
          <cell r="GW46">
            <v>0.217</v>
          </cell>
          <cell r="GX46">
            <v>0.217</v>
          </cell>
          <cell r="GY46">
            <v>0</v>
          </cell>
          <cell r="GZ46">
            <v>-4161.99</v>
          </cell>
          <cell r="HA46">
            <v>1559.076</v>
          </cell>
          <cell r="HB46">
            <v>1559.076</v>
          </cell>
          <cell r="HC46">
            <v>0</v>
          </cell>
          <cell r="HD46">
            <v>-5860</v>
          </cell>
          <cell r="HE46">
            <v>-2321.56</v>
          </cell>
          <cell r="HF46">
            <v>-2321.56</v>
          </cell>
          <cell r="HG46">
            <v>0</v>
          </cell>
          <cell r="HH46">
            <v>-1880.3</v>
          </cell>
          <cell r="HI46">
            <v>0</v>
          </cell>
          <cell r="HJ46">
            <v>0</v>
          </cell>
          <cell r="HK46">
            <v>0</v>
          </cell>
          <cell r="HL46">
            <v>0</v>
          </cell>
          <cell r="HM46">
            <v>0</v>
          </cell>
          <cell r="HN46">
            <v>0</v>
          </cell>
          <cell r="HO46">
            <v>0</v>
          </cell>
          <cell r="HP46">
            <v>0</v>
          </cell>
        </row>
        <row r="47">
          <cell r="A47" t="str">
            <v>SP-410</v>
          </cell>
          <cell r="B47" t="str">
            <v>SP</v>
          </cell>
          <cell r="C47">
            <v>410</v>
          </cell>
          <cell r="D47" t="str">
            <v>34310D COM S.CRISTOFORO DIR</v>
          </cell>
          <cell r="E47">
            <v>-190</v>
          </cell>
          <cell r="H47">
            <v>-189.3</v>
          </cell>
          <cell r="J47">
            <v>-261</v>
          </cell>
          <cell r="X47">
            <v>-187</v>
          </cell>
          <cell r="Y47">
            <v>-187</v>
          </cell>
          <cell r="Z47">
            <v>-187</v>
          </cell>
          <cell r="AA47">
            <v>-187</v>
          </cell>
          <cell r="AB47">
            <v>-189</v>
          </cell>
          <cell r="AC47">
            <v>-189</v>
          </cell>
          <cell r="AD47">
            <v>-189</v>
          </cell>
          <cell r="AE47">
            <v>-189</v>
          </cell>
          <cell r="AF47">
            <v>-191</v>
          </cell>
          <cell r="AG47">
            <v>-191</v>
          </cell>
          <cell r="AH47">
            <v>-191</v>
          </cell>
          <cell r="AI47">
            <v>-191</v>
          </cell>
          <cell r="AJ47">
            <v>1</v>
          </cell>
          <cell r="BA47">
            <v>-200</v>
          </cell>
          <cell r="BD47">
            <v>-203.72</v>
          </cell>
          <cell r="BF47">
            <v>-276</v>
          </cell>
          <cell r="BT47">
            <v>-204</v>
          </cell>
          <cell r="BU47">
            <v>-204</v>
          </cell>
          <cell r="BV47">
            <v>-204</v>
          </cell>
          <cell r="BW47">
            <v>-204</v>
          </cell>
          <cell r="BX47">
            <v>-204</v>
          </cell>
          <cell r="BY47">
            <v>-204</v>
          </cell>
          <cell r="BZ47">
            <v>-204</v>
          </cell>
          <cell r="CA47">
            <v>-204</v>
          </cell>
          <cell r="CB47">
            <v>-204</v>
          </cell>
          <cell r="CC47">
            <v>-204</v>
          </cell>
          <cell r="CD47">
            <v>-204</v>
          </cell>
          <cell r="CE47">
            <v>-204</v>
          </cell>
          <cell r="CF47">
            <v>1</v>
          </cell>
          <cell r="CW47">
            <v>0</v>
          </cell>
          <cell r="CZ47">
            <v>0</v>
          </cell>
          <cell r="DB47">
            <v>0</v>
          </cell>
          <cell r="DP47">
            <v>0</v>
          </cell>
          <cell r="DQ47">
            <v>0</v>
          </cell>
          <cell r="DR47">
            <v>0</v>
          </cell>
          <cell r="DS47">
            <v>0</v>
          </cell>
          <cell r="DT47">
            <v>0</v>
          </cell>
          <cell r="DU47">
            <v>0</v>
          </cell>
          <cell r="DV47">
            <v>0</v>
          </cell>
          <cell r="DW47">
            <v>0</v>
          </cell>
          <cell r="DX47">
            <v>0</v>
          </cell>
          <cell r="DY47">
            <v>0</v>
          </cell>
          <cell r="DZ47">
            <v>0</v>
          </cell>
          <cell r="EA47">
            <v>0</v>
          </cell>
          <cell r="EB47">
            <v>0</v>
          </cell>
          <cell r="ES47">
            <v>1220</v>
          </cell>
          <cell r="EV47">
            <v>1218.5999999999999</v>
          </cell>
          <cell r="EX47">
            <v>1291</v>
          </cell>
          <cell r="FL47">
            <v>1219</v>
          </cell>
          <cell r="FM47">
            <v>1219</v>
          </cell>
          <cell r="FN47">
            <v>1219</v>
          </cell>
          <cell r="FO47">
            <v>1219</v>
          </cell>
          <cell r="FP47">
            <v>1219</v>
          </cell>
          <cell r="FQ47">
            <v>1219</v>
          </cell>
          <cell r="FR47">
            <v>1219</v>
          </cell>
          <cell r="FS47">
            <v>1219</v>
          </cell>
          <cell r="FT47">
            <v>1219</v>
          </cell>
          <cell r="FU47">
            <v>1219</v>
          </cell>
          <cell r="FV47">
            <v>1219</v>
          </cell>
          <cell r="FW47">
            <v>1219</v>
          </cell>
          <cell r="FX47">
            <v>1025</v>
          </cell>
          <cell r="GO47">
            <v>1</v>
          </cell>
          <cell r="GP47">
            <v>1</v>
          </cell>
          <cell r="GQ47">
            <v>0</v>
          </cell>
          <cell r="GR47">
            <v>1025</v>
          </cell>
          <cell r="GS47">
            <v>1</v>
          </cell>
          <cell r="GT47">
            <v>1</v>
          </cell>
          <cell r="GU47">
            <v>0</v>
          </cell>
          <cell r="GV47">
            <v>1025</v>
          </cell>
          <cell r="GW47">
            <v>-0.22600000000000001</v>
          </cell>
          <cell r="GX47">
            <v>-0.22600000000000001</v>
          </cell>
          <cell r="GY47">
            <v>0</v>
          </cell>
          <cell r="GZ47">
            <v>0.67</v>
          </cell>
          <cell r="HA47">
            <v>-322.21600000000001</v>
          </cell>
          <cell r="HB47">
            <v>-341.72</v>
          </cell>
          <cell r="HC47">
            <v>0</v>
          </cell>
          <cell r="HD47">
            <v>1360</v>
          </cell>
          <cell r="HE47">
            <v>-203.72</v>
          </cell>
          <cell r="HF47">
            <v>-203.72</v>
          </cell>
          <cell r="HG47">
            <v>0</v>
          </cell>
          <cell r="HH47">
            <v>1218.5999999999999</v>
          </cell>
          <cell r="HI47">
            <v>0</v>
          </cell>
          <cell r="HJ47">
            <v>0</v>
          </cell>
          <cell r="HK47">
            <v>0</v>
          </cell>
          <cell r="HL47">
            <v>1</v>
          </cell>
          <cell r="HM47">
            <v>0</v>
          </cell>
          <cell r="HN47">
            <v>0</v>
          </cell>
          <cell r="HO47">
            <v>0</v>
          </cell>
          <cell r="HP47">
            <v>1</v>
          </cell>
        </row>
        <row r="48">
          <cell r="A48" t="str">
            <v>SP-420</v>
          </cell>
          <cell r="B48" t="str">
            <v>SP</v>
          </cell>
          <cell r="C48">
            <v>420</v>
          </cell>
          <cell r="D48" t="str">
            <v>34700 COM SIPEM</v>
          </cell>
          <cell r="E48">
            <v>810</v>
          </cell>
          <cell r="H48">
            <v>698.08</v>
          </cell>
          <cell r="J48">
            <v>682</v>
          </cell>
          <cell r="X48">
            <v>833</v>
          </cell>
          <cell r="Y48">
            <v>828</v>
          </cell>
          <cell r="Z48">
            <v>823</v>
          </cell>
          <cell r="AA48">
            <v>827</v>
          </cell>
          <cell r="AB48">
            <v>822</v>
          </cell>
          <cell r="AC48">
            <v>817</v>
          </cell>
          <cell r="AD48">
            <v>827</v>
          </cell>
          <cell r="AE48">
            <v>822</v>
          </cell>
          <cell r="AF48">
            <v>817</v>
          </cell>
          <cell r="AG48">
            <v>821</v>
          </cell>
          <cell r="AH48">
            <v>816</v>
          </cell>
          <cell r="AI48">
            <v>811</v>
          </cell>
          <cell r="AJ48">
            <v>821</v>
          </cell>
          <cell r="BA48">
            <v>100</v>
          </cell>
          <cell r="BD48">
            <v>147.30000000000001</v>
          </cell>
          <cell r="BF48">
            <v>136</v>
          </cell>
          <cell r="BT48">
            <v>195</v>
          </cell>
          <cell r="BU48">
            <v>191</v>
          </cell>
          <cell r="BV48">
            <v>187</v>
          </cell>
          <cell r="BW48">
            <v>192</v>
          </cell>
          <cell r="BX48">
            <v>189</v>
          </cell>
          <cell r="BY48">
            <v>185</v>
          </cell>
          <cell r="BZ48">
            <v>196</v>
          </cell>
          <cell r="CA48">
            <v>192</v>
          </cell>
          <cell r="CB48">
            <v>189</v>
          </cell>
          <cell r="CC48">
            <v>194</v>
          </cell>
          <cell r="CD48">
            <v>190</v>
          </cell>
          <cell r="CE48">
            <v>186</v>
          </cell>
          <cell r="CF48">
            <v>198</v>
          </cell>
          <cell r="CW48">
            <v>2590</v>
          </cell>
          <cell r="CZ48">
            <v>2592.83</v>
          </cell>
          <cell r="DB48">
            <v>2593</v>
          </cell>
          <cell r="DP48">
            <v>2525</v>
          </cell>
          <cell r="DQ48">
            <v>2529</v>
          </cell>
          <cell r="DR48">
            <v>2532</v>
          </cell>
          <cell r="DS48">
            <v>2527</v>
          </cell>
          <cell r="DT48">
            <v>2531</v>
          </cell>
          <cell r="DU48">
            <v>2535</v>
          </cell>
          <cell r="DV48">
            <v>2523</v>
          </cell>
          <cell r="DW48">
            <v>2527</v>
          </cell>
          <cell r="DX48">
            <v>2531</v>
          </cell>
          <cell r="DY48">
            <v>2526</v>
          </cell>
          <cell r="DZ48">
            <v>2529</v>
          </cell>
          <cell r="EA48">
            <v>2533</v>
          </cell>
          <cell r="EB48">
            <v>2522</v>
          </cell>
          <cell r="ES48">
            <v>-220</v>
          </cell>
          <cell r="EV48">
            <v>-236.67</v>
          </cell>
          <cell r="EX48">
            <v>-237</v>
          </cell>
          <cell r="FL48">
            <v>-284</v>
          </cell>
          <cell r="FM48">
            <v>-281</v>
          </cell>
          <cell r="FN48">
            <v>-277</v>
          </cell>
          <cell r="FO48">
            <v>-282</v>
          </cell>
          <cell r="FP48">
            <v>-278</v>
          </cell>
          <cell r="FQ48">
            <v>-275</v>
          </cell>
          <cell r="FR48">
            <v>-286</v>
          </cell>
          <cell r="FS48">
            <v>-282</v>
          </cell>
          <cell r="FT48">
            <v>-278</v>
          </cell>
          <cell r="FU48">
            <v>-284</v>
          </cell>
          <cell r="FV48">
            <v>-280</v>
          </cell>
          <cell r="FW48">
            <v>-276</v>
          </cell>
          <cell r="FX48">
            <v>-287</v>
          </cell>
          <cell r="GO48">
            <v>809</v>
          </cell>
          <cell r="GP48">
            <v>201</v>
          </cell>
          <cell r="GQ48">
            <v>2519</v>
          </cell>
          <cell r="GR48">
            <v>-290</v>
          </cell>
          <cell r="GS48">
            <v>797</v>
          </cell>
          <cell r="GT48">
            <v>204</v>
          </cell>
          <cell r="GU48">
            <v>2516</v>
          </cell>
          <cell r="GV48">
            <v>-293</v>
          </cell>
          <cell r="GW48">
            <v>357.45699999999999</v>
          </cell>
          <cell r="GX48">
            <v>144.56100000000001</v>
          </cell>
          <cell r="GY48">
            <v>2793.6529999999998</v>
          </cell>
          <cell r="GZ48">
            <v>-3011</v>
          </cell>
          <cell r="HA48">
            <v>294.14499999999998</v>
          </cell>
          <cell r="HB48">
            <v>-308.33800000000002</v>
          </cell>
          <cell r="HC48">
            <v>3028.61</v>
          </cell>
          <cell r="HD48">
            <v>220</v>
          </cell>
          <cell r="HE48">
            <v>1032.1500000000001</v>
          </cell>
          <cell r="HF48">
            <v>329.66</v>
          </cell>
          <cell r="HG48">
            <v>2375.61</v>
          </cell>
          <cell r="HH48">
            <v>-3416.53</v>
          </cell>
          <cell r="HI48">
            <v>357</v>
          </cell>
          <cell r="HJ48">
            <v>145</v>
          </cell>
          <cell r="HK48">
            <v>2794</v>
          </cell>
          <cell r="HL48">
            <v>-3011</v>
          </cell>
          <cell r="HM48">
            <v>357</v>
          </cell>
          <cell r="HN48">
            <v>145</v>
          </cell>
          <cell r="HO48">
            <v>2794</v>
          </cell>
          <cell r="HP48">
            <v>-3011</v>
          </cell>
        </row>
        <row r="49">
          <cell r="A49" t="str">
            <v>SP-440</v>
          </cell>
          <cell r="B49" t="str">
            <v>SP</v>
          </cell>
          <cell r="C49">
            <v>440</v>
          </cell>
          <cell r="D49" t="str">
            <v>36342R COM CONSORZIO TORRE</v>
          </cell>
          <cell r="E49">
            <v>-7660</v>
          </cell>
          <cell r="H49">
            <v>3070.98</v>
          </cell>
          <cell r="J49">
            <v>8676</v>
          </cell>
          <cell r="X49">
            <v>-9565</v>
          </cell>
          <cell r="Y49">
            <v>-8189</v>
          </cell>
          <cell r="Z49">
            <v>-6078</v>
          </cell>
          <cell r="AA49">
            <v>-6562</v>
          </cell>
          <cell r="AB49">
            <v>-6508</v>
          </cell>
          <cell r="AC49">
            <v>-6028</v>
          </cell>
          <cell r="AD49">
            <v>-6251</v>
          </cell>
          <cell r="AE49">
            <v>-5763</v>
          </cell>
          <cell r="AF49">
            <v>-6231</v>
          </cell>
          <cell r="AG49">
            <v>-6430</v>
          </cell>
          <cell r="AH49">
            <v>-5169</v>
          </cell>
          <cell r="AI49">
            <v>-4365</v>
          </cell>
          <cell r="AJ49">
            <v>-3343</v>
          </cell>
          <cell r="BA49">
            <v>-7270</v>
          </cell>
          <cell r="BD49">
            <v>3541.68</v>
          </cell>
          <cell r="BF49">
            <v>9092</v>
          </cell>
          <cell r="BT49">
            <v>-9127</v>
          </cell>
          <cell r="BU49">
            <v>-7761</v>
          </cell>
          <cell r="BV49">
            <v>-5660</v>
          </cell>
          <cell r="BW49">
            <v>-6154</v>
          </cell>
          <cell r="BX49">
            <v>-6111</v>
          </cell>
          <cell r="BY49">
            <v>-5641</v>
          </cell>
          <cell r="BZ49">
            <v>-5867</v>
          </cell>
          <cell r="CA49">
            <v>-5382</v>
          </cell>
          <cell r="CB49">
            <v>-5853</v>
          </cell>
          <cell r="CC49">
            <v>-6053</v>
          </cell>
          <cell r="CD49">
            <v>-4790</v>
          </cell>
          <cell r="CE49">
            <v>-3984</v>
          </cell>
          <cell r="CF49">
            <v>-2949</v>
          </cell>
          <cell r="CW49">
            <v>-23530</v>
          </cell>
          <cell r="CZ49">
            <v>-31878.36</v>
          </cell>
          <cell r="DB49">
            <v>-37589</v>
          </cell>
          <cell r="DP49">
            <v>-18807</v>
          </cell>
          <cell r="DQ49">
            <v>-20256</v>
          </cell>
          <cell r="DR49">
            <v>-22450</v>
          </cell>
          <cell r="DS49">
            <v>-22052</v>
          </cell>
          <cell r="DT49">
            <v>-22190</v>
          </cell>
          <cell r="DU49">
            <v>-22756</v>
          </cell>
          <cell r="DV49">
            <v>-22623</v>
          </cell>
          <cell r="DW49">
            <v>-23202</v>
          </cell>
          <cell r="DX49">
            <v>-22824</v>
          </cell>
          <cell r="DY49">
            <v>-22717</v>
          </cell>
          <cell r="DZ49">
            <v>-24070</v>
          </cell>
          <cell r="EA49">
            <v>-24958</v>
          </cell>
          <cell r="EB49">
            <v>-26057</v>
          </cell>
          <cell r="ES49">
            <v>-24390</v>
          </cell>
          <cell r="EV49">
            <v>-31878.36</v>
          </cell>
          <cell r="EX49">
            <v>-37589</v>
          </cell>
          <cell r="FL49">
            <v>-18807</v>
          </cell>
          <cell r="FM49">
            <v>-20256</v>
          </cell>
          <cell r="FN49">
            <v>-22450</v>
          </cell>
          <cell r="FO49">
            <v>-22052</v>
          </cell>
          <cell r="FP49">
            <v>-22190</v>
          </cell>
          <cell r="FQ49">
            <v>-22756</v>
          </cell>
          <cell r="FR49">
            <v>-22623</v>
          </cell>
          <cell r="FS49">
            <v>-23201</v>
          </cell>
          <cell r="FT49">
            <v>-22824</v>
          </cell>
          <cell r="FU49">
            <v>-22716</v>
          </cell>
          <cell r="FV49">
            <v>-24070</v>
          </cell>
          <cell r="FW49">
            <v>-24958</v>
          </cell>
          <cell r="FX49">
            <v>-26057</v>
          </cell>
          <cell r="GO49">
            <v>1</v>
          </cell>
          <cell r="GP49">
            <v>-1</v>
          </cell>
          <cell r="GQ49">
            <v>1</v>
          </cell>
          <cell r="GR49">
            <v>-33787</v>
          </cell>
          <cell r="GS49">
            <v>1</v>
          </cell>
          <cell r="GT49">
            <v>-1</v>
          </cell>
          <cell r="GU49">
            <v>1</v>
          </cell>
          <cell r="GV49">
            <v>-33787</v>
          </cell>
          <cell r="GW49">
            <v>8628</v>
          </cell>
          <cell r="GX49">
            <v>8628</v>
          </cell>
          <cell r="GY49">
            <v>0</v>
          </cell>
          <cell r="GZ49">
            <v>-8628</v>
          </cell>
          <cell r="HA49">
            <v>4772.5249999999996</v>
          </cell>
          <cell r="HB49">
            <v>4775.5460000000003</v>
          </cell>
          <cell r="HC49">
            <v>-37145.351000000002</v>
          </cell>
          <cell r="HD49">
            <v>-37150</v>
          </cell>
          <cell r="HE49">
            <v>-18348.2</v>
          </cell>
          <cell r="HF49">
            <v>-18239.349999999999</v>
          </cell>
          <cell r="HG49">
            <v>338.88</v>
          </cell>
          <cell r="HH49">
            <v>0</v>
          </cell>
          <cell r="HI49">
            <v>8628</v>
          </cell>
          <cell r="HJ49">
            <v>8628</v>
          </cell>
          <cell r="HK49">
            <v>0</v>
          </cell>
          <cell r="HL49">
            <v>-8628</v>
          </cell>
          <cell r="HM49">
            <v>8628</v>
          </cell>
          <cell r="HN49">
            <v>8628</v>
          </cell>
          <cell r="HO49">
            <v>0</v>
          </cell>
          <cell r="HP49">
            <v>-8628</v>
          </cell>
        </row>
        <row r="50">
          <cell r="A50" t="str">
            <v>SP-450</v>
          </cell>
          <cell r="B50" t="str">
            <v>SP</v>
          </cell>
          <cell r="C50">
            <v>450</v>
          </cell>
          <cell r="D50" t="str">
            <v>36376D COM TRADECIV DIR</v>
          </cell>
          <cell r="E50">
            <v>-140</v>
          </cell>
          <cell r="H50">
            <v>-98.01</v>
          </cell>
          <cell r="J50">
            <v>-153</v>
          </cell>
          <cell r="X50">
            <v>-42</v>
          </cell>
          <cell r="Y50">
            <v>-43</v>
          </cell>
          <cell r="Z50">
            <v>-44</v>
          </cell>
          <cell r="AA50">
            <v>-45</v>
          </cell>
          <cell r="AB50">
            <v>-46</v>
          </cell>
          <cell r="AC50">
            <v>-47</v>
          </cell>
          <cell r="AD50">
            <v>-48</v>
          </cell>
          <cell r="AE50">
            <v>-49</v>
          </cell>
          <cell r="AF50">
            <v>-50</v>
          </cell>
          <cell r="AG50">
            <v>-51</v>
          </cell>
          <cell r="AH50">
            <v>-57</v>
          </cell>
          <cell r="AI50">
            <v>-63</v>
          </cell>
          <cell r="AJ50">
            <v>-64</v>
          </cell>
          <cell r="BA50">
            <v>-140</v>
          </cell>
          <cell r="BD50">
            <v>-98.01</v>
          </cell>
          <cell r="BF50">
            <v>-153</v>
          </cell>
          <cell r="BT50">
            <v>-42</v>
          </cell>
          <cell r="BU50">
            <v>-43</v>
          </cell>
          <cell r="BV50">
            <v>-44</v>
          </cell>
          <cell r="BW50">
            <v>-45</v>
          </cell>
          <cell r="BX50">
            <v>-46</v>
          </cell>
          <cell r="BY50">
            <v>-47</v>
          </cell>
          <cell r="BZ50">
            <v>-48</v>
          </cell>
          <cell r="CA50">
            <v>-49</v>
          </cell>
          <cell r="CB50">
            <v>-50</v>
          </cell>
          <cell r="CC50">
            <v>-51</v>
          </cell>
          <cell r="CD50">
            <v>-57</v>
          </cell>
          <cell r="CE50">
            <v>-63</v>
          </cell>
          <cell r="CF50">
            <v>-64</v>
          </cell>
          <cell r="CW50">
            <v>0</v>
          </cell>
          <cell r="CZ50">
            <v>0</v>
          </cell>
          <cell r="DB50">
            <v>0</v>
          </cell>
          <cell r="DP50">
            <v>0</v>
          </cell>
          <cell r="DQ50">
            <v>0</v>
          </cell>
          <cell r="DR50">
            <v>0</v>
          </cell>
          <cell r="DS50">
            <v>0</v>
          </cell>
          <cell r="DT50">
            <v>0</v>
          </cell>
          <cell r="DU50">
            <v>0</v>
          </cell>
          <cell r="DV50">
            <v>0</v>
          </cell>
          <cell r="DW50">
            <v>0</v>
          </cell>
          <cell r="DX50">
            <v>0</v>
          </cell>
          <cell r="DY50">
            <v>0</v>
          </cell>
          <cell r="DZ50">
            <v>0</v>
          </cell>
          <cell r="EA50">
            <v>0</v>
          </cell>
          <cell r="EB50">
            <v>0</v>
          </cell>
          <cell r="ES50">
            <v>-2080</v>
          </cell>
          <cell r="EV50">
            <v>-2246.69</v>
          </cell>
          <cell r="EX50">
            <v>-2343</v>
          </cell>
          <cell r="FL50">
            <v>-2304</v>
          </cell>
          <cell r="FM50">
            <v>-2334</v>
          </cell>
          <cell r="FN50">
            <v>-2364</v>
          </cell>
          <cell r="FO50">
            <v>-2394</v>
          </cell>
          <cell r="FP50">
            <v>-2424</v>
          </cell>
          <cell r="FQ50">
            <v>-2454</v>
          </cell>
          <cell r="FR50">
            <v>-2479</v>
          </cell>
          <cell r="FS50">
            <v>-2504</v>
          </cell>
          <cell r="FT50">
            <v>-2529</v>
          </cell>
          <cell r="FU50">
            <v>-2554</v>
          </cell>
          <cell r="FV50">
            <v>-2574</v>
          </cell>
          <cell r="FW50">
            <v>-2594</v>
          </cell>
          <cell r="FX50">
            <v>-2614</v>
          </cell>
          <cell r="GO50">
            <v>-1</v>
          </cell>
          <cell r="GP50">
            <v>-1</v>
          </cell>
          <cell r="GQ50">
            <v>0</v>
          </cell>
          <cell r="GR50">
            <v>-2677</v>
          </cell>
          <cell r="GS50">
            <v>-1</v>
          </cell>
          <cell r="GT50">
            <v>-1</v>
          </cell>
          <cell r="GU50">
            <v>0</v>
          </cell>
          <cell r="GV50">
            <v>-2677</v>
          </cell>
          <cell r="GW50">
            <v>-4.5670000000000002</v>
          </cell>
          <cell r="GX50">
            <v>-4.5670000000000002</v>
          </cell>
          <cell r="GY50">
            <v>-0.183</v>
          </cell>
          <cell r="GZ50">
            <v>-2127.65</v>
          </cell>
          <cell r="HA50">
            <v>11.817</v>
          </cell>
          <cell r="HB50">
            <v>11.817</v>
          </cell>
          <cell r="HC50">
            <v>0</v>
          </cell>
          <cell r="HD50">
            <v>-2340</v>
          </cell>
          <cell r="HE50">
            <v>-267.64</v>
          </cell>
          <cell r="HF50">
            <v>-267.64</v>
          </cell>
          <cell r="HG50">
            <v>0</v>
          </cell>
          <cell r="HH50">
            <v>-1431.96</v>
          </cell>
          <cell r="HI50">
            <v>0</v>
          </cell>
          <cell r="HJ50">
            <v>0</v>
          </cell>
          <cell r="HK50">
            <v>0</v>
          </cell>
          <cell r="HL50">
            <v>-2246</v>
          </cell>
          <cell r="HM50">
            <v>0</v>
          </cell>
          <cell r="HN50">
            <v>0</v>
          </cell>
          <cell r="HO50">
            <v>0</v>
          </cell>
          <cell r="HP50">
            <v>-1</v>
          </cell>
        </row>
        <row r="51">
          <cell r="A51" t="str">
            <v>SP-460</v>
          </cell>
          <cell r="B51" t="str">
            <v>SP</v>
          </cell>
          <cell r="C51">
            <v>460</v>
          </cell>
          <cell r="D51" t="str">
            <v>39960 COM VAL VIOLA</v>
          </cell>
          <cell r="E51">
            <v>-50</v>
          </cell>
          <cell r="H51">
            <v>86.87</v>
          </cell>
          <cell r="J51">
            <v>87</v>
          </cell>
          <cell r="X51">
            <v>34</v>
          </cell>
          <cell r="Y51">
            <v>34</v>
          </cell>
          <cell r="Z51">
            <v>34</v>
          </cell>
          <cell r="AA51">
            <v>34</v>
          </cell>
          <cell r="AB51">
            <v>34</v>
          </cell>
          <cell r="AC51">
            <v>34</v>
          </cell>
          <cell r="AD51">
            <v>34</v>
          </cell>
          <cell r="AE51">
            <v>34</v>
          </cell>
          <cell r="AF51">
            <v>34</v>
          </cell>
          <cell r="AG51">
            <v>34</v>
          </cell>
          <cell r="AH51">
            <v>34</v>
          </cell>
          <cell r="AI51">
            <v>34</v>
          </cell>
          <cell r="AJ51">
            <v>34</v>
          </cell>
          <cell r="BA51">
            <v>-60</v>
          </cell>
          <cell r="BD51">
            <v>50.87</v>
          </cell>
          <cell r="BF51">
            <v>51</v>
          </cell>
          <cell r="BT51">
            <v>30</v>
          </cell>
          <cell r="BU51">
            <v>30</v>
          </cell>
          <cell r="BV51">
            <v>30</v>
          </cell>
          <cell r="BW51">
            <v>30</v>
          </cell>
          <cell r="BX51">
            <v>30</v>
          </cell>
          <cell r="BY51">
            <v>30</v>
          </cell>
          <cell r="BZ51">
            <v>34</v>
          </cell>
          <cell r="CA51">
            <v>34</v>
          </cell>
          <cell r="CB51">
            <v>34</v>
          </cell>
          <cell r="CC51">
            <v>34</v>
          </cell>
          <cell r="CD51">
            <v>34</v>
          </cell>
          <cell r="CE51">
            <v>34</v>
          </cell>
          <cell r="CF51">
            <v>34</v>
          </cell>
          <cell r="CW51">
            <v>60</v>
          </cell>
          <cell r="CZ51">
            <v>50.53</v>
          </cell>
          <cell r="DB51">
            <v>51</v>
          </cell>
          <cell r="DP51">
            <v>57</v>
          </cell>
          <cell r="DQ51">
            <v>57</v>
          </cell>
          <cell r="DR51">
            <v>57</v>
          </cell>
          <cell r="DS51">
            <v>57</v>
          </cell>
          <cell r="DT51">
            <v>57</v>
          </cell>
          <cell r="DU51">
            <v>57</v>
          </cell>
          <cell r="DV51">
            <v>53</v>
          </cell>
          <cell r="DW51">
            <v>53</v>
          </cell>
          <cell r="DX51">
            <v>53</v>
          </cell>
          <cell r="DY51">
            <v>53</v>
          </cell>
          <cell r="DZ51">
            <v>53</v>
          </cell>
          <cell r="EA51">
            <v>53</v>
          </cell>
          <cell r="EB51">
            <v>53</v>
          </cell>
          <cell r="ES51">
            <v>60</v>
          </cell>
          <cell r="EV51">
            <v>-36.130000000000003</v>
          </cell>
          <cell r="EX51">
            <v>-36</v>
          </cell>
          <cell r="FL51">
            <v>-29</v>
          </cell>
          <cell r="FM51">
            <v>-29</v>
          </cell>
          <cell r="FN51">
            <v>-29</v>
          </cell>
          <cell r="FO51">
            <v>-29</v>
          </cell>
          <cell r="FP51">
            <v>-29</v>
          </cell>
          <cell r="FQ51">
            <v>-29</v>
          </cell>
          <cell r="FR51">
            <v>-33</v>
          </cell>
          <cell r="FS51">
            <v>-33</v>
          </cell>
          <cell r="FT51">
            <v>-33</v>
          </cell>
          <cell r="FU51">
            <v>-33</v>
          </cell>
          <cell r="FV51">
            <v>-33</v>
          </cell>
          <cell r="FW51">
            <v>-33</v>
          </cell>
          <cell r="FX51">
            <v>-33</v>
          </cell>
          <cell r="GO51">
            <v>-1</v>
          </cell>
          <cell r="GP51">
            <v>0</v>
          </cell>
          <cell r="GQ51">
            <v>0</v>
          </cell>
          <cell r="GR51">
            <v>-5</v>
          </cell>
          <cell r="GS51">
            <v>-1</v>
          </cell>
          <cell r="GT51">
            <v>0</v>
          </cell>
          <cell r="GU51">
            <v>0</v>
          </cell>
          <cell r="GV51">
            <v>-5</v>
          </cell>
          <cell r="GW51">
            <v>-0.371</v>
          </cell>
          <cell r="GX51">
            <v>-0.251</v>
          </cell>
          <cell r="GY51">
            <v>0.251</v>
          </cell>
          <cell r="GZ51">
            <v>-2053.75</v>
          </cell>
          <cell r="HA51">
            <v>-52.756999999999998</v>
          </cell>
          <cell r="HB51">
            <v>-56.838000000000001</v>
          </cell>
          <cell r="HC51">
            <v>51.47</v>
          </cell>
          <cell r="HD51">
            <v>50</v>
          </cell>
          <cell r="HE51">
            <v>-52.76</v>
          </cell>
          <cell r="HF51">
            <v>-56.84</v>
          </cell>
          <cell r="HG51">
            <v>57.47</v>
          </cell>
          <cell r="HH51">
            <v>57.47</v>
          </cell>
          <cell r="HI51">
            <v>0</v>
          </cell>
          <cell r="HJ51">
            <v>0</v>
          </cell>
          <cell r="HK51">
            <v>0</v>
          </cell>
          <cell r="HL51">
            <v>-2054</v>
          </cell>
          <cell r="HM51">
            <v>0</v>
          </cell>
          <cell r="HN51">
            <v>0</v>
          </cell>
          <cell r="HO51">
            <v>0</v>
          </cell>
          <cell r="HP51">
            <v>-2054</v>
          </cell>
        </row>
        <row r="52">
          <cell r="A52" t="str">
            <v>SP-481</v>
          </cell>
          <cell r="B52" t="str">
            <v>SP</v>
          </cell>
          <cell r="C52">
            <v>481</v>
          </cell>
          <cell r="D52" t="str">
            <v>9B0006 COM N. Acq Aut. Broni Mortara</v>
          </cell>
          <cell r="E52">
            <v>0</v>
          </cell>
          <cell r="J52">
            <v>0</v>
          </cell>
          <cell r="X52">
            <v>0</v>
          </cell>
          <cell r="Y52">
            <v>0</v>
          </cell>
          <cell r="Z52">
            <v>0</v>
          </cell>
          <cell r="AA52">
            <v>0</v>
          </cell>
          <cell r="AB52">
            <v>0</v>
          </cell>
          <cell r="AC52">
            <v>0</v>
          </cell>
          <cell r="AD52">
            <v>0</v>
          </cell>
          <cell r="AE52">
            <v>0</v>
          </cell>
          <cell r="AF52">
            <v>0</v>
          </cell>
          <cell r="AG52">
            <v>-1</v>
          </cell>
          <cell r="AH52">
            <v>433</v>
          </cell>
          <cell r="AI52">
            <v>470</v>
          </cell>
          <cell r="AJ52">
            <v>562</v>
          </cell>
          <cell r="BA52">
            <v>0</v>
          </cell>
          <cell r="BF52">
            <v>0</v>
          </cell>
          <cell r="BT52">
            <v>0</v>
          </cell>
          <cell r="BU52">
            <v>0</v>
          </cell>
          <cell r="BV52">
            <v>0</v>
          </cell>
          <cell r="BW52">
            <v>0</v>
          </cell>
          <cell r="BX52">
            <v>0</v>
          </cell>
          <cell r="BY52">
            <v>0</v>
          </cell>
          <cell r="BZ52">
            <v>0</v>
          </cell>
          <cell r="CA52">
            <v>0</v>
          </cell>
          <cell r="CB52">
            <v>0</v>
          </cell>
          <cell r="CC52">
            <v>-1</v>
          </cell>
          <cell r="CD52">
            <v>555</v>
          </cell>
          <cell r="CE52">
            <v>677</v>
          </cell>
          <cell r="CF52">
            <v>735</v>
          </cell>
          <cell r="CW52">
            <v>0</v>
          </cell>
          <cell r="DB52">
            <v>0</v>
          </cell>
          <cell r="DP52">
            <v>0</v>
          </cell>
          <cell r="DQ52">
            <v>0</v>
          </cell>
          <cell r="DR52">
            <v>0</v>
          </cell>
          <cell r="DS52">
            <v>0</v>
          </cell>
          <cell r="DT52">
            <v>0</v>
          </cell>
          <cell r="DU52">
            <v>0</v>
          </cell>
          <cell r="DV52">
            <v>0</v>
          </cell>
          <cell r="DW52">
            <v>0</v>
          </cell>
          <cell r="DX52">
            <v>0</v>
          </cell>
          <cell r="DY52">
            <v>0</v>
          </cell>
          <cell r="DZ52">
            <v>-549</v>
          </cell>
          <cell r="EA52">
            <v>-634</v>
          </cell>
          <cell r="EB52">
            <v>-662</v>
          </cell>
          <cell r="ES52">
            <v>0</v>
          </cell>
          <cell r="EX52">
            <v>0</v>
          </cell>
          <cell r="FL52">
            <v>0</v>
          </cell>
          <cell r="FM52">
            <v>0</v>
          </cell>
          <cell r="FN52">
            <v>0</v>
          </cell>
          <cell r="FO52">
            <v>0</v>
          </cell>
          <cell r="FP52">
            <v>0</v>
          </cell>
          <cell r="FQ52">
            <v>0</v>
          </cell>
          <cell r="FR52">
            <v>0</v>
          </cell>
          <cell r="FS52">
            <v>0</v>
          </cell>
          <cell r="FT52">
            <v>0</v>
          </cell>
          <cell r="FU52">
            <v>0</v>
          </cell>
          <cell r="FV52">
            <v>-549</v>
          </cell>
          <cell r="FW52">
            <v>-634</v>
          </cell>
          <cell r="FX52">
            <v>-662</v>
          </cell>
          <cell r="GO52">
            <v>1374</v>
          </cell>
          <cell r="GP52">
            <v>1312</v>
          </cell>
          <cell r="GQ52">
            <v>-829</v>
          </cell>
          <cell r="GR52">
            <v>-829</v>
          </cell>
          <cell r="GS52">
            <v>3808</v>
          </cell>
          <cell r="GT52">
            <v>4236</v>
          </cell>
          <cell r="GU52">
            <v>-1930</v>
          </cell>
          <cell r="GV52">
            <v>-1930</v>
          </cell>
          <cell r="GZ52">
            <v>0</v>
          </cell>
          <cell r="HD52">
            <v>0</v>
          </cell>
          <cell r="HE52">
            <v>0</v>
          </cell>
          <cell r="HF52">
            <v>0</v>
          </cell>
          <cell r="HG52">
            <v>0</v>
          </cell>
          <cell r="HH52">
            <v>0</v>
          </cell>
        </row>
        <row r="53">
          <cell r="A53" t="str">
            <v>SP-400</v>
          </cell>
          <cell r="B53" t="str">
            <v>SP</v>
          </cell>
          <cell r="C53">
            <v>400</v>
          </cell>
          <cell r="D53" t="str">
            <v>COM 32127 - RIVIERA</v>
          </cell>
          <cell r="E53">
            <v>-150</v>
          </cell>
          <cell r="H53">
            <v>278</v>
          </cell>
          <cell r="J53">
            <v>356</v>
          </cell>
          <cell r="X53">
            <v>278</v>
          </cell>
          <cell r="Y53">
            <v>317</v>
          </cell>
          <cell r="Z53">
            <v>356</v>
          </cell>
          <cell r="AA53">
            <v>402</v>
          </cell>
          <cell r="AB53">
            <v>448</v>
          </cell>
          <cell r="AC53">
            <v>507</v>
          </cell>
          <cell r="AD53">
            <v>611</v>
          </cell>
          <cell r="AE53">
            <v>724</v>
          </cell>
          <cell r="AF53">
            <v>828</v>
          </cell>
          <cell r="AG53">
            <v>924</v>
          </cell>
          <cell r="AH53">
            <v>1010</v>
          </cell>
          <cell r="AI53">
            <v>1106</v>
          </cell>
          <cell r="AJ53">
            <v>1193</v>
          </cell>
          <cell r="BA53">
            <v>-150</v>
          </cell>
          <cell r="BD53">
            <v>278</v>
          </cell>
          <cell r="BF53">
            <v>356</v>
          </cell>
          <cell r="BT53">
            <v>278</v>
          </cell>
          <cell r="BU53">
            <v>317</v>
          </cell>
          <cell r="BV53">
            <v>356</v>
          </cell>
          <cell r="BW53">
            <v>402</v>
          </cell>
          <cell r="BX53">
            <v>448</v>
          </cell>
          <cell r="BY53">
            <v>507</v>
          </cell>
          <cell r="BZ53">
            <v>611</v>
          </cell>
          <cell r="CA53">
            <v>724</v>
          </cell>
          <cell r="CB53">
            <v>828</v>
          </cell>
          <cell r="CC53">
            <v>924</v>
          </cell>
          <cell r="CD53">
            <v>1010</v>
          </cell>
          <cell r="CE53">
            <v>1106</v>
          </cell>
          <cell r="CF53">
            <v>1193</v>
          </cell>
          <cell r="CW53">
            <v>0</v>
          </cell>
          <cell r="CZ53">
            <v>0</v>
          </cell>
          <cell r="DB53">
            <v>0</v>
          </cell>
          <cell r="DP53">
            <v>0</v>
          </cell>
          <cell r="DQ53">
            <v>0</v>
          </cell>
          <cell r="DR53">
            <v>0</v>
          </cell>
          <cell r="DS53">
            <v>0</v>
          </cell>
          <cell r="DT53">
            <v>0</v>
          </cell>
          <cell r="DU53">
            <v>0</v>
          </cell>
          <cell r="DV53">
            <v>0</v>
          </cell>
          <cell r="DW53">
            <v>0</v>
          </cell>
          <cell r="DX53">
            <v>0</v>
          </cell>
          <cell r="DY53">
            <v>0</v>
          </cell>
          <cell r="DZ53">
            <v>0</v>
          </cell>
          <cell r="EA53">
            <v>0</v>
          </cell>
          <cell r="EB53">
            <v>0</v>
          </cell>
          <cell r="ES53">
            <v>0</v>
          </cell>
          <cell r="EV53">
            <v>0</v>
          </cell>
          <cell r="EX53">
            <v>0</v>
          </cell>
          <cell r="FL53">
            <v>0</v>
          </cell>
          <cell r="FM53">
            <v>0</v>
          </cell>
          <cell r="FN53">
            <v>0</v>
          </cell>
          <cell r="FO53">
            <v>0</v>
          </cell>
          <cell r="FP53">
            <v>0</v>
          </cell>
          <cell r="FQ53">
            <v>0</v>
          </cell>
          <cell r="FR53">
            <v>0</v>
          </cell>
          <cell r="FS53">
            <v>0</v>
          </cell>
          <cell r="FT53">
            <v>0</v>
          </cell>
          <cell r="FU53">
            <v>0</v>
          </cell>
          <cell r="FV53">
            <v>0</v>
          </cell>
          <cell r="FW53">
            <v>0</v>
          </cell>
          <cell r="FX53">
            <v>0</v>
          </cell>
          <cell r="GO53">
            <v>2056</v>
          </cell>
          <cell r="GP53">
            <v>2056</v>
          </cell>
          <cell r="GQ53">
            <v>0</v>
          </cell>
          <cell r="GR53">
            <v>0</v>
          </cell>
          <cell r="GS53">
            <v>0</v>
          </cell>
          <cell r="GT53">
            <v>0</v>
          </cell>
          <cell r="GU53">
            <v>0</v>
          </cell>
          <cell r="GV53">
            <v>2199</v>
          </cell>
          <cell r="GW53">
            <v>0</v>
          </cell>
          <cell r="GX53">
            <v>0</v>
          </cell>
          <cell r="GY53">
            <v>0</v>
          </cell>
          <cell r="GZ53">
            <v>0</v>
          </cell>
          <cell r="HA53">
            <v>0</v>
          </cell>
          <cell r="HB53">
            <v>0</v>
          </cell>
          <cell r="HC53">
            <v>0</v>
          </cell>
          <cell r="HD53">
            <v>0</v>
          </cell>
          <cell r="HE53">
            <v>0</v>
          </cell>
          <cell r="HF53">
            <v>0</v>
          </cell>
          <cell r="HG53">
            <v>0</v>
          </cell>
          <cell r="HH53">
            <v>0</v>
          </cell>
        </row>
        <row r="54">
          <cell r="A54" t="str">
            <v>SP-430</v>
          </cell>
          <cell r="B54" t="str">
            <v>SP</v>
          </cell>
          <cell r="C54">
            <v>430</v>
          </cell>
          <cell r="D54" t="str">
            <v>Consorzio Torre - "NON USARE"</v>
          </cell>
          <cell r="E54">
            <v>0</v>
          </cell>
          <cell r="J54">
            <v>0</v>
          </cell>
          <cell r="BA54">
            <v>0</v>
          </cell>
          <cell r="BF54">
            <v>0</v>
          </cell>
          <cell r="CW54">
            <v>0</v>
          </cell>
          <cell r="DB54">
            <v>0</v>
          </cell>
          <cell r="ES54">
            <v>0</v>
          </cell>
          <cell r="EX54">
            <v>0</v>
          </cell>
          <cell r="GW54">
            <v>-5871.8220000000001</v>
          </cell>
          <cell r="GX54">
            <v>-5909.6620000000003</v>
          </cell>
          <cell r="GY54">
            <v>-3970.3620000000001</v>
          </cell>
          <cell r="GZ54">
            <v>-13430.36</v>
          </cell>
          <cell r="HA54">
            <v>0</v>
          </cell>
          <cell r="HB54">
            <v>0</v>
          </cell>
          <cell r="HC54">
            <v>0</v>
          </cell>
          <cell r="HD54">
            <v>0</v>
          </cell>
          <cell r="HE54">
            <v>0</v>
          </cell>
          <cell r="HF54">
            <v>0</v>
          </cell>
          <cell r="HG54">
            <v>0</v>
          </cell>
          <cell r="HH54">
            <v>338.88</v>
          </cell>
          <cell r="HI54">
            <v>-9467</v>
          </cell>
          <cell r="HJ54">
            <v>-9278</v>
          </cell>
          <cell r="HK54">
            <v>-927</v>
          </cell>
          <cell r="HL54">
            <v>-10387</v>
          </cell>
          <cell r="HM54">
            <v>-8162</v>
          </cell>
          <cell r="HN54">
            <v>-8162</v>
          </cell>
          <cell r="HO54">
            <v>0</v>
          </cell>
          <cell r="HP54">
            <v>-16233</v>
          </cell>
        </row>
        <row r="55">
          <cell r="A55" t="str">
            <v>SP-431</v>
          </cell>
          <cell r="B55" t="str">
            <v>SP</v>
          </cell>
          <cell r="C55">
            <v>431</v>
          </cell>
          <cell r="D55" t="str">
            <v>9B0004 COM N. Acq TEM</v>
          </cell>
          <cell r="J55">
            <v>0</v>
          </cell>
          <cell r="X55">
            <v>0</v>
          </cell>
          <cell r="Y55">
            <v>0</v>
          </cell>
          <cell r="Z55">
            <v>0</v>
          </cell>
          <cell r="AA55">
            <v>0</v>
          </cell>
          <cell r="AB55">
            <v>0</v>
          </cell>
          <cell r="AC55">
            <v>0</v>
          </cell>
          <cell r="AD55">
            <v>0</v>
          </cell>
          <cell r="AE55">
            <v>0</v>
          </cell>
          <cell r="AF55">
            <v>0</v>
          </cell>
          <cell r="AG55">
            <v>-3</v>
          </cell>
          <cell r="AH55">
            <v>778</v>
          </cell>
          <cell r="AI55">
            <v>1315</v>
          </cell>
          <cell r="AJ55">
            <v>1700</v>
          </cell>
          <cell r="BF55">
            <v>0</v>
          </cell>
          <cell r="BT55">
            <v>0</v>
          </cell>
          <cell r="BU55">
            <v>0</v>
          </cell>
          <cell r="BV55">
            <v>0</v>
          </cell>
          <cell r="BW55">
            <v>0</v>
          </cell>
          <cell r="BX55">
            <v>0</v>
          </cell>
          <cell r="BY55">
            <v>0</v>
          </cell>
          <cell r="BZ55">
            <v>0</v>
          </cell>
          <cell r="CA55">
            <v>0</v>
          </cell>
          <cell r="CB55">
            <v>0</v>
          </cell>
          <cell r="CC55">
            <v>-3</v>
          </cell>
          <cell r="CD55">
            <v>919</v>
          </cell>
          <cell r="CE55">
            <v>1448</v>
          </cell>
          <cell r="CF55">
            <v>1685</v>
          </cell>
          <cell r="DB55">
            <v>0</v>
          </cell>
          <cell r="DP55">
            <v>0</v>
          </cell>
          <cell r="DQ55">
            <v>0</v>
          </cell>
          <cell r="DR55">
            <v>0</v>
          </cell>
          <cell r="DS55">
            <v>0</v>
          </cell>
          <cell r="DT55">
            <v>0</v>
          </cell>
          <cell r="DU55">
            <v>0</v>
          </cell>
          <cell r="DV55">
            <v>0</v>
          </cell>
          <cell r="DW55">
            <v>0</v>
          </cell>
          <cell r="DX55">
            <v>0</v>
          </cell>
          <cell r="DY55">
            <v>0</v>
          </cell>
          <cell r="DZ55">
            <v>-893</v>
          </cell>
          <cell r="EA55">
            <v>-1256</v>
          </cell>
          <cell r="EB55">
            <v>-1362</v>
          </cell>
          <cell r="EX55">
            <v>0</v>
          </cell>
          <cell r="FL55">
            <v>0</v>
          </cell>
          <cell r="FM55">
            <v>0</v>
          </cell>
          <cell r="FN55">
            <v>0</v>
          </cell>
          <cell r="FO55">
            <v>0</v>
          </cell>
          <cell r="FP55">
            <v>0</v>
          </cell>
          <cell r="FQ55">
            <v>0</v>
          </cell>
          <cell r="FR55">
            <v>0</v>
          </cell>
          <cell r="FS55">
            <v>0</v>
          </cell>
          <cell r="FT55">
            <v>0</v>
          </cell>
          <cell r="FU55">
            <v>0</v>
          </cell>
          <cell r="FV55">
            <v>-893</v>
          </cell>
          <cell r="FW55">
            <v>-1256</v>
          </cell>
          <cell r="FX55">
            <v>-1362</v>
          </cell>
          <cell r="GO55">
            <v>1504</v>
          </cell>
          <cell r="GP55">
            <v>1803</v>
          </cell>
          <cell r="GQ55">
            <v>-523</v>
          </cell>
          <cell r="GR55">
            <v>-523</v>
          </cell>
          <cell r="GS55">
            <v>4549</v>
          </cell>
          <cell r="GT55">
            <v>7238</v>
          </cell>
          <cell r="GU55">
            <v>-3378</v>
          </cell>
          <cell r="GV55">
            <v>-3378</v>
          </cell>
        </row>
        <row r="56">
          <cell r="A56" t="str">
            <v>SP-470</v>
          </cell>
          <cell r="B56" t="str">
            <v>SP</v>
          </cell>
          <cell r="C56">
            <v>470</v>
          </cell>
          <cell r="D56" t="str">
            <v>DI001 COM NUOVE ACQUISIZIONI</v>
          </cell>
          <cell r="E56">
            <v>0</v>
          </cell>
          <cell r="J56">
            <v>0</v>
          </cell>
          <cell r="X56">
            <v>0</v>
          </cell>
          <cell r="Y56">
            <v>0</v>
          </cell>
          <cell r="Z56">
            <v>0</v>
          </cell>
          <cell r="AA56">
            <v>0</v>
          </cell>
          <cell r="AB56">
            <v>0</v>
          </cell>
          <cell r="AC56">
            <v>0</v>
          </cell>
          <cell r="AD56">
            <v>0</v>
          </cell>
          <cell r="AE56">
            <v>0</v>
          </cell>
          <cell r="AF56">
            <v>0</v>
          </cell>
          <cell r="AG56">
            <v>-3</v>
          </cell>
          <cell r="AH56">
            <v>1701</v>
          </cell>
          <cell r="AI56">
            <v>2238</v>
          </cell>
          <cell r="AJ56">
            <v>2554</v>
          </cell>
          <cell r="BA56">
            <v>0</v>
          </cell>
          <cell r="BF56">
            <v>0</v>
          </cell>
          <cell r="BT56">
            <v>0</v>
          </cell>
          <cell r="BU56">
            <v>0</v>
          </cell>
          <cell r="BV56">
            <v>0</v>
          </cell>
          <cell r="BW56">
            <v>0</v>
          </cell>
          <cell r="BX56">
            <v>0</v>
          </cell>
          <cell r="BY56">
            <v>0</v>
          </cell>
          <cell r="BZ56">
            <v>0</v>
          </cell>
          <cell r="CA56">
            <v>0</v>
          </cell>
          <cell r="CB56">
            <v>0</v>
          </cell>
          <cell r="CC56">
            <v>-3</v>
          </cell>
          <cell r="CD56">
            <v>1835</v>
          </cell>
          <cell r="CE56">
            <v>2446</v>
          </cell>
          <cell r="CF56">
            <v>2700</v>
          </cell>
          <cell r="CW56">
            <v>0</v>
          </cell>
          <cell r="DB56">
            <v>0</v>
          </cell>
          <cell r="DP56">
            <v>0</v>
          </cell>
          <cell r="DQ56">
            <v>0</v>
          </cell>
          <cell r="DR56">
            <v>0</v>
          </cell>
          <cell r="DS56">
            <v>25</v>
          </cell>
          <cell r="DT56">
            <v>25</v>
          </cell>
          <cell r="DU56">
            <v>25</v>
          </cell>
          <cell r="DV56">
            <v>51</v>
          </cell>
          <cell r="DW56">
            <v>51</v>
          </cell>
          <cell r="DX56">
            <v>51</v>
          </cell>
          <cell r="DY56">
            <v>76</v>
          </cell>
          <cell r="DZ56">
            <v>-1738</v>
          </cell>
          <cell r="EA56">
            <v>-2210</v>
          </cell>
          <cell r="EB56">
            <v>-2355</v>
          </cell>
          <cell r="ES56">
            <v>0</v>
          </cell>
          <cell r="EX56">
            <v>0</v>
          </cell>
          <cell r="FL56">
            <v>0</v>
          </cell>
          <cell r="FM56">
            <v>0</v>
          </cell>
          <cell r="FN56">
            <v>0</v>
          </cell>
          <cell r="FO56">
            <v>25</v>
          </cell>
          <cell r="FP56">
            <v>25</v>
          </cell>
          <cell r="FQ56">
            <v>25</v>
          </cell>
          <cell r="FR56">
            <v>51</v>
          </cell>
          <cell r="FS56">
            <v>51</v>
          </cell>
          <cell r="FT56">
            <v>51</v>
          </cell>
          <cell r="FU56">
            <v>76</v>
          </cell>
          <cell r="FV56">
            <v>-1738</v>
          </cell>
          <cell r="FW56">
            <v>-2210</v>
          </cell>
          <cell r="FX56">
            <v>-2355</v>
          </cell>
          <cell r="GO56">
            <v>10086</v>
          </cell>
          <cell r="GP56">
            <v>11592</v>
          </cell>
          <cell r="GQ56">
            <v>-9430</v>
          </cell>
          <cell r="GR56">
            <v>-9430</v>
          </cell>
          <cell r="GS56">
            <v>25561</v>
          </cell>
          <cell r="GT56">
            <v>32882</v>
          </cell>
          <cell r="GU56">
            <v>-25921</v>
          </cell>
          <cell r="GV56">
            <v>-25921</v>
          </cell>
          <cell r="GW56">
            <v>5324</v>
          </cell>
          <cell r="GX56">
            <v>7396</v>
          </cell>
          <cell r="GY56">
            <v>721</v>
          </cell>
          <cell r="GZ56">
            <v>721</v>
          </cell>
          <cell r="HA56">
            <v>6846</v>
          </cell>
          <cell r="HB56">
            <v>7914</v>
          </cell>
          <cell r="HC56">
            <v>-446</v>
          </cell>
          <cell r="HD56">
            <v>-450</v>
          </cell>
          <cell r="HE56">
            <v>0</v>
          </cell>
          <cell r="HF56">
            <v>0</v>
          </cell>
          <cell r="HG56">
            <v>0</v>
          </cell>
          <cell r="HH56">
            <v>0</v>
          </cell>
          <cell r="HI56">
            <v>9510</v>
          </cell>
          <cell r="HJ56">
            <v>22379</v>
          </cell>
          <cell r="HK56">
            <v>-2362</v>
          </cell>
          <cell r="HL56">
            <v>-2362</v>
          </cell>
          <cell r="HM56">
            <v>22328</v>
          </cell>
          <cell r="HN56">
            <v>49659</v>
          </cell>
          <cell r="HO56">
            <v>-4728</v>
          </cell>
          <cell r="HP56">
            <v>-4728</v>
          </cell>
        </row>
        <row r="57">
          <cell r="A57" t="str">
            <v>SP-480</v>
          </cell>
          <cell r="B57" t="str">
            <v>SP</v>
          </cell>
          <cell r="C57">
            <v>480</v>
          </cell>
          <cell r="D57" t="str">
            <v>RDI10 COM Rettifiche di sede (DI1)</v>
          </cell>
          <cell r="E57">
            <v>0</v>
          </cell>
          <cell r="J57">
            <v>0</v>
          </cell>
          <cell r="Y57">
            <v>0</v>
          </cell>
          <cell r="Z57">
            <v>0</v>
          </cell>
          <cell r="AA57">
            <v>0</v>
          </cell>
          <cell r="AB57">
            <v>0</v>
          </cell>
          <cell r="AC57">
            <v>0</v>
          </cell>
          <cell r="AD57">
            <v>0</v>
          </cell>
          <cell r="AE57">
            <v>0</v>
          </cell>
          <cell r="AF57">
            <v>0</v>
          </cell>
          <cell r="AG57">
            <v>0</v>
          </cell>
          <cell r="AH57">
            <v>0</v>
          </cell>
          <cell r="AI57">
            <v>0</v>
          </cell>
          <cell r="BA57">
            <v>0</v>
          </cell>
          <cell r="BF57">
            <v>0</v>
          </cell>
          <cell r="CW57">
            <v>0</v>
          </cell>
          <cell r="DB57">
            <v>0</v>
          </cell>
          <cell r="DQ57">
            <v>0</v>
          </cell>
          <cell r="DR57">
            <v>0</v>
          </cell>
          <cell r="DS57">
            <v>0</v>
          </cell>
          <cell r="DT57">
            <v>0</v>
          </cell>
          <cell r="DU57">
            <v>0</v>
          </cell>
          <cell r="DV57">
            <v>0</v>
          </cell>
          <cell r="DW57">
            <v>0</v>
          </cell>
          <cell r="DX57">
            <v>0</v>
          </cell>
          <cell r="DY57">
            <v>0</v>
          </cell>
          <cell r="DZ57">
            <v>0</v>
          </cell>
          <cell r="EA57">
            <v>0</v>
          </cell>
          <cell r="EB57">
            <v>0</v>
          </cell>
          <cell r="ES57">
            <v>0</v>
          </cell>
          <cell r="EX57">
            <v>0</v>
          </cell>
          <cell r="FM57">
            <v>0</v>
          </cell>
          <cell r="FN57">
            <v>0</v>
          </cell>
          <cell r="FO57">
            <v>0</v>
          </cell>
          <cell r="FP57">
            <v>0</v>
          </cell>
          <cell r="FQ57">
            <v>0</v>
          </cell>
          <cell r="FR57">
            <v>0</v>
          </cell>
          <cell r="FS57">
            <v>0</v>
          </cell>
          <cell r="FT57">
            <v>0</v>
          </cell>
          <cell r="FU57">
            <v>0</v>
          </cell>
          <cell r="FV57">
            <v>4200</v>
          </cell>
          <cell r="FW57">
            <v>4200</v>
          </cell>
          <cell r="FX57">
            <v>4200</v>
          </cell>
          <cell r="GO57">
            <v>0</v>
          </cell>
          <cell r="GP57">
            <v>0</v>
          </cell>
          <cell r="GQ57">
            <v>0</v>
          </cell>
          <cell r="GR57">
            <v>4200</v>
          </cell>
          <cell r="GS57">
            <v>0</v>
          </cell>
          <cell r="GT57">
            <v>0</v>
          </cell>
          <cell r="GU57">
            <v>0</v>
          </cell>
          <cell r="GV57">
            <v>4200</v>
          </cell>
          <cell r="GW57">
            <v>0</v>
          </cell>
          <cell r="GX57">
            <v>0</v>
          </cell>
          <cell r="GY57">
            <v>7000</v>
          </cell>
          <cell r="GZ57">
            <v>7000</v>
          </cell>
          <cell r="HA57">
            <v>0</v>
          </cell>
          <cell r="HB57">
            <v>0</v>
          </cell>
          <cell r="HC57">
            <v>0</v>
          </cell>
          <cell r="HD57">
            <v>0</v>
          </cell>
          <cell r="HE57">
            <v>0</v>
          </cell>
          <cell r="HF57">
            <v>0</v>
          </cell>
          <cell r="HG57">
            <v>0</v>
          </cell>
          <cell r="HH57">
            <v>0</v>
          </cell>
          <cell r="HI57">
            <v>0</v>
          </cell>
          <cell r="HJ57">
            <v>0</v>
          </cell>
          <cell r="HK57">
            <v>7000</v>
          </cell>
          <cell r="HL57">
            <v>7000</v>
          </cell>
          <cell r="HM57">
            <v>0</v>
          </cell>
          <cell r="HN57">
            <v>0</v>
          </cell>
          <cell r="HO57">
            <v>7000</v>
          </cell>
          <cell r="HP57">
            <v>7000</v>
          </cell>
        </row>
        <row r="58">
          <cell r="A58" t="str">
            <v>SP-1385</v>
          </cell>
          <cell r="B58" t="str">
            <v>SP</v>
          </cell>
          <cell r="C58">
            <v>1385</v>
          </cell>
          <cell r="D58" t="str">
            <v>06135  COM CENTRO CULTURALE LIBICO</v>
          </cell>
          <cell r="E58">
            <v>0</v>
          </cell>
          <cell r="H58">
            <v>-100</v>
          </cell>
          <cell r="J58">
            <v>-270</v>
          </cell>
          <cell r="X58">
            <v>0</v>
          </cell>
          <cell r="Y58">
            <v>-7</v>
          </cell>
          <cell r="Z58">
            <v>8</v>
          </cell>
          <cell r="AA58">
            <v>-77</v>
          </cell>
          <cell r="AB58">
            <v>3</v>
          </cell>
          <cell r="AC58">
            <v>126</v>
          </cell>
          <cell r="AD58">
            <v>171</v>
          </cell>
          <cell r="AE58">
            <v>33</v>
          </cell>
          <cell r="AF58">
            <v>-225</v>
          </cell>
          <cell r="AG58">
            <v>-153</v>
          </cell>
          <cell r="AH58">
            <v>35</v>
          </cell>
          <cell r="AI58">
            <v>-57</v>
          </cell>
          <cell r="AJ58">
            <v>0</v>
          </cell>
          <cell r="BA58">
            <v>0</v>
          </cell>
          <cell r="BD58">
            <v>-100</v>
          </cell>
          <cell r="BF58">
            <v>-270</v>
          </cell>
          <cell r="BT58">
            <v>0</v>
          </cell>
          <cell r="BU58">
            <v>49</v>
          </cell>
          <cell r="BV58">
            <v>109</v>
          </cell>
          <cell r="BW58">
            <v>69</v>
          </cell>
          <cell r="BX58">
            <v>120</v>
          </cell>
          <cell r="BY58">
            <v>204</v>
          </cell>
          <cell r="BZ58">
            <v>204</v>
          </cell>
          <cell r="CA58">
            <v>46</v>
          </cell>
          <cell r="CB58">
            <v>-215</v>
          </cell>
          <cell r="CC58">
            <v>-153</v>
          </cell>
          <cell r="CD58">
            <v>35</v>
          </cell>
          <cell r="CE58">
            <v>-57</v>
          </cell>
          <cell r="CF58">
            <v>0</v>
          </cell>
          <cell r="CW58">
            <v>0</v>
          </cell>
          <cell r="CZ58">
            <v>0</v>
          </cell>
          <cell r="DB58">
            <v>0</v>
          </cell>
          <cell r="DP58">
            <v>0</v>
          </cell>
          <cell r="DQ58">
            <v>-49</v>
          </cell>
          <cell r="DR58">
            <v>-109</v>
          </cell>
          <cell r="DS58">
            <v>-70</v>
          </cell>
          <cell r="DT58">
            <v>-120</v>
          </cell>
          <cell r="DU58">
            <v>-205</v>
          </cell>
          <cell r="DV58">
            <v>-204</v>
          </cell>
          <cell r="DW58">
            <v>-47</v>
          </cell>
          <cell r="DX58">
            <v>215</v>
          </cell>
          <cell r="DY58">
            <v>153</v>
          </cell>
          <cell r="DZ58">
            <v>-35</v>
          </cell>
          <cell r="EA58">
            <v>57</v>
          </cell>
          <cell r="EB58">
            <v>0</v>
          </cell>
          <cell r="ES58">
            <v>0</v>
          </cell>
          <cell r="EV58">
            <v>0</v>
          </cell>
          <cell r="EX58">
            <v>0</v>
          </cell>
          <cell r="FL58">
            <v>0</v>
          </cell>
          <cell r="FM58">
            <v>-49</v>
          </cell>
          <cell r="FN58">
            <v>-109</v>
          </cell>
          <cell r="FO58">
            <v>-70</v>
          </cell>
          <cell r="FP58">
            <v>-120</v>
          </cell>
          <cell r="FQ58">
            <v>-205</v>
          </cell>
          <cell r="FR58">
            <v>-204</v>
          </cell>
          <cell r="FS58">
            <v>-47</v>
          </cell>
          <cell r="FT58">
            <v>215</v>
          </cell>
          <cell r="FU58">
            <v>153</v>
          </cell>
          <cell r="FV58">
            <v>-35</v>
          </cell>
          <cell r="FW58">
            <v>57</v>
          </cell>
          <cell r="FX58">
            <v>0</v>
          </cell>
          <cell r="GO58">
            <v>0</v>
          </cell>
          <cell r="GP58">
            <v>0</v>
          </cell>
          <cell r="GQ58">
            <v>0</v>
          </cell>
          <cell r="GR58">
            <v>0</v>
          </cell>
          <cell r="GS58">
            <v>0</v>
          </cell>
          <cell r="GT58">
            <v>0</v>
          </cell>
          <cell r="GU58">
            <v>0</v>
          </cell>
          <cell r="GV58">
            <v>0</v>
          </cell>
          <cell r="GZ58">
            <v>0</v>
          </cell>
          <cell r="HD58">
            <v>0</v>
          </cell>
          <cell r="HE58">
            <v>0</v>
          </cell>
          <cell r="HF58">
            <v>0</v>
          </cell>
          <cell r="HG58">
            <v>0</v>
          </cell>
          <cell r="HH58">
            <v>0</v>
          </cell>
        </row>
        <row r="59">
          <cell r="A59" t="str">
            <v>SP-490</v>
          </cell>
          <cell r="B59" t="str">
            <v>SP</v>
          </cell>
          <cell r="C59">
            <v>490</v>
          </cell>
          <cell r="D59" t="str">
            <v>00342 COM SERBATORIO RAVEDIS</v>
          </cell>
          <cell r="E59">
            <v>690</v>
          </cell>
          <cell r="H59">
            <v>1033.05</v>
          </cell>
          <cell r="J59">
            <v>1033</v>
          </cell>
          <cell r="X59">
            <v>1142</v>
          </cell>
          <cell r="Y59">
            <v>972</v>
          </cell>
          <cell r="Z59">
            <v>917</v>
          </cell>
          <cell r="AA59">
            <v>961</v>
          </cell>
          <cell r="AB59">
            <v>1151</v>
          </cell>
          <cell r="AC59">
            <v>1296</v>
          </cell>
          <cell r="AD59">
            <v>909</v>
          </cell>
          <cell r="AE59">
            <v>954</v>
          </cell>
          <cell r="AF59">
            <v>954</v>
          </cell>
          <cell r="AG59">
            <v>954</v>
          </cell>
          <cell r="AH59">
            <v>954</v>
          </cell>
          <cell r="AI59">
            <v>954</v>
          </cell>
          <cell r="AJ59">
            <v>-99</v>
          </cell>
          <cell r="BA59">
            <v>690</v>
          </cell>
          <cell r="BD59">
            <v>1033.05</v>
          </cell>
          <cell r="BF59">
            <v>1033</v>
          </cell>
          <cell r="BT59">
            <v>1142</v>
          </cell>
          <cell r="BU59">
            <v>972</v>
          </cell>
          <cell r="BV59">
            <v>917</v>
          </cell>
          <cell r="BW59">
            <v>961</v>
          </cell>
          <cell r="BX59">
            <v>1151</v>
          </cell>
          <cell r="BY59">
            <v>1296</v>
          </cell>
          <cell r="BZ59">
            <v>909</v>
          </cell>
          <cell r="CA59">
            <v>954</v>
          </cell>
          <cell r="CB59">
            <v>954</v>
          </cell>
          <cell r="CC59">
            <v>954</v>
          </cell>
          <cell r="CD59">
            <v>954</v>
          </cell>
          <cell r="CE59">
            <v>954</v>
          </cell>
          <cell r="CF59">
            <v>-99</v>
          </cell>
          <cell r="CW59">
            <v>80</v>
          </cell>
          <cell r="CZ59">
            <v>0</v>
          </cell>
          <cell r="DB59">
            <v>0</v>
          </cell>
          <cell r="DP59">
            <v>0</v>
          </cell>
          <cell r="DQ59">
            <v>0</v>
          </cell>
          <cell r="DR59">
            <v>0</v>
          </cell>
          <cell r="DS59">
            <v>0</v>
          </cell>
          <cell r="DT59">
            <v>0</v>
          </cell>
          <cell r="DU59">
            <v>0</v>
          </cell>
          <cell r="DV59">
            <v>0</v>
          </cell>
          <cell r="DW59">
            <v>0</v>
          </cell>
          <cell r="DX59">
            <v>0</v>
          </cell>
          <cell r="DY59">
            <v>0</v>
          </cell>
          <cell r="DZ59">
            <v>0</v>
          </cell>
          <cell r="EA59">
            <v>0</v>
          </cell>
          <cell r="EB59">
            <v>0</v>
          </cell>
          <cell r="ES59">
            <v>-1910</v>
          </cell>
          <cell r="EV59">
            <v>-2546.35</v>
          </cell>
          <cell r="EX59">
            <v>-2546</v>
          </cell>
          <cell r="FL59">
            <v>-2670</v>
          </cell>
          <cell r="FM59">
            <v>-2690</v>
          </cell>
          <cell r="FN59">
            <v>-2787</v>
          </cell>
          <cell r="FO59">
            <v>-2832</v>
          </cell>
          <cell r="FP59">
            <v>-3022</v>
          </cell>
          <cell r="FQ59">
            <v>-3172</v>
          </cell>
          <cell r="FR59">
            <v>-3177</v>
          </cell>
          <cell r="FS59">
            <v>-3222</v>
          </cell>
          <cell r="FT59">
            <v>-3222</v>
          </cell>
          <cell r="FU59">
            <v>-3222</v>
          </cell>
          <cell r="FV59">
            <v>-3222</v>
          </cell>
          <cell r="FW59">
            <v>-3222</v>
          </cell>
          <cell r="FX59">
            <v>-2169</v>
          </cell>
          <cell r="GO59">
            <v>0</v>
          </cell>
          <cell r="GP59">
            <v>0</v>
          </cell>
          <cell r="GQ59">
            <v>0</v>
          </cell>
          <cell r="GR59">
            <v>0</v>
          </cell>
          <cell r="GS59">
            <v>0</v>
          </cell>
          <cell r="GT59">
            <v>0</v>
          </cell>
          <cell r="GU59">
            <v>0</v>
          </cell>
          <cell r="GV59">
            <v>0</v>
          </cell>
          <cell r="GW59">
            <v>0.20699999999999999</v>
          </cell>
          <cell r="GX59">
            <v>0.20699999999999999</v>
          </cell>
          <cell r="GY59">
            <v>-0.114</v>
          </cell>
          <cell r="GZ59">
            <v>-0.42</v>
          </cell>
          <cell r="HA59">
            <v>0</v>
          </cell>
          <cell r="HB59">
            <v>0</v>
          </cell>
          <cell r="HC59">
            <v>0</v>
          </cell>
          <cell r="HD59">
            <v>0</v>
          </cell>
          <cell r="HE59">
            <v>-38.22</v>
          </cell>
          <cell r="HF59">
            <v>-38.229999999999997</v>
          </cell>
          <cell r="HG59">
            <v>46.7</v>
          </cell>
          <cell r="HH59">
            <v>-1738.9</v>
          </cell>
          <cell r="HI59">
            <v>0</v>
          </cell>
          <cell r="HJ59">
            <v>0</v>
          </cell>
          <cell r="HK59">
            <v>0</v>
          </cell>
          <cell r="HL59">
            <v>0</v>
          </cell>
          <cell r="HM59">
            <v>0</v>
          </cell>
          <cell r="HN59">
            <v>0</v>
          </cell>
          <cell r="HO59">
            <v>0</v>
          </cell>
          <cell r="HP59">
            <v>0</v>
          </cell>
        </row>
        <row r="60">
          <cell r="A60" t="str">
            <v>SP-500</v>
          </cell>
          <cell r="B60" t="str">
            <v>SP</v>
          </cell>
          <cell r="C60">
            <v>500</v>
          </cell>
          <cell r="D60" t="str">
            <v>00343 Opere completamento serbatoi  Ravedis</v>
          </cell>
          <cell r="E60">
            <v>150</v>
          </cell>
          <cell r="H60">
            <v>-128.57</v>
          </cell>
          <cell r="J60">
            <v>88</v>
          </cell>
          <cell r="X60">
            <v>91</v>
          </cell>
          <cell r="Y60">
            <v>381</v>
          </cell>
          <cell r="Z60">
            <v>-624</v>
          </cell>
          <cell r="AA60">
            <v>-110</v>
          </cell>
          <cell r="AB60">
            <v>-1056</v>
          </cell>
          <cell r="AC60">
            <v>-1525</v>
          </cell>
          <cell r="AD60">
            <v>-1788</v>
          </cell>
          <cell r="AE60">
            <v>-2034</v>
          </cell>
          <cell r="AF60">
            <v>-991</v>
          </cell>
          <cell r="AG60">
            <v>-2233</v>
          </cell>
          <cell r="AH60">
            <v>-2163</v>
          </cell>
          <cell r="AI60">
            <v>-2094</v>
          </cell>
          <cell r="AJ60">
            <v>-1010</v>
          </cell>
          <cell r="BA60">
            <v>140</v>
          </cell>
          <cell r="BD60">
            <v>-128.57</v>
          </cell>
          <cell r="BF60">
            <v>88</v>
          </cell>
          <cell r="BT60">
            <v>90</v>
          </cell>
          <cell r="BU60">
            <v>379</v>
          </cell>
          <cell r="BV60">
            <v>-627</v>
          </cell>
          <cell r="BW60">
            <v>-114</v>
          </cell>
          <cell r="BX60">
            <v>-1061</v>
          </cell>
          <cell r="BY60">
            <v>-1531</v>
          </cell>
          <cell r="BZ60">
            <v>-1796</v>
          </cell>
          <cell r="CA60">
            <v>-2044</v>
          </cell>
          <cell r="CB60">
            <v>-1002</v>
          </cell>
          <cell r="CC60">
            <v>-2246</v>
          </cell>
          <cell r="CD60">
            <v>-2177</v>
          </cell>
          <cell r="CE60">
            <v>-2109</v>
          </cell>
          <cell r="CF60">
            <v>-1027</v>
          </cell>
          <cell r="CW60">
            <v>10</v>
          </cell>
          <cell r="CZ60">
            <v>6.9</v>
          </cell>
          <cell r="DB60">
            <v>203</v>
          </cell>
          <cell r="DP60">
            <v>18</v>
          </cell>
          <cell r="DQ60">
            <v>8</v>
          </cell>
          <cell r="DR60">
            <v>8</v>
          </cell>
          <cell r="DS60">
            <v>5</v>
          </cell>
          <cell r="DT60">
            <v>9</v>
          </cell>
          <cell r="DU60">
            <v>13</v>
          </cell>
          <cell r="DV60">
            <v>17</v>
          </cell>
          <cell r="DW60">
            <v>19</v>
          </cell>
          <cell r="DX60">
            <v>14</v>
          </cell>
          <cell r="DY60">
            <v>12</v>
          </cell>
          <cell r="DZ60">
            <v>18</v>
          </cell>
          <cell r="EA60">
            <v>44</v>
          </cell>
          <cell r="EB60">
            <v>11</v>
          </cell>
          <cell r="ES60">
            <v>-120</v>
          </cell>
          <cell r="EV60">
            <v>208.03</v>
          </cell>
          <cell r="EX60">
            <v>18</v>
          </cell>
          <cell r="FL60">
            <v>13</v>
          </cell>
          <cell r="FM60">
            <v>-242</v>
          </cell>
          <cell r="FN60">
            <v>803</v>
          </cell>
          <cell r="FO60">
            <v>340</v>
          </cell>
          <cell r="FP60">
            <v>1354</v>
          </cell>
          <cell r="FQ60">
            <v>1898</v>
          </cell>
          <cell r="FR60">
            <v>2252</v>
          </cell>
          <cell r="FS60">
            <v>2578</v>
          </cell>
          <cell r="FT60">
            <v>1623</v>
          </cell>
          <cell r="FU60">
            <v>2941</v>
          </cell>
          <cell r="FV60">
            <v>2947</v>
          </cell>
          <cell r="FW60">
            <v>2973</v>
          </cell>
          <cell r="FX60">
            <v>1970</v>
          </cell>
          <cell r="GO60">
            <v>-1624</v>
          </cell>
          <cell r="GP60">
            <v>-1656</v>
          </cell>
          <cell r="GQ60">
            <v>9</v>
          </cell>
          <cell r="GR60">
            <v>2988</v>
          </cell>
          <cell r="GS60">
            <v>98</v>
          </cell>
          <cell r="GT60">
            <v>99</v>
          </cell>
          <cell r="GU60">
            <v>12</v>
          </cell>
          <cell r="GV60">
            <v>1321</v>
          </cell>
          <cell r="GW60">
            <v>0</v>
          </cell>
          <cell r="GX60">
            <v>0</v>
          </cell>
          <cell r="GY60">
            <v>0</v>
          </cell>
          <cell r="GZ60">
            <v>0</v>
          </cell>
          <cell r="HA60">
            <v>885</v>
          </cell>
          <cell r="HB60">
            <v>876</v>
          </cell>
          <cell r="HC60">
            <v>0</v>
          </cell>
          <cell r="HD60">
            <v>-770</v>
          </cell>
          <cell r="HE60">
            <v>0</v>
          </cell>
          <cell r="HF60">
            <v>0</v>
          </cell>
          <cell r="HG60">
            <v>0</v>
          </cell>
          <cell r="HH60">
            <v>0</v>
          </cell>
          <cell r="HI60">
            <v>1516</v>
          </cell>
          <cell r="HJ60">
            <v>1516</v>
          </cell>
          <cell r="HK60">
            <v>0</v>
          </cell>
          <cell r="HL60">
            <v>-185</v>
          </cell>
          <cell r="HM60">
            <v>3239</v>
          </cell>
          <cell r="HN60">
            <v>3239</v>
          </cell>
          <cell r="HO60">
            <v>0</v>
          </cell>
          <cell r="HP60">
            <v>-185</v>
          </cell>
        </row>
        <row r="61">
          <cell r="A61" t="str">
            <v>SP-510</v>
          </cell>
          <cell r="B61" t="str">
            <v>SP</v>
          </cell>
          <cell r="C61">
            <v>510</v>
          </cell>
          <cell r="D61" t="str">
            <v>04728 COM CORAV</v>
          </cell>
          <cell r="E61">
            <v>170</v>
          </cell>
          <cell r="H61">
            <v>222.72</v>
          </cell>
          <cell r="J61">
            <v>16</v>
          </cell>
          <cell r="X61">
            <v>193</v>
          </cell>
          <cell r="Y61">
            <v>101</v>
          </cell>
          <cell r="Z61">
            <v>127</v>
          </cell>
          <cell r="AA61">
            <v>154</v>
          </cell>
          <cell r="AB61">
            <v>173</v>
          </cell>
          <cell r="AC61">
            <v>184</v>
          </cell>
          <cell r="AD61">
            <v>192</v>
          </cell>
          <cell r="AE61">
            <v>200</v>
          </cell>
          <cell r="AF61">
            <v>256</v>
          </cell>
          <cell r="AG61">
            <v>276</v>
          </cell>
          <cell r="AH61">
            <v>288</v>
          </cell>
          <cell r="AI61">
            <v>302</v>
          </cell>
          <cell r="AJ61">
            <v>60</v>
          </cell>
          <cell r="BA61">
            <v>170</v>
          </cell>
          <cell r="BD61">
            <v>222.72</v>
          </cell>
          <cell r="BF61">
            <v>16</v>
          </cell>
          <cell r="BT61">
            <v>193</v>
          </cell>
          <cell r="BU61">
            <v>101</v>
          </cell>
          <cell r="BV61">
            <v>127</v>
          </cell>
          <cell r="BW61">
            <v>154</v>
          </cell>
          <cell r="BX61">
            <v>173</v>
          </cell>
          <cell r="BY61">
            <v>184</v>
          </cell>
          <cell r="BZ61">
            <v>192</v>
          </cell>
          <cell r="CA61">
            <v>200</v>
          </cell>
          <cell r="CB61">
            <v>256</v>
          </cell>
          <cell r="CC61">
            <v>276</v>
          </cell>
          <cell r="CD61">
            <v>288</v>
          </cell>
          <cell r="CE61">
            <v>302</v>
          </cell>
          <cell r="CF61">
            <v>60</v>
          </cell>
          <cell r="CW61">
            <v>140</v>
          </cell>
          <cell r="CZ61">
            <v>235.76</v>
          </cell>
          <cell r="DB61">
            <v>17</v>
          </cell>
          <cell r="DP61">
            <v>77</v>
          </cell>
          <cell r="DQ61">
            <v>-181</v>
          </cell>
          <cell r="DR61">
            <v>-207</v>
          </cell>
          <cell r="DS61">
            <v>-279</v>
          </cell>
          <cell r="DT61">
            <v>-343</v>
          </cell>
          <cell r="DU61">
            <v>-399</v>
          </cell>
          <cell r="DV61">
            <v>-412</v>
          </cell>
          <cell r="DW61">
            <v>-425</v>
          </cell>
          <cell r="DX61">
            <v>-496</v>
          </cell>
          <cell r="DY61">
            <v>-530</v>
          </cell>
          <cell r="DZ61">
            <v>-554</v>
          </cell>
          <cell r="EA61">
            <v>-576</v>
          </cell>
          <cell r="EB61">
            <v>-337</v>
          </cell>
          <cell r="ES61">
            <v>-180</v>
          </cell>
          <cell r="EV61">
            <v>-223.08</v>
          </cell>
          <cell r="EX61">
            <v>-16</v>
          </cell>
          <cell r="FL61">
            <v>-194</v>
          </cell>
          <cell r="FM61">
            <v>-102</v>
          </cell>
          <cell r="FN61">
            <v>-128</v>
          </cell>
          <cell r="FO61">
            <v>-155</v>
          </cell>
          <cell r="FP61">
            <v>-174</v>
          </cell>
          <cell r="FQ61">
            <v>-185</v>
          </cell>
          <cell r="FR61">
            <v>-193</v>
          </cell>
          <cell r="FS61">
            <v>-201</v>
          </cell>
          <cell r="FT61">
            <v>-257</v>
          </cell>
          <cell r="FU61">
            <v>-277</v>
          </cell>
          <cell r="FV61">
            <v>-289</v>
          </cell>
          <cell r="FW61">
            <v>-303</v>
          </cell>
          <cell r="FX61">
            <v>-61</v>
          </cell>
          <cell r="GO61">
            <v>75</v>
          </cell>
          <cell r="GP61">
            <v>75</v>
          </cell>
          <cell r="GQ61">
            <v>79</v>
          </cell>
          <cell r="GR61">
            <v>-75</v>
          </cell>
          <cell r="GS61">
            <v>0</v>
          </cell>
          <cell r="GT61">
            <v>0</v>
          </cell>
          <cell r="GU61">
            <v>0</v>
          </cell>
          <cell r="GV61">
            <v>-1</v>
          </cell>
          <cell r="GW61">
            <v>-0.27900000000000003</v>
          </cell>
          <cell r="GX61">
            <v>-0.27900000000000003</v>
          </cell>
          <cell r="GY61">
            <v>-8.1000000000000003E-2</v>
          </cell>
          <cell r="GZ61">
            <v>-0.08</v>
          </cell>
          <cell r="HA61">
            <v>-67.256</v>
          </cell>
          <cell r="HB61">
            <v>-67.256</v>
          </cell>
          <cell r="HC61">
            <v>259.36399999999998</v>
          </cell>
          <cell r="HD61">
            <v>70</v>
          </cell>
          <cell r="HE61">
            <v>-5.94</v>
          </cell>
          <cell r="HF61">
            <v>-5.94</v>
          </cell>
          <cell r="HG61">
            <v>620.53</v>
          </cell>
          <cell r="HH61">
            <v>5.58</v>
          </cell>
          <cell r="HI61">
            <v>0</v>
          </cell>
          <cell r="HJ61">
            <v>0</v>
          </cell>
          <cell r="HK61">
            <v>0</v>
          </cell>
          <cell r="HL61">
            <v>0</v>
          </cell>
          <cell r="HM61">
            <v>0</v>
          </cell>
          <cell r="HN61">
            <v>0</v>
          </cell>
          <cell r="HO61">
            <v>0</v>
          </cell>
          <cell r="HP61">
            <v>0</v>
          </cell>
        </row>
        <row r="62">
          <cell r="A62" t="str">
            <v>SP-520</v>
          </cell>
          <cell r="B62" t="str">
            <v>SP</v>
          </cell>
          <cell r="C62">
            <v>520</v>
          </cell>
          <cell r="D62" t="str">
            <v>04790 COM CPS PEDEMONTANA</v>
          </cell>
          <cell r="E62">
            <v>0</v>
          </cell>
          <cell r="H62">
            <v>241.01</v>
          </cell>
          <cell r="J62">
            <v>-7</v>
          </cell>
          <cell r="X62">
            <v>256</v>
          </cell>
          <cell r="Y62">
            <v>257</v>
          </cell>
          <cell r="Z62">
            <v>257</v>
          </cell>
          <cell r="AA62">
            <v>248</v>
          </cell>
          <cell r="AB62">
            <v>249</v>
          </cell>
          <cell r="AC62">
            <v>254</v>
          </cell>
          <cell r="AD62">
            <v>249</v>
          </cell>
          <cell r="AE62">
            <v>254</v>
          </cell>
          <cell r="AF62">
            <v>259</v>
          </cell>
          <cell r="AG62">
            <v>254</v>
          </cell>
          <cell r="AH62">
            <v>260</v>
          </cell>
          <cell r="AI62">
            <v>265</v>
          </cell>
          <cell r="AJ62">
            <v>255</v>
          </cell>
          <cell r="BA62">
            <v>0</v>
          </cell>
          <cell r="BD62">
            <v>241.01</v>
          </cell>
          <cell r="BF62">
            <v>-7</v>
          </cell>
          <cell r="BT62">
            <v>256</v>
          </cell>
          <cell r="BU62">
            <v>257</v>
          </cell>
          <cell r="BV62">
            <v>257</v>
          </cell>
          <cell r="BW62">
            <v>248</v>
          </cell>
          <cell r="BX62">
            <v>249</v>
          </cell>
          <cell r="BY62">
            <v>254</v>
          </cell>
          <cell r="BZ62">
            <v>249</v>
          </cell>
          <cell r="CA62">
            <v>254</v>
          </cell>
          <cell r="CB62">
            <v>259</v>
          </cell>
          <cell r="CC62">
            <v>254</v>
          </cell>
          <cell r="CD62">
            <v>260</v>
          </cell>
          <cell r="CE62">
            <v>265</v>
          </cell>
          <cell r="CF62">
            <v>255</v>
          </cell>
          <cell r="CW62">
            <v>0</v>
          </cell>
          <cell r="CZ62">
            <v>0</v>
          </cell>
          <cell r="DB62">
            <v>0</v>
          </cell>
          <cell r="DP62">
            <v>0</v>
          </cell>
          <cell r="DQ62">
            <v>0</v>
          </cell>
          <cell r="DR62">
            <v>0</v>
          </cell>
          <cell r="DS62">
            <v>0</v>
          </cell>
          <cell r="DT62">
            <v>0</v>
          </cell>
          <cell r="DU62">
            <v>0</v>
          </cell>
          <cell r="DV62">
            <v>0</v>
          </cell>
          <cell r="DW62">
            <v>0</v>
          </cell>
          <cell r="DX62">
            <v>0</v>
          </cell>
          <cell r="DY62">
            <v>0</v>
          </cell>
          <cell r="DZ62">
            <v>0</v>
          </cell>
          <cell r="EA62">
            <v>0</v>
          </cell>
          <cell r="EB62">
            <v>0</v>
          </cell>
          <cell r="ES62">
            <v>0</v>
          </cell>
          <cell r="EV62">
            <v>0</v>
          </cell>
          <cell r="EX62">
            <v>0</v>
          </cell>
          <cell r="FL62">
            <v>0</v>
          </cell>
          <cell r="FM62">
            <v>0</v>
          </cell>
          <cell r="FN62">
            <v>0</v>
          </cell>
          <cell r="FO62">
            <v>0</v>
          </cell>
          <cell r="FP62">
            <v>0</v>
          </cell>
          <cell r="FQ62">
            <v>0</v>
          </cell>
          <cell r="FR62">
            <v>0</v>
          </cell>
          <cell r="FS62">
            <v>0</v>
          </cell>
          <cell r="FT62">
            <v>0</v>
          </cell>
          <cell r="FU62">
            <v>0</v>
          </cell>
          <cell r="FV62">
            <v>0</v>
          </cell>
          <cell r="FW62">
            <v>0</v>
          </cell>
          <cell r="FX62">
            <v>0</v>
          </cell>
          <cell r="GO62">
            <v>-43</v>
          </cell>
          <cell r="GP62">
            <v>-43</v>
          </cell>
          <cell r="GQ62">
            <v>0</v>
          </cell>
          <cell r="GR62">
            <v>0</v>
          </cell>
          <cell r="GS62">
            <v>74</v>
          </cell>
          <cell r="GT62">
            <v>74</v>
          </cell>
          <cell r="GU62">
            <v>0</v>
          </cell>
          <cell r="GV62">
            <v>0</v>
          </cell>
          <cell r="GW62">
            <v>1331.4</v>
          </cell>
          <cell r="GX62">
            <v>1331.4</v>
          </cell>
          <cell r="GY62">
            <v>0</v>
          </cell>
          <cell r="GZ62">
            <v>0</v>
          </cell>
          <cell r="HA62">
            <v>122.15</v>
          </cell>
          <cell r="HB62">
            <v>122.15</v>
          </cell>
          <cell r="HC62">
            <v>0</v>
          </cell>
          <cell r="HD62">
            <v>0</v>
          </cell>
          <cell r="HE62">
            <v>0</v>
          </cell>
          <cell r="HF62">
            <v>0</v>
          </cell>
          <cell r="HG62">
            <v>0</v>
          </cell>
          <cell r="HH62">
            <v>0</v>
          </cell>
          <cell r="HI62">
            <v>1723</v>
          </cell>
          <cell r="HJ62">
            <v>1723</v>
          </cell>
          <cell r="HK62">
            <v>0</v>
          </cell>
          <cell r="HL62">
            <v>0</v>
          </cell>
          <cell r="HM62">
            <v>4637</v>
          </cell>
          <cell r="HN62">
            <v>4637</v>
          </cell>
          <cell r="HO62">
            <v>0</v>
          </cell>
          <cell r="HP62">
            <v>0</v>
          </cell>
        </row>
        <row r="63">
          <cell r="A63" t="str">
            <v>SP-521</v>
          </cell>
          <cell r="B63" t="str">
            <v>SP</v>
          </cell>
          <cell r="C63">
            <v>521</v>
          </cell>
          <cell r="D63" t="str">
            <v>04790 D COM CPS PEDEMONTANA</v>
          </cell>
          <cell r="E63">
            <v>0</v>
          </cell>
          <cell r="J63">
            <v>0</v>
          </cell>
          <cell r="BA63">
            <v>0</v>
          </cell>
          <cell r="BF63">
            <v>0</v>
          </cell>
          <cell r="CW63">
            <v>0</v>
          </cell>
          <cell r="DB63">
            <v>0</v>
          </cell>
          <cell r="ES63">
            <v>0</v>
          </cell>
          <cell r="EX63">
            <v>0</v>
          </cell>
          <cell r="GW63">
            <v>185.02</v>
          </cell>
          <cell r="GX63">
            <v>185.02</v>
          </cell>
          <cell r="GY63">
            <v>0</v>
          </cell>
          <cell r="GZ63">
            <v>-185.02</v>
          </cell>
          <cell r="HA63">
            <v>0</v>
          </cell>
          <cell r="HB63">
            <v>0</v>
          </cell>
          <cell r="HC63">
            <v>0</v>
          </cell>
          <cell r="HD63">
            <v>0</v>
          </cell>
          <cell r="HE63">
            <v>218.63</v>
          </cell>
          <cell r="HF63">
            <v>218.63</v>
          </cell>
          <cell r="HG63">
            <v>0</v>
          </cell>
          <cell r="HH63">
            <v>-220.86</v>
          </cell>
        </row>
        <row r="64">
          <cell r="A64" t="str">
            <v>SP-530</v>
          </cell>
          <cell r="B64" t="str">
            <v>SP</v>
          </cell>
          <cell r="C64">
            <v>530</v>
          </cell>
          <cell r="D64" t="str">
            <v>28090 COM PASSANTE DI MESTRE</v>
          </cell>
          <cell r="E64">
            <v>-3580</v>
          </cell>
          <cell r="H64">
            <v>-1581.07</v>
          </cell>
          <cell r="J64">
            <v>28884</v>
          </cell>
          <cell r="X64">
            <v>12627</v>
          </cell>
          <cell r="Y64">
            <v>-284</v>
          </cell>
          <cell r="Z64">
            <v>12932</v>
          </cell>
          <cell r="AA64">
            <v>30281</v>
          </cell>
          <cell r="AB64">
            <v>45444</v>
          </cell>
          <cell r="AC64">
            <v>27851</v>
          </cell>
          <cell r="AD64">
            <v>35816</v>
          </cell>
          <cell r="AE64">
            <v>42417</v>
          </cell>
          <cell r="AF64">
            <v>48005</v>
          </cell>
          <cell r="AG64">
            <v>53675</v>
          </cell>
          <cell r="AH64">
            <v>60298</v>
          </cell>
          <cell r="AI64">
            <v>65355</v>
          </cell>
          <cell r="AJ64">
            <v>-1073</v>
          </cell>
          <cell r="BA64">
            <v>-2820</v>
          </cell>
          <cell r="BD64">
            <v>-886.09</v>
          </cell>
          <cell r="BF64">
            <v>29468</v>
          </cell>
          <cell r="BT64">
            <v>13318</v>
          </cell>
          <cell r="BU64">
            <v>397</v>
          </cell>
          <cell r="BV64">
            <v>13596</v>
          </cell>
          <cell r="BW64">
            <v>30937</v>
          </cell>
          <cell r="BX64">
            <v>46110</v>
          </cell>
          <cell r="BY64">
            <v>28501</v>
          </cell>
          <cell r="BZ64">
            <v>36450</v>
          </cell>
          <cell r="CA64">
            <v>43037</v>
          </cell>
          <cell r="CB64">
            <v>48612</v>
          </cell>
          <cell r="CC64">
            <v>54271</v>
          </cell>
          <cell r="CD64">
            <v>60881</v>
          </cell>
          <cell r="CE64">
            <v>65926</v>
          </cell>
          <cell r="CF64">
            <v>-516</v>
          </cell>
          <cell r="CW64">
            <v>30590</v>
          </cell>
          <cell r="CZ64">
            <v>25383.08</v>
          </cell>
          <cell r="DB64">
            <v>-3440</v>
          </cell>
          <cell r="DP64">
            <v>6527</v>
          </cell>
          <cell r="DQ64">
            <v>19731</v>
          </cell>
          <cell r="DR64">
            <v>6862</v>
          </cell>
          <cell r="DS64">
            <v>-10178</v>
          </cell>
          <cell r="DT64">
            <v>-25033</v>
          </cell>
          <cell r="DU64">
            <v>-7145</v>
          </cell>
          <cell r="DV64">
            <v>-14864</v>
          </cell>
          <cell r="DW64">
            <v>-21221</v>
          </cell>
          <cell r="DX64">
            <v>-26601</v>
          </cell>
          <cell r="DY64">
            <v>-32140</v>
          </cell>
          <cell r="DZ64">
            <v>-38593</v>
          </cell>
          <cell r="EA64">
            <v>-43513</v>
          </cell>
          <cell r="EB64">
            <v>22988</v>
          </cell>
          <cell r="ES64">
            <v>30590</v>
          </cell>
          <cell r="EV64">
            <v>25383.08</v>
          </cell>
          <cell r="EX64">
            <v>-3440</v>
          </cell>
          <cell r="FL64">
            <v>6527</v>
          </cell>
          <cell r="FM64">
            <v>19731</v>
          </cell>
          <cell r="FN64">
            <v>6862</v>
          </cell>
          <cell r="FO64">
            <v>-10178</v>
          </cell>
          <cell r="FP64">
            <v>-25033</v>
          </cell>
          <cell r="FQ64">
            <v>-7145</v>
          </cell>
          <cell r="FR64">
            <v>-14864</v>
          </cell>
          <cell r="FS64">
            <v>-21221</v>
          </cell>
          <cell r="FT64">
            <v>-26601</v>
          </cell>
          <cell r="FU64">
            <v>-32140</v>
          </cell>
          <cell r="FV64">
            <v>-38593</v>
          </cell>
          <cell r="FW64">
            <v>-43513</v>
          </cell>
          <cell r="FX64">
            <v>22988</v>
          </cell>
          <cell r="GO64">
            <v>0</v>
          </cell>
          <cell r="GP64">
            <v>0</v>
          </cell>
          <cell r="GQ64">
            <v>0</v>
          </cell>
          <cell r="GR64">
            <v>0</v>
          </cell>
          <cell r="GS64">
            <v>0</v>
          </cell>
          <cell r="GT64">
            <v>0</v>
          </cell>
          <cell r="GU64">
            <v>0</v>
          </cell>
          <cell r="GV64">
            <v>0</v>
          </cell>
          <cell r="GW64">
            <v>32618.841</v>
          </cell>
          <cell r="GX64">
            <v>32817.044999999998</v>
          </cell>
          <cell r="GY64">
            <v>-4797.5519999999997</v>
          </cell>
          <cell r="GZ64">
            <v>-65697.55</v>
          </cell>
          <cell r="HA64">
            <v>25820.339</v>
          </cell>
          <cell r="HB64">
            <v>26590.99</v>
          </cell>
          <cell r="HC64">
            <v>1067.808</v>
          </cell>
          <cell r="HD64">
            <v>1380</v>
          </cell>
          <cell r="HE64">
            <v>45208.17</v>
          </cell>
          <cell r="HF64">
            <v>46146.78</v>
          </cell>
          <cell r="HG64">
            <v>-21017.09</v>
          </cell>
          <cell r="HH64">
            <v>-21017.09</v>
          </cell>
          <cell r="HI64">
            <v>22768</v>
          </cell>
          <cell r="HJ64">
            <v>22758</v>
          </cell>
          <cell r="HK64">
            <v>5327</v>
          </cell>
          <cell r="HL64">
            <v>5327</v>
          </cell>
          <cell r="HM64">
            <v>0</v>
          </cell>
          <cell r="HN64">
            <v>0</v>
          </cell>
          <cell r="HO64">
            <v>0</v>
          </cell>
          <cell r="HP64">
            <v>0</v>
          </cell>
        </row>
        <row r="65">
          <cell r="A65" t="str">
            <v>SP-550</v>
          </cell>
          <cell r="B65" t="str">
            <v>SP</v>
          </cell>
          <cell r="C65">
            <v>550</v>
          </cell>
          <cell r="D65" t="str">
            <v>40032 COM VENICE LINK BONISIOLO</v>
          </cell>
          <cell r="E65">
            <v>-310</v>
          </cell>
          <cell r="H65">
            <v>-301.38</v>
          </cell>
          <cell r="J65">
            <v>-216</v>
          </cell>
          <cell r="X65">
            <v>0</v>
          </cell>
          <cell r="Y65">
            <v>0</v>
          </cell>
          <cell r="Z65">
            <v>0</v>
          </cell>
          <cell r="AA65">
            <v>0</v>
          </cell>
          <cell r="AB65">
            <v>0</v>
          </cell>
          <cell r="AC65">
            <v>0</v>
          </cell>
          <cell r="AD65">
            <v>0</v>
          </cell>
          <cell r="AE65">
            <v>0</v>
          </cell>
          <cell r="AF65">
            <v>0</v>
          </cell>
          <cell r="AG65">
            <v>0</v>
          </cell>
          <cell r="AH65">
            <v>0</v>
          </cell>
          <cell r="AI65">
            <v>0</v>
          </cell>
          <cell r="AJ65">
            <v>0</v>
          </cell>
          <cell r="BA65">
            <v>-320</v>
          </cell>
          <cell r="BD65">
            <v>-304.37</v>
          </cell>
          <cell r="BF65">
            <v>-219</v>
          </cell>
          <cell r="BT65">
            <v>0</v>
          </cell>
          <cell r="CF65">
            <v>0</v>
          </cell>
          <cell r="CW65">
            <v>90</v>
          </cell>
          <cell r="CZ65">
            <v>77.709999999999994</v>
          </cell>
          <cell r="DB65">
            <v>14</v>
          </cell>
          <cell r="DP65">
            <v>0</v>
          </cell>
          <cell r="DQ65">
            <v>0</v>
          </cell>
          <cell r="DR65">
            <v>0</v>
          </cell>
          <cell r="DS65">
            <v>0</v>
          </cell>
          <cell r="DT65">
            <v>0</v>
          </cell>
          <cell r="DU65">
            <v>0</v>
          </cell>
          <cell r="DV65">
            <v>0</v>
          </cell>
          <cell r="DW65">
            <v>0</v>
          </cell>
          <cell r="DX65">
            <v>0</v>
          </cell>
          <cell r="DY65">
            <v>0</v>
          </cell>
          <cell r="DZ65">
            <v>0</v>
          </cell>
          <cell r="EA65">
            <v>0</v>
          </cell>
          <cell r="EB65">
            <v>0</v>
          </cell>
          <cell r="ES65">
            <v>110</v>
          </cell>
          <cell r="EV65">
            <v>93.53</v>
          </cell>
          <cell r="EX65">
            <v>8</v>
          </cell>
          <cell r="FL65">
            <v>0</v>
          </cell>
          <cell r="FM65">
            <v>0</v>
          </cell>
          <cell r="FN65">
            <v>0</v>
          </cell>
          <cell r="FO65">
            <v>0</v>
          </cell>
          <cell r="FP65">
            <v>0</v>
          </cell>
          <cell r="FQ65">
            <v>0</v>
          </cell>
          <cell r="FR65">
            <v>0</v>
          </cell>
          <cell r="FS65">
            <v>0</v>
          </cell>
          <cell r="FT65">
            <v>0</v>
          </cell>
          <cell r="FU65">
            <v>0</v>
          </cell>
          <cell r="FV65">
            <v>0</v>
          </cell>
          <cell r="FW65">
            <v>0</v>
          </cell>
          <cell r="FX65">
            <v>0</v>
          </cell>
          <cell r="GO65">
            <v>0</v>
          </cell>
          <cell r="GP65">
            <v>0</v>
          </cell>
          <cell r="GQ65">
            <v>0</v>
          </cell>
          <cell r="GR65">
            <v>0</v>
          </cell>
          <cell r="GS65">
            <v>0</v>
          </cell>
          <cell r="GT65">
            <v>0</v>
          </cell>
          <cell r="GU65">
            <v>0</v>
          </cell>
          <cell r="GV65">
            <v>0</v>
          </cell>
          <cell r="GW65">
            <v>3.1E-2</v>
          </cell>
          <cell r="GX65">
            <v>-0.13</v>
          </cell>
          <cell r="GY65">
            <v>0.03</v>
          </cell>
          <cell r="GZ65">
            <v>0.01</v>
          </cell>
          <cell r="HA65">
            <v>-4.8000000000000001E-2</v>
          </cell>
          <cell r="HB65">
            <v>-0.115</v>
          </cell>
          <cell r="HC65">
            <v>6.0999999999999999E-2</v>
          </cell>
          <cell r="HD65">
            <v>0</v>
          </cell>
          <cell r="HE65">
            <v>-360.35</v>
          </cell>
          <cell r="HF65">
            <v>-363.26</v>
          </cell>
          <cell r="HG65">
            <v>24.59</v>
          </cell>
          <cell r="HH65">
            <v>152.38999999999999</v>
          </cell>
          <cell r="HI65">
            <v>0</v>
          </cell>
          <cell r="HJ65">
            <v>0</v>
          </cell>
          <cell r="HK65">
            <v>0</v>
          </cell>
          <cell r="HL65">
            <v>0</v>
          </cell>
          <cell r="HM65">
            <v>0</v>
          </cell>
          <cell r="HN65">
            <v>0</v>
          </cell>
          <cell r="HO65">
            <v>0</v>
          </cell>
          <cell r="HP65">
            <v>0</v>
          </cell>
        </row>
        <row r="66">
          <cell r="A66" t="str">
            <v>SP-560</v>
          </cell>
          <cell r="B66" t="str">
            <v>SP</v>
          </cell>
          <cell r="C66">
            <v>560</v>
          </cell>
          <cell r="D66" t="str">
            <v>40032E COM VENICE L BONISIOLO ELISIONI</v>
          </cell>
          <cell r="E66">
            <v>0</v>
          </cell>
          <cell r="J66">
            <v>0</v>
          </cell>
          <cell r="BA66">
            <v>0</v>
          </cell>
          <cell r="BF66">
            <v>0</v>
          </cell>
          <cell r="CW66">
            <v>0</v>
          </cell>
          <cell r="DB66">
            <v>0</v>
          </cell>
          <cell r="ES66">
            <v>0</v>
          </cell>
          <cell r="EX66">
            <v>0</v>
          </cell>
          <cell r="GW66">
            <v>0</v>
          </cell>
          <cell r="GX66">
            <v>0</v>
          </cell>
          <cell r="GY66">
            <v>0</v>
          </cell>
          <cell r="GZ66">
            <v>0</v>
          </cell>
          <cell r="HA66">
            <v>0</v>
          </cell>
          <cell r="HB66">
            <v>0</v>
          </cell>
          <cell r="HC66">
            <v>-1195.7840000000001</v>
          </cell>
          <cell r="HD66">
            <v>0</v>
          </cell>
          <cell r="HE66">
            <v>0</v>
          </cell>
          <cell r="HF66">
            <v>0</v>
          </cell>
          <cell r="HG66">
            <v>0</v>
          </cell>
          <cell r="HH66">
            <v>0</v>
          </cell>
        </row>
        <row r="67">
          <cell r="A67" t="str">
            <v>SP-570</v>
          </cell>
          <cell r="B67" t="str">
            <v>SP</v>
          </cell>
          <cell r="C67">
            <v>570</v>
          </cell>
          <cell r="D67" t="str">
            <v>40033 COM VENICE LINK MARTELLAGO</v>
          </cell>
          <cell r="E67">
            <v>480</v>
          </cell>
          <cell r="H67">
            <v>566.73</v>
          </cell>
          <cell r="J67">
            <v>1362</v>
          </cell>
          <cell r="X67">
            <v>1028</v>
          </cell>
          <cell r="Y67">
            <v>1219</v>
          </cell>
          <cell r="Z67">
            <v>1242</v>
          </cell>
          <cell r="AA67">
            <v>870</v>
          </cell>
          <cell r="AB67">
            <v>625</v>
          </cell>
          <cell r="AC67">
            <v>861</v>
          </cell>
          <cell r="AD67">
            <v>1291</v>
          </cell>
          <cell r="AE67">
            <v>697</v>
          </cell>
          <cell r="AF67">
            <v>-112</v>
          </cell>
          <cell r="AG67">
            <v>3</v>
          </cell>
          <cell r="AH67">
            <v>0</v>
          </cell>
          <cell r="AI67">
            <v>0</v>
          </cell>
          <cell r="AJ67">
            <v>0</v>
          </cell>
          <cell r="BA67">
            <v>730</v>
          </cell>
          <cell r="BD67">
            <v>784.91</v>
          </cell>
          <cell r="BF67">
            <v>1554</v>
          </cell>
          <cell r="BT67">
            <v>1226</v>
          </cell>
          <cell r="BU67">
            <v>1402</v>
          </cell>
          <cell r="BV67">
            <v>1413</v>
          </cell>
          <cell r="BW67">
            <v>1029</v>
          </cell>
          <cell r="BX67">
            <v>784</v>
          </cell>
          <cell r="BY67">
            <v>1062</v>
          </cell>
          <cell r="BZ67">
            <v>1489</v>
          </cell>
          <cell r="CA67">
            <v>674</v>
          </cell>
          <cell r="CB67">
            <v>-112</v>
          </cell>
          <cell r="CC67">
            <v>3</v>
          </cell>
          <cell r="CD67">
            <v>0</v>
          </cell>
          <cell r="CE67">
            <v>0</v>
          </cell>
          <cell r="CF67">
            <v>-1</v>
          </cell>
          <cell r="CW67">
            <v>620</v>
          </cell>
          <cell r="CZ67">
            <v>715.16</v>
          </cell>
          <cell r="DB67">
            <v>112</v>
          </cell>
          <cell r="DP67">
            <v>329</v>
          </cell>
          <cell r="DQ67">
            <v>259</v>
          </cell>
          <cell r="DR67">
            <v>331</v>
          </cell>
          <cell r="DS67">
            <v>795</v>
          </cell>
          <cell r="DT67">
            <v>1119</v>
          </cell>
          <cell r="DU67">
            <v>915</v>
          </cell>
          <cell r="DV67">
            <v>525</v>
          </cell>
          <cell r="DW67">
            <v>1512</v>
          </cell>
          <cell r="DX67">
            <v>2299</v>
          </cell>
          <cell r="DY67">
            <v>0</v>
          </cell>
          <cell r="DZ67">
            <v>0</v>
          </cell>
          <cell r="EA67">
            <v>0</v>
          </cell>
          <cell r="EB67">
            <v>0</v>
          </cell>
          <cell r="ES67">
            <v>590</v>
          </cell>
          <cell r="EV67">
            <v>692.18</v>
          </cell>
          <cell r="EX67">
            <v>121</v>
          </cell>
          <cell r="FL67">
            <v>298</v>
          </cell>
          <cell r="FM67">
            <v>228</v>
          </cell>
          <cell r="FN67">
            <v>300</v>
          </cell>
          <cell r="FO67">
            <v>764</v>
          </cell>
          <cell r="FP67">
            <v>1088</v>
          </cell>
          <cell r="FQ67">
            <v>883</v>
          </cell>
          <cell r="FR67">
            <v>494</v>
          </cell>
          <cell r="FS67">
            <v>1481</v>
          </cell>
          <cell r="FT67">
            <v>2267</v>
          </cell>
          <cell r="FU67">
            <v>0</v>
          </cell>
          <cell r="FV67">
            <v>0</v>
          </cell>
          <cell r="FW67">
            <v>0</v>
          </cell>
          <cell r="FX67">
            <v>0</v>
          </cell>
          <cell r="GO67">
            <v>0</v>
          </cell>
          <cell r="GP67">
            <v>0</v>
          </cell>
          <cell r="GQ67">
            <v>0</v>
          </cell>
          <cell r="GR67">
            <v>0</v>
          </cell>
          <cell r="GS67">
            <v>0</v>
          </cell>
          <cell r="GT67">
            <v>0</v>
          </cell>
          <cell r="GU67">
            <v>0</v>
          </cell>
          <cell r="GV67">
            <v>0</v>
          </cell>
          <cell r="GW67">
            <v>423.72199999999998</v>
          </cell>
          <cell r="GX67">
            <v>19.210999999999999</v>
          </cell>
          <cell r="GY67">
            <v>173.02199999999999</v>
          </cell>
          <cell r="GZ67">
            <v>102.9</v>
          </cell>
          <cell r="HA67">
            <v>2861.9549999999999</v>
          </cell>
          <cell r="HB67">
            <v>2705.9450000000002</v>
          </cell>
          <cell r="HC67">
            <v>0</v>
          </cell>
          <cell r="HD67">
            <v>-1200</v>
          </cell>
          <cell r="HE67">
            <v>526.65</v>
          </cell>
          <cell r="HF67">
            <v>831.86</v>
          </cell>
          <cell r="HG67">
            <v>-699.66</v>
          </cell>
          <cell r="HH67">
            <v>-885.27</v>
          </cell>
          <cell r="HI67">
            <v>0</v>
          </cell>
          <cell r="HJ67">
            <v>0</v>
          </cell>
          <cell r="HK67">
            <v>584</v>
          </cell>
          <cell r="HL67">
            <v>584</v>
          </cell>
          <cell r="HM67">
            <v>0</v>
          </cell>
          <cell r="HN67">
            <v>0</v>
          </cell>
          <cell r="HO67">
            <v>0</v>
          </cell>
          <cell r="HP67">
            <v>0</v>
          </cell>
        </row>
        <row r="68">
          <cell r="A68" t="str">
            <v>SP-542</v>
          </cell>
          <cell r="B68" t="str">
            <v>SP</v>
          </cell>
          <cell r="C68">
            <v>542</v>
          </cell>
          <cell r="D68" t="str">
            <v>9B0005 COM Elisioni IGL CPS</v>
          </cell>
          <cell r="J68">
            <v>0</v>
          </cell>
          <cell r="BF68">
            <v>0</v>
          </cell>
          <cell r="DB68">
            <v>0</v>
          </cell>
          <cell r="EX68">
            <v>0</v>
          </cell>
        </row>
        <row r="69">
          <cell r="A69" t="str">
            <v>SP-541</v>
          </cell>
          <cell r="B69" t="str">
            <v>SP</v>
          </cell>
          <cell r="C69">
            <v>541</v>
          </cell>
          <cell r="D69" t="str">
            <v>9B0005 COM IGL CPS</v>
          </cell>
          <cell r="J69">
            <v>0</v>
          </cell>
          <cell r="X69">
            <v>0</v>
          </cell>
          <cell r="Y69">
            <v>0</v>
          </cell>
          <cell r="Z69">
            <v>0</v>
          </cell>
          <cell r="AA69">
            <v>4</v>
          </cell>
          <cell r="AB69">
            <v>7</v>
          </cell>
          <cell r="AC69">
            <v>11</v>
          </cell>
          <cell r="AD69">
            <v>-86</v>
          </cell>
          <cell r="AE69">
            <v>277</v>
          </cell>
          <cell r="AF69">
            <v>917</v>
          </cell>
          <cell r="AG69">
            <v>2141</v>
          </cell>
          <cell r="AH69">
            <v>3413</v>
          </cell>
          <cell r="AI69">
            <v>4756</v>
          </cell>
          <cell r="AJ69">
            <v>10574</v>
          </cell>
          <cell r="BF69">
            <v>0</v>
          </cell>
          <cell r="BT69">
            <v>0</v>
          </cell>
          <cell r="BU69">
            <v>0</v>
          </cell>
          <cell r="BV69">
            <v>0</v>
          </cell>
          <cell r="BW69">
            <v>4</v>
          </cell>
          <cell r="BX69">
            <v>7</v>
          </cell>
          <cell r="BY69">
            <v>1476</v>
          </cell>
          <cell r="BZ69">
            <v>1379</v>
          </cell>
          <cell r="CA69">
            <v>1691</v>
          </cell>
          <cell r="CB69">
            <v>2231</v>
          </cell>
          <cell r="CC69">
            <v>3555</v>
          </cell>
          <cell r="CD69">
            <v>5027</v>
          </cell>
          <cell r="CE69">
            <v>6771</v>
          </cell>
          <cell r="CF69">
            <v>12989</v>
          </cell>
          <cell r="DB69">
            <v>0</v>
          </cell>
          <cell r="DP69">
            <v>0</v>
          </cell>
          <cell r="DQ69">
            <v>0</v>
          </cell>
          <cell r="DR69">
            <v>0</v>
          </cell>
          <cell r="DS69">
            <v>0</v>
          </cell>
          <cell r="DT69">
            <v>0</v>
          </cell>
          <cell r="DU69">
            <v>0</v>
          </cell>
          <cell r="DV69">
            <v>0</v>
          </cell>
          <cell r="DW69">
            <v>0</v>
          </cell>
          <cell r="DX69">
            <v>0</v>
          </cell>
          <cell r="DY69">
            <v>0</v>
          </cell>
          <cell r="DZ69">
            <v>0</v>
          </cell>
          <cell r="EA69">
            <v>0</v>
          </cell>
          <cell r="EB69">
            <v>0</v>
          </cell>
          <cell r="EX69">
            <v>0</v>
          </cell>
          <cell r="FL69">
            <v>0</v>
          </cell>
          <cell r="FM69">
            <v>0</v>
          </cell>
          <cell r="FN69">
            <v>0</v>
          </cell>
          <cell r="FO69">
            <v>0</v>
          </cell>
          <cell r="FP69">
            <v>0</v>
          </cell>
          <cell r="FQ69">
            <v>-1465</v>
          </cell>
          <cell r="FR69">
            <v>-1491</v>
          </cell>
          <cell r="FS69">
            <v>-1706</v>
          </cell>
          <cell r="FT69">
            <v>-2148</v>
          </cell>
          <cell r="FU69">
            <v>-3566</v>
          </cell>
          <cell r="FV69">
            <v>-4898</v>
          </cell>
          <cell r="FW69">
            <v>-6512</v>
          </cell>
          <cell r="FX69">
            <v>-12628</v>
          </cell>
          <cell r="GO69">
            <v>6540</v>
          </cell>
          <cell r="GP69">
            <v>7954</v>
          </cell>
          <cell r="GQ69">
            <v>0</v>
          </cell>
          <cell r="GR69">
            <v>-5602</v>
          </cell>
          <cell r="GS69">
            <v>40018</v>
          </cell>
          <cell r="GT69">
            <v>40432</v>
          </cell>
          <cell r="GU69">
            <v>0</v>
          </cell>
          <cell r="GV69">
            <v>-33861</v>
          </cell>
        </row>
        <row r="70">
          <cell r="A70" t="str">
            <v>SP-540</v>
          </cell>
          <cell r="B70" t="str">
            <v>SP</v>
          </cell>
          <cell r="C70">
            <v>540</v>
          </cell>
          <cell r="D70" t="str">
            <v>COM 28091 PDM RET BDG</v>
          </cell>
          <cell r="E70">
            <v>0</v>
          </cell>
          <cell r="J70">
            <v>0</v>
          </cell>
          <cell r="X70">
            <v>-314</v>
          </cell>
          <cell r="Y70">
            <v>-314</v>
          </cell>
          <cell r="Z70">
            <v>-314</v>
          </cell>
          <cell r="AA70">
            <v>-314</v>
          </cell>
          <cell r="AB70">
            <v>-314</v>
          </cell>
          <cell r="AC70">
            <v>-314</v>
          </cell>
          <cell r="AD70">
            <v>-314</v>
          </cell>
          <cell r="AE70">
            <v>-314</v>
          </cell>
          <cell r="AF70">
            <v>-314</v>
          </cell>
          <cell r="AG70">
            <v>-314</v>
          </cell>
          <cell r="AH70">
            <v>-314</v>
          </cell>
          <cell r="AI70">
            <v>-314</v>
          </cell>
          <cell r="AJ70">
            <v>-314</v>
          </cell>
          <cell r="BA70">
            <v>0</v>
          </cell>
          <cell r="BF70">
            <v>0</v>
          </cell>
          <cell r="BT70">
            <v>-314</v>
          </cell>
          <cell r="BU70">
            <v>-314</v>
          </cell>
          <cell r="BV70">
            <v>-314</v>
          </cell>
          <cell r="BW70">
            <v>-314</v>
          </cell>
          <cell r="BX70">
            <v>-314</v>
          </cell>
          <cell r="BY70">
            <v>-314</v>
          </cell>
          <cell r="BZ70">
            <v>-314</v>
          </cell>
          <cell r="CA70">
            <v>-314</v>
          </cell>
          <cell r="CB70">
            <v>-314</v>
          </cell>
          <cell r="CC70">
            <v>-314</v>
          </cell>
          <cell r="CD70">
            <v>-314</v>
          </cell>
          <cell r="CE70">
            <v>-314</v>
          </cell>
          <cell r="CF70">
            <v>-314</v>
          </cell>
          <cell r="CW70">
            <v>310</v>
          </cell>
          <cell r="DB70">
            <v>0</v>
          </cell>
          <cell r="DP70">
            <v>314</v>
          </cell>
          <cell r="DQ70">
            <v>314</v>
          </cell>
          <cell r="DR70">
            <v>314</v>
          </cell>
          <cell r="DS70">
            <v>314</v>
          </cell>
          <cell r="DT70">
            <v>314</v>
          </cell>
          <cell r="DU70">
            <v>314</v>
          </cell>
          <cell r="DV70">
            <v>314</v>
          </cell>
          <cell r="DW70">
            <v>314</v>
          </cell>
          <cell r="DX70">
            <v>314</v>
          </cell>
          <cell r="DY70">
            <v>314</v>
          </cell>
          <cell r="DZ70">
            <v>314</v>
          </cell>
          <cell r="EA70">
            <v>314</v>
          </cell>
          <cell r="EB70">
            <v>314</v>
          </cell>
          <cell r="ES70">
            <v>310</v>
          </cell>
          <cell r="EX70">
            <v>0</v>
          </cell>
          <cell r="FL70">
            <v>314</v>
          </cell>
          <cell r="FM70">
            <v>314</v>
          </cell>
          <cell r="FN70">
            <v>314</v>
          </cell>
          <cell r="FO70">
            <v>314</v>
          </cell>
          <cell r="FP70">
            <v>314</v>
          </cell>
          <cell r="FQ70">
            <v>314</v>
          </cell>
          <cell r="FR70">
            <v>314</v>
          </cell>
          <cell r="FS70">
            <v>314</v>
          </cell>
          <cell r="FT70">
            <v>314</v>
          </cell>
          <cell r="FU70">
            <v>314</v>
          </cell>
          <cell r="FV70">
            <v>314</v>
          </cell>
          <cell r="FW70">
            <v>314</v>
          </cell>
          <cell r="FX70">
            <v>314</v>
          </cell>
          <cell r="GO70">
            <v>0</v>
          </cell>
          <cell r="GP70">
            <v>0</v>
          </cell>
          <cell r="GQ70">
            <v>0</v>
          </cell>
          <cell r="GR70">
            <v>0</v>
          </cell>
          <cell r="GS70">
            <v>0</v>
          </cell>
          <cell r="GT70">
            <v>0</v>
          </cell>
          <cell r="GU70">
            <v>0</v>
          </cell>
          <cell r="GV70">
            <v>0</v>
          </cell>
          <cell r="GW70">
            <v>60900</v>
          </cell>
          <cell r="GX70">
            <v>60900</v>
          </cell>
          <cell r="GY70">
            <v>-60900</v>
          </cell>
          <cell r="GZ70">
            <v>0.01</v>
          </cell>
          <cell r="HA70">
            <v>0.16300000000000001</v>
          </cell>
          <cell r="HB70">
            <v>0.16300000000000001</v>
          </cell>
          <cell r="HC70">
            <v>317.15499999999997</v>
          </cell>
          <cell r="HD70">
            <v>0</v>
          </cell>
          <cell r="HE70">
            <v>0</v>
          </cell>
          <cell r="HF70">
            <v>0</v>
          </cell>
          <cell r="HG70">
            <v>0</v>
          </cell>
          <cell r="HH70">
            <v>0</v>
          </cell>
        </row>
        <row r="71">
          <cell r="A71" t="str">
            <v>SP-580</v>
          </cell>
          <cell r="B71" t="str">
            <v>SP</v>
          </cell>
          <cell r="C71">
            <v>580</v>
          </cell>
          <cell r="D71" t="str">
            <v>DI002 COM NUOVE ACQUISIZIONI</v>
          </cell>
          <cell r="E71">
            <v>0</v>
          </cell>
          <cell r="J71">
            <v>0</v>
          </cell>
          <cell r="X71">
            <v>0</v>
          </cell>
          <cell r="Y71">
            <v>0</v>
          </cell>
          <cell r="Z71">
            <v>0</v>
          </cell>
          <cell r="AA71">
            <v>0</v>
          </cell>
          <cell r="AB71">
            <v>1</v>
          </cell>
          <cell r="AC71">
            <v>1</v>
          </cell>
          <cell r="AD71">
            <v>0</v>
          </cell>
          <cell r="AE71">
            <v>1</v>
          </cell>
          <cell r="AF71">
            <v>2</v>
          </cell>
          <cell r="AG71">
            <v>-4</v>
          </cell>
          <cell r="AH71">
            <v>2390</v>
          </cell>
          <cell r="AI71">
            <v>3149</v>
          </cell>
          <cell r="AJ71">
            <v>3581</v>
          </cell>
          <cell r="BA71">
            <v>0</v>
          </cell>
          <cell r="BF71">
            <v>0</v>
          </cell>
          <cell r="BT71">
            <v>0</v>
          </cell>
          <cell r="BU71">
            <v>0</v>
          </cell>
          <cell r="BV71">
            <v>0</v>
          </cell>
          <cell r="BW71">
            <v>0</v>
          </cell>
          <cell r="BX71">
            <v>1</v>
          </cell>
          <cell r="BY71">
            <v>1</v>
          </cell>
          <cell r="BZ71">
            <v>0</v>
          </cell>
          <cell r="CA71">
            <v>1</v>
          </cell>
          <cell r="CB71">
            <v>2</v>
          </cell>
          <cell r="CC71">
            <v>-4</v>
          </cell>
          <cell r="CD71">
            <v>2578</v>
          </cell>
          <cell r="CE71">
            <v>3438</v>
          </cell>
          <cell r="CF71">
            <v>3787</v>
          </cell>
          <cell r="CW71">
            <v>0</v>
          </cell>
          <cell r="DB71">
            <v>0</v>
          </cell>
          <cell r="DP71">
            <v>0</v>
          </cell>
          <cell r="DQ71">
            <v>0</v>
          </cell>
          <cell r="DR71">
            <v>0</v>
          </cell>
          <cell r="DS71">
            <v>339</v>
          </cell>
          <cell r="DT71">
            <v>339</v>
          </cell>
          <cell r="DU71">
            <v>339</v>
          </cell>
          <cell r="DV71">
            <v>681</v>
          </cell>
          <cell r="DW71">
            <v>681</v>
          </cell>
          <cell r="DX71">
            <v>681</v>
          </cell>
          <cell r="DY71">
            <v>1024</v>
          </cell>
          <cell r="DZ71">
            <v>-1521</v>
          </cell>
          <cell r="EA71">
            <v>-2183</v>
          </cell>
          <cell r="EB71">
            <v>-2377</v>
          </cell>
          <cell r="ES71">
            <v>0</v>
          </cell>
          <cell r="EX71">
            <v>0</v>
          </cell>
          <cell r="FL71">
            <v>0</v>
          </cell>
          <cell r="FM71">
            <v>0</v>
          </cell>
          <cell r="FN71">
            <v>0</v>
          </cell>
          <cell r="FO71">
            <v>339</v>
          </cell>
          <cell r="FP71">
            <v>339</v>
          </cell>
          <cell r="FQ71">
            <v>339</v>
          </cell>
          <cell r="FR71">
            <v>681</v>
          </cell>
          <cell r="FS71">
            <v>681</v>
          </cell>
          <cell r="FT71">
            <v>681</v>
          </cell>
          <cell r="FU71">
            <v>1024</v>
          </cell>
          <cell r="FV71">
            <v>-1521</v>
          </cell>
          <cell r="FW71">
            <v>-2183</v>
          </cell>
          <cell r="FX71">
            <v>-2377</v>
          </cell>
          <cell r="GO71">
            <v>7129</v>
          </cell>
          <cell r="GP71">
            <v>8712</v>
          </cell>
          <cell r="GQ71">
            <v>-4970</v>
          </cell>
          <cell r="GR71">
            <v>-4970</v>
          </cell>
          <cell r="GS71">
            <v>14908</v>
          </cell>
          <cell r="GT71">
            <v>21168</v>
          </cell>
          <cell r="GU71">
            <v>-12806</v>
          </cell>
          <cell r="GV71">
            <v>-12806</v>
          </cell>
          <cell r="GW71">
            <v>2050</v>
          </cell>
          <cell r="GX71">
            <v>2848</v>
          </cell>
          <cell r="GY71">
            <v>-2389</v>
          </cell>
          <cell r="GZ71">
            <v>-2389</v>
          </cell>
          <cell r="HA71">
            <v>790</v>
          </cell>
          <cell r="HB71">
            <v>914</v>
          </cell>
          <cell r="HC71">
            <v>-830</v>
          </cell>
          <cell r="HD71">
            <v>-830</v>
          </cell>
          <cell r="HE71">
            <v>0</v>
          </cell>
          <cell r="HF71">
            <v>0</v>
          </cell>
          <cell r="HG71">
            <v>0</v>
          </cell>
          <cell r="HH71">
            <v>0</v>
          </cell>
          <cell r="HI71">
            <v>4772</v>
          </cell>
          <cell r="HJ71">
            <v>10246</v>
          </cell>
          <cell r="HK71">
            <v>-7321</v>
          </cell>
          <cell r="HL71">
            <v>-7321</v>
          </cell>
          <cell r="HM71">
            <v>11518</v>
          </cell>
          <cell r="HN71">
            <v>25274</v>
          </cell>
          <cell r="HO71">
            <v>-16337</v>
          </cell>
          <cell r="HP71">
            <v>-16337</v>
          </cell>
        </row>
        <row r="72">
          <cell r="A72" t="str">
            <v>SP-590</v>
          </cell>
          <cell r="B72" t="str">
            <v>SP</v>
          </cell>
          <cell r="C72">
            <v>590</v>
          </cell>
          <cell r="D72" t="str">
            <v>04147 COM CAVET</v>
          </cell>
          <cell r="E72">
            <v>-1350</v>
          </cell>
          <cell r="H72">
            <v>22838.91</v>
          </cell>
          <cell r="J72">
            <v>20664</v>
          </cell>
          <cell r="X72">
            <v>29332</v>
          </cell>
          <cell r="Y72">
            <v>25244</v>
          </cell>
          <cell r="Z72">
            <v>28590</v>
          </cell>
          <cell r="AA72">
            <v>41022</v>
          </cell>
          <cell r="AB72">
            <v>57400</v>
          </cell>
          <cell r="AC72">
            <v>60468</v>
          </cell>
          <cell r="AD72">
            <v>61870</v>
          </cell>
          <cell r="AE72">
            <v>69873</v>
          </cell>
          <cell r="AF72">
            <v>67019</v>
          </cell>
          <cell r="AG72">
            <v>64851</v>
          </cell>
          <cell r="AH72">
            <v>61032</v>
          </cell>
          <cell r="AI72">
            <v>64511</v>
          </cell>
          <cell r="AJ72">
            <v>58634</v>
          </cell>
          <cell r="BA72">
            <v>-25880</v>
          </cell>
          <cell r="BD72">
            <v>-7599.9</v>
          </cell>
          <cell r="BF72">
            <v>-11378</v>
          </cell>
          <cell r="BT72">
            <v>-1588</v>
          </cell>
          <cell r="BU72">
            <v>-6535</v>
          </cell>
          <cell r="BV72">
            <v>-3933</v>
          </cell>
          <cell r="BW72">
            <v>7335</v>
          </cell>
          <cell r="BX72">
            <v>23170</v>
          </cell>
          <cell r="BY72">
            <v>24846</v>
          </cell>
          <cell r="BZ72">
            <v>25064</v>
          </cell>
          <cell r="CA72">
            <v>32082</v>
          </cell>
          <cell r="CB72">
            <v>28968</v>
          </cell>
          <cell r="CC72">
            <v>59264</v>
          </cell>
          <cell r="CD72">
            <v>55156</v>
          </cell>
          <cell r="CE72">
            <v>58679</v>
          </cell>
          <cell r="CF72">
            <v>52794</v>
          </cell>
          <cell r="CW72">
            <v>102850</v>
          </cell>
          <cell r="CZ72">
            <v>83839.649999999994</v>
          </cell>
          <cell r="DB72">
            <v>88487</v>
          </cell>
          <cell r="DP72">
            <v>76859</v>
          </cell>
          <cell r="DQ72">
            <v>82329</v>
          </cell>
          <cell r="DR72">
            <v>80299</v>
          </cell>
          <cell r="DS72">
            <v>69704</v>
          </cell>
          <cell r="DT72">
            <v>54536</v>
          </cell>
          <cell r="DU72">
            <v>53494</v>
          </cell>
          <cell r="DV72">
            <v>53852</v>
          </cell>
          <cell r="DW72">
            <v>47016</v>
          </cell>
          <cell r="DX72">
            <v>50260</v>
          </cell>
          <cell r="DY72">
            <v>20134</v>
          </cell>
          <cell r="DZ72">
            <v>24167</v>
          </cell>
          <cell r="EA72">
            <v>20565</v>
          </cell>
          <cell r="EB72">
            <v>26375</v>
          </cell>
          <cell r="ES72">
            <v>123400</v>
          </cell>
          <cell r="EV72">
            <v>104384.99</v>
          </cell>
          <cell r="EX72">
            <v>109032</v>
          </cell>
          <cell r="FL72">
            <v>97404</v>
          </cell>
          <cell r="FM72">
            <v>102874</v>
          </cell>
          <cell r="FN72">
            <v>100845</v>
          </cell>
          <cell r="FO72">
            <v>90249</v>
          </cell>
          <cell r="FP72">
            <v>75081</v>
          </cell>
          <cell r="FQ72">
            <v>74039</v>
          </cell>
          <cell r="FR72">
            <v>74397</v>
          </cell>
          <cell r="FS72">
            <v>67561</v>
          </cell>
          <cell r="FT72">
            <v>70806</v>
          </cell>
          <cell r="FU72">
            <v>40679</v>
          </cell>
          <cell r="FV72">
            <v>44712</v>
          </cell>
          <cell r="FW72">
            <v>41110</v>
          </cell>
          <cell r="FX72">
            <v>46920</v>
          </cell>
          <cell r="GO72">
            <v>24764</v>
          </cell>
          <cell r="GP72">
            <v>24447</v>
          </cell>
          <cell r="GQ72">
            <v>53717</v>
          </cell>
          <cell r="GR72">
            <v>74263</v>
          </cell>
          <cell r="GS72">
            <v>15155</v>
          </cell>
          <cell r="GT72">
            <v>15155</v>
          </cell>
          <cell r="GU72">
            <v>63121</v>
          </cell>
          <cell r="GV72">
            <v>83666</v>
          </cell>
          <cell r="GW72">
            <v>64078.063999999998</v>
          </cell>
          <cell r="GX72">
            <v>35733.652000000002</v>
          </cell>
          <cell r="GY72">
            <v>31187.946</v>
          </cell>
          <cell r="GZ72">
            <v>70429.89</v>
          </cell>
          <cell r="HA72">
            <v>71525.16</v>
          </cell>
          <cell r="HB72">
            <v>41530.724000000002</v>
          </cell>
          <cell r="HC72">
            <v>35665.052000000003</v>
          </cell>
          <cell r="HD72">
            <v>56210</v>
          </cell>
          <cell r="HE72">
            <v>42571.55</v>
          </cell>
          <cell r="HF72">
            <v>14131.94</v>
          </cell>
          <cell r="HG72">
            <v>44096.2</v>
          </cell>
          <cell r="HH72">
            <v>64641.54</v>
          </cell>
          <cell r="HI72">
            <v>40355</v>
          </cell>
          <cell r="HJ72">
            <v>39955</v>
          </cell>
          <cell r="HK72">
            <v>28804</v>
          </cell>
          <cell r="HL72">
            <v>68046</v>
          </cell>
          <cell r="HM72">
            <v>15747</v>
          </cell>
          <cell r="HN72">
            <v>15749</v>
          </cell>
          <cell r="HO72">
            <v>51579</v>
          </cell>
          <cell r="HP72">
            <v>90821</v>
          </cell>
        </row>
        <row r="73">
          <cell r="A73" t="str">
            <v>SP-1650</v>
          </cell>
          <cell r="B73" t="str">
            <v>SP</v>
          </cell>
          <cell r="C73">
            <v>1650</v>
          </cell>
          <cell r="D73" t="str">
            <v>02093 COM B.B.A. S.C.R.L.</v>
          </cell>
          <cell r="E73">
            <v>0</v>
          </cell>
          <cell r="H73">
            <v>4.53</v>
          </cell>
          <cell r="J73">
            <v>0</v>
          </cell>
          <cell r="Y73">
            <v>3</v>
          </cell>
          <cell r="Z73">
            <v>3</v>
          </cell>
          <cell r="AA73">
            <v>3</v>
          </cell>
          <cell r="AB73">
            <v>3</v>
          </cell>
          <cell r="AC73">
            <v>3</v>
          </cell>
          <cell r="AD73">
            <v>3</v>
          </cell>
          <cell r="AE73">
            <v>3</v>
          </cell>
          <cell r="AF73">
            <v>3</v>
          </cell>
          <cell r="AG73">
            <v>3</v>
          </cell>
          <cell r="AH73">
            <v>3</v>
          </cell>
          <cell r="AI73">
            <v>3</v>
          </cell>
          <cell r="AJ73">
            <v>3</v>
          </cell>
          <cell r="BA73">
            <v>0</v>
          </cell>
          <cell r="BD73">
            <v>4.53</v>
          </cell>
          <cell r="BF73">
            <v>0</v>
          </cell>
          <cell r="BU73">
            <v>3</v>
          </cell>
          <cell r="BV73">
            <v>3</v>
          </cell>
          <cell r="BW73">
            <v>3</v>
          </cell>
          <cell r="BX73">
            <v>3</v>
          </cell>
          <cell r="BY73">
            <v>3</v>
          </cell>
          <cell r="BZ73">
            <v>3</v>
          </cell>
          <cell r="CA73">
            <v>3</v>
          </cell>
          <cell r="CB73">
            <v>3</v>
          </cell>
          <cell r="CC73">
            <v>3</v>
          </cell>
          <cell r="CD73">
            <v>3</v>
          </cell>
          <cell r="CE73">
            <v>3</v>
          </cell>
          <cell r="CF73">
            <v>3</v>
          </cell>
          <cell r="CW73">
            <v>10</v>
          </cell>
          <cell r="CZ73">
            <v>3.47</v>
          </cell>
          <cell r="DB73">
            <v>0</v>
          </cell>
          <cell r="DQ73">
            <v>5</v>
          </cell>
          <cell r="DR73">
            <v>5</v>
          </cell>
          <cell r="DS73">
            <v>5</v>
          </cell>
          <cell r="DT73">
            <v>5</v>
          </cell>
          <cell r="DU73">
            <v>5</v>
          </cell>
          <cell r="DV73">
            <v>5</v>
          </cell>
          <cell r="DW73">
            <v>5</v>
          </cell>
          <cell r="DX73">
            <v>5</v>
          </cell>
          <cell r="DY73">
            <v>5</v>
          </cell>
          <cell r="DZ73">
            <v>5</v>
          </cell>
          <cell r="EA73">
            <v>5</v>
          </cell>
          <cell r="EB73">
            <v>5</v>
          </cell>
          <cell r="ES73">
            <v>10</v>
          </cell>
          <cell r="EV73">
            <v>3.47</v>
          </cell>
          <cell r="EX73">
            <v>0</v>
          </cell>
          <cell r="FM73">
            <v>5</v>
          </cell>
          <cell r="FN73">
            <v>5</v>
          </cell>
          <cell r="FO73">
            <v>5</v>
          </cell>
          <cell r="FP73">
            <v>5</v>
          </cell>
          <cell r="FQ73">
            <v>5</v>
          </cell>
          <cell r="FR73">
            <v>5</v>
          </cell>
          <cell r="FS73">
            <v>5</v>
          </cell>
          <cell r="FT73">
            <v>5</v>
          </cell>
          <cell r="FU73">
            <v>5</v>
          </cell>
          <cell r="FV73">
            <v>5</v>
          </cell>
          <cell r="FW73">
            <v>5</v>
          </cell>
          <cell r="FX73">
            <v>5</v>
          </cell>
          <cell r="GW73">
            <v>0</v>
          </cell>
          <cell r="GX73">
            <v>0</v>
          </cell>
          <cell r="GY73">
            <v>0</v>
          </cell>
          <cell r="GZ73">
            <v>0</v>
          </cell>
          <cell r="HA73">
            <v>2.956</v>
          </cell>
          <cell r="HB73">
            <v>2.956</v>
          </cell>
          <cell r="HC73">
            <v>5.0439999999999996</v>
          </cell>
          <cell r="HD73">
            <v>10</v>
          </cell>
          <cell r="HE73">
            <v>0</v>
          </cell>
          <cell r="HF73">
            <v>0</v>
          </cell>
          <cell r="HG73">
            <v>0</v>
          </cell>
          <cell r="HH73">
            <v>-35.21</v>
          </cell>
        </row>
        <row r="74">
          <cell r="A74" t="str">
            <v>SP-1020</v>
          </cell>
          <cell r="B74" t="str">
            <v>SP</v>
          </cell>
          <cell r="C74">
            <v>1020</v>
          </cell>
          <cell r="D74" t="str">
            <v>08110 COM FINANZA &amp; PROGETTI</v>
          </cell>
          <cell r="E74">
            <v>-110</v>
          </cell>
          <cell r="H74">
            <v>-107.53</v>
          </cell>
          <cell r="J74">
            <v>-108</v>
          </cell>
          <cell r="X74">
            <v>-109</v>
          </cell>
          <cell r="Y74">
            <v>-109</v>
          </cell>
          <cell r="Z74">
            <v>-109</v>
          </cell>
          <cell r="AA74">
            <v>-110</v>
          </cell>
          <cell r="AB74">
            <v>-110</v>
          </cell>
          <cell r="AC74">
            <v>-110</v>
          </cell>
          <cell r="AD74">
            <v>-111</v>
          </cell>
          <cell r="AE74">
            <v>-111</v>
          </cell>
          <cell r="AF74">
            <v>-111</v>
          </cell>
          <cell r="AG74">
            <v>-113</v>
          </cell>
          <cell r="AH74">
            <v>-113</v>
          </cell>
          <cell r="AI74">
            <v>-113</v>
          </cell>
          <cell r="AJ74">
            <v>-114</v>
          </cell>
          <cell r="BA74">
            <v>-120</v>
          </cell>
          <cell r="BD74">
            <v>-123.97</v>
          </cell>
          <cell r="BF74">
            <v>-124</v>
          </cell>
          <cell r="BT74">
            <v>-125</v>
          </cell>
          <cell r="BU74">
            <v>-125</v>
          </cell>
          <cell r="BV74">
            <v>-125</v>
          </cell>
          <cell r="BW74">
            <v>-126</v>
          </cell>
          <cell r="BX74">
            <v>-126</v>
          </cell>
          <cell r="BY74">
            <v>-126</v>
          </cell>
          <cell r="BZ74">
            <v>-127</v>
          </cell>
          <cell r="CA74">
            <v>-127</v>
          </cell>
          <cell r="CB74">
            <v>-127</v>
          </cell>
          <cell r="CC74">
            <v>-129</v>
          </cell>
          <cell r="CD74">
            <v>-129</v>
          </cell>
          <cell r="CE74">
            <v>-129</v>
          </cell>
          <cell r="CF74">
            <v>-130</v>
          </cell>
          <cell r="CW74">
            <v>0</v>
          </cell>
          <cell r="CZ74">
            <v>1.33</v>
          </cell>
          <cell r="DB74">
            <v>1</v>
          </cell>
          <cell r="DP74">
            <v>1</v>
          </cell>
          <cell r="DQ74">
            <v>1</v>
          </cell>
          <cell r="DR74">
            <v>1</v>
          </cell>
          <cell r="DS74">
            <v>1</v>
          </cell>
          <cell r="DT74">
            <v>1</v>
          </cell>
          <cell r="DU74">
            <v>1</v>
          </cell>
          <cell r="DV74">
            <v>1</v>
          </cell>
          <cell r="DW74">
            <v>1</v>
          </cell>
          <cell r="DX74">
            <v>1</v>
          </cell>
          <cell r="DY74">
            <v>1</v>
          </cell>
          <cell r="DZ74">
            <v>1</v>
          </cell>
          <cell r="EA74">
            <v>1</v>
          </cell>
          <cell r="EB74">
            <v>1</v>
          </cell>
          <cell r="ES74">
            <v>0</v>
          </cell>
          <cell r="EV74">
            <v>1.33</v>
          </cell>
          <cell r="EX74">
            <v>1</v>
          </cell>
          <cell r="FL74">
            <v>1</v>
          </cell>
          <cell r="FM74">
            <v>1</v>
          </cell>
          <cell r="FN74">
            <v>1</v>
          </cell>
          <cell r="FO74">
            <v>1</v>
          </cell>
          <cell r="FP74">
            <v>1</v>
          </cell>
          <cell r="FQ74">
            <v>1</v>
          </cell>
          <cell r="FR74">
            <v>1</v>
          </cell>
          <cell r="FS74">
            <v>1</v>
          </cell>
          <cell r="FT74">
            <v>1</v>
          </cell>
          <cell r="FU74">
            <v>1</v>
          </cell>
          <cell r="FV74">
            <v>1</v>
          </cell>
          <cell r="FW74">
            <v>1</v>
          </cell>
          <cell r="FX74">
            <v>1</v>
          </cell>
          <cell r="GO74">
            <v>-114</v>
          </cell>
          <cell r="GP74">
            <v>-130</v>
          </cell>
          <cell r="GQ74">
            <v>1</v>
          </cell>
          <cell r="GR74">
            <v>1</v>
          </cell>
          <cell r="GS74">
            <v>-114</v>
          </cell>
          <cell r="GT74">
            <v>-130</v>
          </cell>
          <cell r="GU74">
            <v>1</v>
          </cell>
          <cell r="GV74">
            <v>1</v>
          </cell>
          <cell r="GW74">
            <v>0</v>
          </cell>
          <cell r="GX74">
            <v>0</v>
          </cell>
          <cell r="GY74">
            <v>0</v>
          </cell>
          <cell r="GZ74">
            <v>0</v>
          </cell>
          <cell r="HA74">
            <v>-107.46599999999999</v>
          </cell>
          <cell r="HB74">
            <v>-123.907</v>
          </cell>
          <cell r="HC74">
            <v>1.698</v>
          </cell>
          <cell r="HD74">
            <v>0</v>
          </cell>
          <cell r="HE74">
            <v>-100</v>
          </cell>
          <cell r="HF74">
            <v>-117.31</v>
          </cell>
          <cell r="HG74">
            <v>6.25</v>
          </cell>
          <cell r="HH74">
            <v>6.25</v>
          </cell>
        </row>
        <row r="75">
          <cell r="A75" t="str">
            <v>SP-600</v>
          </cell>
          <cell r="B75" t="str">
            <v>SP</v>
          </cell>
          <cell r="C75">
            <v>600</v>
          </cell>
          <cell r="D75" t="str">
            <v>04481 COM COCIV</v>
          </cell>
          <cell r="E75">
            <v>-30660</v>
          </cell>
          <cell r="H75">
            <v>-30230.31</v>
          </cell>
          <cell r="J75">
            <v>-29269</v>
          </cell>
          <cell r="X75">
            <v>-30088</v>
          </cell>
          <cell r="Y75">
            <v>-30084</v>
          </cell>
          <cell r="Z75">
            <v>-29999</v>
          </cell>
          <cell r="AA75">
            <v>-30006</v>
          </cell>
          <cell r="AB75">
            <v>-29960</v>
          </cell>
          <cell r="AC75">
            <v>-29916</v>
          </cell>
          <cell r="AD75">
            <v>-29898</v>
          </cell>
          <cell r="AE75">
            <v>-29893</v>
          </cell>
          <cell r="AF75">
            <v>-29808</v>
          </cell>
          <cell r="AG75">
            <v>-29805</v>
          </cell>
          <cell r="AH75">
            <v>-29759</v>
          </cell>
          <cell r="AI75">
            <v>-29715</v>
          </cell>
          <cell r="AJ75">
            <v>-28784</v>
          </cell>
          <cell r="BA75">
            <v>-30660</v>
          </cell>
          <cell r="BD75">
            <v>-30229.68</v>
          </cell>
          <cell r="BF75">
            <v>-29269</v>
          </cell>
          <cell r="BT75">
            <v>-30088</v>
          </cell>
          <cell r="BU75">
            <v>-30083</v>
          </cell>
          <cell r="BV75">
            <v>-29998</v>
          </cell>
          <cell r="BW75">
            <v>-30005</v>
          </cell>
          <cell r="BX75">
            <v>-29960</v>
          </cell>
          <cell r="BY75">
            <v>-29915</v>
          </cell>
          <cell r="BZ75">
            <v>-29897</v>
          </cell>
          <cell r="CA75">
            <v>-29892</v>
          </cell>
          <cell r="CB75">
            <v>-29807</v>
          </cell>
          <cell r="CC75">
            <v>-29805</v>
          </cell>
          <cell r="CD75">
            <v>-29759</v>
          </cell>
          <cell r="CE75">
            <v>-29715</v>
          </cell>
          <cell r="CF75">
            <v>-28784</v>
          </cell>
          <cell r="CW75">
            <v>8310</v>
          </cell>
          <cell r="CZ75">
            <v>7901.56</v>
          </cell>
          <cell r="DB75">
            <v>6940</v>
          </cell>
          <cell r="DP75">
            <v>7735</v>
          </cell>
          <cell r="DQ75">
            <v>7730</v>
          </cell>
          <cell r="DR75">
            <v>7645</v>
          </cell>
          <cell r="DS75">
            <v>7652</v>
          </cell>
          <cell r="DT75">
            <v>7607</v>
          </cell>
          <cell r="DU75">
            <v>7562</v>
          </cell>
          <cell r="DV75">
            <v>7544</v>
          </cell>
          <cell r="DW75">
            <v>7540</v>
          </cell>
          <cell r="DX75">
            <v>7454</v>
          </cell>
          <cell r="DY75">
            <v>7452</v>
          </cell>
          <cell r="DZ75">
            <v>7406</v>
          </cell>
          <cell r="EA75">
            <v>7362</v>
          </cell>
          <cell r="EB75">
            <v>6431</v>
          </cell>
          <cell r="ES75">
            <v>8310</v>
          </cell>
          <cell r="EV75">
            <v>7901.56</v>
          </cell>
          <cell r="EX75">
            <v>6940</v>
          </cell>
          <cell r="FL75">
            <v>7735</v>
          </cell>
          <cell r="FM75">
            <v>7730</v>
          </cell>
          <cell r="FN75">
            <v>7645</v>
          </cell>
          <cell r="FO75">
            <v>7652</v>
          </cell>
          <cell r="FP75">
            <v>7607</v>
          </cell>
          <cell r="FQ75">
            <v>7562</v>
          </cell>
          <cell r="FR75">
            <v>7544</v>
          </cell>
          <cell r="FS75">
            <v>7540</v>
          </cell>
          <cell r="FT75">
            <v>7454</v>
          </cell>
          <cell r="FU75">
            <v>7452</v>
          </cell>
          <cell r="FV75">
            <v>7406</v>
          </cell>
          <cell r="FW75">
            <v>7362</v>
          </cell>
          <cell r="FX75">
            <v>6431</v>
          </cell>
          <cell r="GO75">
            <v>-28784</v>
          </cell>
          <cell r="GP75">
            <v>-28784</v>
          </cell>
          <cell r="GQ75">
            <v>6431</v>
          </cell>
          <cell r="GR75">
            <v>6431</v>
          </cell>
          <cell r="GS75">
            <v>-28784</v>
          </cell>
          <cell r="GT75">
            <v>-28784</v>
          </cell>
          <cell r="GU75">
            <v>6431</v>
          </cell>
          <cell r="GV75">
            <v>6431</v>
          </cell>
          <cell r="GW75">
            <v>-31068.030999999999</v>
          </cell>
          <cell r="GX75">
            <v>-30876.392</v>
          </cell>
          <cell r="GY75">
            <v>8523.8610000000008</v>
          </cell>
          <cell r="GZ75">
            <v>8523.86</v>
          </cell>
          <cell r="HA75">
            <v>-32134.556</v>
          </cell>
          <cell r="HB75">
            <v>-32136.125</v>
          </cell>
          <cell r="HC75">
            <v>9782.4850000000006</v>
          </cell>
          <cell r="HD75">
            <v>9780</v>
          </cell>
          <cell r="HE75">
            <v>-33012.870000000003</v>
          </cell>
          <cell r="HF75">
            <v>-33011.39</v>
          </cell>
          <cell r="HG75">
            <v>10658.86</v>
          </cell>
          <cell r="HH75">
            <v>10658.86</v>
          </cell>
          <cell r="HI75">
            <v>-29620</v>
          </cell>
          <cell r="HJ75">
            <v>-29448</v>
          </cell>
          <cell r="HK75">
            <v>7095</v>
          </cell>
          <cell r="HL75">
            <v>7095</v>
          </cell>
          <cell r="HM75">
            <v>-29620</v>
          </cell>
          <cell r="HN75">
            <v>-29448</v>
          </cell>
          <cell r="HO75">
            <v>7095</v>
          </cell>
          <cell r="HP75">
            <v>7095</v>
          </cell>
        </row>
        <row r="76">
          <cell r="A76" t="str">
            <v>SP-610</v>
          </cell>
          <cell r="B76" t="str">
            <v>SP</v>
          </cell>
          <cell r="C76">
            <v>610</v>
          </cell>
          <cell r="D76" t="str">
            <v>05891 COM CAVTOMI TO-NO</v>
          </cell>
          <cell r="E76">
            <v>-170800</v>
          </cell>
          <cell r="H76">
            <v>-316923.42</v>
          </cell>
          <cell r="J76">
            <v>-320271</v>
          </cell>
          <cell r="X76">
            <v>-282363</v>
          </cell>
          <cell r="Y76">
            <v>-270713</v>
          </cell>
          <cell r="Z76">
            <v>-262126</v>
          </cell>
          <cell r="AA76">
            <v>-257927</v>
          </cell>
          <cell r="AB76">
            <v>-249347</v>
          </cell>
          <cell r="AC76">
            <v>-241404</v>
          </cell>
          <cell r="AD76">
            <v>-232013</v>
          </cell>
          <cell r="AE76">
            <v>-225566</v>
          </cell>
          <cell r="AF76">
            <v>-218379</v>
          </cell>
          <cell r="AG76">
            <v>-208854</v>
          </cell>
          <cell r="AH76">
            <v>-198776</v>
          </cell>
          <cell r="AI76">
            <v>-175582</v>
          </cell>
          <cell r="AJ76">
            <v>-167589</v>
          </cell>
          <cell r="BA76">
            <v>-174130</v>
          </cell>
          <cell r="BD76">
            <v>-320249.76</v>
          </cell>
          <cell r="BF76">
            <v>-323599</v>
          </cell>
          <cell r="BT76">
            <v>-286687</v>
          </cell>
          <cell r="BU76">
            <v>-274846</v>
          </cell>
          <cell r="BV76">
            <v>-266029</v>
          </cell>
          <cell r="BW76">
            <v>-261611</v>
          </cell>
          <cell r="BX76">
            <v>-252088</v>
          </cell>
          <cell r="BY76">
            <v>-243956</v>
          </cell>
          <cell r="BZ76">
            <v>-234377</v>
          </cell>
          <cell r="CA76">
            <v>-227700</v>
          </cell>
          <cell r="CB76">
            <v>-220377</v>
          </cell>
          <cell r="CC76">
            <v>-210573</v>
          </cell>
          <cell r="CD76">
            <v>-200350</v>
          </cell>
          <cell r="CE76">
            <v>-177015</v>
          </cell>
          <cell r="CF76">
            <v>-168149</v>
          </cell>
          <cell r="CW76">
            <v>-105560</v>
          </cell>
          <cell r="CZ76">
            <v>-136251.07</v>
          </cell>
          <cell r="DB76">
            <v>-145702</v>
          </cell>
          <cell r="DP76">
            <v>215346</v>
          </cell>
          <cell r="DQ76">
            <v>168895</v>
          </cell>
          <cell r="DR76">
            <v>162851</v>
          </cell>
          <cell r="DS76">
            <v>161158</v>
          </cell>
          <cell r="DT76">
            <v>154034</v>
          </cell>
          <cell r="DU76">
            <v>148252</v>
          </cell>
          <cell r="DV76">
            <v>140961</v>
          </cell>
          <cell r="DW76">
            <v>136446</v>
          </cell>
          <cell r="DX76">
            <v>130801</v>
          </cell>
          <cell r="DY76">
            <v>124568</v>
          </cell>
          <cell r="DZ76">
            <v>116308</v>
          </cell>
          <cell r="EA76">
            <v>94754</v>
          </cell>
          <cell r="EB76">
            <v>87527</v>
          </cell>
          <cell r="ES76">
            <v>-21160</v>
          </cell>
          <cell r="EV76">
            <v>-51851.37</v>
          </cell>
          <cell r="EX76">
            <v>-61302</v>
          </cell>
          <cell r="FL76">
            <v>286227</v>
          </cell>
          <cell r="FM76">
            <v>277121</v>
          </cell>
          <cell r="FN76">
            <v>271078</v>
          </cell>
          <cell r="FO76">
            <v>269384</v>
          </cell>
          <cell r="FP76">
            <v>262260</v>
          </cell>
          <cell r="FQ76">
            <v>256478</v>
          </cell>
          <cell r="FR76">
            <v>249187</v>
          </cell>
          <cell r="FS76">
            <v>244672</v>
          </cell>
          <cell r="FT76">
            <v>239027</v>
          </cell>
          <cell r="FU76">
            <v>232794</v>
          </cell>
          <cell r="FV76">
            <v>224534</v>
          </cell>
          <cell r="FW76">
            <v>202980</v>
          </cell>
          <cell r="FX76">
            <v>195753</v>
          </cell>
          <cell r="GO76">
            <v>-91608</v>
          </cell>
          <cell r="GP76">
            <v>-91490</v>
          </cell>
          <cell r="GQ76">
            <v>28102</v>
          </cell>
          <cell r="GR76">
            <v>136329</v>
          </cell>
          <cell r="GS76">
            <v>15571</v>
          </cell>
          <cell r="GT76">
            <v>15573</v>
          </cell>
          <cell r="GU76">
            <v>-68373</v>
          </cell>
          <cell r="GV76">
            <v>39853</v>
          </cell>
          <cell r="GW76">
            <v>-171203.32199999999</v>
          </cell>
          <cell r="GX76">
            <v>-173052.253</v>
          </cell>
          <cell r="GY76">
            <v>135555.986</v>
          </cell>
          <cell r="GZ76">
            <v>340878.65</v>
          </cell>
          <cell r="HA76">
            <v>-173055.527</v>
          </cell>
          <cell r="HB76">
            <v>-177640.44500000001</v>
          </cell>
          <cell r="HC76">
            <v>172501.63699999999</v>
          </cell>
          <cell r="HD76">
            <v>303130</v>
          </cell>
          <cell r="HE76">
            <v>-295271</v>
          </cell>
          <cell r="HF76">
            <v>-298779</v>
          </cell>
          <cell r="HG76">
            <v>225183</v>
          </cell>
          <cell r="HH76">
            <v>430505.98</v>
          </cell>
          <cell r="HI76">
            <v>-61293</v>
          </cell>
          <cell r="HJ76">
            <v>-63077</v>
          </cell>
          <cell r="HK76">
            <v>56803</v>
          </cell>
          <cell r="HL76">
            <v>262126</v>
          </cell>
          <cell r="HM76">
            <v>-20710</v>
          </cell>
          <cell r="HN76">
            <v>-21079</v>
          </cell>
          <cell r="HO76">
            <v>26169</v>
          </cell>
          <cell r="HP76">
            <v>231492</v>
          </cell>
        </row>
        <row r="77">
          <cell r="A77" t="str">
            <v>SP-620</v>
          </cell>
          <cell r="B77" t="str">
            <v>SP</v>
          </cell>
          <cell r="C77">
            <v>620</v>
          </cell>
          <cell r="D77" t="str">
            <v>05893 COM CAVTOMI NO-MI</v>
          </cell>
          <cell r="E77">
            <v>-83480</v>
          </cell>
          <cell r="H77">
            <v>32927.589999999997</v>
          </cell>
          <cell r="J77">
            <v>40730</v>
          </cell>
          <cell r="BA77">
            <v>-85290</v>
          </cell>
          <cell r="BD77">
            <v>30936.17</v>
          </cell>
          <cell r="BF77">
            <v>38888</v>
          </cell>
          <cell r="CW77">
            <v>353610</v>
          </cell>
          <cell r="CZ77">
            <v>356417.55</v>
          </cell>
          <cell r="DB77">
            <v>329190</v>
          </cell>
          <cell r="ES77">
            <v>375120</v>
          </cell>
          <cell r="EV77">
            <v>342898.66</v>
          </cell>
          <cell r="EX77">
            <v>315671</v>
          </cell>
          <cell r="GW77">
            <v>0</v>
          </cell>
          <cell r="GX77">
            <v>0</v>
          </cell>
          <cell r="GY77">
            <v>0</v>
          </cell>
          <cell r="GZ77">
            <v>0</v>
          </cell>
          <cell r="HA77">
            <v>0</v>
          </cell>
          <cell r="HB77">
            <v>0</v>
          </cell>
          <cell r="HC77">
            <v>0</v>
          </cell>
          <cell r="HD77">
            <v>0</v>
          </cell>
          <cell r="HE77">
            <v>0</v>
          </cell>
          <cell r="HF77">
            <v>0</v>
          </cell>
          <cell r="HG77">
            <v>0</v>
          </cell>
          <cell r="HH77">
            <v>0</v>
          </cell>
        </row>
        <row r="78">
          <cell r="A78" t="str">
            <v>SP-630</v>
          </cell>
          <cell r="B78" t="str">
            <v>SP</v>
          </cell>
          <cell r="C78">
            <v>630</v>
          </cell>
          <cell r="D78" t="str">
            <v>07148 COM N ACQ CAVET SICUREZZA</v>
          </cell>
          <cell r="E78">
            <v>0</v>
          </cell>
          <cell r="J78">
            <v>0</v>
          </cell>
          <cell r="BA78">
            <v>0</v>
          </cell>
          <cell r="BF78">
            <v>0</v>
          </cell>
          <cell r="CW78">
            <v>0</v>
          </cell>
          <cell r="DB78">
            <v>0</v>
          </cell>
          <cell r="ES78">
            <v>0</v>
          </cell>
          <cell r="EX78">
            <v>0</v>
          </cell>
          <cell r="GW78">
            <v>0</v>
          </cell>
          <cell r="GX78">
            <v>0</v>
          </cell>
          <cell r="GY78">
            <v>0</v>
          </cell>
          <cell r="GZ78">
            <v>0</v>
          </cell>
          <cell r="HA78">
            <v>0</v>
          </cell>
          <cell r="HB78">
            <v>0</v>
          </cell>
          <cell r="HC78">
            <v>0</v>
          </cell>
          <cell r="HD78">
            <v>0</v>
          </cell>
          <cell r="HE78">
            <v>0</v>
          </cell>
          <cell r="HF78">
            <v>0</v>
          </cell>
          <cell r="HG78">
            <v>0</v>
          </cell>
          <cell r="HH78">
            <v>0</v>
          </cell>
        </row>
        <row r="79">
          <cell r="A79" t="str">
            <v>SP-640</v>
          </cell>
          <cell r="B79" t="str">
            <v>SP</v>
          </cell>
          <cell r="C79">
            <v>640</v>
          </cell>
          <cell r="D79" t="str">
            <v>08248 COM EUROLINK</v>
          </cell>
          <cell r="E79">
            <v>3380</v>
          </cell>
          <cell r="H79">
            <v>3464.45</v>
          </cell>
          <cell r="J79">
            <v>3588</v>
          </cell>
          <cell r="X79">
            <v>3468</v>
          </cell>
          <cell r="Y79">
            <v>3625</v>
          </cell>
          <cell r="Z79">
            <v>3490</v>
          </cell>
          <cell r="AA79">
            <v>3544</v>
          </cell>
          <cell r="AB79">
            <v>3688</v>
          </cell>
          <cell r="AC79">
            <v>3612</v>
          </cell>
          <cell r="AD79">
            <v>3666</v>
          </cell>
          <cell r="AE79">
            <v>3823</v>
          </cell>
          <cell r="AF79">
            <v>3711</v>
          </cell>
          <cell r="AG79">
            <v>3765</v>
          </cell>
          <cell r="AH79">
            <v>3938</v>
          </cell>
          <cell r="AI79">
            <v>3826</v>
          </cell>
          <cell r="AJ79">
            <v>3880</v>
          </cell>
          <cell r="BA79">
            <v>3380</v>
          </cell>
          <cell r="BD79">
            <v>3464.45</v>
          </cell>
          <cell r="BF79">
            <v>3588</v>
          </cell>
          <cell r="BT79">
            <v>3468</v>
          </cell>
          <cell r="BU79">
            <v>3625</v>
          </cell>
          <cell r="BV79">
            <v>3490</v>
          </cell>
          <cell r="BW79">
            <v>3544</v>
          </cell>
          <cell r="BX79">
            <v>3688</v>
          </cell>
          <cell r="BY79">
            <v>3612</v>
          </cell>
          <cell r="BZ79">
            <v>3666</v>
          </cell>
          <cell r="CA79">
            <v>3823</v>
          </cell>
          <cell r="CB79">
            <v>3711</v>
          </cell>
          <cell r="CC79">
            <v>3765</v>
          </cell>
          <cell r="CD79">
            <v>3938</v>
          </cell>
          <cell r="CE79">
            <v>3826</v>
          </cell>
          <cell r="CF79">
            <v>3880</v>
          </cell>
          <cell r="CW79">
            <v>13500</v>
          </cell>
          <cell r="CZ79">
            <v>13410.55</v>
          </cell>
          <cell r="DB79">
            <v>13287</v>
          </cell>
          <cell r="DP79">
            <v>13407</v>
          </cell>
          <cell r="DQ79">
            <v>13250</v>
          </cell>
          <cell r="DR79">
            <v>13385</v>
          </cell>
          <cell r="DS79">
            <v>13331</v>
          </cell>
          <cell r="DT79">
            <v>13187</v>
          </cell>
          <cell r="DU79">
            <v>13263</v>
          </cell>
          <cell r="DV79">
            <v>13209</v>
          </cell>
          <cell r="DW79">
            <v>13052</v>
          </cell>
          <cell r="DX79">
            <v>13164</v>
          </cell>
          <cell r="DY79">
            <v>13110</v>
          </cell>
          <cell r="DZ79">
            <v>12937</v>
          </cell>
          <cell r="EA79">
            <v>13049</v>
          </cell>
          <cell r="EB79">
            <v>12995</v>
          </cell>
          <cell r="ES79">
            <v>13500</v>
          </cell>
          <cell r="EV79">
            <v>13410.55</v>
          </cell>
          <cell r="EX79">
            <v>13287</v>
          </cell>
          <cell r="FL79">
            <v>13407</v>
          </cell>
          <cell r="FM79">
            <v>13250</v>
          </cell>
          <cell r="FN79">
            <v>13385</v>
          </cell>
          <cell r="FO79">
            <v>13331</v>
          </cell>
          <cell r="FP79">
            <v>13187</v>
          </cell>
          <cell r="FQ79">
            <v>13263</v>
          </cell>
          <cell r="FR79">
            <v>13209</v>
          </cell>
          <cell r="FS79">
            <v>13052</v>
          </cell>
          <cell r="FT79">
            <v>13164</v>
          </cell>
          <cell r="FU79">
            <v>13110</v>
          </cell>
          <cell r="FV79">
            <v>12937</v>
          </cell>
          <cell r="FW79">
            <v>13049</v>
          </cell>
          <cell r="FX79">
            <v>12995</v>
          </cell>
          <cell r="GO79">
            <v>3880</v>
          </cell>
          <cell r="GP79">
            <v>3880</v>
          </cell>
          <cell r="GQ79">
            <v>12995</v>
          </cell>
          <cell r="GR79">
            <v>12995</v>
          </cell>
          <cell r="GS79">
            <v>3880</v>
          </cell>
          <cell r="GT79">
            <v>3880</v>
          </cell>
          <cell r="GU79">
            <v>12995</v>
          </cell>
          <cell r="GV79">
            <v>12995</v>
          </cell>
          <cell r="GW79">
            <v>3650.3159999999998</v>
          </cell>
          <cell r="GX79">
            <v>3650.3159999999998</v>
          </cell>
          <cell r="GY79">
            <v>13224.683999999999</v>
          </cell>
          <cell r="GZ79">
            <v>13224.68</v>
          </cell>
          <cell r="HA79">
            <v>3522.89</v>
          </cell>
          <cell r="HB79">
            <v>3522.89</v>
          </cell>
          <cell r="HC79">
            <v>13352.11</v>
          </cell>
          <cell r="HD79">
            <v>13350</v>
          </cell>
          <cell r="HE79">
            <v>3100.41</v>
          </cell>
          <cell r="HF79">
            <v>3100.41</v>
          </cell>
          <cell r="HG79">
            <v>13774.59</v>
          </cell>
          <cell r="HH79">
            <v>13774.59</v>
          </cell>
          <cell r="HI79">
            <v>3650</v>
          </cell>
          <cell r="HJ79">
            <v>3650</v>
          </cell>
          <cell r="HK79">
            <v>13225</v>
          </cell>
          <cell r="HL79">
            <v>13225</v>
          </cell>
          <cell r="HM79">
            <v>3650</v>
          </cell>
          <cell r="HN79">
            <v>3650</v>
          </cell>
          <cell r="HO79">
            <v>13225</v>
          </cell>
          <cell r="HP79">
            <v>13225</v>
          </cell>
        </row>
        <row r="80">
          <cell r="A80" t="str">
            <v>SP-650</v>
          </cell>
          <cell r="B80" t="str">
            <v>SP</v>
          </cell>
          <cell r="C80">
            <v>650</v>
          </cell>
          <cell r="D80" t="str">
            <v>10012 COM RETTIFICHE CAVET</v>
          </cell>
          <cell r="E80">
            <v>0</v>
          </cell>
          <cell r="H80">
            <v>0</v>
          </cell>
          <cell r="J80">
            <v>0</v>
          </cell>
          <cell r="X80">
            <v>0</v>
          </cell>
          <cell r="Y80">
            <v>0</v>
          </cell>
          <cell r="Z80">
            <v>0</v>
          </cell>
          <cell r="AA80">
            <v>0</v>
          </cell>
          <cell r="AB80">
            <v>0</v>
          </cell>
          <cell r="AC80">
            <v>0</v>
          </cell>
          <cell r="AD80">
            <v>0</v>
          </cell>
          <cell r="AE80">
            <v>0</v>
          </cell>
          <cell r="AF80">
            <v>0</v>
          </cell>
          <cell r="AG80">
            <v>0</v>
          </cell>
          <cell r="AH80">
            <v>0</v>
          </cell>
          <cell r="AI80">
            <v>0</v>
          </cell>
          <cell r="AJ80">
            <v>0</v>
          </cell>
          <cell r="BA80">
            <v>300</v>
          </cell>
          <cell r="BD80">
            <v>218</v>
          </cell>
          <cell r="BF80">
            <v>181</v>
          </cell>
          <cell r="BT80">
            <v>211</v>
          </cell>
          <cell r="BU80">
            <v>189</v>
          </cell>
          <cell r="BV80">
            <v>164</v>
          </cell>
          <cell r="BW80">
            <v>135</v>
          </cell>
          <cell r="BX80">
            <v>106</v>
          </cell>
          <cell r="BY80">
            <v>77</v>
          </cell>
          <cell r="BZ80">
            <v>51</v>
          </cell>
          <cell r="CA80">
            <v>38</v>
          </cell>
          <cell r="CB80">
            <v>28</v>
          </cell>
          <cell r="CC80">
            <v>16</v>
          </cell>
          <cell r="CD80">
            <v>12</v>
          </cell>
          <cell r="CE80">
            <v>10</v>
          </cell>
          <cell r="CF80">
            <v>7</v>
          </cell>
          <cell r="CW80">
            <v>0</v>
          </cell>
          <cell r="CZ80">
            <v>0</v>
          </cell>
          <cell r="DB80">
            <v>0</v>
          </cell>
          <cell r="DP80">
            <v>0</v>
          </cell>
          <cell r="DQ80">
            <v>0</v>
          </cell>
          <cell r="DR80">
            <v>0</v>
          </cell>
          <cell r="DS80">
            <v>0</v>
          </cell>
          <cell r="DT80">
            <v>0</v>
          </cell>
          <cell r="DU80">
            <v>0</v>
          </cell>
          <cell r="DV80">
            <v>0</v>
          </cell>
          <cell r="DW80">
            <v>0</v>
          </cell>
          <cell r="DX80">
            <v>0</v>
          </cell>
          <cell r="DY80">
            <v>0</v>
          </cell>
          <cell r="DZ80">
            <v>0</v>
          </cell>
          <cell r="EA80">
            <v>0</v>
          </cell>
          <cell r="EB80">
            <v>0</v>
          </cell>
          <cell r="ES80">
            <v>-10340</v>
          </cell>
          <cell r="EV80">
            <v>-10349</v>
          </cell>
          <cell r="EX80">
            <v>-10349</v>
          </cell>
          <cell r="FL80">
            <v>-10348</v>
          </cell>
          <cell r="FM80">
            <v>-10348</v>
          </cell>
          <cell r="FN80">
            <v>-10348</v>
          </cell>
          <cell r="FO80">
            <v>-10348</v>
          </cell>
          <cell r="FP80">
            <v>-10348</v>
          </cell>
          <cell r="FQ80">
            <v>-10348</v>
          </cell>
          <cell r="FR80">
            <v>-10348</v>
          </cell>
          <cell r="FS80">
            <v>-10348</v>
          </cell>
          <cell r="FT80">
            <v>-10348</v>
          </cell>
          <cell r="FU80">
            <v>-10348</v>
          </cell>
          <cell r="FV80">
            <v>-10348</v>
          </cell>
          <cell r="FW80">
            <v>-10348</v>
          </cell>
          <cell r="FX80">
            <v>-10348</v>
          </cell>
          <cell r="GO80">
            <v>0</v>
          </cell>
          <cell r="GP80">
            <v>0</v>
          </cell>
          <cell r="GQ80">
            <v>0</v>
          </cell>
          <cell r="GR80">
            <v>-10348</v>
          </cell>
          <cell r="GS80">
            <v>0</v>
          </cell>
          <cell r="GT80">
            <v>-1</v>
          </cell>
          <cell r="GU80">
            <v>0</v>
          </cell>
          <cell r="GV80">
            <v>-10348</v>
          </cell>
          <cell r="GW80">
            <v>0</v>
          </cell>
          <cell r="GX80">
            <v>189.072</v>
          </cell>
          <cell r="GY80">
            <v>0</v>
          </cell>
          <cell r="GZ80">
            <v>-10350.09</v>
          </cell>
          <cell r="HA80">
            <v>0</v>
          </cell>
          <cell r="HB80">
            <v>200.874</v>
          </cell>
          <cell r="HC80">
            <v>0</v>
          </cell>
          <cell r="HD80">
            <v>-10350</v>
          </cell>
          <cell r="HE80">
            <v>0</v>
          </cell>
          <cell r="HF80">
            <v>518.02</v>
          </cell>
          <cell r="HG80">
            <v>0</v>
          </cell>
          <cell r="HH80">
            <v>-10349.52</v>
          </cell>
          <cell r="HI80">
            <v>0</v>
          </cell>
          <cell r="HJ80">
            <v>0</v>
          </cell>
          <cell r="HK80">
            <v>0</v>
          </cell>
          <cell r="HL80">
            <v>-10350</v>
          </cell>
          <cell r="HM80">
            <v>0</v>
          </cell>
          <cell r="HN80">
            <v>0</v>
          </cell>
          <cell r="HO80">
            <v>0</v>
          </cell>
          <cell r="HP80">
            <v>-10350</v>
          </cell>
        </row>
        <row r="81">
          <cell r="A81" t="str">
            <v>SP-660</v>
          </cell>
          <cell r="B81" t="str">
            <v>SP</v>
          </cell>
          <cell r="C81">
            <v>660</v>
          </cell>
          <cell r="D81" t="str">
            <v>10013 COM RETTIFICHE CAVTOMI</v>
          </cell>
          <cell r="E81">
            <v>-15010</v>
          </cell>
          <cell r="H81">
            <v>-15108</v>
          </cell>
          <cell r="J81">
            <v>-15173</v>
          </cell>
          <cell r="X81">
            <v>-15108</v>
          </cell>
          <cell r="Y81">
            <v>-15142</v>
          </cell>
          <cell r="Z81">
            <v>-15176</v>
          </cell>
          <cell r="AA81">
            <v>-15206</v>
          </cell>
          <cell r="AB81">
            <v>-15240</v>
          </cell>
          <cell r="AC81">
            <v>-15273</v>
          </cell>
          <cell r="AD81">
            <v>-15307</v>
          </cell>
          <cell r="AE81">
            <v>-15340</v>
          </cell>
          <cell r="AF81">
            <v>-15374</v>
          </cell>
          <cell r="AG81">
            <v>100</v>
          </cell>
          <cell r="AH81">
            <v>67</v>
          </cell>
          <cell r="AI81">
            <v>33</v>
          </cell>
          <cell r="AJ81">
            <v>1</v>
          </cell>
          <cell r="BA81">
            <v>-11570</v>
          </cell>
          <cell r="BD81">
            <v>-12196</v>
          </cell>
          <cell r="BF81">
            <v>-12512</v>
          </cell>
          <cell r="BT81">
            <v>-12188</v>
          </cell>
          <cell r="BU81">
            <v>-12360</v>
          </cell>
          <cell r="BV81">
            <v>-12536</v>
          </cell>
          <cell r="BW81">
            <v>-12700</v>
          </cell>
          <cell r="BX81">
            <v>-12845</v>
          </cell>
          <cell r="BY81">
            <v>-12984</v>
          </cell>
          <cell r="BZ81">
            <v>-13122</v>
          </cell>
          <cell r="CA81">
            <v>-13253</v>
          </cell>
          <cell r="CB81">
            <v>-13348</v>
          </cell>
          <cell r="CC81">
            <v>1921</v>
          </cell>
          <cell r="CD81">
            <v>1804</v>
          </cell>
          <cell r="CE81">
            <v>1695</v>
          </cell>
          <cell r="CF81">
            <v>1596</v>
          </cell>
          <cell r="CW81">
            <v>0</v>
          </cell>
          <cell r="CZ81">
            <v>0</v>
          </cell>
          <cell r="DB81">
            <v>0</v>
          </cell>
          <cell r="DP81">
            <v>0</v>
          </cell>
          <cell r="DQ81">
            <v>0</v>
          </cell>
          <cell r="DR81">
            <v>0</v>
          </cell>
          <cell r="DS81">
            <v>0</v>
          </cell>
          <cell r="DT81">
            <v>0</v>
          </cell>
          <cell r="DU81">
            <v>0</v>
          </cell>
          <cell r="DV81">
            <v>0</v>
          </cell>
          <cell r="DW81">
            <v>0</v>
          </cell>
          <cell r="DX81">
            <v>0</v>
          </cell>
          <cell r="DY81">
            <v>0</v>
          </cell>
          <cell r="DZ81">
            <v>0</v>
          </cell>
          <cell r="EA81">
            <v>0</v>
          </cell>
          <cell r="EB81">
            <v>0</v>
          </cell>
          <cell r="ES81">
            <v>-36690</v>
          </cell>
          <cell r="EV81">
            <v>-36690</v>
          </cell>
          <cell r="EX81">
            <v>-36690</v>
          </cell>
          <cell r="FL81">
            <v>-36690</v>
          </cell>
          <cell r="FM81">
            <v>-36690</v>
          </cell>
          <cell r="FN81">
            <v>-36690</v>
          </cell>
          <cell r="FO81">
            <v>-36691</v>
          </cell>
          <cell r="FP81">
            <v>-36691</v>
          </cell>
          <cell r="FQ81">
            <v>-36691</v>
          </cell>
          <cell r="FR81">
            <v>-36691</v>
          </cell>
          <cell r="FS81">
            <v>-36691</v>
          </cell>
          <cell r="FT81">
            <v>-36691</v>
          </cell>
          <cell r="FU81">
            <v>-52199</v>
          </cell>
          <cell r="FV81">
            <v>-52198</v>
          </cell>
          <cell r="FW81">
            <v>-52198</v>
          </cell>
          <cell r="FX81">
            <v>-52199</v>
          </cell>
          <cell r="GO81">
            <v>1</v>
          </cell>
          <cell r="GP81">
            <v>770</v>
          </cell>
          <cell r="GQ81">
            <v>0</v>
          </cell>
          <cell r="GR81">
            <v>-52199</v>
          </cell>
          <cell r="GS81">
            <v>1</v>
          </cell>
          <cell r="GT81">
            <v>1</v>
          </cell>
          <cell r="GU81">
            <v>0</v>
          </cell>
          <cell r="GV81">
            <v>-52199</v>
          </cell>
          <cell r="GW81">
            <v>96.804000000000002</v>
          </cell>
          <cell r="GX81">
            <v>3477.817</v>
          </cell>
          <cell r="GY81">
            <v>-0.377</v>
          </cell>
          <cell r="GZ81">
            <v>-51830.59</v>
          </cell>
          <cell r="HA81">
            <v>-15111.727999999999</v>
          </cell>
          <cell r="HB81">
            <v>-11913.995000000001</v>
          </cell>
          <cell r="HC81">
            <v>0</v>
          </cell>
          <cell r="HD81">
            <v>-36750</v>
          </cell>
          <cell r="HE81">
            <v>-14626.97</v>
          </cell>
          <cell r="HF81">
            <v>-9197.7800000000007</v>
          </cell>
          <cell r="HG81">
            <v>0</v>
          </cell>
          <cell r="HH81">
            <v>-36769.93</v>
          </cell>
          <cell r="HI81">
            <v>97</v>
          </cell>
          <cell r="HJ81">
            <v>1234</v>
          </cell>
          <cell r="HK81">
            <v>0</v>
          </cell>
          <cell r="HL81">
            <v>-51845</v>
          </cell>
          <cell r="HM81">
            <v>97</v>
          </cell>
          <cell r="HN81">
            <v>298</v>
          </cell>
          <cell r="HO81">
            <v>0</v>
          </cell>
          <cell r="HP81">
            <v>-51845</v>
          </cell>
        </row>
        <row r="82">
          <cell r="A82" t="str">
            <v>SP-670</v>
          </cell>
          <cell r="B82" t="str">
            <v>SP</v>
          </cell>
          <cell r="C82">
            <v>670</v>
          </cell>
          <cell r="D82" t="str">
            <v>10014 COM RETTIFICHE COCIV</v>
          </cell>
          <cell r="E82">
            <v>-22210</v>
          </cell>
          <cell r="H82">
            <v>-22316</v>
          </cell>
          <cell r="J82">
            <v>-22163</v>
          </cell>
          <cell r="X82">
            <v>-20548</v>
          </cell>
          <cell r="Y82">
            <v>-20461</v>
          </cell>
          <cell r="Z82">
            <v>-20476</v>
          </cell>
          <cell r="AA82">
            <v>-20490</v>
          </cell>
          <cell r="AB82">
            <v>-20403</v>
          </cell>
          <cell r="AC82">
            <v>-20417</v>
          </cell>
          <cell r="AD82">
            <v>-20431</v>
          </cell>
          <cell r="AE82">
            <v>-20344</v>
          </cell>
          <cell r="AF82">
            <v>-20358</v>
          </cell>
          <cell r="AG82">
            <v>-20372</v>
          </cell>
          <cell r="AH82">
            <v>-20239</v>
          </cell>
          <cell r="AI82">
            <v>-20253</v>
          </cell>
          <cell r="AJ82">
            <v>-20267</v>
          </cell>
          <cell r="BA82">
            <v>24270</v>
          </cell>
          <cell r="BD82">
            <v>24158</v>
          </cell>
          <cell r="BF82">
            <v>24311</v>
          </cell>
          <cell r="BT82">
            <v>25926</v>
          </cell>
          <cell r="BU82">
            <v>26013</v>
          </cell>
          <cell r="BV82">
            <v>25998</v>
          </cell>
          <cell r="BW82">
            <v>25984</v>
          </cell>
          <cell r="BX82">
            <v>26071</v>
          </cell>
          <cell r="BY82">
            <v>26057</v>
          </cell>
          <cell r="BZ82">
            <v>26043</v>
          </cell>
          <cell r="CA82">
            <v>26130</v>
          </cell>
          <cell r="CB82">
            <v>26116</v>
          </cell>
          <cell r="CC82">
            <v>26102</v>
          </cell>
          <cell r="CD82">
            <v>26235</v>
          </cell>
          <cell r="CE82">
            <v>26221</v>
          </cell>
          <cell r="CF82">
            <v>26207</v>
          </cell>
          <cell r="CW82">
            <v>0</v>
          </cell>
          <cell r="CZ82">
            <v>0</v>
          </cell>
          <cell r="DB82">
            <v>0</v>
          </cell>
          <cell r="DP82">
            <v>0</v>
          </cell>
          <cell r="DQ82">
            <v>0</v>
          </cell>
          <cell r="DR82">
            <v>0</v>
          </cell>
          <cell r="DS82">
            <v>0</v>
          </cell>
          <cell r="DT82">
            <v>0</v>
          </cell>
          <cell r="DU82">
            <v>0</v>
          </cell>
          <cell r="DV82">
            <v>0</v>
          </cell>
          <cell r="DW82">
            <v>0</v>
          </cell>
          <cell r="DX82">
            <v>0</v>
          </cell>
          <cell r="DY82">
            <v>0</v>
          </cell>
          <cell r="DZ82">
            <v>0</v>
          </cell>
          <cell r="EA82">
            <v>0</v>
          </cell>
          <cell r="EB82">
            <v>0</v>
          </cell>
          <cell r="ES82">
            <v>-23440</v>
          </cell>
          <cell r="EV82">
            <v>-23354</v>
          </cell>
          <cell r="EX82">
            <v>-23507</v>
          </cell>
          <cell r="FL82">
            <v>-25135</v>
          </cell>
          <cell r="FM82">
            <v>-25236</v>
          </cell>
          <cell r="FN82">
            <v>-25236</v>
          </cell>
          <cell r="FO82">
            <v>-25236</v>
          </cell>
          <cell r="FP82">
            <v>-25337</v>
          </cell>
          <cell r="FQ82">
            <v>-25337</v>
          </cell>
          <cell r="FR82">
            <v>-25337</v>
          </cell>
          <cell r="FS82">
            <v>-25438</v>
          </cell>
          <cell r="FT82">
            <v>-25438</v>
          </cell>
          <cell r="FU82">
            <v>-25438</v>
          </cell>
          <cell r="FV82">
            <v>-25586</v>
          </cell>
          <cell r="FW82">
            <v>-25586</v>
          </cell>
          <cell r="FX82">
            <v>-25586</v>
          </cell>
          <cell r="GO82">
            <v>-20267</v>
          </cell>
          <cell r="GP82">
            <v>26207</v>
          </cell>
          <cell r="GQ82">
            <v>0</v>
          </cell>
          <cell r="GR82">
            <v>-25586</v>
          </cell>
          <cell r="GS82">
            <v>-20267</v>
          </cell>
          <cell r="GT82">
            <v>26207</v>
          </cell>
          <cell r="GU82">
            <v>0</v>
          </cell>
          <cell r="GV82">
            <v>-25586</v>
          </cell>
          <cell r="GW82">
            <v>-20166.185000000001</v>
          </cell>
          <cell r="GX82">
            <v>26307.399000000001</v>
          </cell>
          <cell r="GY82">
            <v>0</v>
          </cell>
          <cell r="GZ82">
            <v>-25610.43</v>
          </cell>
          <cell r="HA82">
            <v>-22016.074000000001</v>
          </cell>
          <cell r="HB82">
            <v>24457.51</v>
          </cell>
          <cell r="HC82">
            <v>0</v>
          </cell>
          <cell r="HD82">
            <v>-23550</v>
          </cell>
          <cell r="HE82">
            <v>-22132.71</v>
          </cell>
          <cell r="HF82">
            <v>24340.880000000001</v>
          </cell>
          <cell r="HG82">
            <v>0</v>
          </cell>
          <cell r="HH82">
            <v>-23476.720000000001</v>
          </cell>
          <cell r="HI82">
            <v>-20149</v>
          </cell>
          <cell r="HJ82">
            <v>26324</v>
          </cell>
          <cell r="HK82">
            <v>0</v>
          </cell>
          <cell r="HL82">
            <v>-25712</v>
          </cell>
          <cell r="HM82">
            <v>-20149</v>
          </cell>
          <cell r="HN82">
            <v>26324</v>
          </cell>
          <cell r="HO82">
            <v>0</v>
          </cell>
          <cell r="HP82">
            <v>-25712</v>
          </cell>
        </row>
        <row r="83">
          <cell r="A83" t="str">
            <v>SP-680</v>
          </cell>
          <cell r="B83" t="str">
            <v>SP</v>
          </cell>
          <cell r="C83">
            <v>680</v>
          </cell>
          <cell r="D83" t="str">
            <v>10016 COM IRICAV DUE</v>
          </cell>
          <cell r="E83">
            <v>-5080</v>
          </cell>
          <cell r="H83">
            <v>-5085</v>
          </cell>
          <cell r="J83">
            <v>-5051</v>
          </cell>
          <cell r="X83">
            <v>-4841</v>
          </cell>
          <cell r="Y83">
            <v>-4834</v>
          </cell>
          <cell r="Z83">
            <v>-4837</v>
          </cell>
          <cell r="AA83">
            <v>-4779</v>
          </cell>
          <cell r="AB83">
            <v>-4772</v>
          </cell>
          <cell r="AC83">
            <v>-4775</v>
          </cell>
          <cell r="AD83">
            <v>-4717</v>
          </cell>
          <cell r="AE83">
            <v>-4710</v>
          </cell>
          <cell r="AF83">
            <v>-4713</v>
          </cell>
          <cell r="AG83">
            <v>-4655</v>
          </cell>
          <cell r="AH83">
            <v>-4648</v>
          </cell>
          <cell r="AI83">
            <v>-4651</v>
          </cell>
          <cell r="AJ83">
            <v>-4612</v>
          </cell>
          <cell r="BA83">
            <v>-5080</v>
          </cell>
          <cell r="BD83">
            <v>-5085</v>
          </cell>
          <cell r="BF83">
            <v>-5051</v>
          </cell>
          <cell r="BT83">
            <v>-4841</v>
          </cell>
          <cell r="BU83">
            <v>-4834</v>
          </cell>
          <cell r="BV83">
            <v>-4837</v>
          </cell>
          <cell r="BW83">
            <v>-4779</v>
          </cell>
          <cell r="BX83">
            <v>-4772</v>
          </cell>
          <cell r="BY83">
            <v>-4775</v>
          </cell>
          <cell r="BZ83">
            <v>-4717</v>
          </cell>
          <cell r="CA83">
            <v>-4710</v>
          </cell>
          <cell r="CB83">
            <v>-4713</v>
          </cell>
          <cell r="CC83">
            <v>-4655</v>
          </cell>
          <cell r="CD83">
            <v>-4648</v>
          </cell>
          <cell r="CE83">
            <v>-4651</v>
          </cell>
          <cell r="CF83">
            <v>-4612</v>
          </cell>
          <cell r="CW83">
            <v>0</v>
          </cell>
          <cell r="CZ83">
            <v>0</v>
          </cell>
          <cell r="DB83">
            <v>0</v>
          </cell>
          <cell r="DP83">
            <v>0</v>
          </cell>
          <cell r="DQ83">
            <v>0</v>
          </cell>
          <cell r="DR83">
            <v>0</v>
          </cell>
          <cell r="DS83">
            <v>0</v>
          </cell>
          <cell r="DT83">
            <v>0</v>
          </cell>
          <cell r="DU83">
            <v>0</v>
          </cell>
          <cell r="DV83">
            <v>0</v>
          </cell>
          <cell r="DW83">
            <v>0</v>
          </cell>
          <cell r="DX83">
            <v>0</v>
          </cell>
          <cell r="DY83">
            <v>0</v>
          </cell>
          <cell r="DZ83">
            <v>0</v>
          </cell>
          <cell r="EA83">
            <v>0</v>
          </cell>
          <cell r="EB83">
            <v>0</v>
          </cell>
          <cell r="ES83">
            <v>8270</v>
          </cell>
          <cell r="EV83">
            <v>8262.4599999999991</v>
          </cell>
          <cell r="EX83">
            <v>8231</v>
          </cell>
          <cell r="FL83">
            <v>8022</v>
          </cell>
          <cell r="FM83">
            <v>8012</v>
          </cell>
          <cell r="FN83">
            <v>8012</v>
          </cell>
          <cell r="FO83">
            <v>7950</v>
          </cell>
          <cell r="FP83">
            <v>7939</v>
          </cell>
          <cell r="FQ83">
            <v>7939</v>
          </cell>
          <cell r="FR83">
            <v>7877</v>
          </cell>
          <cell r="FS83">
            <v>7866</v>
          </cell>
          <cell r="FT83">
            <v>7866</v>
          </cell>
          <cell r="FU83">
            <v>7804</v>
          </cell>
          <cell r="FV83">
            <v>7794</v>
          </cell>
          <cell r="FW83">
            <v>7794</v>
          </cell>
          <cell r="FX83">
            <v>7751</v>
          </cell>
          <cell r="GO83">
            <v>-4612</v>
          </cell>
          <cell r="GP83">
            <v>-4612</v>
          </cell>
          <cell r="GQ83">
            <v>0</v>
          </cell>
          <cell r="GR83">
            <v>7751</v>
          </cell>
          <cell r="GS83">
            <v>-4612</v>
          </cell>
          <cell r="GT83">
            <v>-4612</v>
          </cell>
          <cell r="GU83">
            <v>0</v>
          </cell>
          <cell r="GV83">
            <v>7751</v>
          </cell>
          <cell r="GW83">
            <v>-4594.3519999999999</v>
          </cell>
          <cell r="GX83">
            <v>-4594.3519999999999</v>
          </cell>
          <cell r="GY83">
            <v>0</v>
          </cell>
          <cell r="GZ83">
            <v>7742.01</v>
          </cell>
          <cell r="HA83">
            <v>-4067</v>
          </cell>
          <cell r="HB83">
            <v>-4067</v>
          </cell>
          <cell r="HC83">
            <v>0</v>
          </cell>
          <cell r="HD83">
            <v>7260</v>
          </cell>
          <cell r="HE83">
            <v>-5046.13</v>
          </cell>
          <cell r="HF83">
            <v>-5046.13</v>
          </cell>
          <cell r="HG83">
            <v>0</v>
          </cell>
          <cell r="HH83">
            <v>3864.71</v>
          </cell>
          <cell r="HI83">
            <v>-4594</v>
          </cell>
          <cell r="HJ83">
            <v>-4594</v>
          </cell>
          <cell r="HK83">
            <v>0</v>
          </cell>
          <cell r="HL83">
            <v>7665</v>
          </cell>
          <cell r="HM83">
            <v>-4594</v>
          </cell>
          <cell r="HN83">
            <v>-4594</v>
          </cell>
          <cell r="HO83">
            <v>0</v>
          </cell>
          <cell r="HP83">
            <v>7665</v>
          </cell>
        </row>
        <row r="84">
          <cell r="A84" t="str">
            <v>SP-1040</v>
          </cell>
          <cell r="B84" t="str">
            <v>SP</v>
          </cell>
          <cell r="C84">
            <v>1040</v>
          </cell>
          <cell r="D84" t="str">
            <v>17140 COM IL NUOVO CASTORO ALGERIE S.A.R.L.</v>
          </cell>
          <cell r="E84">
            <v>780</v>
          </cell>
          <cell r="H84">
            <v>146.16</v>
          </cell>
          <cell r="J84">
            <v>160</v>
          </cell>
          <cell r="X84">
            <v>-2859</v>
          </cell>
          <cell r="Y84">
            <v>-2517</v>
          </cell>
          <cell r="Z84">
            <v>-3323</v>
          </cell>
          <cell r="AA84">
            <v>-3058</v>
          </cell>
          <cell r="AB84">
            <v>-3380</v>
          </cell>
          <cell r="AC84">
            <v>-4037</v>
          </cell>
          <cell r="AD84">
            <v>-3365</v>
          </cell>
          <cell r="AE84">
            <v>-4948</v>
          </cell>
          <cell r="AF84">
            <v>-5290</v>
          </cell>
          <cell r="AG84">
            <v>-5132</v>
          </cell>
          <cell r="AH84">
            <v>-5740</v>
          </cell>
          <cell r="AI84">
            <v>-4543</v>
          </cell>
          <cell r="AJ84">
            <v>-4096</v>
          </cell>
          <cell r="BA84">
            <v>2670</v>
          </cell>
          <cell r="BD84">
            <v>1972.4</v>
          </cell>
          <cell r="BF84">
            <v>2043</v>
          </cell>
          <cell r="BT84">
            <v>-239</v>
          </cell>
          <cell r="BU84">
            <v>326</v>
          </cell>
          <cell r="BV84">
            <v>-279</v>
          </cell>
          <cell r="BW84">
            <v>-101</v>
          </cell>
          <cell r="BX84">
            <v>-510</v>
          </cell>
          <cell r="BY84">
            <v>-852</v>
          </cell>
          <cell r="BZ84">
            <v>-267</v>
          </cell>
          <cell r="CA84">
            <v>-1938</v>
          </cell>
          <cell r="CB84">
            <v>-2367</v>
          </cell>
          <cell r="CC84">
            <v>-1836</v>
          </cell>
          <cell r="CD84">
            <v>-2531</v>
          </cell>
          <cell r="CE84">
            <v>-1421</v>
          </cell>
          <cell r="CF84">
            <v>-715</v>
          </cell>
          <cell r="CW84">
            <v>1210</v>
          </cell>
          <cell r="CZ84">
            <v>500.02</v>
          </cell>
          <cell r="DB84">
            <v>910</v>
          </cell>
          <cell r="DP84">
            <v>2154</v>
          </cell>
          <cell r="DQ84">
            <v>1944</v>
          </cell>
          <cell r="DR84">
            <v>2881</v>
          </cell>
          <cell r="DS84">
            <v>2228</v>
          </cell>
          <cell r="DT84">
            <v>2911</v>
          </cell>
          <cell r="DU84">
            <v>3526</v>
          </cell>
          <cell r="DV84">
            <v>2628</v>
          </cell>
          <cell r="DW84">
            <v>4021</v>
          </cell>
          <cell r="DX84">
            <v>4113</v>
          </cell>
          <cell r="DY84">
            <v>3223</v>
          </cell>
          <cell r="DZ84">
            <v>2935</v>
          </cell>
          <cell r="EA84">
            <v>1995</v>
          </cell>
          <cell r="EB84">
            <v>2148</v>
          </cell>
          <cell r="ES84">
            <v>1210</v>
          </cell>
          <cell r="EV84">
            <v>500.02</v>
          </cell>
          <cell r="EX84">
            <v>910</v>
          </cell>
          <cell r="FL84">
            <v>2154</v>
          </cell>
          <cell r="FM84">
            <v>1944</v>
          </cell>
          <cell r="FN84">
            <v>2881</v>
          </cell>
          <cell r="FO84">
            <v>2228</v>
          </cell>
          <cell r="FP84">
            <v>2911</v>
          </cell>
          <cell r="FQ84">
            <v>3526</v>
          </cell>
          <cell r="FR84">
            <v>2628</v>
          </cell>
          <cell r="FS84">
            <v>4021</v>
          </cell>
          <cell r="FT84">
            <v>4113</v>
          </cell>
          <cell r="FU84">
            <v>3223</v>
          </cell>
          <cell r="FV84">
            <v>2935</v>
          </cell>
          <cell r="FW84">
            <v>1995</v>
          </cell>
          <cell r="FX84">
            <v>2148</v>
          </cell>
          <cell r="GO84">
            <v>-1741</v>
          </cell>
          <cell r="GP84">
            <v>971</v>
          </cell>
          <cell r="GQ84">
            <v>739</v>
          </cell>
          <cell r="GR84">
            <v>739</v>
          </cell>
          <cell r="GS84">
            <v>-530</v>
          </cell>
          <cell r="GT84">
            <v>1744</v>
          </cell>
          <cell r="GU84">
            <v>117</v>
          </cell>
          <cell r="GV84">
            <v>117</v>
          </cell>
          <cell r="GW84">
            <v>220.601</v>
          </cell>
          <cell r="GX84">
            <v>1122.5809999999999</v>
          </cell>
          <cell r="GY84">
            <v>762.33600000000001</v>
          </cell>
          <cell r="GZ84">
            <v>762.34</v>
          </cell>
          <cell r="HA84">
            <v>169.39699999999999</v>
          </cell>
          <cell r="HB84">
            <v>3155.8</v>
          </cell>
          <cell r="HC84">
            <v>90.55</v>
          </cell>
          <cell r="HD84">
            <v>230</v>
          </cell>
          <cell r="HE84">
            <v>-1400</v>
          </cell>
          <cell r="HF84">
            <v>312.95999999999998</v>
          </cell>
          <cell r="HG84">
            <v>2195.0500000000002</v>
          </cell>
          <cell r="HH84">
            <v>2195.0500000000002</v>
          </cell>
          <cell r="HI84">
            <v>813</v>
          </cell>
          <cell r="HJ84">
            <v>904</v>
          </cell>
          <cell r="HK84">
            <v>1876</v>
          </cell>
          <cell r="HL84">
            <v>1876</v>
          </cell>
          <cell r="HM84">
            <v>1541</v>
          </cell>
          <cell r="HN84">
            <v>1541</v>
          </cell>
          <cell r="HO84">
            <v>2134</v>
          </cell>
          <cell r="HP84">
            <v>2134</v>
          </cell>
        </row>
        <row r="85">
          <cell r="A85" t="str">
            <v>SP-1060</v>
          </cell>
          <cell r="B85" t="str">
            <v>SP</v>
          </cell>
          <cell r="C85">
            <v>1060</v>
          </cell>
          <cell r="D85" t="str">
            <v>27029 COM OR.MA. SCRL</v>
          </cell>
          <cell r="E85">
            <v>-40</v>
          </cell>
          <cell r="H85">
            <v>-40.33</v>
          </cell>
          <cell r="J85">
            <v>-40</v>
          </cell>
          <cell r="X85">
            <v>-40</v>
          </cell>
          <cell r="Y85">
            <v>-40</v>
          </cell>
          <cell r="Z85">
            <v>-40</v>
          </cell>
          <cell r="AA85">
            <v>-40</v>
          </cell>
          <cell r="AB85">
            <v>-40</v>
          </cell>
          <cell r="AC85">
            <v>-40</v>
          </cell>
          <cell r="AD85">
            <v>-40</v>
          </cell>
          <cell r="AE85">
            <v>-40</v>
          </cell>
          <cell r="AF85">
            <v>-40</v>
          </cell>
          <cell r="AG85">
            <v>-40</v>
          </cell>
          <cell r="AH85">
            <v>-40</v>
          </cell>
          <cell r="AI85">
            <v>-40</v>
          </cell>
          <cell r="AJ85">
            <v>-40</v>
          </cell>
          <cell r="BA85">
            <v>-40</v>
          </cell>
          <cell r="BD85">
            <v>-40.08</v>
          </cell>
          <cell r="BF85">
            <v>-40</v>
          </cell>
          <cell r="BT85">
            <v>-40</v>
          </cell>
          <cell r="BU85">
            <v>-40</v>
          </cell>
          <cell r="BV85">
            <v>-40</v>
          </cell>
          <cell r="BW85">
            <v>-40</v>
          </cell>
          <cell r="BX85">
            <v>-40</v>
          </cell>
          <cell r="BY85">
            <v>-40</v>
          </cell>
          <cell r="BZ85">
            <v>-40</v>
          </cell>
          <cell r="CA85">
            <v>-40</v>
          </cell>
          <cell r="CB85">
            <v>-40</v>
          </cell>
          <cell r="CC85">
            <v>-40</v>
          </cell>
          <cell r="CD85">
            <v>-40</v>
          </cell>
          <cell r="CE85">
            <v>-40</v>
          </cell>
          <cell r="CF85">
            <v>-40</v>
          </cell>
          <cell r="CW85">
            <v>50</v>
          </cell>
          <cell r="CZ85">
            <v>45.58</v>
          </cell>
          <cell r="DB85">
            <v>46</v>
          </cell>
          <cell r="DP85">
            <v>46</v>
          </cell>
          <cell r="DQ85">
            <v>46</v>
          </cell>
          <cell r="DR85">
            <v>46</v>
          </cell>
          <cell r="DS85">
            <v>46</v>
          </cell>
          <cell r="DT85">
            <v>46</v>
          </cell>
          <cell r="DU85">
            <v>46</v>
          </cell>
          <cell r="DV85">
            <v>46</v>
          </cell>
          <cell r="DW85">
            <v>46</v>
          </cell>
          <cell r="DX85">
            <v>46</v>
          </cell>
          <cell r="DY85">
            <v>46</v>
          </cell>
          <cell r="DZ85">
            <v>46</v>
          </cell>
          <cell r="EA85">
            <v>46</v>
          </cell>
          <cell r="EB85">
            <v>46</v>
          </cell>
          <cell r="ES85">
            <v>50</v>
          </cell>
          <cell r="EV85">
            <v>45.58</v>
          </cell>
          <cell r="EX85">
            <v>46</v>
          </cell>
          <cell r="FL85">
            <v>46</v>
          </cell>
          <cell r="FM85">
            <v>46</v>
          </cell>
          <cell r="FN85">
            <v>46</v>
          </cell>
          <cell r="FO85">
            <v>46</v>
          </cell>
          <cell r="FP85">
            <v>46</v>
          </cell>
          <cell r="FQ85">
            <v>46</v>
          </cell>
          <cell r="FR85">
            <v>46</v>
          </cell>
          <cell r="FS85">
            <v>46</v>
          </cell>
          <cell r="FT85">
            <v>46</v>
          </cell>
          <cell r="FU85">
            <v>46</v>
          </cell>
          <cell r="FV85">
            <v>46</v>
          </cell>
          <cell r="FW85">
            <v>46</v>
          </cell>
          <cell r="FX85">
            <v>46</v>
          </cell>
          <cell r="GO85">
            <v>-40</v>
          </cell>
          <cell r="GP85">
            <v>-40</v>
          </cell>
          <cell r="GQ85">
            <v>46</v>
          </cell>
          <cell r="GR85">
            <v>46</v>
          </cell>
          <cell r="GS85">
            <v>-40</v>
          </cell>
          <cell r="GT85">
            <v>-40</v>
          </cell>
          <cell r="GU85">
            <v>46</v>
          </cell>
          <cell r="GV85">
            <v>46</v>
          </cell>
          <cell r="GW85">
            <v>0</v>
          </cell>
          <cell r="GX85">
            <v>0</v>
          </cell>
          <cell r="GY85">
            <v>0</v>
          </cell>
          <cell r="GZ85">
            <v>0</v>
          </cell>
          <cell r="HA85">
            <v>-40.33</v>
          </cell>
          <cell r="HB85">
            <v>-40.076999999999998</v>
          </cell>
          <cell r="HC85">
            <v>45.576999999999998</v>
          </cell>
          <cell r="HD85">
            <v>50</v>
          </cell>
          <cell r="HE85">
            <v>-73.83</v>
          </cell>
          <cell r="HF85">
            <v>-73.58</v>
          </cell>
          <cell r="HG85">
            <v>79.08</v>
          </cell>
          <cell r="HH85">
            <v>79.08</v>
          </cell>
        </row>
        <row r="86">
          <cell r="A86" t="str">
            <v>SP-741</v>
          </cell>
          <cell r="B86" t="str">
            <v>SP</v>
          </cell>
          <cell r="C86">
            <v>741</v>
          </cell>
          <cell r="D86" t="str">
            <v>28027I CONSORZIO PALAEUROPA</v>
          </cell>
          <cell r="E86">
            <v>0</v>
          </cell>
          <cell r="J86">
            <v>0</v>
          </cell>
          <cell r="BA86">
            <v>0</v>
          </cell>
          <cell r="BF86">
            <v>0</v>
          </cell>
          <cell r="CW86">
            <v>0</v>
          </cell>
          <cell r="DB86">
            <v>0</v>
          </cell>
          <cell r="ES86">
            <v>0</v>
          </cell>
          <cell r="EX86">
            <v>0</v>
          </cell>
          <cell r="GW86">
            <v>0</v>
          </cell>
          <cell r="GX86">
            <v>0</v>
          </cell>
          <cell r="GY86">
            <v>0</v>
          </cell>
          <cell r="GZ86">
            <v>0</v>
          </cell>
          <cell r="HA86">
            <v>0</v>
          </cell>
          <cell r="HB86">
            <v>0</v>
          </cell>
          <cell r="HC86">
            <v>0</v>
          </cell>
          <cell r="HD86">
            <v>0</v>
          </cell>
          <cell r="HE86">
            <v>-155.99</v>
          </cell>
          <cell r="HF86">
            <v>-155.99</v>
          </cell>
          <cell r="HG86">
            <v>0</v>
          </cell>
          <cell r="HH86">
            <v>0</v>
          </cell>
        </row>
        <row r="87">
          <cell r="A87" t="str">
            <v>SP-461</v>
          </cell>
          <cell r="B87" t="str">
            <v>SP</v>
          </cell>
          <cell r="C87">
            <v>461</v>
          </cell>
          <cell r="D87" t="str">
            <v>28091PEDELOM - COM PEDELOMBARDA</v>
          </cell>
          <cell r="E87">
            <v>120</v>
          </cell>
          <cell r="H87">
            <v>797.57</v>
          </cell>
          <cell r="J87">
            <v>777</v>
          </cell>
          <cell r="X87">
            <v>931</v>
          </cell>
          <cell r="Y87">
            <v>1004</v>
          </cell>
          <cell r="Z87">
            <v>1069</v>
          </cell>
          <cell r="AA87">
            <v>1241</v>
          </cell>
          <cell r="AB87">
            <v>2849</v>
          </cell>
          <cell r="AC87">
            <v>2836</v>
          </cell>
          <cell r="AD87">
            <v>3071</v>
          </cell>
          <cell r="AE87">
            <v>3144</v>
          </cell>
          <cell r="AF87">
            <v>3130</v>
          </cell>
          <cell r="AG87">
            <v>3300</v>
          </cell>
          <cell r="AH87">
            <v>3370</v>
          </cell>
          <cell r="AI87">
            <v>3426</v>
          </cell>
          <cell r="AJ87">
            <v>5898</v>
          </cell>
          <cell r="BA87">
            <v>120</v>
          </cell>
          <cell r="BD87">
            <v>797.57</v>
          </cell>
          <cell r="BF87">
            <v>777</v>
          </cell>
          <cell r="BT87">
            <v>931</v>
          </cell>
          <cell r="BU87">
            <v>1004</v>
          </cell>
          <cell r="BV87">
            <v>1069</v>
          </cell>
          <cell r="BW87">
            <v>1241</v>
          </cell>
          <cell r="BX87">
            <v>2849</v>
          </cell>
          <cell r="BY87">
            <v>2836</v>
          </cell>
          <cell r="BZ87">
            <v>3071</v>
          </cell>
          <cell r="CA87">
            <v>3144</v>
          </cell>
          <cell r="CB87">
            <v>3130</v>
          </cell>
          <cell r="CC87">
            <v>3300</v>
          </cell>
          <cell r="CD87">
            <v>3370</v>
          </cell>
          <cell r="CE87">
            <v>3426</v>
          </cell>
          <cell r="CF87">
            <v>5898</v>
          </cell>
          <cell r="CW87">
            <v>9280</v>
          </cell>
          <cell r="CZ87">
            <v>8617.6</v>
          </cell>
          <cell r="DB87">
            <v>8646</v>
          </cell>
          <cell r="DP87">
            <v>8439</v>
          </cell>
          <cell r="DQ87">
            <v>8357</v>
          </cell>
          <cell r="DR87">
            <v>8286</v>
          </cell>
          <cell r="DS87">
            <v>8107</v>
          </cell>
          <cell r="DT87">
            <v>6498</v>
          </cell>
          <cell r="DU87">
            <v>6510</v>
          </cell>
          <cell r="DV87">
            <v>6272</v>
          </cell>
          <cell r="DW87">
            <v>6197</v>
          </cell>
          <cell r="DX87">
            <v>6209</v>
          </cell>
          <cell r="DY87">
            <v>6037</v>
          </cell>
          <cell r="DZ87">
            <v>5964</v>
          </cell>
          <cell r="EA87">
            <v>5894</v>
          </cell>
          <cell r="EB87">
            <v>3408</v>
          </cell>
          <cell r="ES87">
            <v>9280</v>
          </cell>
          <cell r="EV87">
            <v>8617.6</v>
          </cell>
          <cell r="EX87">
            <v>8646</v>
          </cell>
          <cell r="FL87">
            <v>8439</v>
          </cell>
          <cell r="FM87">
            <v>8357</v>
          </cell>
          <cell r="FN87">
            <v>8286</v>
          </cell>
          <cell r="FO87">
            <v>8107</v>
          </cell>
          <cell r="FP87">
            <v>6498</v>
          </cell>
          <cell r="FQ87">
            <v>6510</v>
          </cell>
          <cell r="FR87">
            <v>6272</v>
          </cell>
          <cell r="FS87">
            <v>6197</v>
          </cell>
          <cell r="FT87">
            <v>6209</v>
          </cell>
          <cell r="FU87">
            <v>6037</v>
          </cell>
          <cell r="FV87">
            <v>5964</v>
          </cell>
          <cell r="FW87">
            <v>5894</v>
          </cell>
          <cell r="FX87">
            <v>3408</v>
          </cell>
          <cell r="GO87">
            <v>20744</v>
          </cell>
          <cell r="GP87">
            <v>25873</v>
          </cell>
          <cell r="GQ87">
            <v>-16578</v>
          </cell>
          <cell r="GR87">
            <v>-16578</v>
          </cell>
          <cell r="GS87">
            <v>19987</v>
          </cell>
          <cell r="GT87">
            <v>26321</v>
          </cell>
          <cell r="GU87">
            <v>-16979</v>
          </cell>
          <cell r="GV87">
            <v>-16979</v>
          </cell>
          <cell r="GW87">
            <v>0</v>
          </cell>
          <cell r="GX87">
            <v>0</v>
          </cell>
          <cell r="GY87">
            <v>0</v>
          </cell>
          <cell r="GZ87">
            <v>0</v>
          </cell>
          <cell r="HA87">
            <v>0</v>
          </cell>
          <cell r="HB87">
            <v>0</v>
          </cell>
          <cell r="HC87">
            <v>0</v>
          </cell>
          <cell r="HD87">
            <v>0</v>
          </cell>
          <cell r="HE87">
            <v>0</v>
          </cell>
          <cell r="HF87">
            <v>0</v>
          </cell>
          <cell r="HG87">
            <v>0</v>
          </cell>
          <cell r="HH87">
            <v>0</v>
          </cell>
        </row>
        <row r="88">
          <cell r="A88" t="str">
            <v>SP-462</v>
          </cell>
          <cell r="B88" t="str">
            <v>SP</v>
          </cell>
          <cell r="C88">
            <v>462</v>
          </cell>
          <cell r="D88" t="str">
            <v>10017 COM RETTIFICHE PEDELOMBARDA</v>
          </cell>
          <cell r="H88">
            <v>27.05</v>
          </cell>
          <cell r="J88">
            <v>173</v>
          </cell>
          <cell r="BD88">
            <v>27.05</v>
          </cell>
          <cell r="BF88">
            <v>173</v>
          </cell>
          <cell r="CZ88">
            <v>0</v>
          </cell>
          <cell r="DB88">
            <v>0</v>
          </cell>
          <cell r="EV88">
            <v>-9.8699999999999992</v>
          </cell>
          <cell r="EX88">
            <v>-99</v>
          </cell>
        </row>
        <row r="89">
          <cell r="A89" t="str">
            <v>SP-690</v>
          </cell>
          <cell r="B89" t="str">
            <v>SP</v>
          </cell>
          <cell r="C89">
            <v>690</v>
          </cell>
          <cell r="D89" t="str">
            <v>34231 COM SALERNO REGGIO CALABRIA 2° LOT</v>
          </cell>
          <cell r="E89">
            <v>47360</v>
          </cell>
          <cell r="H89">
            <v>-20.49</v>
          </cell>
          <cell r="J89">
            <v>16998</v>
          </cell>
          <cell r="X89">
            <v>69749</v>
          </cell>
          <cell r="Y89">
            <v>9839</v>
          </cell>
          <cell r="Z89">
            <v>5267</v>
          </cell>
          <cell r="AA89">
            <v>67</v>
          </cell>
          <cell r="AB89">
            <v>-2053</v>
          </cell>
          <cell r="AC89">
            <v>-4156</v>
          </cell>
          <cell r="AD89">
            <v>-4767</v>
          </cell>
          <cell r="AE89">
            <v>-5419</v>
          </cell>
          <cell r="AF89">
            <v>-6525</v>
          </cell>
          <cell r="AG89">
            <v>-7118</v>
          </cell>
          <cell r="AH89">
            <v>-6427</v>
          </cell>
          <cell r="AI89">
            <v>-5577</v>
          </cell>
          <cell r="AJ89">
            <v>-4738</v>
          </cell>
          <cell r="BA89">
            <v>47360</v>
          </cell>
          <cell r="BD89">
            <v>-20.49</v>
          </cell>
          <cell r="BF89">
            <v>16998</v>
          </cell>
          <cell r="BT89">
            <v>69749</v>
          </cell>
          <cell r="BU89">
            <v>9839</v>
          </cell>
          <cell r="BV89">
            <v>5267</v>
          </cell>
          <cell r="BW89">
            <v>67</v>
          </cell>
          <cell r="BX89">
            <v>-2053</v>
          </cell>
          <cell r="BY89">
            <v>-4156</v>
          </cell>
          <cell r="BZ89">
            <v>-4767</v>
          </cell>
          <cell r="CA89">
            <v>-5419</v>
          </cell>
          <cell r="CB89">
            <v>-6525</v>
          </cell>
          <cell r="CC89">
            <v>-7118</v>
          </cell>
          <cell r="CD89">
            <v>-6427</v>
          </cell>
          <cell r="CE89">
            <v>-5577</v>
          </cell>
          <cell r="CF89">
            <v>-4738</v>
          </cell>
          <cell r="CW89">
            <v>-54200</v>
          </cell>
          <cell r="CZ89">
            <v>-2509.3000000000002</v>
          </cell>
          <cell r="DB89">
            <v>-4135</v>
          </cell>
          <cell r="DP89">
            <v>-60481</v>
          </cell>
          <cell r="DQ89">
            <v>-2596</v>
          </cell>
          <cell r="DR89">
            <v>9756</v>
          </cell>
          <cell r="DS89">
            <v>22013</v>
          </cell>
          <cell r="DT89">
            <v>24107</v>
          </cell>
          <cell r="DU89">
            <v>26186</v>
          </cell>
          <cell r="DV89">
            <v>26771</v>
          </cell>
          <cell r="DW89">
            <v>27399</v>
          </cell>
          <cell r="DX89">
            <v>28481</v>
          </cell>
          <cell r="DY89">
            <v>29048</v>
          </cell>
          <cell r="DZ89">
            <v>28330</v>
          </cell>
          <cell r="EA89">
            <v>27456</v>
          </cell>
          <cell r="EB89">
            <v>26592</v>
          </cell>
          <cell r="ES89">
            <v>-54200</v>
          </cell>
          <cell r="EV89">
            <v>-2562.2600000000002</v>
          </cell>
          <cell r="EX89">
            <v>-4135</v>
          </cell>
          <cell r="FL89">
            <v>-72264</v>
          </cell>
          <cell r="FM89">
            <v>-2596</v>
          </cell>
          <cell r="FN89">
            <v>9756</v>
          </cell>
          <cell r="FO89">
            <v>22013</v>
          </cell>
          <cell r="FP89">
            <v>24107</v>
          </cell>
          <cell r="FQ89">
            <v>26186</v>
          </cell>
          <cell r="FR89">
            <v>26771</v>
          </cell>
          <cell r="FS89">
            <v>27399</v>
          </cell>
          <cell r="FT89">
            <v>28481</v>
          </cell>
          <cell r="FU89">
            <v>29048</v>
          </cell>
          <cell r="FV89">
            <v>28330</v>
          </cell>
          <cell r="FW89">
            <v>27456</v>
          </cell>
          <cell r="FX89">
            <v>26592</v>
          </cell>
          <cell r="GO89">
            <v>3284</v>
          </cell>
          <cell r="GP89">
            <v>3284</v>
          </cell>
          <cell r="GQ89">
            <v>18240</v>
          </cell>
          <cell r="GR89">
            <v>18240</v>
          </cell>
          <cell r="GS89">
            <v>3241</v>
          </cell>
          <cell r="GT89">
            <v>3241</v>
          </cell>
          <cell r="GU89">
            <v>18092</v>
          </cell>
          <cell r="GV89">
            <v>18092</v>
          </cell>
          <cell r="GW89">
            <v>69847.990999999995</v>
          </cell>
          <cell r="GX89">
            <v>69847.990999999995</v>
          </cell>
          <cell r="GY89">
            <v>-90378.792000000001</v>
          </cell>
          <cell r="GZ89">
            <v>-90378.79</v>
          </cell>
          <cell r="HA89">
            <v>55805.535000000003</v>
          </cell>
          <cell r="HB89">
            <v>55805.535000000003</v>
          </cell>
          <cell r="HC89">
            <v>-76848.7</v>
          </cell>
          <cell r="HD89">
            <v>-77000</v>
          </cell>
          <cell r="HE89">
            <v>26437.55</v>
          </cell>
          <cell r="HF89">
            <v>26437.55</v>
          </cell>
          <cell r="HG89">
            <v>-45741.86</v>
          </cell>
          <cell r="HH89">
            <v>-47271.86</v>
          </cell>
          <cell r="HI89">
            <v>97495</v>
          </cell>
          <cell r="HJ89">
            <v>97495</v>
          </cell>
          <cell r="HK89">
            <v>-119253</v>
          </cell>
          <cell r="HL89">
            <v>-119253</v>
          </cell>
          <cell r="HM89">
            <v>3479</v>
          </cell>
          <cell r="HN89">
            <v>3479</v>
          </cell>
          <cell r="HO89">
            <v>-25430</v>
          </cell>
          <cell r="HP89">
            <v>-25430</v>
          </cell>
        </row>
        <row r="90">
          <cell r="A90" t="str">
            <v>SP-700</v>
          </cell>
          <cell r="B90" t="str">
            <v>SP</v>
          </cell>
          <cell r="C90">
            <v>700</v>
          </cell>
          <cell r="D90" t="str">
            <v>34233 COM REGGIO CALABRIA SCILLA</v>
          </cell>
          <cell r="E90">
            <v>14510</v>
          </cell>
          <cell r="H90">
            <v>16118.71</v>
          </cell>
          <cell r="J90">
            <v>16865</v>
          </cell>
          <cell r="X90">
            <v>15632</v>
          </cell>
          <cell r="Y90">
            <v>17940</v>
          </cell>
          <cell r="Z90">
            <v>21699</v>
          </cell>
          <cell r="AA90">
            <v>17977</v>
          </cell>
          <cell r="AB90">
            <v>25681</v>
          </cell>
          <cell r="AC90">
            <v>26864</v>
          </cell>
          <cell r="AD90">
            <v>26871</v>
          </cell>
          <cell r="AE90">
            <v>27682</v>
          </cell>
          <cell r="AF90">
            <v>27097</v>
          </cell>
          <cell r="AG90">
            <v>36135</v>
          </cell>
          <cell r="AH90">
            <v>35342</v>
          </cell>
          <cell r="AI90">
            <v>36722</v>
          </cell>
          <cell r="AJ90">
            <v>38453</v>
          </cell>
          <cell r="BA90">
            <v>14510</v>
          </cell>
          <cell r="BD90">
            <v>16118.71</v>
          </cell>
          <cell r="BF90">
            <v>16118</v>
          </cell>
          <cell r="BT90">
            <v>15632</v>
          </cell>
          <cell r="BU90">
            <v>17940</v>
          </cell>
          <cell r="BV90">
            <v>21699</v>
          </cell>
          <cell r="BW90">
            <v>17977</v>
          </cell>
          <cell r="BX90">
            <v>25681</v>
          </cell>
          <cell r="BY90">
            <v>26864</v>
          </cell>
          <cell r="BZ90">
            <v>26871</v>
          </cell>
          <cell r="CA90">
            <v>27682</v>
          </cell>
          <cell r="CB90">
            <v>27097</v>
          </cell>
          <cell r="CC90">
            <v>36135</v>
          </cell>
          <cell r="CD90">
            <v>35342</v>
          </cell>
          <cell r="CE90">
            <v>36722</v>
          </cell>
          <cell r="CF90">
            <v>38453</v>
          </cell>
          <cell r="CW90">
            <v>-15020</v>
          </cell>
          <cell r="CZ90">
            <v>-15881.31</v>
          </cell>
          <cell r="DB90">
            <v>-13817</v>
          </cell>
          <cell r="DP90">
            <v>-14852</v>
          </cell>
          <cell r="DQ90">
            <v>-16154</v>
          </cell>
          <cell r="DR90">
            <v>-19361</v>
          </cell>
          <cell r="DS90">
            <v>-14985</v>
          </cell>
          <cell r="DT90">
            <v>-22697</v>
          </cell>
          <cell r="DU90">
            <v>-23885</v>
          </cell>
          <cell r="DV90">
            <v>-23898</v>
          </cell>
          <cell r="DW90">
            <v>-25101</v>
          </cell>
          <cell r="DX90">
            <v>-24517</v>
          </cell>
          <cell r="DY90">
            <v>-33555</v>
          </cell>
          <cell r="DZ90">
            <v>-32762</v>
          </cell>
          <cell r="EA90">
            <v>-34144</v>
          </cell>
          <cell r="EB90">
            <v>-35894</v>
          </cell>
          <cell r="ES90">
            <v>-15410</v>
          </cell>
          <cell r="EV90">
            <v>-16642.439999999999</v>
          </cell>
          <cell r="EX90">
            <v>-14578</v>
          </cell>
          <cell r="FL90">
            <v>-15240</v>
          </cell>
          <cell r="FM90">
            <v>-16542</v>
          </cell>
          <cell r="FN90">
            <v>-19749</v>
          </cell>
          <cell r="FO90">
            <v>-15374</v>
          </cell>
          <cell r="FP90">
            <v>-23085</v>
          </cell>
          <cell r="FQ90">
            <v>-24273</v>
          </cell>
          <cell r="FR90">
            <v>-24286</v>
          </cell>
          <cell r="FS90">
            <v>-25101</v>
          </cell>
          <cell r="FT90">
            <v>-24517</v>
          </cell>
          <cell r="FU90">
            <v>-33555</v>
          </cell>
          <cell r="FV90">
            <v>-32762</v>
          </cell>
          <cell r="FW90">
            <v>-34144</v>
          </cell>
          <cell r="FX90">
            <v>-35894</v>
          </cell>
          <cell r="GO90">
            <v>43435</v>
          </cell>
          <cell r="GP90">
            <v>43435</v>
          </cell>
          <cell r="GQ90">
            <v>-41023</v>
          </cell>
          <cell r="GR90">
            <v>-41023</v>
          </cell>
          <cell r="GS90">
            <v>-8663</v>
          </cell>
          <cell r="GT90">
            <v>-8663</v>
          </cell>
          <cell r="GU90">
            <v>11006</v>
          </cell>
          <cell r="GV90">
            <v>11006</v>
          </cell>
          <cell r="GW90">
            <v>2405.4</v>
          </cell>
          <cell r="GX90">
            <v>2405.4</v>
          </cell>
          <cell r="GY90">
            <v>-2597.4789999999998</v>
          </cell>
          <cell r="GZ90">
            <v>-2985.65</v>
          </cell>
          <cell r="HA90">
            <v>17437.359</v>
          </cell>
          <cell r="HB90">
            <v>17437.359</v>
          </cell>
          <cell r="HC90">
            <v>-17979.66</v>
          </cell>
          <cell r="HD90">
            <v>-18370</v>
          </cell>
          <cell r="HE90">
            <v>10412.31</v>
          </cell>
          <cell r="HF90">
            <v>10412.31</v>
          </cell>
          <cell r="HG90">
            <v>-10751.27</v>
          </cell>
          <cell r="HH90">
            <v>-11139.44</v>
          </cell>
          <cell r="HI90">
            <v>32161</v>
          </cell>
          <cell r="HJ90">
            <v>32161</v>
          </cell>
          <cell r="HK90">
            <v>-32481</v>
          </cell>
          <cell r="HL90">
            <v>-32870</v>
          </cell>
          <cell r="HM90">
            <v>72783</v>
          </cell>
          <cell r="HN90">
            <v>72783</v>
          </cell>
          <cell r="HO90">
            <v>-73473</v>
          </cell>
          <cell r="HP90">
            <v>-73862</v>
          </cell>
        </row>
        <row r="91">
          <cell r="A91" t="str">
            <v>SP-710</v>
          </cell>
          <cell r="B91" t="str">
            <v>SP</v>
          </cell>
          <cell r="C91">
            <v>710</v>
          </cell>
          <cell r="D91" t="str">
            <v>34415 COM SCILLA</v>
          </cell>
          <cell r="E91">
            <v>-11590</v>
          </cell>
          <cell r="H91">
            <v>-8548.42</v>
          </cell>
          <cell r="J91">
            <v>-4323</v>
          </cell>
          <cell r="X91">
            <v>-8565</v>
          </cell>
          <cell r="Y91">
            <v>-7899</v>
          </cell>
          <cell r="Z91">
            <v>-6557</v>
          </cell>
          <cell r="AA91">
            <v>-5006</v>
          </cell>
          <cell r="AB91">
            <v>-4476</v>
          </cell>
          <cell r="AC91">
            <v>-4907</v>
          </cell>
          <cell r="AD91">
            <v>-4118</v>
          </cell>
          <cell r="AE91">
            <v>-4208</v>
          </cell>
          <cell r="AF91">
            <v>-3859</v>
          </cell>
          <cell r="AG91">
            <v>-3397</v>
          </cell>
          <cell r="AH91">
            <v>-3320</v>
          </cell>
          <cell r="AI91">
            <v>-3134</v>
          </cell>
          <cell r="AJ91">
            <v>-3009</v>
          </cell>
          <cell r="BA91">
            <v>-5650</v>
          </cell>
          <cell r="BD91">
            <v>-2701.32</v>
          </cell>
          <cell r="BF91">
            <v>1300</v>
          </cell>
          <cell r="BT91">
            <v>-3155</v>
          </cell>
          <cell r="BU91">
            <v>-2627</v>
          </cell>
          <cell r="BV91">
            <v>-1421</v>
          </cell>
          <cell r="BW91">
            <v>9</v>
          </cell>
          <cell r="BX91">
            <v>-208</v>
          </cell>
          <cell r="BY91">
            <v>-778</v>
          </cell>
          <cell r="BZ91">
            <v>-118</v>
          </cell>
          <cell r="CA91">
            <v>-601</v>
          </cell>
          <cell r="CB91">
            <v>-382</v>
          </cell>
          <cell r="CC91">
            <v>-295</v>
          </cell>
          <cell r="CD91">
            <v>-348</v>
          </cell>
          <cell r="CE91">
            <v>-491</v>
          </cell>
          <cell r="CF91">
            <v>-489</v>
          </cell>
          <cell r="CW91">
            <v>600</v>
          </cell>
          <cell r="CZ91">
            <v>163.69999999999999</v>
          </cell>
          <cell r="DB91">
            <v>2417</v>
          </cell>
          <cell r="DP91">
            <v>549</v>
          </cell>
          <cell r="DQ91">
            <v>439</v>
          </cell>
          <cell r="DR91">
            <v>508</v>
          </cell>
          <cell r="DS91">
            <v>296</v>
          </cell>
          <cell r="DT91">
            <v>460</v>
          </cell>
          <cell r="DU91">
            <v>977</v>
          </cell>
          <cell r="DV91">
            <v>268</v>
          </cell>
          <cell r="DW91">
            <v>698</v>
          </cell>
          <cell r="DX91">
            <v>425</v>
          </cell>
          <cell r="DY91">
            <v>299</v>
          </cell>
          <cell r="DZ91">
            <v>306</v>
          </cell>
          <cell r="EA91">
            <v>406</v>
          </cell>
          <cell r="EB91">
            <v>369</v>
          </cell>
          <cell r="ES91">
            <v>600</v>
          </cell>
          <cell r="EV91">
            <v>163.69999999999999</v>
          </cell>
          <cell r="EX91">
            <v>2417</v>
          </cell>
          <cell r="FL91">
            <v>549</v>
          </cell>
          <cell r="FM91">
            <v>439</v>
          </cell>
          <cell r="FN91">
            <v>508</v>
          </cell>
          <cell r="FO91">
            <v>296</v>
          </cell>
          <cell r="FP91">
            <v>460</v>
          </cell>
          <cell r="FQ91">
            <v>977</v>
          </cell>
          <cell r="FR91">
            <v>268</v>
          </cell>
          <cell r="FS91">
            <v>698</v>
          </cell>
          <cell r="FT91">
            <v>425</v>
          </cell>
          <cell r="FU91">
            <v>299</v>
          </cell>
          <cell r="FV91">
            <v>306</v>
          </cell>
          <cell r="FW91">
            <v>406</v>
          </cell>
          <cell r="FX91">
            <v>369</v>
          </cell>
          <cell r="GO91">
            <v>-2609</v>
          </cell>
          <cell r="GP91">
            <v>-1485</v>
          </cell>
          <cell r="GQ91">
            <v>1043</v>
          </cell>
          <cell r="GR91">
            <v>1043</v>
          </cell>
          <cell r="GS91">
            <v>-4042</v>
          </cell>
          <cell r="GT91">
            <v>-3815</v>
          </cell>
          <cell r="GU91">
            <v>3184</v>
          </cell>
          <cell r="GV91">
            <v>3184</v>
          </cell>
          <cell r="GW91">
            <v>-16286.385</v>
          </cell>
          <cell r="GX91">
            <v>-13799.085999999999</v>
          </cell>
          <cell r="GY91">
            <v>8644.3259999999991</v>
          </cell>
          <cell r="GZ91">
            <v>8644.33</v>
          </cell>
          <cell r="HA91">
            <v>6252.8109999999997</v>
          </cell>
          <cell r="HB91">
            <v>9754.8760000000002</v>
          </cell>
          <cell r="HC91">
            <v>-15167.605</v>
          </cell>
          <cell r="HD91">
            <v>-15170</v>
          </cell>
          <cell r="HE91">
            <v>-9949.6299999999992</v>
          </cell>
          <cell r="HF91">
            <v>-4952.22</v>
          </cell>
          <cell r="HG91">
            <v>514.12</v>
          </cell>
          <cell r="HH91">
            <v>514.12</v>
          </cell>
          <cell r="HI91">
            <v>-14183</v>
          </cell>
          <cell r="HJ91">
            <v>-13741</v>
          </cell>
          <cell r="HK91">
            <v>7888</v>
          </cell>
          <cell r="HL91">
            <v>7888</v>
          </cell>
          <cell r="HM91">
            <v>-12319</v>
          </cell>
          <cell r="HN91">
            <v>-12530</v>
          </cell>
          <cell r="HO91">
            <v>6128</v>
          </cell>
          <cell r="HP91">
            <v>6128</v>
          </cell>
        </row>
        <row r="92">
          <cell r="A92" t="str">
            <v>SP-720</v>
          </cell>
          <cell r="B92" t="str">
            <v>SP</v>
          </cell>
          <cell r="C92">
            <v>720</v>
          </cell>
          <cell r="D92" t="str">
            <v>34415E COM SCILLA - ELISIONI</v>
          </cell>
          <cell r="E92">
            <v>0</v>
          </cell>
          <cell r="J92">
            <v>0</v>
          </cell>
          <cell r="BA92">
            <v>0</v>
          </cell>
          <cell r="BF92">
            <v>0</v>
          </cell>
          <cell r="CW92">
            <v>0</v>
          </cell>
          <cell r="DB92">
            <v>0</v>
          </cell>
          <cell r="ES92">
            <v>0</v>
          </cell>
          <cell r="EX92">
            <v>0</v>
          </cell>
          <cell r="GW92">
            <v>0</v>
          </cell>
          <cell r="GX92">
            <v>0</v>
          </cell>
          <cell r="GY92">
            <v>0</v>
          </cell>
          <cell r="GZ92">
            <v>0</v>
          </cell>
          <cell r="HA92">
            <v>0</v>
          </cell>
          <cell r="HB92">
            <v>0</v>
          </cell>
          <cell r="HC92">
            <v>0</v>
          </cell>
          <cell r="HD92">
            <v>0</v>
          </cell>
          <cell r="HE92">
            <v>0</v>
          </cell>
          <cell r="HF92">
            <v>0</v>
          </cell>
          <cell r="HG92">
            <v>0</v>
          </cell>
          <cell r="HH92">
            <v>0</v>
          </cell>
        </row>
        <row r="93">
          <cell r="A93" t="str">
            <v>SP-730</v>
          </cell>
          <cell r="B93" t="str">
            <v>SP</v>
          </cell>
          <cell r="C93">
            <v>730</v>
          </cell>
          <cell r="D93" t="str">
            <v>34415I COM RETTIFICHE SCILLA</v>
          </cell>
          <cell r="E93">
            <v>0</v>
          </cell>
          <cell r="H93">
            <v>0</v>
          </cell>
          <cell r="J93">
            <v>0</v>
          </cell>
          <cell r="X93">
            <v>14</v>
          </cell>
          <cell r="Y93">
            <v>-3</v>
          </cell>
          <cell r="Z93">
            <v>-20</v>
          </cell>
          <cell r="AA93">
            <v>-37</v>
          </cell>
          <cell r="AB93">
            <v>-54</v>
          </cell>
          <cell r="AC93">
            <v>-71</v>
          </cell>
          <cell r="AD93">
            <v>-88</v>
          </cell>
          <cell r="AE93">
            <v>33</v>
          </cell>
          <cell r="AF93">
            <v>16</v>
          </cell>
          <cell r="AG93">
            <v>-1</v>
          </cell>
          <cell r="AH93">
            <v>47</v>
          </cell>
          <cell r="AI93">
            <v>31</v>
          </cell>
          <cell r="AJ93">
            <v>14</v>
          </cell>
          <cell r="BA93">
            <v>0</v>
          </cell>
          <cell r="BD93">
            <v>0</v>
          </cell>
          <cell r="BF93">
            <v>0</v>
          </cell>
          <cell r="BT93">
            <v>14</v>
          </cell>
          <cell r="BU93">
            <v>-3</v>
          </cell>
          <cell r="BV93">
            <v>-20</v>
          </cell>
          <cell r="BW93">
            <v>-37</v>
          </cell>
          <cell r="BX93">
            <v>-54</v>
          </cell>
          <cell r="BY93">
            <v>-71</v>
          </cell>
          <cell r="BZ93">
            <v>-88</v>
          </cell>
          <cell r="CA93">
            <v>33</v>
          </cell>
          <cell r="CB93">
            <v>16</v>
          </cell>
          <cell r="CC93">
            <v>-1</v>
          </cell>
          <cell r="CD93">
            <v>47</v>
          </cell>
          <cell r="CE93">
            <v>31</v>
          </cell>
          <cell r="CF93">
            <v>14</v>
          </cell>
          <cell r="CW93">
            <v>0</v>
          </cell>
          <cell r="CZ93">
            <v>0</v>
          </cell>
          <cell r="DB93">
            <v>0</v>
          </cell>
          <cell r="DP93">
            <v>0</v>
          </cell>
          <cell r="DQ93">
            <v>0</v>
          </cell>
          <cell r="DR93">
            <v>0</v>
          </cell>
          <cell r="DS93">
            <v>0</v>
          </cell>
          <cell r="DT93">
            <v>0</v>
          </cell>
          <cell r="DU93">
            <v>0</v>
          </cell>
          <cell r="DV93">
            <v>0</v>
          </cell>
          <cell r="DW93">
            <v>0</v>
          </cell>
          <cell r="DX93">
            <v>0</v>
          </cell>
          <cell r="DY93">
            <v>0</v>
          </cell>
          <cell r="DZ93">
            <v>0</v>
          </cell>
          <cell r="EA93">
            <v>0</v>
          </cell>
          <cell r="EB93">
            <v>0</v>
          </cell>
          <cell r="ES93">
            <v>-520</v>
          </cell>
          <cell r="EV93">
            <v>-468.99</v>
          </cell>
          <cell r="EX93">
            <v>-502</v>
          </cell>
          <cell r="FL93">
            <v>-589</v>
          </cell>
          <cell r="FM93">
            <v>-589</v>
          </cell>
          <cell r="FN93">
            <v>-589</v>
          </cell>
          <cell r="FO93">
            <v>-589</v>
          </cell>
          <cell r="FP93">
            <v>-589</v>
          </cell>
          <cell r="FQ93">
            <v>-589</v>
          </cell>
          <cell r="FR93">
            <v>-589</v>
          </cell>
          <cell r="FS93">
            <v>-727</v>
          </cell>
          <cell r="FT93">
            <v>-727</v>
          </cell>
          <cell r="FU93">
            <v>-727</v>
          </cell>
          <cell r="FV93">
            <v>-792</v>
          </cell>
          <cell r="FW93">
            <v>-792</v>
          </cell>
          <cell r="FX93">
            <v>-792</v>
          </cell>
          <cell r="GO93">
            <v>14</v>
          </cell>
          <cell r="GP93">
            <v>14</v>
          </cell>
          <cell r="GQ93">
            <v>0</v>
          </cell>
          <cell r="GR93">
            <v>-995</v>
          </cell>
          <cell r="GS93">
            <v>14</v>
          </cell>
          <cell r="GT93">
            <v>14</v>
          </cell>
          <cell r="GU93">
            <v>0</v>
          </cell>
          <cell r="GV93">
            <v>-1198</v>
          </cell>
          <cell r="GW93">
            <v>0</v>
          </cell>
          <cell r="GX93">
            <v>0</v>
          </cell>
          <cell r="GY93">
            <v>0</v>
          </cell>
          <cell r="GZ93">
            <v>-428.7</v>
          </cell>
          <cell r="HA93">
            <v>0</v>
          </cell>
          <cell r="HB93">
            <v>0</v>
          </cell>
          <cell r="HC93">
            <v>0</v>
          </cell>
          <cell r="HD93">
            <v>-430</v>
          </cell>
          <cell r="HE93">
            <v>0</v>
          </cell>
          <cell r="HF93">
            <v>0</v>
          </cell>
          <cell r="HG93">
            <v>0</v>
          </cell>
          <cell r="HH93">
            <v>-224.64</v>
          </cell>
          <cell r="HI93">
            <v>0</v>
          </cell>
          <cell r="HJ93">
            <v>0</v>
          </cell>
          <cell r="HK93">
            <v>0</v>
          </cell>
          <cell r="HL93">
            <v>-633</v>
          </cell>
          <cell r="HM93">
            <v>0</v>
          </cell>
          <cell r="HN93">
            <v>0</v>
          </cell>
          <cell r="HO93">
            <v>0</v>
          </cell>
          <cell r="HP93">
            <v>-837</v>
          </cell>
        </row>
        <row r="94">
          <cell r="A94" t="str">
            <v>SP-1070</v>
          </cell>
          <cell r="B94" t="str">
            <v>SP</v>
          </cell>
          <cell r="C94">
            <v>1070</v>
          </cell>
          <cell r="D94" t="str">
            <v>34499 COM SGF INC SPA</v>
          </cell>
          <cell r="E94">
            <v>18280</v>
          </cell>
          <cell r="H94">
            <v>20817.8</v>
          </cell>
          <cell r="J94">
            <v>19273</v>
          </cell>
          <cell r="X94">
            <v>18229</v>
          </cell>
          <cell r="Y94">
            <v>17626</v>
          </cell>
          <cell r="Z94">
            <v>16911</v>
          </cell>
          <cell r="AA94">
            <v>15343</v>
          </cell>
          <cell r="AB94">
            <v>15604</v>
          </cell>
          <cell r="AC94">
            <v>15537</v>
          </cell>
          <cell r="AD94">
            <v>16046</v>
          </cell>
          <cell r="AE94">
            <v>16497</v>
          </cell>
          <cell r="AF94">
            <v>17195</v>
          </cell>
          <cell r="AG94">
            <v>17437</v>
          </cell>
          <cell r="AH94">
            <v>17165</v>
          </cell>
          <cell r="AI94">
            <v>18330</v>
          </cell>
          <cell r="AJ94">
            <v>18847</v>
          </cell>
          <cell r="BA94">
            <v>22260</v>
          </cell>
          <cell r="BD94">
            <v>24996.18</v>
          </cell>
          <cell r="BF94">
            <v>23178</v>
          </cell>
          <cell r="BT94">
            <v>21547</v>
          </cell>
          <cell r="BU94">
            <v>20781</v>
          </cell>
          <cell r="BV94">
            <v>19909</v>
          </cell>
          <cell r="BW94">
            <v>18199</v>
          </cell>
          <cell r="BX94">
            <v>18318</v>
          </cell>
          <cell r="BY94">
            <v>18119</v>
          </cell>
          <cell r="BZ94">
            <v>18612</v>
          </cell>
          <cell r="CA94">
            <v>18916</v>
          </cell>
          <cell r="CB94">
            <v>19454</v>
          </cell>
          <cell r="CC94">
            <v>19542</v>
          </cell>
          <cell r="CD94">
            <v>19099</v>
          </cell>
          <cell r="CE94">
            <v>20100</v>
          </cell>
          <cell r="CF94">
            <v>20477</v>
          </cell>
          <cell r="CW94">
            <v>4210</v>
          </cell>
          <cell r="CZ94">
            <v>3611.98</v>
          </cell>
          <cell r="DB94">
            <v>4436</v>
          </cell>
          <cell r="DP94">
            <v>474</v>
          </cell>
          <cell r="DQ94">
            <v>1025</v>
          </cell>
          <cell r="DR94">
            <v>2106</v>
          </cell>
          <cell r="DS94">
            <v>2230</v>
          </cell>
          <cell r="DT94">
            <v>1999</v>
          </cell>
          <cell r="DU94">
            <v>2215</v>
          </cell>
          <cell r="DV94">
            <v>1378</v>
          </cell>
          <cell r="DW94">
            <v>1289</v>
          </cell>
          <cell r="DX94">
            <v>959</v>
          </cell>
          <cell r="DY94">
            <v>1094</v>
          </cell>
          <cell r="DZ94">
            <v>1744</v>
          </cell>
          <cell r="EA94">
            <v>1019</v>
          </cell>
          <cell r="EB94">
            <v>448</v>
          </cell>
          <cell r="ES94">
            <v>-24140</v>
          </cell>
          <cell r="EV94">
            <v>-26057.29</v>
          </cell>
          <cell r="EX94">
            <v>-25319</v>
          </cell>
          <cell r="FL94">
            <v>-22471</v>
          </cell>
          <cell r="FM94">
            <v>-21999</v>
          </cell>
          <cell r="FN94">
            <v>-20990</v>
          </cell>
          <cell r="FO94">
            <v>-19441</v>
          </cell>
          <cell r="FP94">
            <v>-19742</v>
          </cell>
          <cell r="FQ94">
            <v>-19601</v>
          </cell>
          <cell r="FR94">
            <v>-20007</v>
          </cell>
          <cell r="FS94">
            <v>-20168</v>
          </cell>
          <cell r="FT94">
            <v>-20569</v>
          </cell>
          <cell r="FU94">
            <v>-20503</v>
          </cell>
          <cell r="FV94">
            <v>-19924</v>
          </cell>
          <cell r="FW94">
            <v>-20719</v>
          </cell>
          <cell r="FX94">
            <v>-21361</v>
          </cell>
          <cell r="GO94">
            <v>17910</v>
          </cell>
          <cell r="GP94">
            <v>21368</v>
          </cell>
          <cell r="GQ94">
            <v>484</v>
          </cell>
          <cell r="GR94">
            <v>-22165</v>
          </cell>
          <cell r="GS94">
            <v>18435</v>
          </cell>
          <cell r="GT94">
            <v>20318</v>
          </cell>
          <cell r="GU94">
            <v>365</v>
          </cell>
          <cell r="GV94">
            <v>-21007</v>
          </cell>
          <cell r="GW94">
            <v>13865.26</v>
          </cell>
          <cell r="GX94">
            <v>18243.298999999999</v>
          </cell>
          <cell r="GY94">
            <v>729.26400000000001</v>
          </cell>
          <cell r="GZ94">
            <v>-15594.87</v>
          </cell>
          <cell r="HA94">
            <v>16322.152</v>
          </cell>
          <cell r="HB94">
            <v>25611.353999999999</v>
          </cell>
          <cell r="HC94">
            <v>1304.2650000000001</v>
          </cell>
          <cell r="HD94">
            <v>-23570</v>
          </cell>
          <cell r="HE94">
            <v>23106.33</v>
          </cell>
          <cell r="HF94">
            <v>26336.880000000001</v>
          </cell>
          <cell r="HG94">
            <v>1949.97</v>
          </cell>
          <cell r="HH94">
            <v>-15590.64</v>
          </cell>
          <cell r="HI94">
            <v>10893</v>
          </cell>
          <cell r="HJ94">
            <v>16068</v>
          </cell>
          <cell r="HK94">
            <v>-367</v>
          </cell>
          <cell r="HL94">
            <v>-17604</v>
          </cell>
          <cell r="HM94">
            <v>11329</v>
          </cell>
          <cell r="HN94">
            <v>14577</v>
          </cell>
          <cell r="HO94">
            <v>-1497</v>
          </cell>
          <cell r="HP94">
            <v>-13734</v>
          </cell>
        </row>
        <row r="95">
          <cell r="A95" t="str">
            <v>SP-1080</v>
          </cell>
          <cell r="B95" t="str">
            <v>SP</v>
          </cell>
          <cell r="C95">
            <v>1080</v>
          </cell>
          <cell r="D95" t="str">
            <v>34499E COM ELISIONI SGF</v>
          </cell>
          <cell r="E95">
            <v>0</v>
          </cell>
          <cell r="J95">
            <v>0</v>
          </cell>
          <cell r="BA95">
            <v>0</v>
          </cell>
          <cell r="BF95">
            <v>0</v>
          </cell>
          <cell r="CW95">
            <v>0</v>
          </cell>
          <cell r="DB95">
            <v>0</v>
          </cell>
          <cell r="ES95">
            <v>0</v>
          </cell>
          <cell r="EX95">
            <v>0</v>
          </cell>
          <cell r="GW95">
            <v>0</v>
          </cell>
          <cell r="GX95">
            <v>0</v>
          </cell>
          <cell r="GY95">
            <v>0</v>
          </cell>
          <cell r="GZ95">
            <v>0</v>
          </cell>
          <cell r="HA95">
            <v>0</v>
          </cell>
          <cell r="HB95">
            <v>0</v>
          </cell>
          <cell r="HC95">
            <v>-1003.237</v>
          </cell>
          <cell r="HD95">
            <v>0</v>
          </cell>
          <cell r="HE95">
            <v>0</v>
          </cell>
          <cell r="HF95">
            <v>0</v>
          </cell>
          <cell r="HG95">
            <v>0</v>
          </cell>
          <cell r="HH95">
            <v>0</v>
          </cell>
        </row>
        <row r="96">
          <cell r="A96" t="str">
            <v>SP-1090</v>
          </cell>
          <cell r="B96" t="str">
            <v>SP</v>
          </cell>
          <cell r="C96">
            <v>1090</v>
          </cell>
          <cell r="D96" t="str">
            <v>34511 COM SGF-INC filiale Islanda</v>
          </cell>
          <cell r="E96">
            <v>-450</v>
          </cell>
          <cell r="H96">
            <v>-32.950000000000003</v>
          </cell>
          <cell r="J96">
            <v>-30</v>
          </cell>
          <cell r="X96">
            <v>34</v>
          </cell>
          <cell r="Y96">
            <v>34</v>
          </cell>
          <cell r="Z96">
            <v>34</v>
          </cell>
          <cell r="AA96">
            <v>34</v>
          </cell>
          <cell r="AB96">
            <v>34</v>
          </cell>
          <cell r="AC96">
            <v>34</v>
          </cell>
          <cell r="AD96">
            <v>34</v>
          </cell>
          <cell r="AE96">
            <v>34</v>
          </cell>
          <cell r="AF96">
            <v>34</v>
          </cell>
          <cell r="AG96">
            <v>34</v>
          </cell>
          <cell r="AH96">
            <v>34</v>
          </cell>
          <cell r="AI96">
            <v>34</v>
          </cell>
          <cell r="AJ96">
            <v>34</v>
          </cell>
          <cell r="BA96">
            <v>-360</v>
          </cell>
          <cell r="BD96">
            <v>-17.510000000000002</v>
          </cell>
          <cell r="BF96">
            <v>-15</v>
          </cell>
          <cell r="BT96">
            <v>126</v>
          </cell>
          <cell r="BU96">
            <v>126</v>
          </cell>
          <cell r="BV96">
            <v>126</v>
          </cell>
          <cell r="BW96">
            <v>126</v>
          </cell>
          <cell r="BX96">
            <v>126</v>
          </cell>
          <cell r="BY96">
            <v>126</v>
          </cell>
          <cell r="BZ96">
            <v>126</v>
          </cell>
          <cell r="CA96">
            <v>126</v>
          </cell>
          <cell r="CB96">
            <v>126</v>
          </cell>
          <cell r="CC96">
            <v>126</v>
          </cell>
          <cell r="CD96">
            <v>126</v>
          </cell>
          <cell r="CE96">
            <v>126</v>
          </cell>
          <cell r="CF96">
            <v>126</v>
          </cell>
          <cell r="CW96">
            <v>750</v>
          </cell>
          <cell r="CZ96">
            <v>127.45</v>
          </cell>
          <cell r="DB96">
            <v>144</v>
          </cell>
          <cell r="DP96">
            <v>22</v>
          </cell>
          <cell r="DQ96">
            <v>22</v>
          </cell>
          <cell r="DR96">
            <v>22</v>
          </cell>
          <cell r="DS96">
            <v>22</v>
          </cell>
          <cell r="DT96">
            <v>22</v>
          </cell>
          <cell r="DU96">
            <v>22</v>
          </cell>
          <cell r="DV96">
            <v>22</v>
          </cell>
          <cell r="DW96">
            <v>22</v>
          </cell>
          <cell r="DX96">
            <v>22</v>
          </cell>
          <cell r="DY96">
            <v>22</v>
          </cell>
          <cell r="DZ96">
            <v>22</v>
          </cell>
          <cell r="EA96">
            <v>22</v>
          </cell>
          <cell r="EB96">
            <v>22</v>
          </cell>
          <cell r="ES96">
            <v>6910</v>
          </cell>
          <cell r="EV96">
            <v>7118.05</v>
          </cell>
          <cell r="EX96">
            <v>7134</v>
          </cell>
          <cell r="FL96">
            <v>6884</v>
          </cell>
          <cell r="FM96">
            <v>6884</v>
          </cell>
          <cell r="FN96">
            <v>6884</v>
          </cell>
          <cell r="FO96">
            <v>6884</v>
          </cell>
          <cell r="FP96">
            <v>6884</v>
          </cell>
          <cell r="FQ96">
            <v>6884</v>
          </cell>
          <cell r="FR96">
            <v>6884</v>
          </cell>
          <cell r="FS96">
            <v>6884</v>
          </cell>
          <cell r="FT96">
            <v>6884</v>
          </cell>
          <cell r="FU96">
            <v>6884</v>
          </cell>
          <cell r="FV96">
            <v>6884</v>
          </cell>
          <cell r="FW96">
            <v>6884</v>
          </cell>
          <cell r="FX96">
            <v>6884</v>
          </cell>
          <cell r="GO96">
            <v>34</v>
          </cell>
          <cell r="GP96">
            <v>126</v>
          </cell>
          <cell r="GQ96">
            <v>22</v>
          </cell>
          <cell r="GR96">
            <v>6884</v>
          </cell>
          <cell r="GS96">
            <v>34</v>
          </cell>
          <cell r="GT96">
            <v>126</v>
          </cell>
          <cell r="GU96">
            <v>22</v>
          </cell>
          <cell r="GV96">
            <v>6884</v>
          </cell>
          <cell r="GW96">
            <v>1080.492</v>
          </cell>
          <cell r="GX96">
            <v>1338.847</v>
          </cell>
          <cell r="GY96">
            <v>2535.0970000000002</v>
          </cell>
          <cell r="GZ96">
            <v>0</v>
          </cell>
          <cell r="HA96">
            <v>1340.713</v>
          </cell>
          <cell r="HB96">
            <v>1409.415</v>
          </cell>
          <cell r="HC96">
            <v>0</v>
          </cell>
          <cell r="HD96">
            <v>0</v>
          </cell>
          <cell r="HE96">
            <v>0</v>
          </cell>
          <cell r="HF96">
            <v>0</v>
          </cell>
          <cell r="HG96">
            <v>0</v>
          </cell>
          <cell r="HH96">
            <v>0</v>
          </cell>
          <cell r="HI96">
            <v>1080</v>
          </cell>
          <cell r="HJ96">
            <v>1339</v>
          </cell>
          <cell r="HK96">
            <v>2535</v>
          </cell>
          <cell r="HL96">
            <v>5913</v>
          </cell>
          <cell r="HM96">
            <v>1080</v>
          </cell>
          <cell r="HN96">
            <v>1339</v>
          </cell>
          <cell r="HO96">
            <v>2535</v>
          </cell>
          <cell r="HP96">
            <v>5913</v>
          </cell>
        </row>
        <row r="97">
          <cell r="A97" t="str">
            <v>SP-740</v>
          </cell>
          <cell r="B97" t="str">
            <v>SP</v>
          </cell>
          <cell r="C97">
            <v>740</v>
          </cell>
          <cell r="D97" t="str">
            <v>8248I COM RETTIFICHE EUROLINK</v>
          </cell>
          <cell r="E97">
            <v>2430</v>
          </cell>
          <cell r="H97">
            <v>2659.1</v>
          </cell>
          <cell r="J97">
            <v>2882</v>
          </cell>
          <cell r="X97">
            <v>2655</v>
          </cell>
          <cell r="Y97">
            <v>2730</v>
          </cell>
          <cell r="Z97">
            <v>2805</v>
          </cell>
          <cell r="AA97">
            <v>2879</v>
          </cell>
          <cell r="AB97">
            <v>2954</v>
          </cell>
          <cell r="AC97">
            <v>3029</v>
          </cell>
          <cell r="AD97">
            <v>3104</v>
          </cell>
          <cell r="AE97">
            <v>3178</v>
          </cell>
          <cell r="AF97">
            <v>3253</v>
          </cell>
          <cell r="AG97">
            <v>3328</v>
          </cell>
          <cell r="AH97">
            <v>3403</v>
          </cell>
          <cell r="AI97">
            <v>3477</v>
          </cell>
          <cell r="AJ97">
            <v>3552</v>
          </cell>
          <cell r="BA97">
            <v>2430</v>
          </cell>
          <cell r="BD97">
            <v>2659.1</v>
          </cell>
          <cell r="BF97">
            <v>2882</v>
          </cell>
          <cell r="BT97">
            <v>2655</v>
          </cell>
          <cell r="BU97">
            <v>2730</v>
          </cell>
          <cell r="BV97">
            <v>2805</v>
          </cell>
          <cell r="BW97">
            <v>2879</v>
          </cell>
          <cell r="BX97">
            <v>2954</v>
          </cell>
          <cell r="BY97">
            <v>3029</v>
          </cell>
          <cell r="BZ97">
            <v>3104</v>
          </cell>
          <cell r="CA97">
            <v>3178</v>
          </cell>
          <cell r="CB97">
            <v>3253</v>
          </cell>
          <cell r="CC97">
            <v>3328</v>
          </cell>
          <cell r="CD97">
            <v>3403</v>
          </cell>
          <cell r="CE97">
            <v>3477</v>
          </cell>
          <cell r="CF97">
            <v>3552</v>
          </cell>
          <cell r="CW97">
            <v>0</v>
          </cell>
          <cell r="CZ97">
            <v>0</v>
          </cell>
          <cell r="DB97">
            <v>0</v>
          </cell>
          <cell r="DP97">
            <v>0</v>
          </cell>
          <cell r="DQ97">
            <v>0</v>
          </cell>
          <cell r="DR97">
            <v>0</v>
          </cell>
          <cell r="DS97">
            <v>0</v>
          </cell>
          <cell r="DT97">
            <v>0</v>
          </cell>
          <cell r="DU97">
            <v>0</v>
          </cell>
          <cell r="DV97">
            <v>0</v>
          </cell>
          <cell r="DW97">
            <v>0</v>
          </cell>
          <cell r="DX97">
            <v>0</v>
          </cell>
          <cell r="DY97">
            <v>0</v>
          </cell>
          <cell r="DZ97">
            <v>0</v>
          </cell>
          <cell r="EA97">
            <v>0</v>
          </cell>
          <cell r="EB97">
            <v>0</v>
          </cell>
          <cell r="ES97">
            <v>-2430</v>
          </cell>
          <cell r="EV97">
            <v>-2659.1</v>
          </cell>
          <cell r="EX97">
            <v>-2882</v>
          </cell>
          <cell r="FL97">
            <v>-2655</v>
          </cell>
          <cell r="FM97">
            <v>-2730</v>
          </cell>
          <cell r="FN97">
            <v>-2805</v>
          </cell>
          <cell r="FO97">
            <v>-2879</v>
          </cell>
          <cell r="FP97">
            <v>-2954</v>
          </cell>
          <cell r="FQ97">
            <v>-3029</v>
          </cell>
          <cell r="FR97">
            <v>-3104</v>
          </cell>
          <cell r="FS97">
            <v>-3178</v>
          </cell>
          <cell r="FT97">
            <v>-3253</v>
          </cell>
          <cell r="FU97">
            <v>-3328</v>
          </cell>
          <cell r="FV97">
            <v>-3403</v>
          </cell>
          <cell r="FW97">
            <v>-3477</v>
          </cell>
          <cell r="FX97">
            <v>-3552</v>
          </cell>
          <cell r="GO97">
            <v>3552</v>
          </cell>
          <cell r="GP97">
            <v>3552</v>
          </cell>
          <cell r="GQ97">
            <v>0</v>
          </cell>
          <cell r="GR97">
            <v>-3552</v>
          </cell>
          <cell r="GS97">
            <v>3552</v>
          </cell>
          <cell r="GT97">
            <v>3552</v>
          </cell>
          <cell r="GU97">
            <v>0</v>
          </cell>
          <cell r="GV97">
            <v>-3552</v>
          </cell>
          <cell r="GW97">
            <v>2734.9160000000002</v>
          </cell>
          <cell r="GX97">
            <v>2734.9160000000002</v>
          </cell>
          <cell r="GY97">
            <v>0</v>
          </cell>
          <cell r="GZ97">
            <v>-2734.92</v>
          </cell>
          <cell r="HA97">
            <v>2735.9360000000001</v>
          </cell>
          <cell r="HB97">
            <v>2735.9360000000001</v>
          </cell>
          <cell r="HC97">
            <v>0</v>
          </cell>
          <cell r="HD97">
            <v>-2740</v>
          </cell>
          <cell r="HE97">
            <v>1837.77</v>
          </cell>
          <cell r="HF97">
            <v>1837.77</v>
          </cell>
          <cell r="HG97">
            <v>0</v>
          </cell>
          <cell r="HH97">
            <v>-1837.77</v>
          </cell>
          <cell r="HI97">
            <v>2735</v>
          </cell>
          <cell r="HJ97">
            <v>2735</v>
          </cell>
          <cell r="HK97">
            <v>0</v>
          </cell>
          <cell r="HL97">
            <v>-2735</v>
          </cell>
          <cell r="HM97">
            <v>2735</v>
          </cell>
          <cell r="HN97">
            <v>2735</v>
          </cell>
          <cell r="HO97">
            <v>0</v>
          </cell>
          <cell r="HP97">
            <v>-2735</v>
          </cell>
        </row>
        <row r="98">
          <cell r="A98" t="str">
            <v>SP-751</v>
          </cell>
          <cell r="B98" t="str">
            <v>SP</v>
          </cell>
          <cell r="C98">
            <v>751</v>
          </cell>
          <cell r="D98" t="str">
            <v>Altro</v>
          </cell>
          <cell r="E98">
            <v>0</v>
          </cell>
          <cell r="J98">
            <v>0</v>
          </cell>
          <cell r="BA98">
            <v>0</v>
          </cell>
          <cell r="BF98">
            <v>0</v>
          </cell>
          <cell r="CW98">
            <v>0</v>
          </cell>
          <cell r="DB98">
            <v>0</v>
          </cell>
          <cell r="ES98">
            <v>0</v>
          </cell>
          <cell r="EX98">
            <v>0</v>
          </cell>
          <cell r="GW98">
            <v>0</v>
          </cell>
          <cell r="GX98">
            <v>0</v>
          </cell>
          <cell r="GY98">
            <v>0</v>
          </cell>
          <cell r="GZ98">
            <v>0</v>
          </cell>
          <cell r="HA98">
            <v>0</v>
          </cell>
          <cell r="HB98">
            <v>0</v>
          </cell>
          <cell r="HC98">
            <v>0</v>
          </cell>
          <cell r="HD98">
            <v>0</v>
          </cell>
          <cell r="HE98">
            <v>0</v>
          </cell>
          <cell r="HF98">
            <v>0</v>
          </cell>
          <cell r="HG98">
            <v>0</v>
          </cell>
          <cell r="HH98">
            <v>0</v>
          </cell>
        </row>
        <row r="99">
          <cell r="A99" t="str">
            <v>SP-750</v>
          </cell>
          <cell r="B99" t="str">
            <v>SP</v>
          </cell>
          <cell r="C99">
            <v>750</v>
          </cell>
          <cell r="D99" t="str">
            <v>DI003 COM NUOVE ACQUISIZIONI</v>
          </cell>
          <cell r="E99">
            <v>0</v>
          </cell>
          <cell r="J99">
            <v>0</v>
          </cell>
          <cell r="X99">
            <v>0</v>
          </cell>
          <cell r="Y99">
            <v>0</v>
          </cell>
          <cell r="Z99">
            <v>0</v>
          </cell>
          <cell r="AA99">
            <v>0</v>
          </cell>
          <cell r="AB99">
            <v>7</v>
          </cell>
          <cell r="AC99">
            <v>14</v>
          </cell>
          <cell r="AD99">
            <v>0</v>
          </cell>
          <cell r="AE99">
            <v>14</v>
          </cell>
          <cell r="AF99">
            <v>28</v>
          </cell>
          <cell r="AG99">
            <v>-8</v>
          </cell>
          <cell r="AH99">
            <v>1462</v>
          </cell>
          <cell r="AI99">
            <v>3014</v>
          </cell>
          <cell r="AJ99">
            <v>3835</v>
          </cell>
          <cell r="BA99">
            <v>0</v>
          </cell>
          <cell r="BF99">
            <v>0</v>
          </cell>
          <cell r="BT99">
            <v>0</v>
          </cell>
          <cell r="BU99">
            <v>0</v>
          </cell>
          <cell r="BV99">
            <v>0</v>
          </cell>
          <cell r="BW99">
            <v>0</v>
          </cell>
          <cell r="BX99">
            <v>7</v>
          </cell>
          <cell r="BY99">
            <v>14</v>
          </cell>
          <cell r="BZ99">
            <v>0</v>
          </cell>
          <cell r="CA99">
            <v>14</v>
          </cell>
          <cell r="CB99">
            <v>28</v>
          </cell>
          <cell r="CC99">
            <v>-8</v>
          </cell>
          <cell r="CD99">
            <v>1837</v>
          </cell>
          <cell r="CE99">
            <v>3596</v>
          </cell>
          <cell r="CF99">
            <v>4247</v>
          </cell>
          <cell r="CW99">
            <v>0</v>
          </cell>
          <cell r="DB99">
            <v>0</v>
          </cell>
          <cell r="DP99">
            <v>0</v>
          </cell>
          <cell r="DQ99">
            <v>0</v>
          </cell>
          <cell r="DR99">
            <v>0</v>
          </cell>
          <cell r="DS99">
            <v>3991</v>
          </cell>
          <cell r="DT99">
            <v>3991</v>
          </cell>
          <cell r="DU99">
            <v>3991</v>
          </cell>
          <cell r="DV99">
            <v>8002</v>
          </cell>
          <cell r="DW99">
            <v>8002</v>
          </cell>
          <cell r="DX99">
            <v>8002</v>
          </cell>
          <cell r="DY99">
            <v>12034</v>
          </cell>
          <cell r="DZ99">
            <v>10284</v>
          </cell>
          <cell r="EA99">
            <v>8954</v>
          </cell>
          <cell r="EB99">
            <v>8648</v>
          </cell>
          <cell r="ES99">
            <v>0</v>
          </cell>
          <cell r="EX99">
            <v>0</v>
          </cell>
          <cell r="FL99">
            <v>0</v>
          </cell>
          <cell r="FM99">
            <v>0</v>
          </cell>
          <cell r="FN99">
            <v>0</v>
          </cell>
          <cell r="FO99">
            <v>3991</v>
          </cell>
          <cell r="FP99">
            <v>3991</v>
          </cell>
          <cell r="FQ99">
            <v>3991</v>
          </cell>
          <cell r="FR99">
            <v>8002</v>
          </cell>
          <cell r="FS99">
            <v>8002</v>
          </cell>
          <cell r="FT99">
            <v>8002</v>
          </cell>
          <cell r="FU99">
            <v>12034</v>
          </cell>
          <cell r="FV99">
            <v>10284</v>
          </cell>
          <cell r="FW99">
            <v>8954</v>
          </cell>
          <cell r="FX99">
            <v>8648</v>
          </cell>
          <cell r="GO99">
            <v>4569</v>
          </cell>
          <cell r="GP99">
            <v>7718</v>
          </cell>
          <cell r="GQ99">
            <v>26258</v>
          </cell>
          <cell r="GR99">
            <v>26258</v>
          </cell>
          <cell r="GS99">
            <v>19518</v>
          </cell>
          <cell r="GT99">
            <v>31901</v>
          </cell>
          <cell r="GU99">
            <v>40784</v>
          </cell>
          <cell r="GV99">
            <v>40784</v>
          </cell>
          <cell r="GW99">
            <v>5244</v>
          </cell>
          <cell r="GX99">
            <v>7282</v>
          </cell>
          <cell r="GY99">
            <v>-2907</v>
          </cell>
          <cell r="GZ99">
            <v>-2907</v>
          </cell>
          <cell r="HA99">
            <v>2704</v>
          </cell>
          <cell r="HB99">
            <v>3126</v>
          </cell>
          <cell r="HC99">
            <v>-789</v>
          </cell>
          <cell r="HD99">
            <v>-790</v>
          </cell>
          <cell r="HE99">
            <v>0</v>
          </cell>
          <cell r="HF99">
            <v>0</v>
          </cell>
          <cell r="HG99">
            <v>0</v>
          </cell>
          <cell r="HH99">
            <v>0</v>
          </cell>
          <cell r="HI99">
            <v>11084</v>
          </cell>
          <cell r="HJ99">
            <v>24556</v>
          </cell>
          <cell r="HK99">
            <v>-12898</v>
          </cell>
          <cell r="HL99">
            <v>-12898</v>
          </cell>
          <cell r="HM99">
            <v>19482</v>
          </cell>
          <cell r="HN99">
            <v>48106</v>
          </cell>
          <cell r="HO99">
            <v>-18934</v>
          </cell>
          <cell r="HP99">
            <v>-18934</v>
          </cell>
        </row>
        <row r="100">
          <cell r="A100" t="str">
            <v>SP-760</v>
          </cell>
          <cell r="B100" t="str">
            <v>SP</v>
          </cell>
          <cell r="C100">
            <v>760</v>
          </cell>
          <cell r="D100" t="str">
            <v>RDI30 COM Rettifiche di sede (DI3)</v>
          </cell>
          <cell r="E100">
            <v>0</v>
          </cell>
          <cell r="J100">
            <v>0</v>
          </cell>
          <cell r="BA100">
            <v>0</v>
          </cell>
          <cell r="BF100">
            <v>0</v>
          </cell>
          <cell r="CW100">
            <v>0</v>
          </cell>
          <cell r="DB100">
            <v>0</v>
          </cell>
          <cell r="ES100">
            <v>0</v>
          </cell>
          <cell r="EX100">
            <v>0</v>
          </cell>
          <cell r="GW100">
            <v>0</v>
          </cell>
          <cell r="GX100">
            <v>0</v>
          </cell>
          <cell r="GY100">
            <v>0</v>
          </cell>
          <cell r="GZ100">
            <v>0</v>
          </cell>
          <cell r="HA100">
            <v>-50490</v>
          </cell>
          <cell r="HB100">
            <v>-50490</v>
          </cell>
          <cell r="HC100">
            <v>50490</v>
          </cell>
          <cell r="HD100">
            <v>50490</v>
          </cell>
          <cell r="HE100">
            <v>0</v>
          </cell>
          <cell r="HF100">
            <v>0</v>
          </cell>
          <cell r="HG100">
            <v>0</v>
          </cell>
          <cell r="HH100">
            <v>0</v>
          </cell>
        </row>
        <row r="101">
          <cell r="A101" t="str">
            <v>SP-770</v>
          </cell>
          <cell r="B101" t="str">
            <v>SP</v>
          </cell>
          <cell r="C101">
            <v>770</v>
          </cell>
          <cell r="D101" t="str">
            <v>00051 COM CONSORCIO ACUEDUCTO ORIENTAL</v>
          </cell>
          <cell r="E101">
            <v>2240</v>
          </cell>
          <cell r="H101">
            <v>-8076.32</v>
          </cell>
          <cell r="J101">
            <v>902</v>
          </cell>
          <cell r="X101">
            <v>3311</v>
          </cell>
          <cell r="Y101">
            <v>3370</v>
          </cell>
          <cell r="Z101">
            <v>3584</v>
          </cell>
          <cell r="AA101">
            <v>2912</v>
          </cell>
          <cell r="AB101">
            <v>2220</v>
          </cell>
          <cell r="AC101">
            <v>1685</v>
          </cell>
          <cell r="AD101">
            <v>1399</v>
          </cell>
          <cell r="AE101">
            <v>1227</v>
          </cell>
          <cell r="AF101">
            <v>1028</v>
          </cell>
          <cell r="AG101">
            <v>1010</v>
          </cell>
          <cell r="AH101">
            <v>999</v>
          </cell>
          <cell r="AI101">
            <v>987</v>
          </cell>
          <cell r="AJ101">
            <v>976</v>
          </cell>
          <cell r="BA101">
            <v>2370</v>
          </cell>
          <cell r="BD101">
            <v>-7958.57</v>
          </cell>
          <cell r="BF101">
            <v>-19</v>
          </cell>
          <cell r="BT101">
            <v>3385</v>
          </cell>
          <cell r="BU101">
            <v>3420</v>
          </cell>
          <cell r="BV101">
            <v>3608</v>
          </cell>
          <cell r="BW101">
            <v>2912</v>
          </cell>
          <cell r="BX101">
            <v>2220</v>
          </cell>
          <cell r="BY101">
            <v>1685</v>
          </cell>
          <cell r="BZ101">
            <v>1399</v>
          </cell>
          <cell r="CA101">
            <v>1227</v>
          </cell>
          <cell r="CB101">
            <v>1028</v>
          </cell>
          <cell r="CC101">
            <v>1010</v>
          </cell>
          <cell r="CD101">
            <v>999</v>
          </cell>
          <cell r="CE101">
            <v>987</v>
          </cell>
          <cell r="CF101">
            <v>976</v>
          </cell>
          <cell r="CW101">
            <v>3300</v>
          </cell>
          <cell r="CZ101">
            <v>15370.31</v>
          </cell>
          <cell r="DB101">
            <v>9246</v>
          </cell>
          <cell r="DP101">
            <v>2576</v>
          </cell>
          <cell r="DQ101">
            <v>2370</v>
          </cell>
          <cell r="DR101">
            <v>2025</v>
          </cell>
          <cell r="DS101">
            <v>-1422</v>
          </cell>
          <cell r="DT101">
            <v>-731</v>
          </cell>
          <cell r="DU101">
            <v>-197</v>
          </cell>
          <cell r="DV101">
            <v>89</v>
          </cell>
          <cell r="DW101">
            <v>260</v>
          </cell>
          <cell r="DX101">
            <v>458</v>
          </cell>
          <cell r="DY101">
            <v>469</v>
          </cell>
          <cell r="DZ101">
            <v>480</v>
          </cell>
          <cell r="EA101">
            <v>491</v>
          </cell>
          <cell r="EB101">
            <v>502</v>
          </cell>
          <cell r="ES101">
            <v>-800</v>
          </cell>
          <cell r="EV101">
            <v>11216.41</v>
          </cell>
          <cell r="EX101">
            <v>4883</v>
          </cell>
          <cell r="FL101">
            <v>-1192</v>
          </cell>
          <cell r="FM101">
            <v>-1398</v>
          </cell>
          <cell r="FN101">
            <v>-1744</v>
          </cell>
          <cell r="FO101">
            <v>-1422</v>
          </cell>
          <cell r="FP101">
            <v>-731</v>
          </cell>
          <cell r="FQ101">
            <v>-197</v>
          </cell>
          <cell r="FR101">
            <v>89</v>
          </cell>
          <cell r="FS101">
            <v>260</v>
          </cell>
          <cell r="FT101">
            <v>458</v>
          </cell>
          <cell r="FU101">
            <v>469</v>
          </cell>
          <cell r="FV101">
            <v>480</v>
          </cell>
          <cell r="FW101">
            <v>491</v>
          </cell>
          <cell r="FX101">
            <v>502</v>
          </cell>
          <cell r="GO101">
            <v>0</v>
          </cell>
          <cell r="GP101">
            <v>0</v>
          </cell>
          <cell r="GQ101">
            <v>0</v>
          </cell>
          <cell r="GR101">
            <v>0</v>
          </cell>
          <cell r="GS101">
            <v>0</v>
          </cell>
          <cell r="GT101">
            <v>0</v>
          </cell>
          <cell r="GU101">
            <v>0</v>
          </cell>
          <cell r="GV101">
            <v>0</v>
          </cell>
          <cell r="GW101">
            <v>2459.768</v>
          </cell>
          <cell r="GX101">
            <v>2422.2190000000001</v>
          </cell>
          <cell r="GY101">
            <v>1416.8309999999999</v>
          </cell>
          <cell r="GZ101">
            <v>1416.83</v>
          </cell>
          <cell r="HA101">
            <v>1860.663</v>
          </cell>
          <cell r="HB101">
            <v>1732.808</v>
          </cell>
          <cell r="HC101">
            <v>3122.654</v>
          </cell>
          <cell r="HD101">
            <v>-770</v>
          </cell>
          <cell r="HE101">
            <v>3686.96</v>
          </cell>
          <cell r="HF101">
            <v>3705.25</v>
          </cell>
          <cell r="HG101">
            <v>365.91</v>
          </cell>
          <cell r="HH101">
            <v>-3452.24</v>
          </cell>
          <cell r="HI101">
            <v>0</v>
          </cell>
          <cell r="HJ101">
            <v>0</v>
          </cell>
          <cell r="HK101">
            <v>0</v>
          </cell>
          <cell r="HL101">
            <v>0</v>
          </cell>
          <cell r="HM101">
            <v>0</v>
          </cell>
          <cell r="HN101">
            <v>0</v>
          </cell>
          <cell r="HO101">
            <v>0</v>
          </cell>
          <cell r="HP101">
            <v>0</v>
          </cell>
        </row>
        <row r="102">
          <cell r="A102" t="str">
            <v>SP-780</v>
          </cell>
          <cell r="B102" t="str">
            <v>SP</v>
          </cell>
          <cell r="C102">
            <v>780</v>
          </cell>
          <cell r="D102" t="str">
            <v>04513 COM CONSORCIO INGCO</v>
          </cell>
          <cell r="E102">
            <v>-40</v>
          </cell>
          <cell r="H102">
            <v>163.05000000000001</v>
          </cell>
          <cell r="J102">
            <v>156</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BA102">
            <v>-40</v>
          </cell>
          <cell r="BD102">
            <v>163.05000000000001</v>
          </cell>
          <cell r="BF102">
            <v>156</v>
          </cell>
          <cell r="BT102">
            <v>0</v>
          </cell>
          <cell r="CW102">
            <v>160</v>
          </cell>
          <cell r="CZ102">
            <v>160.74</v>
          </cell>
          <cell r="DB102">
            <v>178</v>
          </cell>
          <cell r="DP102">
            <v>0</v>
          </cell>
          <cell r="DQ102">
            <v>0</v>
          </cell>
          <cell r="DR102">
            <v>0</v>
          </cell>
          <cell r="DS102">
            <v>0</v>
          </cell>
          <cell r="DT102">
            <v>0</v>
          </cell>
          <cell r="DU102">
            <v>0</v>
          </cell>
          <cell r="DV102">
            <v>0</v>
          </cell>
          <cell r="DW102">
            <v>0</v>
          </cell>
          <cell r="DX102">
            <v>0</v>
          </cell>
          <cell r="DY102">
            <v>0</v>
          </cell>
          <cell r="DZ102">
            <v>0</v>
          </cell>
          <cell r="EA102">
            <v>0</v>
          </cell>
          <cell r="EB102">
            <v>0</v>
          </cell>
          <cell r="ES102">
            <v>-2380</v>
          </cell>
          <cell r="EV102">
            <v>-2618.08</v>
          </cell>
          <cell r="EX102">
            <v>-2615</v>
          </cell>
          <cell r="FL102">
            <v>-2187</v>
          </cell>
          <cell r="FM102">
            <v>0</v>
          </cell>
          <cell r="FN102">
            <v>0</v>
          </cell>
          <cell r="FO102">
            <v>0</v>
          </cell>
          <cell r="FP102">
            <v>0</v>
          </cell>
          <cell r="FQ102">
            <v>0</v>
          </cell>
          <cell r="FR102">
            <v>0</v>
          </cell>
          <cell r="FS102">
            <v>0</v>
          </cell>
          <cell r="FT102">
            <v>0</v>
          </cell>
          <cell r="FU102">
            <v>0</v>
          </cell>
          <cell r="FV102">
            <v>0</v>
          </cell>
          <cell r="FW102">
            <v>0</v>
          </cell>
          <cell r="FX102">
            <v>0</v>
          </cell>
          <cell r="GO102">
            <v>0</v>
          </cell>
          <cell r="GP102">
            <v>0</v>
          </cell>
          <cell r="GQ102">
            <v>0</v>
          </cell>
          <cell r="GR102">
            <v>0</v>
          </cell>
          <cell r="GS102">
            <v>0</v>
          </cell>
          <cell r="GT102">
            <v>0</v>
          </cell>
          <cell r="GU102">
            <v>0</v>
          </cell>
          <cell r="GV102">
            <v>0</v>
          </cell>
          <cell r="GW102">
            <v>2291.9</v>
          </cell>
          <cell r="GX102">
            <v>2291.9</v>
          </cell>
          <cell r="GY102">
            <v>1E-3</v>
          </cell>
          <cell r="GZ102">
            <v>-2291.91</v>
          </cell>
          <cell r="HA102">
            <v>0</v>
          </cell>
          <cell r="HB102">
            <v>0</v>
          </cell>
          <cell r="HC102">
            <v>0</v>
          </cell>
          <cell r="HD102">
            <v>-2400</v>
          </cell>
          <cell r="HE102">
            <v>-1.05</v>
          </cell>
          <cell r="HF102">
            <v>-1.05</v>
          </cell>
          <cell r="HG102">
            <v>161.87</v>
          </cell>
          <cell r="HH102">
            <v>-2275.8000000000002</v>
          </cell>
          <cell r="HI102">
            <v>2292</v>
          </cell>
          <cell r="HJ102">
            <v>2292</v>
          </cell>
          <cell r="HK102">
            <v>0</v>
          </cell>
          <cell r="HL102">
            <v>-2292</v>
          </cell>
          <cell r="HM102">
            <v>2292</v>
          </cell>
          <cell r="HN102">
            <v>2292</v>
          </cell>
          <cell r="HO102">
            <v>0</v>
          </cell>
          <cell r="HP102">
            <v>-2292</v>
          </cell>
        </row>
        <row r="103">
          <cell r="A103" t="str">
            <v>SP-790</v>
          </cell>
          <cell r="B103" t="str">
            <v>SP</v>
          </cell>
          <cell r="C103">
            <v>790</v>
          </cell>
          <cell r="D103" t="str">
            <v>04688 COM CONTY-PRO.Y.OBRAS FERR</v>
          </cell>
          <cell r="E103">
            <v>154060</v>
          </cell>
          <cell r="H103">
            <v>195234.66</v>
          </cell>
          <cell r="J103">
            <v>224145</v>
          </cell>
          <cell r="X103">
            <v>139302</v>
          </cell>
          <cell r="Y103">
            <v>134376</v>
          </cell>
          <cell r="Z103">
            <v>126322</v>
          </cell>
          <cell r="AA103">
            <v>135323</v>
          </cell>
          <cell r="AB103">
            <v>124877</v>
          </cell>
          <cell r="AC103">
            <v>137394</v>
          </cell>
          <cell r="AD103">
            <v>131358</v>
          </cell>
          <cell r="AE103">
            <v>144952</v>
          </cell>
          <cell r="AF103">
            <v>159712</v>
          </cell>
          <cell r="AG103">
            <v>158728</v>
          </cell>
          <cell r="AH103">
            <v>157312</v>
          </cell>
          <cell r="AI103">
            <v>156876</v>
          </cell>
          <cell r="AJ103">
            <v>169692</v>
          </cell>
          <cell r="BA103">
            <v>157620</v>
          </cell>
          <cell r="BD103">
            <v>196085.15</v>
          </cell>
          <cell r="BF103">
            <v>222537</v>
          </cell>
          <cell r="BT103">
            <v>140534</v>
          </cell>
          <cell r="BU103">
            <v>135196</v>
          </cell>
          <cell r="BV103">
            <v>126398</v>
          </cell>
          <cell r="BW103">
            <v>134588</v>
          </cell>
          <cell r="BX103">
            <v>123454</v>
          </cell>
          <cell r="BY103">
            <v>135232</v>
          </cell>
          <cell r="BZ103">
            <v>128477</v>
          </cell>
          <cell r="CA103">
            <v>141252</v>
          </cell>
          <cell r="CB103">
            <v>155157</v>
          </cell>
          <cell r="CC103">
            <v>153314</v>
          </cell>
          <cell r="CD103">
            <v>150956</v>
          </cell>
          <cell r="CE103">
            <v>149521</v>
          </cell>
          <cell r="CF103">
            <v>161760</v>
          </cell>
          <cell r="CW103">
            <v>40</v>
          </cell>
          <cell r="CZ103">
            <v>574.16</v>
          </cell>
          <cell r="DB103">
            <v>131</v>
          </cell>
          <cell r="DP103">
            <v>0</v>
          </cell>
          <cell r="DQ103">
            <v>0</v>
          </cell>
          <cell r="DR103">
            <v>0</v>
          </cell>
          <cell r="DS103">
            <v>0</v>
          </cell>
          <cell r="DT103">
            <v>0</v>
          </cell>
          <cell r="DU103">
            <v>0</v>
          </cell>
          <cell r="DV103">
            <v>0</v>
          </cell>
          <cell r="DW103">
            <v>0</v>
          </cell>
          <cell r="DX103">
            <v>0</v>
          </cell>
          <cell r="DY103">
            <v>0</v>
          </cell>
          <cell r="DZ103">
            <v>0</v>
          </cell>
          <cell r="EA103">
            <v>0</v>
          </cell>
          <cell r="EB103">
            <v>0</v>
          </cell>
          <cell r="ES103">
            <v>-10500</v>
          </cell>
          <cell r="EV103">
            <v>-16716.830000000002</v>
          </cell>
          <cell r="EX103">
            <v>-20324</v>
          </cell>
          <cell r="FL103">
            <v>27455</v>
          </cell>
          <cell r="FM103">
            <v>34678</v>
          </cell>
          <cell r="FN103">
            <v>47905</v>
          </cell>
          <cell r="FO103">
            <v>44485</v>
          </cell>
          <cell r="FP103">
            <v>59372</v>
          </cell>
          <cell r="FQ103">
            <v>51755</v>
          </cell>
          <cell r="FR103">
            <v>62488</v>
          </cell>
          <cell r="FS103">
            <v>54523</v>
          </cell>
          <cell r="FT103">
            <v>45837</v>
          </cell>
          <cell r="FU103">
            <v>53895</v>
          </cell>
          <cell r="FV103">
            <v>63153</v>
          </cell>
          <cell r="FW103">
            <v>71987</v>
          </cell>
          <cell r="FX103">
            <v>63809</v>
          </cell>
          <cell r="GO103">
            <v>177813</v>
          </cell>
          <cell r="GP103">
            <v>158646</v>
          </cell>
          <cell r="GQ103">
            <v>0</v>
          </cell>
          <cell r="GR103">
            <v>151092</v>
          </cell>
          <cell r="GS103">
            <v>129893</v>
          </cell>
          <cell r="GT103">
            <v>102564</v>
          </cell>
          <cell r="GU103">
            <v>0</v>
          </cell>
          <cell r="GV103">
            <v>270115</v>
          </cell>
          <cell r="GW103">
            <v>5255.7250000000004</v>
          </cell>
          <cell r="GX103">
            <v>11292.528</v>
          </cell>
          <cell r="GY103">
            <v>943.81100000000004</v>
          </cell>
          <cell r="GZ103">
            <v>153697.5</v>
          </cell>
          <cell r="HA103">
            <v>111860.264</v>
          </cell>
          <cell r="HB103">
            <v>121192.249</v>
          </cell>
          <cell r="HC103">
            <v>82.936000000000007</v>
          </cell>
          <cell r="HD103">
            <v>45790</v>
          </cell>
          <cell r="HE103">
            <v>96200</v>
          </cell>
          <cell r="HF103">
            <v>105219.69</v>
          </cell>
          <cell r="HG103">
            <v>-17403.53</v>
          </cell>
          <cell r="HH103">
            <v>9578.98</v>
          </cell>
          <cell r="HI103">
            <v>5268</v>
          </cell>
          <cell r="HJ103">
            <v>4769</v>
          </cell>
          <cell r="HK103">
            <v>944</v>
          </cell>
          <cell r="HL103">
            <v>227349</v>
          </cell>
          <cell r="HM103">
            <v>-5017</v>
          </cell>
          <cell r="HN103">
            <v>-11257</v>
          </cell>
          <cell r="HO103">
            <v>944</v>
          </cell>
          <cell r="HP103">
            <v>299317</v>
          </cell>
        </row>
        <row r="104">
          <cell r="A104" t="str">
            <v>SP-800</v>
          </cell>
          <cell r="B104" t="str">
            <v>SP</v>
          </cell>
          <cell r="C104">
            <v>800</v>
          </cell>
          <cell r="D104" t="str">
            <v>04691 COM CONTUY A</v>
          </cell>
          <cell r="E104">
            <v>43070</v>
          </cell>
          <cell r="H104">
            <v>34589.18</v>
          </cell>
          <cell r="J104">
            <v>15879</v>
          </cell>
          <cell r="X104">
            <v>33627</v>
          </cell>
          <cell r="Y104">
            <v>26466</v>
          </cell>
          <cell r="Z104">
            <v>26846</v>
          </cell>
          <cell r="AA104">
            <v>26997</v>
          </cell>
          <cell r="AB104">
            <v>15875</v>
          </cell>
          <cell r="AC104">
            <v>15512</v>
          </cell>
          <cell r="AD104">
            <v>15626</v>
          </cell>
          <cell r="AE104">
            <v>4294</v>
          </cell>
          <cell r="AF104">
            <v>0</v>
          </cell>
          <cell r="AG104">
            <v>0</v>
          </cell>
          <cell r="AH104">
            <v>0</v>
          </cell>
          <cell r="AI104">
            <v>0</v>
          </cell>
          <cell r="AJ104">
            <v>0</v>
          </cell>
          <cell r="BA104">
            <v>41700</v>
          </cell>
          <cell r="BD104">
            <v>33602.730000000003</v>
          </cell>
          <cell r="BF104">
            <v>14919</v>
          </cell>
          <cell r="BT104">
            <v>33330</v>
          </cell>
          <cell r="BU104">
            <v>26314</v>
          </cell>
          <cell r="BV104">
            <v>26872</v>
          </cell>
          <cell r="BW104">
            <v>27089</v>
          </cell>
          <cell r="BX104">
            <v>16014</v>
          </cell>
          <cell r="BY104">
            <v>15673</v>
          </cell>
          <cell r="BZ104">
            <v>15808</v>
          </cell>
          <cell r="CA104">
            <v>4294</v>
          </cell>
          <cell r="CB104">
            <v>0</v>
          </cell>
          <cell r="CC104">
            <v>0</v>
          </cell>
          <cell r="CD104">
            <v>0</v>
          </cell>
          <cell r="CE104">
            <v>0</v>
          </cell>
          <cell r="CF104">
            <v>0</v>
          </cell>
          <cell r="CW104">
            <v>-17840</v>
          </cell>
          <cell r="CZ104">
            <v>-17578.29</v>
          </cell>
          <cell r="DB104">
            <v>-3299</v>
          </cell>
          <cell r="DP104">
            <v>-10909</v>
          </cell>
          <cell r="DQ104">
            <v>-4344</v>
          </cell>
          <cell r="DR104">
            <v>-5335</v>
          </cell>
          <cell r="DS104">
            <v>-6004</v>
          </cell>
          <cell r="DT104">
            <v>4932</v>
          </cell>
          <cell r="DU104">
            <v>5156</v>
          </cell>
          <cell r="DV104">
            <v>4940</v>
          </cell>
          <cell r="DW104">
            <v>8682</v>
          </cell>
          <cell r="DX104">
            <v>12977</v>
          </cell>
          <cell r="DY104">
            <v>12977</v>
          </cell>
          <cell r="DZ104">
            <v>12977</v>
          </cell>
          <cell r="EA104">
            <v>12977</v>
          </cell>
          <cell r="EB104">
            <v>0</v>
          </cell>
          <cell r="ES104">
            <v>-25610</v>
          </cell>
          <cell r="EV104">
            <v>-20638.310000000001</v>
          </cell>
          <cell r="EX104">
            <v>-3652</v>
          </cell>
          <cell r="FL104">
            <v>-18681</v>
          </cell>
          <cell r="FM104">
            <v>-12116</v>
          </cell>
          <cell r="FN104">
            <v>-13107</v>
          </cell>
          <cell r="FO104">
            <v>-13775</v>
          </cell>
          <cell r="FP104">
            <v>-2840</v>
          </cell>
          <cell r="FQ104">
            <v>-2616</v>
          </cell>
          <cell r="FR104">
            <v>-2832</v>
          </cell>
          <cell r="FS104">
            <v>8682</v>
          </cell>
          <cell r="FT104">
            <v>12977</v>
          </cell>
          <cell r="FU104">
            <v>12977</v>
          </cell>
          <cell r="FV104">
            <v>12977</v>
          </cell>
          <cell r="FW104">
            <v>12977</v>
          </cell>
          <cell r="FX104">
            <v>0</v>
          </cell>
          <cell r="GO104">
            <v>0</v>
          </cell>
          <cell r="GP104">
            <v>0</v>
          </cell>
          <cell r="GQ104">
            <v>0</v>
          </cell>
          <cell r="GR104">
            <v>0</v>
          </cell>
          <cell r="GS104">
            <v>0</v>
          </cell>
          <cell r="GT104">
            <v>0</v>
          </cell>
          <cell r="GU104">
            <v>0</v>
          </cell>
          <cell r="GV104">
            <v>0</v>
          </cell>
          <cell r="GW104">
            <v>8020.4440000000004</v>
          </cell>
          <cell r="GX104">
            <v>8141.94</v>
          </cell>
          <cell r="GY104">
            <v>8296.6730000000007</v>
          </cell>
          <cell r="GZ104">
            <v>8296.67</v>
          </cell>
          <cell r="HA104">
            <v>12079.011</v>
          </cell>
          <cell r="HB104">
            <v>12189.866</v>
          </cell>
          <cell r="HC104">
            <v>-585.82899999999995</v>
          </cell>
          <cell r="HD104">
            <v>-1100</v>
          </cell>
          <cell r="HE104">
            <v>31500</v>
          </cell>
          <cell r="HF104">
            <v>30067.21</v>
          </cell>
          <cell r="HG104">
            <v>-14158.14</v>
          </cell>
          <cell r="HH104">
            <v>-14625.08</v>
          </cell>
          <cell r="HI104">
            <v>0</v>
          </cell>
          <cell r="HJ104">
            <v>0</v>
          </cell>
          <cell r="HK104">
            <v>0</v>
          </cell>
          <cell r="HL104">
            <v>0</v>
          </cell>
          <cell r="HM104">
            <v>0</v>
          </cell>
          <cell r="HN104">
            <v>0</v>
          </cell>
          <cell r="HO104">
            <v>0</v>
          </cell>
          <cell r="HP104">
            <v>0</v>
          </cell>
        </row>
        <row r="105">
          <cell r="A105" t="str">
            <v>SP-810</v>
          </cell>
          <cell r="B105" t="str">
            <v>SP</v>
          </cell>
          <cell r="C105">
            <v>810</v>
          </cell>
          <cell r="D105" t="str">
            <v>04694 COM CONSORCIO COUNTY C</v>
          </cell>
          <cell r="E105">
            <v>50900</v>
          </cell>
          <cell r="H105">
            <v>22636.15</v>
          </cell>
          <cell r="J105">
            <v>17378</v>
          </cell>
          <cell r="X105">
            <v>34007</v>
          </cell>
          <cell r="Y105">
            <v>34053</v>
          </cell>
          <cell r="Z105">
            <v>34098</v>
          </cell>
          <cell r="AA105">
            <v>34143</v>
          </cell>
          <cell r="AB105">
            <v>34255</v>
          </cell>
          <cell r="AC105">
            <v>0</v>
          </cell>
          <cell r="AD105">
            <v>0</v>
          </cell>
          <cell r="AE105">
            <v>0</v>
          </cell>
          <cell r="AF105">
            <v>0</v>
          </cell>
          <cell r="AG105">
            <v>0</v>
          </cell>
          <cell r="AH105">
            <v>0</v>
          </cell>
          <cell r="AI105">
            <v>0</v>
          </cell>
          <cell r="AJ105">
            <v>0</v>
          </cell>
          <cell r="BA105">
            <v>50770</v>
          </cell>
          <cell r="BD105">
            <v>22505.82</v>
          </cell>
          <cell r="BF105">
            <v>17254</v>
          </cell>
          <cell r="BT105">
            <v>33871</v>
          </cell>
          <cell r="BU105">
            <v>33914</v>
          </cell>
          <cell r="BV105">
            <v>33957</v>
          </cell>
          <cell r="BW105">
            <v>34000</v>
          </cell>
          <cell r="BX105">
            <v>34255</v>
          </cell>
          <cell r="BY105">
            <v>0</v>
          </cell>
          <cell r="BZ105">
            <v>0</v>
          </cell>
          <cell r="CA105">
            <v>0</v>
          </cell>
          <cell r="CB105">
            <v>0</v>
          </cell>
          <cell r="CC105">
            <v>0</v>
          </cell>
          <cell r="CD105">
            <v>0</v>
          </cell>
          <cell r="CE105">
            <v>0</v>
          </cell>
          <cell r="CF105">
            <v>0</v>
          </cell>
          <cell r="CW105">
            <v>0</v>
          </cell>
          <cell r="CZ105">
            <v>1</v>
          </cell>
          <cell r="DB105">
            <v>1</v>
          </cell>
          <cell r="DP105">
            <v>0</v>
          </cell>
          <cell r="DQ105">
            <v>0</v>
          </cell>
          <cell r="DR105">
            <v>0</v>
          </cell>
          <cell r="DS105">
            <v>0</v>
          </cell>
          <cell r="DT105">
            <v>0</v>
          </cell>
          <cell r="DU105">
            <v>0</v>
          </cell>
          <cell r="DV105">
            <v>0</v>
          </cell>
          <cell r="DW105">
            <v>0</v>
          </cell>
          <cell r="DX105">
            <v>0</v>
          </cell>
          <cell r="DY105">
            <v>0</v>
          </cell>
          <cell r="DZ105">
            <v>0</v>
          </cell>
          <cell r="EA105">
            <v>0</v>
          </cell>
          <cell r="EB105">
            <v>0</v>
          </cell>
          <cell r="ES105">
            <v>12810</v>
          </cell>
          <cell r="EV105">
            <v>29334.27</v>
          </cell>
          <cell r="EX105">
            <v>35815</v>
          </cell>
          <cell r="FL105">
            <v>33743</v>
          </cell>
          <cell r="FM105">
            <v>33718</v>
          </cell>
          <cell r="FN105">
            <v>33693</v>
          </cell>
          <cell r="FO105">
            <v>33668</v>
          </cell>
          <cell r="FP105">
            <v>33430</v>
          </cell>
          <cell r="FQ105">
            <v>0</v>
          </cell>
          <cell r="FR105">
            <v>0</v>
          </cell>
          <cell r="FS105">
            <v>0</v>
          </cell>
          <cell r="FT105">
            <v>0</v>
          </cell>
          <cell r="FU105">
            <v>0</v>
          </cell>
          <cell r="FV105">
            <v>0</v>
          </cell>
          <cell r="FW105">
            <v>0</v>
          </cell>
          <cell r="FX105">
            <v>0</v>
          </cell>
          <cell r="GO105">
            <v>0</v>
          </cell>
          <cell r="GP105">
            <v>0</v>
          </cell>
          <cell r="GQ105">
            <v>0</v>
          </cell>
          <cell r="GR105">
            <v>0</v>
          </cell>
          <cell r="GS105">
            <v>0</v>
          </cell>
          <cell r="GT105">
            <v>0</v>
          </cell>
          <cell r="GU105">
            <v>0</v>
          </cell>
          <cell r="GV105">
            <v>0</v>
          </cell>
          <cell r="GW105">
            <v>1E-3</v>
          </cell>
          <cell r="GX105">
            <v>1E-3</v>
          </cell>
          <cell r="GY105">
            <v>-1E-3</v>
          </cell>
          <cell r="GZ105">
            <v>71757.22</v>
          </cell>
          <cell r="HA105">
            <v>5889.8670000000002</v>
          </cell>
          <cell r="HB105">
            <v>5889.8670000000002</v>
          </cell>
          <cell r="HC105">
            <v>0.9</v>
          </cell>
          <cell r="HD105">
            <v>57590</v>
          </cell>
          <cell r="HE105">
            <v>39300</v>
          </cell>
          <cell r="HF105">
            <v>39263.93</v>
          </cell>
          <cell r="HG105">
            <v>17689.16</v>
          </cell>
          <cell r="HH105">
            <v>22872.67</v>
          </cell>
          <cell r="HI105">
            <v>0</v>
          </cell>
          <cell r="HJ105">
            <v>0</v>
          </cell>
          <cell r="HK105">
            <v>0</v>
          </cell>
          <cell r="HL105">
            <v>71757</v>
          </cell>
          <cell r="HM105">
            <v>0</v>
          </cell>
          <cell r="HN105">
            <v>0</v>
          </cell>
          <cell r="HO105">
            <v>0</v>
          </cell>
          <cell r="HP105">
            <v>71757</v>
          </cell>
        </row>
        <row r="106">
          <cell r="A106" t="str">
            <v>SP-820</v>
          </cell>
          <cell r="B106" t="str">
            <v>SP</v>
          </cell>
          <cell r="C106">
            <v>820</v>
          </cell>
          <cell r="D106" t="str">
            <v>04695 COM CHARAGUAMAS - VENEZUELA</v>
          </cell>
          <cell r="E106">
            <v>11730</v>
          </cell>
          <cell r="H106">
            <v>15467.68</v>
          </cell>
          <cell r="J106">
            <v>15700</v>
          </cell>
          <cell r="X106">
            <v>15256</v>
          </cell>
          <cell r="Y106">
            <v>20446</v>
          </cell>
          <cell r="Z106">
            <v>17442</v>
          </cell>
          <cell r="AA106">
            <v>22727</v>
          </cell>
          <cell r="AB106">
            <v>17687</v>
          </cell>
          <cell r="AC106">
            <v>21631</v>
          </cell>
          <cell r="AD106">
            <v>14656</v>
          </cell>
          <cell r="AE106">
            <v>16732</v>
          </cell>
          <cell r="AF106">
            <v>18417</v>
          </cell>
          <cell r="AG106">
            <v>14235</v>
          </cell>
          <cell r="AH106">
            <v>10853</v>
          </cell>
          <cell r="AI106">
            <v>11605</v>
          </cell>
          <cell r="AJ106">
            <v>14786</v>
          </cell>
          <cell r="BA106">
            <v>12580</v>
          </cell>
          <cell r="BD106">
            <v>15938.98</v>
          </cell>
          <cell r="BF106">
            <v>15855</v>
          </cell>
          <cell r="BT106">
            <v>15459</v>
          </cell>
          <cell r="BU106">
            <v>20385</v>
          </cell>
          <cell r="BV106">
            <v>17096</v>
          </cell>
          <cell r="BW106">
            <v>22126</v>
          </cell>
          <cell r="BX106">
            <v>16860</v>
          </cell>
          <cell r="BY106">
            <v>20593</v>
          </cell>
          <cell r="BZ106">
            <v>13451</v>
          </cell>
          <cell r="CA106">
            <v>15367</v>
          </cell>
          <cell r="CB106">
            <v>16898</v>
          </cell>
          <cell r="CC106">
            <v>12562</v>
          </cell>
          <cell r="CD106">
            <v>8970</v>
          </cell>
          <cell r="CE106">
            <v>9476</v>
          </cell>
          <cell r="CF106">
            <v>12474</v>
          </cell>
          <cell r="CW106">
            <v>110</v>
          </cell>
          <cell r="CZ106">
            <v>36.479999999999997</v>
          </cell>
          <cell r="DB106">
            <v>232</v>
          </cell>
          <cell r="DP106">
            <v>0</v>
          </cell>
          <cell r="DQ106">
            <v>0</v>
          </cell>
          <cell r="DR106">
            <v>0</v>
          </cell>
          <cell r="DS106">
            <v>0</v>
          </cell>
          <cell r="DT106">
            <v>0</v>
          </cell>
          <cell r="DU106">
            <v>0</v>
          </cell>
          <cell r="DV106">
            <v>0</v>
          </cell>
          <cell r="DW106">
            <v>0</v>
          </cell>
          <cell r="DX106">
            <v>0</v>
          </cell>
          <cell r="DY106">
            <v>0</v>
          </cell>
          <cell r="DZ106">
            <v>0</v>
          </cell>
          <cell r="EA106">
            <v>0</v>
          </cell>
          <cell r="EB106">
            <v>0</v>
          </cell>
          <cell r="ES106">
            <v>-4610</v>
          </cell>
          <cell r="EV106">
            <v>-5153.71</v>
          </cell>
          <cell r="EX106">
            <v>-4041</v>
          </cell>
          <cell r="FL106">
            <v>-5927</v>
          </cell>
          <cell r="FM106">
            <v>-9425</v>
          </cell>
          <cell r="FN106">
            <v>-4370</v>
          </cell>
          <cell r="FO106">
            <v>-7675</v>
          </cell>
          <cell r="FP106">
            <v>-994</v>
          </cell>
          <cell r="FQ106">
            <v>-3443</v>
          </cell>
          <cell r="FR106">
            <v>4286</v>
          </cell>
          <cell r="FS106">
            <v>2918</v>
          </cell>
          <cell r="FT106">
            <v>1892</v>
          </cell>
          <cell r="FU106">
            <v>6735</v>
          </cell>
          <cell r="FV106">
            <v>11365</v>
          </cell>
          <cell r="FW106">
            <v>12307</v>
          </cell>
          <cell r="FX106">
            <v>10302</v>
          </cell>
          <cell r="GO106">
            <v>33380</v>
          </cell>
          <cell r="GP106">
            <v>27900</v>
          </cell>
          <cell r="GQ106">
            <v>0</v>
          </cell>
          <cell r="GR106">
            <v>10536</v>
          </cell>
          <cell r="GS106">
            <v>35709</v>
          </cell>
          <cell r="GT106">
            <v>27104</v>
          </cell>
          <cell r="GU106">
            <v>0</v>
          </cell>
          <cell r="GV106">
            <v>29035</v>
          </cell>
          <cell r="GW106">
            <v>3682.33</v>
          </cell>
          <cell r="GX106">
            <v>1435.5840000000001</v>
          </cell>
          <cell r="GY106">
            <v>5561.5609999999997</v>
          </cell>
          <cell r="GZ106">
            <v>8110.95</v>
          </cell>
          <cell r="HA106">
            <v>14664.415999999999</v>
          </cell>
          <cell r="HB106">
            <v>15127.723</v>
          </cell>
          <cell r="HC106">
            <v>139.82300000000001</v>
          </cell>
          <cell r="HD106">
            <v>-4830</v>
          </cell>
          <cell r="HE106">
            <v>13784.55</v>
          </cell>
          <cell r="HF106">
            <v>14086.33</v>
          </cell>
          <cell r="HG106">
            <v>11482.05</v>
          </cell>
          <cell r="HH106">
            <v>-11362.16</v>
          </cell>
          <cell r="HI106">
            <v>9918</v>
          </cell>
          <cell r="HJ106">
            <v>4989</v>
          </cell>
          <cell r="HK106">
            <v>3914</v>
          </cell>
          <cell r="HL106">
            <v>10517</v>
          </cell>
          <cell r="HM106">
            <v>16453</v>
          </cell>
          <cell r="HN106">
            <v>8769</v>
          </cell>
          <cell r="HO106">
            <v>2170</v>
          </cell>
          <cell r="HP106">
            <v>12884</v>
          </cell>
        </row>
        <row r="107">
          <cell r="A107" t="str">
            <v>SP-830</v>
          </cell>
          <cell r="B107" t="str">
            <v>SP</v>
          </cell>
          <cell r="C107">
            <v>830</v>
          </cell>
          <cell r="D107" t="str">
            <v>04696 COM S.J. DE LOS MORROS - VENEZUELA</v>
          </cell>
          <cell r="E107">
            <v>14030</v>
          </cell>
          <cell r="H107">
            <v>27031.54</v>
          </cell>
          <cell r="J107">
            <v>31613</v>
          </cell>
          <cell r="X107">
            <v>21590</v>
          </cell>
          <cell r="Y107">
            <v>27946</v>
          </cell>
          <cell r="Z107">
            <v>25750</v>
          </cell>
          <cell r="AA107">
            <v>34237</v>
          </cell>
          <cell r="AB107">
            <v>33394</v>
          </cell>
          <cell r="AC107">
            <v>40741</v>
          </cell>
          <cell r="AD107">
            <v>41203</v>
          </cell>
          <cell r="AE107">
            <v>47618</v>
          </cell>
          <cell r="AF107">
            <v>54621</v>
          </cell>
          <cell r="AG107">
            <v>50988</v>
          </cell>
          <cell r="AH107">
            <v>47439</v>
          </cell>
          <cell r="AI107">
            <v>44791</v>
          </cell>
          <cell r="AJ107">
            <v>54855</v>
          </cell>
          <cell r="BA107">
            <v>16660</v>
          </cell>
          <cell r="BD107">
            <v>28373.17</v>
          </cell>
          <cell r="BF107">
            <v>31452</v>
          </cell>
          <cell r="BT107">
            <v>23298</v>
          </cell>
          <cell r="BU107">
            <v>29294</v>
          </cell>
          <cell r="BV107">
            <v>26643</v>
          </cell>
          <cell r="BW107">
            <v>34417</v>
          </cell>
          <cell r="BX107">
            <v>32764</v>
          </cell>
          <cell r="BY107">
            <v>39662</v>
          </cell>
          <cell r="BZ107">
            <v>39450</v>
          </cell>
          <cell r="CA107">
            <v>45458</v>
          </cell>
          <cell r="CB107">
            <v>51989</v>
          </cell>
          <cell r="CC107">
            <v>47855</v>
          </cell>
          <cell r="CD107">
            <v>43825</v>
          </cell>
          <cell r="CE107">
            <v>40643</v>
          </cell>
          <cell r="CF107">
            <v>50240</v>
          </cell>
          <cell r="CW107">
            <v>290</v>
          </cell>
          <cell r="CZ107">
            <v>73.31</v>
          </cell>
          <cell r="DB107">
            <v>73</v>
          </cell>
          <cell r="DP107">
            <v>0</v>
          </cell>
          <cell r="DQ107">
            <v>0</v>
          </cell>
          <cell r="DR107">
            <v>0</v>
          </cell>
          <cell r="DS107">
            <v>0</v>
          </cell>
          <cell r="DT107">
            <v>0</v>
          </cell>
          <cell r="DU107">
            <v>0</v>
          </cell>
          <cell r="DV107">
            <v>0</v>
          </cell>
          <cell r="DW107">
            <v>0</v>
          </cell>
          <cell r="DX107">
            <v>0</v>
          </cell>
          <cell r="DY107">
            <v>0</v>
          </cell>
          <cell r="DZ107">
            <v>0</v>
          </cell>
          <cell r="EA107">
            <v>0</v>
          </cell>
          <cell r="EB107">
            <v>0</v>
          </cell>
          <cell r="ES107">
            <v>-7930</v>
          </cell>
          <cell r="EV107">
            <v>-15396.67</v>
          </cell>
          <cell r="EX107">
            <v>-16516</v>
          </cell>
          <cell r="FL107">
            <v>-10054</v>
          </cell>
          <cell r="FM107">
            <v>-14293</v>
          </cell>
          <cell r="FN107">
            <v>-9612</v>
          </cell>
          <cell r="FO107">
            <v>-14845</v>
          </cell>
          <cell r="FP107">
            <v>-10446</v>
          </cell>
          <cell r="FQ107">
            <v>-15421</v>
          </cell>
          <cell r="FR107">
            <v>-12802</v>
          </cell>
          <cell r="FS107">
            <v>-17000</v>
          </cell>
          <cell r="FT107">
            <v>-21539</v>
          </cell>
          <cell r="FU107">
            <v>-15297</v>
          </cell>
          <cell r="FV107">
            <v>-9312</v>
          </cell>
          <cell r="FW107">
            <v>-3961</v>
          </cell>
          <cell r="FX107">
            <v>-11593</v>
          </cell>
          <cell r="GO107">
            <v>104400</v>
          </cell>
          <cell r="GP107">
            <v>88515</v>
          </cell>
          <cell r="GQ107">
            <v>0</v>
          </cell>
          <cell r="GR107">
            <v>-10133</v>
          </cell>
          <cell r="GS107">
            <v>81686</v>
          </cell>
          <cell r="GT107">
            <v>56629</v>
          </cell>
          <cell r="GU107">
            <v>0</v>
          </cell>
          <cell r="GV107">
            <v>57104</v>
          </cell>
          <cell r="GW107">
            <v>15453.326999999999</v>
          </cell>
          <cell r="GX107">
            <v>13189.308999999999</v>
          </cell>
          <cell r="GY107">
            <v>8609.1790000000001</v>
          </cell>
          <cell r="GZ107">
            <v>5072.6400000000003</v>
          </cell>
          <cell r="HA107">
            <v>38668.243999999999</v>
          </cell>
          <cell r="HB107">
            <v>40774.652000000002</v>
          </cell>
          <cell r="HC107">
            <v>76.793000000000006</v>
          </cell>
          <cell r="HD107">
            <v>-24010</v>
          </cell>
          <cell r="HE107">
            <v>-9600</v>
          </cell>
          <cell r="HF107">
            <v>-8111.61</v>
          </cell>
          <cell r="HG107">
            <v>15040.08</v>
          </cell>
          <cell r="HH107">
            <v>12581.06</v>
          </cell>
          <cell r="HI107">
            <v>73067</v>
          </cell>
          <cell r="HJ107">
            <v>67492</v>
          </cell>
          <cell r="HK107">
            <v>5244</v>
          </cell>
          <cell r="HL107">
            <v>-32562</v>
          </cell>
          <cell r="HM107">
            <v>62967</v>
          </cell>
          <cell r="HN107">
            <v>54041</v>
          </cell>
          <cell r="HO107">
            <v>2074</v>
          </cell>
          <cell r="HP107">
            <v>-4870</v>
          </cell>
        </row>
        <row r="108">
          <cell r="A108" t="str">
            <v>SP-840</v>
          </cell>
          <cell r="B108" t="str">
            <v>SP</v>
          </cell>
          <cell r="C108">
            <v>840</v>
          </cell>
          <cell r="D108" t="str">
            <v>04698 COM P.TO CABELLO STAZIONI</v>
          </cell>
          <cell r="E108">
            <v>2040</v>
          </cell>
          <cell r="H108">
            <v>-3169.32</v>
          </cell>
          <cell r="J108">
            <v>-2348</v>
          </cell>
          <cell r="X108">
            <v>7715</v>
          </cell>
          <cell r="Y108">
            <v>11851</v>
          </cell>
          <cell r="Z108">
            <v>16139</v>
          </cell>
          <cell r="AA108">
            <v>20490</v>
          </cell>
          <cell r="AB108">
            <v>24518</v>
          </cell>
          <cell r="AC108">
            <v>28620</v>
          </cell>
          <cell r="AD108">
            <v>32750</v>
          </cell>
          <cell r="AE108">
            <v>36910</v>
          </cell>
          <cell r="AF108">
            <v>41040</v>
          </cell>
          <cell r="AG108">
            <v>39659</v>
          </cell>
          <cell r="AH108">
            <v>38187</v>
          </cell>
          <cell r="AI108">
            <v>36651</v>
          </cell>
          <cell r="AJ108">
            <v>40898</v>
          </cell>
          <cell r="BA108">
            <v>2020</v>
          </cell>
          <cell r="BD108">
            <v>-3191.73</v>
          </cell>
          <cell r="BF108">
            <v>-2382</v>
          </cell>
          <cell r="BT108">
            <v>7695</v>
          </cell>
          <cell r="BU108">
            <v>11830</v>
          </cell>
          <cell r="BV108">
            <v>16119</v>
          </cell>
          <cell r="BW108">
            <v>20470</v>
          </cell>
          <cell r="BX108">
            <v>24498</v>
          </cell>
          <cell r="BY108">
            <v>28600</v>
          </cell>
          <cell r="BZ108">
            <v>32730</v>
          </cell>
          <cell r="CA108">
            <v>36890</v>
          </cell>
          <cell r="CB108">
            <v>41020</v>
          </cell>
          <cell r="CC108">
            <v>39639</v>
          </cell>
          <cell r="CD108">
            <v>38167</v>
          </cell>
          <cell r="CE108">
            <v>36631</v>
          </cell>
          <cell r="CF108">
            <v>40878</v>
          </cell>
          <cell r="CW108">
            <v>0</v>
          </cell>
          <cell r="CZ108">
            <v>0</v>
          </cell>
          <cell r="DB108">
            <v>0</v>
          </cell>
          <cell r="DP108">
            <v>0</v>
          </cell>
          <cell r="DQ108">
            <v>0</v>
          </cell>
          <cell r="DR108">
            <v>0</v>
          </cell>
          <cell r="DS108">
            <v>0</v>
          </cell>
          <cell r="DT108">
            <v>0</v>
          </cell>
          <cell r="DU108">
            <v>0</v>
          </cell>
          <cell r="DV108">
            <v>0</v>
          </cell>
          <cell r="DW108">
            <v>0</v>
          </cell>
          <cell r="DX108">
            <v>0</v>
          </cell>
          <cell r="DY108">
            <v>0</v>
          </cell>
          <cell r="DZ108">
            <v>0</v>
          </cell>
          <cell r="EA108">
            <v>0</v>
          </cell>
          <cell r="EB108">
            <v>0</v>
          </cell>
          <cell r="ES108">
            <v>-1240</v>
          </cell>
          <cell r="EV108">
            <v>4658.7299999999996</v>
          </cell>
          <cell r="EX108">
            <v>4055</v>
          </cell>
          <cell r="FL108">
            <v>-5146</v>
          </cell>
          <cell r="FM108">
            <v>-8402</v>
          </cell>
          <cell r="FN108">
            <v>-11905</v>
          </cell>
          <cell r="FO108">
            <v>-15408</v>
          </cell>
          <cell r="FP108">
            <v>-18579</v>
          </cell>
          <cell r="FQ108">
            <v>-21858</v>
          </cell>
          <cell r="FR108">
            <v>-25157</v>
          </cell>
          <cell r="FS108">
            <v>-28456</v>
          </cell>
          <cell r="FT108">
            <v>-31754</v>
          </cell>
          <cell r="FU108">
            <v>-29543</v>
          </cell>
          <cell r="FV108">
            <v>-27209</v>
          </cell>
          <cell r="FW108">
            <v>-24873</v>
          </cell>
          <cell r="FX108">
            <v>-28269</v>
          </cell>
          <cell r="GO108">
            <v>46300</v>
          </cell>
          <cell r="GP108">
            <v>46280</v>
          </cell>
          <cell r="GQ108">
            <v>0</v>
          </cell>
          <cell r="GR108">
            <v>-23564</v>
          </cell>
          <cell r="GS108">
            <v>31589</v>
          </cell>
          <cell r="GT108">
            <v>31568</v>
          </cell>
          <cell r="GU108">
            <v>0</v>
          </cell>
          <cell r="GV108">
            <v>1320</v>
          </cell>
          <cell r="GW108">
            <v>36165.271000000001</v>
          </cell>
          <cell r="GX108">
            <v>36165.271000000001</v>
          </cell>
          <cell r="GY108">
            <v>0</v>
          </cell>
          <cell r="GZ108">
            <v>-30100.36</v>
          </cell>
          <cell r="HA108">
            <v>27482.972000000002</v>
          </cell>
          <cell r="HB108">
            <v>27472.355</v>
          </cell>
          <cell r="HC108">
            <v>0</v>
          </cell>
          <cell r="HD108">
            <v>-21810</v>
          </cell>
          <cell r="HE108">
            <v>1000</v>
          </cell>
          <cell r="HF108">
            <v>1001.34</v>
          </cell>
          <cell r="HG108">
            <v>0</v>
          </cell>
          <cell r="HH108">
            <v>-1001.34</v>
          </cell>
          <cell r="HI108">
            <v>84097</v>
          </cell>
          <cell r="HJ108">
            <v>84097</v>
          </cell>
          <cell r="HK108">
            <v>0</v>
          </cell>
          <cell r="HL108">
            <v>-65780</v>
          </cell>
          <cell r="HM108">
            <v>102570</v>
          </cell>
          <cell r="HN108">
            <v>102570</v>
          </cell>
          <cell r="HO108">
            <v>0</v>
          </cell>
          <cell r="HP108">
            <v>-71883</v>
          </cell>
        </row>
        <row r="109">
          <cell r="A109" t="str">
            <v>SP-860</v>
          </cell>
          <cell r="B109" t="str">
            <v>SP</v>
          </cell>
          <cell r="C109">
            <v>860</v>
          </cell>
          <cell r="D109" t="str">
            <v>05995 COM DAULE PERIPA</v>
          </cell>
          <cell r="E109">
            <v>3950</v>
          </cell>
          <cell r="H109">
            <v>4031.16</v>
          </cell>
          <cell r="J109">
            <v>4673</v>
          </cell>
          <cell r="X109">
            <v>3699</v>
          </cell>
          <cell r="Y109">
            <v>3646</v>
          </cell>
          <cell r="Z109">
            <v>3435</v>
          </cell>
          <cell r="AA109">
            <v>3558</v>
          </cell>
          <cell r="AB109">
            <v>3554</v>
          </cell>
          <cell r="AC109">
            <v>3507</v>
          </cell>
          <cell r="AD109">
            <v>3549</v>
          </cell>
          <cell r="AE109">
            <v>3549</v>
          </cell>
          <cell r="AF109">
            <v>3549</v>
          </cell>
          <cell r="AG109">
            <v>3549</v>
          </cell>
          <cell r="AH109">
            <v>3549</v>
          </cell>
          <cell r="AI109">
            <v>3549</v>
          </cell>
          <cell r="AJ109">
            <v>3549</v>
          </cell>
          <cell r="BA109">
            <v>3950</v>
          </cell>
          <cell r="BD109">
            <v>4031.16</v>
          </cell>
          <cell r="BF109">
            <v>4673</v>
          </cell>
          <cell r="BT109">
            <v>3699</v>
          </cell>
          <cell r="BU109">
            <v>3646</v>
          </cell>
          <cell r="BV109">
            <v>3435</v>
          </cell>
          <cell r="BW109">
            <v>3558</v>
          </cell>
          <cell r="BX109">
            <v>3554</v>
          </cell>
          <cell r="BY109">
            <v>3507</v>
          </cell>
          <cell r="BZ109">
            <v>3549</v>
          </cell>
          <cell r="CA109">
            <v>3549</v>
          </cell>
          <cell r="CB109">
            <v>3549</v>
          </cell>
          <cell r="CC109">
            <v>3549</v>
          </cell>
          <cell r="CD109">
            <v>3549</v>
          </cell>
          <cell r="CE109">
            <v>3549</v>
          </cell>
          <cell r="CF109">
            <v>3549</v>
          </cell>
          <cell r="CW109">
            <v>0</v>
          </cell>
          <cell r="CZ109">
            <v>0.6</v>
          </cell>
          <cell r="DB109">
            <v>1</v>
          </cell>
          <cell r="DP109">
            <v>1</v>
          </cell>
          <cell r="DQ109">
            <v>1</v>
          </cell>
          <cell r="DR109">
            <v>158</v>
          </cell>
          <cell r="DS109">
            <v>1</v>
          </cell>
          <cell r="DT109">
            <v>1</v>
          </cell>
          <cell r="DU109">
            <v>45</v>
          </cell>
          <cell r="DV109">
            <v>0</v>
          </cell>
          <cell r="DW109">
            <v>0</v>
          </cell>
          <cell r="DX109">
            <v>0</v>
          </cell>
          <cell r="DY109">
            <v>0</v>
          </cell>
          <cell r="DZ109">
            <v>0</v>
          </cell>
          <cell r="EA109">
            <v>0</v>
          </cell>
          <cell r="EB109">
            <v>0</v>
          </cell>
          <cell r="ES109">
            <v>0</v>
          </cell>
          <cell r="EV109">
            <v>0.6</v>
          </cell>
          <cell r="EX109">
            <v>-237</v>
          </cell>
          <cell r="FL109">
            <v>186</v>
          </cell>
          <cell r="FM109">
            <v>186</v>
          </cell>
          <cell r="FN109">
            <v>343</v>
          </cell>
          <cell r="FO109">
            <v>186</v>
          </cell>
          <cell r="FP109">
            <v>186</v>
          </cell>
          <cell r="FQ109">
            <v>230</v>
          </cell>
          <cell r="FR109">
            <v>185</v>
          </cell>
          <cell r="FS109">
            <v>185</v>
          </cell>
          <cell r="FT109">
            <v>185</v>
          </cell>
          <cell r="FU109">
            <v>185</v>
          </cell>
          <cell r="FV109">
            <v>185</v>
          </cell>
          <cell r="FW109">
            <v>185</v>
          </cell>
          <cell r="FX109">
            <v>185</v>
          </cell>
          <cell r="GO109">
            <v>3549</v>
          </cell>
          <cell r="GP109">
            <v>3549</v>
          </cell>
          <cell r="GQ109">
            <v>0</v>
          </cell>
          <cell r="GR109">
            <v>185</v>
          </cell>
          <cell r="GS109">
            <v>3549</v>
          </cell>
          <cell r="GT109">
            <v>3549</v>
          </cell>
          <cell r="GU109">
            <v>0</v>
          </cell>
          <cell r="GV109">
            <v>185</v>
          </cell>
          <cell r="GW109">
            <v>0.218</v>
          </cell>
          <cell r="GX109">
            <v>0.218</v>
          </cell>
          <cell r="GY109">
            <v>-4.2999999999999997E-2</v>
          </cell>
          <cell r="GZ109">
            <v>-603.39</v>
          </cell>
          <cell r="HA109">
            <v>-0.95599999999999996</v>
          </cell>
          <cell r="HB109">
            <v>-0.95599999999999996</v>
          </cell>
          <cell r="HC109">
            <v>0.54</v>
          </cell>
          <cell r="HD109">
            <v>3640</v>
          </cell>
          <cell r="HE109">
            <v>4000</v>
          </cell>
          <cell r="HF109">
            <v>4014.48</v>
          </cell>
          <cell r="HG109">
            <v>0.56999999999999995</v>
          </cell>
          <cell r="HH109">
            <v>-212.74</v>
          </cell>
          <cell r="HI109">
            <v>0</v>
          </cell>
          <cell r="HJ109">
            <v>0</v>
          </cell>
          <cell r="HK109">
            <v>0</v>
          </cell>
          <cell r="HL109">
            <v>-603</v>
          </cell>
          <cell r="HM109">
            <v>0</v>
          </cell>
          <cell r="HN109">
            <v>0</v>
          </cell>
          <cell r="HO109">
            <v>0</v>
          </cell>
          <cell r="HP109">
            <v>-603</v>
          </cell>
        </row>
        <row r="110">
          <cell r="A110" t="str">
            <v>SP-870</v>
          </cell>
          <cell r="B110" t="str">
            <v>SP</v>
          </cell>
          <cell r="C110">
            <v>870</v>
          </cell>
          <cell r="D110" t="str">
            <v>16804 COM Yarull canale di Guaigui</v>
          </cell>
          <cell r="E110">
            <v>-1920</v>
          </cell>
          <cell r="H110">
            <v>-1855.06</v>
          </cell>
          <cell r="J110">
            <v>-2030</v>
          </cell>
          <cell r="X110">
            <v>-1910</v>
          </cell>
          <cell r="Y110">
            <v>-1907</v>
          </cell>
          <cell r="Z110">
            <v>-1903</v>
          </cell>
          <cell r="AA110">
            <v>-1900</v>
          </cell>
          <cell r="AB110">
            <v>-1897</v>
          </cell>
          <cell r="AC110">
            <v>-1893</v>
          </cell>
          <cell r="AD110">
            <v>-1890</v>
          </cell>
          <cell r="AE110">
            <v>-1887</v>
          </cell>
          <cell r="AF110">
            <v>-4129</v>
          </cell>
          <cell r="AG110">
            <v>-3404</v>
          </cell>
          <cell r="AH110">
            <v>-2536</v>
          </cell>
          <cell r="AI110">
            <v>-2404</v>
          </cell>
          <cell r="AJ110">
            <v>-2260</v>
          </cell>
          <cell r="BA110">
            <v>-1910</v>
          </cell>
          <cell r="BD110">
            <v>-1848.55</v>
          </cell>
          <cell r="BF110">
            <v>-2023</v>
          </cell>
          <cell r="BT110">
            <v>-1904</v>
          </cell>
          <cell r="BU110">
            <v>-1900</v>
          </cell>
          <cell r="BV110">
            <v>-1897</v>
          </cell>
          <cell r="BW110">
            <v>-1894</v>
          </cell>
          <cell r="BX110">
            <v>-1890</v>
          </cell>
          <cell r="BY110">
            <v>-1887</v>
          </cell>
          <cell r="BZ110">
            <v>-1884</v>
          </cell>
          <cell r="CA110">
            <v>-1880</v>
          </cell>
          <cell r="CB110">
            <v>-3667</v>
          </cell>
          <cell r="CC110">
            <v>-2287</v>
          </cell>
          <cell r="CD110">
            <v>-563</v>
          </cell>
          <cell r="CE110">
            <v>-77</v>
          </cell>
          <cell r="CF110">
            <v>22</v>
          </cell>
          <cell r="CW110">
            <v>1910</v>
          </cell>
          <cell r="CZ110">
            <v>1848.55</v>
          </cell>
          <cell r="DB110">
            <v>2023</v>
          </cell>
          <cell r="DP110">
            <v>1904</v>
          </cell>
          <cell r="DQ110">
            <v>1900</v>
          </cell>
          <cell r="DR110">
            <v>1897</v>
          </cell>
          <cell r="DS110">
            <v>1894</v>
          </cell>
          <cell r="DT110">
            <v>1890</v>
          </cell>
          <cell r="DU110">
            <v>1887</v>
          </cell>
          <cell r="DV110">
            <v>1884</v>
          </cell>
          <cell r="DW110">
            <v>1880</v>
          </cell>
          <cell r="DX110">
            <v>3754</v>
          </cell>
          <cell r="DY110">
            <v>2460</v>
          </cell>
          <cell r="DZ110">
            <v>822</v>
          </cell>
          <cell r="EA110">
            <v>423</v>
          </cell>
          <cell r="EB110">
            <v>411</v>
          </cell>
          <cell r="ES110">
            <v>1910</v>
          </cell>
          <cell r="EV110">
            <v>1848.55</v>
          </cell>
          <cell r="EX110">
            <v>2023</v>
          </cell>
          <cell r="FL110">
            <v>1904</v>
          </cell>
          <cell r="FM110">
            <v>1900</v>
          </cell>
          <cell r="FN110">
            <v>1897</v>
          </cell>
          <cell r="FO110">
            <v>1894</v>
          </cell>
          <cell r="FP110">
            <v>1890</v>
          </cell>
          <cell r="FQ110">
            <v>1887</v>
          </cell>
          <cell r="FR110">
            <v>1884</v>
          </cell>
          <cell r="FS110">
            <v>1880</v>
          </cell>
          <cell r="FT110">
            <v>3754</v>
          </cell>
          <cell r="FU110">
            <v>2460</v>
          </cell>
          <cell r="FV110">
            <v>822</v>
          </cell>
          <cell r="FW110">
            <v>423</v>
          </cell>
          <cell r="FX110">
            <v>411</v>
          </cell>
          <cell r="GO110">
            <v>4663</v>
          </cell>
          <cell r="GP110">
            <v>6314</v>
          </cell>
          <cell r="GQ110">
            <v>-4631</v>
          </cell>
          <cell r="GR110">
            <v>-4631</v>
          </cell>
          <cell r="GS110">
            <v>892</v>
          </cell>
          <cell r="GT110">
            <v>1626</v>
          </cell>
          <cell r="GU110">
            <v>1400</v>
          </cell>
          <cell r="GV110">
            <v>1400</v>
          </cell>
          <cell r="GW110">
            <v>-2597.2739999999999</v>
          </cell>
          <cell r="GX110">
            <v>-441.14800000000002</v>
          </cell>
          <cell r="GY110">
            <v>1350.2260000000001</v>
          </cell>
          <cell r="GZ110">
            <v>1350.23</v>
          </cell>
          <cell r="HA110">
            <v>-2352.6439999999998</v>
          </cell>
          <cell r="HB110">
            <v>-195.44</v>
          </cell>
          <cell r="HC110">
            <v>679.27300000000002</v>
          </cell>
          <cell r="HD110">
            <v>680</v>
          </cell>
          <cell r="HE110">
            <v>-2249.92</v>
          </cell>
          <cell r="HF110">
            <v>-2243.4899999999998</v>
          </cell>
          <cell r="HG110">
            <v>2243.4899999999998</v>
          </cell>
          <cell r="HH110">
            <v>2243.4899999999998</v>
          </cell>
          <cell r="HI110">
            <v>-695</v>
          </cell>
          <cell r="HJ110">
            <v>591</v>
          </cell>
          <cell r="HK110">
            <v>1944</v>
          </cell>
          <cell r="HL110">
            <v>1944</v>
          </cell>
          <cell r="HM110">
            <v>1325</v>
          </cell>
          <cell r="HN110">
            <v>2097</v>
          </cell>
          <cell r="HO110">
            <v>1455</v>
          </cell>
          <cell r="HP110">
            <v>1455</v>
          </cell>
        </row>
        <row r="111">
          <cell r="A111" t="str">
            <v>SP-880</v>
          </cell>
          <cell r="B111" t="str">
            <v>SP</v>
          </cell>
          <cell r="C111">
            <v>880</v>
          </cell>
          <cell r="D111" t="str">
            <v>20019 COM SEDE VENEZUELA</v>
          </cell>
          <cell r="E111">
            <v>5110</v>
          </cell>
          <cell r="H111">
            <v>-3131.19</v>
          </cell>
          <cell r="J111">
            <v>3012</v>
          </cell>
          <cell r="X111">
            <v>-2575</v>
          </cell>
          <cell r="Y111">
            <v>-2157</v>
          </cell>
          <cell r="Z111">
            <v>-1915</v>
          </cell>
          <cell r="AA111">
            <v>-1727</v>
          </cell>
          <cell r="AB111">
            <v>-1469</v>
          </cell>
          <cell r="AC111">
            <v>-1149</v>
          </cell>
          <cell r="AD111">
            <v>-770</v>
          </cell>
          <cell r="AE111">
            <v>-390</v>
          </cell>
          <cell r="AF111">
            <v>-39</v>
          </cell>
          <cell r="AG111">
            <v>254</v>
          </cell>
          <cell r="AH111">
            <v>458</v>
          </cell>
          <cell r="AI111">
            <v>570</v>
          </cell>
          <cell r="AJ111">
            <v>919</v>
          </cell>
          <cell r="BA111">
            <v>5110</v>
          </cell>
          <cell r="BD111">
            <v>-3131.19</v>
          </cell>
          <cell r="BF111">
            <v>3012</v>
          </cell>
          <cell r="BT111">
            <v>-2575</v>
          </cell>
          <cell r="BU111">
            <v>-2157</v>
          </cell>
          <cell r="BV111">
            <v>-1915</v>
          </cell>
          <cell r="BW111">
            <v>-1727</v>
          </cell>
          <cell r="BX111">
            <v>-1469</v>
          </cell>
          <cell r="BY111">
            <v>-1149</v>
          </cell>
          <cell r="BZ111">
            <v>-770</v>
          </cell>
          <cell r="CA111">
            <v>-390</v>
          </cell>
          <cell r="CB111">
            <v>-39</v>
          </cell>
          <cell r="CC111">
            <v>254</v>
          </cell>
          <cell r="CD111">
            <v>458</v>
          </cell>
          <cell r="CE111">
            <v>570</v>
          </cell>
          <cell r="CF111">
            <v>919</v>
          </cell>
          <cell r="CW111">
            <v>0</v>
          </cell>
          <cell r="CZ111">
            <v>0</v>
          </cell>
          <cell r="DB111">
            <v>0</v>
          </cell>
          <cell r="DP111">
            <v>0</v>
          </cell>
          <cell r="DQ111">
            <v>0</v>
          </cell>
          <cell r="DR111">
            <v>0</v>
          </cell>
          <cell r="DS111">
            <v>0</v>
          </cell>
          <cell r="DT111">
            <v>0</v>
          </cell>
          <cell r="DU111">
            <v>0</v>
          </cell>
          <cell r="DV111">
            <v>0</v>
          </cell>
          <cell r="DW111">
            <v>0</v>
          </cell>
          <cell r="DX111">
            <v>0</v>
          </cell>
          <cell r="DY111">
            <v>0</v>
          </cell>
          <cell r="DZ111">
            <v>0</v>
          </cell>
          <cell r="EA111">
            <v>0</v>
          </cell>
          <cell r="EB111">
            <v>0</v>
          </cell>
          <cell r="ES111">
            <v>-18370</v>
          </cell>
          <cell r="EV111">
            <v>-21079.88</v>
          </cell>
          <cell r="EX111">
            <v>-28967</v>
          </cell>
          <cell r="FL111">
            <v>-20563</v>
          </cell>
          <cell r="FM111">
            <v>-21357</v>
          </cell>
          <cell r="FN111">
            <v>-22150</v>
          </cell>
          <cell r="FO111">
            <v>-22943</v>
          </cell>
          <cell r="FP111">
            <v>-23737</v>
          </cell>
          <cell r="FQ111">
            <v>-24530</v>
          </cell>
          <cell r="FR111">
            <v>-25323</v>
          </cell>
          <cell r="FS111">
            <v>-26112</v>
          </cell>
          <cell r="FT111">
            <v>-26900</v>
          </cell>
          <cell r="FU111">
            <v>-27688</v>
          </cell>
          <cell r="FV111">
            <v>-28477</v>
          </cell>
          <cell r="FW111">
            <v>-29265</v>
          </cell>
          <cell r="FX111">
            <v>-30053</v>
          </cell>
          <cell r="GO111">
            <v>1191</v>
          </cell>
          <cell r="GP111">
            <v>1191</v>
          </cell>
          <cell r="GQ111">
            <v>0</v>
          </cell>
          <cell r="GR111">
            <v>-39713</v>
          </cell>
          <cell r="GS111">
            <v>1750</v>
          </cell>
          <cell r="GT111">
            <v>1750</v>
          </cell>
          <cell r="GU111">
            <v>0</v>
          </cell>
          <cell r="GV111">
            <v>-49373</v>
          </cell>
          <cell r="GW111">
            <v>0</v>
          </cell>
          <cell r="GX111">
            <v>0</v>
          </cell>
          <cell r="GY111">
            <v>0</v>
          </cell>
          <cell r="GZ111">
            <v>-7615.81</v>
          </cell>
          <cell r="HA111">
            <v>0</v>
          </cell>
          <cell r="HB111">
            <v>0</v>
          </cell>
          <cell r="HC111">
            <v>0</v>
          </cell>
          <cell r="HD111">
            <v>-12280</v>
          </cell>
          <cell r="HE111">
            <v>0</v>
          </cell>
          <cell r="HF111">
            <v>0</v>
          </cell>
          <cell r="HG111">
            <v>0</v>
          </cell>
          <cell r="HH111">
            <v>-9217</v>
          </cell>
          <cell r="HI111">
            <v>0</v>
          </cell>
          <cell r="HJ111">
            <v>0</v>
          </cell>
          <cell r="HK111">
            <v>0</v>
          </cell>
          <cell r="HL111">
            <v>-7616</v>
          </cell>
          <cell r="HM111">
            <v>0</v>
          </cell>
          <cell r="HN111">
            <v>0</v>
          </cell>
          <cell r="HO111">
            <v>0</v>
          </cell>
          <cell r="HP111">
            <v>-7616</v>
          </cell>
        </row>
        <row r="112">
          <cell r="A112" t="str">
            <v>SP-890</v>
          </cell>
          <cell r="B112" t="str">
            <v>SP</v>
          </cell>
          <cell r="C112">
            <v>890</v>
          </cell>
          <cell r="D112" t="str">
            <v>20022 COM SEDE COLOMBIA</v>
          </cell>
          <cell r="E112">
            <v>0</v>
          </cell>
          <cell r="H112">
            <v>-2.1800000000000002</v>
          </cell>
          <cell r="J112">
            <v>0</v>
          </cell>
          <cell r="BA112">
            <v>0</v>
          </cell>
          <cell r="BD112">
            <v>-2.1800000000000002</v>
          </cell>
          <cell r="BF112">
            <v>0</v>
          </cell>
          <cell r="CW112">
            <v>0</v>
          </cell>
          <cell r="CZ112">
            <v>0</v>
          </cell>
          <cell r="DB112">
            <v>0</v>
          </cell>
          <cell r="ES112">
            <v>-360</v>
          </cell>
          <cell r="EV112">
            <v>-359.05</v>
          </cell>
          <cell r="EX112">
            <v>-361</v>
          </cell>
          <cell r="GW112">
            <v>0</v>
          </cell>
          <cell r="GX112">
            <v>0</v>
          </cell>
          <cell r="GY112">
            <v>0</v>
          </cell>
          <cell r="GZ112">
            <v>-295.08999999999997</v>
          </cell>
          <cell r="HA112">
            <v>0</v>
          </cell>
          <cell r="HB112">
            <v>0</v>
          </cell>
          <cell r="HC112">
            <v>0</v>
          </cell>
          <cell r="HD112">
            <v>-310</v>
          </cell>
          <cell r="HE112">
            <v>0</v>
          </cell>
          <cell r="HF112">
            <v>0</v>
          </cell>
          <cell r="HG112">
            <v>0</v>
          </cell>
          <cell r="HH112">
            <v>-293.77</v>
          </cell>
          <cell r="HI112">
            <v>0</v>
          </cell>
          <cell r="HJ112">
            <v>0</v>
          </cell>
          <cell r="HK112">
            <v>0</v>
          </cell>
          <cell r="HL112">
            <v>-295</v>
          </cell>
          <cell r="HM112">
            <v>0</v>
          </cell>
          <cell r="HN112">
            <v>0</v>
          </cell>
          <cell r="HO112">
            <v>0</v>
          </cell>
          <cell r="HP112">
            <v>-295</v>
          </cell>
        </row>
        <row r="113">
          <cell r="A113" t="str">
            <v>SP-900</v>
          </cell>
          <cell r="B113" t="str">
            <v>SP</v>
          </cell>
          <cell r="C113">
            <v>900</v>
          </cell>
          <cell r="D113" t="str">
            <v>22188 COM MAZAR</v>
          </cell>
          <cell r="E113">
            <v>-2410</v>
          </cell>
          <cell r="H113">
            <v>4536.3999999999996</v>
          </cell>
          <cell r="J113">
            <v>4901</v>
          </cell>
          <cell r="X113">
            <v>2868</v>
          </cell>
          <cell r="Y113">
            <v>2205</v>
          </cell>
          <cell r="Z113">
            <v>657</v>
          </cell>
          <cell r="AA113">
            <v>-1594</v>
          </cell>
          <cell r="AB113">
            <v>-3119</v>
          </cell>
          <cell r="AC113">
            <v>-4693</v>
          </cell>
          <cell r="AD113">
            <v>-5523</v>
          </cell>
          <cell r="AE113">
            <v>-5833</v>
          </cell>
          <cell r="AF113">
            <v>-4885</v>
          </cell>
          <cell r="AG113">
            <v>-3988</v>
          </cell>
          <cell r="AH113">
            <v>-4488</v>
          </cell>
          <cell r="AI113">
            <v>-4303</v>
          </cell>
          <cell r="AJ113">
            <v>-3871</v>
          </cell>
          <cell r="BA113">
            <v>580</v>
          </cell>
          <cell r="BD113">
            <v>4906.22</v>
          </cell>
          <cell r="BF113">
            <v>4937</v>
          </cell>
          <cell r="BT113">
            <v>5038</v>
          </cell>
          <cell r="BU113">
            <v>4065</v>
          </cell>
          <cell r="BV113">
            <v>2245</v>
          </cell>
          <cell r="BW113">
            <v>-223</v>
          </cell>
          <cell r="BX113">
            <v>-1892</v>
          </cell>
          <cell r="BY113">
            <v>-3573</v>
          </cell>
          <cell r="BZ113">
            <v>-4498</v>
          </cell>
          <cell r="CA113">
            <v>-5616</v>
          </cell>
          <cell r="CB113">
            <v>-6064</v>
          </cell>
          <cell r="CC113">
            <v>-7078</v>
          </cell>
          <cell r="CD113">
            <v>-6866</v>
          </cell>
          <cell r="CE113">
            <v>-6684</v>
          </cell>
          <cell r="CF113">
            <v>-6604</v>
          </cell>
          <cell r="CW113">
            <v>3860</v>
          </cell>
          <cell r="CZ113">
            <v>5660.67</v>
          </cell>
          <cell r="DB113">
            <v>7069</v>
          </cell>
          <cell r="DP113">
            <v>5578</v>
          </cell>
          <cell r="DQ113">
            <v>6682</v>
          </cell>
          <cell r="DR113">
            <v>8607</v>
          </cell>
          <cell r="DS113">
            <v>6224</v>
          </cell>
          <cell r="DT113">
            <v>7962</v>
          </cell>
          <cell r="DU113">
            <v>7474</v>
          </cell>
          <cell r="DV113">
            <v>8587</v>
          </cell>
          <cell r="DW113">
            <v>7319</v>
          </cell>
          <cell r="DX113">
            <v>7811</v>
          </cell>
          <cell r="DY113">
            <v>8859</v>
          </cell>
          <cell r="DZ113">
            <v>8667</v>
          </cell>
          <cell r="EA113">
            <v>7033</v>
          </cell>
          <cell r="EB113">
            <v>6959</v>
          </cell>
          <cell r="ES113">
            <v>3860</v>
          </cell>
          <cell r="EV113">
            <v>5660.67</v>
          </cell>
          <cell r="EX113">
            <v>7069</v>
          </cell>
          <cell r="FL113">
            <v>5578</v>
          </cell>
          <cell r="FM113">
            <v>6682</v>
          </cell>
          <cell r="FN113">
            <v>8607</v>
          </cell>
          <cell r="FO113">
            <v>6224</v>
          </cell>
          <cell r="FP113">
            <v>7962</v>
          </cell>
          <cell r="FQ113">
            <v>7474</v>
          </cell>
          <cell r="FR113">
            <v>8587</v>
          </cell>
          <cell r="FS113">
            <v>7319</v>
          </cell>
          <cell r="FT113">
            <v>7811</v>
          </cell>
          <cell r="FU113">
            <v>8859</v>
          </cell>
          <cell r="FV113">
            <v>8667</v>
          </cell>
          <cell r="FW113">
            <v>7033</v>
          </cell>
          <cell r="FX113">
            <v>6959</v>
          </cell>
          <cell r="GO113">
            <v>0</v>
          </cell>
          <cell r="GP113">
            <v>0</v>
          </cell>
          <cell r="GQ113">
            <v>0</v>
          </cell>
          <cell r="GR113">
            <v>0</v>
          </cell>
          <cell r="GS113">
            <v>0</v>
          </cell>
          <cell r="GT113">
            <v>0</v>
          </cell>
          <cell r="GU113">
            <v>0</v>
          </cell>
          <cell r="GV113">
            <v>0</v>
          </cell>
          <cell r="GW113">
            <v>-2498.98</v>
          </cell>
          <cell r="GX113">
            <v>1860.8420000000001</v>
          </cell>
          <cell r="GY113">
            <v>3262.6729999999998</v>
          </cell>
          <cell r="GZ113">
            <v>3262.67</v>
          </cell>
          <cell r="HA113">
            <v>-244.827</v>
          </cell>
          <cell r="HB113">
            <v>3400.7669999999998</v>
          </cell>
          <cell r="HC113">
            <v>2349.7660000000001</v>
          </cell>
          <cell r="HD113">
            <v>2350</v>
          </cell>
          <cell r="HE113">
            <v>-6993</v>
          </cell>
          <cell r="HF113">
            <v>-1511.15</v>
          </cell>
          <cell r="HG113">
            <v>4030.61</v>
          </cell>
          <cell r="HH113">
            <v>4030.61</v>
          </cell>
          <cell r="HI113">
            <v>0</v>
          </cell>
          <cell r="HJ113">
            <v>0</v>
          </cell>
          <cell r="HK113">
            <v>4729</v>
          </cell>
          <cell r="HL113">
            <v>4729</v>
          </cell>
          <cell r="HM113">
            <v>0</v>
          </cell>
          <cell r="HN113">
            <v>0</v>
          </cell>
          <cell r="HO113">
            <v>0</v>
          </cell>
          <cell r="HP113">
            <v>0</v>
          </cell>
        </row>
        <row r="114">
          <cell r="A114" t="str">
            <v>SP-910</v>
          </cell>
          <cell r="B114" t="str">
            <v>SP</v>
          </cell>
          <cell r="C114">
            <v>910</v>
          </cell>
          <cell r="D114" t="str">
            <v>25880 COM OIV-TOCOMA</v>
          </cell>
          <cell r="E114">
            <v>3720</v>
          </cell>
          <cell r="H114">
            <v>4203.95</v>
          </cell>
          <cell r="J114">
            <v>4615</v>
          </cell>
          <cell r="X114">
            <v>2580</v>
          </cell>
          <cell r="Y114">
            <v>2022</v>
          </cell>
          <cell r="Z114">
            <v>1525</v>
          </cell>
          <cell r="AA114">
            <v>1055</v>
          </cell>
          <cell r="AB114">
            <v>430</v>
          </cell>
          <cell r="AC114">
            <v>-344</v>
          </cell>
          <cell r="AD114">
            <v>-1330</v>
          </cell>
          <cell r="AE114">
            <v>-2346</v>
          </cell>
          <cell r="AF114">
            <v>-3424</v>
          </cell>
          <cell r="AG114">
            <v>-4513</v>
          </cell>
          <cell r="AH114">
            <v>-5731</v>
          </cell>
          <cell r="AI114">
            <v>-6974</v>
          </cell>
          <cell r="AJ114">
            <v>-5354</v>
          </cell>
          <cell r="BA114">
            <v>3720</v>
          </cell>
          <cell r="BD114">
            <v>4203.95</v>
          </cell>
          <cell r="BF114">
            <v>4615</v>
          </cell>
          <cell r="BT114">
            <v>2580</v>
          </cell>
          <cell r="BU114">
            <v>2022</v>
          </cell>
          <cell r="BV114">
            <v>1525</v>
          </cell>
          <cell r="BW114">
            <v>1055</v>
          </cell>
          <cell r="BX114">
            <v>430</v>
          </cell>
          <cell r="BY114">
            <v>-344</v>
          </cell>
          <cell r="BZ114">
            <v>-1330</v>
          </cell>
          <cell r="CA114">
            <v>-2346</v>
          </cell>
          <cell r="CB114">
            <v>-3424</v>
          </cell>
          <cell r="CC114">
            <v>-4513</v>
          </cell>
          <cell r="CD114">
            <v>-5731</v>
          </cell>
          <cell r="CE114">
            <v>-6974</v>
          </cell>
          <cell r="CF114">
            <v>-5354</v>
          </cell>
          <cell r="CW114">
            <v>0</v>
          </cell>
          <cell r="CZ114">
            <v>0</v>
          </cell>
          <cell r="DB114">
            <v>0</v>
          </cell>
          <cell r="DP114">
            <v>0</v>
          </cell>
          <cell r="DQ114">
            <v>0</v>
          </cell>
          <cell r="DR114">
            <v>0</v>
          </cell>
          <cell r="DS114">
            <v>0</v>
          </cell>
          <cell r="DT114">
            <v>0</v>
          </cell>
          <cell r="DU114">
            <v>0</v>
          </cell>
          <cell r="DV114">
            <v>0</v>
          </cell>
          <cell r="DW114">
            <v>0</v>
          </cell>
          <cell r="DX114">
            <v>0</v>
          </cell>
          <cell r="DY114">
            <v>0</v>
          </cell>
          <cell r="DZ114">
            <v>0</v>
          </cell>
          <cell r="EA114">
            <v>0</v>
          </cell>
          <cell r="EB114">
            <v>0</v>
          </cell>
          <cell r="ES114">
            <v>0</v>
          </cell>
          <cell r="EV114">
            <v>0</v>
          </cell>
          <cell r="EX114">
            <v>0</v>
          </cell>
          <cell r="FL114">
            <v>0</v>
          </cell>
          <cell r="FM114">
            <v>0</v>
          </cell>
          <cell r="FN114">
            <v>0</v>
          </cell>
          <cell r="FO114">
            <v>0</v>
          </cell>
          <cell r="FP114">
            <v>0</v>
          </cell>
          <cell r="FQ114">
            <v>0</v>
          </cell>
          <cell r="FR114">
            <v>0</v>
          </cell>
          <cell r="FS114">
            <v>0</v>
          </cell>
          <cell r="FT114">
            <v>0</v>
          </cell>
          <cell r="FU114">
            <v>0</v>
          </cell>
          <cell r="FV114">
            <v>0</v>
          </cell>
          <cell r="FW114">
            <v>0</v>
          </cell>
          <cell r="FX114">
            <v>0</v>
          </cell>
          <cell r="GO114">
            <v>-852</v>
          </cell>
          <cell r="GP114">
            <v>-852</v>
          </cell>
          <cell r="GQ114">
            <v>0</v>
          </cell>
          <cell r="GR114">
            <v>0</v>
          </cell>
          <cell r="GS114">
            <v>112</v>
          </cell>
          <cell r="GT114">
            <v>112</v>
          </cell>
          <cell r="GU114">
            <v>0</v>
          </cell>
          <cell r="GV114">
            <v>0</v>
          </cell>
          <cell r="GW114">
            <v>2189.2220000000002</v>
          </cell>
          <cell r="GX114">
            <v>2189.2220000000002</v>
          </cell>
          <cell r="GY114">
            <v>0</v>
          </cell>
          <cell r="GZ114">
            <v>0</v>
          </cell>
          <cell r="HA114">
            <v>2764.0970000000002</v>
          </cell>
          <cell r="HB114">
            <v>2764.0970000000002</v>
          </cell>
          <cell r="HC114">
            <v>0</v>
          </cell>
          <cell r="HD114">
            <v>0</v>
          </cell>
          <cell r="HE114">
            <v>1099.33</v>
          </cell>
          <cell r="HF114">
            <v>1099.33</v>
          </cell>
          <cell r="HG114">
            <v>0</v>
          </cell>
          <cell r="HH114">
            <v>0</v>
          </cell>
          <cell r="HI114">
            <v>2975</v>
          </cell>
          <cell r="HJ114">
            <v>2975</v>
          </cell>
          <cell r="HK114">
            <v>0</v>
          </cell>
          <cell r="HL114">
            <v>0</v>
          </cell>
          <cell r="HM114">
            <v>3430</v>
          </cell>
          <cell r="HN114">
            <v>3430</v>
          </cell>
          <cell r="HO114">
            <v>0</v>
          </cell>
          <cell r="HP114">
            <v>0</v>
          </cell>
        </row>
        <row r="115">
          <cell r="A115" t="str">
            <v>SP-920</v>
          </cell>
          <cell r="B115" t="str">
            <v>SP</v>
          </cell>
          <cell r="C115">
            <v>920</v>
          </cell>
          <cell r="D115" t="str">
            <v>35430 COM SUROPCA</v>
          </cell>
          <cell r="E115">
            <v>14430</v>
          </cell>
          <cell r="H115">
            <v>15656.17</v>
          </cell>
          <cell r="J115">
            <v>17251</v>
          </cell>
          <cell r="X115">
            <v>14252</v>
          </cell>
          <cell r="Y115">
            <v>14259</v>
          </cell>
          <cell r="Z115">
            <v>14399</v>
          </cell>
          <cell r="AA115">
            <v>14620</v>
          </cell>
          <cell r="AB115">
            <v>316</v>
          </cell>
          <cell r="AC115">
            <v>309</v>
          </cell>
          <cell r="AD115">
            <v>304</v>
          </cell>
          <cell r="AE115">
            <v>304</v>
          </cell>
          <cell r="AF115">
            <v>297</v>
          </cell>
          <cell r="AG115">
            <v>292</v>
          </cell>
          <cell r="AH115">
            <v>297</v>
          </cell>
          <cell r="AI115">
            <v>294</v>
          </cell>
          <cell r="AJ115">
            <v>273</v>
          </cell>
          <cell r="BA115">
            <v>15380</v>
          </cell>
          <cell r="BD115">
            <v>15653.54</v>
          </cell>
          <cell r="BF115">
            <v>17250</v>
          </cell>
          <cell r="BT115">
            <v>15193</v>
          </cell>
          <cell r="BU115">
            <v>15200</v>
          </cell>
          <cell r="BV115">
            <v>15340</v>
          </cell>
          <cell r="BW115">
            <v>15561</v>
          </cell>
          <cell r="BX115">
            <v>314</v>
          </cell>
          <cell r="BY115">
            <v>307</v>
          </cell>
          <cell r="BZ115">
            <v>301</v>
          </cell>
          <cell r="CA115">
            <v>302</v>
          </cell>
          <cell r="CB115">
            <v>295</v>
          </cell>
          <cell r="CC115">
            <v>289</v>
          </cell>
          <cell r="CD115">
            <v>294</v>
          </cell>
          <cell r="CE115">
            <v>292</v>
          </cell>
          <cell r="CF115">
            <v>271</v>
          </cell>
          <cell r="CW115">
            <v>290</v>
          </cell>
          <cell r="CZ115">
            <v>191.84</v>
          </cell>
          <cell r="DB115">
            <v>197</v>
          </cell>
          <cell r="DP115">
            <v>271</v>
          </cell>
          <cell r="DQ115">
            <v>267</v>
          </cell>
          <cell r="DR115">
            <v>130</v>
          </cell>
          <cell r="DS115">
            <v>-88</v>
          </cell>
          <cell r="DT115">
            <v>572</v>
          </cell>
          <cell r="DU115">
            <v>569</v>
          </cell>
          <cell r="DV115">
            <v>564</v>
          </cell>
          <cell r="DW115">
            <v>554</v>
          </cell>
          <cell r="DX115">
            <v>550</v>
          </cell>
          <cell r="DY115">
            <v>546</v>
          </cell>
          <cell r="DZ115">
            <v>531</v>
          </cell>
          <cell r="EA115">
            <v>523</v>
          </cell>
          <cell r="EB115">
            <v>533</v>
          </cell>
          <cell r="ES115">
            <v>830</v>
          </cell>
          <cell r="EV115">
            <v>765.34</v>
          </cell>
          <cell r="EX115">
            <v>807</v>
          </cell>
          <cell r="FL115">
            <v>806</v>
          </cell>
          <cell r="FM115">
            <v>802</v>
          </cell>
          <cell r="FN115">
            <v>665</v>
          </cell>
          <cell r="FO115">
            <v>447</v>
          </cell>
          <cell r="FP115">
            <v>572</v>
          </cell>
          <cell r="FQ115">
            <v>569</v>
          </cell>
          <cell r="FR115">
            <v>564</v>
          </cell>
          <cell r="FS115">
            <v>554</v>
          </cell>
          <cell r="FT115">
            <v>550</v>
          </cell>
          <cell r="FU115">
            <v>546</v>
          </cell>
          <cell r="FV115">
            <v>531</v>
          </cell>
          <cell r="FW115">
            <v>523</v>
          </cell>
          <cell r="FX115">
            <v>533</v>
          </cell>
          <cell r="GO115">
            <v>237</v>
          </cell>
          <cell r="GP115">
            <v>234</v>
          </cell>
          <cell r="GQ115">
            <v>421</v>
          </cell>
          <cell r="GR115">
            <v>421</v>
          </cell>
          <cell r="GS115">
            <v>-20</v>
          </cell>
          <cell r="GT115">
            <v>-23</v>
          </cell>
          <cell r="GU115">
            <v>496</v>
          </cell>
          <cell r="GV115">
            <v>496</v>
          </cell>
          <cell r="GW115">
            <v>7964.4650000000001</v>
          </cell>
          <cell r="GX115">
            <v>9231.5010000000002</v>
          </cell>
          <cell r="GY115">
            <v>291.64699999999999</v>
          </cell>
          <cell r="GZ115">
            <v>3398.73</v>
          </cell>
          <cell r="HA115">
            <v>10226.928</v>
          </cell>
          <cell r="HB115">
            <v>11337.531000000001</v>
          </cell>
          <cell r="HC115">
            <v>582.44500000000005</v>
          </cell>
          <cell r="HD115">
            <v>3460</v>
          </cell>
          <cell r="HE115">
            <v>13640.89</v>
          </cell>
          <cell r="HF115">
            <v>15033.24</v>
          </cell>
          <cell r="HG115">
            <v>106.04</v>
          </cell>
          <cell r="HH115">
            <v>106.04</v>
          </cell>
          <cell r="HI115">
            <v>7506</v>
          </cell>
          <cell r="HJ115">
            <v>7502</v>
          </cell>
          <cell r="HK115">
            <v>1911</v>
          </cell>
          <cell r="HL115">
            <v>5018</v>
          </cell>
          <cell r="HM115">
            <v>7506</v>
          </cell>
          <cell r="HN115">
            <v>7501</v>
          </cell>
          <cell r="HO115">
            <v>1789</v>
          </cell>
          <cell r="HP115">
            <v>4897</v>
          </cell>
        </row>
        <row r="116">
          <cell r="A116" t="str">
            <v>SP-930</v>
          </cell>
          <cell r="B116" t="str">
            <v>SP</v>
          </cell>
          <cell r="C116">
            <v>930</v>
          </cell>
          <cell r="D116" t="str">
            <v>40147 COM VIT CARONI-TOCOMA</v>
          </cell>
          <cell r="E116">
            <v>-6310</v>
          </cell>
          <cell r="H116">
            <v>-5941.76</v>
          </cell>
          <cell r="J116">
            <v>-5942</v>
          </cell>
          <cell r="X116">
            <v>-6606</v>
          </cell>
          <cell r="Y116">
            <v>-6617</v>
          </cell>
          <cell r="Z116">
            <v>-6627</v>
          </cell>
          <cell r="AA116">
            <v>-6636</v>
          </cell>
          <cell r="AB116">
            <v>-6640</v>
          </cell>
          <cell r="AC116">
            <v>-6644</v>
          </cell>
          <cell r="AD116">
            <v>-6646</v>
          </cell>
          <cell r="AE116">
            <v>-6647</v>
          </cell>
          <cell r="AF116">
            <v>-6647</v>
          </cell>
          <cell r="AG116">
            <v>-6647</v>
          </cell>
          <cell r="AH116">
            <v>-6647</v>
          </cell>
          <cell r="AI116">
            <v>-6647</v>
          </cell>
          <cell r="AJ116">
            <v>-6647</v>
          </cell>
          <cell r="BA116">
            <v>-6310</v>
          </cell>
          <cell r="BD116">
            <v>-5941.76</v>
          </cell>
          <cell r="BF116">
            <v>-5942</v>
          </cell>
          <cell r="BT116">
            <v>-6606</v>
          </cell>
          <cell r="BU116">
            <v>-6617</v>
          </cell>
          <cell r="BV116">
            <v>-6627</v>
          </cell>
          <cell r="BW116">
            <v>-6636</v>
          </cell>
          <cell r="BX116">
            <v>-6640</v>
          </cell>
          <cell r="BY116">
            <v>-6644</v>
          </cell>
          <cell r="BZ116">
            <v>-6646</v>
          </cell>
          <cell r="CA116">
            <v>-6647</v>
          </cell>
          <cell r="CB116">
            <v>-6647</v>
          </cell>
          <cell r="CC116">
            <v>-6647</v>
          </cell>
          <cell r="CD116">
            <v>-6647</v>
          </cell>
          <cell r="CE116">
            <v>-6647</v>
          </cell>
          <cell r="CF116">
            <v>-6647</v>
          </cell>
          <cell r="CW116">
            <v>0</v>
          </cell>
          <cell r="CZ116">
            <v>0</v>
          </cell>
          <cell r="DB116">
            <v>0</v>
          </cell>
          <cell r="DP116">
            <v>0</v>
          </cell>
          <cell r="DQ116">
            <v>0</v>
          </cell>
          <cell r="DR116">
            <v>0</v>
          </cell>
          <cell r="DS116">
            <v>0</v>
          </cell>
          <cell r="DT116">
            <v>0</v>
          </cell>
          <cell r="DU116">
            <v>0</v>
          </cell>
          <cell r="DV116">
            <v>0</v>
          </cell>
          <cell r="DW116">
            <v>0</v>
          </cell>
          <cell r="DX116">
            <v>0</v>
          </cell>
          <cell r="DY116">
            <v>0</v>
          </cell>
          <cell r="DZ116">
            <v>0</v>
          </cell>
          <cell r="EA116">
            <v>0</v>
          </cell>
          <cell r="EB116">
            <v>0</v>
          </cell>
          <cell r="ES116">
            <v>0</v>
          </cell>
          <cell r="EV116">
            <v>0</v>
          </cell>
          <cell r="EX116">
            <v>0</v>
          </cell>
          <cell r="FL116">
            <v>0</v>
          </cell>
          <cell r="FM116">
            <v>0</v>
          </cell>
          <cell r="FN116">
            <v>0</v>
          </cell>
          <cell r="FO116">
            <v>0</v>
          </cell>
          <cell r="FP116">
            <v>0</v>
          </cell>
          <cell r="FQ116">
            <v>0</v>
          </cell>
          <cell r="FR116">
            <v>0</v>
          </cell>
          <cell r="FS116">
            <v>0</v>
          </cell>
          <cell r="FT116">
            <v>0</v>
          </cell>
          <cell r="FU116">
            <v>0</v>
          </cell>
          <cell r="FV116">
            <v>0</v>
          </cell>
          <cell r="FW116">
            <v>0</v>
          </cell>
          <cell r="FX116">
            <v>0</v>
          </cell>
          <cell r="GO116">
            <v>-6647</v>
          </cell>
          <cell r="GP116">
            <v>-6647</v>
          </cell>
          <cell r="GQ116">
            <v>0</v>
          </cell>
          <cell r="GR116">
            <v>0</v>
          </cell>
          <cell r="GS116">
            <v>-6647</v>
          </cell>
          <cell r="GT116">
            <v>-6647</v>
          </cell>
          <cell r="GU116">
            <v>0</v>
          </cell>
          <cell r="GV116">
            <v>0</v>
          </cell>
          <cell r="GW116">
            <v>-6185.9390000000003</v>
          </cell>
          <cell r="GX116">
            <v>-6185.9390000000003</v>
          </cell>
          <cell r="GY116">
            <v>0</v>
          </cell>
          <cell r="GZ116">
            <v>0</v>
          </cell>
          <cell r="HA116">
            <v>-8749.8919999999998</v>
          </cell>
          <cell r="HB116">
            <v>-8749.8919999999998</v>
          </cell>
          <cell r="HC116">
            <v>0</v>
          </cell>
          <cell r="HD116">
            <v>0</v>
          </cell>
          <cell r="HE116">
            <v>-6946.47</v>
          </cell>
          <cell r="HF116">
            <v>-6946.47</v>
          </cell>
          <cell r="HG116">
            <v>0</v>
          </cell>
          <cell r="HH116">
            <v>0</v>
          </cell>
          <cell r="HI116">
            <v>-6602</v>
          </cell>
          <cell r="HJ116">
            <v>-6602</v>
          </cell>
          <cell r="HK116">
            <v>0</v>
          </cell>
          <cell r="HL116">
            <v>0</v>
          </cell>
          <cell r="HM116">
            <v>0</v>
          </cell>
          <cell r="HN116">
            <v>0</v>
          </cell>
          <cell r="HO116">
            <v>0</v>
          </cell>
          <cell r="HP116">
            <v>0</v>
          </cell>
        </row>
        <row r="117">
          <cell r="A117" t="str">
            <v>SP-940</v>
          </cell>
          <cell r="B117" t="str">
            <v>SP</v>
          </cell>
          <cell r="C117">
            <v>940</v>
          </cell>
          <cell r="D117" t="str">
            <v>4452F COM FILIALE VENEZUELA SEDE</v>
          </cell>
          <cell r="E117">
            <v>62000</v>
          </cell>
          <cell r="H117">
            <v>61266.34</v>
          </cell>
          <cell r="J117">
            <v>78862</v>
          </cell>
          <cell r="X117">
            <v>52451</v>
          </cell>
          <cell r="Y117">
            <v>51625</v>
          </cell>
          <cell r="Z117">
            <v>51099</v>
          </cell>
          <cell r="AA117">
            <v>48710</v>
          </cell>
          <cell r="AB117">
            <v>47649</v>
          </cell>
          <cell r="AC117">
            <v>59107</v>
          </cell>
          <cell r="AD117">
            <v>60021</v>
          </cell>
          <cell r="AE117">
            <v>57999</v>
          </cell>
          <cell r="AF117">
            <v>58173</v>
          </cell>
          <cell r="AG117">
            <v>58799</v>
          </cell>
          <cell r="AH117">
            <v>59004</v>
          </cell>
          <cell r="AI117">
            <v>58663</v>
          </cell>
          <cell r="AJ117">
            <v>44663</v>
          </cell>
          <cell r="BA117">
            <v>99910</v>
          </cell>
          <cell r="BD117">
            <v>99924.66</v>
          </cell>
          <cell r="BF117">
            <v>117411</v>
          </cell>
          <cell r="BT117">
            <v>90412</v>
          </cell>
          <cell r="BU117">
            <v>89558</v>
          </cell>
          <cell r="BV117">
            <v>89002</v>
          </cell>
          <cell r="BW117">
            <v>86583</v>
          </cell>
          <cell r="BX117">
            <v>85492</v>
          </cell>
          <cell r="BY117">
            <v>96920</v>
          </cell>
          <cell r="BZ117">
            <v>97804</v>
          </cell>
          <cell r="CA117">
            <v>95755</v>
          </cell>
          <cell r="CB117">
            <v>95901</v>
          </cell>
          <cell r="CC117">
            <v>96499</v>
          </cell>
          <cell r="CD117">
            <v>96675</v>
          </cell>
          <cell r="CE117">
            <v>96307</v>
          </cell>
          <cell r="CF117">
            <v>82278</v>
          </cell>
          <cell r="CW117">
            <v>-113990</v>
          </cell>
          <cell r="CZ117">
            <v>-109568.23</v>
          </cell>
          <cell r="DB117">
            <v>-110633</v>
          </cell>
          <cell r="DP117">
            <v>-55565</v>
          </cell>
          <cell r="DQ117">
            <v>-63826</v>
          </cell>
          <cell r="DR117">
            <v>-47331</v>
          </cell>
          <cell r="DS117">
            <v>-69097</v>
          </cell>
          <cell r="DT117">
            <v>-53262</v>
          </cell>
          <cell r="DU117">
            <v>-52042</v>
          </cell>
          <cell r="DV117">
            <v>-38040</v>
          </cell>
          <cell r="DW117">
            <v>-54113</v>
          </cell>
          <cell r="DX117">
            <v>-75621</v>
          </cell>
          <cell r="DY117">
            <v>-58771</v>
          </cell>
          <cell r="DZ117">
            <v>-40667</v>
          </cell>
          <cell r="EA117">
            <v>-26880</v>
          </cell>
          <cell r="EB117">
            <v>-38202</v>
          </cell>
          <cell r="ES117">
            <v>-128090</v>
          </cell>
          <cell r="EV117">
            <v>-135844.10999999999</v>
          </cell>
          <cell r="EX117">
            <v>-152069</v>
          </cell>
          <cell r="FL117">
            <v>-123123</v>
          </cell>
          <cell r="FM117">
            <v>-116349</v>
          </cell>
          <cell r="FN117">
            <v>-120050</v>
          </cell>
          <cell r="FO117">
            <v>-122465</v>
          </cell>
          <cell r="FP117">
            <v>-125322</v>
          </cell>
          <cell r="FQ117">
            <v>-73112</v>
          </cell>
          <cell r="FR117">
            <v>-77653</v>
          </cell>
          <cell r="FS117">
            <v>-77655</v>
          </cell>
          <cell r="FT117">
            <v>-82374</v>
          </cell>
          <cell r="FU117">
            <v>-87638</v>
          </cell>
          <cell r="FV117">
            <v>-92502</v>
          </cell>
          <cell r="FW117">
            <v>-96937</v>
          </cell>
          <cell r="FX117">
            <v>-87809</v>
          </cell>
          <cell r="GO117">
            <v>39709</v>
          </cell>
          <cell r="GP117">
            <v>77128</v>
          </cell>
          <cell r="GQ117">
            <v>12167</v>
          </cell>
          <cell r="GR117">
            <v>-140621</v>
          </cell>
          <cell r="GS117">
            <v>48053</v>
          </cell>
          <cell r="GT117">
            <v>85374</v>
          </cell>
          <cell r="GU117">
            <v>196848</v>
          </cell>
          <cell r="GV117">
            <v>-195083</v>
          </cell>
          <cell r="GW117">
            <v>81436.430999999997</v>
          </cell>
          <cell r="GX117">
            <v>99848.771999999997</v>
          </cell>
          <cell r="GY117">
            <v>8999.1689999999999</v>
          </cell>
          <cell r="GZ117">
            <v>-184424.22</v>
          </cell>
          <cell r="HA117">
            <v>27319.64</v>
          </cell>
          <cell r="HB117">
            <v>62881.726000000002</v>
          </cell>
          <cell r="HC117">
            <v>-59602.553999999996</v>
          </cell>
          <cell r="HD117">
            <v>-119640</v>
          </cell>
          <cell r="HE117">
            <v>20100</v>
          </cell>
          <cell r="HF117">
            <v>52136.03</v>
          </cell>
          <cell r="HG117">
            <v>-76250.53</v>
          </cell>
          <cell r="HH117">
            <v>-82111.960000000006</v>
          </cell>
          <cell r="HI117">
            <v>83184</v>
          </cell>
          <cell r="HJ117">
            <v>114536</v>
          </cell>
          <cell r="HK117">
            <v>-37300</v>
          </cell>
          <cell r="HL117">
            <v>-238478</v>
          </cell>
          <cell r="HM117">
            <v>83529</v>
          </cell>
          <cell r="HN117">
            <v>121021</v>
          </cell>
          <cell r="HO117">
            <v>19240</v>
          </cell>
          <cell r="HP117">
            <v>-282778</v>
          </cell>
        </row>
        <row r="118">
          <cell r="A118" t="str">
            <v>SP-950</v>
          </cell>
          <cell r="B118" t="str">
            <v>SP</v>
          </cell>
          <cell r="C118">
            <v>950</v>
          </cell>
          <cell r="D118" t="str">
            <v>4487F COM SEDE FILIALE ECUADOR</v>
          </cell>
          <cell r="E118">
            <v>-4350</v>
          </cell>
          <cell r="H118">
            <v>-4377.6899999999996</v>
          </cell>
          <cell r="J118">
            <v>-4825</v>
          </cell>
          <cell r="X118">
            <v>-4431</v>
          </cell>
          <cell r="Y118">
            <v>-4432</v>
          </cell>
          <cell r="Z118">
            <v>-4258</v>
          </cell>
          <cell r="AA118">
            <v>-4239</v>
          </cell>
          <cell r="AB118">
            <v>-4240</v>
          </cell>
          <cell r="AC118">
            <v>-4191</v>
          </cell>
          <cell r="AD118">
            <v>-4172</v>
          </cell>
          <cell r="AE118">
            <v>-4173</v>
          </cell>
          <cell r="AF118">
            <v>-4174</v>
          </cell>
          <cell r="AG118">
            <v>-4155</v>
          </cell>
          <cell r="AH118">
            <v>-4156</v>
          </cell>
          <cell r="AI118">
            <v>-4157</v>
          </cell>
          <cell r="AJ118">
            <v>-4138</v>
          </cell>
          <cell r="BA118">
            <v>-4350</v>
          </cell>
          <cell r="BD118">
            <v>-4377.6899999999996</v>
          </cell>
          <cell r="BF118">
            <v>-4825</v>
          </cell>
          <cell r="BT118">
            <v>-4431</v>
          </cell>
          <cell r="BU118">
            <v>-4432</v>
          </cell>
          <cell r="BV118">
            <v>-4258</v>
          </cell>
          <cell r="BW118">
            <v>-4239</v>
          </cell>
          <cell r="BX118">
            <v>-4240</v>
          </cell>
          <cell r="BY118">
            <v>-4191</v>
          </cell>
          <cell r="BZ118">
            <v>-4172</v>
          </cell>
          <cell r="CA118">
            <v>-4173</v>
          </cell>
          <cell r="CB118">
            <v>-4174</v>
          </cell>
          <cell r="CC118">
            <v>-4155</v>
          </cell>
          <cell r="CD118">
            <v>-4156</v>
          </cell>
          <cell r="CE118">
            <v>-4157</v>
          </cell>
          <cell r="CF118">
            <v>-4138</v>
          </cell>
          <cell r="CW118">
            <v>0</v>
          </cell>
          <cell r="CZ118">
            <v>0</v>
          </cell>
          <cell r="DB118">
            <v>0</v>
          </cell>
          <cell r="DP118">
            <v>153</v>
          </cell>
          <cell r="DQ118">
            <v>153</v>
          </cell>
          <cell r="DR118">
            <v>153</v>
          </cell>
          <cell r="DS118">
            <v>133</v>
          </cell>
          <cell r="DT118">
            <v>133</v>
          </cell>
          <cell r="DU118">
            <v>83</v>
          </cell>
          <cell r="DV118">
            <v>63</v>
          </cell>
          <cell r="DW118">
            <v>63</v>
          </cell>
          <cell r="DX118">
            <v>63</v>
          </cell>
          <cell r="DY118">
            <v>43</v>
          </cell>
          <cell r="DZ118">
            <v>43</v>
          </cell>
          <cell r="EA118">
            <v>43</v>
          </cell>
          <cell r="EB118">
            <v>23</v>
          </cell>
          <cell r="ES118">
            <v>9490</v>
          </cell>
          <cell r="EV118">
            <v>9411.6299999999992</v>
          </cell>
          <cell r="EX118">
            <v>9412</v>
          </cell>
          <cell r="FL118">
            <v>9574</v>
          </cell>
          <cell r="FM118">
            <v>9574</v>
          </cell>
          <cell r="FN118">
            <v>9399</v>
          </cell>
          <cell r="FO118">
            <v>9379</v>
          </cell>
          <cell r="FP118">
            <v>9379</v>
          </cell>
          <cell r="FQ118">
            <v>9329</v>
          </cell>
          <cell r="FR118">
            <v>9309</v>
          </cell>
          <cell r="FS118">
            <v>9309</v>
          </cell>
          <cell r="FT118">
            <v>9309</v>
          </cell>
          <cell r="FU118">
            <v>9289</v>
          </cell>
          <cell r="FV118">
            <v>9289</v>
          </cell>
          <cell r="FW118">
            <v>9289</v>
          </cell>
          <cell r="FX118">
            <v>9269</v>
          </cell>
          <cell r="GO118">
            <v>-4155</v>
          </cell>
          <cell r="GP118">
            <v>-4155</v>
          </cell>
          <cell r="GQ118">
            <v>25</v>
          </cell>
          <cell r="GR118">
            <v>9271</v>
          </cell>
          <cell r="GS118">
            <v>-4155</v>
          </cell>
          <cell r="GT118">
            <v>-4155</v>
          </cell>
          <cell r="GU118">
            <v>25</v>
          </cell>
          <cell r="GV118">
            <v>9271</v>
          </cell>
          <cell r="GW118">
            <v>4.327</v>
          </cell>
          <cell r="GX118">
            <v>4.74</v>
          </cell>
          <cell r="GY118">
            <v>0</v>
          </cell>
          <cell r="GZ118">
            <v>5302.71</v>
          </cell>
          <cell r="HA118">
            <v>37.887</v>
          </cell>
          <cell r="HB118">
            <v>-1129.7</v>
          </cell>
          <cell r="HC118">
            <v>0</v>
          </cell>
          <cell r="HD118">
            <v>5670</v>
          </cell>
          <cell r="HE118">
            <v>40.53</v>
          </cell>
          <cell r="HF118">
            <v>-1127.06</v>
          </cell>
          <cell r="HG118">
            <v>0</v>
          </cell>
          <cell r="HH118">
            <v>5457.89</v>
          </cell>
          <cell r="HI118">
            <v>-27</v>
          </cell>
          <cell r="HJ118">
            <v>-26</v>
          </cell>
          <cell r="HK118">
            <v>0</v>
          </cell>
          <cell r="HL118">
            <v>5303</v>
          </cell>
          <cell r="HM118">
            <v>-58</v>
          </cell>
          <cell r="HN118">
            <v>-57</v>
          </cell>
          <cell r="HO118">
            <v>0</v>
          </cell>
          <cell r="HP118">
            <v>5303</v>
          </cell>
        </row>
        <row r="119">
          <cell r="A119" t="str">
            <v>SP-970</v>
          </cell>
          <cell r="B119" t="str">
            <v>SP</v>
          </cell>
          <cell r="C119">
            <v>970</v>
          </cell>
          <cell r="D119" t="str">
            <v>6525F COM FILIALE SANTO DOMINGO SEDE</v>
          </cell>
          <cell r="E119">
            <v>70</v>
          </cell>
          <cell r="H119">
            <v>66.94</v>
          </cell>
          <cell r="J119">
            <v>95</v>
          </cell>
          <cell r="X119">
            <v>58</v>
          </cell>
          <cell r="Y119">
            <v>56</v>
          </cell>
          <cell r="Z119">
            <v>50</v>
          </cell>
          <cell r="AA119">
            <v>45</v>
          </cell>
          <cell r="AB119">
            <v>35</v>
          </cell>
          <cell r="AC119">
            <v>24</v>
          </cell>
          <cell r="AD119">
            <v>14</v>
          </cell>
          <cell r="AE119">
            <v>2</v>
          </cell>
          <cell r="AF119">
            <v>-8</v>
          </cell>
          <cell r="AG119">
            <v>-18</v>
          </cell>
          <cell r="AH119">
            <v>-30</v>
          </cell>
          <cell r="AI119">
            <v>-40</v>
          </cell>
          <cell r="AJ119">
            <v>-49</v>
          </cell>
          <cell r="BA119">
            <v>350</v>
          </cell>
          <cell r="BD119">
            <v>348.1</v>
          </cell>
          <cell r="BF119">
            <v>373</v>
          </cell>
          <cell r="BT119">
            <v>337</v>
          </cell>
          <cell r="BU119">
            <v>333</v>
          </cell>
          <cell r="BV119">
            <v>325</v>
          </cell>
          <cell r="BW119">
            <v>318</v>
          </cell>
          <cell r="BX119">
            <v>306</v>
          </cell>
          <cell r="BY119">
            <v>293</v>
          </cell>
          <cell r="BZ119">
            <v>281</v>
          </cell>
          <cell r="CA119">
            <v>267</v>
          </cell>
          <cell r="CB119">
            <v>255</v>
          </cell>
          <cell r="CC119">
            <v>243</v>
          </cell>
          <cell r="CD119">
            <v>229</v>
          </cell>
          <cell r="CE119">
            <v>217</v>
          </cell>
          <cell r="CF119">
            <v>206</v>
          </cell>
          <cell r="CW119">
            <v>580</v>
          </cell>
          <cell r="CZ119">
            <v>512.96</v>
          </cell>
          <cell r="DB119">
            <v>477</v>
          </cell>
          <cell r="DP119">
            <v>585</v>
          </cell>
          <cell r="DQ119">
            <v>555</v>
          </cell>
          <cell r="DR119">
            <v>529</v>
          </cell>
          <cell r="DS119">
            <v>502</v>
          </cell>
          <cell r="DT119">
            <v>480</v>
          </cell>
          <cell r="DU119">
            <v>458</v>
          </cell>
          <cell r="DV119">
            <v>436</v>
          </cell>
          <cell r="DW119">
            <v>414</v>
          </cell>
          <cell r="DX119">
            <v>392</v>
          </cell>
          <cell r="DY119">
            <v>370</v>
          </cell>
          <cell r="DZ119">
            <v>348</v>
          </cell>
          <cell r="EA119">
            <v>326</v>
          </cell>
          <cell r="EB119">
            <v>304</v>
          </cell>
          <cell r="ES119">
            <v>-1910</v>
          </cell>
          <cell r="EV119">
            <v>-2011.6</v>
          </cell>
          <cell r="EX119">
            <v>-2117</v>
          </cell>
          <cell r="FL119">
            <v>-1920</v>
          </cell>
          <cell r="FM119">
            <v>-1950</v>
          </cell>
          <cell r="FN119">
            <v>-1976</v>
          </cell>
          <cell r="FO119">
            <v>-2003</v>
          </cell>
          <cell r="FP119">
            <v>-2025</v>
          </cell>
          <cell r="FQ119">
            <v>-2047</v>
          </cell>
          <cell r="FR119">
            <v>-2069</v>
          </cell>
          <cell r="FS119">
            <v>-2091</v>
          </cell>
          <cell r="FT119">
            <v>-2113</v>
          </cell>
          <cell r="FU119">
            <v>-2135</v>
          </cell>
          <cell r="FV119">
            <v>-2157</v>
          </cell>
          <cell r="FW119">
            <v>-2179</v>
          </cell>
          <cell r="FX119">
            <v>-2201</v>
          </cell>
          <cell r="GO119">
            <v>-186</v>
          </cell>
          <cell r="GP119">
            <v>78</v>
          </cell>
          <cell r="GQ119">
            <v>15</v>
          </cell>
          <cell r="GR119">
            <v>-2490</v>
          </cell>
          <cell r="GS119">
            <v>-316</v>
          </cell>
          <cell r="GT119">
            <v>-64</v>
          </cell>
          <cell r="GU119">
            <v>-253</v>
          </cell>
          <cell r="GV119">
            <v>-2758</v>
          </cell>
          <cell r="GW119">
            <v>37.225000000000001</v>
          </cell>
          <cell r="GX119">
            <v>284.45600000000002</v>
          </cell>
          <cell r="GY119">
            <v>296.09100000000001</v>
          </cell>
          <cell r="GZ119">
            <v>-1975.95</v>
          </cell>
          <cell r="HA119">
            <v>41</v>
          </cell>
          <cell r="HB119">
            <v>313</v>
          </cell>
          <cell r="HC119">
            <v>347</v>
          </cell>
          <cell r="HD119">
            <v>-820</v>
          </cell>
          <cell r="HE119">
            <v>-33.200000000000003</v>
          </cell>
          <cell r="HF119">
            <v>256.79000000000002</v>
          </cell>
          <cell r="HG119">
            <v>844.98</v>
          </cell>
          <cell r="HH119">
            <v>-1468.99</v>
          </cell>
          <cell r="HI119">
            <v>-8</v>
          </cell>
          <cell r="HJ119">
            <v>223</v>
          </cell>
          <cell r="HK119">
            <v>271</v>
          </cell>
          <cell r="HL119">
            <v>-2401</v>
          </cell>
          <cell r="HM119">
            <v>-17</v>
          </cell>
          <cell r="HN119">
            <v>198</v>
          </cell>
          <cell r="HO119">
            <v>-190</v>
          </cell>
          <cell r="HP119">
            <v>-2862</v>
          </cell>
        </row>
        <row r="120">
          <cell r="A120" t="str">
            <v>SP-980</v>
          </cell>
          <cell r="B120" t="str">
            <v>SP</v>
          </cell>
          <cell r="C120">
            <v>980</v>
          </cell>
          <cell r="D120" t="str">
            <v>DE001 COM NUOVE ACQUISIZIONI</v>
          </cell>
          <cell r="E120">
            <v>0</v>
          </cell>
          <cell r="J120">
            <v>0</v>
          </cell>
          <cell r="X120">
            <v>0</v>
          </cell>
          <cell r="Y120">
            <v>0</v>
          </cell>
          <cell r="Z120">
            <v>0</v>
          </cell>
          <cell r="AA120">
            <v>0</v>
          </cell>
          <cell r="AB120">
            <v>0</v>
          </cell>
          <cell r="AC120">
            <v>0</v>
          </cell>
          <cell r="AD120">
            <v>0</v>
          </cell>
          <cell r="AE120">
            <v>0</v>
          </cell>
          <cell r="AF120">
            <v>0</v>
          </cell>
          <cell r="AG120">
            <v>-121</v>
          </cell>
          <cell r="AH120">
            <v>-79155</v>
          </cell>
          <cell r="AI120">
            <v>-75179</v>
          </cell>
          <cell r="AJ120">
            <v>-73432</v>
          </cell>
          <cell r="BA120">
            <v>0</v>
          </cell>
          <cell r="BF120">
            <v>0</v>
          </cell>
          <cell r="BT120">
            <v>0</v>
          </cell>
          <cell r="BU120">
            <v>0</v>
          </cell>
          <cell r="BV120">
            <v>0</v>
          </cell>
          <cell r="BW120">
            <v>0</v>
          </cell>
          <cell r="BX120">
            <v>0</v>
          </cell>
          <cell r="BY120">
            <v>0</v>
          </cell>
          <cell r="BZ120">
            <v>0</v>
          </cell>
          <cell r="CA120">
            <v>0</v>
          </cell>
          <cell r="CB120">
            <v>0</v>
          </cell>
          <cell r="CC120">
            <v>-121</v>
          </cell>
          <cell r="CD120">
            <v>-67541</v>
          </cell>
          <cell r="CE120">
            <v>-53298</v>
          </cell>
          <cell r="CF120">
            <v>-51722</v>
          </cell>
          <cell r="CW120">
            <v>0</v>
          </cell>
          <cell r="DB120">
            <v>0</v>
          </cell>
          <cell r="DP120">
            <v>0</v>
          </cell>
          <cell r="DQ120">
            <v>0</v>
          </cell>
          <cell r="DR120">
            <v>0</v>
          </cell>
          <cell r="DS120">
            <v>0</v>
          </cell>
          <cell r="DT120">
            <v>0</v>
          </cell>
          <cell r="DU120">
            <v>0</v>
          </cell>
          <cell r="DV120">
            <v>0</v>
          </cell>
          <cell r="DW120">
            <v>0</v>
          </cell>
          <cell r="DX120">
            <v>0</v>
          </cell>
          <cell r="DY120">
            <v>0</v>
          </cell>
          <cell r="DZ120">
            <v>67550</v>
          </cell>
          <cell r="EA120">
            <v>54258</v>
          </cell>
          <cell r="EB120">
            <v>53428</v>
          </cell>
          <cell r="ES120">
            <v>0</v>
          </cell>
          <cell r="EX120">
            <v>0</v>
          </cell>
          <cell r="FL120">
            <v>0</v>
          </cell>
          <cell r="FM120">
            <v>0</v>
          </cell>
          <cell r="FN120">
            <v>0</v>
          </cell>
          <cell r="FO120">
            <v>0</v>
          </cell>
          <cell r="FP120">
            <v>0</v>
          </cell>
          <cell r="FQ120">
            <v>0</v>
          </cell>
          <cell r="FR120">
            <v>0</v>
          </cell>
          <cell r="FS120">
            <v>0</v>
          </cell>
          <cell r="FT120">
            <v>0</v>
          </cell>
          <cell r="FU120">
            <v>0</v>
          </cell>
          <cell r="FV120">
            <v>67550</v>
          </cell>
          <cell r="FW120">
            <v>54258</v>
          </cell>
          <cell r="FX120">
            <v>53428</v>
          </cell>
          <cell r="GO120">
            <v>-110059</v>
          </cell>
          <cell r="GP120">
            <v>-28416</v>
          </cell>
          <cell r="GQ120">
            <v>39186</v>
          </cell>
          <cell r="GR120">
            <v>39186</v>
          </cell>
          <cell r="GS120">
            <v>-128774</v>
          </cell>
          <cell r="GT120">
            <v>-11429</v>
          </cell>
          <cell r="GU120">
            <v>39025</v>
          </cell>
          <cell r="GV120">
            <v>39025</v>
          </cell>
          <cell r="GW120">
            <v>-30612</v>
          </cell>
          <cell r="GX120">
            <v>-27646</v>
          </cell>
          <cell r="GY120">
            <v>29580</v>
          </cell>
          <cell r="GZ120">
            <v>29580</v>
          </cell>
          <cell r="HA120">
            <v>-24923</v>
          </cell>
          <cell r="HB120">
            <v>-21270</v>
          </cell>
          <cell r="HC120">
            <v>21905</v>
          </cell>
          <cell r="HD120">
            <v>21910</v>
          </cell>
          <cell r="HE120">
            <v>0</v>
          </cell>
          <cell r="HF120">
            <v>0</v>
          </cell>
          <cell r="HG120">
            <v>0</v>
          </cell>
          <cell r="HH120">
            <v>0</v>
          </cell>
          <cell r="HI120">
            <v>-50034</v>
          </cell>
          <cell r="HJ120">
            <v>-31978</v>
          </cell>
          <cell r="HK120">
            <v>38236</v>
          </cell>
          <cell r="HL120">
            <v>38236</v>
          </cell>
          <cell r="HM120">
            <v>-55312</v>
          </cell>
          <cell r="HN120">
            <v>-19374</v>
          </cell>
          <cell r="HO120">
            <v>37694</v>
          </cell>
          <cell r="HP120">
            <v>37694</v>
          </cell>
        </row>
        <row r="121">
          <cell r="A121" t="str">
            <v>SP-990</v>
          </cell>
          <cell r="B121" t="str">
            <v>SP</v>
          </cell>
          <cell r="C121">
            <v>990</v>
          </cell>
          <cell r="D121" t="str">
            <v>RDE10 COM Rettifiche di sede (DE1)</v>
          </cell>
          <cell r="E121">
            <v>0</v>
          </cell>
          <cell r="J121">
            <v>0</v>
          </cell>
          <cell r="X121">
            <v>0</v>
          </cell>
          <cell r="Y121">
            <v>-1756</v>
          </cell>
          <cell r="Z121">
            <v>-3787</v>
          </cell>
          <cell r="AA121">
            <v>-6327</v>
          </cell>
          <cell r="AB121">
            <v>-9072</v>
          </cell>
          <cell r="AC121">
            <v>-10995</v>
          </cell>
          <cell r="AD121">
            <v>-13402</v>
          </cell>
          <cell r="AE121">
            <v>-15211</v>
          </cell>
          <cell r="AF121">
            <v>-17204</v>
          </cell>
          <cell r="AG121">
            <v>-19311</v>
          </cell>
          <cell r="AH121">
            <v>-21266</v>
          </cell>
          <cell r="AI121">
            <v>-23433</v>
          </cell>
          <cell r="AJ121">
            <v>-25399</v>
          </cell>
          <cell r="BA121">
            <v>0</v>
          </cell>
          <cell r="BF121">
            <v>0</v>
          </cell>
          <cell r="BU121">
            <v>-1756</v>
          </cell>
          <cell r="BV121">
            <v>-3787</v>
          </cell>
          <cell r="BW121">
            <v>-6327</v>
          </cell>
          <cell r="BX121">
            <v>-9072</v>
          </cell>
          <cell r="BY121">
            <v>-10995</v>
          </cell>
          <cell r="BZ121">
            <v>-13402</v>
          </cell>
          <cell r="CA121">
            <v>-15211</v>
          </cell>
          <cell r="CB121">
            <v>-17204</v>
          </cell>
          <cell r="CC121">
            <v>-19311</v>
          </cell>
          <cell r="CD121">
            <v>-21266</v>
          </cell>
          <cell r="CE121">
            <v>-23433</v>
          </cell>
          <cell r="CF121">
            <v>-25399</v>
          </cell>
          <cell r="CW121">
            <v>0</v>
          </cell>
          <cell r="DB121">
            <v>0</v>
          </cell>
          <cell r="DP121">
            <v>0</v>
          </cell>
          <cell r="DQ121">
            <v>0</v>
          </cell>
          <cell r="DR121">
            <v>0</v>
          </cell>
          <cell r="DS121">
            <v>0</v>
          </cell>
          <cell r="DT121">
            <v>0</v>
          </cell>
          <cell r="DU121">
            <v>0</v>
          </cell>
          <cell r="DV121">
            <v>0</v>
          </cell>
          <cell r="DW121">
            <v>0</v>
          </cell>
          <cell r="DX121">
            <v>0</v>
          </cell>
          <cell r="DY121">
            <v>0</v>
          </cell>
          <cell r="DZ121">
            <v>0</v>
          </cell>
          <cell r="EA121">
            <v>0</v>
          </cell>
          <cell r="EB121">
            <v>0</v>
          </cell>
          <cell r="ES121">
            <v>0</v>
          </cell>
          <cell r="EX121">
            <v>0</v>
          </cell>
          <cell r="FL121">
            <v>0</v>
          </cell>
          <cell r="FM121">
            <v>0</v>
          </cell>
          <cell r="FN121">
            <v>0</v>
          </cell>
          <cell r="FO121">
            <v>0</v>
          </cell>
          <cell r="FP121">
            <v>0</v>
          </cell>
          <cell r="FQ121">
            <v>0</v>
          </cell>
          <cell r="FR121">
            <v>0</v>
          </cell>
          <cell r="FS121">
            <v>0</v>
          </cell>
          <cell r="FT121">
            <v>0</v>
          </cell>
          <cell r="FU121">
            <v>0</v>
          </cell>
          <cell r="FV121">
            <v>0</v>
          </cell>
          <cell r="FW121">
            <v>0</v>
          </cell>
          <cell r="FX121">
            <v>0</v>
          </cell>
          <cell r="GO121">
            <v>-95052</v>
          </cell>
          <cell r="GP121">
            <v>-95052</v>
          </cell>
          <cell r="GQ121">
            <v>0</v>
          </cell>
          <cell r="GR121">
            <v>0</v>
          </cell>
          <cell r="GS121">
            <v>-119444</v>
          </cell>
          <cell r="GT121">
            <v>-119444</v>
          </cell>
          <cell r="GU121">
            <v>0</v>
          </cell>
          <cell r="GV121">
            <v>0</v>
          </cell>
          <cell r="GW121">
            <v>-31561</v>
          </cell>
          <cell r="GX121">
            <v>-31561</v>
          </cell>
          <cell r="GY121">
            <v>0</v>
          </cell>
          <cell r="GZ121">
            <v>0</v>
          </cell>
          <cell r="HA121">
            <v>-11500</v>
          </cell>
          <cell r="HB121">
            <v>-11500</v>
          </cell>
          <cell r="HC121">
            <v>0</v>
          </cell>
          <cell r="HD121">
            <v>0</v>
          </cell>
          <cell r="HE121">
            <v>0</v>
          </cell>
          <cell r="HF121">
            <v>0</v>
          </cell>
          <cell r="HG121">
            <v>0</v>
          </cell>
          <cell r="HH121">
            <v>0</v>
          </cell>
          <cell r="HI121">
            <v>-68300</v>
          </cell>
          <cell r="HJ121">
            <v>-68300</v>
          </cell>
          <cell r="HK121">
            <v>0</v>
          </cell>
          <cell r="HL121">
            <v>0</v>
          </cell>
          <cell r="HM121">
            <v>-101417</v>
          </cell>
          <cell r="HN121">
            <v>-101417</v>
          </cell>
          <cell r="HO121">
            <v>0</v>
          </cell>
          <cell r="HP121">
            <v>0</v>
          </cell>
        </row>
        <row r="122">
          <cell r="A122" t="str">
            <v>SP-1490</v>
          </cell>
          <cell r="B122" t="str">
            <v>SP</v>
          </cell>
          <cell r="C122">
            <v>1490</v>
          </cell>
          <cell r="D122" t="str">
            <v>4469F COM IGL FILIALE SUD AFRICA</v>
          </cell>
          <cell r="E122">
            <v>-20</v>
          </cell>
          <cell r="H122">
            <v>-8.16</v>
          </cell>
          <cell r="J122">
            <v>-127</v>
          </cell>
          <cell r="X122">
            <v>-2</v>
          </cell>
          <cell r="Y122">
            <v>-10</v>
          </cell>
          <cell r="Z122">
            <v>-18</v>
          </cell>
          <cell r="AA122">
            <v>-10</v>
          </cell>
          <cell r="AB122">
            <v>-15</v>
          </cell>
          <cell r="AC122">
            <v>-19</v>
          </cell>
          <cell r="AD122">
            <v>-11</v>
          </cell>
          <cell r="AE122">
            <v>-15</v>
          </cell>
          <cell r="AF122">
            <v>-19</v>
          </cell>
          <cell r="AG122">
            <v>-12</v>
          </cell>
          <cell r="AH122">
            <v>-16</v>
          </cell>
          <cell r="AI122">
            <v>-21</v>
          </cell>
          <cell r="AJ122">
            <v>-13</v>
          </cell>
          <cell r="BA122">
            <v>-20</v>
          </cell>
          <cell r="BD122">
            <v>-8.16</v>
          </cell>
          <cell r="BF122">
            <v>-127</v>
          </cell>
          <cell r="BT122">
            <v>-2</v>
          </cell>
          <cell r="BU122">
            <v>-10</v>
          </cell>
          <cell r="BV122">
            <v>-18</v>
          </cell>
          <cell r="BW122">
            <v>-10</v>
          </cell>
          <cell r="BX122">
            <v>-15</v>
          </cell>
          <cell r="BY122">
            <v>-19</v>
          </cell>
          <cell r="BZ122">
            <v>-11</v>
          </cell>
          <cell r="CA122">
            <v>-15</v>
          </cell>
          <cell r="CB122">
            <v>-19</v>
          </cell>
          <cell r="CC122">
            <v>-12</v>
          </cell>
          <cell r="CD122">
            <v>-16</v>
          </cell>
          <cell r="CE122">
            <v>-21</v>
          </cell>
          <cell r="CF122">
            <v>-13</v>
          </cell>
          <cell r="CW122">
            <v>0</v>
          </cell>
          <cell r="CZ122">
            <v>24.56</v>
          </cell>
          <cell r="DB122">
            <v>24</v>
          </cell>
          <cell r="DP122">
            <v>1</v>
          </cell>
          <cell r="DQ122">
            <v>1</v>
          </cell>
          <cell r="DR122">
            <v>1</v>
          </cell>
          <cell r="DS122">
            <v>1</v>
          </cell>
          <cell r="DT122">
            <v>1</v>
          </cell>
          <cell r="DU122">
            <v>1</v>
          </cell>
          <cell r="DV122">
            <v>1</v>
          </cell>
          <cell r="DW122">
            <v>1</v>
          </cell>
          <cell r="DX122">
            <v>1</v>
          </cell>
          <cell r="DY122">
            <v>1</v>
          </cell>
          <cell r="DZ122">
            <v>1</v>
          </cell>
          <cell r="EA122">
            <v>1</v>
          </cell>
          <cell r="EB122">
            <v>1</v>
          </cell>
          <cell r="ES122">
            <v>-60</v>
          </cell>
          <cell r="EV122">
            <v>-499.85</v>
          </cell>
          <cell r="EX122">
            <v>-469</v>
          </cell>
          <cell r="FL122">
            <v>-107</v>
          </cell>
          <cell r="FM122">
            <v>-115</v>
          </cell>
          <cell r="FN122">
            <v>-122</v>
          </cell>
          <cell r="FO122">
            <v>-146</v>
          </cell>
          <cell r="FP122">
            <v>-158</v>
          </cell>
          <cell r="FQ122">
            <v>-170</v>
          </cell>
          <cell r="FR122">
            <v>-194</v>
          </cell>
          <cell r="FS122">
            <v>-205</v>
          </cell>
          <cell r="FT122">
            <v>-217</v>
          </cell>
          <cell r="FU122">
            <v>-241</v>
          </cell>
          <cell r="FV122">
            <v>-252</v>
          </cell>
          <cell r="FW122">
            <v>-264</v>
          </cell>
          <cell r="FX122">
            <v>-287</v>
          </cell>
          <cell r="GO122">
            <v>-17</v>
          </cell>
          <cell r="GP122">
            <v>-17</v>
          </cell>
          <cell r="GQ122">
            <v>1</v>
          </cell>
          <cell r="GR122">
            <v>-475</v>
          </cell>
          <cell r="GS122">
            <v>-21</v>
          </cell>
          <cell r="GT122">
            <v>-21</v>
          </cell>
          <cell r="GU122">
            <v>1</v>
          </cell>
          <cell r="GV122">
            <v>-663</v>
          </cell>
          <cell r="GW122">
            <v>0</v>
          </cell>
          <cell r="GX122">
            <v>0</v>
          </cell>
          <cell r="GY122">
            <v>0</v>
          </cell>
          <cell r="GZ122">
            <v>0</v>
          </cell>
          <cell r="HA122">
            <v>0</v>
          </cell>
          <cell r="HB122">
            <v>0</v>
          </cell>
          <cell r="HC122">
            <v>0</v>
          </cell>
          <cell r="HD122">
            <v>0</v>
          </cell>
          <cell r="HE122">
            <v>0</v>
          </cell>
          <cell r="HF122">
            <v>0</v>
          </cell>
          <cell r="HG122">
            <v>0</v>
          </cell>
          <cell r="HH122">
            <v>0</v>
          </cell>
        </row>
        <row r="123">
          <cell r="A123" t="str">
            <v>SP-1110</v>
          </cell>
          <cell r="B123" t="str">
            <v>SP</v>
          </cell>
          <cell r="C123">
            <v>1110</v>
          </cell>
          <cell r="D123" t="str">
            <v>6517F COM SEDE FILIALE ISLANDA</v>
          </cell>
          <cell r="E123">
            <v>3490</v>
          </cell>
          <cell r="H123">
            <v>384.7</v>
          </cell>
          <cell r="J123">
            <v>4361</v>
          </cell>
          <cell r="X123">
            <v>597</v>
          </cell>
          <cell r="Y123">
            <v>1394</v>
          </cell>
          <cell r="Z123">
            <v>3081</v>
          </cell>
          <cell r="AA123">
            <v>2320</v>
          </cell>
          <cell r="AB123">
            <v>1858</v>
          </cell>
          <cell r="AC123">
            <v>1178</v>
          </cell>
          <cell r="AD123">
            <v>-6213</v>
          </cell>
          <cell r="AE123">
            <v>-6183</v>
          </cell>
          <cell r="AF123">
            <v>-6153</v>
          </cell>
          <cell r="AG123">
            <v>-6123</v>
          </cell>
          <cell r="AH123">
            <v>-6093</v>
          </cell>
          <cell r="AI123">
            <v>-6063</v>
          </cell>
          <cell r="AJ123">
            <v>0</v>
          </cell>
          <cell r="BA123">
            <v>13140</v>
          </cell>
          <cell r="BD123">
            <v>4261.26</v>
          </cell>
          <cell r="BF123">
            <v>7017</v>
          </cell>
          <cell r="BT123">
            <v>4823</v>
          </cell>
          <cell r="BU123">
            <v>4860</v>
          </cell>
          <cell r="BV123">
            <v>6286</v>
          </cell>
          <cell r="BW123">
            <v>4895</v>
          </cell>
          <cell r="BX123">
            <v>4433</v>
          </cell>
          <cell r="BY123">
            <v>3753</v>
          </cell>
          <cell r="BZ123">
            <v>-6246</v>
          </cell>
          <cell r="CA123">
            <v>-6216</v>
          </cell>
          <cell r="CB123">
            <v>-6186</v>
          </cell>
          <cell r="CC123">
            <v>-6156</v>
          </cell>
          <cell r="CD123">
            <v>-6126</v>
          </cell>
          <cell r="CE123">
            <v>-6096</v>
          </cell>
          <cell r="CF123">
            <v>0</v>
          </cell>
          <cell r="CW123">
            <v>11780</v>
          </cell>
          <cell r="CZ123">
            <v>2216.37</v>
          </cell>
          <cell r="DB123">
            <v>613</v>
          </cell>
          <cell r="DP123">
            <v>641</v>
          </cell>
          <cell r="DQ123">
            <v>607</v>
          </cell>
          <cell r="DR123">
            <v>-817</v>
          </cell>
          <cell r="DS123">
            <v>576</v>
          </cell>
          <cell r="DT123">
            <v>1040</v>
          </cell>
          <cell r="DU123">
            <v>1722</v>
          </cell>
          <cell r="DV123">
            <v>11723</v>
          </cell>
          <cell r="DW123">
            <v>11694</v>
          </cell>
          <cell r="DX123">
            <v>11665</v>
          </cell>
          <cell r="DY123">
            <v>11636</v>
          </cell>
          <cell r="DZ123">
            <v>11607</v>
          </cell>
          <cell r="EA123">
            <v>11578</v>
          </cell>
          <cell r="EB123">
            <v>0</v>
          </cell>
          <cell r="ES123">
            <v>12320</v>
          </cell>
          <cell r="EV123">
            <v>20918.21</v>
          </cell>
          <cell r="EX123">
            <v>19058</v>
          </cell>
          <cell r="FL123">
            <v>20311</v>
          </cell>
          <cell r="FM123">
            <v>20277</v>
          </cell>
          <cell r="FN123">
            <v>18853</v>
          </cell>
          <cell r="FO123">
            <v>20246</v>
          </cell>
          <cell r="FP123">
            <v>20710</v>
          </cell>
          <cell r="FQ123">
            <v>21392</v>
          </cell>
          <cell r="FR123">
            <v>31393</v>
          </cell>
          <cell r="FS123">
            <v>31364</v>
          </cell>
          <cell r="FT123">
            <v>31335</v>
          </cell>
          <cell r="FU123">
            <v>31306</v>
          </cell>
          <cell r="FV123">
            <v>31277</v>
          </cell>
          <cell r="FW123">
            <v>31248</v>
          </cell>
          <cell r="FX123">
            <v>25155</v>
          </cell>
          <cell r="GO123">
            <v>0</v>
          </cell>
          <cell r="GP123">
            <v>0</v>
          </cell>
          <cell r="GQ123">
            <v>0</v>
          </cell>
          <cell r="GR123">
            <v>25155</v>
          </cell>
          <cell r="GS123">
            <v>0</v>
          </cell>
          <cell r="GT123">
            <v>0</v>
          </cell>
          <cell r="GU123">
            <v>0</v>
          </cell>
          <cell r="GV123">
            <v>25155</v>
          </cell>
          <cell r="GW123">
            <v>0.157</v>
          </cell>
          <cell r="GX123">
            <v>1.2999999999999999E-2</v>
          </cell>
          <cell r="GY123">
            <v>13320.147999999999</v>
          </cell>
          <cell r="GZ123">
            <v>13319.96</v>
          </cell>
          <cell r="HA123">
            <v>-275.22800000000001</v>
          </cell>
          <cell r="HB123">
            <v>-274.738</v>
          </cell>
          <cell r="HC123">
            <v>26400.471000000001</v>
          </cell>
          <cell r="HD123">
            <v>26400</v>
          </cell>
          <cell r="HE123">
            <v>44338.59</v>
          </cell>
          <cell r="HF123">
            <v>57045.71</v>
          </cell>
          <cell r="HG123">
            <v>21759.83</v>
          </cell>
          <cell r="HH123">
            <v>-43443.14</v>
          </cell>
          <cell r="HI123">
            <v>0</v>
          </cell>
          <cell r="HJ123">
            <v>0</v>
          </cell>
          <cell r="HK123">
            <v>0</v>
          </cell>
          <cell r="HL123">
            <v>0</v>
          </cell>
          <cell r="HM123">
            <v>0</v>
          </cell>
          <cell r="HN123">
            <v>0</v>
          </cell>
          <cell r="HO123">
            <v>0</v>
          </cell>
          <cell r="HP123">
            <v>0</v>
          </cell>
        </row>
        <row r="124">
          <cell r="A124" t="str">
            <v>SP-1111</v>
          </cell>
          <cell r="B124" t="str">
            <v>SP</v>
          </cell>
          <cell r="C124">
            <v>1111</v>
          </cell>
          <cell r="D124" t="str">
            <v>9B0003 COM N. Acq Ingula</v>
          </cell>
          <cell r="E124">
            <v>0</v>
          </cell>
          <cell r="J124">
            <v>0</v>
          </cell>
          <cell r="X124">
            <v>3694</v>
          </cell>
          <cell r="Y124">
            <v>4531</v>
          </cell>
          <cell r="Z124">
            <v>5182</v>
          </cell>
          <cell r="AA124">
            <v>6113</v>
          </cell>
          <cell r="AB124">
            <v>6956</v>
          </cell>
          <cell r="AC124">
            <v>7799</v>
          </cell>
          <cell r="AD124">
            <v>8696</v>
          </cell>
          <cell r="AE124">
            <v>9593</v>
          </cell>
          <cell r="AF124">
            <v>10490</v>
          </cell>
          <cell r="AG124">
            <v>11824</v>
          </cell>
          <cell r="AH124">
            <v>12674</v>
          </cell>
          <cell r="AI124">
            <v>13524</v>
          </cell>
          <cell r="AJ124">
            <v>14645</v>
          </cell>
          <cell r="BA124">
            <v>0</v>
          </cell>
          <cell r="BF124">
            <v>0</v>
          </cell>
          <cell r="BT124">
            <v>3694</v>
          </cell>
          <cell r="BU124">
            <v>4531</v>
          </cell>
          <cell r="BV124">
            <v>5182</v>
          </cell>
          <cell r="BW124">
            <v>6113</v>
          </cell>
          <cell r="BX124">
            <v>6956</v>
          </cell>
          <cell r="BY124">
            <v>7799</v>
          </cell>
          <cell r="BZ124">
            <v>8696</v>
          </cell>
          <cell r="CA124">
            <v>9593</v>
          </cell>
          <cell r="CB124">
            <v>10490</v>
          </cell>
          <cell r="CC124">
            <v>11824</v>
          </cell>
          <cell r="CD124">
            <v>12674</v>
          </cell>
          <cell r="CE124">
            <v>13524</v>
          </cell>
          <cell r="CF124">
            <v>14645</v>
          </cell>
          <cell r="CW124">
            <v>0</v>
          </cell>
          <cell r="DB124">
            <v>0</v>
          </cell>
          <cell r="DP124">
            <v>0</v>
          </cell>
          <cell r="DQ124">
            <v>0</v>
          </cell>
          <cell r="DR124">
            <v>0</v>
          </cell>
          <cell r="DS124">
            <v>0</v>
          </cell>
          <cell r="DT124">
            <v>0</v>
          </cell>
          <cell r="DU124">
            <v>0</v>
          </cell>
          <cell r="DV124">
            <v>0</v>
          </cell>
          <cell r="DW124">
            <v>0</v>
          </cell>
          <cell r="DX124">
            <v>0</v>
          </cell>
          <cell r="DY124">
            <v>0</v>
          </cell>
          <cell r="DZ124">
            <v>0</v>
          </cell>
          <cell r="EA124">
            <v>0</v>
          </cell>
          <cell r="EB124">
            <v>0</v>
          </cell>
          <cell r="ES124">
            <v>0</v>
          </cell>
          <cell r="EX124">
            <v>0</v>
          </cell>
          <cell r="FL124">
            <v>0</v>
          </cell>
          <cell r="FM124">
            <v>0</v>
          </cell>
          <cell r="FN124">
            <v>0</v>
          </cell>
          <cell r="FO124">
            <v>0</v>
          </cell>
          <cell r="FP124">
            <v>0</v>
          </cell>
          <cell r="FQ124">
            <v>0</v>
          </cell>
          <cell r="FR124">
            <v>0</v>
          </cell>
          <cell r="FS124">
            <v>0</v>
          </cell>
          <cell r="FT124">
            <v>0</v>
          </cell>
          <cell r="FU124">
            <v>0</v>
          </cell>
          <cell r="FV124">
            <v>0</v>
          </cell>
          <cell r="FW124">
            <v>0</v>
          </cell>
          <cell r="FX124">
            <v>0</v>
          </cell>
          <cell r="GO124">
            <v>33585</v>
          </cell>
          <cell r="GP124">
            <v>33585</v>
          </cell>
          <cell r="GQ124">
            <v>0</v>
          </cell>
          <cell r="GR124">
            <v>0</v>
          </cell>
          <cell r="GS124">
            <v>54253</v>
          </cell>
          <cell r="GT124">
            <v>54253</v>
          </cell>
          <cell r="GU124">
            <v>0</v>
          </cell>
          <cell r="GV124">
            <v>0</v>
          </cell>
        </row>
        <row r="125">
          <cell r="A125" t="str">
            <v>SP-1112</v>
          </cell>
          <cell r="B125" t="str">
            <v>SP</v>
          </cell>
          <cell r="C125">
            <v>1112</v>
          </cell>
          <cell r="D125" t="str">
            <v>9B0009 COM SAINT HELENA</v>
          </cell>
          <cell r="J125">
            <v>0</v>
          </cell>
          <cell r="X125">
            <v>0</v>
          </cell>
          <cell r="Y125">
            <v>0</v>
          </cell>
          <cell r="Z125">
            <v>0</v>
          </cell>
          <cell r="AA125">
            <v>-17000</v>
          </cell>
          <cell r="AB125">
            <v>-12985</v>
          </cell>
          <cell r="AC125">
            <v>-10440</v>
          </cell>
          <cell r="AD125">
            <v>-24244</v>
          </cell>
          <cell r="AE125">
            <v>-13283</v>
          </cell>
          <cell r="AF125">
            <v>-12798</v>
          </cell>
          <cell r="AG125">
            <v>-10432</v>
          </cell>
          <cell r="AH125">
            <v>-25325</v>
          </cell>
          <cell r="AI125">
            <v>-20307</v>
          </cell>
          <cell r="AJ125">
            <v>-17555</v>
          </cell>
          <cell r="BF125">
            <v>0</v>
          </cell>
          <cell r="BT125">
            <v>0</v>
          </cell>
          <cell r="BU125">
            <v>0</v>
          </cell>
          <cell r="BV125">
            <v>0</v>
          </cell>
          <cell r="BW125">
            <v>-17000</v>
          </cell>
          <cell r="BX125">
            <v>-756</v>
          </cell>
          <cell r="BY125">
            <v>1535</v>
          </cell>
          <cell r="BZ125">
            <v>-12769</v>
          </cell>
          <cell r="CA125">
            <v>-4070</v>
          </cell>
          <cell r="CB125">
            <v>-3731</v>
          </cell>
          <cell r="CC125">
            <v>-1808</v>
          </cell>
          <cell r="CD125">
            <v>-8078</v>
          </cell>
          <cell r="CE125">
            <v>-4093</v>
          </cell>
          <cell r="CF125">
            <v>-1784</v>
          </cell>
          <cell r="DB125">
            <v>0</v>
          </cell>
          <cell r="DP125">
            <v>0</v>
          </cell>
          <cell r="DQ125">
            <v>0</v>
          </cell>
          <cell r="DR125">
            <v>0</v>
          </cell>
          <cell r="DS125">
            <v>17015</v>
          </cell>
          <cell r="DT125">
            <v>1047</v>
          </cell>
          <cell r="DU125">
            <v>-982</v>
          </cell>
          <cell r="DV125">
            <v>13856</v>
          </cell>
          <cell r="DW125">
            <v>4235</v>
          </cell>
          <cell r="DX125">
            <v>4065</v>
          </cell>
          <cell r="DY125">
            <v>2632</v>
          </cell>
          <cell r="DZ125">
            <v>9720</v>
          </cell>
          <cell r="EA125">
            <v>6879</v>
          </cell>
          <cell r="EB125">
            <v>5065</v>
          </cell>
          <cell r="EX125">
            <v>0</v>
          </cell>
          <cell r="FL125">
            <v>0</v>
          </cell>
          <cell r="FM125">
            <v>0</v>
          </cell>
          <cell r="FN125">
            <v>0</v>
          </cell>
          <cell r="FO125">
            <v>17015</v>
          </cell>
          <cell r="FP125">
            <v>1047</v>
          </cell>
          <cell r="FQ125">
            <v>-982</v>
          </cell>
          <cell r="FR125">
            <v>13856</v>
          </cell>
          <cell r="FS125">
            <v>4235</v>
          </cell>
          <cell r="FT125">
            <v>4065</v>
          </cell>
          <cell r="FU125">
            <v>2632</v>
          </cell>
          <cell r="FV125">
            <v>9720</v>
          </cell>
          <cell r="FW125">
            <v>6879</v>
          </cell>
          <cell r="FX125">
            <v>5065</v>
          </cell>
          <cell r="GO125">
            <v>-34372</v>
          </cell>
          <cell r="GP125">
            <v>-8288</v>
          </cell>
          <cell r="GQ125">
            <v>21034</v>
          </cell>
          <cell r="GR125">
            <v>21034</v>
          </cell>
          <cell r="GS125">
            <v>-15853</v>
          </cell>
          <cell r="GT125">
            <v>1361</v>
          </cell>
          <cell r="GU125">
            <v>21521</v>
          </cell>
          <cell r="GV125">
            <v>21521</v>
          </cell>
        </row>
        <row r="126">
          <cell r="A126" t="str">
            <v>SP-1120</v>
          </cell>
          <cell r="B126" t="str">
            <v>SP</v>
          </cell>
          <cell r="C126">
            <v>1120</v>
          </cell>
          <cell r="D126" t="str">
            <v>DE002 COM NUOVE ACQUISIZIONI</v>
          </cell>
          <cell r="E126">
            <v>0</v>
          </cell>
          <cell r="J126">
            <v>0</v>
          </cell>
          <cell r="X126">
            <v>0</v>
          </cell>
          <cell r="Y126">
            <v>0</v>
          </cell>
          <cell r="Z126">
            <v>0</v>
          </cell>
          <cell r="AA126">
            <v>0</v>
          </cell>
          <cell r="AB126">
            <v>0</v>
          </cell>
          <cell r="AC126">
            <v>0</v>
          </cell>
          <cell r="AD126">
            <v>0</v>
          </cell>
          <cell r="AE126">
            <v>0</v>
          </cell>
          <cell r="AF126">
            <v>0</v>
          </cell>
          <cell r="AG126">
            <v>-3</v>
          </cell>
          <cell r="AH126">
            <v>-3216</v>
          </cell>
          <cell r="AI126">
            <v>-3088</v>
          </cell>
          <cell r="AJ126">
            <v>-2997</v>
          </cell>
          <cell r="BA126">
            <v>0</v>
          </cell>
          <cell r="BF126">
            <v>0</v>
          </cell>
          <cell r="BT126">
            <v>0</v>
          </cell>
          <cell r="BU126">
            <v>0</v>
          </cell>
          <cell r="BV126">
            <v>0</v>
          </cell>
          <cell r="BW126">
            <v>0</v>
          </cell>
          <cell r="BX126">
            <v>0</v>
          </cell>
          <cell r="BY126">
            <v>0</v>
          </cell>
          <cell r="BZ126">
            <v>0</v>
          </cell>
          <cell r="CA126">
            <v>0</v>
          </cell>
          <cell r="CB126">
            <v>0</v>
          </cell>
          <cell r="CC126">
            <v>-3</v>
          </cell>
          <cell r="CD126">
            <v>-2738</v>
          </cell>
          <cell r="CE126">
            <v>-2162</v>
          </cell>
          <cell r="CF126">
            <v>-2103</v>
          </cell>
          <cell r="CW126">
            <v>0</v>
          </cell>
          <cell r="DB126">
            <v>0</v>
          </cell>
          <cell r="DP126">
            <v>0</v>
          </cell>
          <cell r="DQ126">
            <v>0</v>
          </cell>
          <cell r="DR126">
            <v>0</v>
          </cell>
          <cell r="DS126">
            <v>0</v>
          </cell>
          <cell r="DT126">
            <v>0</v>
          </cell>
          <cell r="DU126">
            <v>0</v>
          </cell>
          <cell r="DV126">
            <v>0</v>
          </cell>
          <cell r="DW126">
            <v>0</v>
          </cell>
          <cell r="DX126">
            <v>0</v>
          </cell>
          <cell r="DY126">
            <v>0</v>
          </cell>
          <cell r="DZ126">
            <v>2739</v>
          </cell>
          <cell r="EA126">
            <v>2189</v>
          </cell>
          <cell r="EB126">
            <v>2150</v>
          </cell>
          <cell r="ES126">
            <v>0</v>
          </cell>
          <cell r="EX126">
            <v>0</v>
          </cell>
          <cell r="FL126">
            <v>0</v>
          </cell>
          <cell r="FM126">
            <v>0</v>
          </cell>
          <cell r="FN126">
            <v>0</v>
          </cell>
          <cell r="FO126">
            <v>0</v>
          </cell>
          <cell r="FP126">
            <v>0</v>
          </cell>
          <cell r="FQ126">
            <v>0</v>
          </cell>
          <cell r="FR126">
            <v>0</v>
          </cell>
          <cell r="FS126">
            <v>0</v>
          </cell>
          <cell r="FT126">
            <v>0</v>
          </cell>
          <cell r="FU126">
            <v>0</v>
          </cell>
          <cell r="FV126">
            <v>2739</v>
          </cell>
          <cell r="FW126">
            <v>2189</v>
          </cell>
          <cell r="FX126">
            <v>2150</v>
          </cell>
          <cell r="GO126">
            <v>-15925</v>
          </cell>
          <cell r="GP126">
            <v>-9261</v>
          </cell>
          <cell r="GQ126">
            <v>9771</v>
          </cell>
          <cell r="GR126">
            <v>9771</v>
          </cell>
          <cell r="GS126">
            <v>-25689</v>
          </cell>
          <cell r="GT126">
            <v>-7084</v>
          </cell>
          <cell r="GU126">
            <v>9005</v>
          </cell>
          <cell r="GV126">
            <v>9005</v>
          </cell>
          <cell r="GW126">
            <v>-1884</v>
          </cell>
          <cell r="GX126">
            <v>-1701</v>
          </cell>
          <cell r="GY126">
            <v>1798</v>
          </cell>
          <cell r="GZ126">
            <v>1798</v>
          </cell>
          <cell r="HA126">
            <v>-230</v>
          </cell>
          <cell r="HB126">
            <v>-197</v>
          </cell>
          <cell r="HC126">
            <v>198</v>
          </cell>
          <cell r="HD126">
            <v>110</v>
          </cell>
          <cell r="HE126">
            <v>0</v>
          </cell>
          <cell r="HF126">
            <v>0</v>
          </cell>
          <cell r="HG126">
            <v>0</v>
          </cell>
          <cell r="HH126">
            <v>0</v>
          </cell>
          <cell r="HI126">
            <v>-7780</v>
          </cell>
          <cell r="HJ126">
            <v>-6215</v>
          </cell>
          <cell r="HK126">
            <v>6752</v>
          </cell>
          <cell r="HL126">
            <v>6752</v>
          </cell>
          <cell r="HM126">
            <v>-13002</v>
          </cell>
          <cell r="HN126">
            <v>-7791</v>
          </cell>
          <cell r="HO126">
            <v>9532</v>
          </cell>
          <cell r="HP126">
            <v>9532</v>
          </cell>
        </row>
        <row r="127">
          <cell r="A127" t="str">
            <v>SP-850</v>
          </cell>
          <cell r="B127" t="str">
            <v>SP</v>
          </cell>
          <cell r="C127">
            <v>850</v>
          </cell>
          <cell r="D127" t="str">
            <v>04763 COM CONSTRUCTORA NORTE LTD</v>
          </cell>
          <cell r="E127">
            <v>-1890</v>
          </cell>
          <cell r="H127">
            <v>-1684.92</v>
          </cell>
          <cell r="J127">
            <v>-2012</v>
          </cell>
          <cell r="X127">
            <v>-1896</v>
          </cell>
          <cell r="Y127">
            <v>-1914</v>
          </cell>
          <cell r="Z127">
            <v>-1933</v>
          </cell>
          <cell r="AA127">
            <v>-1951</v>
          </cell>
          <cell r="AB127">
            <v>-1970</v>
          </cell>
          <cell r="AC127">
            <v>-1989</v>
          </cell>
          <cell r="AD127">
            <v>-2007</v>
          </cell>
          <cell r="AE127">
            <v>-2026</v>
          </cell>
          <cell r="AF127">
            <v>-2045</v>
          </cell>
          <cell r="AG127">
            <v>-2063</v>
          </cell>
          <cell r="AH127">
            <v>-2082</v>
          </cell>
          <cell r="AI127">
            <v>-2101</v>
          </cell>
          <cell r="AJ127">
            <v>-2119</v>
          </cell>
          <cell r="BA127">
            <v>-2110</v>
          </cell>
          <cell r="BD127">
            <v>-1884.09</v>
          </cell>
          <cell r="BF127">
            <v>-2245</v>
          </cell>
          <cell r="BT127">
            <v>-2119</v>
          </cell>
          <cell r="BU127">
            <v>-2138</v>
          </cell>
          <cell r="BV127">
            <v>-2156</v>
          </cell>
          <cell r="BW127">
            <v>-2119</v>
          </cell>
          <cell r="BX127">
            <v>-2138</v>
          </cell>
          <cell r="BY127">
            <v>-2156</v>
          </cell>
          <cell r="BZ127">
            <v>-2119</v>
          </cell>
          <cell r="CA127">
            <v>-2138</v>
          </cell>
          <cell r="CB127">
            <v>-2157</v>
          </cell>
          <cell r="CC127">
            <v>-2119</v>
          </cell>
          <cell r="CD127">
            <v>-2138</v>
          </cell>
          <cell r="CE127">
            <v>-2157</v>
          </cell>
          <cell r="CF127">
            <v>-2120</v>
          </cell>
          <cell r="CW127">
            <v>480</v>
          </cell>
          <cell r="CZ127">
            <v>425.18</v>
          </cell>
          <cell r="DB127">
            <v>499</v>
          </cell>
          <cell r="DP127">
            <v>480</v>
          </cell>
          <cell r="DQ127">
            <v>480</v>
          </cell>
          <cell r="DR127">
            <v>480</v>
          </cell>
          <cell r="DS127">
            <v>480</v>
          </cell>
          <cell r="DT127">
            <v>480</v>
          </cell>
          <cell r="DU127">
            <v>480</v>
          </cell>
          <cell r="DV127">
            <v>480</v>
          </cell>
          <cell r="DW127">
            <v>480</v>
          </cell>
          <cell r="DX127">
            <v>480</v>
          </cell>
          <cell r="DY127">
            <v>480</v>
          </cell>
          <cell r="DZ127">
            <v>480</v>
          </cell>
          <cell r="EA127">
            <v>480</v>
          </cell>
          <cell r="EB127">
            <v>480</v>
          </cell>
          <cell r="ES127">
            <v>480</v>
          </cell>
          <cell r="EV127">
            <v>425.18</v>
          </cell>
          <cell r="EX127">
            <v>499</v>
          </cell>
          <cell r="FL127">
            <v>480</v>
          </cell>
          <cell r="FM127">
            <v>480</v>
          </cell>
          <cell r="FN127">
            <v>480</v>
          </cell>
          <cell r="FO127">
            <v>480</v>
          </cell>
          <cell r="FP127">
            <v>480</v>
          </cell>
          <cell r="FQ127">
            <v>480</v>
          </cell>
          <cell r="FR127">
            <v>480</v>
          </cell>
          <cell r="FS127">
            <v>480</v>
          </cell>
          <cell r="FT127">
            <v>480</v>
          </cell>
          <cell r="FU127">
            <v>480</v>
          </cell>
          <cell r="FV127">
            <v>480</v>
          </cell>
          <cell r="FW127">
            <v>480</v>
          </cell>
          <cell r="FX127">
            <v>480</v>
          </cell>
          <cell r="GO127">
            <v>-2119</v>
          </cell>
          <cell r="GP127">
            <v>-2120</v>
          </cell>
          <cell r="GQ127">
            <v>480</v>
          </cell>
          <cell r="GR127">
            <v>480</v>
          </cell>
          <cell r="GS127">
            <v>0</v>
          </cell>
          <cell r="GT127">
            <v>0</v>
          </cell>
          <cell r="GU127">
            <v>2</v>
          </cell>
          <cell r="GV127">
            <v>2</v>
          </cell>
          <cell r="GW127">
            <v>5261.7669999999998</v>
          </cell>
          <cell r="GX127">
            <v>5260.5060000000003</v>
          </cell>
          <cell r="GY127">
            <v>-5337.3130000000001</v>
          </cell>
          <cell r="GZ127">
            <v>-5337.31</v>
          </cell>
          <cell r="HA127">
            <v>-2454.7950000000001</v>
          </cell>
          <cell r="HB127">
            <v>-2454.7950000000001</v>
          </cell>
          <cell r="HC127">
            <v>649.36</v>
          </cell>
          <cell r="HD127">
            <v>650</v>
          </cell>
          <cell r="HE127">
            <v>-2600</v>
          </cell>
          <cell r="HF127">
            <v>-2899.72</v>
          </cell>
          <cell r="HG127">
            <v>1124.68</v>
          </cell>
          <cell r="HH127">
            <v>1124.68</v>
          </cell>
          <cell r="HI127">
            <v>0</v>
          </cell>
          <cell r="HJ127">
            <v>0</v>
          </cell>
          <cell r="HK127">
            <v>-122</v>
          </cell>
          <cell r="HL127">
            <v>-122</v>
          </cell>
          <cell r="HM127">
            <v>0</v>
          </cell>
          <cell r="HN127">
            <v>0</v>
          </cell>
          <cell r="HO127">
            <v>-122</v>
          </cell>
          <cell r="HP127">
            <v>-122</v>
          </cell>
        </row>
        <row r="128">
          <cell r="A128" t="str">
            <v>SP-1641</v>
          </cell>
          <cell r="B128" t="str">
            <v>SP</v>
          </cell>
          <cell r="C128">
            <v>1641</v>
          </cell>
          <cell r="D128" t="str">
            <v>05018   HEALY J.V.</v>
          </cell>
          <cell r="E128">
            <v>0</v>
          </cell>
          <cell r="J128">
            <v>0</v>
          </cell>
          <cell r="BA128">
            <v>0</v>
          </cell>
          <cell r="BF128">
            <v>0</v>
          </cell>
          <cell r="CW128">
            <v>0</v>
          </cell>
          <cell r="DB128">
            <v>0</v>
          </cell>
          <cell r="ES128">
            <v>0</v>
          </cell>
          <cell r="EX128">
            <v>0</v>
          </cell>
          <cell r="GW128">
            <v>-0.81699999999999995</v>
          </cell>
          <cell r="GX128">
            <v>-0.81699999999999995</v>
          </cell>
          <cell r="GY128">
            <v>1.042</v>
          </cell>
          <cell r="GZ128">
            <v>0.82</v>
          </cell>
          <cell r="HA128">
            <v>0</v>
          </cell>
          <cell r="HB128">
            <v>0</v>
          </cell>
          <cell r="HC128">
            <v>0</v>
          </cell>
          <cell r="HD128">
            <v>0</v>
          </cell>
          <cell r="HE128">
            <v>0</v>
          </cell>
          <cell r="HF128">
            <v>0</v>
          </cell>
          <cell r="HG128">
            <v>0</v>
          </cell>
          <cell r="HH128">
            <v>0</v>
          </cell>
        </row>
        <row r="129">
          <cell r="A129" t="str">
            <v>SP-1180</v>
          </cell>
          <cell r="B129" t="str">
            <v>SP</v>
          </cell>
          <cell r="C129">
            <v>1180</v>
          </cell>
          <cell r="D129" t="str">
            <v>14005 COM HEALY COMPANY</v>
          </cell>
          <cell r="E129">
            <v>7240</v>
          </cell>
          <cell r="H129">
            <v>10207.030000000001</v>
          </cell>
          <cell r="J129">
            <v>11623</v>
          </cell>
          <cell r="X129">
            <v>3115</v>
          </cell>
          <cell r="Y129">
            <v>3430</v>
          </cell>
          <cell r="Z129">
            <v>3501</v>
          </cell>
          <cell r="AA129">
            <v>3818</v>
          </cell>
          <cell r="AB129">
            <v>4207</v>
          </cell>
          <cell r="AC129">
            <v>4526</v>
          </cell>
          <cell r="AD129">
            <v>4089</v>
          </cell>
          <cell r="AE129">
            <v>4269</v>
          </cell>
          <cell r="AF129">
            <v>4450</v>
          </cell>
          <cell r="AG129">
            <v>4772</v>
          </cell>
          <cell r="AH129">
            <v>5093</v>
          </cell>
          <cell r="AI129">
            <v>3009</v>
          </cell>
          <cell r="AJ129">
            <v>2847</v>
          </cell>
          <cell r="BA129">
            <v>5850</v>
          </cell>
          <cell r="BD129">
            <v>10278.52</v>
          </cell>
          <cell r="BF129">
            <v>11703</v>
          </cell>
          <cell r="BT129">
            <v>3212</v>
          </cell>
          <cell r="BU129">
            <v>3530</v>
          </cell>
          <cell r="BV129">
            <v>3912</v>
          </cell>
          <cell r="BW129">
            <v>4224</v>
          </cell>
          <cell r="BX129">
            <v>4609</v>
          </cell>
          <cell r="BY129">
            <v>4924</v>
          </cell>
          <cell r="BZ129">
            <v>4346</v>
          </cell>
          <cell r="CA129">
            <v>4521</v>
          </cell>
          <cell r="CB129">
            <v>4698</v>
          </cell>
          <cell r="CC129">
            <v>5016</v>
          </cell>
          <cell r="CD129">
            <v>5332</v>
          </cell>
          <cell r="CE129">
            <v>3244</v>
          </cell>
          <cell r="CF129">
            <v>3078</v>
          </cell>
          <cell r="CW129">
            <v>2920</v>
          </cell>
          <cell r="CZ129">
            <v>9567.67</v>
          </cell>
          <cell r="DB129">
            <v>4415</v>
          </cell>
          <cell r="DP129">
            <v>9229</v>
          </cell>
          <cell r="DQ129">
            <v>4154</v>
          </cell>
          <cell r="DR129">
            <v>3909</v>
          </cell>
          <cell r="DS129">
            <v>3735</v>
          </cell>
          <cell r="DT129">
            <v>3490</v>
          </cell>
          <cell r="DU129">
            <v>3315</v>
          </cell>
          <cell r="DV129">
            <v>4033</v>
          </cell>
          <cell r="DW129">
            <v>3998</v>
          </cell>
          <cell r="DX129">
            <v>3963</v>
          </cell>
          <cell r="DY129">
            <v>3789</v>
          </cell>
          <cell r="DZ129">
            <v>3614</v>
          </cell>
          <cell r="EA129">
            <v>5844</v>
          </cell>
          <cell r="EB129">
            <v>6151</v>
          </cell>
          <cell r="ES129">
            <v>2440</v>
          </cell>
          <cell r="EV129">
            <v>9575.64</v>
          </cell>
          <cell r="EX129">
            <v>9971</v>
          </cell>
          <cell r="FL129">
            <v>8751</v>
          </cell>
          <cell r="FM129">
            <v>8571</v>
          </cell>
          <cell r="FN129">
            <v>8326</v>
          </cell>
          <cell r="FO129">
            <v>8152</v>
          </cell>
          <cell r="FP129">
            <v>7907</v>
          </cell>
          <cell r="FQ129">
            <v>7732</v>
          </cell>
          <cell r="FR129">
            <v>8450</v>
          </cell>
          <cell r="FS129">
            <v>8415</v>
          </cell>
          <cell r="FT129">
            <v>8380</v>
          </cell>
          <cell r="FU129">
            <v>8206</v>
          </cell>
          <cell r="FV129">
            <v>8031</v>
          </cell>
          <cell r="FW129">
            <v>10261</v>
          </cell>
          <cell r="FX129">
            <v>10568</v>
          </cell>
          <cell r="GO129">
            <v>2603</v>
          </cell>
          <cell r="GP129">
            <v>2784</v>
          </cell>
          <cell r="GQ129">
            <v>8121</v>
          </cell>
          <cell r="GR129">
            <v>12538</v>
          </cell>
          <cell r="GS129">
            <v>2289</v>
          </cell>
          <cell r="GT129">
            <v>2420</v>
          </cell>
          <cell r="GU129">
            <v>10160</v>
          </cell>
          <cell r="GV129">
            <v>14577</v>
          </cell>
          <cell r="GW129">
            <v>1118.1300000000001</v>
          </cell>
          <cell r="GX129">
            <v>1090.5830000000001</v>
          </cell>
          <cell r="GY129">
            <v>5476.4340000000002</v>
          </cell>
          <cell r="GZ129">
            <v>5476.36</v>
          </cell>
          <cell r="HA129">
            <v>10830.647000000001</v>
          </cell>
          <cell r="HB129">
            <v>10799.413</v>
          </cell>
          <cell r="HC129">
            <v>-2337.33</v>
          </cell>
          <cell r="HD129">
            <v>-5090</v>
          </cell>
          <cell r="HE129">
            <v>1584.16</v>
          </cell>
          <cell r="HF129">
            <v>-75.47</v>
          </cell>
          <cell r="HG129">
            <v>8962.33</v>
          </cell>
          <cell r="HH129">
            <v>8844.02</v>
          </cell>
          <cell r="HI129">
            <v>1241</v>
          </cell>
          <cell r="HJ129">
            <v>1213</v>
          </cell>
          <cell r="HK129">
            <v>4560</v>
          </cell>
          <cell r="HL129">
            <v>4560</v>
          </cell>
          <cell r="HM129">
            <v>1328</v>
          </cell>
          <cell r="HN129">
            <v>1328</v>
          </cell>
          <cell r="HO129">
            <v>4270</v>
          </cell>
          <cell r="HP129">
            <v>4270</v>
          </cell>
        </row>
        <row r="130">
          <cell r="A130" t="str">
            <v>SP-1280</v>
          </cell>
          <cell r="B130" t="str">
            <v>SP</v>
          </cell>
          <cell r="C130">
            <v>1280</v>
          </cell>
          <cell r="D130" t="str">
            <v>16247 COM CONSORCIO IMIGRANTES</v>
          </cell>
          <cell r="E130">
            <v>-250</v>
          </cell>
          <cell r="H130">
            <v>-270.52999999999997</v>
          </cell>
          <cell r="J130">
            <v>-284</v>
          </cell>
          <cell r="X130">
            <v>-283</v>
          </cell>
          <cell r="Y130">
            <v>-288</v>
          </cell>
          <cell r="Z130">
            <v>-291</v>
          </cell>
          <cell r="AA130">
            <v>-299</v>
          </cell>
          <cell r="AB130">
            <v>-305</v>
          </cell>
          <cell r="AC130">
            <v>-312</v>
          </cell>
          <cell r="AD130">
            <v>-318</v>
          </cell>
          <cell r="AE130">
            <v>-327</v>
          </cell>
          <cell r="AF130">
            <v>-331</v>
          </cell>
          <cell r="AG130">
            <v>-338</v>
          </cell>
          <cell r="AH130">
            <v>-346</v>
          </cell>
          <cell r="AI130">
            <v>-349</v>
          </cell>
          <cell r="AJ130">
            <v>-356</v>
          </cell>
          <cell r="BA130">
            <v>-250</v>
          </cell>
          <cell r="BD130">
            <v>-270.52999999999997</v>
          </cell>
          <cell r="BF130">
            <v>-284</v>
          </cell>
          <cell r="BT130">
            <v>-283</v>
          </cell>
          <cell r="BU130">
            <v>-288</v>
          </cell>
          <cell r="BV130">
            <v>-291</v>
          </cell>
          <cell r="BW130">
            <v>-299</v>
          </cell>
          <cell r="BX130">
            <v>-305</v>
          </cell>
          <cell r="BY130">
            <v>-312</v>
          </cell>
          <cell r="BZ130">
            <v>-318</v>
          </cell>
          <cell r="CA130">
            <v>-327</v>
          </cell>
          <cell r="CB130">
            <v>-331</v>
          </cell>
          <cell r="CC130">
            <v>-338</v>
          </cell>
          <cell r="CD130">
            <v>-346</v>
          </cell>
          <cell r="CE130">
            <v>-349</v>
          </cell>
          <cell r="CF130">
            <v>-356</v>
          </cell>
          <cell r="CW130">
            <v>0</v>
          </cell>
          <cell r="CZ130">
            <v>0</v>
          </cell>
          <cell r="DB130">
            <v>0</v>
          </cell>
          <cell r="DP130">
            <v>0</v>
          </cell>
          <cell r="DQ130">
            <v>0</v>
          </cell>
          <cell r="DR130">
            <v>0</v>
          </cell>
          <cell r="DS130">
            <v>0</v>
          </cell>
          <cell r="DT130">
            <v>0</v>
          </cell>
          <cell r="DU130">
            <v>0</v>
          </cell>
          <cell r="DV130">
            <v>0</v>
          </cell>
          <cell r="DW130">
            <v>0</v>
          </cell>
          <cell r="DX130">
            <v>0</v>
          </cell>
          <cell r="DY130">
            <v>0</v>
          </cell>
          <cell r="DZ130">
            <v>0</v>
          </cell>
          <cell r="EA130">
            <v>0</v>
          </cell>
          <cell r="EB130">
            <v>0</v>
          </cell>
          <cell r="ES130">
            <v>0</v>
          </cell>
          <cell r="EV130">
            <v>0</v>
          </cell>
          <cell r="EX130">
            <v>0</v>
          </cell>
          <cell r="FL130">
            <v>0</v>
          </cell>
          <cell r="FM130">
            <v>0</v>
          </cell>
          <cell r="FN130">
            <v>0</v>
          </cell>
          <cell r="FO130">
            <v>0</v>
          </cell>
          <cell r="FP130">
            <v>0</v>
          </cell>
          <cell r="FQ130">
            <v>0</v>
          </cell>
          <cell r="FR130">
            <v>0</v>
          </cell>
          <cell r="FS130">
            <v>0</v>
          </cell>
          <cell r="FT130">
            <v>0</v>
          </cell>
          <cell r="FU130">
            <v>0</v>
          </cell>
          <cell r="FV130">
            <v>0</v>
          </cell>
          <cell r="FW130">
            <v>0</v>
          </cell>
          <cell r="FX130">
            <v>0</v>
          </cell>
          <cell r="GO130">
            <v>-382</v>
          </cell>
          <cell r="GP130">
            <v>-382</v>
          </cell>
          <cell r="GQ130">
            <v>0</v>
          </cell>
          <cell r="GR130">
            <v>0</v>
          </cell>
          <cell r="GS130">
            <v>-409</v>
          </cell>
          <cell r="GT130">
            <v>-409</v>
          </cell>
          <cell r="GU130">
            <v>0</v>
          </cell>
          <cell r="GV130">
            <v>0</v>
          </cell>
          <cell r="GW130">
            <v>-292.68799999999999</v>
          </cell>
          <cell r="GX130">
            <v>-292.68799999999999</v>
          </cell>
          <cell r="GY130">
            <v>0</v>
          </cell>
          <cell r="GZ130">
            <v>0</v>
          </cell>
          <cell r="HA130">
            <v>-244.166</v>
          </cell>
          <cell r="HB130">
            <v>-244.166</v>
          </cell>
          <cell r="HC130">
            <v>0</v>
          </cell>
          <cell r="HD130">
            <v>0</v>
          </cell>
          <cell r="HE130">
            <v>-174.53</v>
          </cell>
          <cell r="HF130">
            <v>-174.53</v>
          </cell>
          <cell r="HG130">
            <v>0</v>
          </cell>
          <cell r="HH130">
            <v>0</v>
          </cell>
          <cell r="HI130">
            <v>-339</v>
          </cell>
          <cell r="HJ130">
            <v>-339</v>
          </cell>
          <cell r="HK130">
            <v>0</v>
          </cell>
          <cell r="HL130">
            <v>0</v>
          </cell>
          <cell r="HM130">
            <v>-339</v>
          </cell>
          <cell r="HN130">
            <v>-339</v>
          </cell>
          <cell r="HO130">
            <v>0</v>
          </cell>
          <cell r="HP130">
            <v>0</v>
          </cell>
        </row>
        <row r="131">
          <cell r="A131" t="str">
            <v>SP-1290</v>
          </cell>
          <cell r="B131" t="str">
            <v>SP</v>
          </cell>
          <cell r="C131">
            <v>1290</v>
          </cell>
          <cell r="D131" t="str">
            <v>24125 COM CONSTRUCTORA IGL Y ASSOCIADOS</v>
          </cell>
          <cell r="E131">
            <v>9860</v>
          </cell>
          <cell r="H131">
            <v>424.03</v>
          </cell>
          <cell r="J131">
            <v>81</v>
          </cell>
          <cell r="X131">
            <v>-1812</v>
          </cell>
          <cell r="Y131">
            <v>-1758</v>
          </cell>
          <cell r="Z131">
            <v>-1753</v>
          </cell>
          <cell r="AA131">
            <v>-1740</v>
          </cell>
          <cell r="AB131">
            <v>-1717</v>
          </cell>
          <cell r="AC131">
            <v>-1704</v>
          </cell>
          <cell r="AD131">
            <v>-1689</v>
          </cell>
          <cell r="AE131">
            <v>-1673</v>
          </cell>
          <cell r="AF131">
            <v>-1659</v>
          </cell>
          <cell r="AG131">
            <v>-1645</v>
          </cell>
          <cell r="AH131">
            <v>-1632</v>
          </cell>
          <cell r="AI131">
            <v>-1620</v>
          </cell>
          <cell r="AJ131">
            <v>-1608</v>
          </cell>
          <cell r="BA131">
            <v>9660</v>
          </cell>
          <cell r="BD131">
            <v>244.71</v>
          </cell>
          <cell r="BF131">
            <v>-66</v>
          </cell>
          <cell r="BT131">
            <v>-2017</v>
          </cell>
          <cell r="BU131">
            <v>-1963</v>
          </cell>
          <cell r="BV131">
            <v>-1959</v>
          </cell>
          <cell r="BW131">
            <v>-1946</v>
          </cell>
          <cell r="BX131">
            <v>-1924</v>
          </cell>
          <cell r="BY131">
            <v>-1912</v>
          </cell>
          <cell r="BZ131">
            <v>-1898</v>
          </cell>
          <cell r="CA131">
            <v>-1881</v>
          </cell>
          <cell r="CB131">
            <v>-1868</v>
          </cell>
          <cell r="CC131">
            <v>-1855</v>
          </cell>
          <cell r="CD131">
            <v>-1842</v>
          </cell>
          <cell r="CE131">
            <v>-1830</v>
          </cell>
          <cell r="CF131">
            <v>-1820</v>
          </cell>
          <cell r="CW131">
            <v>2780</v>
          </cell>
          <cell r="CZ131">
            <v>770.34</v>
          </cell>
          <cell r="DB131">
            <v>1072</v>
          </cell>
          <cell r="DP131">
            <v>543</v>
          </cell>
          <cell r="DQ131">
            <v>550</v>
          </cell>
          <cell r="DR131">
            <v>504</v>
          </cell>
          <cell r="DS131">
            <v>469</v>
          </cell>
          <cell r="DT131">
            <v>446</v>
          </cell>
          <cell r="DU131">
            <v>401</v>
          </cell>
          <cell r="DV131">
            <v>368</v>
          </cell>
          <cell r="DW131">
            <v>340</v>
          </cell>
          <cell r="DX131">
            <v>311</v>
          </cell>
          <cell r="DY131">
            <v>282</v>
          </cell>
          <cell r="DZ131">
            <v>253</v>
          </cell>
          <cell r="EA131">
            <v>225</v>
          </cell>
          <cell r="EB131">
            <v>196</v>
          </cell>
          <cell r="ES131">
            <v>-12910</v>
          </cell>
          <cell r="EV131">
            <v>-13899.67</v>
          </cell>
          <cell r="EX131">
            <v>-13923</v>
          </cell>
          <cell r="FL131">
            <v>-13375</v>
          </cell>
          <cell r="FM131">
            <v>-13412</v>
          </cell>
          <cell r="FN131">
            <v>-13454</v>
          </cell>
          <cell r="FO131">
            <v>-13493</v>
          </cell>
          <cell r="FP131">
            <v>-13531</v>
          </cell>
          <cell r="FQ131">
            <v>-13581</v>
          </cell>
          <cell r="FR131">
            <v>-13622</v>
          </cell>
          <cell r="FS131">
            <v>-13660</v>
          </cell>
          <cell r="FT131">
            <v>-13697</v>
          </cell>
          <cell r="FU131">
            <v>-13734</v>
          </cell>
          <cell r="FV131">
            <v>-13771</v>
          </cell>
          <cell r="FW131">
            <v>-13808</v>
          </cell>
          <cell r="FX131">
            <v>-13845</v>
          </cell>
          <cell r="GO131">
            <v>-1544</v>
          </cell>
          <cell r="GP131">
            <v>-1758</v>
          </cell>
          <cell r="GQ131">
            <v>-181</v>
          </cell>
          <cell r="GR131">
            <v>-14322</v>
          </cell>
          <cell r="GS131">
            <v>-1514</v>
          </cell>
          <cell r="GT131">
            <v>-1730</v>
          </cell>
          <cell r="GU131">
            <v>-559</v>
          </cell>
          <cell r="GV131">
            <v>-14800</v>
          </cell>
          <cell r="GW131">
            <v>-14683.27</v>
          </cell>
          <cell r="GX131">
            <v>-15021.196</v>
          </cell>
          <cell r="GY131">
            <v>1533.6479999999999</v>
          </cell>
          <cell r="GZ131">
            <v>1533.65</v>
          </cell>
          <cell r="HA131">
            <v>11831.206</v>
          </cell>
          <cell r="HB131">
            <v>11586.708000000001</v>
          </cell>
          <cell r="HC131">
            <v>2444.3910000000001</v>
          </cell>
          <cell r="HD131">
            <v>-14010</v>
          </cell>
          <cell r="HE131">
            <v>937.43</v>
          </cell>
          <cell r="HF131">
            <v>-438.1</v>
          </cell>
          <cell r="HG131">
            <v>2579.84</v>
          </cell>
          <cell r="HH131">
            <v>-13326.45</v>
          </cell>
          <cell r="HI131">
            <v>-14760</v>
          </cell>
          <cell r="HJ131">
            <v>-14760</v>
          </cell>
          <cell r="HK131">
            <v>686</v>
          </cell>
          <cell r="HL131">
            <v>686</v>
          </cell>
          <cell r="HM131">
            <v>-14798</v>
          </cell>
          <cell r="HN131">
            <v>-14798</v>
          </cell>
          <cell r="HO131">
            <v>147</v>
          </cell>
          <cell r="HP131">
            <v>147</v>
          </cell>
        </row>
        <row r="132">
          <cell r="A132" t="str">
            <v>SP-1300</v>
          </cell>
          <cell r="B132" t="str">
            <v>SP</v>
          </cell>
          <cell r="C132">
            <v>1300</v>
          </cell>
          <cell r="D132" t="str">
            <v>24126 COM CONSORCIO CIGLA SADE</v>
          </cell>
          <cell r="E132">
            <v>-12150</v>
          </cell>
          <cell r="H132">
            <v>-12369.36</v>
          </cell>
          <cell r="J132">
            <v>-12339</v>
          </cell>
          <cell r="X132">
            <v>-12186</v>
          </cell>
          <cell r="Y132">
            <v>-12206</v>
          </cell>
          <cell r="Z132">
            <v>-12218</v>
          </cell>
          <cell r="AA132">
            <v>-12231</v>
          </cell>
          <cell r="AB132">
            <v>-12245</v>
          </cell>
          <cell r="AC132">
            <v>-12259</v>
          </cell>
          <cell r="AD132">
            <v>-12274</v>
          </cell>
          <cell r="AE132">
            <v>-12288</v>
          </cell>
          <cell r="AF132">
            <v>-12303</v>
          </cell>
          <cell r="AG132">
            <v>-12329</v>
          </cell>
          <cell r="AH132">
            <v>-12356</v>
          </cell>
          <cell r="AI132">
            <v>-12383</v>
          </cell>
          <cell r="AJ132">
            <v>-12409</v>
          </cell>
          <cell r="BA132">
            <v>-12150</v>
          </cell>
          <cell r="BD132">
            <v>-12369.36</v>
          </cell>
          <cell r="BF132">
            <v>-12339</v>
          </cell>
          <cell r="BT132">
            <v>-12186</v>
          </cell>
          <cell r="BU132">
            <v>-12206</v>
          </cell>
          <cell r="BV132">
            <v>-12218</v>
          </cell>
          <cell r="BW132">
            <v>-12231</v>
          </cell>
          <cell r="BX132">
            <v>-12245</v>
          </cell>
          <cell r="BY132">
            <v>-12259</v>
          </cell>
          <cell r="BZ132">
            <v>-12274</v>
          </cell>
          <cell r="CA132">
            <v>-12288</v>
          </cell>
          <cell r="CB132">
            <v>-12303</v>
          </cell>
          <cell r="CC132">
            <v>-12329</v>
          </cell>
          <cell r="CD132">
            <v>-12356</v>
          </cell>
          <cell r="CE132">
            <v>-12383</v>
          </cell>
          <cell r="CF132">
            <v>-12409</v>
          </cell>
          <cell r="CW132">
            <v>0</v>
          </cell>
          <cell r="CZ132">
            <v>0</v>
          </cell>
          <cell r="DB132">
            <v>0</v>
          </cell>
          <cell r="DP132">
            <v>0</v>
          </cell>
          <cell r="DQ132">
            <v>0</v>
          </cell>
          <cell r="DR132">
            <v>0</v>
          </cell>
          <cell r="DS132">
            <v>0</v>
          </cell>
          <cell r="DT132">
            <v>0</v>
          </cell>
          <cell r="DU132">
            <v>0</v>
          </cell>
          <cell r="DV132">
            <v>0</v>
          </cell>
          <cell r="DW132">
            <v>0</v>
          </cell>
          <cell r="DX132">
            <v>0</v>
          </cell>
          <cell r="DY132">
            <v>0</v>
          </cell>
          <cell r="DZ132">
            <v>0</v>
          </cell>
          <cell r="EA132">
            <v>0</v>
          </cell>
          <cell r="EB132">
            <v>0</v>
          </cell>
          <cell r="ES132">
            <v>0</v>
          </cell>
          <cell r="EV132">
            <v>0</v>
          </cell>
          <cell r="EX132">
            <v>0</v>
          </cell>
          <cell r="FL132">
            <v>0</v>
          </cell>
          <cell r="FM132">
            <v>0</v>
          </cell>
          <cell r="FN132">
            <v>0</v>
          </cell>
          <cell r="FO132">
            <v>0</v>
          </cell>
          <cell r="FP132">
            <v>0</v>
          </cell>
          <cell r="FQ132">
            <v>0</v>
          </cell>
          <cell r="FR132">
            <v>0</v>
          </cell>
          <cell r="FS132">
            <v>0</v>
          </cell>
          <cell r="FT132">
            <v>0</v>
          </cell>
          <cell r="FU132">
            <v>0</v>
          </cell>
          <cell r="FV132">
            <v>0</v>
          </cell>
          <cell r="FW132">
            <v>0</v>
          </cell>
          <cell r="FX132">
            <v>0</v>
          </cell>
          <cell r="GO132">
            <v>-12391</v>
          </cell>
          <cell r="GP132">
            <v>-12391</v>
          </cell>
          <cell r="GQ132">
            <v>0</v>
          </cell>
          <cell r="GR132">
            <v>0</v>
          </cell>
          <cell r="GS132">
            <v>-12573</v>
          </cell>
          <cell r="GT132">
            <v>-12573</v>
          </cell>
          <cell r="GU132">
            <v>0</v>
          </cell>
          <cell r="GV132">
            <v>0</v>
          </cell>
          <cell r="GW132">
            <v>-12188.522999999999</v>
          </cell>
          <cell r="GX132">
            <v>-12188.522999999999</v>
          </cell>
          <cell r="GY132">
            <v>0</v>
          </cell>
          <cell r="GZ132">
            <v>0</v>
          </cell>
          <cell r="HA132">
            <v>-12200.37</v>
          </cell>
          <cell r="HB132">
            <v>-12200.37</v>
          </cell>
          <cell r="HC132">
            <v>0</v>
          </cell>
          <cell r="HD132">
            <v>0</v>
          </cell>
          <cell r="HE132">
            <v>-12024.28</v>
          </cell>
          <cell r="HF132">
            <v>-12024.28</v>
          </cell>
          <cell r="HG132">
            <v>0</v>
          </cell>
          <cell r="HH132">
            <v>0</v>
          </cell>
          <cell r="HI132">
            <v>-12331</v>
          </cell>
          <cell r="HJ132">
            <v>-12331</v>
          </cell>
          <cell r="HK132">
            <v>0</v>
          </cell>
          <cell r="HL132">
            <v>0</v>
          </cell>
          <cell r="HM132">
            <v>-12331</v>
          </cell>
          <cell r="HN132">
            <v>-12331</v>
          </cell>
          <cell r="HO132">
            <v>0</v>
          </cell>
          <cell r="HP132">
            <v>0</v>
          </cell>
        </row>
        <row r="133">
          <cell r="A133" t="str">
            <v>SP-1310</v>
          </cell>
          <cell r="B133" t="str">
            <v>SP</v>
          </cell>
          <cell r="C133">
            <v>1310</v>
          </cell>
          <cell r="D133" t="str">
            <v>32115 COM ESTREITO RIO TOCANTINS</v>
          </cell>
          <cell r="E133">
            <v>890</v>
          </cell>
          <cell r="J133">
            <v>0</v>
          </cell>
          <cell r="BA133">
            <v>890</v>
          </cell>
          <cell r="BF133">
            <v>0</v>
          </cell>
          <cell r="CW133">
            <v>0</v>
          </cell>
          <cell r="DB133">
            <v>0</v>
          </cell>
          <cell r="ES133">
            <v>0</v>
          </cell>
          <cell r="EX133">
            <v>0</v>
          </cell>
          <cell r="GW133">
            <v>1010.982</v>
          </cell>
          <cell r="GX133">
            <v>1010.982</v>
          </cell>
          <cell r="GY133">
            <v>0</v>
          </cell>
          <cell r="GZ133">
            <v>0</v>
          </cell>
          <cell r="HA133">
            <v>1065.835</v>
          </cell>
          <cell r="HB133">
            <v>1065.835</v>
          </cell>
          <cell r="HC133">
            <v>0</v>
          </cell>
          <cell r="HD133">
            <v>0</v>
          </cell>
          <cell r="HE133">
            <v>0.28999999999999998</v>
          </cell>
          <cell r="HF133">
            <v>0.28999999999999998</v>
          </cell>
          <cell r="HG133">
            <v>0</v>
          </cell>
          <cell r="HH133">
            <v>0</v>
          </cell>
          <cell r="HI133">
            <v>2893</v>
          </cell>
          <cell r="HJ133">
            <v>2893</v>
          </cell>
          <cell r="HK133">
            <v>0</v>
          </cell>
          <cell r="HL133">
            <v>0</v>
          </cell>
          <cell r="HM133">
            <v>1964</v>
          </cell>
          <cell r="HN133">
            <v>1964</v>
          </cell>
          <cell r="HO133">
            <v>0</v>
          </cell>
          <cell r="HP133">
            <v>0</v>
          </cell>
        </row>
        <row r="134">
          <cell r="A134" t="str">
            <v>SP-1320</v>
          </cell>
          <cell r="B134" t="str">
            <v>SP</v>
          </cell>
          <cell r="C134">
            <v>1320</v>
          </cell>
          <cell r="D134" t="str">
            <v>34493 COM SERRA DO MAR</v>
          </cell>
          <cell r="E134">
            <v>2990</v>
          </cell>
          <cell r="H134">
            <v>3435.04</v>
          </cell>
          <cell r="J134">
            <v>3671</v>
          </cell>
          <cell r="X134">
            <v>3281</v>
          </cell>
          <cell r="Y134">
            <v>3370</v>
          </cell>
          <cell r="Z134">
            <v>3454</v>
          </cell>
          <cell r="AA134">
            <v>3617</v>
          </cell>
          <cell r="AB134">
            <v>3791</v>
          </cell>
          <cell r="AC134">
            <v>3946</v>
          </cell>
          <cell r="AD134">
            <v>4026</v>
          </cell>
          <cell r="AE134">
            <v>4100</v>
          </cell>
          <cell r="AF134">
            <v>4178</v>
          </cell>
          <cell r="AG134">
            <v>4256</v>
          </cell>
          <cell r="AH134">
            <v>4326</v>
          </cell>
          <cell r="AI134">
            <v>4380</v>
          </cell>
          <cell r="AJ134">
            <v>4429</v>
          </cell>
          <cell r="BA134">
            <v>2990</v>
          </cell>
          <cell r="BD134">
            <v>3435.04</v>
          </cell>
          <cell r="BF134">
            <v>3671</v>
          </cell>
          <cell r="BT134">
            <v>3281</v>
          </cell>
          <cell r="BU134">
            <v>3370</v>
          </cell>
          <cell r="BV134">
            <v>3454</v>
          </cell>
          <cell r="BW134">
            <v>3617</v>
          </cell>
          <cell r="BX134">
            <v>3791</v>
          </cell>
          <cell r="BY134">
            <v>3946</v>
          </cell>
          <cell r="BZ134">
            <v>4026</v>
          </cell>
          <cell r="CA134">
            <v>4100</v>
          </cell>
          <cell r="CB134">
            <v>4178</v>
          </cell>
          <cell r="CC134">
            <v>4256</v>
          </cell>
          <cell r="CD134">
            <v>4326</v>
          </cell>
          <cell r="CE134">
            <v>4380</v>
          </cell>
          <cell r="CF134">
            <v>4429</v>
          </cell>
          <cell r="CW134">
            <v>0</v>
          </cell>
          <cell r="CZ134">
            <v>0</v>
          </cell>
          <cell r="DB134">
            <v>0</v>
          </cell>
          <cell r="DP134">
            <v>0</v>
          </cell>
          <cell r="DQ134">
            <v>0</v>
          </cell>
          <cell r="DR134">
            <v>0</v>
          </cell>
          <cell r="DS134">
            <v>0</v>
          </cell>
          <cell r="DT134">
            <v>0</v>
          </cell>
          <cell r="DU134">
            <v>0</v>
          </cell>
          <cell r="DV134">
            <v>0</v>
          </cell>
          <cell r="DW134">
            <v>0</v>
          </cell>
          <cell r="DX134">
            <v>0</v>
          </cell>
          <cell r="DY134">
            <v>0</v>
          </cell>
          <cell r="DZ134">
            <v>0</v>
          </cell>
          <cell r="EA134">
            <v>0</v>
          </cell>
          <cell r="EB134">
            <v>0</v>
          </cell>
          <cell r="ES134">
            <v>0</v>
          </cell>
          <cell r="EV134">
            <v>0</v>
          </cell>
          <cell r="EX134">
            <v>0</v>
          </cell>
          <cell r="FL134">
            <v>0</v>
          </cell>
          <cell r="FM134">
            <v>0</v>
          </cell>
          <cell r="FN134">
            <v>0</v>
          </cell>
          <cell r="FO134">
            <v>0</v>
          </cell>
          <cell r="FP134">
            <v>0</v>
          </cell>
          <cell r="FQ134">
            <v>0</v>
          </cell>
          <cell r="FR134">
            <v>0</v>
          </cell>
          <cell r="FS134">
            <v>0</v>
          </cell>
          <cell r="FT134">
            <v>0</v>
          </cell>
          <cell r="FU134">
            <v>0</v>
          </cell>
          <cell r="FV134">
            <v>0</v>
          </cell>
          <cell r="FW134">
            <v>0</v>
          </cell>
          <cell r="FX134">
            <v>0</v>
          </cell>
          <cell r="GO134">
            <v>5360</v>
          </cell>
          <cell r="GP134">
            <v>5360</v>
          </cell>
          <cell r="GQ134">
            <v>0</v>
          </cell>
          <cell r="GR134">
            <v>0</v>
          </cell>
          <cell r="GS134">
            <v>5360</v>
          </cell>
          <cell r="GT134">
            <v>5360</v>
          </cell>
          <cell r="GU134">
            <v>0</v>
          </cell>
          <cell r="GV134">
            <v>0</v>
          </cell>
          <cell r="GW134">
            <v>0</v>
          </cell>
          <cell r="GX134">
            <v>0</v>
          </cell>
          <cell r="GY134">
            <v>0</v>
          </cell>
          <cell r="GZ134">
            <v>0</v>
          </cell>
          <cell r="HA134">
            <v>4228.884</v>
          </cell>
          <cell r="HB134">
            <v>4228.884</v>
          </cell>
          <cell r="HC134">
            <v>0</v>
          </cell>
          <cell r="HD134">
            <v>0</v>
          </cell>
          <cell r="HE134">
            <v>-84.97</v>
          </cell>
          <cell r="HF134">
            <v>-84.97</v>
          </cell>
          <cell r="HG134">
            <v>0</v>
          </cell>
          <cell r="HH134">
            <v>0</v>
          </cell>
        </row>
        <row r="135">
          <cell r="A135" t="str">
            <v>SP-1230</v>
          </cell>
          <cell r="B135" t="str">
            <v>SP</v>
          </cell>
          <cell r="C135">
            <v>1230</v>
          </cell>
          <cell r="D135" t="str">
            <v>40016 COM VEGAS TUNNES CONSTRUCTORS</v>
          </cell>
          <cell r="E135">
            <v>-11940</v>
          </cell>
          <cell r="H135">
            <v>-28135.48</v>
          </cell>
          <cell r="J135">
            <v>-37148</v>
          </cell>
          <cell r="X135">
            <v>-18589</v>
          </cell>
          <cell r="Y135">
            <v>-20067</v>
          </cell>
          <cell r="Z135">
            <v>-22560</v>
          </cell>
          <cell r="AA135">
            <v>-24789</v>
          </cell>
          <cell r="AB135">
            <v>-27057</v>
          </cell>
          <cell r="AC135">
            <v>-29846</v>
          </cell>
          <cell r="AD135">
            <v>-33585</v>
          </cell>
          <cell r="AE135">
            <v>-36997</v>
          </cell>
          <cell r="AF135">
            <v>-40922</v>
          </cell>
          <cell r="AG135">
            <v>-47585</v>
          </cell>
          <cell r="AH135">
            <v>-52359</v>
          </cell>
          <cell r="AI135">
            <v>-57226</v>
          </cell>
          <cell r="AJ135">
            <v>-55570</v>
          </cell>
          <cell r="BA135">
            <v>-8530</v>
          </cell>
          <cell r="BD135">
            <v>-15376.33</v>
          </cell>
          <cell r="BF135">
            <v>-20800</v>
          </cell>
          <cell r="BT135">
            <v>-7244</v>
          </cell>
          <cell r="BU135">
            <v>-8854</v>
          </cell>
          <cell r="BV135">
            <v>-10766</v>
          </cell>
          <cell r="BW135">
            <v>-10194</v>
          </cell>
          <cell r="BX135">
            <v>-12450</v>
          </cell>
          <cell r="BY135">
            <v>-14883</v>
          </cell>
          <cell r="BZ135">
            <v>-18208</v>
          </cell>
          <cell r="CA135">
            <v>-17948</v>
          </cell>
          <cell r="CB135">
            <v>-16064</v>
          </cell>
          <cell r="CC135">
            <v>-11144</v>
          </cell>
          <cell r="CD135">
            <v>-13836</v>
          </cell>
          <cell r="CE135">
            <v>-17375</v>
          </cell>
          <cell r="CF135">
            <v>-15964</v>
          </cell>
          <cell r="CW135">
            <v>13910</v>
          </cell>
          <cell r="CZ135">
            <v>7580.81</v>
          </cell>
          <cell r="DB135">
            <v>12628</v>
          </cell>
          <cell r="DP135">
            <v>7365</v>
          </cell>
          <cell r="DQ135">
            <v>9044</v>
          </cell>
          <cell r="DR135">
            <v>11023</v>
          </cell>
          <cell r="DS135">
            <v>10493</v>
          </cell>
          <cell r="DT135">
            <v>12733</v>
          </cell>
          <cell r="DU135">
            <v>15155</v>
          </cell>
          <cell r="DV135">
            <v>18471</v>
          </cell>
          <cell r="DW135">
            <v>18237</v>
          </cell>
          <cell r="DX135">
            <v>16394</v>
          </cell>
          <cell r="DY135">
            <v>11787</v>
          </cell>
          <cell r="DZ135">
            <v>14752</v>
          </cell>
          <cell r="EA135">
            <v>18476</v>
          </cell>
          <cell r="EB135">
            <v>17255</v>
          </cell>
          <cell r="ES135">
            <v>10410</v>
          </cell>
          <cell r="EV135">
            <v>7580.81</v>
          </cell>
          <cell r="EX135">
            <v>12628</v>
          </cell>
          <cell r="FL135">
            <v>7365</v>
          </cell>
          <cell r="FM135">
            <v>9044</v>
          </cell>
          <cell r="FN135">
            <v>11023</v>
          </cell>
          <cell r="FO135">
            <v>10493</v>
          </cell>
          <cell r="FP135">
            <v>12733</v>
          </cell>
          <cell r="FQ135">
            <v>15155</v>
          </cell>
          <cell r="FR135">
            <v>18471</v>
          </cell>
          <cell r="FS135">
            <v>18237</v>
          </cell>
          <cell r="FT135">
            <v>16394</v>
          </cell>
          <cell r="FU135">
            <v>11787</v>
          </cell>
          <cell r="FV135">
            <v>14752</v>
          </cell>
          <cell r="FW135">
            <v>18476</v>
          </cell>
          <cell r="FX135">
            <v>17255</v>
          </cell>
          <cell r="GO135">
            <v>-33638</v>
          </cell>
          <cell r="GP135">
            <v>-8132</v>
          </cell>
          <cell r="GQ135">
            <v>18767</v>
          </cell>
          <cell r="GR135">
            <v>18767</v>
          </cell>
          <cell r="GS135">
            <v>-9546</v>
          </cell>
          <cell r="GT135">
            <v>-584</v>
          </cell>
          <cell r="GU135">
            <v>16133</v>
          </cell>
          <cell r="GV135">
            <v>16133</v>
          </cell>
          <cell r="GW135">
            <v>0</v>
          </cell>
          <cell r="GX135">
            <v>0</v>
          </cell>
          <cell r="GY135">
            <v>0</v>
          </cell>
          <cell r="GZ135">
            <v>0</v>
          </cell>
          <cell r="HA135">
            <v>-17512.870999999999</v>
          </cell>
          <cell r="HB135">
            <v>-13194.981</v>
          </cell>
          <cell r="HC135">
            <v>24456.884999999998</v>
          </cell>
          <cell r="HD135">
            <v>18020</v>
          </cell>
          <cell r="HE135">
            <v>0</v>
          </cell>
          <cell r="HF135">
            <v>0</v>
          </cell>
          <cell r="HG135">
            <v>0</v>
          </cell>
          <cell r="HH135">
            <v>0</v>
          </cell>
        </row>
        <row r="136">
          <cell r="A136" t="str">
            <v>SP-1340</v>
          </cell>
          <cell r="B136" t="str">
            <v>SP</v>
          </cell>
          <cell r="C136">
            <v>1340</v>
          </cell>
          <cell r="D136" t="str">
            <v>4468F COM SEDE BRASILE</v>
          </cell>
          <cell r="E136">
            <v>-1850</v>
          </cell>
          <cell r="H136">
            <v>-1273.01</v>
          </cell>
          <cell r="J136">
            <v>-1249</v>
          </cell>
          <cell r="X136">
            <v>-985</v>
          </cell>
          <cell r="Y136">
            <v>-985</v>
          </cell>
          <cell r="Z136">
            <v>-985</v>
          </cell>
          <cell r="AA136">
            <v>-985</v>
          </cell>
          <cell r="AB136">
            <v>-985</v>
          </cell>
          <cell r="AC136">
            <v>-985</v>
          </cell>
          <cell r="AD136">
            <v>-985</v>
          </cell>
          <cell r="AE136">
            <v>-985</v>
          </cell>
          <cell r="AF136">
            <v>-985</v>
          </cell>
          <cell r="AG136">
            <v>-985</v>
          </cell>
          <cell r="AH136">
            <v>-985</v>
          </cell>
          <cell r="AI136">
            <v>-985</v>
          </cell>
          <cell r="AJ136">
            <v>-985</v>
          </cell>
          <cell r="BA136">
            <v>-2130</v>
          </cell>
          <cell r="BD136">
            <v>-1652.98</v>
          </cell>
          <cell r="BF136">
            <v>-1624</v>
          </cell>
          <cell r="BT136">
            <v>-1256</v>
          </cell>
          <cell r="BU136">
            <v>-1256</v>
          </cell>
          <cell r="BV136">
            <v>-1256</v>
          </cell>
          <cell r="BW136">
            <v>-1256</v>
          </cell>
          <cell r="BX136">
            <v>-1256</v>
          </cell>
          <cell r="BY136">
            <v>-1256</v>
          </cell>
          <cell r="BZ136">
            <v>-1255</v>
          </cell>
          <cell r="CA136">
            <v>-1255</v>
          </cell>
          <cell r="CB136">
            <v>-1256</v>
          </cell>
          <cell r="CC136">
            <v>-1255</v>
          </cell>
          <cell r="CD136">
            <v>-1255</v>
          </cell>
          <cell r="CE136">
            <v>-1255</v>
          </cell>
          <cell r="CF136">
            <v>-1255</v>
          </cell>
          <cell r="CW136">
            <v>110</v>
          </cell>
          <cell r="CZ136">
            <v>1885.98</v>
          </cell>
          <cell r="DB136">
            <v>2060</v>
          </cell>
          <cell r="DP136">
            <v>7697</v>
          </cell>
          <cell r="DQ136">
            <v>3955</v>
          </cell>
          <cell r="DR136">
            <v>3954</v>
          </cell>
          <cell r="DS136">
            <v>3973</v>
          </cell>
          <cell r="DT136">
            <v>3940</v>
          </cell>
          <cell r="DU136">
            <v>3884</v>
          </cell>
          <cell r="DV136">
            <v>3918</v>
          </cell>
          <cell r="DW136">
            <v>3962</v>
          </cell>
          <cell r="DX136">
            <v>4002</v>
          </cell>
          <cell r="DY136">
            <v>2183</v>
          </cell>
          <cell r="DZ136">
            <v>2213</v>
          </cell>
          <cell r="EA136">
            <v>2250</v>
          </cell>
          <cell r="EB136">
            <v>2288</v>
          </cell>
          <cell r="ES136">
            <v>-280</v>
          </cell>
          <cell r="EV136">
            <v>6037.46</v>
          </cell>
          <cell r="EX136">
            <v>5910</v>
          </cell>
          <cell r="FL136">
            <v>7309</v>
          </cell>
          <cell r="FM136">
            <v>3568</v>
          </cell>
          <cell r="FN136">
            <v>3567</v>
          </cell>
          <cell r="FO136">
            <v>3585</v>
          </cell>
          <cell r="FP136">
            <v>3552</v>
          </cell>
          <cell r="FQ136">
            <v>3497</v>
          </cell>
          <cell r="FR136">
            <v>3531</v>
          </cell>
          <cell r="FS136">
            <v>3575</v>
          </cell>
          <cell r="FT136">
            <v>3614</v>
          </cell>
          <cell r="FU136">
            <v>1796</v>
          </cell>
          <cell r="FV136">
            <v>1825</v>
          </cell>
          <cell r="FW136">
            <v>1862</v>
          </cell>
          <cell r="FX136">
            <v>1900</v>
          </cell>
          <cell r="GO136">
            <v>-985</v>
          </cell>
          <cell r="GP136">
            <v>-1252</v>
          </cell>
          <cell r="GQ136">
            <v>2518</v>
          </cell>
          <cell r="GR136">
            <v>2130</v>
          </cell>
          <cell r="GS136">
            <v>-985</v>
          </cell>
          <cell r="GT136">
            <v>-1248</v>
          </cell>
          <cell r="GU136">
            <v>2249</v>
          </cell>
          <cell r="GV136">
            <v>1862</v>
          </cell>
          <cell r="GW136">
            <v>580.79700000000003</v>
          </cell>
          <cell r="GX136">
            <v>581.58399999999995</v>
          </cell>
          <cell r="GY136">
            <v>1578.865</v>
          </cell>
          <cell r="GZ136">
            <v>1579.31</v>
          </cell>
          <cell r="HA136">
            <v>-1396.2470000000001</v>
          </cell>
          <cell r="HB136">
            <v>-1672.991</v>
          </cell>
          <cell r="HC136">
            <v>754.61300000000006</v>
          </cell>
          <cell r="HD136">
            <v>280</v>
          </cell>
          <cell r="HE136">
            <v>233.82</v>
          </cell>
          <cell r="HF136">
            <v>-336.28</v>
          </cell>
          <cell r="HG136">
            <v>36.31</v>
          </cell>
          <cell r="HH136">
            <v>-366.28</v>
          </cell>
          <cell r="HI136">
            <v>1609</v>
          </cell>
          <cell r="HJ136">
            <v>1610</v>
          </cell>
          <cell r="HK136">
            <v>6277</v>
          </cell>
          <cell r="HL136">
            <v>6278</v>
          </cell>
          <cell r="HM136">
            <v>4526</v>
          </cell>
          <cell r="HN136">
            <v>4527</v>
          </cell>
          <cell r="HO136">
            <v>9312</v>
          </cell>
          <cell r="HP136">
            <v>9312</v>
          </cell>
        </row>
        <row r="137">
          <cell r="A137" t="str">
            <v>SP-1350</v>
          </cell>
          <cell r="B137" t="str">
            <v>SP</v>
          </cell>
          <cell r="C137">
            <v>1350</v>
          </cell>
          <cell r="D137" t="str">
            <v>4468FI COM SUCCURSALE BRASILE</v>
          </cell>
          <cell r="E137">
            <v>0</v>
          </cell>
          <cell r="H137">
            <v>0</v>
          </cell>
          <cell r="J137">
            <v>0</v>
          </cell>
          <cell r="X137">
            <v>-7</v>
          </cell>
          <cell r="Y137">
            <v>-7</v>
          </cell>
          <cell r="Z137">
            <v>-7</v>
          </cell>
          <cell r="AA137">
            <v>-7</v>
          </cell>
          <cell r="AB137">
            <v>-7</v>
          </cell>
          <cell r="AC137">
            <v>-7</v>
          </cell>
          <cell r="AD137">
            <v>-7</v>
          </cell>
          <cell r="AE137">
            <v>-7</v>
          </cell>
          <cell r="AF137">
            <v>-7</v>
          </cell>
          <cell r="AG137">
            <v>-7</v>
          </cell>
          <cell r="AH137">
            <v>-7</v>
          </cell>
          <cell r="AI137">
            <v>-7</v>
          </cell>
          <cell r="AJ137">
            <v>-7</v>
          </cell>
          <cell r="BA137">
            <v>0</v>
          </cell>
          <cell r="BD137">
            <v>0</v>
          </cell>
          <cell r="BF137">
            <v>0</v>
          </cell>
          <cell r="BT137">
            <v>-25</v>
          </cell>
          <cell r="BU137">
            <v>-25</v>
          </cell>
          <cell r="BV137">
            <v>-25</v>
          </cell>
          <cell r="BW137">
            <v>-25</v>
          </cell>
          <cell r="BX137">
            <v>-25</v>
          </cell>
          <cell r="BY137">
            <v>-25</v>
          </cell>
          <cell r="BZ137">
            <v>-25</v>
          </cell>
          <cell r="CA137">
            <v>-25</v>
          </cell>
          <cell r="CB137">
            <v>-25</v>
          </cell>
          <cell r="CC137">
            <v>-25</v>
          </cell>
          <cell r="CD137">
            <v>-25</v>
          </cell>
          <cell r="CE137">
            <v>-25</v>
          </cell>
          <cell r="CF137">
            <v>-25</v>
          </cell>
          <cell r="CW137">
            <v>0</v>
          </cell>
          <cell r="CZ137">
            <v>0</v>
          </cell>
          <cell r="DB137">
            <v>0</v>
          </cell>
          <cell r="DP137">
            <v>0</v>
          </cell>
          <cell r="DQ137">
            <v>0</v>
          </cell>
          <cell r="DR137">
            <v>0</v>
          </cell>
          <cell r="DS137">
            <v>0</v>
          </cell>
          <cell r="DT137">
            <v>0</v>
          </cell>
          <cell r="DU137">
            <v>0</v>
          </cell>
          <cell r="DV137">
            <v>0</v>
          </cell>
          <cell r="DW137">
            <v>0</v>
          </cell>
          <cell r="DX137">
            <v>0</v>
          </cell>
          <cell r="DY137">
            <v>0</v>
          </cell>
          <cell r="DZ137">
            <v>0</v>
          </cell>
          <cell r="EA137">
            <v>0</v>
          </cell>
          <cell r="EB137">
            <v>0</v>
          </cell>
          <cell r="ES137">
            <v>-1170</v>
          </cell>
          <cell r="EV137">
            <v>-665.14</v>
          </cell>
          <cell r="EX137">
            <v>-917</v>
          </cell>
          <cell r="FL137">
            <v>-244</v>
          </cell>
          <cell r="FM137">
            <v>-282</v>
          </cell>
          <cell r="FN137">
            <v>-320</v>
          </cell>
          <cell r="FO137">
            <v>-358</v>
          </cell>
          <cell r="FP137">
            <v>-396</v>
          </cell>
          <cell r="FQ137">
            <v>-434</v>
          </cell>
          <cell r="FR137">
            <v>-472</v>
          </cell>
          <cell r="FS137">
            <v>-510</v>
          </cell>
          <cell r="FT137">
            <v>-548</v>
          </cell>
          <cell r="FU137">
            <v>-586</v>
          </cell>
          <cell r="FV137">
            <v>-624</v>
          </cell>
          <cell r="FW137">
            <v>-664</v>
          </cell>
          <cell r="FX137">
            <v>-704</v>
          </cell>
          <cell r="GO137">
            <v>-7</v>
          </cell>
          <cell r="GP137">
            <v>-25</v>
          </cell>
          <cell r="GQ137">
            <v>0</v>
          </cell>
          <cell r="GR137">
            <v>-1164</v>
          </cell>
          <cell r="GS137">
            <v>-7</v>
          </cell>
          <cell r="GT137">
            <v>-25</v>
          </cell>
          <cell r="GU137">
            <v>0</v>
          </cell>
          <cell r="GV137">
            <v>-1624</v>
          </cell>
          <cell r="GW137">
            <v>0</v>
          </cell>
          <cell r="GX137">
            <v>0</v>
          </cell>
          <cell r="GY137">
            <v>0</v>
          </cell>
          <cell r="GZ137">
            <v>-15.18</v>
          </cell>
          <cell r="HA137">
            <v>0</v>
          </cell>
          <cell r="HB137">
            <v>0</v>
          </cell>
          <cell r="HC137">
            <v>0</v>
          </cell>
          <cell r="HD137">
            <v>-340</v>
          </cell>
          <cell r="HE137">
            <v>0</v>
          </cell>
          <cell r="HF137">
            <v>0</v>
          </cell>
          <cell r="HG137">
            <v>0</v>
          </cell>
          <cell r="HH137">
            <v>-15.18</v>
          </cell>
          <cell r="HI137">
            <v>0</v>
          </cell>
          <cell r="HJ137">
            <v>0</v>
          </cell>
          <cell r="HK137">
            <v>0</v>
          </cell>
          <cell r="HL137">
            <v>-15</v>
          </cell>
          <cell r="HM137">
            <v>0</v>
          </cell>
          <cell r="HN137">
            <v>0</v>
          </cell>
          <cell r="HO137">
            <v>0</v>
          </cell>
          <cell r="HP137">
            <v>-15</v>
          </cell>
        </row>
        <row r="138">
          <cell r="A138" t="str">
            <v>SP-1250</v>
          </cell>
          <cell r="B138" t="str">
            <v>SP</v>
          </cell>
          <cell r="C138">
            <v>1250</v>
          </cell>
          <cell r="D138" t="str">
            <v>4537F COM SEDE FILIALE USA</v>
          </cell>
          <cell r="E138">
            <v>50</v>
          </cell>
          <cell r="H138">
            <v>51.33</v>
          </cell>
          <cell r="J138">
            <v>54</v>
          </cell>
          <cell r="X138">
            <v>-1015</v>
          </cell>
          <cell r="Y138">
            <v>-970</v>
          </cell>
          <cell r="Z138">
            <v>-926</v>
          </cell>
          <cell r="AA138">
            <v>-880</v>
          </cell>
          <cell r="AB138">
            <v>-835</v>
          </cell>
          <cell r="AC138">
            <v>-790</v>
          </cell>
          <cell r="AD138">
            <v>-1161</v>
          </cell>
          <cell r="AE138">
            <v>-1116</v>
          </cell>
          <cell r="AF138">
            <v>-1071</v>
          </cell>
          <cell r="AG138">
            <v>-1026</v>
          </cell>
          <cell r="AH138">
            <v>-982</v>
          </cell>
          <cell r="AI138">
            <v>-936</v>
          </cell>
          <cell r="AJ138">
            <v>-891</v>
          </cell>
          <cell r="BA138">
            <v>50</v>
          </cell>
          <cell r="BD138">
            <v>51.33</v>
          </cell>
          <cell r="BF138">
            <v>54</v>
          </cell>
          <cell r="BT138">
            <v>-1015</v>
          </cell>
          <cell r="BU138">
            <v>-970</v>
          </cell>
          <cell r="BV138">
            <v>-926</v>
          </cell>
          <cell r="BW138">
            <v>-880</v>
          </cell>
          <cell r="BX138">
            <v>-835</v>
          </cell>
          <cell r="BY138">
            <v>-790</v>
          </cell>
          <cell r="BZ138">
            <v>-1161</v>
          </cell>
          <cell r="CA138">
            <v>-1116</v>
          </cell>
          <cell r="CB138">
            <v>-1071</v>
          </cell>
          <cell r="CC138">
            <v>-1026</v>
          </cell>
          <cell r="CD138">
            <v>-982</v>
          </cell>
          <cell r="CE138">
            <v>-936</v>
          </cell>
          <cell r="CF138">
            <v>-891</v>
          </cell>
          <cell r="CW138">
            <v>0</v>
          </cell>
          <cell r="CZ138">
            <v>0</v>
          </cell>
          <cell r="DB138">
            <v>0</v>
          </cell>
          <cell r="DP138">
            <v>0</v>
          </cell>
          <cell r="DQ138">
            <v>0</v>
          </cell>
          <cell r="DR138">
            <v>0</v>
          </cell>
          <cell r="DS138">
            <v>0</v>
          </cell>
          <cell r="DT138">
            <v>0</v>
          </cell>
          <cell r="DU138">
            <v>0</v>
          </cell>
          <cell r="DV138">
            <v>0</v>
          </cell>
          <cell r="DW138">
            <v>0</v>
          </cell>
          <cell r="DX138">
            <v>0</v>
          </cell>
          <cell r="DY138">
            <v>0</v>
          </cell>
          <cell r="DZ138">
            <v>0</v>
          </cell>
          <cell r="EA138">
            <v>0</v>
          </cell>
          <cell r="EB138">
            <v>0</v>
          </cell>
          <cell r="ES138">
            <v>1880</v>
          </cell>
          <cell r="EV138">
            <v>1885.89</v>
          </cell>
          <cell r="EX138">
            <v>1886</v>
          </cell>
          <cell r="FL138">
            <v>1885</v>
          </cell>
          <cell r="FM138">
            <v>1885</v>
          </cell>
          <cell r="FN138">
            <v>1885</v>
          </cell>
          <cell r="FO138">
            <v>1885</v>
          </cell>
          <cell r="FP138">
            <v>1885</v>
          </cell>
          <cell r="FQ138">
            <v>1885</v>
          </cell>
          <cell r="FR138">
            <v>2302</v>
          </cell>
          <cell r="FS138">
            <v>2302</v>
          </cell>
          <cell r="FT138">
            <v>2302</v>
          </cell>
          <cell r="FU138">
            <v>2302</v>
          </cell>
          <cell r="FV138">
            <v>2302</v>
          </cell>
          <cell r="FW138">
            <v>2302</v>
          </cell>
          <cell r="FX138">
            <v>2302</v>
          </cell>
          <cell r="GO138">
            <v>-897</v>
          </cell>
          <cell r="GP138">
            <v>-897</v>
          </cell>
          <cell r="GQ138">
            <v>0</v>
          </cell>
          <cell r="GR138">
            <v>2852</v>
          </cell>
          <cell r="GS138">
            <v>-903</v>
          </cell>
          <cell r="GT138">
            <v>-903</v>
          </cell>
          <cell r="GU138">
            <v>0</v>
          </cell>
          <cell r="GV138">
            <v>3402</v>
          </cell>
          <cell r="GW138">
            <v>-1129.4469999999999</v>
          </cell>
          <cell r="GX138">
            <v>-1129.4469999999999</v>
          </cell>
          <cell r="GY138">
            <v>0</v>
          </cell>
          <cell r="GZ138">
            <v>1888.04</v>
          </cell>
          <cell r="HA138">
            <v>-1202.817</v>
          </cell>
          <cell r="HB138">
            <v>-1202.817</v>
          </cell>
          <cell r="HC138">
            <v>0</v>
          </cell>
          <cell r="HD138">
            <v>1890</v>
          </cell>
          <cell r="HE138">
            <v>-1393.82</v>
          </cell>
          <cell r="HF138">
            <v>-1393.82</v>
          </cell>
          <cell r="HG138">
            <v>0</v>
          </cell>
          <cell r="HH138">
            <v>1887.12</v>
          </cell>
          <cell r="HI138">
            <v>-1129</v>
          </cell>
          <cell r="HJ138">
            <v>-1129</v>
          </cell>
          <cell r="HK138">
            <v>0</v>
          </cell>
          <cell r="HL138">
            <v>1888</v>
          </cell>
          <cell r="HM138">
            <v>-1129</v>
          </cell>
          <cell r="HN138">
            <v>-1129</v>
          </cell>
          <cell r="HO138">
            <v>0</v>
          </cell>
          <cell r="HP138">
            <v>1888</v>
          </cell>
        </row>
        <row r="139">
          <cell r="A139" t="str">
            <v>SP-960</v>
          </cell>
          <cell r="B139" t="str">
            <v>SP</v>
          </cell>
          <cell r="C139">
            <v>960</v>
          </cell>
          <cell r="D139" t="str">
            <v>6454F COM FILIALE CILE SEDE</v>
          </cell>
          <cell r="E139">
            <v>1830</v>
          </cell>
          <cell r="H139">
            <v>1796.34</v>
          </cell>
          <cell r="J139">
            <v>1740</v>
          </cell>
          <cell r="X139">
            <v>1824</v>
          </cell>
          <cell r="Y139">
            <v>1795</v>
          </cell>
          <cell r="Z139">
            <v>1789</v>
          </cell>
          <cell r="AA139">
            <v>1780</v>
          </cell>
          <cell r="AB139">
            <v>1775</v>
          </cell>
          <cell r="AC139">
            <v>1768</v>
          </cell>
          <cell r="AD139">
            <v>1760</v>
          </cell>
          <cell r="AE139">
            <v>1756</v>
          </cell>
          <cell r="AF139">
            <v>1748</v>
          </cell>
          <cell r="AG139">
            <v>1739</v>
          </cell>
          <cell r="AH139">
            <v>1736</v>
          </cell>
          <cell r="AI139">
            <v>1724</v>
          </cell>
          <cell r="AJ139">
            <v>1804</v>
          </cell>
          <cell r="BA139">
            <v>1850</v>
          </cell>
          <cell r="BD139">
            <v>1810.98</v>
          </cell>
          <cell r="BF139">
            <v>1754</v>
          </cell>
          <cell r="BT139">
            <v>1901</v>
          </cell>
          <cell r="BU139">
            <v>1872</v>
          </cell>
          <cell r="BV139">
            <v>1864</v>
          </cell>
          <cell r="BW139">
            <v>1855</v>
          </cell>
          <cell r="BX139">
            <v>1848</v>
          </cell>
          <cell r="BY139">
            <v>1840</v>
          </cell>
          <cell r="BZ139">
            <v>1830</v>
          </cell>
          <cell r="CA139">
            <v>1826</v>
          </cell>
          <cell r="CB139">
            <v>1816</v>
          </cell>
          <cell r="CC139">
            <v>1806</v>
          </cell>
          <cell r="CD139">
            <v>1801</v>
          </cell>
          <cell r="CE139">
            <v>1789</v>
          </cell>
          <cell r="CF139">
            <v>1867</v>
          </cell>
          <cell r="CW139">
            <v>180</v>
          </cell>
          <cell r="CZ139">
            <v>117.06</v>
          </cell>
          <cell r="DB139">
            <v>125</v>
          </cell>
          <cell r="DP139">
            <v>77</v>
          </cell>
          <cell r="DQ139">
            <v>50</v>
          </cell>
          <cell r="DR139">
            <v>4</v>
          </cell>
          <cell r="DS139">
            <v>-42</v>
          </cell>
          <cell r="DT139">
            <v>-88</v>
          </cell>
          <cell r="DU139">
            <v>-134</v>
          </cell>
          <cell r="DV139">
            <v>-180</v>
          </cell>
          <cell r="DW139">
            <v>-226</v>
          </cell>
          <cell r="DX139">
            <v>-272</v>
          </cell>
          <cell r="DY139">
            <v>-318</v>
          </cell>
          <cell r="DZ139">
            <v>-364</v>
          </cell>
          <cell r="EA139">
            <v>-410</v>
          </cell>
          <cell r="EB139">
            <v>-556</v>
          </cell>
          <cell r="ES139">
            <v>490</v>
          </cell>
          <cell r="EV139">
            <v>423.16</v>
          </cell>
          <cell r="EX139">
            <v>431</v>
          </cell>
          <cell r="FL139">
            <v>395</v>
          </cell>
          <cell r="FM139">
            <v>368</v>
          </cell>
          <cell r="FN139">
            <v>322</v>
          </cell>
          <cell r="FO139">
            <v>276</v>
          </cell>
          <cell r="FP139">
            <v>230</v>
          </cell>
          <cell r="FQ139">
            <v>184</v>
          </cell>
          <cell r="FR139">
            <v>138</v>
          </cell>
          <cell r="FS139">
            <v>92</v>
          </cell>
          <cell r="FT139">
            <v>46</v>
          </cell>
          <cell r="FU139">
            <v>0</v>
          </cell>
          <cell r="FV139">
            <v>-46</v>
          </cell>
          <cell r="FW139">
            <v>-92</v>
          </cell>
          <cell r="FX139">
            <v>-238</v>
          </cell>
          <cell r="GO139">
            <v>1835</v>
          </cell>
          <cell r="GP139">
            <v>1884</v>
          </cell>
          <cell r="GQ139">
            <v>-1240</v>
          </cell>
          <cell r="GR139">
            <v>-922</v>
          </cell>
          <cell r="GS139">
            <v>1867</v>
          </cell>
          <cell r="GT139">
            <v>1900</v>
          </cell>
          <cell r="GU139">
            <v>-1925</v>
          </cell>
          <cell r="GV139">
            <v>-1607</v>
          </cell>
          <cell r="GW139">
            <v>-0.247</v>
          </cell>
          <cell r="GX139">
            <v>-0.61299999999999999</v>
          </cell>
          <cell r="GY139">
            <v>-5.1999999999999998E-2</v>
          </cell>
          <cell r="GZ139">
            <v>-116.25</v>
          </cell>
          <cell r="HA139">
            <v>0.20100000000000001</v>
          </cell>
          <cell r="HB139">
            <v>0.20100000000000001</v>
          </cell>
          <cell r="HC139">
            <v>0</v>
          </cell>
          <cell r="HD139">
            <v>2550</v>
          </cell>
          <cell r="HE139">
            <v>2800</v>
          </cell>
          <cell r="HF139">
            <v>2804.95</v>
          </cell>
          <cell r="HG139">
            <v>2287.44</v>
          </cell>
          <cell r="HH139">
            <v>93.54</v>
          </cell>
          <cell r="HI139">
            <v>0</v>
          </cell>
          <cell r="HJ139">
            <v>-1</v>
          </cell>
          <cell r="HK139">
            <v>0</v>
          </cell>
          <cell r="HL139">
            <v>0</v>
          </cell>
          <cell r="HM139">
            <v>0</v>
          </cell>
          <cell r="HN139">
            <v>-1</v>
          </cell>
          <cell r="HO139">
            <v>0</v>
          </cell>
          <cell r="HP139">
            <v>0</v>
          </cell>
        </row>
        <row r="140">
          <cell r="A140" t="str">
            <v>SP-1260</v>
          </cell>
          <cell r="B140" t="str">
            <v>SP</v>
          </cell>
          <cell r="C140">
            <v>1260</v>
          </cell>
          <cell r="D140" t="str">
            <v>DE003 COM NUOVE ACQUISIZIONI</v>
          </cell>
          <cell r="E140">
            <v>0</v>
          </cell>
          <cell r="J140">
            <v>0</v>
          </cell>
          <cell r="X140">
            <v>0</v>
          </cell>
          <cell r="Y140">
            <v>0</v>
          </cell>
          <cell r="Z140">
            <v>0</v>
          </cell>
          <cell r="AA140">
            <v>0</v>
          </cell>
          <cell r="AB140">
            <v>0</v>
          </cell>
          <cell r="AC140">
            <v>0</v>
          </cell>
          <cell r="AD140">
            <v>0</v>
          </cell>
          <cell r="AE140">
            <v>0</v>
          </cell>
          <cell r="AF140">
            <v>0</v>
          </cell>
          <cell r="AG140">
            <v>-26</v>
          </cell>
          <cell r="AH140">
            <v>-27570</v>
          </cell>
          <cell r="AI140">
            <v>-26463</v>
          </cell>
          <cell r="AJ140">
            <v>-25689</v>
          </cell>
          <cell r="BA140">
            <v>0</v>
          </cell>
          <cell r="BF140">
            <v>0</v>
          </cell>
          <cell r="BT140">
            <v>0</v>
          </cell>
          <cell r="BU140">
            <v>0</v>
          </cell>
          <cell r="BV140">
            <v>0</v>
          </cell>
          <cell r="BW140">
            <v>0</v>
          </cell>
          <cell r="BX140">
            <v>0</v>
          </cell>
          <cell r="BY140">
            <v>0</v>
          </cell>
          <cell r="BZ140">
            <v>0</v>
          </cell>
          <cell r="CA140">
            <v>0</v>
          </cell>
          <cell r="CB140">
            <v>0</v>
          </cell>
          <cell r="CC140">
            <v>-26</v>
          </cell>
          <cell r="CD140">
            <v>-23471</v>
          </cell>
          <cell r="CE140">
            <v>-18535</v>
          </cell>
          <cell r="CF140">
            <v>-18029</v>
          </cell>
          <cell r="CW140">
            <v>0</v>
          </cell>
          <cell r="DB140">
            <v>0</v>
          </cell>
          <cell r="DP140">
            <v>0</v>
          </cell>
          <cell r="DQ140">
            <v>0</v>
          </cell>
          <cell r="DR140">
            <v>0</v>
          </cell>
          <cell r="DS140">
            <v>0</v>
          </cell>
          <cell r="DT140">
            <v>0</v>
          </cell>
          <cell r="DU140">
            <v>0</v>
          </cell>
          <cell r="DV140">
            <v>0</v>
          </cell>
          <cell r="DW140">
            <v>0</v>
          </cell>
          <cell r="DX140">
            <v>0</v>
          </cell>
          <cell r="DY140">
            <v>0</v>
          </cell>
          <cell r="DZ140">
            <v>23480</v>
          </cell>
          <cell r="EA140">
            <v>18764</v>
          </cell>
          <cell r="EB140">
            <v>18432</v>
          </cell>
          <cell r="ES140">
            <v>0</v>
          </cell>
          <cell r="EX140">
            <v>0</v>
          </cell>
          <cell r="FL140">
            <v>0</v>
          </cell>
          <cell r="FM140">
            <v>0</v>
          </cell>
          <cell r="FN140">
            <v>0</v>
          </cell>
          <cell r="FO140">
            <v>0</v>
          </cell>
          <cell r="FP140">
            <v>0</v>
          </cell>
          <cell r="FQ140">
            <v>0</v>
          </cell>
          <cell r="FR140">
            <v>0</v>
          </cell>
          <cell r="FS140">
            <v>0</v>
          </cell>
          <cell r="FT140">
            <v>0</v>
          </cell>
          <cell r="FU140">
            <v>0</v>
          </cell>
          <cell r="FV140">
            <v>23480</v>
          </cell>
          <cell r="FW140">
            <v>18764</v>
          </cell>
          <cell r="FX140">
            <v>18432</v>
          </cell>
          <cell r="GO140">
            <v>-57832</v>
          </cell>
          <cell r="GP140">
            <v>-23333</v>
          </cell>
          <cell r="GQ140">
            <v>26184</v>
          </cell>
          <cell r="GR140">
            <v>26184</v>
          </cell>
          <cell r="GS140">
            <v>-79629</v>
          </cell>
          <cell r="GT140">
            <v>-14472</v>
          </cell>
          <cell r="GU140">
            <v>22701</v>
          </cell>
          <cell r="GV140">
            <v>22701</v>
          </cell>
          <cell r="GW140">
            <v>-23393</v>
          </cell>
          <cell r="GX140">
            <v>-21115</v>
          </cell>
          <cell r="GY140">
            <v>22375</v>
          </cell>
          <cell r="GZ140">
            <v>22375</v>
          </cell>
          <cell r="HA140">
            <v>-1066</v>
          </cell>
          <cell r="HB140">
            <v>-907</v>
          </cell>
          <cell r="HC140">
            <v>930</v>
          </cell>
          <cell r="HD140">
            <v>930</v>
          </cell>
          <cell r="HE140">
            <v>0</v>
          </cell>
          <cell r="HF140">
            <v>0</v>
          </cell>
          <cell r="HG140">
            <v>0</v>
          </cell>
          <cell r="HH140">
            <v>0</v>
          </cell>
          <cell r="HI140">
            <v>-45401</v>
          </cell>
          <cell r="HJ140">
            <v>-30807</v>
          </cell>
          <cell r="HK140">
            <v>35218</v>
          </cell>
          <cell r="HL140">
            <v>35218</v>
          </cell>
          <cell r="HM140">
            <v>-54316</v>
          </cell>
          <cell r="HN140">
            <v>-22159</v>
          </cell>
          <cell r="HO140">
            <v>34920</v>
          </cell>
          <cell r="HP140">
            <v>34920</v>
          </cell>
        </row>
        <row r="141">
          <cell r="A141" t="str">
            <v>SP-1270</v>
          </cell>
          <cell r="B141" t="str">
            <v>SP</v>
          </cell>
          <cell r="C141">
            <v>1270</v>
          </cell>
          <cell r="D141" t="str">
            <v>RDE30 COM Rettifiche di sede (DE3)</v>
          </cell>
          <cell r="E141">
            <v>0</v>
          </cell>
          <cell r="J141">
            <v>0</v>
          </cell>
          <cell r="BA141">
            <v>0</v>
          </cell>
          <cell r="BF141">
            <v>0</v>
          </cell>
          <cell r="CW141">
            <v>0</v>
          </cell>
          <cell r="DB141">
            <v>0</v>
          </cell>
          <cell r="ES141">
            <v>0</v>
          </cell>
          <cell r="EX141">
            <v>0</v>
          </cell>
          <cell r="GW141">
            <v>0</v>
          </cell>
          <cell r="GX141">
            <v>0</v>
          </cell>
          <cell r="GY141">
            <v>0</v>
          </cell>
          <cell r="GZ141">
            <v>0</v>
          </cell>
          <cell r="HA141">
            <v>0</v>
          </cell>
          <cell r="HB141">
            <v>0</v>
          </cell>
          <cell r="HC141">
            <v>0</v>
          </cell>
          <cell r="HD141">
            <v>0</v>
          </cell>
          <cell r="HE141">
            <v>0</v>
          </cell>
          <cell r="HF141">
            <v>0</v>
          </cell>
          <cell r="HG141">
            <v>0</v>
          </cell>
          <cell r="HH141">
            <v>0</v>
          </cell>
        </row>
        <row r="142">
          <cell r="A142" t="str">
            <v>SP-1130</v>
          </cell>
          <cell r="B142" t="str">
            <v>SP</v>
          </cell>
          <cell r="C142">
            <v>1130</v>
          </cell>
          <cell r="D142" t="str">
            <v>00153 COM AGIOS KOSTANTINOS</v>
          </cell>
          <cell r="E142">
            <v>0</v>
          </cell>
          <cell r="J142">
            <v>0</v>
          </cell>
          <cell r="BA142">
            <v>0</v>
          </cell>
          <cell r="BF142">
            <v>0</v>
          </cell>
          <cell r="CW142">
            <v>0</v>
          </cell>
          <cell r="DB142">
            <v>0</v>
          </cell>
          <cell r="ES142">
            <v>0</v>
          </cell>
          <cell r="EX142">
            <v>0</v>
          </cell>
          <cell r="GW142">
            <v>0</v>
          </cell>
          <cell r="GX142">
            <v>0</v>
          </cell>
          <cell r="GY142">
            <v>0</v>
          </cell>
          <cell r="GZ142">
            <v>0</v>
          </cell>
          <cell r="HA142">
            <v>0</v>
          </cell>
          <cell r="HB142">
            <v>0</v>
          </cell>
          <cell r="HC142">
            <v>0</v>
          </cell>
          <cell r="HD142">
            <v>0</v>
          </cell>
          <cell r="HE142">
            <v>0</v>
          </cell>
          <cell r="HF142">
            <v>0</v>
          </cell>
          <cell r="HG142">
            <v>0</v>
          </cell>
          <cell r="HH142">
            <v>0</v>
          </cell>
        </row>
        <row r="143">
          <cell r="A143" t="str">
            <v>SP-1140</v>
          </cell>
          <cell r="B143" t="str">
            <v>SP</v>
          </cell>
          <cell r="C143">
            <v>1140</v>
          </cell>
          <cell r="D143" t="str">
            <v>00156 COM IMPREGILO AKTOR</v>
          </cell>
          <cell r="E143">
            <v>11390</v>
          </cell>
          <cell r="J143">
            <v>0</v>
          </cell>
          <cell r="X143">
            <v>11394</v>
          </cell>
          <cell r="Y143">
            <v>11354</v>
          </cell>
          <cell r="Z143">
            <v>11354</v>
          </cell>
          <cell r="AA143">
            <v>11354</v>
          </cell>
          <cell r="AB143">
            <v>11354</v>
          </cell>
          <cell r="AC143">
            <v>11354</v>
          </cell>
          <cell r="AD143">
            <v>11354</v>
          </cell>
          <cell r="AE143">
            <v>11354</v>
          </cell>
          <cell r="AF143">
            <v>11354</v>
          </cell>
          <cell r="AG143">
            <v>11354</v>
          </cell>
          <cell r="AH143">
            <v>11354</v>
          </cell>
          <cell r="AI143">
            <v>11354</v>
          </cell>
          <cell r="AJ143">
            <v>11354</v>
          </cell>
          <cell r="BA143">
            <v>11390</v>
          </cell>
          <cell r="BF143">
            <v>0</v>
          </cell>
          <cell r="BT143">
            <v>11394</v>
          </cell>
          <cell r="BU143">
            <v>11354</v>
          </cell>
          <cell r="BV143">
            <v>11354</v>
          </cell>
          <cell r="BW143">
            <v>11354</v>
          </cell>
          <cell r="BX143">
            <v>11354</v>
          </cell>
          <cell r="BY143">
            <v>11354</v>
          </cell>
          <cell r="BZ143">
            <v>11354</v>
          </cell>
          <cell r="CA143">
            <v>11354</v>
          </cell>
          <cell r="CB143">
            <v>11354</v>
          </cell>
          <cell r="CC143">
            <v>11354</v>
          </cell>
          <cell r="CD143">
            <v>11354</v>
          </cell>
          <cell r="CE143">
            <v>11354</v>
          </cell>
          <cell r="CF143">
            <v>11354</v>
          </cell>
          <cell r="CW143">
            <v>0</v>
          </cell>
          <cell r="DB143">
            <v>0</v>
          </cell>
          <cell r="DP143">
            <v>0</v>
          </cell>
          <cell r="DQ143">
            <v>0</v>
          </cell>
          <cell r="DR143">
            <v>0</v>
          </cell>
          <cell r="DS143">
            <v>0</v>
          </cell>
          <cell r="DT143">
            <v>0</v>
          </cell>
          <cell r="DU143">
            <v>0</v>
          </cell>
          <cell r="DV143">
            <v>0</v>
          </cell>
          <cell r="DW143">
            <v>0</v>
          </cell>
          <cell r="DX143">
            <v>0</v>
          </cell>
          <cell r="DY143">
            <v>0</v>
          </cell>
          <cell r="DZ143">
            <v>0</v>
          </cell>
          <cell r="EA143">
            <v>0</v>
          </cell>
          <cell r="EB143">
            <v>0</v>
          </cell>
          <cell r="ES143">
            <v>0</v>
          </cell>
          <cell r="EX143">
            <v>0</v>
          </cell>
          <cell r="FL143">
            <v>0</v>
          </cell>
          <cell r="FM143">
            <v>0</v>
          </cell>
          <cell r="FN143">
            <v>0</v>
          </cell>
          <cell r="FO143">
            <v>0</v>
          </cell>
          <cell r="FP143">
            <v>0</v>
          </cell>
          <cell r="FQ143">
            <v>0</v>
          </cell>
          <cell r="FR143">
            <v>0</v>
          </cell>
          <cell r="FS143">
            <v>0</v>
          </cell>
          <cell r="FT143">
            <v>0</v>
          </cell>
          <cell r="FU143">
            <v>0</v>
          </cell>
          <cell r="FV143">
            <v>0</v>
          </cell>
          <cell r="FW143">
            <v>0</v>
          </cell>
          <cell r="FX143">
            <v>0</v>
          </cell>
          <cell r="GO143">
            <v>11354</v>
          </cell>
          <cell r="GP143">
            <v>11354</v>
          </cell>
          <cell r="GQ143">
            <v>0</v>
          </cell>
          <cell r="GR143">
            <v>0</v>
          </cell>
          <cell r="GS143">
            <v>11354</v>
          </cell>
          <cell r="GT143">
            <v>11354</v>
          </cell>
          <cell r="GU143">
            <v>0</v>
          </cell>
          <cell r="GV143">
            <v>0</v>
          </cell>
          <cell r="GW143">
            <v>11393.938</v>
          </cell>
          <cell r="GX143">
            <v>11393.938</v>
          </cell>
          <cell r="GY143">
            <v>0</v>
          </cell>
          <cell r="GZ143">
            <v>0</v>
          </cell>
          <cell r="HA143">
            <v>10964.044</v>
          </cell>
          <cell r="HB143">
            <v>10964.044</v>
          </cell>
          <cell r="HC143">
            <v>0</v>
          </cell>
          <cell r="HD143">
            <v>0</v>
          </cell>
          <cell r="HE143">
            <v>11395</v>
          </cell>
          <cell r="HF143">
            <v>11395</v>
          </cell>
          <cell r="HG143">
            <v>0</v>
          </cell>
          <cell r="HH143">
            <v>0</v>
          </cell>
          <cell r="HI143">
            <v>11394</v>
          </cell>
          <cell r="HJ143">
            <v>11394</v>
          </cell>
          <cell r="HK143">
            <v>0</v>
          </cell>
          <cell r="HL143">
            <v>0</v>
          </cell>
          <cell r="HM143">
            <v>11394</v>
          </cell>
          <cell r="HN143">
            <v>11394</v>
          </cell>
          <cell r="HO143">
            <v>0</v>
          </cell>
          <cell r="HP143">
            <v>0</v>
          </cell>
        </row>
        <row r="144">
          <cell r="A144" t="str">
            <v>SP-1150</v>
          </cell>
          <cell r="B144" t="str">
            <v>SP</v>
          </cell>
          <cell r="C144">
            <v>1150</v>
          </cell>
          <cell r="D144" t="str">
            <v>00804 COM AEGEK_IGL</v>
          </cell>
          <cell r="E144">
            <v>0</v>
          </cell>
          <cell r="J144">
            <v>0</v>
          </cell>
          <cell r="BA144">
            <v>0</v>
          </cell>
          <cell r="BF144">
            <v>0</v>
          </cell>
          <cell r="CW144">
            <v>0</v>
          </cell>
          <cell r="DB144">
            <v>0</v>
          </cell>
          <cell r="ES144">
            <v>0</v>
          </cell>
          <cell r="EX144">
            <v>0</v>
          </cell>
          <cell r="GW144">
            <v>-0.67100000000000004</v>
          </cell>
          <cell r="GX144">
            <v>-0.67100000000000004</v>
          </cell>
          <cell r="GY144">
            <v>0</v>
          </cell>
          <cell r="GZ144">
            <v>0</v>
          </cell>
          <cell r="HA144">
            <v>0</v>
          </cell>
          <cell r="HB144">
            <v>0</v>
          </cell>
          <cell r="HC144">
            <v>0</v>
          </cell>
          <cell r="HD144">
            <v>0</v>
          </cell>
          <cell r="HE144">
            <v>0</v>
          </cell>
          <cell r="HF144">
            <v>0</v>
          </cell>
          <cell r="HG144">
            <v>0</v>
          </cell>
          <cell r="HH144">
            <v>0</v>
          </cell>
          <cell r="HI144">
            <v>0</v>
          </cell>
          <cell r="HJ144">
            <v>0</v>
          </cell>
          <cell r="HK144">
            <v>0</v>
          </cell>
          <cell r="HL144">
            <v>0</v>
          </cell>
          <cell r="HM144">
            <v>0</v>
          </cell>
          <cell r="HN144">
            <v>0</v>
          </cell>
          <cell r="HO144">
            <v>0</v>
          </cell>
          <cell r="HP144">
            <v>0</v>
          </cell>
        </row>
        <row r="145">
          <cell r="A145" t="str">
            <v>SP-1160</v>
          </cell>
          <cell r="B145" t="str">
            <v>SP</v>
          </cell>
          <cell r="C145">
            <v>1160</v>
          </cell>
          <cell r="D145" t="str">
            <v>00804E RETTIFICHE METRO ATENE JV</v>
          </cell>
          <cell r="E145">
            <v>0</v>
          </cell>
          <cell r="J145">
            <v>0</v>
          </cell>
          <cell r="BA145">
            <v>0</v>
          </cell>
          <cell r="BF145">
            <v>0</v>
          </cell>
          <cell r="CW145">
            <v>0</v>
          </cell>
          <cell r="DB145">
            <v>0</v>
          </cell>
          <cell r="ES145">
            <v>0</v>
          </cell>
          <cell r="EX145">
            <v>0</v>
          </cell>
          <cell r="GW145">
            <v>0</v>
          </cell>
          <cell r="GX145">
            <v>0</v>
          </cell>
          <cell r="GY145">
            <v>0</v>
          </cell>
          <cell r="GZ145">
            <v>0</v>
          </cell>
          <cell r="HA145">
            <v>0</v>
          </cell>
          <cell r="HB145">
            <v>0</v>
          </cell>
          <cell r="HC145">
            <v>0</v>
          </cell>
          <cell r="HD145">
            <v>0</v>
          </cell>
          <cell r="HE145">
            <v>0</v>
          </cell>
          <cell r="HF145">
            <v>0</v>
          </cell>
          <cell r="HG145">
            <v>0</v>
          </cell>
          <cell r="HH145">
            <v>0</v>
          </cell>
        </row>
        <row r="146">
          <cell r="A146" t="str">
            <v>SP-1000</v>
          </cell>
          <cell r="B146" t="str">
            <v>SP</v>
          </cell>
          <cell r="C146">
            <v>1000</v>
          </cell>
          <cell r="D146" t="str">
            <v>04072I COM RETTIFICHE CONSORZIO ALP TRANSIT</v>
          </cell>
          <cell r="E146">
            <v>-13730</v>
          </cell>
          <cell r="H146">
            <v>-15328.18</v>
          </cell>
          <cell r="J146">
            <v>-15635</v>
          </cell>
          <cell r="X146">
            <v>-14163</v>
          </cell>
          <cell r="Y146">
            <v>-14304</v>
          </cell>
          <cell r="Z146">
            <v>-14445</v>
          </cell>
          <cell r="AA146">
            <v>-14586</v>
          </cell>
          <cell r="AB146">
            <v>-14727</v>
          </cell>
          <cell r="AC146">
            <v>-14868</v>
          </cell>
          <cell r="AD146">
            <v>-15009</v>
          </cell>
          <cell r="AE146">
            <v>-15149</v>
          </cell>
          <cell r="AF146">
            <v>-16130</v>
          </cell>
          <cell r="AG146">
            <v>-16270</v>
          </cell>
          <cell r="AH146">
            <v>-16410</v>
          </cell>
          <cell r="AI146">
            <v>-16550</v>
          </cell>
          <cell r="AJ146">
            <v>-17530</v>
          </cell>
          <cell r="BA146">
            <v>-26810</v>
          </cell>
          <cell r="BD146">
            <v>-28757.27</v>
          </cell>
          <cell r="BF146">
            <v>-28775</v>
          </cell>
          <cell r="BT146">
            <v>-26838</v>
          </cell>
          <cell r="BU146">
            <v>-26838</v>
          </cell>
          <cell r="BV146">
            <v>-26838</v>
          </cell>
          <cell r="BW146">
            <v>-26838</v>
          </cell>
          <cell r="BX146">
            <v>-26838</v>
          </cell>
          <cell r="BY146">
            <v>-26838</v>
          </cell>
          <cell r="BZ146">
            <v>-26838</v>
          </cell>
          <cell r="CA146">
            <v>-26838</v>
          </cell>
          <cell r="CB146">
            <v>-26838</v>
          </cell>
          <cell r="CC146">
            <v>-26838</v>
          </cell>
          <cell r="CD146">
            <v>-26838</v>
          </cell>
          <cell r="CE146">
            <v>-26838</v>
          </cell>
          <cell r="CF146">
            <v>-26838</v>
          </cell>
          <cell r="CW146">
            <v>0</v>
          </cell>
          <cell r="CZ146">
            <v>0</v>
          </cell>
          <cell r="DB146">
            <v>0</v>
          </cell>
          <cell r="DP146">
            <v>0</v>
          </cell>
          <cell r="DQ146">
            <v>0</v>
          </cell>
          <cell r="DR146">
            <v>0</v>
          </cell>
          <cell r="DS146">
            <v>0</v>
          </cell>
          <cell r="DT146">
            <v>0</v>
          </cell>
          <cell r="DU146">
            <v>0</v>
          </cell>
          <cell r="DV146">
            <v>0</v>
          </cell>
          <cell r="DW146">
            <v>0</v>
          </cell>
          <cell r="DX146">
            <v>0</v>
          </cell>
          <cell r="DY146">
            <v>0</v>
          </cell>
          <cell r="DZ146">
            <v>0</v>
          </cell>
          <cell r="EA146">
            <v>0</v>
          </cell>
          <cell r="EB146">
            <v>0</v>
          </cell>
          <cell r="ES146">
            <v>-20</v>
          </cell>
          <cell r="EV146">
            <v>1230</v>
          </cell>
          <cell r="EX146">
            <v>1211</v>
          </cell>
          <cell r="FL146">
            <v>-22</v>
          </cell>
          <cell r="FM146">
            <v>-22</v>
          </cell>
          <cell r="FN146">
            <v>-22</v>
          </cell>
          <cell r="FO146">
            <v>-22</v>
          </cell>
          <cell r="FP146">
            <v>-22</v>
          </cell>
          <cell r="FQ146">
            <v>-22</v>
          </cell>
          <cell r="FR146">
            <v>-22</v>
          </cell>
          <cell r="FS146">
            <v>-22</v>
          </cell>
          <cell r="FT146">
            <v>-22</v>
          </cell>
          <cell r="FU146">
            <v>-22</v>
          </cell>
          <cell r="FV146">
            <v>-22</v>
          </cell>
          <cell r="FW146">
            <v>-22</v>
          </cell>
          <cell r="FX146">
            <v>-22</v>
          </cell>
          <cell r="GO146">
            <v>-20859</v>
          </cell>
          <cell r="GP146">
            <v>-26838</v>
          </cell>
          <cell r="GQ146">
            <v>0</v>
          </cell>
          <cell r="GR146">
            <v>-22</v>
          </cell>
          <cell r="GS146">
            <v>-24187</v>
          </cell>
          <cell r="GT146">
            <v>-26838</v>
          </cell>
          <cell r="GU146">
            <v>0</v>
          </cell>
          <cell r="GV146">
            <v>-22</v>
          </cell>
          <cell r="GW146">
            <v>-13752</v>
          </cell>
          <cell r="GX146">
            <v>-25838.6</v>
          </cell>
          <cell r="GY146">
            <v>0</v>
          </cell>
          <cell r="GZ146">
            <v>-231.4</v>
          </cell>
          <cell r="HA146">
            <v>-14161.368</v>
          </cell>
          <cell r="HB146">
            <v>-26910</v>
          </cell>
          <cell r="HC146">
            <v>0</v>
          </cell>
          <cell r="HD146">
            <v>0</v>
          </cell>
          <cell r="HE146">
            <v>-11917.38</v>
          </cell>
          <cell r="HF146">
            <v>-26075.01</v>
          </cell>
          <cell r="HG146">
            <v>0</v>
          </cell>
          <cell r="HH146">
            <v>-22.44</v>
          </cell>
          <cell r="HI146">
            <v>-16941</v>
          </cell>
          <cell r="HJ146">
            <v>-25840</v>
          </cell>
          <cell r="HK146">
            <v>0</v>
          </cell>
          <cell r="HL146">
            <v>-230</v>
          </cell>
          <cell r="HM146">
            <v>-20755</v>
          </cell>
          <cell r="HN146">
            <v>-25840</v>
          </cell>
          <cell r="HO146">
            <v>0</v>
          </cell>
          <cell r="HP146">
            <v>-230</v>
          </cell>
        </row>
        <row r="147">
          <cell r="A147" t="str">
            <v>SP-1010</v>
          </cell>
          <cell r="B147" t="str">
            <v>SP</v>
          </cell>
          <cell r="C147">
            <v>1010</v>
          </cell>
          <cell r="D147" t="str">
            <v>04146 COM CAVM CONSORZIO AUTOSILO VICO MORCOTE</v>
          </cell>
          <cell r="E147">
            <v>0</v>
          </cell>
          <cell r="H147">
            <v>-172.72</v>
          </cell>
          <cell r="J147">
            <v>-173</v>
          </cell>
          <cell r="X147">
            <v>-159</v>
          </cell>
          <cell r="Y147">
            <v>-160</v>
          </cell>
          <cell r="Z147">
            <v>-160</v>
          </cell>
          <cell r="AA147">
            <v>-160</v>
          </cell>
          <cell r="AB147">
            <v>-160</v>
          </cell>
          <cell r="AC147">
            <v>-161</v>
          </cell>
          <cell r="AD147">
            <v>-161</v>
          </cell>
          <cell r="AE147">
            <v>-161</v>
          </cell>
          <cell r="AF147">
            <v>-162</v>
          </cell>
          <cell r="AG147">
            <v>-162</v>
          </cell>
          <cell r="AH147">
            <v>-162</v>
          </cell>
          <cell r="AI147">
            <v>-163</v>
          </cell>
          <cell r="AJ147">
            <v>-163</v>
          </cell>
          <cell r="BA147">
            <v>0</v>
          </cell>
          <cell r="BD147">
            <v>-172.72</v>
          </cell>
          <cell r="BF147">
            <v>-173</v>
          </cell>
          <cell r="BT147">
            <v>-159</v>
          </cell>
          <cell r="BU147">
            <v>-160</v>
          </cell>
          <cell r="BV147">
            <v>-160</v>
          </cell>
          <cell r="BW147">
            <v>-160</v>
          </cell>
          <cell r="BX147">
            <v>-160</v>
          </cell>
          <cell r="BY147">
            <v>-161</v>
          </cell>
          <cell r="BZ147">
            <v>-161</v>
          </cell>
          <cell r="CA147">
            <v>-161</v>
          </cell>
          <cell r="CB147">
            <v>-162</v>
          </cell>
          <cell r="CC147">
            <v>-162</v>
          </cell>
          <cell r="CD147">
            <v>-162</v>
          </cell>
          <cell r="CE147">
            <v>-163</v>
          </cell>
          <cell r="CF147">
            <v>-163</v>
          </cell>
          <cell r="CW147">
            <v>0</v>
          </cell>
          <cell r="CZ147">
            <v>4.29</v>
          </cell>
          <cell r="DB147">
            <v>4</v>
          </cell>
          <cell r="DP147">
            <v>2</v>
          </cell>
          <cell r="DQ147">
            <v>2</v>
          </cell>
          <cell r="DR147">
            <v>2</v>
          </cell>
          <cell r="DS147">
            <v>2</v>
          </cell>
          <cell r="DT147">
            <v>2</v>
          </cell>
          <cell r="DU147">
            <v>2</v>
          </cell>
          <cell r="DV147">
            <v>1</v>
          </cell>
          <cell r="DW147">
            <v>1</v>
          </cell>
          <cell r="DX147">
            <v>1</v>
          </cell>
          <cell r="DY147">
            <v>1</v>
          </cell>
          <cell r="DZ147">
            <v>1</v>
          </cell>
          <cell r="EA147">
            <v>1</v>
          </cell>
          <cell r="EB147">
            <v>0</v>
          </cell>
          <cell r="ES147">
            <v>0</v>
          </cell>
          <cell r="EV147">
            <v>4.29</v>
          </cell>
          <cell r="EX147">
            <v>4</v>
          </cell>
          <cell r="FL147">
            <v>2</v>
          </cell>
          <cell r="FM147">
            <v>2</v>
          </cell>
          <cell r="FN147">
            <v>2</v>
          </cell>
          <cell r="FO147">
            <v>2</v>
          </cell>
          <cell r="FP147">
            <v>2</v>
          </cell>
          <cell r="FQ147">
            <v>2</v>
          </cell>
          <cell r="FR147">
            <v>1</v>
          </cell>
          <cell r="FS147">
            <v>1</v>
          </cell>
          <cell r="FT147">
            <v>1</v>
          </cell>
          <cell r="FU147">
            <v>1</v>
          </cell>
          <cell r="FV147">
            <v>1</v>
          </cell>
          <cell r="FW147">
            <v>1</v>
          </cell>
          <cell r="FX147">
            <v>0</v>
          </cell>
          <cell r="GO147">
            <v>-163</v>
          </cell>
          <cell r="GP147">
            <v>-163</v>
          </cell>
          <cell r="GQ147">
            <v>0</v>
          </cell>
          <cell r="GR147">
            <v>0</v>
          </cell>
          <cell r="GS147">
            <v>-163</v>
          </cell>
          <cell r="GT147">
            <v>-163</v>
          </cell>
          <cell r="GU147">
            <v>0</v>
          </cell>
          <cell r="GV147">
            <v>0</v>
          </cell>
          <cell r="GW147">
            <v>-148.76</v>
          </cell>
          <cell r="GX147">
            <v>-148.76</v>
          </cell>
          <cell r="GY147">
            <v>0.57499999999999996</v>
          </cell>
          <cell r="GZ147">
            <v>0.57999999999999996</v>
          </cell>
          <cell r="HA147">
            <v>-153.376</v>
          </cell>
          <cell r="HB147">
            <v>-153.376</v>
          </cell>
          <cell r="HC147">
            <v>2.7490000000000001</v>
          </cell>
          <cell r="HD147">
            <v>0</v>
          </cell>
          <cell r="HE147">
            <v>-74.38</v>
          </cell>
          <cell r="HF147">
            <v>-149.66999999999999</v>
          </cell>
          <cell r="HG147">
            <v>3.11</v>
          </cell>
          <cell r="HH147">
            <v>3.11</v>
          </cell>
          <cell r="HI147">
            <v>-150</v>
          </cell>
          <cell r="HJ147">
            <v>-150</v>
          </cell>
          <cell r="HK147">
            <v>0</v>
          </cell>
          <cell r="HL147">
            <v>0</v>
          </cell>
          <cell r="HM147">
            <v>-150</v>
          </cell>
          <cell r="HN147">
            <v>-150</v>
          </cell>
          <cell r="HO147">
            <v>0</v>
          </cell>
          <cell r="HP147">
            <v>0</v>
          </cell>
        </row>
        <row r="148">
          <cell r="A148" t="str">
            <v>SP-1170</v>
          </cell>
          <cell r="B148" t="str">
            <v>SP</v>
          </cell>
          <cell r="C148">
            <v>1170</v>
          </cell>
          <cell r="D148" t="str">
            <v>04495 COM EMPEDOS S.A.</v>
          </cell>
          <cell r="E148">
            <v>-11150</v>
          </cell>
          <cell r="H148">
            <v>-5033.8</v>
          </cell>
          <cell r="J148">
            <v>5389</v>
          </cell>
          <cell r="X148">
            <v>-8021</v>
          </cell>
          <cell r="Y148">
            <v>-7668</v>
          </cell>
          <cell r="Z148">
            <v>-6181</v>
          </cell>
          <cell r="AA148">
            <v>-3157</v>
          </cell>
          <cell r="AB148">
            <v>-2577</v>
          </cell>
          <cell r="AC148">
            <v>-2381</v>
          </cell>
          <cell r="AD148">
            <v>-2624</v>
          </cell>
          <cell r="AE148">
            <v>-1801</v>
          </cell>
          <cell r="AF148">
            <v>-2365</v>
          </cell>
          <cell r="AG148">
            <v>-2156</v>
          </cell>
          <cell r="AH148">
            <v>-2123</v>
          </cell>
          <cell r="AI148">
            <v>-2156</v>
          </cell>
          <cell r="AJ148">
            <v>-2162</v>
          </cell>
          <cell r="BA148">
            <v>-10810</v>
          </cell>
          <cell r="BD148">
            <v>-5256.24</v>
          </cell>
          <cell r="BF148">
            <v>4739</v>
          </cell>
          <cell r="BT148">
            <v>-8218</v>
          </cell>
          <cell r="BU148">
            <v>-8058</v>
          </cell>
          <cell r="BV148">
            <v>-6764</v>
          </cell>
          <cell r="BW148">
            <v>-3919</v>
          </cell>
          <cell r="BX148">
            <v>-2763</v>
          </cell>
          <cell r="BY148">
            <v>-2581</v>
          </cell>
          <cell r="BZ148">
            <v>-2774</v>
          </cell>
          <cell r="CA148">
            <v>-1926</v>
          </cell>
          <cell r="CB148">
            <v>-2465</v>
          </cell>
          <cell r="CC148">
            <v>-2231</v>
          </cell>
          <cell r="CD148">
            <v>-2173</v>
          </cell>
          <cell r="CE148">
            <v>-2181</v>
          </cell>
          <cell r="CF148">
            <v>-2162</v>
          </cell>
          <cell r="CW148">
            <v>6310</v>
          </cell>
          <cell r="CZ148">
            <v>4029.89</v>
          </cell>
          <cell r="DB148">
            <v>5790</v>
          </cell>
          <cell r="DP148">
            <v>7222</v>
          </cell>
          <cell r="DQ148">
            <v>7104</v>
          </cell>
          <cell r="DR148">
            <v>5861</v>
          </cell>
          <cell r="DS148">
            <v>3090</v>
          </cell>
          <cell r="DT148">
            <v>1976</v>
          </cell>
          <cell r="DU148">
            <v>1805</v>
          </cell>
          <cell r="DV148">
            <v>1966</v>
          </cell>
          <cell r="DW148">
            <v>1079</v>
          </cell>
          <cell r="DX148">
            <v>1574</v>
          </cell>
          <cell r="DY148">
            <v>1287</v>
          </cell>
          <cell r="DZ148">
            <v>1176</v>
          </cell>
          <cell r="EA148">
            <v>1131</v>
          </cell>
          <cell r="EB148">
            <v>1096</v>
          </cell>
          <cell r="ES148">
            <v>6180</v>
          </cell>
          <cell r="EV148">
            <v>4029.89</v>
          </cell>
          <cell r="EX148">
            <v>-5868</v>
          </cell>
          <cell r="FL148">
            <v>7222</v>
          </cell>
          <cell r="FM148">
            <v>7104</v>
          </cell>
          <cell r="FN148">
            <v>5861</v>
          </cell>
          <cell r="FO148">
            <v>3090</v>
          </cell>
          <cell r="FP148">
            <v>1976</v>
          </cell>
          <cell r="FQ148">
            <v>1805</v>
          </cell>
          <cell r="FR148">
            <v>1966</v>
          </cell>
          <cell r="FS148">
            <v>1079</v>
          </cell>
          <cell r="FT148">
            <v>1574</v>
          </cell>
          <cell r="FU148">
            <v>1287</v>
          </cell>
          <cell r="FV148">
            <v>1176</v>
          </cell>
          <cell r="FW148">
            <v>1131</v>
          </cell>
          <cell r="FX148">
            <v>1096</v>
          </cell>
          <cell r="GO148">
            <v>-1167</v>
          </cell>
          <cell r="GP148">
            <v>-1167</v>
          </cell>
          <cell r="GQ148">
            <v>1</v>
          </cell>
          <cell r="GR148">
            <v>1</v>
          </cell>
          <cell r="GS148">
            <v>-1167</v>
          </cell>
          <cell r="GT148">
            <v>-1167</v>
          </cell>
          <cell r="GU148">
            <v>1</v>
          </cell>
          <cell r="GV148">
            <v>1</v>
          </cell>
          <cell r="GW148">
            <v>-8053.7120000000004</v>
          </cell>
          <cell r="GX148">
            <v>-8130.8519999999999</v>
          </cell>
          <cell r="GY148">
            <v>5262.6440000000002</v>
          </cell>
          <cell r="GZ148">
            <v>3407.35</v>
          </cell>
          <cell r="HA148">
            <v>-10960.564</v>
          </cell>
          <cell r="HB148">
            <v>-11088.48</v>
          </cell>
          <cell r="HC148">
            <v>8535.1749999999993</v>
          </cell>
          <cell r="HD148">
            <v>6630</v>
          </cell>
          <cell r="HE148">
            <v>-9019.2800000000007</v>
          </cell>
          <cell r="HF148">
            <v>-7855.5</v>
          </cell>
          <cell r="HG148">
            <v>5050.0600000000004</v>
          </cell>
          <cell r="HH148">
            <v>3170.53</v>
          </cell>
        </row>
        <row r="149">
          <cell r="A149" t="str">
            <v>SP-1382</v>
          </cell>
          <cell r="B149" t="str">
            <v>SP</v>
          </cell>
          <cell r="C149">
            <v>1382</v>
          </cell>
          <cell r="D149" t="str">
            <v>20026 COM COSTI SEDE: GRECIA</v>
          </cell>
          <cell r="H149">
            <v>-282.73</v>
          </cell>
          <cell r="J149">
            <v>-281</v>
          </cell>
          <cell r="BD149">
            <v>-468.12</v>
          </cell>
          <cell r="BF149">
            <v>-467</v>
          </cell>
          <cell r="CZ149">
            <v>0</v>
          </cell>
          <cell r="DB149">
            <v>0</v>
          </cell>
          <cell r="EV149">
            <v>469.79</v>
          </cell>
          <cell r="EX149">
            <v>465</v>
          </cell>
        </row>
        <row r="150">
          <cell r="A150" t="str">
            <v>SP-1381</v>
          </cell>
          <cell r="B150" t="str">
            <v>SP</v>
          </cell>
          <cell r="C150">
            <v>1381</v>
          </cell>
          <cell r="D150" t="str">
            <v>04529 COM LIDCO</v>
          </cell>
          <cell r="E150">
            <v>-2290</v>
          </cell>
          <cell r="H150">
            <v>-58837.59</v>
          </cell>
          <cell r="J150">
            <v>-58972</v>
          </cell>
          <cell r="X150">
            <v>-67641</v>
          </cell>
          <cell r="Y150">
            <v>-66749</v>
          </cell>
          <cell r="Z150">
            <v>-67127</v>
          </cell>
          <cell r="AA150">
            <v>-65194</v>
          </cell>
          <cell r="AB150">
            <v>-61310</v>
          </cell>
          <cell r="AC150">
            <v>-57180</v>
          </cell>
          <cell r="AD150">
            <v>-67110</v>
          </cell>
          <cell r="AE150">
            <v>-67448</v>
          </cell>
          <cell r="AF150">
            <v>-69267</v>
          </cell>
          <cell r="AG150">
            <v>-70687</v>
          </cell>
          <cell r="AH150">
            <v>-71978</v>
          </cell>
          <cell r="AI150">
            <v>-72902</v>
          </cell>
          <cell r="AJ150">
            <v>-46342</v>
          </cell>
          <cell r="BA150">
            <v>830</v>
          </cell>
          <cell r="BD150">
            <v>-54992.13</v>
          </cell>
          <cell r="BF150">
            <v>-52658</v>
          </cell>
          <cell r="BT150">
            <v>-60733</v>
          </cell>
          <cell r="BU150">
            <v>-58790</v>
          </cell>
          <cell r="BV150">
            <v>-55843</v>
          </cell>
          <cell r="BW150">
            <v>-50914</v>
          </cell>
          <cell r="BX150">
            <v>-43827</v>
          </cell>
          <cell r="BY150">
            <v>-35965</v>
          </cell>
          <cell r="BZ150">
            <v>-42180</v>
          </cell>
          <cell r="CA150">
            <v>-41891</v>
          </cell>
          <cell r="CB150">
            <v>-43954</v>
          </cell>
          <cell r="CC150">
            <v>-45686</v>
          </cell>
          <cell r="CD150">
            <v>-47229</v>
          </cell>
          <cell r="CE150">
            <v>-48372</v>
          </cell>
          <cell r="CF150">
            <v>-22085</v>
          </cell>
          <cell r="CW150">
            <v>360</v>
          </cell>
          <cell r="CZ150">
            <v>55505.81</v>
          </cell>
          <cell r="DB150">
            <v>52818</v>
          </cell>
          <cell r="DP150">
            <v>61472</v>
          </cell>
          <cell r="DQ150">
            <v>59412</v>
          </cell>
          <cell r="DR150">
            <v>56348</v>
          </cell>
          <cell r="DS150">
            <v>51779</v>
          </cell>
          <cell r="DT150">
            <v>44847</v>
          </cell>
          <cell r="DU150">
            <v>37197</v>
          </cell>
          <cell r="DV150">
            <v>43628</v>
          </cell>
          <cell r="DW150">
            <v>43605</v>
          </cell>
          <cell r="DX150">
            <v>45933</v>
          </cell>
          <cell r="DY150">
            <v>48000</v>
          </cell>
          <cell r="DZ150">
            <v>49952</v>
          </cell>
          <cell r="EA150">
            <v>51542</v>
          </cell>
          <cell r="EB150">
            <v>25681</v>
          </cell>
          <cell r="ES150">
            <v>20</v>
          </cell>
          <cell r="EV150">
            <v>55505.81</v>
          </cell>
          <cell r="EX150">
            <v>52818</v>
          </cell>
          <cell r="FL150">
            <v>61134</v>
          </cell>
          <cell r="FM150">
            <v>59073</v>
          </cell>
          <cell r="FN150">
            <v>56010</v>
          </cell>
          <cell r="FO150">
            <v>51441</v>
          </cell>
          <cell r="FP150">
            <v>44508</v>
          </cell>
          <cell r="FQ150">
            <v>36859</v>
          </cell>
          <cell r="FR150">
            <v>43290</v>
          </cell>
          <cell r="FS150">
            <v>43267</v>
          </cell>
          <cell r="FT150">
            <v>45595</v>
          </cell>
          <cell r="FU150">
            <v>47662</v>
          </cell>
          <cell r="FV150">
            <v>49614</v>
          </cell>
          <cell r="FW150">
            <v>51203</v>
          </cell>
          <cell r="FX150">
            <v>25342</v>
          </cell>
          <cell r="GO150">
            <v>-1645</v>
          </cell>
          <cell r="GP150">
            <v>3838</v>
          </cell>
          <cell r="GQ150">
            <v>11300</v>
          </cell>
          <cell r="GR150">
            <v>10961</v>
          </cell>
          <cell r="GS150">
            <v>25487</v>
          </cell>
          <cell r="GT150">
            <v>22130</v>
          </cell>
          <cell r="GU150">
            <v>2563</v>
          </cell>
          <cell r="GV150">
            <v>2225</v>
          </cell>
          <cell r="GW150">
            <v>0</v>
          </cell>
          <cell r="GX150">
            <v>0</v>
          </cell>
          <cell r="GY150">
            <v>0</v>
          </cell>
          <cell r="GZ150">
            <v>0</v>
          </cell>
          <cell r="HA150">
            <v>0</v>
          </cell>
          <cell r="HB150">
            <v>0</v>
          </cell>
          <cell r="HC150">
            <v>0</v>
          </cell>
          <cell r="HD150">
            <v>0</v>
          </cell>
          <cell r="HE150">
            <v>0</v>
          </cell>
          <cell r="HF150">
            <v>0</v>
          </cell>
          <cell r="HG150">
            <v>0</v>
          </cell>
          <cell r="HH150">
            <v>0</v>
          </cell>
        </row>
        <row r="151">
          <cell r="A151" t="str">
            <v>SP-1390</v>
          </cell>
          <cell r="B151" t="str">
            <v>SP</v>
          </cell>
          <cell r="C151">
            <v>1390</v>
          </cell>
          <cell r="D151" t="str">
            <v>05315 COM UFFICIO DI LONDRA</v>
          </cell>
          <cell r="E151">
            <v>0</v>
          </cell>
          <cell r="H151">
            <v>0</v>
          </cell>
          <cell r="J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BA151">
            <v>0</v>
          </cell>
          <cell r="BD151">
            <v>0</v>
          </cell>
          <cell r="BF151">
            <v>0</v>
          </cell>
          <cell r="BT151">
            <v>0</v>
          </cell>
          <cell r="CF151">
            <v>0</v>
          </cell>
          <cell r="CW151">
            <v>0</v>
          </cell>
          <cell r="CZ151">
            <v>0</v>
          </cell>
          <cell r="DB151">
            <v>0</v>
          </cell>
          <cell r="DP151">
            <v>0</v>
          </cell>
          <cell r="DQ151">
            <v>0</v>
          </cell>
          <cell r="DR151">
            <v>0</v>
          </cell>
          <cell r="DS151">
            <v>0</v>
          </cell>
          <cell r="DT151">
            <v>0</v>
          </cell>
          <cell r="DU151">
            <v>0</v>
          </cell>
          <cell r="DV151">
            <v>0</v>
          </cell>
          <cell r="DW151">
            <v>0</v>
          </cell>
          <cell r="DX151">
            <v>0</v>
          </cell>
          <cell r="DY151">
            <v>0</v>
          </cell>
          <cell r="DZ151">
            <v>0</v>
          </cell>
          <cell r="EA151">
            <v>0</v>
          </cell>
          <cell r="EB151">
            <v>0</v>
          </cell>
          <cell r="ES151">
            <v>-690</v>
          </cell>
          <cell r="EV151">
            <v>-768.94</v>
          </cell>
          <cell r="EX151">
            <v>-819</v>
          </cell>
          <cell r="FL151">
            <v>-751</v>
          </cell>
          <cell r="FM151">
            <v>-767</v>
          </cell>
          <cell r="FN151">
            <v>-783</v>
          </cell>
          <cell r="FO151">
            <v>-799</v>
          </cell>
          <cell r="FP151">
            <v>-815</v>
          </cell>
          <cell r="FQ151">
            <v>-841</v>
          </cell>
          <cell r="FR151">
            <v>-857</v>
          </cell>
          <cell r="FS151">
            <v>-873</v>
          </cell>
          <cell r="FT151">
            <v>-889</v>
          </cell>
          <cell r="FU151">
            <v>-905</v>
          </cell>
          <cell r="FV151">
            <v>-921</v>
          </cell>
          <cell r="FW151">
            <v>-937</v>
          </cell>
          <cell r="FX151">
            <v>-953</v>
          </cell>
          <cell r="GO151">
            <v>0</v>
          </cell>
          <cell r="GP151">
            <v>0</v>
          </cell>
          <cell r="GQ151">
            <v>0</v>
          </cell>
          <cell r="GR151">
            <v>-1159</v>
          </cell>
          <cell r="GS151">
            <v>0</v>
          </cell>
          <cell r="GT151">
            <v>0</v>
          </cell>
          <cell r="GU151">
            <v>0</v>
          </cell>
          <cell r="GV151">
            <v>-1369</v>
          </cell>
          <cell r="GW151">
            <v>0</v>
          </cell>
          <cell r="GX151">
            <v>0</v>
          </cell>
          <cell r="GY151">
            <v>0</v>
          </cell>
          <cell r="GZ151">
            <v>-135.88</v>
          </cell>
          <cell r="HA151">
            <v>0</v>
          </cell>
          <cell r="HB151">
            <v>0</v>
          </cell>
          <cell r="HC151">
            <v>0</v>
          </cell>
          <cell r="HD151">
            <v>-140</v>
          </cell>
          <cell r="HE151">
            <v>0</v>
          </cell>
          <cell r="HF151">
            <v>0</v>
          </cell>
          <cell r="HG151">
            <v>0</v>
          </cell>
          <cell r="HH151">
            <v>-439.26</v>
          </cell>
          <cell r="HI151">
            <v>0</v>
          </cell>
          <cell r="HJ151">
            <v>0</v>
          </cell>
          <cell r="HK151">
            <v>0</v>
          </cell>
          <cell r="HL151">
            <v>452</v>
          </cell>
          <cell r="HM151">
            <v>0</v>
          </cell>
          <cell r="HN151">
            <v>0</v>
          </cell>
          <cell r="HO151">
            <v>0</v>
          </cell>
          <cell r="HP151">
            <v>452</v>
          </cell>
        </row>
        <row r="152">
          <cell r="A152" t="str">
            <v>SP-1400</v>
          </cell>
          <cell r="B152" t="str">
            <v>SP</v>
          </cell>
          <cell r="C152">
            <v>1400</v>
          </cell>
          <cell r="D152" t="str">
            <v>12115 COM GHAZI BAROTHA</v>
          </cell>
          <cell r="E152">
            <v>-7890</v>
          </cell>
          <cell r="H152">
            <v>-8149.61</v>
          </cell>
          <cell r="J152">
            <v>-1882</v>
          </cell>
          <cell r="X152">
            <v>-8272</v>
          </cell>
          <cell r="Y152">
            <v>-8272</v>
          </cell>
          <cell r="Z152">
            <v>-8272</v>
          </cell>
          <cell r="AA152">
            <v>-8272</v>
          </cell>
          <cell r="AB152">
            <v>-8272</v>
          </cell>
          <cell r="AC152">
            <v>-8274</v>
          </cell>
          <cell r="AD152">
            <v>-8277</v>
          </cell>
          <cell r="AE152">
            <v>-8282</v>
          </cell>
          <cell r="AF152">
            <v>-8287</v>
          </cell>
          <cell r="AG152">
            <v>-8293</v>
          </cell>
          <cell r="AH152">
            <v>-8308</v>
          </cell>
          <cell r="AI152">
            <v>-8378</v>
          </cell>
          <cell r="AJ152">
            <v>-7628</v>
          </cell>
          <cell r="BA152">
            <v>-7890</v>
          </cell>
          <cell r="BD152">
            <v>-8149.61</v>
          </cell>
          <cell r="BF152">
            <v>-1882</v>
          </cell>
          <cell r="BT152">
            <v>-8272</v>
          </cell>
          <cell r="BU152">
            <v>-8272</v>
          </cell>
          <cell r="BV152">
            <v>-8272</v>
          </cell>
          <cell r="BW152">
            <v>-8272</v>
          </cell>
          <cell r="BX152">
            <v>-8272</v>
          </cell>
          <cell r="BY152">
            <v>-8274</v>
          </cell>
          <cell r="BZ152">
            <v>-8277</v>
          </cell>
          <cell r="CA152">
            <v>-8282</v>
          </cell>
          <cell r="CB152">
            <v>-8287</v>
          </cell>
          <cell r="CC152">
            <v>-8293</v>
          </cell>
          <cell r="CD152">
            <v>-8308</v>
          </cell>
          <cell r="CE152">
            <v>-8378</v>
          </cell>
          <cell r="CF152">
            <v>-7628</v>
          </cell>
          <cell r="CW152">
            <v>7100</v>
          </cell>
          <cell r="CZ152">
            <v>7800.01</v>
          </cell>
          <cell r="DB152">
            <v>7817</v>
          </cell>
          <cell r="DP152">
            <v>7088</v>
          </cell>
          <cell r="DQ152">
            <v>7083</v>
          </cell>
          <cell r="DR152">
            <v>7078</v>
          </cell>
          <cell r="DS152">
            <v>7072</v>
          </cell>
          <cell r="DT152">
            <v>7067</v>
          </cell>
          <cell r="DU152">
            <v>7061</v>
          </cell>
          <cell r="DV152">
            <v>7056</v>
          </cell>
          <cell r="DW152">
            <v>7050</v>
          </cell>
          <cell r="DX152">
            <v>7048</v>
          </cell>
          <cell r="DY152">
            <v>7045</v>
          </cell>
          <cell r="DZ152">
            <v>7042</v>
          </cell>
          <cell r="EA152">
            <v>7039</v>
          </cell>
          <cell r="EB152">
            <v>5357</v>
          </cell>
          <cell r="ES152">
            <v>7100</v>
          </cell>
          <cell r="EV152">
            <v>7800.01</v>
          </cell>
          <cell r="EX152">
            <v>637</v>
          </cell>
          <cell r="FL152">
            <v>7088</v>
          </cell>
          <cell r="FM152">
            <v>7083</v>
          </cell>
          <cell r="FN152">
            <v>7078</v>
          </cell>
          <cell r="FO152">
            <v>7072</v>
          </cell>
          <cell r="FP152">
            <v>7067</v>
          </cell>
          <cell r="FQ152">
            <v>7061</v>
          </cell>
          <cell r="FR152">
            <v>7056</v>
          </cell>
          <cell r="FS152">
            <v>7050</v>
          </cell>
          <cell r="FT152">
            <v>7048</v>
          </cell>
          <cell r="FU152">
            <v>7045</v>
          </cell>
          <cell r="FV152">
            <v>7042</v>
          </cell>
          <cell r="FW152">
            <v>7039</v>
          </cell>
          <cell r="FX152">
            <v>5357</v>
          </cell>
          <cell r="GO152">
            <v>-11256</v>
          </cell>
          <cell r="GP152">
            <v>-11256</v>
          </cell>
          <cell r="GQ152">
            <v>0</v>
          </cell>
          <cell r="GR152">
            <v>0</v>
          </cell>
          <cell r="GS152">
            <v>-11256</v>
          </cell>
          <cell r="GT152">
            <v>-11256</v>
          </cell>
          <cell r="GU152">
            <v>0</v>
          </cell>
          <cell r="GV152">
            <v>0</v>
          </cell>
          <cell r="GW152">
            <v>9963.8960000000006</v>
          </cell>
          <cell r="GX152">
            <v>9963.893</v>
          </cell>
          <cell r="GY152">
            <v>6506.95</v>
          </cell>
          <cell r="GZ152">
            <v>-18980.150000000001</v>
          </cell>
          <cell r="HA152">
            <v>-10186.370000000001</v>
          </cell>
          <cell r="HB152">
            <v>-10186.370000000001</v>
          </cell>
          <cell r="HC152">
            <v>6018.9970000000003</v>
          </cell>
          <cell r="HD152">
            <v>-1090</v>
          </cell>
          <cell r="HE152">
            <v>-10579.96</v>
          </cell>
          <cell r="HF152">
            <v>-10577.23</v>
          </cell>
          <cell r="HG152">
            <v>6913.83</v>
          </cell>
          <cell r="HH152">
            <v>2382.25</v>
          </cell>
          <cell r="HI152">
            <v>0</v>
          </cell>
          <cell r="HJ152">
            <v>0</v>
          </cell>
          <cell r="HK152">
            <v>0</v>
          </cell>
          <cell r="HL152">
            <v>-25487</v>
          </cell>
          <cell r="HM152">
            <v>0</v>
          </cell>
          <cell r="HN152">
            <v>0</v>
          </cell>
          <cell r="HO152">
            <v>0</v>
          </cell>
          <cell r="HP152">
            <v>-25487</v>
          </cell>
        </row>
        <row r="153">
          <cell r="A153" t="str">
            <v>SP-1440</v>
          </cell>
          <cell r="B153" t="str">
            <v>SP</v>
          </cell>
          <cell r="C153">
            <v>1440</v>
          </cell>
          <cell r="D153" t="str">
            <v>12115H COM GHAZI JV HO</v>
          </cell>
          <cell r="E153">
            <v>0</v>
          </cell>
          <cell r="J153">
            <v>0</v>
          </cell>
          <cell r="BA153">
            <v>0</v>
          </cell>
          <cell r="BF153">
            <v>0</v>
          </cell>
          <cell r="CW153">
            <v>0</v>
          </cell>
          <cell r="DB153">
            <v>0</v>
          </cell>
          <cell r="ES153">
            <v>0</v>
          </cell>
          <cell r="EX153">
            <v>0</v>
          </cell>
          <cell r="GW153">
            <v>0.19</v>
          </cell>
          <cell r="GX153">
            <v>0.19</v>
          </cell>
          <cell r="GY153">
            <v>0</v>
          </cell>
          <cell r="GZ153">
            <v>-0.2</v>
          </cell>
          <cell r="HA153">
            <v>13144.617</v>
          </cell>
          <cell r="HB153">
            <v>13144.617</v>
          </cell>
          <cell r="HC153">
            <v>0</v>
          </cell>
          <cell r="HD153">
            <v>-41650</v>
          </cell>
          <cell r="HE153">
            <v>-4702.62</v>
          </cell>
          <cell r="HF153">
            <v>-4702.62</v>
          </cell>
          <cell r="HG153">
            <v>0</v>
          </cell>
          <cell r="HH153">
            <v>-25336.720000000001</v>
          </cell>
        </row>
        <row r="154">
          <cell r="A154" t="str">
            <v>SP-1644</v>
          </cell>
          <cell r="B154" t="str">
            <v>SP</v>
          </cell>
          <cell r="C154">
            <v>1644</v>
          </cell>
          <cell r="D154" t="str">
            <v>16569 IMPREGILO NCC</v>
          </cell>
          <cell r="E154">
            <v>0</v>
          </cell>
          <cell r="J154">
            <v>0</v>
          </cell>
          <cell r="BA154">
            <v>0</v>
          </cell>
          <cell r="BF154">
            <v>0</v>
          </cell>
          <cell r="CW154">
            <v>0</v>
          </cell>
          <cell r="DB154">
            <v>0</v>
          </cell>
          <cell r="ES154">
            <v>0</v>
          </cell>
          <cell r="EX154">
            <v>0</v>
          </cell>
          <cell r="GW154">
            <v>0</v>
          </cell>
          <cell r="GX154">
            <v>0</v>
          </cell>
          <cell r="GY154">
            <v>0.255</v>
          </cell>
          <cell r="GZ154">
            <v>-754.41</v>
          </cell>
          <cell r="HA154">
            <v>0</v>
          </cell>
          <cell r="HB154">
            <v>0</v>
          </cell>
          <cell r="HC154">
            <v>0</v>
          </cell>
          <cell r="HD154">
            <v>0</v>
          </cell>
          <cell r="HE154">
            <v>0</v>
          </cell>
          <cell r="HF154">
            <v>0</v>
          </cell>
          <cell r="HG154">
            <v>0</v>
          </cell>
          <cell r="HH154">
            <v>268.26</v>
          </cell>
        </row>
        <row r="155">
          <cell r="A155" t="str">
            <v>SP-1410</v>
          </cell>
          <cell r="B155" t="str">
            <v>SP</v>
          </cell>
          <cell r="C155">
            <v>1410</v>
          </cell>
          <cell r="D155" t="str">
            <v>16960 COM BAKOLORI</v>
          </cell>
          <cell r="E155">
            <v>4610</v>
          </cell>
          <cell r="J155">
            <v>0</v>
          </cell>
          <cell r="X155">
            <v>4572</v>
          </cell>
          <cell r="Y155">
            <v>4353</v>
          </cell>
          <cell r="Z155">
            <v>4138</v>
          </cell>
          <cell r="AA155">
            <v>4063</v>
          </cell>
          <cell r="AB155">
            <v>3870</v>
          </cell>
          <cell r="AC155">
            <v>3636</v>
          </cell>
          <cell r="AD155">
            <v>3404</v>
          </cell>
          <cell r="AE155">
            <v>3415</v>
          </cell>
          <cell r="AF155">
            <v>3382</v>
          </cell>
          <cell r="AG155">
            <v>3368</v>
          </cell>
          <cell r="AH155">
            <v>3330</v>
          </cell>
          <cell r="AI155">
            <v>3276</v>
          </cell>
          <cell r="AJ155">
            <v>3268</v>
          </cell>
          <cell r="BA155">
            <v>2660</v>
          </cell>
          <cell r="BF155">
            <v>0</v>
          </cell>
          <cell r="BT155">
            <v>2623</v>
          </cell>
          <cell r="BU155">
            <v>2400</v>
          </cell>
          <cell r="BV155">
            <v>2179</v>
          </cell>
          <cell r="BW155">
            <v>2099</v>
          </cell>
          <cell r="BX155">
            <v>1899</v>
          </cell>
          <cell r="BY155">
            <v>1659</v>
          </cell>
          <cell r="BZ155">
            <v>1418</v>
          </cell>
          <cell r="CA155">
            <v>1420</v>
          </cell>
          <cell r="CB155">
            <v>1384</v>
          </cell>
          <cell r="CC155">
            <v>1363</v>
          </cell>
          <cell r="CD155">
            <v>1318</v>
          </cell>
          <cell r="CE155">
            <v>1256</v>
          </cell>
          <cell r="CF155">
            <v>1245</v>
          </cell>
          <cell r="CW155">
            <v>90</v>
          </cell>
          <cell r="DB155">
            <v>0</v>
          </cell>
          <cell r="DP155">
            <v>91</v>
          </cell>
          <cell r="DQ155">
            <v>228</v>
          </cell>
          <cell r="DR155">
            <v>355</v>
          </cell>
          <cell r="DS155">
            <v>337</v>
          </cell>
          <cell r="DT155">
            <v>438</v>
          </cell>
          <cell r="DU155">
            <v>536</v>
          </cell>
          <cell r="DV155">
            <v>620</v>
          </cell>
          <cell r="DW155">
            <v>449</v>
          </cell>
          <cell r="DX155">
            <v>357</v>
          </cell>
          <cell r="DY155">
            <v>519</v>
          </cell>
          <cell r="DZ155">
            <v>686</v>
          </cell>
          <cell r="EA155">
            <v>864</v>
          </cell>
          <cell r="EB155">
            <v>766</v>
          </cell>
          <cell r="ES155">
            <v>-24880</v>
          </cell>
          <cell r="EV155">
            <v>-19879.580000000002</v>
          </cell>
          <cell r="EX155">
            <v>0</v>
          </cell>
          <cell r="FL155">
            <v>-24843</v>
          </cell>
          <cell r="FM155">
            <v>-24637</v>
          </cell>
          <cell r="FN155">
            <v>-24437</v>
          </cell>
          <cell r="FO155">
            <v>-24380</v>
          </cell>
          <cell r="FP155">
            <v>-24204</v>
          </cell>
          <cell r="FQ155">
            <v>-23989</v>
          </cell>
          <cell r="FR155">
            <v>-23781</v>
          </cell>
          <cell r="FS155">
            <v>-23818</v>
          </cell>
          <cell r="FT155">
            <v>-23797</v>
          </cell>
          <cell r="FU155">
            <v>-23802</v>
          </cell>
          <cell r="FV155">
            <v>-23786</v>
          </cell>
          <cell r="FW155">
            <v>-23754</v>
          </cell>
          <cell r="FX155">
            <v>-23757</v>
          </cell>
          <cell r="GO155">
            <v>3210</v>
          </cell>
          <cell r="GP155">
            <v>754</v>
          </cell>
          <cell r="GQ155">
            <v>1158</v>
          </cell>
          <cell r="GR155">
            <v>-25026</v>
          </cell>
          <cell r="GS155">
            <v>761</v>
          </cell>
          <cell r="GT155">
            <v>-2124</v>
          </cell>
          <cell r="GU155">
            <v>318</v>
          </cell>
          <cell r="GV155">
            <v>-23713</v>
          </cell>
          <cell r="GW155">
            <v>0</v>
          </cell>
          <cell r="GX155">
            <v>0</v>
          </cell>
          <cell r="GY155">
            <v>8521.7939999999999</v>
          </cell>
          <cell r="GZ155">
            <v>-10204.200000000001</v>
          </cell>
          <cell r="HA155">
            <v>0</v>
          </cell>
          <cell r="HB155">
            <v>0</v>
          </cell>
          <cell r="HC155">
            <v>4579.5079999999998</v>
          </cell>
          <cell r="HD155">
            <v>-16020</v>
          </cell>
          <cell r="HE155">
            <v>1523.78</v>
          </cell>
          <cell r="HF155">
            <v>-248.53</v>
          </cell>
          <cell r="HG155">
            <v>829.73</v>
          </cell>
          <cell r="HH155">
            <v>-18246.099999999999</v>
          </cell>
          <cell r="HI155">
            <v>-1507</v>
          </cell>
          <cell r="HJ155">
            <v>-2068</v>
          </cell>
          <cell r="HK155">
            <v>3713</v>
          </cell>
          <cell r="HL155">
            <v>-14787</v>
          </cell>
          <cell r="HM155">
            <v>2077</v>
          </cell>
          <cell r="HN155">
            <v>1373</v>
          </cell>
          <cell r="HO155">
            <v>499</v>
          </cell>
          <cell r="HP155">
            <v>-18340</v>
          </cell>
        </row>
        <row r="156">
          <cell r="A156" t="str">
            <v>SP-1411</v>
          </cell>
          <cell r="B156" t="str">
            <v>SP</v>
          </cell>
          <cell r="C156">
            <v>1411</v>
          </cell>
          <cell r="D156" t="str">
            <v>32130 FLYOVER AT AGIP</v>
          </cell>
          <cell r="H156">
            <v>0</v>
          </cell>
          <cell r="J156">
            <v>0</v>
          </cell>
          <cell r="X156">
            <v>-7107</v>
          </cell>
          <cell r="Y156">
            <v>-7033</v>
          </cell>
          <cell r="Z156">
            <v>-6946</v>
          </cell>
          <cell r="AA156">
            <v>-6831</v>
          </cell>
          <cell r="AB156">
            <v>-6227</v>
          </cell>
          <cell r="AC156">
            <v>-6112</v>
          </cell>
          <cell r="AD156">
            <v>-5967</v>
          </cell>
          <cell r="AE156">
            <v>-5775</v>
          </cell>
          <cell r="AF156">
            <v>-5703</v>
          </cell>
          <cell r="AG156">
            <v>-5544</v>
          </cell>
          <cell r="AH156">
            <v>-5327</v>
          </cell>
          <cell r="AI156">
            <v>-5110</v>
          </cell>
          <cell r="AJ156">
            <v>-5026</v>
          </cell>
          <cell r="BD156">
            <v>0</v>
          </cell>
          <cell r="BF156">
            <v>0</v>
          </cell>
          <cell r="BT156">
            <v>-7107</v>
          </cell>
          <cell r="BU156">
            <v>-6122</v>
          </cell>
          <cell r="BV156">
            <v>-6073</v>
          </cell>
          <cell r="BW156">
            <v>-6008</v>
          </cell>
          <cell r="BX156">
            <v>-4525</v>
          </cell>
          <cell r="BY156">
            <v>-4460</v>
          </cell>
          <cell r="BZ156">
            <v>-4378</v>
          </cell>
          <cell r="CA156">
            <v>-4247</v>
          </cell>
          <cell r="CB156">
            <v>-4207</v>
          </cell>
          <cell r="CC156">
            <v>-4116</v>
          </cell>
          <cell r="CD156">
            <v>-3968</v>
          </cell>
          <cell r="CE156">
            <v>-2916</v>
          </cell>
          <cell r="CF156">
            <v>-2863</v>
          </cell>
          <cell r="DB156">
            <v>0</v>
          </cell>
          <cell r="DP156">
            <v>0</v>
          </cell>
          <cell r="DQ156">
            <v>0</v>
          </cell>
          <cell r="DR156">
            <v>0</v>
          </cell>
          <cell r="DS156">
            <v>0</v>
          </cell>
          <cell r="DT156">
            <v>0</v>
          </cell>
          <cell r="DU156">
            <v>0</v>
          </cell>
          <cell r="DV156">
            <v>0</v>
          </cell>
          <cell r="DW156">
            <v>0</v>
          </cell>
          <cell r="DX156">
            <v>0</v>
          </cell>
          <cell r="DY156">
            <v>0</v>
          </cell>
          <cell r="DZ156">
            <v>0</v>
          </cell>
          <cell r="EA156">
            <v>0</v>
          </cell>
          <cell r="EB156">
            <v>0</v>
          </cell>
          <cell r="EX156">
            <v>0</v>
          </cell>
          <cell r="FL156">
            <v>7107</v>
          </cell>
          <cell r="FM156">
            <v>6128</v>
          </cell>
          <cell r="FN156">
            <v>6093</v>
          </cell>
          <cell r="FO156">
            <v>6045</v>
          </cell>
          <cell r="FP156">
            <v>4581</v>
          </cell>
          <cell r="FQ156">
            <v>4533</v>
          </cell>
          <cell r="FR156">
            <v>4474</v>
          </cell>
          <cell r="FS156">
            <v>4366</v>
          </cell>
          <cell r="FT156">
            <v>4337</v>
          </cell>
          <cell r="FU156">
            <v>4272</v>
          </cell>
          <cell r="FV156">
            <v>4149</v>
          </cell>
          <cell r="FW156">
            <v>3131</v>
          </cell>
          <cell r="FX156">
            <v>3089</v>
          </cell>
          <cell r="GO156">
            <v>-1305</v>
          </cell>
          <cell r="GP156">
            <v>-390</v>
          </cell>
          <cell r="GQ156">
            <v>0</v>
          </cell>
          <cell r="GR156">
            <v>1068</v>
          </cell>
          <cell r="GS156">
            <v>0</v>
          </cell>
          <cell r="GT156">
            <v>0</v>
          </cell>
          <cell r="GU156">
            <v>0</v>
          </cell>
          <cell r="GV156">
            <v>857</v>
          </cell>
        </row>
        <row r="157">
          <cell r="A157" t="str">
            <v>SP-1420</v>
          </cell>
          <cell r="B157" t="str">
            <v>SP</v>
          </cell>
          <cell r="C157">
            <v>1420</v>
          </cell>
          <cell r="D157" t="str">
            <v>16960I COM RETTIFICHE BAKOLORI</v>
          </cell>
          <cell r="E157">
            <v>0</v>
          </cell>
          <cell r="J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BA157">
            <v>0</v>
          </cell>
          <cell r="BF157">
            <v>0</v>
          </cell>
          <cell r="BT157">
            <v>0</v>
          </cell>
          <cell r="CF157">
            <v>0</v>
          </cell>
          <cell r="CW157">
            <v>0</v>
          </cell>
          <cell r="CZ157">
            <v>0</v>
          </cell>
          <cell r="DB157">
            <v>0</v>
          </cell>
          <cell r="DP157">
            <v>0</v>
          </cell>
          <cell r="DQ157">
            <v>0</v>
          </cell>
          <cell r="DR157">
            <v>0</v>
          </cell>
          <cell r="DS157">
            <v>0</v>
          </cell>
          <cell r="DT157">
            <v>0</v>
          </cell>
          <cell r="DU157">
            <v>0</v>
          </cell>
          <cell r="DV157">
            <v>0</v>
          </cell>
          <cell r="DW157">
            <v>0</v>
          </cell>
          <cell r="DX157">
            <v>0</v>
          </cell>
          <cell r="DY157">
            <v>0</v>
          </cell>
          <cell r="DZ157">
            <v>0</v>
          </cell>
          <cell r="EA157">
            <v>0</v>
          </cell>
          <cell r="EB157">
            <v>0</v>
          </cell>
          <cell r="ES157">
            <v>20450</v>
          </cell>
          <cell r="EX157">
            <v>-20095</v>
          </cell>
          <cell r="FL157">
            <v>20447</v>
          </cell>
          <cell r="FM157">
            <v>20483</v>
          </cell>
          <cell r="FN157">
            <v>20583</v>
          </cell>
          <cell r="FO157">
            <v>20747</v>
          </cell>
          <cell r="FP157">
            <v>20969</v>
          </cell>
          <cell r="FQ157">
            <v>21256</v>
          </cell>
          <cell r="FR157">
            <v>21612</v>
          </cell>
          <cell r="FS157">
            <v>22033</v>
          </cell>
          <cell r="FT157">
            <v>22470</v>
          </cell>
          <cell r="FU157">
            <v>22989</v>
          </cell>
          <cell r="FV157">
            <v>23572</v>
          </cell>
          <cell r="FW157">
            <v>24214</v>
          </cell>
          <cell r="FX157">
            <v>24883</v>
          </cell>
          <cell r="GO157">
            <v>0</v>
          </cell>
          <cell r="GP157">
            <v>0</v>
          </cell>
          <cell r="GQ157">
            <v>0</v>
          </cell>
          <cell r="GR157">
            <v>26212</v>
          </cell>
          <cell r="GS157">
            <v>0</v>
          </cell>
          <cell r="GT157">
            <v>0</v>
          </cell>
          <cell r="GU157">
            <v>0</v>
          </cell>
          <cell r="GV157">
            <v>27440</v>
          </cell>
          <cell r="GW157">
            <v>-6121.924</v>
          </cell>
          <cell r="GX157">
            <v>-6538.7460000000001</v>
          </cell>
          <cell r="GY157">
            <v>0</v>
          </cell>
          <cell r="GZ157">
            <v>3661.63</v>
          </cell>
          <cell r="HA157">
            <v>-2294.944</v>
          </cell>
          <cell r="HB157">
            <v>-4089.9430000000002</v>
          </cell>
          <cell r="HC157">
            <v>0</v>
          </cell>
          <cell r="HD157">
            <v>20700</v>
          </cell>
          <cell r="HE157">
            <v>0</v>
          </cell>
          <cell r="HF157">
            <v>0</v>
          </cell>
          <cell r="HG157">
            <v>0</v>
          </cell>
          <cell r="HH157">
            <v>21828.86</v>
          </cell>
          <cell r="HI157">
            <v>0</v>
          </cell>
          <cell r="HJ157">
            <v>0</v>
          </cell>
          <cell r="HK157">
            <v>0</v>
          </cell>
          <cell r="HL157">
            <v>4225</v>
          </cell>
          <cell r="HM157">
            <v>0</v>
          </cell>
          <cell r="HN157">
            <v>0</v>
          </cell>
          <cell r="HO157">
            <v>0</v>
          </cell>
          <cell r="HP157">
            <v>4225</v>
          </cell>
        </row>
        <row r="158">
          <cell r="A158" t="str">
            <v>SP-1430</v>
          </cell>
          <cell r="B158" t="str">
            <v>SP</v>
          </cell>
          <cell r="C158">
            <v>1430</v>
          </cell>
          <cell r="D158" t="str">
            <v>16962 COM CHOUCI</v>
          </cell>
          <cell r="E158">
            <v>-3140</v>
          </cell>
          <cell r="J158">
            <v>0</v>
          </cell>
          <cell r="X158">
            <v>-2751</v>
          </cell>
          <cell r="Y158">
            <v>-2668</v>
          </cell>
          <cell r="Z158">
            <v>-2581</v>
          </cell>
          <cell r="AA158">
            <v>-2489</v>
          </cell>
          <cell r="AB158">
            <v>-2396</v>
          </cell>
          <cell r="AC158">
            <v>-2261</v>
          </cell>
          <cell r="AD158">
            <v>-2112</v>
          </cell>
          <cell r="AE158">
            <v>-1953</v>
          </cell>
          <cell r="AF158">
            <v>-1829</v>
          </cell>
          <cell r="AG158">
            <v>-1976</v>
          </cell>
          <cell r="AH158">
            <v>-2107</v>
          </cell>
          <cell r="AI158">
            <v>-2231</v>
          </cell>
          <cell r="AJ158">
            <v>-2125</v>
          </cell>
          <cell r="BA158">
            <v>-3140</v>
          </cell>
          <cell r="BF158">
            <v>0</v>
          </cell>
          <cell r="BT158">
            <v>-2751</v>
          </cell>
          <cell r="BU158">
            <v>-2671</v>
          </cell>
          <cell r="BV158">
            <v>-2586</v>
          </cell>
          <cell r="BW158">
            <v>-2496</v>
          </cell>
          <cell r="BX158">
            <v>-2407</v>
          </cell>
          <cell r="BY158">
            <v>-2275</v>
          </cell>
          <cell r="BZ158">
            <v>-2130</v>
          </cell>
          <cell r="CA158">
            <v>-1975</v>
          </cell>
          <cell r="CB158">
            <v>-1853</v>
          </cell>
          <cell r="CC158">
            <v>-2004</v>
          </cell>
          <cell r="CD158">
            <v>-2138</v>
          </cell>
          <cell r="CE158">
            <v>-2266</v>
          </cell>
          <cell r="CF158">
            <v>-2162</v>
          </cell>
          <cell r="CW158">
            <v>0</v>
          </cell>
          <cell r="DB158">
            <v>0</v>
          </cell>
          <cell r="DP158">
            <v>0</v>
          </cell>
          <cell r="DQ158">
            <v>0</v>
          </cell>
          <cell r="DR158">
            <v>0</v>
          </cell>
          <cell r="DS158">
            <v>0</v>
          </cell>
          <cell r="DT158">
            <v>0</v>
          </cell>
          <cell r="DU158">
            <v>0</v>
          </cell>
          <cell r="DV158">
            <v>0</v>
          </cell>
          <cell r="DW158">
            <v>0</v>
          </cell>
          <cell r="DX158">
            <v>0</v>
          </cell>
          <cell r="DY158">
            <v>0</v>
          </cell>
          <cell r="DZ158">
            <v>0</v>
          </cell>
          <cell r="EA158">
            <v>0</v>
          </cell>
          <cell r="EB158">
            <v>0</v>
          </cell>
          <cell r="ES158">
            <v>2870</v>
          </cell>
          <cell r="EX158">
            <v>0</v>
          </cell>
          <cell r="FL158">
            <v>2871</v>
          </cell>
          <cell r="FM158">
            <v>2802</v>
          </cell>
          <cell r="FN158">
            <v>2729</v>
          </cell>
          <cell r="FO158">
            <v>2654</v>
          </cell>
          <cell r="FP158">
            <v>2579</v>
          </cell>
          <cell r="FQ158">
            <v>2463</v>
          </cell>
          <cell r="FR158">
            <v>2338</v>
          </cell>
          <cell r="FS158">
            <v>2204</v>
          </cell>
          <cell r="FT158">
            <v>2091</v>
          </cell>
          <cell r="FU158">
            <v>2257</v>
          </cell>
          <cell r="FV158">
            <v>2409</v>
          </cell>
          <cell r="FW158">
            <v>2555</v>
          </cell>
          <cell r="FX158">
            <v>2460</v>
          </cell>
          <cell r="GO158">
            <v>-3070</v>
          </cell>
          <cell r="GP158">
            <v>-3238</v>
          </cell>
          <cell r="GQ158">
            <v>0</v>
          </cell>
          <cell r="GR158">
            <v>4121</v>
          </cell>
          <cell r="GS158">
            <v>-473</v>
          </cell>
          <cell r="GT158">
            <v>-735</v>
          </cell>
          <cell r="GU158">
            <v>0</v>
          </cell>
          <cell r="GV158">
            <v>1967</v>
          </cell>
          <cell r="GW158">
            <v>577.43600000000004</v>
          </cell>
          <cell r="GX158">
            <v>577.43600000000004</v>
          </cell>
          <cell r="GY158">
            <v>0</v>
          </cell>
          <cell r="GZ158">
            <v>0</v>
          </cell>
          <cell r="HA158">
            <v>363.495</v>
          </cell>
          <cell r="HB158">
            <v>273.565</v>
          </cell>
          <cell r="HC158">
            <v>0</v>
          </cell>
          <cell r="HD158">
            <v>0</v>
          </cell>
          <cell r="HE158">
            <v>190.24</v>
          </cell>
          <cell r="HF158">
            <v>190.24</v>
          </cell>
          <cell r="HG158">
            <v>0</v>
          </cell>
          <cell r="HH158">
            <v>0</v>
          </cell>
          <cell r="HI158">
            <v>1638</v>
          </cell>
          <cell r="HJ158">
            <v>1638</v>
          </cell>
          <cell r="HK158">
            <v>0</v>
          </cell>
          <cell r="HL158">
            <v>0</v>
          </cell>
          <cell r="HM158">
            <v>2295</v>
          </cell>
          <cell r="HN158">
            <v>2295</v>
          </cell>
          <cell r="HO158">
            <v>0</v>
          </cell>
          <cell r="HP158">
            <v>0</v>
          </cell>
        </row>
        <row r="159">
          <cell r="A159" t="str">
            <v>SP-1190</v>
          </cell>
          <cell r="B159" t="str">
            <v>SP</v>
          </cell>
          <cell r="C159">
            <v>1190</v>
          </cell>
          <cell r="D159" t="str">
            <v>20109 COM LINE 3 MET</v>
          </cell>
          <cell r="E159">
            <v>220</v>
          </cell>
          <cell r="H159">
            <v>58.87</v>
          </cell>
          <cell r="J159">
            <v>75</v>
          </cell>
          <cell r="X159">
            <v>59</v>
          </cell>
          <cell r="Y159">
            <v>68</v>
          </cell>
          <cell r="Z159">
            <v>73</v>
          </cell>
          <cell r="AA159">
            <v>80</v>
          </cell>
          <cell r="AB159">
            <v>88</v>
          </cell>
          <cell r="AC159">
            <v>98</v>
          </cell>
          <cell r="AD159">
            <v>107</v>
          </cell>
          <cell r="AE159">
            <v>115</v>
          </cell>
          <cell r="AF159">
            <v>121</v>
          </cell>
          <cell r="AG159">
            <v>127</v>
          </cell>
          <cell r="AH159">
            <v>132</v>
          </cell>
          <cell r="AI159">
            <v>135</v>
          </cell>
          <cell r="AJ159">
            <v>139</v>
          </cell>
          <cell r="BA159">
            <v>220</v>
          </cell>
          <cell r="BD159">
            <v>58.87</v>
          </cell>
          <cell r="BF159">
            <v>75</v>
          </cell>
          <cell r="BT159">
            <v>59</v>
          </cell>
          <cell r="BU159">
            <v>68</v>
          </cell>
          <cell r="BV159">
            <v>73</v>
          </cell>
          <cell r="BW159">
            <v>80</v>
          </cell>
          <cell r="BX159">
            <v>88</v>
          </cell>
          <cell r="BY159">
            <v>98</v>
          </cell>
          <cell r="BZ159">
            <v>107</v>
          </cell>
          <cell r="CA159">
            <v>115</v>
          </cell>
          <cell r="CB159">
            <v>121</v>
          </cell>
          <cell r="CC159">
            <v>127</v>
          </cell>
          <cell r="CD159">
            <v>132</v>
          </cell>
          <cell r="CE159">
            <v>135</v>
          </cell>
          <cell r="CF159">
            <v>139</v>
          </cell>
          <cell r="CW159">
            <v>0</v>
          </cell>
          <cell r="CZ159">
            <v>0</v>
          </cell>
          <cell r="DB159">
            <v>0</v>
          </cell>
          <cell r="DP159">
            <v>0</v>
          </cell>
          <cell r="DQ159">
            <v>0</v>
          </cell>
          <cell r="DR159">
            <v>0</v>
          </cell>
          <cell r="DS159">
            <v>0</v>
          </cell>
          <cell r="DT159">
            <v>0</v>
          </cell>
          <cell r="DU159">
            <v>0</v>
          </cell>
          <cell r="DV159">
            <v>0</v>
          </cell>
          <cell r="DW159">
            <v>0</v>
          </cell>
          <cell r="DX159">
            <v>0</v>
          </cell>
          <cell r="DY159">
            <v>0</v>
          </cell>
          <cell r="DZ159">
            <v>0</v>
          </cell>
          <cell r="EA159">
            <v>0</v>
          </cell>
          <cell r="EB159">
            <v>0</v>
          </cell>
          <cell r="ES159">
            <v>0</v>
          </cell>
          <cell r="EV159">
            <v>0</v>
          </cell>
          <cell r="EX159">
            <v>0</v>
          </cell>
          <cell r="FL159">
            <v>0</v>
          </cell>
          <cell r="FM159">
            <v>0</v>
          </cell>
          <cell r="FN159">
            <v>0</v>
          </cell>
          <cell r="FO159">
            <v>0</v>
          </cell>
          <cell r="FP159">
            <v>0</v>
          </cell>
          <cell r="FQ159">
            <v>0</v>
          </cell>
          <cell r="FR159">
            <v>0</v>
          </cell>
          <cell r="FS159">
            <v>0</v>
          </cell>
          <cell r="FT159">
            <v>0</v>
          </cell>
          <cell r="FU159">
            <v>0</v>
          </cell>
          <cell r="FV159">
            <v>0</v>
          </cell>
          <cell r="FW159">
            <v>0</v>
          </cell>
          <cell r="FX159">
            <v>0</v>
          </cell>
          <cell r="GO159">
            <v>156</v>
          </cell>
          <cell r="GP159">
            <v>156</v>
          </cell>
          <cell r="GQ159">
            <v>0</v>
          </cell>
          <cell r="GR159">
            <v>0</v>
          </cell>
          <cell r="GS159">
            <v>81</v>
          </cell>
          <cell r="GT159">
            <v>81</v>
          </cell>
          <cell r="GU159">
            <v>0</v>
          </cell>
          <cell r="GV159">
            <v>0</v>
          </cell>
          <cell r="GW159">
            <v>1151.8889999999999</v>
          </cell>
          <cell r="GX159">
            <v>1151.8889999999999</v>
          </cell>
          <cell r="GY159">
            <v>0</v>
          </cell>
          <cell r="GZ159">
            <v>0</v>
          </cell>
          <cell r="HA159">
            <v>333.28500000000003</v>
          </cell>
          <cell r="HB159">
            <v>333.28500000000003</v>
          </cell>
          <cell r="HC159">
            <v>0</v>
          </cell>
          <cell r="HD159">
            <v>0</v>
          </cell>
          <cell r="HE159">
            <v>175.9</v>
          </cell>
          <cell r="HF159">
            <v>175.9</v>
          </cell>
          <cell r="HG159">
            <v>0</v>
          </cell>
          <cell r="HH159">
            <v>0</v>
          </cell>
          <cell r="HI159">
            <v>1381</v>
          </cell>
          <cell r="HJ159">
            <v>1381</v>
          </cell>
          <cell r="HK159">
            <v>0</v>
          </cell>
          <cell r="HL159">
            <v>0</v>
          </cell>
          <cell r="HM159">
            <v>1381</v>
          </cell>
          <cell r="HN159">
            <v>1381</v>
          </cell>
          <cell r="HO159">
            <v>0</v>
          </cell>
          <cell r="HP159">
            <v>0</v>
          </cell>
        </row>
        <row r="160">
          <cell r="A160" t="str">
            <v>SP-1050</v>
          </cell>
          <cell r="B160" t="str">
            <v>SP</v>
          </cell>
          <cell r="C160">
            <v>1050</v>
          </cell>
          <cell r="D160" t="str">
            <v>22030 COM CSC LUGANO</v>
          </cell>
          <cell r="E160">
            <v>7930</v>
          </cell>
          <cell r="H160">
            <v>7562.47</v>
          </cell>
          <cell r="J160">
            <v>6712</v>
          </cell>
          <cell r="X160">
            <v>9190</v>
          </cell>
          <cell r="Y160">
            <v>9020</v>
          </cell>
          <cell r="Z160">
            <v>9646</v>
          </cell>
          <cell r="AA160">
            <v>9615</v>
          </cell>
          <cell r="AB160">
            <v>9822</v>
          </cell>
          <cell r="AC160">
            <v>10320</v>
          </cell>
          <cell r="AD160">
            <v>10341</v>
          </cell>
          <cell r="AE160">
            <v>10514</v>
          </cell>
          <cell r="AF160">
            <v>10997</v>
          </cell>
          <cell r="AG160">
            <v>10931</v>
          </cell>
          <cell r="AH160">
            <v>11048</v>
          </cell>
          <cell r="AI160">
            <v>11501</v>
          </cell>
          <cell r="AJ160">
            <v>11418</v>
          </cell>
          <cell r="BA160">
            <v>7640</v>
          </cell>
          <cell r="BD160">
            <v>7355.56</v>
          </cell>
          <cell r="BF160">
            <v>6350</v>
          </cell>
          <cell r="BT160">
            <v>8748</v>
          </cell>
          <cell r="BU160">
            <v>8620</v>
          </cell>
          <cell r="BV160">
            <v>9225</v>
          </cell>
          <cell r="BW160">
            <v>9237</v>
          </cell>
          <cell r="BX160">
            <v>9422</v>
          </cell>
          <cell r="BY160">
            <v>9963</v>
          </cell>
          <cell r="BZ160">
            <v>9962</v>
          </cell>
          <cell r="CA160">
            <v>10177</v>
          </cell>
          <cell r="CB160">
            <v>10640</v>
          </cell>
          <cell r="CC160">
            <v>10615</v>
          </cell>
          <cell r="CD160">
            <v>10711</v>
          </cell>
          <cell r="CE160">
            <v>11208</v>
          </cell>
          <cell r="CF160">
            <v>11166</v>
          </cell>
          <cell r="CW160">
            <v>8710</v>
          </cell>
          <cell r="CZ160">
            <v>10253.75</v>
          </cell>
          <cell r="DB160">
            <v>11255</v>
          </cell>
          <cell r="DP160">
            <v>7109</v>
          </cell>
          <cell r="DQ160">
            <v>7330</v>
          </cell>
          <cell r="DR160">
            <v>6817</v>
          </cell>
          <cell r="DS160">
            <v>6896</v>
          </cell>
          <cell r="DT160">
            <v>6762</v>
          </cell>
          <cell r="DU160">
            <v>6274</v>
          </cell>
          <cell r="DV160">
            <v>6327</v>
          </cell>
          <cell r="DW160">
            <v>6166</v>
          </cell>
          <cell r="DX160">
            <v>5757</v>
          </cell>
          <cell r="DY160">
            <v>5836</v>
          </cell>
          <cell r="DZ160">
            <v>5814</v>
          </cell>
          <cell r="EA160">
            <v>5393</v>
          </cell>
          <cell r="EB160">
            <v>5506</v>
          </cell>
          <cell r="ES160">
            <v>10570</v>
          </cell>
          <cell r="EV160">
            <v>12130.85</v>
          </cell>
          <cell r="EX160">
            <v>13137</v>
          </cell>
          <cell r="FL160">
            <v>8970</v>
          </cell>
          <cell r="FM160">
            <v>9192</v>
          </cell>
          <cell r="FN160">
            <v>8679</v>
          </cell>
          <cell r="FO160">
            <v>8757</v>
          </cell>
          <cell r="FP160">
            <v>8624</v>
          </cell>
          <cell r="FQ160">
            <v>8135</v>
          </cell>
          <cell r="FR160">
            <v>8188</v>
          </cell>
          <cell r="FS160">
            <v>8028</v>
          </cell>
          <cell r="FT160">
            <v>7619</v>
          </cell>
          <cell r="FU160">
            <v>7697</v>
          </cell>
          <cell r="FV160">
            <v>7676</v>
          </cell>
          <cell r="FW160">
            <v>7254</v>
          </cell>
          <cell r="FX160">
            <v>7368</v>
          </cell>
          <cell r="GO160">
            <v>16152</v>
          </cell>
          <cell r="GP160">
            <v>16092</v>
          </cell>
          <cell r="GQ160">
            <v>1564</v>
          </cell>
          <cell r="GR160">
            <v>3425</v>
          </cell>
          <cell r="GS160">
            <v>17632</v>
          </cell>
          <cell r="GT160">
            <v>17255</v>
          </cell>
          <cell r="GU160">
            <v>1043</v>
          </cell>
          <cell r="GV160">
            <v>2904</v>
          </cell>
          <cell r="GW160">
            <v>16981.678</v>
          </cell>
          <cell r="GX160">
            <v>14520.132</v>
          </cell>
          <cell r="GY160">
            <v>2669.5680000000002</v>
          </cell>
          <cell r="GZ160">
            <v>2669.55</v>
          </cell>
          <cell r="HA160">
            <v>10111</v>
          </cell>
          <cell r="HB160">
            <v>10370</v>
          </cell>
          <cell r="HC160">
            <v>5343.2439999999997</v>
          </cell>
          <cell r="HD160">
            <v>7120</v>
          </cell>
          <cell r="HE160">
            <v>4900</v>
          </cell>
          <cell r="HF160">
            <v>4595.1099999999997</v>
          </cell>
          <cell r="HG160">
            <v>8342.5</v>
          </cell>
          <cell r="HH160">
            <v>10147.68</v>
          </cell>
          <cell r="HI160">
            <v>19938</v>
          </cell>
          <cell r="HJ160">
            <v>17266</v>
          </cell>
          <cell r="HK160">
            <v>1158</v>
          </cell>
          <cell r="HL160">
            <v>1158</v>
          </cell>
          <cell r="HM160">
            <v>20589</v>
          </cell>
          <cell r="HN160">
            <v>18188</v>
          </cell>
          <cell r="HO160">
            <v>1424</v>
          </cell>
          <cell r="HP160">
            <v>1424</v>
          </cell>
        </row>
        <row r="161">
          <cell r="A161" t="str">
            <v>SP-1450</v>
          </cell>
          <cell r="B161" t="str">
            <v>SP</v>
          </cell>
          <cell r="C161">
            <v>1450</v>
          </cell>
          <cell r="D161" t="str">
            <v>24313 COM NATHPA JHAKRI JV</v>
          </cell>
          <cell r="E161">
            <v>-4940</v>
          </cell>
          <cell r="H161">
            <v>-2713.67</v>
          </cell>
          <cell r="J161">
            <v>-3724</v>
          </cell>
          <cell r="X161">
            <v>-2654</v>
          </cell>
          <cell r="Y161">
            <v>-2654</v>
          </cell>
          <cell r="Z161">
            <v>-2654</v>
          </cell>
          <cell r="AA161">
            <v>-2654</v>
          </cell>
          <cell r="AB161">
            <v>-2654</v>
          </cell>
          <cell r="AC161">
            <v>-2654</v>
          </cell>
          <cell r="AD161">
            <v>-2654</v>
          </cell>
          <cell r="AE161">
            <v>-2654</v>
          </cell>
          <cell r="AF161">
            <v>-2654</v>
          </cell>
          <cell r="AG161">
            <v>-2654</v>
          </cell>
          <cell r="AH161">
            <v>-2654</v>
          </cell>
          <cell r="AI161">
            <v>-2654</v>
          </cell>
          <cell r="AJ161">
            <v>-2654</v>
          </cell>
          <cell r="BA161">
            <v>-4940</v>
          </cell>
          <cell r="BD161">
            <v>-2713.67</v>
          </cell>
          <cell r="BF161">
            <v>-3724</v>
          </cell>
          <cell r="BT161">
            <v>-2654</v>
          </cell>
          <cell r="BU161">
            <v>-2654</v>
          </cell>
          <cell r="BV161">
            <v>-2654</v>
          </cell>
          <cell r="BW161">
            <v>-2654</v>
          </cell>
          <cell r="BX161">
            <v>-2654</v>
          </cell>
          <cell r="BY161">
            <v>-2654</v>
          </cell>
          <cell r="BZ161">
            <v>-2654</v>
          </cell>
          <cell r="CA161">
            <v>-2654</v>
          </cell>
          <cell r="CB161">
            <v>-2654</v>
          </cell>
          <cell r="CC161">
            <v>-2654</v>
          </cell>
          <cell r="CD161">
            <v>-2654</v>
          </cell>
          <cell r="CE161">
            <v>-2654</v>
          </cell>
          <cell r="CF161">
            <v>-2654</v>
          </cell>
          <cell r="CW161">
            <v>1890</v>
          </cell>
          <cell r="CZ161">
            <v>1846.04</v>
          </cell>
          <cell r="DB161">
            <v>1921</v>
          </cell>
          <cell r="DP161">
            <v>1822</v>
          </cell>
          <cell r="DQ161">
            <v>1805</v>
          </cell>
          <cell r="DR161">
            <v>1787</v>
          </cell>
          <cell r="DS161">
            <v>1770</v>
          </cell>
          <cell r="DT161">
            <v>1753</v>
          </cell>
          <cell r="DU161">
            <v>1736</v>
          </cell>
          <cell r="DV161">
            <v>1719</v>
          </cell>
          <cell r="DW161">
            <v>1702</v>
          </cell>
          <cell r="DX161">
            <v>1686</v>
          </cell>
          <cell r="DY161">
            <v>1670</v>
          </cell>
          <cell r="DZ161">
            <v>1654</v>
          </cell>
          <cell r="EA161">
            <v>1637</v>
          </cell>
          <cell r="EB161">
            <v>1621</v>
          </cell>
          <cell r="ES161">
            <v>1890</v>
          </cell>
          <cell r="EV161">
            <v>-345.02</v>
          </cell>
          <cell r="EX161">
            <v>607</v>
          </cell>
          <cell r="FL161">
            <v>-449</v>
          </cell>
          <cell r="FM161">
            <v>-466</v>
          </cell>
          <cell r="FN161">
            <v>-483</v>
          </cell>
          <cell r="FO161">
            <v>-501</v>
          </cell>
          <cell r="FP161">
            <v>-518</v>
          </cell>
          <cell r="FQ161">
            <v>-535</v>
          </cell>
          <cell r="FR161">
            <v>-552</v>
          </cell>
          <cell r="FS161">
            <v>-568</v>
          </cell>
          <cell r="FT161">
            <v>-585</v>
          </cell>
          <cell r="FU161">
            <v>-601</v>
          </cell>
          <cell r="FV161">
            <v>-617</v>
          </cell>
          <cell r="FW161">
            <v>-633</v>
          </cell>
          <cell r="FX161">
            <v>-650</v>
          </cell>
          <cell r="GO161">
            <v>-2762</v>
          </cell>
          <cell r="GP161">
            <v>-2762</v>
          </cell>
          <cell r="GQ161">
            <v>1240</v>
          </cell>
          <cell r="GR161">
            <v>-1030</v>
          </cell>
          <cell r="GS161">
            <v>-2762</v>
          </cell>
          <cell r="GT161">
            <v>-2762</v>
          </cell>
          <cell r="GU161">
            <v>1240</v>
          </cell>
          <cell r="GV161">
            <v>-1030</v>
          </cell>
          <cell r="GW161">
            <v>-4801.6769999999997</v>
          </cell>
          <cell r="GX161">
            <v>-4801.6769999999997</v>
          </cell>
          <cell r="GY161">
            <v>2290.9839999999999</v>
          </cell>
          <cell r="GZ161">
            <v>945.13</v>
          </cell>
          <cell r="HA161">
            <v>-3113.9140000000002</v>
          </cell>
          <cell r="HB161">
            <v>-3113.9140000000002</v>
          </cell>
          <cell r="HC161">
            <v>1876.059</v>
          </cell>
          <cell r="HD161">
            <v>-380</v>
          </cell>
          <cell r="HE161">
            <v>-3970.09</v>
          </cell>
          <cell r="HF161">
            <v>-3970.09</v>
          </cell>
          <cell r="HG161">
            <v>2172.4299999999998</v>
          </cell>
          <cell r="HH161">
            <v>826.57</v>
          </cell>
          <cell r="HI161">
            <v>0</v>
          </cell>
          <cell r="HJ161">
            <v>0</v>
          </cell>
          <cell r="HK161">
            <v>0</v>
          </cell>
          <cell r="HL161">
            <v>-3923</v>
          </cell>
          <cell r="HM161">
            <v>0</v>
          </cell>
          <cell r="HN161">
            <v>0</v>
          </cell>
          <cell r="HO161">
            <v>0</v>
          </cell>
          <cell r="HP161">
            <v>-3923</v>
          </cell>
        </row>
        <row r="162">
          <cell r="A162" t="str">
            <v>SP-1460</v>
          </cell>
          <cell r="B162" t="str">
            <v>SP</v>
          </cell>
          <cell r="C162">
            <v>1460</v>
          </cell>
          <cell r="D162" t="str">
            <v>28155 COM PGH LTD</v>
          </cell>
          <cell r="E162">
            <v>4000</v>
          </cell>
          <cell r="H162">
            <v>3465.76</v>
          </cell>
          <cell r="J162">
            <v>3631</v>
          </cell>
          <cell r="X162">
            <v>3996</v>
          </cell>
          <cell r="Y162">
            <v>3952</v>
          </cell>
          <cell r="Z162">
            <v>3886</v>
          </cell>
          <cell r="AA162">
            <v>3878</v>
          </cell>
          <cell r="AB162">
            <v>3504</v>
          </cell>
          <cell r="AC162">
            <v>3463</v>
          </cell>
          <cell r="AD162">
            <v>3499</v>
          </cell>
          <cell r="AE162">
            <v>3436</v>
          </cell>
          <cell r="AF162">
            <v>3445</v>
          </cell>
          <cell r="AG162">
            <v>3512</v>
          </cell>
          <cell r="AH162">
            <v>3492</v>
          </cell>
          <cell r="AI162">
            <v>3429</v>
          </cell>
          <cell r="AJ162">
            <v>3519</v>
          </cell>
          <cell r="BA162">
            <v>1480</v>
          </cell>
          <cell r="BD162">
            <v>1448.53</v>
          </cell>
          <cell r="BF162">
            <v>1548</v>
          </cell>
          <cell r="BT162">
            <v>1485</v>
          </cell>
          <cell r="BU162">
            <v>1440</v>
          </cell>
          <cell r="BV162">
            <v>1373</v>
          </cell>
          <cell r="BW162">
            <v>1364</v>
          </cell>
          <cell r="BX162">
            <v>989</v>
          </cell>
          <cell r="BY162">
            <v>947</v>
          </cell>
          <cell r="BZ162">
            <v>982</v>
          </cell>
          <cell r="CA162">
            <v>917</v>
          </cell>
          <cell r="CB162">
            <v>926</v>
          </cell>
          <cell r="CC162">
            <v>992</v>
          </cell>
          <cell r="CD162">
            <v>971</v>
          </cell>
          <cell r="CE162">
            <v>907</v>
          </cell>
          <cell r="CF162">
            <v>995</v>
          </cell>
          <cell r="CW162">
            <v>400</v>
          </cell>
          <cell r="CZ162">
            <v>247.7</v>
          </cell>
          <cell r="DB162">
            <v>256</v>
          </cell>
          <cell r="DP162">
            <v>405</v>
          </cell>
          <cell r="DQ162">
            <v>458</v>
          </cell>
          <cell r="DR162">
            <v>534</v>
          </cell>
          <cell r="DS162">
            <v>553</v>
          </cell>
          <cell r="DT162">
            <v>939</v>
          </cell>
          <cell r="DU162">
            <v>993</v>
          </cell>
          <cell r="DV162">
            <v>973</v>
          </cell>
          <cell r="DW162">
            <v>1054</v>
          </cell>
          <cell r="DX162">
            <v>1052</v>
          </cell>
          <cell r="DY162">
            <v>998</v>
          </cell>
          <cell r="DZ162">
            <v>1032</v>
          </cell>
          <cell r="EA162">
            <v>1109</v>
          </cell>
          <cell r="EB162">
            <v>1027</v>
          </cell>
          <cell r="ES162">
            <v>-2520</v>
          </cell>
          <cell r="EV162">
            <v>-2670.88</v>
          </cell>
          <cell r="EX162">
            <v>-2759</v>
          </cell>
          <cell r="FL162">
            <v>-2518</v>
          </cell>
          <cell r="FM162">
            <v>-2465</v>
          </cell>
          <cell r="FN162">
            <v>-2389</v>
          </cell>
          <cell r="FO162">
            <v>-2369</v>
          </cell>
          <cell r="FP162">
            <v>-1984</v>
          </cell>
          <cell r="FQ162">
            <v>-1930</v>
          </cell>
          <cell r="FR162">
            <v>-1950</v>
          </cell>
          <cell r="FS162">
            <v>-1869</v>
          </cell>
          <cell r="FT162">
            <v>-1871</v>
          </cell>
          <cell r="FU162">
            <v>-1925</v>
          </cell>
          <cell r="FV162">
            <v>-1891</v>
          </cell>
          <cell r="FW162">
            <v>-1813</v>
          </cell>
          <cell r="FX162">
            <v>-1895</v>
          </cell>
          <cell r="GO162">
            <v>3551</v>
          </cell>
          <cell r="GP162">
            <v>1005</v>
          </cell>
          <cell r="GQ162">
            <v>2198</v>
          </cell>
          <cell r="GR162">
            <v>-725</v>
          </cell>
          <cell r="GS162">
            <v>1757</v>
          </cell>
          <cell r="GT162">
            <v>1770</v>
          </cell>
          <cell r="GU162">
            <v>4081</v>
          </cell>
          <cell r="GV162">
            <v>1158</v>
          </cell>
          <cell r="GW162">
            <v>533.94299999999998</v>
          </cell>
          <cell r="GX162">
            <v>-1640.175</v>
          </cell>
          <cell r="GY162">
            <v>464.16699999999997</v>
          </cell>
          <cell r="GZ162">
            <v>464.17</v>
          </cell>
          <cell r="HA162">
            <v>987.06299999999999</v>
          </cell>
          <cell r="HB162">
            <v>-1378.4860000000001</v>
          </cell>
          <cell r="HC162">
            <v>1498.8009999999999</v>
          </cell>
          <cell r="HD162">
            <v>580</v>
          </cell>
          <cell r="HE162">
            <v>3313.24</v>
          </cell>
          <cell r="HF162">
            <v>794.98</v>
          </cell>
          <cell r="HG162">
            <v>312.60000000000002</v>
          </cell>
          <cell r="HH162">
            <v>-2192.09</v>
          </cell>
          <cell r="HI162">
            <v>1390</v>
          </cell>
          <cell r="HJ162">
            <v>-786</v>
          </cell>
          <cell r="HK162">
            <v>280</v>
          </cell>
          <cell r="HL162">
            <v>280</v>
          </cell>
          <cell r="HM162">
            <v>1679</v>
          </cell>
          <cell r="HN162">
            <v>-499</v>
          </cell>
          <cell r="HO162">
            <v>309</v>
          </cell>
          <cell r="HP162">
            <v>309</v>
          </cell>
        </row>
        <row r="163">
          <cell r="A163" t="str">
            <v>SP-1470</v>
          </cell>
          <cell r="B163" t="str">
            <v>SP</v>
          </cell>
          <cell r="C163">
            <v>1470</v>
          </cell>
          <cell r="D163" t="str">
            <v>32128 COM OGONI</v>
          </cell>
          <cell r="E163">
            <v>-11420</v>
          </cell>
          <cell r="H163">
            <v>-2313.17</v>
          </cell>
          <cell r="J163">
            <v>-2206</v>
          </cell>
          <cell r="X163">
            <v>-4292</v>
          </cell>
          <cell r="Y163">
            <v>-4019</v>
          </cell>
          <cell r="Z163">
            <v>-3610</v>
          </cell>
          <cell r="AA163">
            <v>-3400</v>
          </cell>
          <cell r="AB163">
            <v>-3173</v>
          </cell>
          <cell r="AC163">
            <v>-3268</v>
          </cell>
          <cell r="AD163">
            <v>-3241</v>
          </cell>
          <cell r="AE163">
            <v>-3211</v>
          </cell>
          <cell r="AF163">
            <v>-3333</v>
          </cell>
          <cell r="AG163">
            <v>-3395</v>
          </cell>
          <cell r="AH163">
            <v>-3461</v>
          </cell>
          <cell r="AI163">
            <v>-3279</v>
          </cell>
          <cell r="AJ163">
            <v>-2925</v>
          </cell>
          <cell r="BA163">
            <v>-5660</v>
          </cell>
          <cell r="BD163">
            <v>1535.66</v>
          </cell>
          <cell r="BF163">
            <v>1770</v>
          </cell>
          <cell r="BT163">
            <v>2034</v>
          </cell>
          <cell r="BU163">
            <v>2243</v>
          </cell>
          <cell r="BV163">
            <v>2577</v>
          </cell>
          <cell r="BW163">
            <v>2701</v>
          </cell>
          <cell r="BX163">
            <v>2842</v>
          </cell>
          <cell r="BY163">
            <v>2651</v>
          </cell>
          <cell r="BZ163">
            <v>2561</v>
          </cell>
          <cell r="CA163">
            <v>2462</v>
          </cell>
          <cell r="CB163">
            <v>2286</v>
          </cell>
          <cell r="CC163">
            <v>2129</v>
          </cell>
          <cell r="CD163">
            <v>1956</v>
          </cell>
          <cell r="CE163">
            <v>2031</v>
          </cell>
          <cell r="CF163">
            <v>2331</v>
          </cell>
          <cell r="CW163">
            <v>7840</v>
          </cell>
          <cell r="CZ163">
            <v>2052.83</v>
          </cell>
          <cell r="DB163">
            <v>2121</v>
          </cell>
          <cell r="DP163">
            <v>738</v>
          </cell>
          <cell r="DQ163">
            <v>561</v>
          </cell>
          <cell r="DR163">
            <v>264</v>
          </cell>
          <cell r="DS163">
            <v>182</v>
          </cell>
          <cell r="DT163">
            <v>83</v>
          </cell>
          <cell r="DU163">
            <v>322</v>
          </cell>
          <cell r="DV163">
            <v>471</v>
          </cell>
          <cell r="DW163">
            <v>633</v>
          </cell>
          <cell r="DX163">
            <v>836</v>
          </cell>
          <cell r="DY163">
            <v>1041</v>
          </cell>
          <cell r="DZ163">
            <v>1267</v>
          </cell>
          <cell r="EA163">
            <v>1246</v>
          </cell>
          <cell r="EB163">
            <v>972</v>
          </cell>
          <cell r="ES163">
            <v>7840</v>
          </cell>
          <cell r="EV163">
            <v>2052.83</v>
          </cell>
          <cell r="EX163">
            <v>2121</v>
          </cell>
          <cell r="FL163">
            <v>738</v>
          </cell>
          <cell r="FM163">
            <v>561</v>
          </cell>
          <cell r="FN163">
            <v>264</v>
          </cell>
          <cell r="FO163">
            <v>182</v>
          </cell>
          <cell r="FP163">
            <v>83</v>
          </cell>
          <cell r="FQ163">
            <v>322</v>
          </cell>
          <cell r="FR163">
            <v>471</v>
          </cell>
          <cell r="FS163">
            <v>633</v>
          </cell>
          <cell r="FT163">
            <v>836</v>
          </cell>
          <cell r="FU163">
            <v>1041</v>
          </cell>
          <cell r="FV163">
            <v>1267</v>
          </cell>
          <cell r="FW163">
            <v>1246</v>
          </cell>
          <cell r="FX163">
            <v>972</v>
          </cell>
          <cell r="GO163">
            <v>670</v>
          </cell>
          <cell r="GP163">
            <v>3933</v>
          </cell>
          <cell r="GQ163">
            <v>1013</v>
          </cell>
          <cell r="GR163">
            <v>1013</v>
          </cell>
          <cell r="GS163">
            <v>2889</v>
          </cell>
          <cell r="GT163">
            <v>3962</v>
          </cell>
          <cell r="GU163">
            <v>1511</v>
          </cell>
          <cell r="GV163">
            <v>1511</v>
          </cell>
          <cell r="GW163">
            <v>-3523.1190000000001</v>
          </cell>
          <cell r="GX163">
            <v>819.15200000000004</v>
          </cell>
          <cell r="GY163">
            <v>3665.0479999999998</v>
          </cell>
          <cell r="GZ163">
            <v>3665.05</v>
          </cell>
          <cell r="HA163">
            <v>-3156.942</v>
          </cell>
          <cell r="HB163">
            <v>1798.4559999999999</v>
          </cell>
          <cell r="HC163">
            <v>1224.2940000000001</v>
          </cell>
          <cell r="HD163">
            <v>1220</v>
          </cell>
          <cell r="HE163">
            <v>-6400.59</v>
          </cell>
          <cell r="HF163">
            <v>-34.03</v>
          </cell>
          <cell r="HG163">
            <v>5697.51</v>
          </cell>
          <cell r="HH163">
            <v>5697.51</v>
          </cell>
          <cell r="HI163">
            <v>291</v>
          </cell>
          <cell r="HJ163">
            <v>4377</v>
          </cell>
          <cell r="HK163">
            <v>2299</v>
          </cell>
          <cell r="HL163">
            <v>2299</v>
          </cell>
          <cell r="HM163">
            <v>2730</v>
          </cell>
          <cell r="HN163">
            <v>6689</v>
          </cell>
          <cell r="HO163">
            <v>987</v>
          </cell>
          <cell r="HP163">
            <v>987</v>
          </cell>
        </row>
        <row r="164">
          <cell r="A164" t="str">
            <v>SP-1642</v>
          </cell>
          <cell r="B164" t="str">
            <v>SP</v>
          </cell>
          <cell r="C164">
            <v>1642</v>
          </cell>
          <cell r="D164" t="str">
            <v>32129 TOWN SHIP</v>
          </cell>
          <cell r="E164">
            <v>0</v>
          </cell>
          <cell r="J164">
            <v>0</v>
          </cell>
          <cell r="BA164">
            <v>0</v>
          </cell>
          <cell r="BF164">
            <v>0</v>
          </cell>
          <cell r="CW164">
            <v>0</v>
          </cell>
          <cell r="DB164">
            <v>0</v>
          </cell>
          <cell r="ES164">
            <v>0</v>
          </cell>
          <cell r="EX164">
            <v>0</v>
          </cell>
          <cell r="GW164">
            <v>1215.2080000000001</v>
          </cell>
          <cell r="GX164">
            <v>1215.2080000000001</v>
          </cell>
          <cell r="GY164">
            <v>0</v>
          </cell>
          <cell r="GZ164">
            <v>0</v>
          </cell>
          <cell r="HA164">
            <v>0</v>
          </cell>
          <cell r="HB164">
            <v>0</v>
          </cell>
          <cell r="HC164">
            <v>0</v>
          </cell>
          <cell r="HD164">
            <v>0</v>
          </cell>
          <cell r="HE164">
            <v>-511.56</v>
          </cell>
          <cell r="HF164">
            <v>-511.56</v>
          </cell>
          <cell r="HG164">
            <v>0</v>
          </cell>
          <cell r="HH164">
            <v>0</v>
          </cell>
          <cell r="HI164">
            <v>1215</v>
          </cell>
          <cell r="HJ164">
            <v>1215</v>
          </cell>
          <cell r="HK164">
            <v>0</v>
          </cell>
          <cell r="HL164">
            <v>0</v>
          </cell>
          <cell r="HM164">
            <v>1215</v>
          </cell>
          <cell r="HN164">
            <v>1215</v>
          </cell>
          <cell r="HO164">
            <v>0</v>
          </cell>
          <cell r="HP164">
            <v>0</v>
          </cell>
        </row>
        <row r="165">
          <cell r="A165" t="str">
            <v>SP-1200</v>
          </cell>
          <cell r="B165" t="str">
            <v>SP</v>
          </cell>
          <cell r="C165">
            <v>1200</v>
          </cell>
          <cell r="D165" t="str">
            <v>36281 COM Thessaloniki Metro</v>
          </cell>
          <cell r="E165">
            <v>-2580</v>
          </cell>
          <cell r="H165">
            <v>-2941.18</v>
          </cell>
          <cell r="J165">
            <v>-2967</v>
          </cell>
          <cell r="X165">
            <v>-2989</v>
          </cell>
          <cell r="Y165">
            <v>-3017</v>
          </cell>
          <cell r="Z165">
            <v>-3045</v>
          </cell>
          <cell r="AA165">
            <v>-3072</v>
          </cell>
          <cell r="AB165">
            <v>-3099</v>
          </cell>
          <cell r="AC165">
            <v>-3126</v>
          </cell>
          <cell r="AD165">
            <v>-3153</v>
          </cell>
          <cell r="AE165">
            <v>-3179</v>
          </cell>
          <cell r="AF165">
            <v>-3205</v>
          </cell>
          <cell r="AG165">
            <v>-3231</v>
          </cell>
          <cell r="AH165">
            <v>-3256</v>
          </cell>
          <cell r="AI165">
            <v>-3281</v>
          </cell>
          <cell r="AJ165">
            <v>-3306</v>
          </cell>
          <cell r="BA165">
            <v>-2580</v>
          </cell>
          <cell r="BD165">
            <v>-2941.18</v>
          </cell>
          <cell r="BF165">
            <v>-2967</v>
          </cell>
          <cell r="BT165">
            <v>-2989</v>
          </cell>
          <cell r="BU165">
            <v>-3017</v>
          </cell>
          <cell r="BV165">
            <v>-3045</v>
          </cell>
          <cell r="BW165">
            <v>-3072</v>
          </cell>
          <cell r="BX165">
            <v>-3099</v>
          </cell>
          <cell r="BY165">
            <v>-3126</v>
          </cell>
          <cell r="BZ165">
            <v>-3153</v>
          </cell>
          <cell r="CA165">
            <v>-3179</v>
          </cell>
          <cell r="CB165">
            <v>-3205</v>
          </cell>
          <cell r="CC165">
            <v>-3231</v>
          </cell>
          <cell r="CD165">
            <v>-3256</v>
          </cell>
          <cell r="CE165">
            <v>-3281</v>
          </cell>
          <cell r="CF165">
            <v>-3306</v>
          </cell>
          <cell r="CW165">
            <v>0</v>
          </cell>
          <cell r="CZ165">
            <v>0</v>
          </cell>
          <cell r="DB165">
            <v>0</v>
          </cell>
          <cell r="DP165">
            <v>0</v>
          </cell>
          <cell r="DQ165">
            <v>0</v>
          </cell>
          <cell r="DR165">
            <v>0</v>
          </cell>
          <cell r="DS165">
            <v>0</v>
          </cell>
          <cell r="DT165">
            <v>0</v>
          </cell>
          <cell r="DU165">
            <v>0</v>
          </cell>
          <cell r="DV165">
            <v>0</v>
          </cell>
          <cell r="DW165">
            <v>0</v>
          </cell>
          <cell r="DX165">
            <v>0</v>
          </cell>
          <cell r="DY165">
            <v>0</v>
          </cell>
          <cell r="DZ165">
            <v>0</v>
          </cell>
          <cell r="EA165">
            <v>0</v>
          </cell>
          <cell r="EB165">
            <v>0</v>
          </cell>
          <cell r="ES165">
            <v>0</v>
          </cell>
          <cell r="EV165">
            <v>0</v>
          </cell>
          <cell r="EX165">
            <v>0</v>
          </cell>
          <cell r="FL165">
            <v>0</v>
          </cell>
          <cell r="FM165">
            <v>0</v>
          </cell>
          <cell r="FN165">
            <v>0</v>
          </cell>
          <cell r="FO165">
            <v>0</v>
          </cell>
          <cell r="FP165">
            <v>0</v>
          </cell>
          <cell r="FQ165">
            <v>0</v>
          </cell>
          <cell r="FR165">
            <v>0</v>
          </cell>
          <cell r="FS165">
            <v>0</v>
          </cell>
          <cell r="FT165">
            <v>0</v>
          </cell>
          <cell r="FU165">
            <v>0</v>
          </cell>
          <cell r="FV165">
            <v>0</v>
          </cell>
          <cell r="FW165">
            <v>0</v>
          </cell>
          <cell r="FX165">
            <v>0</v>
          </cell>
          <cell r="GO165">
            <v>-3565</v>
          </cell>
          <cell r="GP165">
            <v>-3565</v>
          </cell>
          <cell r="GQ165">
            <v>0</v>
          </cell>
          <cell r="GR165">
            <v>0</v>
          </cell>
          <cell r="GS165">
            <v>-3697</v>
          </cell>
          <cell r="GT165">
            <v>-3697</v>
          </cell>
          <cell r="GU165">
            <v>0</v>
          </cell>
          <cell r="GV165">
            <v>0</v>
          </cell>
          <cell r="GW165">
            <v>-1808.2670000000001</v>
          </cell>
          <cell r="GX165">
            <v>-1808.2670000000001</v>
          </cell>
          <cell r="GY165">
            <v>0</v>
          </cell>
          <cell r="GZ165">
            <v>0</v>
          </cell>
          <cell r="HA165">
            <v>-3453.6610000000001</v>
          </cell>
          <cell r="HB165">
            <v>-3453.6610000000001</v>
          </cell>
          <cell r="HC165">
            <v>0</v>
          </cell>
          <cell r="HD165">
            <v>0</v>
          </cell>
          <cell r="HE165">
            <v>-1529.12</v>
          </cell>
          <cell r="HF165">
            <v>-1529.12</v>
          </cell>
          <cell r="HG165">
            <v>0</v>
          </cell>
          <cell r="HH165">
            <v>0</v>
          </cell>
          <cell r="HI165">
            <v>-2012</v>
          </cell>
          <cell r="HJ165">
            <v>-2012</v>
          </cell>
          <cell r="HK165">
            <v>0</v>
          </cell>
          <cell r="HL165">
            <v>0</v>
          </cell>
          <cell r="HM165">
            <v>-2112</v>
          </cell>
          <cell r="HN165">
            <v>-2112</v>
          </cell>
          <cell r="HO165">
            <v>0</v>
          </cell>
          <cell r="HP165">
            <v>0</v>
          </cell>
        </row>
        <row r="166">
          <cell r="A166" t="str">
            <v>SP-1210</v>
          </cell>
          <cell r="B166" t="str">
            <v>SP</v>
          </cell>
          <cell r="C166">
            <v>1210</v>
          </cell>
          <cell r="D166" t="str">
            <v>36281E COM RETTIFICHE THESSALONIKI METRO</v>
          </cell>
          <cell r="E166">
            <v>0</v>
          </cell>
          <cell r="J166">
            <v>0</v>
          </cell>
          <cell r="BA166">
            <v>0</v>
          </cell>
          <cell r="BF166">
            <v>0</v>
          </cell>
          <cell r="CW166">
            <v>0</v>
          </cell>
          <cell r="DB166">
            <v>0</v>
          </cell>
          <cell r="ES166">
            <v>0</v>
          </cell>
          <cell r="EX166">
            <v>0</v>
          </cell>
          <cell r="GW166">
            <v>0</v>
          </cell>
          <cell r="GX166">
            <v>0</v>
          </cell>
          <cell r="GY166">
            <v>0</v>
          </cell>
          <cell r="GZ166">
            <v>0</v>
          </cell>
          <cell r="HA166">
            <v>0</v>
          </cell>
          <cell r="HB166">
            <v>0</v>
          </cell>
          <cell r="HC166">
            <v>0</v>
          </cell>
          <cell r="HD166">
            <v>0</v>
          </cell>
          <cell r="HE166">
            <v>0</v>
          </cell>
          <cell r="HF166">
            <v>0</v>
          </cell>
          <cell r="HG166">
            <v>0</v>
          </cell>
          <cell r="HH166">
            <v>0</v>
          </cell>
        </row>
        <row r="167">
          <cell r="A167" t="str">
            <v>SP-1220</v>
          </cell>
          <cell r="B167" t="str">
            <v>SP</v>
          </cell>
          <cell r="C167">
            <v>1220</v>
          </cell>
          <cell r="D167" t="str">
            <v>36282 COM TESSALONIKI METRO CW</v>
          </cell>
          <cell r="E167">
            <v>1050</v>
          </cell>
          <cell r="H167">
            <v>1165.3599999999999</v>
          </cell>
          <cell r="J167">
            <v>1325</v>
          </cell>
          <cell r="X167">
            <v>976</v>
          </cell>
          <cell r="Y167">
            <v>1056</v>
          </cell>
          <cell r="Z167">
            <v>1196</v>
          </cell>
          <cell r="AA167">
            <v>1305</v>
          </cell>
          <cell r="AB167">
            <v>1445</v>
          </cell>
          <cell r="AC167">
            <v>1578</v>
          </cell>
          <cell r="AD167">
            <v>1714</v>
          </cell>
          <cell r="AE167">
            <v>1854</v>
          </cell>
          <cell r="AF167">
            <v>2007</v>
          </cell>
          <cell r="AG167">
            <v>2161</v>
          </cell>
          <cell r="AH167">
            <v>2298</v>
          </cell>
          <cell r="AI167">
            <v>2447</v>
          </cell>
          <cell r="AJ167">
            <v>2601</v>
          </cell>
          <cell r="BA167">
            <v>1050</v>
          </cell>
          <cell r="BD167">
            <v>1165.3599999999999</v>
          </cell>
          <cell r="BF167">
            <v>1325</v>
          </cell>
          <cell r="BT167">
            <v>976</v>
          </cell>
          <cell r="BU167">
            <v>1056</v>
          </cell>
          <cell r="BV167">
            <v>1196</v>
          </cell>
          <cell r="BW167">
            <v>1305</v>
          </cell>
          <cell r="BX167">
            <v>1445</v>
          </cell>
          <cell r="BY167">
            <v>1578</v>
          </cell>
          <cell r="BZ167">
            <v>1714</v>
          </cell>
          <cell r="CA167">
            <v>1854</v>
          </cell>
          <cell r="CB167">
            <v>2007</v>
          </cell>
          <cell r="CC167">
            <v>2161</v>
          </cell>
          <cell r="CD167">
            <v>2298</v>
          </cell>
          <cell r="CE167">
            <v>2447</v>
          </cell>
          <cell r="CF167">
            <v>2601</v>
          </cell>
          <cell r="CW167">
            <v>0</v>
          </cell>
          <cell r="CZ167">
            <v>0</v>
          </cell>
          <cell r="DB167">
            <v>0</v>
          </cell>
          <cell r="DP167">
            <v>0</v>
          </cell>
          <cell r="DQ167">
            <v>0</v>
          </cell>
          <cell r="DR167">
            <v>0</v>
          </cell>
          <cell r="DS167">
            <v>0</v>
          </cell>
          <cell r="DT167">
            <v>0</v>
          </cell>
          <cell r="DU167">
            <v>0</v>
          </cell>
          <cell r="DV167">
            <v>0</v>
          </cell>
          <cell r="DW167">
            <v>0</v>
          </cell>
          <cell r="DX167">
            <v>0</v>
          </cell>
          <cell r="DY167">
            <v>0</v>
          </cell>
          <cell r="DZ167">
            <v>0</v>
          </cell>
          <cell r="EA167">
            <v>0</v>
          </cell>
          <cell r="EB167">
            <v>0</v>
          </cell>
          <cell r="ES167">
            <v>0</v>
          </cell>
          <cell r="EV167">
            <v>0</v>
          </cell>
          <cell r="EX167">
            <v>0</v>
          </cell>
          <cell r="FL167">
            <v>0</v>
          </cell>
          <cell r="FM167">
            <v>0</v>
          </cell>
          <cell r="FN167">
            <v>0</v>
          </cell>
          <cell r="FO167">
            <v>0</v>
          </cell>
          <cell r="FP167">
            <v>0</v>
          </cell>
          <cell r="FQ167">
            <v>0</v>
          </cell>
          <cell r="FR167">
            <v>0</v>
          </cell>
          <cell r="FS167">
            <v>0</v>
          </cell>
          <cell r="FT167">
            <v>0</v>
          </cell>
          <cell r="FU167">
            <v>0</v>
          </cell>
          <cell r="FV167">
            <v>0</v>
          </cell>
          <cell r="FW167">
            <v>0</v>
          </cell>
          <cell r="FX167">
            <v>0</v>
          </cell>
          <cell r="GO167">
            <v>4835</v>
          </cell>
          <cell r="GP167">
            <v>4835</v>
          </cell>
          <cell r="GQ167">
            <v>0</v>
          </cell>
          <cell r="GR167">
            <v>0</v>
          </cell>
          <cell r="GS167">
            <v>5648</v>
          </cell>
          <cell r="GT167">
            <v>5648</v>
          </cell>
          <cell r="GU167">
            <v>0</v>
          </cell>
          <cell r="GV167">
            <v>0</v>
          </cell>
          <cell r="GW167">
            <v>3269.2040000000002</v>
          </cell>
          <cell r="GX167">
            <v>3269.2040000000002</v>
          </cell>
          <cell r="GY167">
            <v>0</v>
          </cell>
          <cell r="GZ167">
            <v>0</v>
          </cell>
          <cell r="HA167">
            <v>2094.1680000000001</v>
          </cell>
          <cell r="HB167">
            <v>2094.1680000000001</v>
          </cell>
          <cell r="HC167">
            <v>0</v>
          </cell>
          <cell r="HD167">
            <v>0</v>
          </cell>
          <cell r="HE167">
            <v>747.35</v>
          </cell>
          <cell r="HF167">
            <v>747.35</v>
          </cell>
          <cell r="HG167">
            <v>0</v>
          </cell>
          <cell r="HH167">
            <v>0</v>
          </cell>
          <cell r="HI167">
            <v>6134</v>
          </cell>
          <cell r="HJ167">
            <v>6134</v>
          </cell>
          <cell r="HK167">
            <v>0</v>
          </cell>
          <cell r="HL167">
            <v>0</v>
          </cell>
          <cell r="HM167">
            <v>7372</v>
          </cell>
          <cell r="HN167">
            <v>7372</v>
          </cell>
          <cell r="HO167">
            <v>0</v>
          </cell>
          <cell r="HP167">
            <v>0</v>
          </cell>
        </row>
        <row r="168">
          <cell r="A168" t="str">
            <v>SP-1330</v>
          </cell>
          <cell r="B168" t="str">
            <v>SP</v>
          </cell>
          <cell r="C168">
            <v>1330</v>
          </cell>
          <cell r="D168" t="str">
            <v>4402F COM SEDE FILIALE ARGENTINA</v>
          </cell>
          <cell r="E168">
            <v>3360</v>
          </cell>
          <cell r="H168">
            <v>3204.13</v>
          </cell>
          <cell r="J168">
            <v>3429</v>
          </cell>
          <cell r="X168">
            <v>3061</v>
          </cell>
          <cell r="Y168">
            <v>3054</v>
          </cell>
          <cell r="Z168">
            <v>3045</v>
          </cell>
          <cell r="AA168">
            <v>3036</v>
          </cell>
          <cell r="AB168">
            <v>3027</v>
          </cell>
          <cell r="AC168">
            <v>3018</v>
          </cell>
          <cell r="AD168">
            <v>3007</v>
          </cell>
          <cell r="AE168">
            <v>3000</v>
          </cell>
          <cell r="AF168">
            <v>2992</v>
          </cell>
          <cell r="AG168">
            <v>2983</v>
          </cell>
          <cell r="AH168">
            <v>2975</v>
          </cell>
          <cell r="AI168">
            <v>2966</v>
          </cell>
          <cell r="AJ168">
            <v>2545</v>
          </cell>
          <cell r="BA168">
            <v>3360</v>
          </cell>
          <cell r="BD168">
            <v>3210.59</v>
          </cell>
          <cell r="BF168">
            <v>3435</v>
          </cell>
          <cell r="BT168">
            <v>3067</v>
          </cell>
          <cell r="BU168">
            <v>3060</v>
          </cell>
          <cell r="BV168">
            <v>3051</v>
          </cell>
          <cell r="BW168">
            <v>3042</v>
          </cell>
          <cell r="BX168">
            <v>3033</v>
          </cell>
          <cell r="BY168">
            <v>3024</v>
          </cell>
          <cell r="BZ168">
            <v>3013</v>
          </cell>
          <cell r="CA168">
            <v>3007</v>
          </cell>
          <cell r="CB168">
            <v>2999</v>
          </cell>
          <cell r="CC168">
            <v>2989</v>
          </cell>
          <cell r="CD168">
            <v>2981</v>
          </cell>
          <cell r="CE168">
            <v>2972</v>
          </cell>
          <cell r="CF168">
            <v>2551</v>
          </cell>
          <cell r="CW168">
            <v>740</v>
          </cell>
          <cell r="CZ168">
            <v>863.72</v>
          </cell>
          <cell r="DB168">
            <v>905</v>
          </cell>
          <cell r="DP168">
            <v>1018</v>
          </cell>
          <cell r="DQ168">
            <v>1016</v>
          </cell>
          <cell r="DR168">
            <v>1017</v>
          </cell>
          <cell r="DS168">
            <v>1017</v>
          </cell>
          <cell r="DT168">
            <v>1017</v>
          </cell>
          <cell r="DU168">
            <v>1018</v>
          </cell>
          <cell r="DV168">
            <v>1018</v>
          </cell>
          <cell r="DW168">
            <v>1016</v>
          </cell>
          <cell r="DX168">
            <v>1015</v>
          </cell>
          <cell r="DY168">
            <v>1016</v>
          </cell>
          <cell r="DZ168">
            <v>1015</v>
          </cell>
          <cell r="EA168">
            <v>1016</v>
          </cell>
          <cell r="EB168">
            <v>1020</v>
          </cell>
          <cell r="ES168">
            <v>-9550</v>
          </cell>
          <cell r="EV168">
            <v>-9429.48</v>
          </cell>
          <cell r="EX168">
            <v>-9388</v>
          </cell>
          <cell r="FL168">
            <v>-9271</v>
          </cell>
          <cell r="FM168">
            <v>-9274</v>
          </cell>
          <cell r="FN168">
            <v>-9273</v>
          </cell>
          <cell r="FO168">
            <v>-9273</v>
          </cell>
          <cell r="FP168">
            <v>-9272</v>
          </cell>
          <cell r="FQ168">
            <v>-9272</v>
          </cell>
          <cell r="FR168">
            <v>-9272</v>
          </cell>
          <cell r="FS168">
            <v>-9274</v>
          </cell>
          <cell r="FT168">
            <v>-9275</v>
          </cell>
          <cell r="FU168">
            <v>-9274</v>
          </cell>
          <cell r="FV168">
            <v>-9274</v>
          </cell>
          <cell r="FW168">
            <v>-9274</v>
          </cell>
          <cell r="FX168">
            <v>-9269</v>
          </cell>
          <cell r="GO168">
            <v>2094</v>
          </cell>
          <cell r="GP168">
            <v>2100</v>
          </cell>
          <cell r="GQ168">
            <v>1018</v>
          </cell>
          <cell r="GR168">
            <v>-9272</v>
          </cell>
          <cell r="GS168">
            <v>1696</v>
          </cell>
          <cell r="GT168">
            <v>1702</v>
          </cell>
          <cell r="GU168">
            <v>1006</v>
          </cell>
          <cell r="GV168">
            <v>-9284</v>
          </cell>
          <cell r="GW168">
            <v>8333.8780000000006</v>
          </cell>
          <cell r="GX168">
            <v>8741.3379999999997</v>
          </cell>
          <cell r="GY168">
            <v>632.95100000000002</v>
          </cell>
          <cell r="GZ168">
            <v>-9507.84</v>
          </cell>
          <cell r="HA168">
            <v>7692.6549999999997</v>
          </cell>
          <cell r="HB168">
            <v>7699.1149999999998</v>
          </cell>
          <cell r="HC168">
            <v>778.54700000000003</v>
          </cell>
          <cell r="HD168">
            <v>-9491</v>
          </cell>
          <cell r="HE168">
            <v>6082.58</v>
          </cell>
          <cell r="HF168">
            <v>7064.77</v>
          </cell>
          <cell r="HG168">
            <v>729.9</v>
          </cell>
          <cell r="HH168">
            <v>-9556.23</v>
          </cell>
          <cell r="HI168">
            <v>9680</v>
          </cell>
          <cell r="HJ168">
            <v>10087</v>
          </cell>
          <cell r="HK168">
            <v>430</v>
          </cell>
          <cell r="HL168">
            <v>-9704</v>
          </cell>
          <cell r="HM168">
            <v>10939</v>
          </cell>
          <cell r="HN168">
            <v>11346</v>
          </cell>
          <cell r="HO168">
            <v>249</v>
          </cell>
          <cell r="HP168">
            <v>-9885</v>
          </cell>
        </row>
        <row r="169">
          <cell r="A169" t="str">
            <v>SP-1240</v>
          </cell>
          <cell r="B169" t="str">
            <v>SP</v>
          </cell>
          <cell r="C169">
            <v>1240</v>
          </cell>
          <cell r="D169" t="str">
            <v>4411F COM FILIALE GRECIA</v>
          </cell>
          <cell r="E169">
            <v>15980</v>
          </cell>
          <cell r="H169">
            <v>11360.07</v>
          </cell>
          <cell r="J169">
            <v>10895</v>
          </cell>
          <cell r="X169">
            <v>8916</v>
          </cell>
          <cell r="Y169">
            <v>8403</v>
          </cell>
          <cell r="Z169">
            <v>6260</v>
          </cell>
          <cell r="AA169">
            <v>3156</v>
          </cell>
          <cell r="AB169">
            <v>2197</v>
          </cell>
          <cell r="AC169">
            <v>1167</v>
          </cell>
          <cell r="AD169">
            <v>193</v>
          </cell>
          <cell r="AE169">
            <v>-887</v>
          </cell>
          <cell r="AF169">
            <v>-1018</v>
          </cell>
          <cell r="AG169">
            <v>-1046</v>
          </cell>
          <cell r="AH169">
            <v>-1111</v>
          </cell>
          <cell r="AI169">
            <v>-1176</v>
          </cell>
          <cell r="AJ169">
            <v>-1522</v>
          </cell>
          <cell r="BA169">
            <v>15580</v>
          </cell>
          <cell r="BD169">
            <v>11120.65</v>
          </cell>
          <cell r="BF169">
            <v>10643</v>
          </cell>
          <cell r="BT169">
            <v>8491</v>
          </cell>
          <cell r="BU169">
            <v>7972</v>
          </cell>
          <cell r="BV169">
            <v>5823</v>
          </cell>
          <cell r="BW169">
            <v>2713</v>
          </cell>
          <cell r="BX169">
            <v>1748</v>
          </cell>
          <cell r="BY169">
            <v>712</v>
          </cell>
          <cell r="BZ169">
            <v>-268</v>
          </cell>
          <cell r="CA169">
            <v>-1354</v>
          </cell>
          <cell r="CB169">
            <v>-1491</v>
          </cell>
          <cell r="CC169">
            <v>-1525</v>
          </cell>
          <cell r="CD169">
            <v>-1597</v>
          </cell>
          <cell r="CE169">
            <v>-1669</v>
          </cell>
          <cell r="CF169">
            <v>-2022</v>
          </cell>
          <cell r="CW169">
            <v>440</v>
          </cell>
          <cell r="CZ169">
            <v>3339.03</v>
          </cell>
          <cell r="DB169">
            <v>1941</v>
          </cell>
          <cell r="DP169">
            <v>1335</v>
          </cell>
          <cell r="DQ169">
            <v>754</v>
          </cell>
          <cell r="DR169">
            <v>803</v>
          </cell>
          <cell r="DS169">
            <v>814</v>
          </cell>
          <cell r="DT169">
            <v>676</v>
          </cell>
          <cell r="DU169">
            <v>610</v>
          </cell>
          <cell r="DV169">
            <v>1487</v>
          </cell>
          <cell r="DW169">
            <v>2470</v>
          </cell>
          <cell r="DX169">
            <v>2505</v>
          </cell>
          <cell r="DY169">
            <v>2439</v>
          </cell>
          <cell r="DZ169">
            <v>2377</v>
          </cell>
          <cell r="EA169">
            <v>2314</v>
          </cell>
          <cell r="EB169">
            <v>1532</v>
          </cell>
          <cell r="ES169">
            <v>-25240</v>
          </cell>
          <cell r="EV169">
            <v>-21582.78</v>
          </cell>
          <cell r="EX169">
            <v>-21253</v>
          </cell>
          <cell r="FL169">
            <v>-18850</v>
          </cell>
          <cell r="FM169">
            <v>-18431</v>
          </cell>
          <cell r="FN169">
            <v>-16382</v>
          </cell>
          <cell r="FO169">
            <v>-13371</v>
          </cell>
          <cell r="FP169">
            <v>-12509</v>
          </cell>
          <cell r="FQ169">
            <v>-11575</v>
          </cell>
          <cell r="FR169">
            <v>-10698</v>
          </cell>
          <cell r="FS169">
            <v>-9715</v>
          </cell>
          <cell r="FT169">
            <v>-9680</v>
          </cell>
          <cell r="FU169">
            <v>-9746</v>
          </cell>
          <cell r="FV169">
            <v>-9808</v>
          </cell>
          <cell r="FW169">
            <v>-9871</v>
          </cell>
          <cell r="FX169">
            <v>-9653</v>
          </cell>
          <cell r="GO169">
            <v>-3937</v>
          </cell>
          <cell r="GP169">
            <v>-4512</v>
          </cell>
          <cell r="GQ169">
            <v>2125</v>
          </cell>
          <cell r="GR169">
            <v>-9060</v>
          </cell>
          <cell r="GS169">
            <v>-4454</v>
          </cell>
          <cell r="GT169">
            <v>-5129</v>
          </cell>
          <cell r="GU169">
            <v>720</v>
          </cell>
          <cell r="GV169">
            <v>-10465</v>
          </cell>
          <cell r="GW169">
            <v>7171.7470000000003</v>
          </cell>
          <cell r="GX169">
            <v>6621.1559999999999</v>
          </cell>
          <cell r="GY169">
            <v>5361.5110000000004</v>
          </cell>
          <cell r="GZ169">
            <v>-8228.6299999999992</v>
          </cell>
          <cell r="HA169">
            <v>19907.147000000001</v>
          </cell>
          <cell r="HB169">
            <v>19470.719000000001</v>
          </cell>
          <cell r="HC169">
            <v>-1632.0840000000001</v>
          </cell>
          <cell r="HD169">
            <v>-29410</v>
          </cell>
          <cell r="HE169">
            <v>20308.12</v>
          </cell>
          <cell r="HF169">
            <v>19854.47</v>
          </cell>
          <cell r="HG169">
            <v>-1284.92</v>
          </cell>
          <cell r="HH169">
            <v>-28530.44</v>
          </cell>
          <cell r="HI169">
            <v>5068</v>
          </cell>
          <cell r="HJ169">
            <v>4467</v>
          </cell>
          <cell r="HK169">
            <v>4081</v>
          </cell>
          <cell r="HL169">
            <v>-7510</v>
          </cell>
          <cell r="HM169">
            <v>4592</v>
          </cell>
          <cell r="HN169">
            <v>3941</v>
          </cell>
          <cell r="HO169">
            <v>1085</v>
          </cell>
          <cell r="HP169">
            <v>-8506</v>
          </cell>
        </row>
        <row r="170">
          <cell r="A170" t="str">
            <v>SP-1100</v>
          </cell>
          <cell r="B170" t="str">
            <v>SP</v>
          </cell>
          <cell r="C170">
            <v>1100</v>
          </cell>
          <cell r="D170" t="str">
            <v>4489FI COM FILIALE HONK KONG</v>
          </cell>
          <cell r="E170">
            <v>0</v>
          </cell>
          <cell r="H170">
            <v>0</v>
          </cell>
          <cell r="J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BA170">
            <v>0</v>
          </cell>
          <cell r="BD170">
            <v>0</v>
          </cell>
          <cell r="BF170">
            <v>0</v>
          </cell>
          <cell r="BT170">
            <v>0</v>
          </cell>
          <cell r="CF170">
            <v>0</v>
          </cell>
          <cell r="CW170">
            <v>0</v>
          </cell>
          <cell r="CZ170">
            <v>0</v>
          </cell>
          <cell r="DB170">
            <v>0</v>
          </cell>
          <cell r="DP170">
            <v>0</v>
          </cell>
          <cell r="DQ170">
            <v>0</v>
          </cell>
          <cell r="DR170">
            <v>0</v>
          </cell>
          <cell r="DS170">
            <v>0</v>
          </cell>
          <cell r="DT170">
            <v>0</v>
          </cell>
          <cell r="DU170">
            <v>0</v>
          </cell>
          <cell r="DV170">
            <v>0</v>
          </cell>
          <cell r="DW170">
            <v>0</v>
          </cell>
          <cell r="DX170">
            <v>0</v>
          </cell>
          <cell r="DY170">
            <v>0</v>
          </cell>
          <cell r="DZ170">
            <v>0</v>
          </cell>
          <cell r="EA170">
            <v>0</v>
          </cell>
          <cell r="EB170">
            <v>0</v>
          </cell>
          <cell r="ES170">
            <v>-540</v>
          </cell>
          <cell r="EV170">
            <v>-573.67999999999995</v>
          </cell>
          <cell r="EX170">
            <v>-677</v>
          </cell>
          <cell r="FL170">
            <v>-549</v>
          </cell>
          <cell r="FM170">
            <v>-553</v>
          </cell>
          <cell r="FN170">
            <v>-556</v>
          </cell>
          <cell r="FO170">
            <v>-560</v>
          </cell>
          <cell r="FP170">
            <v>-563</v>
          </cell>
          <cell r="FQ170">
            <v>-567</v>
          </cell>
          <cell r="FR170">
            <v>-571</v>
          </cell>
          <cell r="FS170">
            <v>-574</v>
          </cell>
          <cell r="FT170">
            <v>-578</v>
          </cell>
          <cell r="FU170">
            <v>-581</v>
          </cell>
          <cell r="FV170">
            <v>-585</v>
          </cell>
          <cell r="FW170">
            <v>-589</v>
          </cell>
          <cell r="FX170">
            <v>-592</v>
          </cell>
          <cell r="GO170">
            <v>0</v>
          </cell>
          <cell r="GP170">
            <v>0</v>
          </cell>
          <cell r="GQ170">
            <v>0</v>
          </cell>
          <cell r="GR170">
            <v>-635</v>
          </cell>
          <cell r="GS170">
            <v>0</v>
          </cell>
          <cell r="GT170">
            <v>0</v>
          </cell>
          <cell r="GU170">
            <v>0</v>
          </cell>
          <cell r="GV170">
            <v>-678</v>
          </cell>
          <cell r="GW170">
            <v>0</v>
          </cell>
          <cell r="GX170">
            <v>0</v>
          </cell>
          <cell r="GY170">
            <v>0</v>
          </cell>
          <cell r="GZ170">
            <v>-672.12</v>
          </cell>
          <cell r="HA170">
            <v>0</v>
          </cell>
          <cell r="HB170">
            <v>0</v>
          </cell>
          <cell r="HC170">
            <v>0</v>
          </cell>
          <cell r="HD170">
            <v>-670</v>
          </cell>
          <cell r="HE170">
            <v>0</v>
          </cell>
          <cell r="HF170">
            <v>0</v>
          </cell>
          <cell r="HG170">
            <v>0</v>
          </cell>
          <cell r="HH170">
            <v>-506.49</v>
          </cell>
          <cell r="HI170">
            <v>0</v>
          </cell>
          <cell r="HJ170">
            <v>0</v>
          </cell>
          <cell r="HK170">
            <v>0</v>
          </cell>
          <cell r="HL170">
            <v>-684</v>
          </cell>
          <cell r="HM170">
            <v>0</v>
          </cell>
          <cell r="HN170">
            <v>0</v>
          </cell>
          <cell r="HO170">
            <v>0</v>
          </cell>
          <cell r="HP170">
            <v>-696</v>
          </cell>
        </row>
        <row r="171">
          <cell r="A171" t="str">
            <v>SP-1643</v>
          </cell>
          <cell r="B171" t="str">
            <v>SP</v>
          </cell>
          <cell r="C171">
            <v>1643</v>
          </cell>
          <cell r="D171" t="str">
            <v>4499F ROMANIA SEDE</v>
          </cell>
          <cell r="E171">
            <v>0</v>
          </cell>
          <cell r="J171">
            <v>0</v>
          </cell>
          <cell r="BA171">
            <v>0</v>
          </cell>
          <cell r="BF171">
            <v>0</v>
          </cell>
          <cell r="CW171">
            <v>0</v>
          </cell>
          <cell r="DB171">
            <v>0</v>
          </cell>
          <cell r="ES171">
            <v>0</v>
          </cell>
          <cell r="EX171">
            <v>0</v>
          </cell>
          <cell r="GW171">
            <v>0</v>
          </cell>
          <cell r="GX171">
            <v>0</v>
          </cell>
          <cell r="GY171">
            <v>0</v>
          </cell>
          <cell r="GZ171">
            <v>854.43</v>
          </cell>
          <cell r="HA171">
            <v>0</v>
          </cell>
          <cell r="HB171">
            <v>0</v>
          </cell>
          <cell r="HC171">
            <v>0</v>
          </cell>
          <cell r="HD171">
            <v>0</v>
          </cell>
          <cell r="HE171">
            <v>0</v>
          </cell>
          <cell r="HF171">
            <v>0</v>
          </cell>
          <cell r="HG171">
            <v>0</v>
          </cell>
          <cell r="HH171">
            <v>854.43</v>
          </cell>
        </row>
        <row r="172">
          <cell r="A172" t="str">
            <v>SP-1500</v>
          </cell>
          <cell r="B172" t="str">
            <v>SP</v>
          </cell>
          <cell r="C172">
            <v>1500</v>
          </cell>
          <cell r="D172" t="str">
            <v>4540F COM FILIALE NEPAL SEDE</v>
          </cell>
          <cell r="E172">
            <v>140</v>
          </cell>
          <cell r="H172">
            <v>140.91999999999999</v>
          </cell>
          <cell r="J172">
            <v>113</v>
          </cell>
          <cell r="X172">
            <v>119</v>
          </cell>
          <cell r="Y172">
            <v>113</v>
          </cell>
          <cell r="Z172">
            <v>109</v>
          </cell>
          <cell r="AA172">
            <v>105</v>
          </cell>
          <cell r="AB172">
            <v>101</v>
          </cell>
          <cell r="AC172">
            <v>97</v>
          </cell>
          <cell r="AD172">
            <v>94</v>
          </cell>
          <cell r="AE172">
            <v>-511</v>
          </cell>
          <cell r="AF172">
            <v>-816</v>
          </cell>
          <cell r="AG172">
            <v>-1119</v>
          </cell>
          <cell r="AH172">
            <v>-1363</v>
          </cell>
          <cell r="AI172">
            <v>-1365</v>
          </cell>
          <cell r="AJ172">
            <v>-1366</v>
          </cell>
          <cell r="BA172">
            <v>-1500</v>
          </cell>
          <cell r="BD172">
            <v>-1471.92</v>
          </cell>
          <cell r="BF172">
            <v>-1463</v>
          </cell>
          <cell r="BT172">
            <v>-1481</v>
          </cell>
          <cell r="BU172">
            <v>-1473</v>
          </cell>
          <cell r="BV172">
            <v>-1463</v>
          </cell>
          <cell r="BW172">
            <v>-1453</v>
          </cell>
          <cell r="BX172">
            <v>-1443</v>
          </cell>
          <cell r="BY172">
            <v>-1433</v>
          </cell>
          <cell r="BZ172">
            <v>-1423</v>
          </cell>
          <cell r="CA172">
            <v>-1415</v>
          </cell>
          <cell r="CB172">
            <v>-1407</v>
          </cell>
          <cell r="CC172">
            <v>-1397</v>
          </cell>
          <cell r="CD172">
            <v>-1387</v>
          </cell>
          <cell r="CE172">
            <v>-1377</v>
          </cell>
          <cell r="CF172">
            <v>-1366</v>
          </cell>
          <cell r="CW172">
            <v>20</v>
          </cell>
          <cell r="CZ172">
            <v>18.510000000000002</v>
          </cell>
          <cell r="DB172">
            <v>14</v>
          </cell>
          <cell r="DP172">
            <v>8</v>
          </cell>
          <cell r="DQ172">
            <v>0</v>
          </cell>
          <cell r="DR172">
            <v>40</v>
          </cell>
          <cell r="DS172">
            <v>87</v>
          </cell>
          <cell r="DT172">
            <v>77</v>
          </cell>
          <cell r="DU172">
            <v>67</v>
          </cell>
          <cell r="DV172">
            <v>57</v>
          </cell>
          <cell r="DW172">
            <v>49</v>
          </cell>
          <cell r="DX172">
            <v>41</v>
          </cell>
          <cell r="DY172">
            <v>31</v>
          </cell>
          <cell r="DZ172">
            <v>21</v>
          </cell>
          <cell r="EA172">
            <v>11</v>
          </cell>
          <cell r="EB172">
            <v>0</v>
          </cell>
          <cell r="ES172">
            <v>-11640</v>
          </cell>
          <cell r="EV172">
            <v>-11664.91</v>
          </cell>
          <cell r="EX172">
            <v>-11673</v>
          </cell>
          <cell r="FL172">
            <v>-11656</v>
          </cell>
          <cell r="FM172">
            <v>-11664</v>
          </cell>
          <cell r="FN172">
            <v>-11674</v>
          </cell>
          <cell r="FO172">
            <v>-11684</v>
          </cell>
          <cell r="FP172">
            <v>-11694</v>
          </cell>
          <cell r="FQ172">
            <v>-11704</v>
          </cell>
          <cell r="FR172">
            <v>-11714</v>
          </cell>
          <cell r="FS172">
            <v>-11722</v>
          </cell>
          <cell r="FT172">
            <v>-11730</v>
          </cell>
          <cell r="FU172">
            <v>-11740</v>
          </cell>
          <cell r="FV172">
            <v>-11750</v>
          </cell>
          <cell r="FW172">
            <v>-11760</v>
          </cell>
          <cell r="FX172">
            <v>-11771</v>
          </cell>
          <cell r="GO172">
            <v>-1366</v>
          </cell>
          <cell r="GP172">
            <v>-1366</v>
          </cell>
          <cell r="GQ172">
            <v>0</v>
          </cell>
          <cell r="GR172">
            <v>-11771</v>
          </cell>
          <cell r="GS172">
            <v>-1366</v>
          </cell>
          <cell r="GT172">
            <v>-1366</v>
          </cell>
          <cell r="GU172">
            <v>0</v>
          </cell>
          <cell r="GV172">
            <v>-11771</v>
          </cell>
          <cell r="GW172">
            <v>-3.2269999999999999</v>
          </cell>
          <cell r="GX172">
            <v>-3.2549999999999999</v>
          </cell>
          <cell r="GY172">
            <v>-0.19700000000000001</v>
          </cell>
          <cell r="GZ172">
            <v>-13133.57</v>
          </cell>
          <cell r="HA172">
            <v>-457.60700000000003</v>
          </cell>
          <cell r="HB172">
            <v>-1500.4949999999999</v>
          </cell>
          <cell r="HC172">
            <v>12.45</v>
          </cell>
          <cell r="HD172">
            <v>-11640</v>
          </cell>
          <cell r="HE172">
            <v>171.99</v>
          </cell>
          <cell r="HF172">
            <v>-1547.88</v>
          </cell>
          <cell r="HG172">
            <v>55.1</v>
          </cell>
          <cell r="HH172">
            <v>-11588.95</v>
          </cell>
          <cell r="HI172">
            <v>4615</v>
          </cell>
          <cell r="HJ172">
            <v>4615</v>
          </cell>
          <cell r="HK172">
            <v>0</v>
          </cell>
          <cell r="HL172">
            <v>-13134</v>
          </cell>
          <cell r="HM172">
            <v>4615</v>
          </cell>
          <cell r="HN172">
            <v>4615</v>
          </cell>
          <cell r="HO172">
            <v>0</v>
          </cell>
          <cell r="HP172">
            <v>-13134</v>
          </cell>
        </row>
        <row r="173">
          <cell r="A173" t="str">
            <v>SP-1651</v>
          </cell>
          <cell r="B173" t="str">
            <v>SP</v>
          </cell>
          <cell r="C173">
            <v>1651</v>
          </cell>
          <cell r="D173" t="str">
            <v>6507F FILIALE LESOTHO</v>
          </cell>
          <cell r="E173">
            <v>0</v>
          </cell>
          <cell r="J173">
            <v>0</v>
          </cell>
          <cell r="BA173">
            <v>0</v>
          </cell>
          <cell r="BF173">
            <v>0</v>
          </cell>
          <cell r="CW173">
            <v>0</v>
          </cell>
          <cell r="DB173">
            <v>0</v>
          </cell>
          <cell r="ES173">
            <v>0</v>
          </cell>
          <cell r="EX173">
            <v>0</v>
          </cell>
          <cell r="GZ173">
            <v>-21367.63</v>
          </cell>
          <cell r="HD173">
            <v>0</v>
          </cell>
          <cell r="HE173">
            <v>-8377.82</v>
          </cell>
          <cell r="HF173">
            <v>-8377.82</v>
          </cell>
          <cell r="HG173">
            <v>0</v>
          </cell>
          <cell r="HH173">
            <v>-11838.63</v>
          </cell>
        </row>
        <row r="174">
          <cell r="A174" t="str">
            <v>SP-1510</v>
          </cell>
          <cell r="B174" t="str">
            <v>SP</v>
          </cell>
          <cell r="C174">
            <v>1510</v>
          </cell>
          <cell r="D174" t="str">
            <v>6508F COM SEDE FILIALE INDIA</v>
          </cell>
          <cell r="E174">
            <v>1660</v>
          </cell>
          <cell r="H174">
            <v>1268.46</v>
          </cell>
          <cell r="J174">
            <v>1082</v>
          </cell>
          <cell r="X174">
            <v>1254</v>
          </cell>
          <cell r="Y174">
            <v>1254</v>
          </cell>
          <cell r="Z174">
            <v>1255</v>
          </cell>
          <cell r="AA174">
            <v>1255</v>
          </cell>
          <cell r="AB174">
            <v>1256</v>
          </cell>
          <cell r="AC174">
            <v>1256</v>
          </cell>
          <cell r="AD174">
            <v>1257</v>
          </cell>
          <cell r="AE174">
            <v>1257</v>
          </cell>
          <cell r="AF174">
            <v>1258</v>
          </cell>
          <cell r="AG174">
            <v>1258</v>
          </cell>
          <cell r="AH174">
            <v>1258</v>
          </cell>
          <cell r="AI174">
            <v>1258</v>
          </cell>
          <cell r="AJ174">
            <v>1258</v>
          </cell>
          <cell r="BA174">
            <v>880</v>
          </cell>
          <cell r="BD174">
            <v>500.97</v>
          </cell>
          <cell r="BF174">
            <v>378</v>
          </cell>
          <cell r="BT174">
            <v>528</v>
          </cell>
          <cell r="BU174">
            <v>546</v>
          </cell>
          <cell r="BV174">
            <v>565</v>
          </cell>
          <cell r="BW174">
            <v>583</v>
          </cell>
          <cell r="BX174">
            <v>602</v>
          </cell>
          <cell r="BY174">
            <v>620</v>
          </cell>
          <cell r="BZ174">
            <v>639</v>
          </cell>
          <cell r="CA174">
            <v>656</v>
          </cell>
          <cell r="CB174">
            <v>674</v>
          </cell>
          <cell r="CC174">
            <v>691</v>
          </cell>
          <cell r="CD174">
            <v>708</v>
          </cell>
          <cell r="CE174">
            <v>725</v>
          </cell>
          <cell r="CF174">
            <v>742</v>
          </cell>
          <cell r="CW174">
            <v>0</v>
          </cell>
          <cell r="CZ174">
            <v>0.2</v>
          </cell>
          <cell r="DB174">
            <v>3</v>
          </cell>
          <cell r="DP174">
            <v>11</v>
          </cell>
          <cell r="DQ174">
            <v>11</v>
          </cell>
          <cell r="DR174">
            <v>9</v>
          </cell>
          <cell r="DS174">
            <v>9</v>
          </cell>
          <cell r="DT174">
            <v>7</v>
          </cell>
          <cell r="DU174">
            <v>7</v>
          </cell>
          <cell r="DV174">
            <v>5</v>
          </cell>
          <cell r="DW174">
            <v>5</v>
          </cell>
          <cell r="DX174">
            <v>3</v>
          </cell>
          <cell r="DY174">
            <v>3</v>
          </cell>
          <cell r="DZ174">
            <v>2</v>
          </cell>
          <cell r="EA174">
            <v>2</v>
          </cell>
          <cell r="EB174">
            <v>1</v>
          </cell>
          <cell r="ES174">
            <v>4570</v>
          </cell>
          <cell r="EV174">
            <v>4563.1400000000003</v>
          </cell>
          <cell r="EX174">
            <v>4539</v>
          </cell>
          <cell r="FL174">
            <v>3751</v>
          </cell>
          <cell r="FM174">
            <v>3751</v>
          </cell>
          <cell r="FN174">
            <v>3749</v>
          </cell>
          <cell r="FO174">
            <v>3749</v>
          </cell>
          <cell r="FP174">
            <v>3747</v>
          </cell>
          <cell r="FQ174">
            <v>3747</v>
          </cell>
          <cell r="FR174">
            <v>3745</v>
          </cell>
          <cell r="FS174">
            <v>3745</v>
          </cell>
          <cell r="FT174">
            <v>3743</v>
          </cell>
          <cell r="FU174">
            <v>3743</v>
          </cell>
          <cell r="FV174">
            <v>3742</v>
          </cell>
          <cell r="FW174">
            <v>3742</v>
          </cell>
          <cell r="FX174">
            <v>3741</v>
          </cell>
          <cell r="GO174">
            <v>1227</v>
          </cell>
          <cell r="GP174">
            <v>1227</v>
          </cell>
          <cell r="GQ174">
            <v>26</v>
          </cell>
          <cell r="GR174">
            <v>3766</v>
          </cell>
          <cell r="GS174">
            <v>1227</v>
          </cell>
          <cell r="GT174">
            <v>1227</v>
          </cell>
          <cell r="GU174">
            <v>26</v>
          </cell>
          <cell r="GV174">
            <v>3766</v>
          </cell>
          <cell r="GW174">
            <v>-2.2440000000000002</v>
          </cell>
          <cell r="GX174">
            <v>-60.198</v>
          </cell>
          <cell r="GY174">
            <v>3.9940000000000002</v>
          </cell>
          <cell r="GZ174">
            <v>5868.64</v>
          </cell>
          <cell r="HA174">
            <v>1019.136</v>
          </cell>
          <cell r="HB174">
            <v>656.32899999999995</v>
          </cell>
          <cell r="HC174">
            <v>-0.20899999999999999</v>
          </cell>
          <cell r="HD174">
            <v>4820</v>
          </cell>
          <cell r="HE174">
            <v>1032.56</v>
          </cell>
          <cell r="HF174">
            <v>323.35000000000002</v>
          </cell>
          <cell r="HG174">
            <v>1.95</v>
          </cell>
          <cell r="HH174">
            <v>4825.6000000000004</v>
          </cell>
          <cell r="HI174">
            <v>0</v>
          </cell>
          <cell r="HJ174">
            <v>0</v>
          </cell>
          <cell r="HK174">
            <v>0</v>
          </cell>
          <cell r="HL174">
            <v>5867</v>
          </cell>
          <cell r="HM174">
            <v>0</v>
          </cell>
          <cell r="HN174">
            <v>0</v>
          </cell>
          <cell r="HO174">
            <v>0</v>
          </cell>
          <cell r="HP174">
            <v>0</v>
          </cell>
        </row>
        <row r="175">
          <cell r="A175" t="str">
            <v>SP-1520</v>
          </cell>
          <cell r="B175" t="str">
            <v>SP</v>
          </cell>
          <cell r="C175">
            <v>1520</v>
          </cell>
          <cell r="D175" t="str">
            <v>6514F COM FILIALE PAKISTAN SEDE</v>
          </cell>
          <cell r="E175">
            <v>9850</v>
          </cell>
          <cell r="H175">
            <v>4.3099999999999996</v>
          </cell>
          <cell r="J175">
            <v>0</v>
          </cell>
          <cell r="X175">
            <v>10913</v>
          </cell>
          <cell r="Y175">
            <v>10913</v>
          </cell>
          <cell r="Z175">
            <v>10913</v>
          </cell>
          <cell r="AA175">
            <v>10913</v>
          </cell>
          <cell r="AB175">
            <v>10913</v>
          </cell>
          <cell r="AC175">
            <v>10913</v>
          </cell>
          <cell r="AD175">
            <v>10913</v>
          </cell>
          <cell r="AE175">
            <v>10913</v>
          </cell>
          <cell r="AF175">
            <v>10913</v>
          </cell>
          <cell r="AG175">
            <v>10913</v>
          </cell>
          <cell r="AH175">
            <v>10913</v>
          </cell>
          <cell r="AI175">
            <v>10913</v>
          </cell>
          <cell r="AJ175">
            <v>10913</v>
          </cell>
          <cell r="BA175">
            <v>-280</v>
          </cell>
          <cell r="BD175">
            <v>4.3099999999999996</v>
          </cell>
          <cell r="BF175">
            <v>0</v>
          </cell>
          <cell r="BT175">
            <v>804</v>
          </cell>
          <cell r="BU175">
            <v>810</v>
          </cell>
          <cell r="BV175">
            <v>816</v>
          </cell>
          <cell r="BW175">
            <v>822</v>
          </cell>
          <cell r="BX175">
            <v>828</v>
          </cell>
          <cell r="BY175">
            <v>837</v>
          </cell>
          <cell r="BZ175">
            <v>846</v>
          </cell>
          <cell r="CA175">
            <v>858</v>
          </cell>
          <cell r="CB175">
            <v>867</v>
          </cell>
          <cell r="CC175">
            <v>876</v>
          </cell>
          <cell r="CD175">
            <v>895</v>
          </cell>
          <cell r="CE175">
            <v>973</v>
          </cell>
          <cell r="CF175">
            <v>1918</v>
          </cell>
          <cell r="CW175">
            <v>0</v>
          </cell>
          <cell r="CZ175">
            <v>0</v>
          </cell>
          <cell r="DB175">
            <v>0</v>
          </cell>
          <cell r="DP175">
            <v>0</v>
          </cell>
          <cell r="DQ175">
            <v>0</v>
          </cell>
          <cell r="DR175">
            <v>0</v>
          </cell>
          <cell r="DS175">
            <v>0</v>
          </cell>
          <cell r="DT175">
            <v>0</v>
          </cell>
          <cell r="DU175">
            <v>0</v>
          </cell>
          <cell r="DV175">
            <v>0</v>
          </cell>
          <cell r="DW175">
            <v>0</v>
          </cell>
          <cell r="DX175">
            <v>0</v>
          </cell>
          <cell r="DY175">
            <v>0</v>
          </cell>
          <cell r="DZ175">
            <v>0</v>
          </cell>
          <cell r="EA175">
            <v>0</v>
          </cell>
          <cell r="EB175">
            <v>0</v>
          </cell>
          <cell r="ES175">
            <v>-48760</v>
          </cell>
          <cell r="EV175">
            <v>345.29</v>
          </cell>
          <cell r="EX175">
            <v>0</v>
          </cell>
          <cell r="FL175">
            <v>-49825</v>
          </cell>
          <cell r="FM175">
            <v>-49825</v>
          </cell>
          <cell r="FN175">
            <v>-49825</v>
          </cell>
          <cell r="FO175">
            <v>-49825</v>
          </cell>
          <cell r="FP175">
            <v>-49825</v>
          </cell>
          <cell r="FQ175">
            <v>-49825</v>
          </cell>
          <cell r="FR175">
            <v>-49825</v>
          </cell>
          <cell r="FS175">
            <v>-49825</v>
          </cell>
          <cell r="FT175">
            <v>-49825</v>
          </cell>
          <cell r="FU175">
            <v>-49825</v>
          </cell>
          <cell r="FV175">
            <v>-49825</v>
          </cell>
          <cell r="FW175">
            <v>-49825</v>
          </cell>
          <cell r="FX175">
            <v>-49825</v>
          </cell>
          <cell r="GO175">
            <v>10913</v>
          </cell>
          <cell r="GP175">
            <v>10913</v>
          </cell>
          <cell r="GQ175">
            <v>0</v>
          </cell>
          <cell r="GR175">
            <v>-49825</v>
          </cell>
          <cell r="GS175">
            <v>10913</v>
          </cell>
          <cell r="GT175">
            <v>10913</v>
          </cell>
          <cell r="GU175">
            <v>0</v>
          </cell>
          <cell r="GV175">
            <v>-49825</v>
          </cell>
          <cell r="GW175">
            <v>9.5000000000000001E-2</v>
          </cell>
          <cell r="GX175">
            <v>-14186.315000000001</v>
          </cell>
          <cell r="GY175">
            <v>0</v>
          </cell>
          <cell r="GZ175">
            <v>-1322.06</v>
          </cell>
          <cell r="HA175">
            <v>0</v>
          </cell>
          <cell r="HB175">
            <v>-9960.6080000000002</v>
          </cell>
          <cell r="HC175">
            <v>0</v>
          </cell>
          <cell r="HD175">
            <v>-970</v>
          </cell>
          <cell r="HE175">
            <v>0</v>
          </cell>
          <cell r="HF175">
            <v>-14710.15</v>
          </cell>
          <cell r="HG175">
            <v>0</v>
          </cell>
          <cell r="HH175">
            <v>-971.06</v>
          </cell>
          <cell r="HI175">
            <v>0</v>
          </cell>
          <cell r="HJ175">
            <v>0</v>
          </cell>
          <cell r="HK175">
            <v>0</v>
          </cell>
          <cell r="HL175">
            <v>58672</v>
          </cell>
          <cell r="HM175">
            <v>0</v>
          </cell>
          <cell r="HN175">
            <v>0</v>
          </cell>
          <cell r="HO175">
            <v>0</v>
          </cell>
          <cell r="HP175">
            <v>58672</v>
          </cell>
        </row>
        <row r="176">
          <cell r="A176" t="str">
            <v>SP-1360</v>
          </cell>
          <cell r="B176" t="str">
            <v>SP</v>
          </cell>
          <cell r="C176">
            <v>1360</v>
          </cell>
          <cell r="D176" t="str">
            <v>6515F COM FILIALE PARAGUAY SEDE</v>
          </cell>
          <cell r="E176">
            <v>0</v>
          </cell>
          <cell r="H176">
            <v>0</v>
          </cell>
          <cell r="J176">
            <v>0</v>
          </cell>
          <cell r="BA176">
            <v>0</v>
          </cell>
          <cell r="BD176">
            <v>0</v>
          </cell>
          <cell r="BF176">
            <v>0</v>
          </cell>
          <cell r="CW176">
            <v>0</v>
          </cell>
          <cell r="CZ176">
            <v>0</v>
          </cell>
          <cell r="DB176">
            <v>0</v>
          </cell>
          <cell r="ES176">
            <v>-690</v>
          </cell>
          <cell r="EV176">
            <v>193.92</v>
          </cell>
          <cell r="EX176">
            <v>-90</v>
          </cell>
          <cell r="GW176">
            <v>0</v>
          </cell>
          <cell r="GX176">
            <v>0</v>
          </cell>
          <cell r="GY176">
            <v>0</v>
          </cell>
          <cell r="GZ176">
            <v>-335.33</v>
          </cell>
          <cell r="HA176">
            <v>0</v>
          </cell>
          <cell r="HB176">
            <v>0</v>
          </cell>
          <cell r="HC176">
            <v>0</v>
          </cell>
          <cell r="HD176">
            <v>-510</v>
          </cell>
          <cell r="HE176">
            <v>0</v>
          </cell>
          <cell r="HF176">
            <v>0</v>
          </cell>
          <cell r="HG176">
            <v>0</v>
          </cell>
          <cell r="HH176">
            <v>-462.56</v>
          </cell>
          <cell r="HI176">
            <v>0</v>
          </cell>
          <cell r="HJ176">
            <v>0</v>
          </cell>
          <cell r="HK176">
            <v>0</v>
          </cell>
          <cell r="HL176">
            <v>-335</v>
          </cell>
          <cell r="HM176">
            <v>0</v>
          </cell>
          <cell r="HN176">
            <v>0</v>
          </cell>
          <cell r="HO176">
            <v>0</v>
          </cell>
          <cell r="HP176">
            <v>-335</v>
          </cell>
        </row>
        <row r="177">
          <cell r="A177" t="str">
            <v>SP-1030</v>
          </cell>
          <cell r="B177" t="str">
            <v>SP</v>
          </cell>
          <cell r="C177">
            <v>1030</v>
          </cell>
          <cell r="D177" t="str">
            <v>COM 08910 COSTI INIZIATIVE ALGERIA</v>
          </cell>
          <cell r="E177">
            <v>0</v>
          </cell>
          <cell r="J177">
            <v>0</v>
          </cell>
          <cell r="BA177">
            <v>0</v>
          </cell>
          <cell r="BF177">
            <v>0</v>
          </cell>
          <cell r="CW177">
            <v>0</v>
          </cell>
          <cell r="DB177">
            <v>0</v>
          </cell>
          <cell r="ES177">
            <v>0</v>
          </cell>
          <cell r="EX177">
            <v>0</v>
          </cell>
          <cell r="GW177">
            <v>-17628.508000000002</v>
          </cell>
          <cell r="GX177">
            <v>-7055.8450000000003</v>
          </cell>
          <cell r="GY177">
            <v>8177.5420000000004</v>
          </cell>
          <cell r="GZ177">
            <v>8177.54</v>
          </cell>
          <cell r="HA177">
            <v>0</v>
          </cell>
          <cell r="HB177">
            <v>0</v>
          </cell>
          <cell r="HC177">
            <v>0</v>
          </cell>
          <cell r="HD177">
            <v>0</v>
          </cell>
          <cell r="HE177">
            <v>0</v>
          </cell>
          <cell r="HF177">
            <v>0</v>
          </cell>
          <cell r="HG177">
            <v>0</v>
          </cell>
          <cell r="HH177">
            <v>0</v>
          </cell>
          <cell r="HI177">
            <v>-6317</v>
          </cell>
          <cell r="HJ177">
            <v>1158</v>
          </cell>
          <cell r="HK177">
            <v>1066</v>
          </cell>
          <cell r="HL177">
            <v>1066</v>
          </cell>
          <cell r="HM177">
            <v>79</v>
          </cell>
          <cell r="HN177">
            <v>2153</v>
          </cell>
          <cell r="HO177">
            <v>751</v>
          </cell>
          <cell r="HP177">
            <v>751</v>
          </cell>
        </row>
        <row r="178">
          <cell r="A178" t="str">
            <v>SP-1370</v>
          </cell>
          <cell r="B178" t="str">
            <v>SP</v>
          </cell>
          <cell r="C178">
            <v>1370</v>
          </cell>
          <cell r="D178" t="str">
            <v>DE004 COM NUOVE ACQUISIZIONI</v>
          </cell>
          <cell r="E178">
            <v>0</v>
          </cell>
          <cell r="J178">
            <v>0</v>
          </cell>
          <cell r="X178">
            <v>0</v>
          </cell>
          <cell r="Y178">
            <v>0</v>
          </cell>
          <cell r="Z178">
            <v>0</v>
          </cell>
          <cell r="AA178">
            <v>0</v>
          </cell>
          <cell r="AB178">
            <v>0</v>
          </cell>
          <cell r="AC178">
            <v>0</v>
          </cell>
          <cell r="AD178">
            <v>0</v>
          </cell>
          <cell r="AE178">
            <v>0</v>
          </cell>
          <cell r="AF178">
            <v>0</v>
          </cell>
          <cell r="AG178">
            <v>-65</v>
          </cell>
          <cell r="AH178">
            <v>-67797</v>
          </cell>
          <cell r="AI178">
            <v>-65076</v>
          </cell>
          <cell r="AJ178">
            <v>-63170</v>
          </cell>
          <cell r="BA178">
            <v>0</v>
          </cell>
          <cell r="BF178">
            <v>0</v>
          </cell>
          <cell r="BT178">
            <v>0</v>
          </cell>
          <cell r="BU178">
            <v>0</v>
          </cell>
          <cell r="BV178">
            <v>0</v>
          </cell>
          <cell r="BW178">
            <v>0</v>
          </cell>
          <cell r="BX178">
            <v>0</v>
          </cell>
          <cell r="BY178">
            <v>0</v>
          </cell>
          <cell r="BZ178">
            <v>0</v>
          </cell>
          <cell r="CA178">
            <v>0</v>
          </cell>
          <cell r="CB178">
            <v>0</v>
          </cell>
          <cell r="CC178">
            <v>-65</v>
          </cell>
          <cell r="CD178">
            <v>-57716</v>
          </cell>
          <cell r="CE178">
            <v>-45579</v>
          </cell>
          <cell r="CF178">
            <v>-44336</v>
          </cell>
          <cell r="CW178">
            <v>0</v>
          </cell>
          <cell r="DB178">
            <v>0</v>
          </cell>
          <cell r="DP178">
            <v>0</v>
          </cell>
          <cell r="DQ178">
            <v>0</v>
          </cell>
          <cell r="DR178">
            <v>0</v>
          </cell>
          <cell r="DS178">
            <v>0</v>
          </cell>
          <cell r="DT178">
            <v>0</v>
          </cell>
          <cell r="DU178">
            <v>0</v>
          </cell>
          <cell r="DV178">
            <v>0</v>
          </cell>
          <cell r="DW178">
            <v>0</v>
          </cell>
          <cell r="DX178">
            <v>0</v>
          </cell>
          <cell r="DY178">
            <v>0</v>
          </cell>
          <cell r="DZ178">
            <v>57740</v>
          </cell>
          <cell r="EA178">
            <v>46142</v>
          </cell>
          <cell r="EB178">
            <v>45326</v>
          </cell>
          <cell r="ES178">
            <v>0</v>
          </cell>
          <cell r="EX178">
            <v>0</v>
          </cell>
          <cell r="FL178">
            <v>0</v>
          </cell>
          <cell r="FM178">
            <v>0</v>
          </cell>
          <cell r="FN178">
            <v>0</v>
          </cell>
          <cell r="FO178">
            <v>0</v>
          </cell>
          <cell r="FP178">
            <v>0</v>
          </cell>
          <cell r="FQ178">
            <v>0</v>
          </cell>
          <cell r="FR178">
            <v>0</v>
          </cell>
          <cell r="FS178">
            <v>0</v>
          </cell>
          <cell r="FT178">
            <v>0</v>
          </cell>
          <cell r="FU178">
            <v>0</v>
          </cell>
          <cell r="FV178">
            <v>57740</v>
          </cell>
          <cell r="FW178">
            <v>46142</v>
          </cell>
          <cell r="FX178">
            <v>45326</v>
          </cell>
          <cell r="GO178">
            <v>-146639</v>
          </cell>
          <cell r="GP178">
            <v>-60532</v>
          </cell>
          <cell r="GQ178">
            <v>67626</v>
          </cell>
          <cell r="GR178">
            <v>67626</v>
          </cell>
          <cell r="GS178">
            <v>-205621</v>
          </cell>
          <cell r="GT178">
            <v>-39543</v>
          </cell>
          <cell r="GU178">
            <v>60278</v>
          </cell>
          <cell r="GV178">
            <v>60278</v>
          </cell>
          <cell r="GW178">
            <v>-8051</v>
          </cell>
          <cell r="GX178">
            <v>-7266</v>
          </cell>
          <cell r="GY178">
            <v>7704</v>
          </cell>
          <cell r="GZ178">
            <v>7704</v>
          </cell>
          <cell r="HA178">
            <v>-4260</v>
          </cell>
          <cell r="HB178">
            <v>-3628</v>
          </cell>
          <cell r="HC178">
            <v>3714</v>
          </cell>
          <cell r="HD178">
            <v>3710</v>
          </cell>
          <cell r="HE178">
            <v>0</v>
          </cell>
          <cell r="HF178">
            <v>0</v>
          </cell>
          <cell r="HG178">
            <v>0</v>
          </cell>
          <cell r="HH178">
            <v>0</v>
          </cell>
          <cell r="HI178">
            <v>-20036</v>
          </cell>
          <cell r="HJ178">
            <v>-14597</v>
          </cell>
          <cell r="HK178">
            <v>16343</v>
          </cell>
          <cell r="HL178">
            <v>16343</v>
          </cell>
          <cell r="HM178">
            <v>-26455</v>
          </cell>
          <cell r="HN178">
            <v>-12722</v>
          </cell>
          <cell r="HO178">
            <v>17907</v>
          </cell>
          <cell r="HP178">
            <v>17907</v>
          </cell>
        </row>
        <row r="179">
          <cell r="A179" t="str">
            <v>SP-1530</v>
          </cell>
          <cell r="B179" t="str">
            <v>SP</v>
          </cell>
          <cell r="C179">
            <v>1530</v>
          </cell>
          <cell r="D179" t="str">
            <v>DE005 Budget 11/2007</v>
          </cell>
          <cell r="E179">
            <v>0</v>
          </cell>
          <cell r="J179">
            <v>0</v>
          </cell>
          <cell r="BA179">
            <v>0</v>
          </cell>
          <cell r="BF179">
            <v>0</v>
          </cell>
          <cell r="CW179">
            <v>0</v>
          </cell>
          <cell r="DB179">
            <v>0</v>
          </cell>
          <cell r="ES179">
            <v>0</v>
          </cell>
          <cell r="EX179">
            <v>0</v>
          </cell>
          <cell r="GW179">
            <v>-16863</v>
          </cell>
          <cell r="GX179">
            <v>-15223</v>
          </cell>
          <cell r="GY179">
            <v>16132</v>
          </cell>
          <cell r="GZ179">
            <v>16132</v>
          </cell>
          <cell r="HA179">
            <v>-31071</v>
          </cell>
          <cell r="HB179">
            <v>-26455</v>
          </cell>
          <cell r="HC179">
            <v>27071</v>
          </cell>
          <cell r="HD179">
            <v>27070</v>
          </cell>
          <cell r="HE179">
            <v>0</v>
          </cell>
          <cell r="HF179">
            <v>0</v>
          </cell>
          <cell r="HG179">
            <v>0</v>
          </cell>
          <cell r="HH179">
            <v>0</v>
          </cell>
          <cell r="HI179">
            <v>-35714</v>
          </cell>
          <cell r="HJ179">
            <v>-24913</v>
          </cell>
          <cell r="HK179">
            <v>28244</v>
          </cell>
          <cell r="HL179">
            <v>28244</v>
          </cell>
          <cell r="HM179">
            <v>-43755</v>
          </cell>
          <cell r="HN179">
            <v>-18831</v>
          </cell>
          <cell r="HO179">
            <v>28532</v>
          </cell>
          <cell r="HP179">
            <v>28532</v>
          </cell>
        </row>
        <row r="180">
          <cell r="A180" t="str">
            <v>SP-1550</v>
          </cell>
          <cell r="B180" t="str">
            <v>SP</v>
          </cell>
          <cell r="C180">
            <v>1550</v>
          </cell>
          <cell r="D180" t="str">
            <v>Dir. costr. Estero</v>
          </cell>
          <cell r="E180">
            <v>0</v>
          </cell>
          <cell r="J180">
            <v>0</v>
          </cell>
          <cell r="Y180">
            <v>2731</v>
          </cell>
          <cell r="Z180">
            <v>0</v>
          </cell>
          <cell r="AA180">
            <v>0</v>
          </cell>
          <cell r="AB180">
            <v>0</v>
          </cell>
          <cell r="AC180">
            <v>0</v>
          </cell>
          <cell r="AD180">
            <v>0</v>
          </cell>
          <cell r="AE180">
            <v>0</v>
          </cell>
          <cell r="AF180">
            <v>0</v>
          </cell>
          <cell r="AG180">
            <v>0</v>
          </cell>
          <cell r="AH180">
            <v>0</v>
          </cell>
          <cell r="AI180">
            <v>0</v>
          </cell>
          <cell r="BA180">
            <v>0</v>
          </cell>
          <cell r="BF180">
            <v>0</v>
          </cell>
          <cell r="BU180">
            <v>2731</v>
          </cell>
          <cell r="CW180">
            <v>0</v>
          </cell>
          <cell r="DB180">
            <v>0</v>
          </cell>
          <cell r="DQ180">
            <v>0</v>
          </cell>
          <cell r="DR180">
            <v>0</v>
          </cell>
          <cell r="DS180">
            <v>0</v>
          </cell>
          <cell r="DT180">
            <v>0</v>
          </cell>
          <cell r="DU180">
            <v>0</v>
          </cell>
          <cell r="DV180">
            <v>0</v>
          </cell>
          <cell r="DW180">
            <v>0</v>
          </cell>
          <cell r="DX180">
            <v>0</v>
          </cell>
          <cell r="DY180">
            <v>0</v>
          </cell>
          <cell r="DZ180">
            <v>0</v>
          </cell>
          <cell r="EA180">
            <v>0</v>
          </cell>
          <cell r="EB180">
            <v>0</v>
          </cell>
          <cell r="ES180">
            <v>0</v>
          </cell>
          <cell r="EX180">
            <v>0</v>
          </cell>
          <cell r="FM180">
            <v>0</v>
          </cell>
          <cell r="FN180">
            <v>0</v>
          </cell>
          <cell r="FO180">
            <v>0</v>
          </cell>
          <cell r="FP180">
            <v>0</v>
          </cell>
          <cell r="FQ180">
            <v>0</v>
          </cell>
          <cell r="FR180">
            <v>0</v>
          </cell>
          <cell r="FS180">
            <v>0</v>
          </cell>
          <cell r="FT180">
            <v>0</v>
          </cell>
          <cell r="FU180">
            <v>0</v>
          </cell>
          <cell r="FV180">
            <v>0</v>
          </cell>
          <cell r="FW180">
            <v>0</v>
          </cell>
          <cell r="FX180">
            <v>0</v>
          </cell>
          <cell r="GW180">
            <v>0</v>
          </cell>
          <cell r="GX180">
            <v>0</v>
          </cell>
          <cell r="GZ180">
            <v>0</v>
          </cell>
          <cell r="HA180">
            <v>0</v>
          </cell>
          <cell r="HB180">
            <v>0</v>
          </cell>
          <cell r="HC180">
            <v>0</v>
          </cell>
          <cell r="HD180">
            <v>0</v>
          </cell>
          <cell r="HE180">
            <v>0</v>
          </cell>
          <cell r="HF180">
            <v>0</v>
          </cell>
          <cell r="HG180">
            <v>0</v>
          </cell>
          <cell r="HH180">
            <v>0</v>
          </cell>
        </row>
        <row r="181">
          <cell r="A181" t="str">
            <v>SP-1551</v>
          </cell>
          <cell r="B181" t="str">
            <v>SP</v>
          </cell>
          <cell r="C181">
            <v>1551</v>
          </cell>
          <cell r="D181" t="str">
            <v>Pakistan</v>
          </cell>
          <cell r="E181">
            <v>0</v>
          </cell>
          <cell r="J181">
            <v>4</v>
          </cell>
          <cell r="BA181">
            <v>0</v>
          </cell>
          <cell r="BF181">
            <v>4</v>
          </cell>
          <cell r="CW181">
            <v>0</v>
          </cell>
          <cell r="DB181">
            <v>0</v>
          </cell>
          <cell r="ES181">
            <v>0</v>
          </cell>
          <cell r="EX181">
            <v>345</v>
          </cell>
          <cell r="GZ181">
            <v>0</v>
          </cell>
          <cell r="HD181">
            <v>0</v>
          </cell>
          <cell r="HE181">
            <v>0</v>
          </cell>
          <cell r="HF181">
            <v>0</v>
          </cell>
          <cell r="HG181">
            <v>0</v>
          </cell>
          <cell r="HH181">
            <v>0</v>
          </cell>
        </row>
        <row r="182">
          <cell r="A182" t="str">
            <v>SP-1552</v>
          </cell>
          <cell r="B182" t="str">
            <v>SP</v>
          </cell>
          <cell r="C182">
            <v>1552</v>
          </cell>
          <cell r="D182" t="str">
            <v>Pakistan Nuova commessa</v>
          </cell>
          <cell r="J182">
            <v>0</v>
          </cell>
          <cell r="BF182">
            <v>0</v>
          </cell>
          <cell r="DB182">
            <v>0</v>
          </cell>
          <cell r="EX182">
            <v>0</v>
          </cell>
        </row>
        <row r="183">
          <cell r="A183" t="str">
            <v>SP-1380</v>
          </cell>
          <cell r="B183" t="str">
            <v>SP</v>
          </cell>
          <cell r="C183">
            <v>1380</v>
          </cell>
          <cell r="D183" t="str">
            <v>RDE40 COM Rettifiche di sede (DE4)</v>
          </cell>
          <cell r="E183">
            <v>0</v>
          </cell>
          <cell r="J183">
            <v>0</v>
          </cell>
          <cell r="BA183">
            <v>0</v>
          </cell>
          <cell r="BF183">
            <v>0</v>
          </cell>
          <cell r="CW183">
            <v>0</v>
          </cell>
          <cell r="DB183">
            <v>0</v>
          </cell>
          <cell r="ES183">
            <v>0</v>
          </cell>
          <cell r="EX183">
            <v>0</v>
          </cell>
          <cell r="GW183">
            <v>0</v>
          </cell>
          <cell r="GX183">
            <v>0</v>
          </cell>
          <cell r="GY183">
            <v>0</v>
          </cell>
          <cell r="GZ183">
            <v>0</v>
          </cell>
          <cell r="HA183">
            <v>0</v>
          </cell>
          <cell r="HB183">
            <v>0</v>
          </cell>
          <cell r="HC183">
            <v>0</v>
          </cell>
          <cell r="HD183">
            <v>0</v>
          </cell>
          <cell r="HE183">
            <v>0</v>
          </cell>
          <cell r="HF183">
            <v>0</v>
          </cell>
          <cell r="HG183">
            <v>0</v>
          </cell>
          <cell r="HH183">
            <v>0</v>
          </cell>
        </row>
        <row r="184">
          <cell r="A184" t="str">
            <v>SP-1540</v>
          </cell>
          <cell r="B184" t="str">
            <v>SP</v>
          </cell>
          <cell r="C184">
            <v>1540</v>
          </cell>
          <cell r="D184" t="str">
            <v>RDE50 COM Rettifiche di sede (DE5)</v>
          </cell>
          <cell r="E184">
            <v>0</v>
          </cell>
          <cell r="J184">
            <v>0</v>
          </cell>
          <cell r="X184">
            <v>53802</v>
          </cell>
          <cell r="BA184">
            <v>0</v>
          </cell>
          <cell r="BF184">
            <v>0</v>
          </cell>
          <cell r="BT184">
            <v>53802</v>
          </cell>
          <cell r="CF184">
            <v>0</v>
          </cell>
          <cell r="CW184">
            <v>0</v>
          </cell>
          <cell r="DB184">
            <v>0</v>
          </cell>
          <cell r="DP184">
            <v>-48340</v>
          </cell>
          <cell r="ES184">
            <v>0</v>
          </cell>
          <cell r="EX184">
            <v>0</v>
          </cell>
          <cell r="FL184">
            <v>-48340</v>
          </cell>
          <cell r="GO184">
            <v>0</v>
          </cell>
          <cell r="GP184">
            <v>0</v>
          </cell>
          <cell r="GQ184">
            <v>0</v>
          </cell>
          <cell r="GR184">
            <v>0</v>
          </cell>
          <cell r="GS184">
            <v>0</v>
          </cell>
          <cell r="GT184">
            <v>0</v>
          </cell>
          <cell r="GU184">
            <v>0</v>
          </cell>
          <cell r="GV184">
            <v>0</v>
          </cell>
          <cell r="GW184">
            <v>0</v>
          </cell>
          <cell r="GX184">
            <v>5000</v>
          </cell>
          <cell r="GY184">
            <v>0</v>
          </cell>
          <cell r="GZ184">
            <v>2000</v>
          </cell>
          <cell r="HA184">
            <v>0</v>
          </cell>
          <cell r="HB184">
            <v>0</v>
          </cell>
          <cell r="HC184">
            <v>0</v>
          </cell>
          <cell r="HD184">
            <v>0</v>
          </cell>
          <cell r="HE184">
            <v>0</v>
          </cell>
          <cell r="HF184">
            <v>0</v>
          </cell>
          <cell r="HG184">
            <v>0</v>
          </cell>
          <cell r="HH184">
            <v>0</v>
          </cell>
          <cell r="HI184">
            <v>0</v>
          </cell>
          <cell r="HJ184">
            <v>0</v>
          </cell>
          <cell r="HK184">
            <v>0</v>
          </cell>
          <cell r="HL184">
            <v>4000</v>
          </cell>
          <cell r="HM184">
            <v>0</v>
          </cell>
          <cell r="HN184">
            <v>0</v>
          </cell>
          <cell r="HO184">
            <v>0</v>
          </cell>
          <cell r="HP184">
            <v>4000</v>
          </cell>
        </row>
        <row r="185">
          <cell r="A185" t="str">
            <v>SP-1680</v>
          </cell>
          <cell r="B185" t="str">
            <v>SP</v>
          </cell>
          <cell r="C185">
            <v>1680</v>
          </cell>
          <cell r="D185" t="str">
            <v>9B0007 COM F. Arabia Saudita</v>
          </cell>
          <cell r="E185">
            <v>0</v>
          </cell>
          <cell r="J185">
            <v>0</v>
          </cell>
          <cell r="X185">
            <v>0</v>
          </cell>
          <cell r="Y185">
            <v>-107</v>
          </cell>
          <cell r="Z185">
            <v>-56</v>
          </cell>
          <cell r="AA185">
            <v>-51</v>
          </cell>
          <cell r="AB185">
            <v>-52</v>
          </cell>
          <cell r="AC185">
            <v>-53</v>
          </cell>
          <cell r="AD185">
            <v>-56</v>
          </cell>
          <cell r="AE185">
            <v>-59</v>
          </cell>
          <cell r="AF185">
            <v>-56</v>
          </cell>
          <cell r="AG185">
            <v>-53</v>
          </cell>
          <cell r="AH185">
            <v>-53</v>
          </cell>
          <cell r="AI185">
            <v>-53</v>
          </cell>
          <cell r="AJ185">
            <v>-60</v>
          </cell>
          <cell r="BA185">
            <v>0</v>
          </cell>
          <cell r="BF185">
            <v>0</v>
          </cell>
          <cell r="BT185">
            <v>0</v>
          </cell>
          <cell r="BU185">
            <v>-71</v>
          </cell>
          <cell r="BV185">
            <v>5</v>
          </cell>
          <cell r="BW185">
            <v>34</v>
          </cell>
          <cell r="BX185">
            <v>30</v>
          </cell>
          <cell r="BY185">
            <v>28</v>
          </cell>
          <cell r="BZ185">
            <v>24</v>
          </cell>
          <cell r="CA185">
            <v>20</v>
          </cell>
          <cell r="CB185">
            <v>21</v>
          </cell>
          <cell r="CC185">
            <v>23</v>
          </cell>
          <cell r="CD185">
            <v>21</v>
          </cell>
          <cell r="CE185">
            <v>19</v>
          </cell>
          <cell r="CF185">
            <v>11</v>
          </cell>
          <cell r="CW185">
            <v>0</v>
          </cell>
          <cell r="DB185">
            <v>0</v>
          </cell>
          <cell r="DP185">
            <v>0</v>
          </cell>
          <cell r="DQ185">
            <v>3947</v>
          </cell>
          <cell r="DR185">
            <v>3763</v>
          </cell>
          <cell r="DS185">
            <v>3623</v>
          </cell>
          <cell r="DT185">
            <v>3503</v>
          </cell>
          <cell r="DU185">
            <v>3387</v>
          </cell>
          <cell r="DV185">
            <v>3268</v>
          </cell>
          <cell r="DW185">
            <v>3150</v>
          </cell>
          <cell r="DX185">
            <v>3029</v>
          </cell>
          <cell r="DY185">
            <v>2907</v>
          </cell>
          <cell r="DZ185">
            <v>2789</v>
          </cell>
          <cell r="EA185">
            <v>2671</v>
          </cell>
          <cell r="EB185">
            <v>2552</v>
          </cell>
          <cell r="ES185">
            <v>0</v>
          </cell>
          <cell r="EX185">
            <v>0</v>
          </cell>
          <cell r="FL185">
            <v>4124</v>
          </cell>
          <cell r="FM185">
            <v>3947</v>
          </cell>
          <cell r="FN185">
            <v>3763</v>
          </cell>
          <cell r="FO185">
            <v>3623</v>
          </cell>
          <cell r="FP185">
            <v>3503</v>
          </cell>
          <cell r="FQ185">
            <v>3387</v>
          </cell>
          <cell r="FR185">
            <v>3268</v>
          </cell>
          <cell r="FS185">
            <v>3150</v>
          </cell>
          <cell r="FT185">
            <v>3029</v>
          </cell>
          <cell r="FU185">
            <v>2907</v>
          </cell>
          <cell r="FV185">
            <v>2789</v>
          </cell>
          <cell r="FW185">
            <v>2671</v>
          </cell>
          <cell r="FX185">
            <v>2552</v>
          </cell>
          <cell r="GO185">
            <v>-60</v>
          </cell>
          <cell r="GP185">
            <v>-6</v>
          </cell>
          <cell r="GQ185">
            <v>1137</v>
          </cell>
          <cell r="GR185">
            <v>1137</v>
          </cell>
          <cell r="GS185">
            <v>-60</v>
          </cell>
          <cell r="GT185">
            <v>-24</v>
          </cell>
          <cell r="GU185">
            <v>0</v>
          </cell>
          <cell r="GV185">
            <v>-278</v>
          </cell>
          <cell r="GZ185">
            <v>0</v>
          </cell>
          <cell r="HD185">
            <v>0</v>
          </cell>
          <cell r="HE185">
            <v>0</v>
          </cell>
          <cell r="HF185">
            <v>0</v>
          </cell>
          <cell r="HG185">
            <v>0</v>
          </cell>
          <cell r="HH185">
            <v>0</v>
          </cell>
        </row>
        <row r="186">
          <cell r="A186" t="str">
            <v>SP-1670</v>
          </cell>
          <cell r="B186" t="str">
            <v>SP</v>
          </cell>
          <cell r="C186">
            <v>1670</v>
          </cell>
          <cell r="D186" t="str">
            <v>DE005 COM NUOVE ACQUISIZIONI</v>
          </cell>
          <cell r="E186">
            <v>0</v>
          </cell>
          <cell r="J186">
            <v>0</v>
          </cell>
          <cell r="X186">
            <v>0</v>
          </cell>
          <cell r="Y186">
            <v>0</v>
          </cell>
          <cell r="Z186">
            <v>0</v>
          </cell>
          <cell r="AA186">
            <v>0</v>
          </cell>
          <cell r="AB186">
            <v>0</v>
          </cell>
          <cell r="AC186">
            <v>0</v>
          </cell>
          <cell r="AD186">
            <v>0</v>
          </cell>
          <cell r="AE186">
            <v>0</v>
          </cell>
          <cell r="AF186">
            <v>0</v>
          </cell>
          <cell r="AG186">
            <v>-9</v>
          </cell>
          <cell r="AH186">
            <v>-9190</v>
          </cell>
          <cell r="AI186">
            <v>-8821</v>
          </cell>
          <cell r="AJ186">
            <v>-8563</v>
          </cell>
          <cell r="BA186">
            <v>0</v>
          </cell>
          <cell r="BF186">
            <v>0</v>
          </cell>
          <cell r="BT186">
            <v>0</v>
          </cell>
          <cell r="BU186">
            <v>0</v>
          </cell>
          <cell r="BV186">
            <v>0</v>
          </cell>
          <cell r="BW186">
            <v>0</v>
          </cell>
          <cell r="BX186">
            <v>0</v>
          </cell>
          <cell r="BY186">
            <v>0</v>
          </cell>
          <cell r="BZ186">
            <v>0</v>
          </cell>
          <cell r="CA186">
            <v>0</v>
          </cell>
          <cell r="CB186">
            <v>0</v>
          </cell>
          <cell r="CC186">
            <v>-9</v>
          </cell>
          <cell r="CD186">
            <v>-7824</v>
          </cell>
          <cell r="CE186">
            <v>-6178</v>
          </cell>
          <cell r="CF186">
            <v>-6010</v>
          </cell>
          <cell r="CW186">
            <v>0</v>
          </cell>
          <cell r="DB186">
            <v>0</v>
          </cell>
          <cell r="DP186">
            <v>0</v>
          </cell>
          <cell r="DQ186">
            <v>0</v>
          </cell>
          <cell r="DR186">
            <v>0</v>
          </cell>
          <cell r="DS186">
            <v>0</v>
          </cell>
          <cell r="DT186">
            <v>0</v>
          </cell>
          <cell r="DU186">
            <v>0</v>
          </cell>
          <cell r="DV186">
            <v>0</v>
          </cell>
          <cell r="DW186">
            <v>0</v>
          </cell>
          <cell r="DX186">
            <v>0</v>
          </cell>
          <cell r="DY186">
            <v>0</v>
          </cell>
          <cell r="DZ186">
            <v>7827</v>
          </cell>
          <cell r="EA186">
            <v>6255</v>
          </cell>
          <cell r="EB186">
            <v>6144</v>
          </cell>
          <cell r="ES186">
            <v>0</v>
          </cell>
          <cell r="EX186">
            <v>0</v>
          </cell>
          <cell r="FL186">
            <v>0</v>
          </cell>
          <cell r="FM186">
            <v>0</v>
          </cell>
          <cell r="FN186">
            <v>0</v>
          </cell>
          <cell r="FO186">
            <v>0</v>
          </cell>
          <cell r="FP186">
            <v>0</v>
          </cell>
          <cell r="FQ186">
            <v>0</v>
          </cell>
          <cell r="FR186">
            <v>0</v>
          </cell>
          <cell r="FS186">
            <v>0</v>
          </cell>
          <cell r="FT186">
            <v>0</v>
          </cell>
          <cell r="FU186">
            <v>0</v>
          </cell>
          <cell r="FV186">
            <v>7827</v>
          </cell>
          <cell r="FW186">
            <v>6255</v>
          </cell>
          <cell r="FX186">
            <v>6144</v>
          </cell>
          <cell r="GO186">
            <v>-38520</v>
          </cell>
          <cell r="GP186">
            <v>-21489</v>
          </cell>
          <cell r="GQ186">
            <v>22810</v>
          </cell>
          <cell r="GR186">
            <v>22810</v>
          </cell>
          <cell r="GS186">
            <v>-60930</v>
          </cell>
          <cell r="GT186">
            <v>-16138</v>
          </cell>
          <cell r="GU186">
            <v>20895</v>
          </cell>
          <cell r="GV186">
            <v>20895</v>
          </cell>
          <cell r="GZ186">
            <v>0</v>
          </cell>
          <cell r="HD186">
            <v>0</v>
          </cell>
          <cell r="HE186">
            <v>0</v>
          </cell>
          <cell r="HF186">
            <v>0</v>
          </cell>
          <cell r="HG186">
            <v>0</v>
          </cell>
          <cell r="HH186">
            <v>0</v>
          </cell>
        </row>
        <row r="187">
          <cell r="A187" t="str">
            <v>SP-1660</v>
          </cell>
          <cell r="B187" t="str">
            <v>SP</v>
          </cell>
          <cell r="C187">
            <v>1660</v>
          </cell>
          <cell r="D187" t="str">
            <v>RETTIFICHE SEDE</v>
          </cell>
          <cell r="E187">
            <v>0</v>
          </cell>
          <cell r="J187">
            <v>0</v>
          </cell>
          <cell r="X187">
            <v>0</v>
          </cell>
          <cell r="BA187">
            <v>0</v>
          </cell>
          <cell r="BF187">
            <v>0</v>
          </cell>
          <cell r="BT187">
            <v>0</v>
          </cell>
          <cell r="CW187">
            <v>0</v>
          </cell>
          <cell r="DB187">
            <v>0</v>
          </cell>
          <cell r="DP187">
            <v>0</v>
          </cell>
          <cell r="ES187">
            <v>0</v>
          </cell>
          <cell r="EX187">
            <v>0</v>
          </cell>
          <cell r="GZ187">
            <v>0</v>
          </cell>
          <cell r="HD187">
            <v>0</v>
          </cell>
          <cell r="HE187">
            <v>0</v>
          </cell>
          <cell r="HF187">
            <v>0</v>
          </cell>
          <cell r="HG187">
            <v>0</v>
          </cell>
          <cell r="HH187">
            <v>0</v>
          </cell>
        </row>
        <row r="188">
          <cell r="A188" t="str">
            <v>SP-1480</v>
          </cell>
          <cell r="B188" t="str">
            <v>SP</v>
          </cell>
          <cell r="C188">
            <v>1480</v>
          </cell>
          <cell r="D188" t="str">
            <v>4465F COM FIL. EMIRATI ARABI</v>
          </cell>
          <cell r="E188">
            <v>-10</v>
          </cell>
          <cell r="H188">
            <v>-25.2</v>
          </cell>
          <cell r="J188">
            <v>-75</v>
          </cell>
          <cell r="X188">
            <v>-638</v>
          </cell>
          <cell r="Y188">
            <v>-755</v>
          </cell>
          <cell r="Z188">
            <v>-828</v>
          </cell>
          <cell r="AA188">
            <v>-947</v>
          </cell>
          <cell r="AB188">
            <v>-1048</v>
          </cell>
          <cell r="AC188">
            <v>-1121</v>
          </cell>
          <cell r="AD188">
            <v>-1045</v>
          </cell>
          <cell r="AE188">
            <v>-1094</v>
          </cell>
          <cell r="AF188">
            <v>-1164</v>
          </cell>
          <cell r="AG188">
            <v>-1279</v>
          </cell>
          <cell r="AH188">
            <v>-1364</v>
          </cell>
          <cell r="AI188">
            <v>-1433</v>
          </cell>
          <cell r="AJ188">
            <v>-1548</v>
          </cell>
          <cell r="BA188">
            <v>10</v>
          </cell>
          <cell r="BD188">
            <v>84.27</v>
          </cell>
          <cell r="BF188">
            <v>29</v>
          </cell>
          <cell r="BT188">
            <v>-539</v>
          </cell>
          <cell r="BU188">
            <v>-655</v>
          </cell>
          <cell r="BV188">
            <v>-729</v>
          </cell>
          <cell r="BW188">
            <v>-848</v>
          </cell>
          <cell r="BX188">
            <v>-948</v>
          </cell>
          <cell r="BY188">
            <v>-1021</v>
          </cell>
          <cell r="BZ188">
            <v>-946</v>
          </cell>
          <cell r="CA188">
            <v>-994</v>
          </cell>
          <cell r="CB188">
            <v>-1065</v>
          </cell>
          <cell r="CC188">
            <v>-1180</v>
          </cell>
          <cell r="CD188">
            <v>-1264</v>
          </cell>
          <cell r="CE188">
            <v>-1333</v>
          </cell>
          <cell r="CF188">
            <v>-1448</v>
          </cell>
          <cell r="CW188">
            <v>189</v>
          </cell>
          <cell r="CZ188">
            <v>36.08</v>
          </cell>
          <cell r="DB188">
            <v>21</v>
          </cell>
          <cell r="DP188">
            <v>32</v>
          </cell>
          <cell r="DQ188">
            <v>41</v>
          </cell>
          <cell r="DR188">
            <v>79</v>
          </cell>
          <cell r="DS188">
            <v>95</v>
          </cell>
          <cell r="DT188">
            <v>89</v>
          </cell>
          <cell r="DU188">
            <v>74</v>
          </cell>
          <cell r="DV188">
            <v>85</v>
          </cell>
          <cell r="DW188">
            <v>83</v>
          </cell>
          <cell r="DX188">
            <v>75</v>
          </cell>
          <cell r="DY188">
            <v>72</v>
          </cell>
          <cell r="DZ188">
            <v>70</v>
          </cell>
          <cell r="EA188">
            <v>72</v>
          </cell>
          <cell r="EB188">
            <v>74</v>
          </cell>
          <cell r="ES188">
            <v>-940</v>
          </cell>
          <cell r="EV188">
            <v>-1386.43</v>
          </cell>
          <cell r="EX188">
            <v>-1684</v>
          </cell>
          <cell r="FL188">
            <v>-719</v>
          </cell>
          <cell r="FM188">
            <v>-768</v>
          </cell>
          <cell r="FN188">
            <v>-862</v>
          </cell>
          <cell r="FO188">
            <v>-913</v>
          </cell>
          <cell r="FP188">
            <v>-1015</v>
          </cell>
          <cell r="FQ188">
            <v>-1143</v>
          </cell>
          <cell r="FR188">
            <v>-1437</v>
          </cell>
          <cell r="FS188">
            <v>-1590</v>
          </cell>
          <cell r="FT188">
            <v>-1723</v>
          </cell>
          <cell r="FU188">
            <v>-1812</v>
          </cell>
          <cell r="FV188">
            <v>-1937</v>
          </cell>
          <cell r="FW188">
            <v>-2069</v>
          </cell>
          <cell r="FX188">
            <v>-2163</v>
          </cell>
          <cell r="GO188">
            <v>-2459</v>
          </cell>
          <cell r="GP188">
            <v>-2407</v>
          </cell>
          <cell r="GQ188">
            <v>80</v>
          </cell>
          <cell r="GR188">
            <v>-3557</v>
          </cell>
          <cell r="GS188">
            <v>-3370</v>
          </cell>
          <cell r="GT188">
            <v>-3366</v>
          </cell>
          <cell r="GU188">
            <v>86</v>
          </cell>
          <cell r="GV188">
            <v>-4951</v>
          </cell>
          <cell r="GW188">
            <v>0</v>
          </cell>
          <cell r="GX188">
            <v>0</v>
          </cell>
          <cell r="GY188">
            <v>0</v>
          </cell>
          <cell r="GZ188">
            <v>0</v>
          </cell>
          <cell r="HA188">
            <v>-84.5</v>
          </cell>
          <cell r="HB188">
            <v>-84.5</v>
          </cell>
          <cell r="HC188">
            <v>19</v>
          </cell>
          <cell r="HD188">
            <v>-1411</v>
          </cell>
          <cell r="HE188">
            <v>0</v>
          </cell>
          <cell r="HF188">
            <v>0</v>
          </cell>
          <cell r="HG188">
            <v>0</v>
          </cell>
          <cell r="HH188">
            <v>0</v>
          </cell>
        </row>
        <row r="189">
          <cell r="A189" t="str">
            <v>SP-1700</v>
          </cell>
          <cell r="B189" t="str">
            <v>SP</v>
          </cell>
          <cell r="C189">
            <v>1700</v>
          </cell>
          <cell r="D189" t="str">
            <v>DE006 COM NUOVE ACQUISIZIONI</v>
          </cell>
          <cell r="E189">
            <v>0</v>
          </cell>
          <cell r="J189">
            <v>0</v>
          </cell>
          <cell r="X189">
            <v>0</v>
          </cell>
          <cell r="Y189">
            <v>0</v>
          </cell>
          <cell r="Z189">
            <v>0</v>
          </cell>
          <cell r="AA189">
            <v>0</v>
          </cell>
          <cell r="AB189">
            <v>0</v>
          </cell>
          <cell r="AC189">
            <v>0</v>
          </cell>
          <cell r="AD189">
            <v>0</v>
          </cell>
          <cell r="AE189">
            <v>0</v>
          </cell>
          <cell r="AF189">
            <v>0</v>
          </cell>
          <cell r="AG189">
            <v>-24</v>
          </cell>
          <cell r="AH189">
            <v>-25272</v>
          </cell>
          <cell r="AI189">
            <v>-24258</v>
          </cell>
          <cell r="AJ189">
            <v>-23548</v>
          </cell>
          <cell r="BA189">
            <v>0</v>
          </cell>
          <cell r="BF189">
            <v>0</v>
          </cell>
          <cell r="BT189">
            <v>0</v>
          </cell>
          <cell r="BU189">
            <v>0</v>
          </cell>
          <cell r="BV189">
            <v>0</v>
          </cell>
          <cell r="BW189">
            <v>0</v>
          </cell>
          <cell r="BX189">
            <v>0</v>
          </cell>
          <cell r="BY189">
            <v>0</v>
          </cell>
          <cell r="BZ189">
            <v>0</v>
          </cell>
          <cell r="CA189">
            <v>0</v>
          </cell>
          <cell r="CB189">
            <v>0</v>
          </cell>
          <cell r="CC189">
            <v>-24</v>
          </cell>
          <cell r="CD189">
            <v>-21515</v>
          </cell>
          <cell r="CE189">
            <v>-16990</v>
          </cell>
          <cell r="CF189">
            <v>-16527</v>
          </cell>
          <cell r="CW189">
            <v>0</v>
          </cell>
          <cell r="DB189">
            <v>0</v>
          </cell>
          <cell r="DP189">
            <v>0</v>
          </cell>
          <cell r="DQ189">
            <v>0</v>
          </cell>
          <cell r="DR189">
            <v>0</v>
          </cell>
          <cell r="DS189">
            <v>0</v>
          </cell>
          <cell r="DT189">
            <v>0</v>
          </cell>
          <cell r="DU189">
            <v>0</v>
          </cell>
          <cell r="DV189">
            <v>0</v>
          </cell>
          <cell r="DW189">
            <v>0</v>
          </cell>
          <cell r="DX189">
            <v>0</v>
          </cell>
          <cell r="DY189">
            <v>0</v>
          </cell>
          <cell r="DZ189">
            <v>21524</v>
          </cell>
          <cell r="EA189">
            <v>17200</v>
          </cell>
          <cell r="EB189">
            <v>16896</v>
          </cell>
          <cell r="ES189">
            <v>0</v>
          </cell>
          <cell r="EX189">
            <v>0</v>
          </cell>
          <cell r="FL189">
            <v>0</v>
          </cell>
          <cell r="FM189">
            <v>0</v>
          </cell>
          <cell r="FN189">
            <v>0</v>
          </cell>
          <cell r="FO189">
            <v>0</v>
          </cell>
          <cell r="FP189">
            <v>0</v>
          </cell>
          <cell r="FQ189">
            <v>0</v>
          </cell>
          <cell r="FR189">
            <v>0</v>
          </cell>
          <cell r="FS189">
            <v>0</v>
          </cell>
          <cell r="FT189">
            <v>0</v>
          </cell>
          <cell r="FU189">
            <v>0</v>
          </cell>
          <cell r="FV189">
            <v>21524</v>
          </cell>
          <cell r="FW189">
            <v>17200</v>
          </cell>
          <cell r="FX189">
            <v>16896</v>
          </cell>
          <cell r="GO189">
            <v>-53753</v>
          </cell>
          <cell r="GP189">
            <v>-21916</v>
          </cell>
          <cell r="GQ189">
            <v>24543</v>
          </cell>
          <cell r="GR189">
            <v>24543</v>
          </cell>
          <cell r="GS189">
            <v>-76536</v>
          </cell>
          <cell r="GT189">
            <v>-15283</v>
          </cell>
          <cell r="GU189">
            <v>22947</v>
          </cell>
          <cell r="GV189">
            <v>22947</v>
          </cell>
          <cell r="GZ189">
            <v>0</v>
          </cell>
          <cell r="HD189">
            <v>0</v>
          </cell>
          <cell r="HE189">
            <v>0</v>
          </cell>
          <cell r="HF189">
            <v>0</v>
          </cell>
          <cell r="HG189">
            <v>0</v>
          </cell>
          <cell r="HH189">
            <v>0</v>
          </cell>
        </row>
        <row r="190">
          <cell r="A190" t="str">
            <v>SP-1690</v>
          </cell>
          <cell r="B190" t="str">
            <v>SP</v>
          </cell>
          <cell r="C190">
            <v>1690</v>
          </cell>
          <cell r="D190" t="str">
            <v>RETTIFICHE SEDE</v>
          </cell>
          <cell r="E190">
            <v>0</v>
          </cell>
          <cell r="J190">
            <v>0</v>
          </cell>
          <cell r="X190">
            <v>0</v>
          </cell>
          <cell r="BA190">
            <v>0</v>
          </cell>
          <cell r="BF190">
            <v>0</v>
          </cell>
          <cell r="BT190">
            <v>0</v>
          </cell>
          <cell r="CW190">
            <v>0</v>
          </cell>
          <cell r="DB190">
            <v>0</v>
          </cell>
          <cell r="DP190">
            <v>0</v>
          </cell>
          <cell r="ES190">
            <v>0</v>
          </cell>
          <cell r="EX190">
            <v>0</v>
          </cell>
          <cell r="GZ190">
            <v>0</v>
          </cell>
          <cell r="HD190">
            <v>0</v>
          </cell>
          <cell r="HE190">
            <v>0</v>
          </cell>
          <cell r="HF190">
            <v>0</v>
          </cell>
          <cell r="HG190">
            <v>0</v>
          </cell>
          <cell r="HH190">
            <v>0</v>
          </cell>
        </row>
        <row r="191">
          <cell r="A191" t="str">
            <v>SP-1570</v>
          </cell>
          <cell r="B191" t="str">
            <v>SP</v>
          </cell>
          <cell r="C191">
            <v>1570</v>
          </cell>
          <cell r="D191" t="str">
            <v>00111 COM INFRASTRUTTURE</v>
          </cell>
          <cell r="E191">
            <v>-170</v>
          </cell>
          <cell r="H191">
            <v>-335.04</v>
          </cell>
          <cell r="J191">
            <v>-335</v>
          </cell>
          <cell r="X191">
            <v>-172</v>
          </cell>
          <cell r="Y191">
            <v>-169</v>
          </cell>
          <cell r="Z191">
            <v>-170</v>
          </cell>
          <cell r="AA191">
            <v>-172</v>
          </cell>
          <cell r="AB191">
            <v>-172</v>
          </cell>
          <cell r="AC191">
            <v>-174</v>
          </cell>
          <cell r="AD191">
            <v>-174</v>
          </cell>
          <cell r="AE191">
            <v>-169</v>
          </cell>
          <cell r="AF191">
            <v>-167</v>
          </cell>
          <cell r="AG191">
            <v>-169</v>
          </cell>
          <cell r="AH191">
            <v>-172</v>
          </cell>
          <cell r="AI191">
            <v>-172</v>
          </cell>
          <cell r="AJ191">
            <v>-169</v>
          </cell>
          <cell r="BA191">
            <v>177910</v>
          </cell>
          <cell r="BD191">
            <v>185454.09</v>
          </cell>
          <cell r="BF191">
            <v>185465</v>
          </cell>
          <cell r="BT191">
            <v>177948</v>
          </cell>
          <cell r="BU191">
            <v>177945</v>
          </cell>
          <cell r="BV191">
            <v>177946</v>
          </cell>
          <cell r="BW191">
            <v>182298</v>
          </cell>
          <cell r="BX191">
            <v>182300</v>
          </cell>
          <cell r="BY191">
            <v>182297</v>
          </cell>
          <cell r="BZ191">
            <v>186652</v>
          </cell>
          <cell r="CA191">
            <v>186650</v>
          </cell>
          <cell r="CB191">
            <v>186651</v>
          </cell>
          <cell r="CC191">
            <v>191005</v>
          </cell>
          <cell r="CD191">
            <v>191006</v>
          </cell>
          <cell r="CE191">
            <v>191005</v>
          </cell>
          <cell r="CF191">
            <v>191003</v>
          </cell>
          <cell r="CW191">
            <v>0</v>
          </cell>
          <cell r="CZ191">
            <v>0</v>
          </cell>
          <cell r="DB191">
            <v>0</v>
          </cell>
          <cell r="DP191">
            <v>0</v>
          </cell>
          <cell r="DQ191">
            <v>0</v>
          </cell>
          <cell r="DR191">
            <v>0</v>
          </cell>
          <cell r="DS191">
            <v>0</v>
          </cell>
          <cell r="DT191">
            <v>0</v>
          </cell>
          <cell r="DU191">
            <v>0</v>
          </cell>
          <cell r="DV191">
            <v>0</v>
          </cell>
          <cell r="DW191">
            <v>0</v>
          </cell>
          <cell r="DX191">
            <v>0</v>
          </cell>
          <cell r="DY191">
            <v>0</v>
          </cell>
          <cell r="DZ191">
            <v>0</v>
          </cell>
          <cell r="EA191">
            <v>0</v>
          </cell>
          <cell r="EB191">
            <v>0</v>
          </cell>
          <cell r="ES191">
            <v>-227230</v>
          </cell>
          <cell r="EV191">
            <v>-153932.47</v>
          </cell>
          <cell r="EX191">
            <v>-151570</v>
          </cell>
          <cell r="FL191">
            <v>-226186</v>
          </cell>
          <cell r="FM191">
            <v>-226240</v>
          </cell>
          <cell r="FN191">
            <v>-226292</v>
          </cell>
          <cell r="FO191">
            <v>-230740</v>
          </cell>
          <cell r="FP191">
            <v>-230913</v>
          </cell>
          <cell r="FQ191">
            <v>-231098</v>
          </cell>
          <cell r="FR191">
            <v>-235634</v>
          </cell>
          <cell r="FS191">
            <v>-235828</v>
          </cell>
          <cell r="FT191">
            <v>-236016</v>
          </cell>
          <cell r="FU191">
            <v>-240557</v>
          </cell>
          <cell r="FV191">
            <v>-240743</v>
          </cell>
          <cell r="FW191">
            <v>-240929</v>
          </cell>
          <cell r="FX191">
            <v>-241130</v>
          </cell>
          <cell r="GO191">
            <v>-172</v>
          </cell>
          <cell r="GP191">
            <v>210124</v>
          </cell>
          <cell r="GQ191">
            <v>0</v>
          </cell>
          <cell r="GR191">
            <v>-261975</v>
          </cell>
          <cell r="GS191">
            <v>-172</v>
          </cell>
          <cell r="GT191">
            <v>242639</v>
          </cell>
          <cell r="GU191">
            <v>0</v>
          </cell>
          <cell r="GV191">
            <v>-292991</v>
          </cell>
          <cell r="GW191">
            <v>0</v>
          </cell>
          <cell r="GX191">
            <v>146353.636</v>
          </cell>
          <cell r="GY191">
            <v>0</v>
          </cell>
          <cell r="GZ191">
            <v>-166051.54999999999</v>
          </cell>
          <cell r="HA191">
            <v>-224.44</v>
          </cell>
          <cell r="HB191">
            <v>147665.50399999999</v>
          </cell>
          <cell r="HC191">
            <v>0</v>
          </cell>
          <cell r="HD191">
            <v>-244550</v>
          </cell>
          <cell r="HE191">
            <v>-220</v>
          </cell>
          <cell r="HF191">
            <v>137650</v>
          </cell>
          <cell r="HG191">
            <v>0</v>
          </cell>
          <cell r="HH191">
            <v>-225640</v>
          </cell>
          <cell r="HI191">
            <v>0</v>
          </cell>
          <cell r="HJ191">
            <v>160050</v>
          </cell>
          <cell r="HK191">
            <v>0</v>
          </cell>
          <cell r="HL191">
            <v>-184246</v>
          </cell>
          <cell r="HM191">
            <v>0</v>
          </cell>
          <cell r="HN191">
            <v>181176</v>
          </cell>
          <cell r="HO191">
            <v>0</v>
          </cell>
          <cell r="HP191">
            <v>-205046</v>
          </cell>
        </row>
        <row r="192">
          <cell r="A192" t="str">
            <v>SP-1580</v>
          </cell>
          <cell r="B192" t="str">
            <v>SP</v>
          </cell>
          <cell r="C192">
            <v>1580</v>
          </cell>
          <cell r="D192" t="str">
            <v>04498 COM COSTI DI OFFERTA</v>
          </cell>
          <cell r="E192">
            <v>0</v>
          </cell>
          <cell r="H192">
            <v>0</v>
          </cell>
          <cell r="J192">
            <v>0</v>
          </cell>
          <cell r="X192">
            <v>-2676</v>
          </cell>
          <cell r="Y192">
            <v>-1912</v>
          </cell>
          <cell r="Z192">
            <v>-917</v>
          </cell>
          <cell r="AA192">
            <v>-708</v>
          </cell>
          <cell r="AB192">
            <v>-500</v>
          </cell>
          <cell r="AC192">
            <v>-500</v>
          </cell>
          <cell r="AD192">
            <v>-500</v>
          </cell>
          <cell r="AE192">
            <v>-250</v>
          </cell>
          <cell r="AF192">
            <v>0</v>
          </cell>
          <cell r="AG192">
            <v>0</v>
          </cell>
          <cell r="AH192">
            <v>0</v>
          </cell>
          <cell r="AI192">
            <v>0</v>
          </cell>
          <cell r="AJ192">
            <v>0</v>
          </cell>
          <cell r="BA192">
            <v>0</v>
          </cell>
          <cell r="BD192">
            <v>0</v>
          </cell>
          <cell r="BF192">
            <v>0</v>
          </cell>
          <cell r="BT192">
            <v>-2676</v>
          </cell>
          <cell r="BU192">
            <v>-1912</v>
          </cell>
          <cell r="BV192">
            <v>-917</v>
          </cell>
          <cell r="BW192">
            <v>-708</v>
          </cell>
          <cell r="BX192">
            <v>-499</v>
          </cell>
          <cell r="BY192">
            <v>-499</v>
          </cell>
          <cell r="BZ192">
            <v>-499</v>
          </cell>
          <cell r="CA192">
            <v>-249</v>
          </cell>
          <cell r="CB192">
            <v>1</v>
          </cell>
          <cell r="CC192">
            <v>1</v>
          </cell>
          <cell r="CD192">
            <v>1</v>
          </cell>
          <cell r="CE192">
            <v>1</v>
          </cell>
          <cell r="CF192">
            <v>1</v>
          </cell>
          <cell r="CW192">
            <v>0</v>
          </cell>
          <cell r="CZ192">
            <v>0</v>
          </cell>
          <cell r="DB192">
            <v>0</v>
          </cell>
          <cell r="DP192">
            <v>0</v>
          </cell>
          <cell r="DQ192">
            <v>0</v>
          </cell>
          <cell r="DR192">
            <v>0</v>
          </cell>
          <cell r="DS192">
            <v>0</v>
          </cell>
          <cell r="DT192">
            <v>0</v>
          </cell>
          <cell r="DU192">
            <v>0</v>
          </cell>
          <cell r="DV192">
            <v>0</v>
          </cell>
          <cell r="DW192">
            <v>0</v>
          </cell>
          <cell r="DX192">
            <v>0</v>
          </cell>
          <cell r="DY192">
            <v>0</v>
          </cell>
          <cell r="DZ192">
            <v>0</v>
          </cell>
          <cell r="EA192">
            <v>0</v>
          </cell>
          <cell r="EB192">
            <v>0</v>
          </cell>
          <cell r="ES192">
            <v>-1130</v>
          </cell>
          <cell r="EV192">
            <v>-4116.67</v>
          </cell>
          <cell r="EX192">
            <v>-5231</v>
          </cell>
          <cell r="FL192">
            <v>-1639</v>
          </cell>
          <cell r="FM192">
            <v>-2862</v>
          </cell>
          <cell r="FN192">
            <v>-4316</v>
          </cell>
          <cell r="FO192">
            <v>-4774</v>
          </cell>
          <cell r="FP192">
            <v>-5289</v>
          </cell>
          <cell r="FQ192">
            <v>-5594</v>
          </cell>
          <cell r="FR192">
            <v>-5900</v>
          </cell>
          <cell r="FS192">
            <v>-6206</v>
          </cell>
          <cell r="FT192">
            <v>-6511</v>
          </cell>
          <cell r="FU192">
            <v>-6567</v>
          </cell>
          <cell r="FV192">
            <v>-6622</v>
          </cell>
          <cell r="FW192">
            <v>-6678</v>
          </cell>
          <cell r="FX192">
            <v>-6733</v>
          </cell>
          <cell r="GO192">
            <v>0</v>
          </cell>
          <cell r="GP192">
            <v>1</v>
          </cell>
          <cell r="GQ192">
            <v>0</v>
          </cell>
          <cell r="GR192">
            <v>-6733</v>
          </cell>
          <cell r="GS192">
            <v>0</v>
          </cell>
          <cell r="GT192">
            <v>1</v>
          </cell>
          <cell r="GU192">
            <v>0</v>
          </cell>
          <cell r="GV192">
            <v>-6733</v>
          </cell>
          <cell r="GW192">
            <v>0</v>
          </cell>
          <cell r="GX192">
            <v>0</v>
          </cell>
          <cell r="GY192">
            <v>0</v>
          </cell>
          <cell r="GZ192">
            <v>0</v>
          </cell>
          <cell r="HA192">
            <v>0</v>
          </cell>
          <cell r="HB192">
            <v>0</v>
          </cell>
          <cell r="HC192">
            <v>0</v>
          </cell>
          <cell r="HD192">
            <v>-1100</v>
          </cell>
          <cell r="HE192">
            <v>0</v>
          </cell>
          <cell r="HF192">
            <v>0</v>
          </cell>
          <cell r="HG192">
            <v>0</v>
          </cell>
          <cell r="HH192">
            <v>-250</v>
          </cell>
        </row>
        <row r="193">
          <cell r="A193" t="str">
            <v>SP-1560</v>
          </cell>
          <cell r="B193" t="str">
            <v>SP</v>
          </cell>
          <cell r="C193">
            <v>1560</v>
          </cell>
          <cell r="D193" t="str">
            <v>16060 COM SEDE EDILIZIA</v>
          </cell>
          <cell r="E193">
            <v>-2882</v>
          </cell>
          <cell r="H193">
            <v>-2949.63</v>
          </cell>
          <cell r="J193">
            <v>-2945</v>
          </cell>
          <cell r="X193">
            <v>-2920</v>
          </cell>
          <cell r="Y193">
            <v>-2919</v>
          </cell>
          <cell r="Z193">
            <v>-2914</v>
          </cell>
          <cell r="AA193">
            <v>-2909</v>
          </cell>
          <cell r="AB193">
            <v>-2904</v>
          </cell>
          <cell r="AC193">
            <v>-2899</v>
          </cell>
          <cell r="AD193">
            <v>-2894</v>
          </cell>
          <cell r="AE193">
            <v>-2889</v>
          </cell>
          <cell r="AF193">
            <v>-2884</v>
          </cell>
          <cell r="AG193">
            <v>-2879</v>
          </cell>
          <cell r="AH193">
            <v>-2874</v>
          </cell>
          <cell r="AI193">
            <v>-2869</v>
          </cell>
          <cell r="AJ193">
            <v>-2867</v>
          </cell>
          <cell r="BA193">
            <v>7820</v>
          </cell>
          <cell r="BD193">
            <v>6376.16</v>
          </cell>
          <cell r="BF193">
            <v>6381</v>
          </cell>
          <cell r="BT193">
            <v>6542</v>
          </cell>
          <cell r="BU193">
            <v>6547</v>
          </cell>
          <cell r="BV193">
            <v>6552</v>
          </cell>
          <cell r="BW193">
            <v>6557</v>
          </cell>
          <cell r="BX193">
            <v>6562</v>
          </cell>
          <cell r="BY193">
            <v>6567</v>
          </cell>
          <cell r="BZ193">
            <v>6572</v>
          </cell>
          <cell r="CA193">
            <v>6577</v>
          </cell>
          <cell r="CB193">
            <v>6582</v>
          </cell>
          <cell r="CC193">
            <v>6587</v>
          </cell>
          <cell r="CD193">
            <v>6592</v>
          </cell>
          <cell r="CE193">
            <v>6597</v>
          </cell>
          <cell r="CF193">
            <v>6602</v>
          </cell>
          <cell r="CW193">
            <v>0</v>
          </cell>
          <cell r="DB193">
            <v>-1</v>
          </cell>
          <cell r="DP193">
            <v>-10</v>
          </cell>
          <cell r="DQ193">
            <v>-17</v>
          </cell>
          <cell r="DR193">
            <v>-17</v>
          </cell>
          <cell r="DS193">
            <v>-26</v>
          </cell>
          <cell r="DT193">
            <v>-31</v>
          </cell>
          <cell r="DU193">
            <v>-34</v>
          </cell>
          <cell r="DV193">
            <v>-42</v>
          </cell>
          <cell r="DW193">
            <v>-45</v>
          </cell>
          <cell r="DX193">
            <v>-50</v>
          </cell>
          <cell r="DY193">
            <v>-59</v>
          </cell>
          <cell r="DZ193">
            <v>-58</v>
          </cell>
          <cell r="EA193">
            <v>-67</v>
          </cell>
          <cell r="EB193">
            <v>-69</v>
          </cell>
          <cell r="ES193">
            <v>37180</v>
          </cell>
          <cell r="EV193">
            <v>35533.61</v>
          </cell>
          <cell r="EX193">
            <v>38967</v>
          </cell>
          <cell r="FL193">
            <v>37203</v>
          </cell>
          <cell r="FM193">
            <v>37198</v>
          </cell>
          <cell r="FN193">
            <v>37199</v>
          </cell>
          <cell r="FO193">
            <v>37195</v>
          </cell>
          <cell r="FP193">
            <v>37183</v>
          </cell>
          <cell r="FQ193">
            <v>37178</v>
          </cell>
          <cell r="FR193">
            <v>37173</v>
          </cell>
          <cell r="FS193">
            <v>37168</v>
          </cell>
          <cell r="FT193">
            <v>37163</v>
          </cell>
          <cell r="FU193">
            <v>37158</v>
          </cell>
          <cell r="FV193">
            <v>37153</v>
          </cell>
          <cell r="FW193">
            <v>37148</v>
          </cell>
          <cell r="FX193">
            <v>37152</v>
          </cell>
          <cell r="GO193">
            <v>-2862</v>
          </cell>
          <cell r="GP193">
            <v>6602</v>
          </cell>
          <cell r="GQ193">
            <v>-66</v>
          </cell>
          <cell r="GR193">
            <v>37149</v>
          </cell>
          <cell r="GS193">
            <v>-2865</v>
          </cell>
          <cell r="GT193">
            <v>6601</v>
          </cell>
          <cell r="GU193">
            <v>-68</v>
          </cell>
          <cell r="GV193">
            <v>37148</v>
          </cell>
          <cell r="GW193">
            <v>-90777.744999999995</v>
          </cell>
          <cell r="GX193">
            <v>-80115.812000000005</v>
          </cell>
          <cell r="GY193">
            <v>0</v>
          </cell>
          <cell r="GZ193">
            <v>54019</v>
          </cell>
          <cell r="HA193">
            <v>-2674.489</v>
          </cell>
          <cell r="HB193">
            <v>8009.4440000000004</v>
          </cell>
          <cell r="HC193">
            <v>0</v>
          </cell>
          <cell r="HD193">
            <v>36740</v>
          </cell>
          <cell r="HE193">
            <v>-2508</v>
          </cell>
          <cell r="HF193">
            <v>7162</v>
          </cell>
          <cell r="HG193">
            <v>0</v>
          </cell>
          <cell r="HH193">
            <v>24072</v>
          </cell>
          <cell r="HI193">
            <v>-90778</v>
          </cell>
          <cell r="HJ193">
            <v>-80092</v>
          </cell>
          <cell r="HK193">
            <v>0</v>
          </cell>
          <cell r="HL193">
            <v>54019</v>
          </cell>
          <cell r="HM193">
            <v>-90778</v>
          </cell>
          <cell r="HN193">
            <v>-80092</v>
          </cell>
          <cell r="HO193">
            <v>0</v>
          </cell>
          <cell r="HP193">
            <v>54019</v>
          </cell>
        </row>
        <row r="194">
          <cell r="A194" t="str">
            <v>SP-1590</v>
          </cell>
          <cell r="B194" t="str">
            <v>SP</v>
          </cell>
          <cell r="C194">
            <v>1590</v>
          </cell>
          <cell r="D194" t="str">
            <v>20012 COM COSTI DI STRUTTURA</v>
          </cell>
          <cell r="E194">
            <v>0</v>
          </cell>
          <cell r="H194">
            <v>0</v>
          </cell>
          <cell r="J194">
            <v>0</v>
          </cell>
          <cell r="X194">
            <v>2787</v>
          </cell>
          <cell r="Y194">
            <v>2515</v>
          </cell>
          <cell r="Z194">
            <v>2874</v>
          </cell>
          <cell r="AA194">
            <v>4001</v>
          </cell>
          <cell r="AB194">
            <v>4692</v>
          </cell>
          <cell r="AC194">
            <v>6086</v>
          </cell>
          <cell r="AD194">
            <v>8552</v>
          </cell>
          <cell r="AE194">
            <v>9601</v>
          </cell>
          <cell r="AF194">
            <v>10073</v>
          </cell>
          <cell r="AG194">
            <v>11507</v>
          </cell>
          <cell r="AH194">
            <v>12778</v>
          </cell>
          <cell r="AI194">
            <v>14126</v>
          </cell>
          <cell r="AJ194">
            <v>15062</v>
          </cell>
          <cell r="BA194">
            <v>0</v>
          </cell>
          <cell r="BD194">
            <v>0</v>
          </cell>
          <cell r="BF194">
            <v>0</v>
          </cell>
          <cell r="BT194">
            <v>2784</v>
          </cell>
          <cell r="BU194">
            <v>2511</v>
          </cell>
          <cell r="BV194">
            <v>2869</v>
          </cell>
          <cell r="BW194">
            <v>3995</v>
          </cell>
          <cell r="BX194">
            <v>4685</v>
          </cell>
          <cell r="BY194">
            <v>6078</v>
          </cell>
          <cell r="BZ194">
            <v>8543</v>
          </cell>
          <cell r="CA194">
            <v>9591</v>
          </cell>
          <cell r="CB194">
            <v>10062</v>
          </cell>
          <cell r="CC194">
            <v>11495</v>
          </cell>
          <cell r="CD194">
            <v>12765</v>
          </cell>
          <cell r="CE194">
            <v>14112</v>
          </cell>
          <cell r="CF194">
            <v>15047</v>
          </cell>
          <cell r="CW194">
            <v>0</v>
          </cell>
          <cell r="CZ194">
            <v>0</v>
          </cell>
          <cell r="DB194">
            <v>0</v>
          </cell>
          <cell r="DP194">
            <v>0</v>
          </cell>
          <cell r="DQ194">
            <v>0</v>
          </cell>
          <cell r="DR194">
            <v>0</v>
          </cell>
          <cell r="DS194">
            <v>0</v>
          </cell>
          <cell r="DT194">
            <v>0</v>
          </cell>
          <cell r="DU194">
            <v>0</v>
          </cell>
          <cell r="DV194">
            <v>0</v>
          </cell>
          <cell r="DW194">
            <v>0</v>
          </cell>
          <cell r="DX194">
            <v>0</v>
          </cell>
          <cell r="DY194">
            <v>0</v>
          </cell>
          <cell r="DZ194">
            <v>0</v>
          </cell>
          <cell r="EA194">
            <v>0</v>
          </cell>
          <cell r="EB194">
            <v>0</v>
          </cell>
          <cell r="ES194">
            <v>-300</v>
          </cell>
          <cell r="EV194">
            <v>-587.44000000000005</v>
          </cell>
          <cell r="EX194">
            <v>-327</v>
          </cell>
          <cell r="FL194">
            <v>-2946</v>
          </cell>
          <cell r="FM194">
            <v>-2243</v>
          </cell>
          <cell r="FN194">
            <v>-1722</v>
          </cell>
          <cell r="FO194">
            <v>-1973</v>
          </cell>
          <cell r="FP194">
            <v>-2193</v>
          </cell>
          <cell r="FQ194">
            <v>-4002</v>
          </cell>
          <cell r="FR194">
            <v>-4987</v>
          </cell>
          <cell r="FS194">
            <v>-5861</v>
          </cell>
          <cell r="FT194">
            <v>-6866</v>
          </cell>
          <cell r="FU194">
            <v>-7472</v>
          </cell>
          <cell r="FV194">
            <v>-8871</v>
          </cell>
          <cell r="FW194">
            <v>-10314</v>
          </cell>
          <cell r="FX194">
            <v>-11725</v>
          </cell>
          <cell r="GO194">
            <v>29337</v>
          </cell>
          <cell r="GP194">
            <v>29310</v>
          </cell>
          <cell r="GQ194">
            <v>0</v>
          </cell>
          <cell r="GR194">
            <v>-31008</v>
          </cell>
          <cell r="GS194">
            <v>35528</v>
          </cell>
          <cell r="GT194">
            <v>35489</v>
          </cell>
          <cell r="GU194">
            <v>0</v>
          </cell>
          <cell r="GV194">
            <v>-50620</v>
          </cell>
          <cell r="GW194">
            <v>4344</v>
          </cell>
          <cell r="GX194">
            <v>4344</v>
          </cell>
          <cell r="GY194">
            <v>0</v>
          </cell>
          <cell r="GZ194">
            <v>-2932.39</v>
          </cell>
          <cell r="HA194">
            <v>5926.9989999999998</v>
          </cell>
          <cell r="HB194">
            <v>5950.9989999999998</v>
          </cell>
          <cell r="HC194">
            <v>0</v>
          </cell>
          <cell r="HD194">
            <v>-5590</v>
          </cell>
          <cell r="HE194">
            <v>0</v>
          </cell>
          <cell r="HF194">
            <v>0</v>
          </cell>
          <cell r="HG194">
            <v>0</v>
          </cell>
          <cell r="HH194">
            <v>2490</v>
          </cell>
          <cell r="HI194">
            <v>-238</v>
          </cell>
          <cell r="HJ194">
            <v>-238</v>
          </cell>
          <cell r="HK194">
            <v>0</v>
          </cell>
          <cell r="HL194">
            <v>-1317</v>
          </cell>
          <cell r="HM194">
            <v>-249</v>
          </cell>
          <cell r="HN194">
            <v>-249</v>
          </cell>
          <cell r="HO194">
            <v>0</v>
          </cell>
          <cell r="HP194">
            <v>-12206</v>
          </cell>
        </row>
        <row r="195">
          <cell r="A195" t="str">
            <v>SP-1600</v>
          </cell>
          <cell r="B195" t="str">
            <v>SP</v>
          </cell>
          <cell r="C195">
            <v>1600</v>
          </cell>
          <cell r="D195" t="str">
            <v>20013 COM COSTI STRUTTURA DISTACCATI</v>
          </cell>
          <cell r="E195">
            <v>0</v>
          </cell>
          <cell r="H195">
            <v>0</v>
          </cell>
          <cell r="J195">
            <v>0</v>
          </cell>
          <cell r="X195">
            <v>675</v>
          </cell>
          <cell r="Y195">
            <v>942</v>
          </cell>
          <cell r="Z195">
            <v>942</v>
          </cell>
          <cell r="AA195">
            <v>942</v>
          </cell>
          <cell r="AB195">
            <v>942</v>
          </cell>
          <cell r="AC195">
            <v>942</v>
          </cell>
          <cell r="AD195">
            <v>942</v>
          </cell>
          <cell r="AE195">
            <v>942</v>
          </cell>
          <cell r="AF195">
            <v>942</v>
          </cell>
          <cell r="AG195">
            <v>942</v>
          </cell>
          <cell r="AH195">
            <v>942</v>
          </cell>
          <cell r="AI195">
            <v>942</v>
          </cell>
          <cell r="AJ195">
            <v>942</v>
          </cell>
          <cell r="BA195">
            <v>0</v>
          </cell>
          <cell r="BD195">
            <v>0</v>
          </cell>
          <cell r="BF195">
            <v>0</v>
          </cell>
          <cell r="BT195">
            <v>675</v>
          </cell>
          <cell r="BU195">
            <v>942</v>
          </cell>
          <cell r="BV195">
            <v>942</v>
          </cell>
          <cell r="BW195">
            <v>942</v>
          </cell>
          <cell r="BX195">
            <v>942</v>
          </cell>
          <cell r="BY195">
            <v>942</v>
          </cell>
          <cell r="BZ195">
            <v>942</v>
          </cell>
          <cell r="CA195">
            <v>942</v>
          </cell>
          <cell r="CB195">
            <v>942</v>
          </cell>
          <cell r="CC195">
            <v>942</v>
          </cell>
          <cell r="CD195">
            <v>942</v>
          </cell>
          <cell r="CE195">
            <v>942</v>
          </cell>
          <cell r="CF195">
            <v>942</v>
          </cell>
          <cell r="CW195">
            <v>0</v>
          </cell>
          <cell r="CZ195">
            <v>0</v>
          </cell>
          <cell r="DB195">
            <v>0</v>
          </cell>
          <cell r="DP195">
            <v>0</v>
          </cell>
          <cell r="DQ195">
            <v>0</v>
          </cell>
          <cell r="DR195">
            <v>0</v>
          </cell>
          <cell r="DS195">
            <v>0</v>
          </cell>
          <cell r="DT195">
            <v>0</v>
          </cell>
          <cell r="DU195">
            <v>0</v>
          </cell>
          <cell r="DV195">
            <v>0</v>
          </cell>
          <cell r="DW195">
            <v>0</v>
          </cell>
          <cell r="DX195">
            <v>0</v>
          </cell>
          <cell r="DY195">
            <v>0</v>
          </cell>
          <cell r="DZ195">
            <v>0</v>
          </cell>
          <cell r="EA195">
            <v>0</v>
          </cell>
          <cell r="EB195">
            <v>0</v>
          </cell>
          <cell r="ES195">
            <v>-840</v>
          </cell>
          <cell r="EV195">
            <v>-1056.21</v>
          </cell>
          <cell r="EX195">
            <v>-1139</v>
          </cell>
          <cell r="FL195">
            <v>-1655</v>
          </cell>
          <cell r="FM195">
            <v>-1969</v>
          </cell>
          <cell r="FN195">
            <v>-2016</v>
          </cell>
          <cell r="FO195">
            <v>-2063</v>
          </cell>
          <cell r="FP195">
            <v>-2110</v>
          </cell>
          <cell r="FQ195">
            <v>-2157</v>
          </cell>
          <cell r="FR195">
            <v>-2204</v>
          </cell>
          <cell r="FS195">
            <v>-2251</v>
          </cell>
          <cell r="FT195">
            <v>-2298</v>
          </cell>
          <cell r="FU195">
            <v>-2345</v>
          </cell>
          <cell r="FV195">
            <v>-2392</v>
          </cell>
          <cell r="FW195">
            <v>-2439</v>
          </cell>
          <cell r="FX195">
            <v>-2486</v>
          </cell>
          <cell r="GO195">
            <v>961</v>
          </cell>
          <cell r="GP195">
            <v>961</v>
          </cell>
          <cell r="GQ195">
            <v>0</v>
          </cell>
          <cell r="GR195">
            <v>-3081</v>
          </cell>
          <cell r="GS195">
            <v>981</v>
          </cell>
          <cell r="GT195">
            <v>981</v>
          </cell>
          <cell r="GU195">
            <v>0</v>
          </cell>
          <cell r="GV195">
            <v>-3689</v>
          </cell>
          <cell r="GW195">
            <v>-400</v>
          </cell>
          <cell r="GX195">
            <v>-400</v>
          </cell>
          <cell r="GY195">
            <v>0</v>
          </cell>
          <cell r="GZ195">
            <v>-1432.64</v>
          </cell>
          <cell r="HA195">
            <v>0</v>
          </cell>
          <cell r="HB195">
            <v>0</v>
          </cell>
          <cell r="HC195">
            <v>0</v>
          </cell>
          <cell r="HD195">
            <v>-1070</v>
          </cell>
          <cell r="HE195">
            <v>0</v>
          </cell>
          <cell r="HF195">
            <v>0</v>
          </cell>
          <cell r="HG195">
            <v>0</v>
          </cell>
          <cell r="HH195">
            <v>-160</v>
          </cell>
          <cell r="HI195">
            <v>-400</v>
          </cell>
          <cell r="HJ195">
            <v>-400</v>
          </cell>
          <cell r="HK195">
            <v>0</v>
          </cell>
          <cell r="HL195">
            <v>-1537</v>
          </cell>
          <cell r="HM195">
            <v>-400</v>
          </cell>
          <cell r="HN195">
            <v>-400</v>
          </cell>
          <cell r="HO195">
            <v>0</v>
          </cell>
          <cell r="HP195">
            <v>-1643</v>
          </cell>
        </row>
        <row r="196">
          <cell r="A196" t="str">
            <v>SP-1610</v>
          </cell>
          <cell r="B196" t="str">
            <v>SP</v>
          </cell>
          <cell r="C196">
            <v>1610</v>
          </cell>
          <cell r="D196" t="str">
            <v>20014 COM MACCHINARI EX IGL</v>
          </cell>
          <cell r="E196">
            <v>250</v>
          </cell>
          <cell r="H196">
            <v>190.56</v>
          </cell>
          <cell r="J196">
            <v>668</v>
          </cell>
          <cell r="X196">
            <v>-585</v>
          </cell>
          <cell r="Y196">
            <v>-499</v>
          </cell>
          <cell r="Z196">
            <v>-499</v>
          </cell>
          <cell r="AA196">
            <v>-499</v>
          </cell>
          <cell r="AB196">
            <v>-499</v>
          </cell>
          <cell r="AC196">
            <v>-499</v>
          </cell>
          <cell r="AD196">
            <v>-499</v>
          </cell>
          <cell r="AE196">
            <v>-499</v>
          </cell>
          <cell r="AF196">
            <v>-499</v>
          </cell>
          <cell r="AG196">
            <v>-499</v>
          </cell>
          <cell r="AH196">
            <v>-499</v>
          </cell>
          <cell r="AI196">
            <v>-499</v>
          </cell>
          <cell r="AJ196">
            <v>-1499</v>
          </cell>
          <cell r="BA196">
            <v>4710</v>
          </cell>
          <cell r="BD196">
            <v>3619.77</v>
          </cell>
          <cell r="BF196">
            <v>3845</v>
          </cell>
          <cell r="BT196">
            <v>4171</v>
          </cell>
          <cell r="BU196">
            <v>4228</v>
          </cell>
          <cell r="BV196">
            <v>4199</v>
          </cell>
          <cell r="BW196">
            <v>4169</v>
          </cell>
          <cell r="BX196">
            <v>4140</v>
          </cell>
          <cell r="BY196">
            <v>4111</v>
          </cell>
          <cell r="BZ196">
            <v>4082</v>
          </cell>
          <cell r="CA196">
            <v>4053</v>
          </cell>
          <cell r="CB196">
            <v>4024</v>
          </cell>
          <cell r="CC196">
            <v>3994</v>
          </cell>
          <cell r="CD196">
            <v>3965</v>
          </cell>
          <cell r="CE196">
            <v>3936</v>
          </cell>
          <cell r="CF196">
            <v>3907</v>
          </cell>
          <cell r="CW196">
            <v>0</v>
          </cell>
          <cell r="CZ196">
            <v>0</v>
          </cell>
          <cell r="DB196">
            <v>0</v>
          </cell>
          <cell r="DP196">
            <v>0</v>
          </cell>
          <cell r="DQ196">
            <v>0</v>
          </cell>
          <cell r="DR196">
            <v>0</v>
          </cell>
          <cell r="DS196">
            <v>0</v>
          </cell>
          <cell r="DT196">
            <v>0</v>
          </cell>
          <cell r="DU196">
            <v>0</v>
          </cell>
          <cell r="DV196">
            <v>0</v>
          </cell>
          <cell r="DW196">
            <v>0</v>
          </cell>
          <cell r="DX196">
            <v>0</v>
          </cell>
          <cell r="DY196">
            <v>0</v>
          </cell>
          <cell r="DZ196">
            <v>0</v>
          </cell>
          <cell r="EA196">
            <v>0</v>
          </cell>
          <cell r="EB196">
            <v>0</v>
          </cell>
          <cell r="ES196">
            <v>-8470</v>
          </cell>
          <cell r="EV196">
            <v>-6898.63</v>
          </cell>
          <cell r="EX196">
            <v>-6261</v>
          </cell>
          <cell r="FL196">
            <v>-7448</v>
          </cell>
          <cell r="FM196">
            <v>-7587</v>
          </cell>
          <cell r="FN196">
            <v>-7639</v>
          </cell>
          <cell r="FO196">
            <v>-7692</v>
          </cell>
          <cell r="FP196">
            <v>-7744</v>
          </cell>
          <cell r="FQ196">
            <v>-7797</v>
          </cell>
          <cell r="FR196">
            <v>-7840</v>
          </cell>
          <cell r="FS196">
            <v>-7892</v>
          </cell>
          <cell r="FT196">
            <v>-7945</v>
          </cell>
          <cell r="FU196">
            <v>-7997</v>
          </cell>
          <cell r="FV196">
            <v>-8050</v>
          </cell>
          <cell r="FW196">
            <v>-8103</v>
          </cell>
          <cell r="FX196">
            <v>-7155</v>
          </cell>
          <cell r="GO196">
            <v>-1499</v>
          </cell>
          <cell r="GP196">
            <v>3644</v>
          </cell>
          <cell r="GQ196">
            <v>0</v>
          </cell>
          <cell r="GR196">
            <v>-7629</v>
          </cell>
          <cell r="GS196">
            <v>-1499</v>
          </cell>
          <cell r="GT196">
            <v>3417</v>
          </cell>
          <cell r="GU196">
            <v>0</v>
          </cell>
          <cell r="GV196">
            <v>-8039</v>
          </cell>
          <cell r="GW196">
            <v>187.81100000000001</v>
          </cell>
          <cell r="GX196">
            <v>4664.3140000000003</v>
          </cell>
          <cell r="GY196">
            <v>0</v>
          </cell>
          <cell r="GZ196">
            <v>-10750.04</v>
          </cell>
          <cell r="HA196">
            <v>-1185.192</v>
          </cell>
          <cell r="HB196">
            <v>5189.5690000000004</v>
          </cell>
          <cell r="HC196">
            <v>0</v>
          </cell>
          <cell r="HD196">
            <v>-11359</v>
          </cell>
          <cell r="HE196">
            <v>310</v>
          </cell>
          <cell r="HF196">
            <v>10720</v>
          </cell>
          <cell r="HG196">
            <v>0</v>
          </cell>
          <cell r="HH196">
            <v>-15380</v>
          </cell>
          <cell r="HI196">
            <v>141</v>
          </cell>
          <cell r="HJ196">
            <v>2082</v>
          </cell>
          <cell r="HK196">
            <v>0</v>
          </cell>
          <cell r="HL196">
            <v>-11038</v>
          </cell>
          <cell r="HM196">
            <v>153</v>
          </cell>
          <cell r="HN196">
            <v>481</v>
          </cell>
          <cell r="HO196">
            <v>0</v>
          </cell>
          <cell r="HP196">
            <v>-11528</v>
          </cell>
        </row>
        <row r="197">
          <cell r="A197" t="str">
            <v>SP-1620</v>
          </cell>
          <cell r="B197" t="str">
            <v>SP</v>
          </cell>
          <cell r="C197">
            <v>1620</v>
          </cell>
          <cell r="D197" t="str">
            <v>20024 COM MACCHINARIO OPERATIVO - LUNGAVILLA</v>
          </cell>
          <cell r="E197">
            <v>20</v>
          </cell>
          <cell r="H197">
            <v>0</v>
          </cell>
          <cell r="J197">
            <v>0</v>
          </cell>
          <cell r="X197">
            <v>-58</v>
          </cell>
          <cell r="Y197">
            <v>-10</v>
          </cell>
          <cell r="Z197">
            <v>-10</v>
          </cell>
          <cell r="AA197">
            <v>-10</v>
          </cell>
          <cell r="AB197">
            <v>-10</v>
          </cell>
          <cell r="AC197">
            <v>-12</v>
          </cell>
          <cell r="AD197">
            <v>-10</v>
          </cell>
          <cell r="AE197">
            <v>-10</v>
          </cell>
          <cell r="AF197">
            <v>-10</v>
          </cell>
          <cell r="AG197">
            <v>-10</v>
          </cell>
          <cell r="AH197">
            <v>-10</v>
          </cell>
          <cell r="AI197">
            <v>-10</v>
          </cell>
          <cell r="AJ197">
            <v>-10</v>
          </cell>
          <cell r="BA197">
            <v>20</v>
          </cell>
          <cell r="BD197">
            <v>0</v>
          </cell>
          <cell r="BF197">
            <v>0</v>
          </cell>
          <cell r="BT197">
            <v>-61</v>
          </cell>
          <cell r="BU197">
            <v>-14</v>
          </cell>
          <cell r="BV197">
            <v>-15</v>
          </cell>
          <cell r="BW197">
            <v>-16</v>
          </cell>
          <cell r="BX197">
            <v>-17</v>
          </cell>
          <cell r="BY197">
            <v>-20</v>
          </cell>
          <cell r="BZ197">
            <v>-19</v>
          </cell>
          <cell r="CA197">
            <v>-20</v>
          </cell>
          <cell r="CB197">
            <v>-21</v>
          </cell>
          <cell r="CC197">
            <v>-22</v>
          </cell>
          <cell r="CD197">
            <v>-23</v>
          </cell>
          <cell r="CE197">
            <v>-24</v>
          </cell>
          <cell r="CF197">
            <v>-25</v>
          </cell>
          <cell r="CW197">
            <v>0</v>
          </cell>
          <cell r="CZ197">
            <v>0</v>
          </cell>
          <cell r="DB197">
            <v>0</v>
          </cell>
          <cell r="DP197">
            <v>0</v>
          </cell>
          <cell r="DQ197">
            <v>0</v>
          </cell>
          <cell r="DR197">
            <v>0</v>
          </cell>
          <cell r="DS197">
            <v>0</v>
          </cell>
          <cell r="DT197">
            <v>0</v>
          </cell>
          <cell r="DU197">
            <v>0</v>
          </cell>
          <cell r="DV197">
            <v>0</v>
          </cell>
          <cell r="DW197">
            <v>0</v>
          </cell>
          <cell r="DX197">
            <v>0</v>
          </cell>
          <cell r="DY197">
            <v>0</v>
          </cell>
          <cell r="DZ197">
            <v>0</v>
          </cell>
          <cell r="EA197">
            <v>0</v>
          </cell>
          <cell r="EB197">
            <v>0</v>
          </cell>
          <cell r="ES197">
            <v>-710</v>
          </cell>
          <cell r="EV197">
            <v>-760.11</v>
          </cell>
          <cell r="EX197">
            <v>-828</v>
          </cell>
          <cell r="FL197">
            <v>-967</v>
          </cell>
          <cell r="FM197">
            <v>-1055</v>
          </cell>
          <cell r="FN197">
            <v>-1096</v>
          </cell>
          <cell r="FO197">
            <v>-1136</v>
          </cell>
          <cell r="FP197">
            <v>-1176</v>
          </cell>
          <cell r="FQ197">
            <v>-1220</v>
          </cell>
          <cell r="FR197">
            <v>-1209</v>
          </cell>
          <cell r="FS197">
            <v>-1249</v>
          </cell>
          <cell r="FT197">
            <v>-1290</v>
          </cell>
          <cell r="FU197">
            <v>-1330</v>
          </cell>
          <cell r="FV197">
            <v>-1370</v>
          </cell>
          <cell r="FW197">
            <v>-1410</v>
          </cell>
          <cell r="FX197">
            <v>-1398</v>
          </cell>
          <cell r="GO197">
            <v>-11</v>
          </cell>
          <cell r="GP197">
            <v>-34</v>
          </cell>
          <cell r="GQ197">
            <v>0</v>
          </cell>
          <cell r="GR197">
            <v>-1845</v>
          </cell>
          <cell r="GS197">
            <v>-11</v>
          </cell>
          <cell r="GT197">
            <v>-42</v>
          </cell>
          <cell r="GU197">
            <v>0</v>
          </cell>
          <cell r="GV197">
            <v>-2279</v>
          </cell>
          <cell r="GW197">
            <v>-17.279</v>
          </cell>
          <cell r="GX197">
            <v>-17.279</v>
          </cell>
          <cell r="GY197">
            <v>0</v>
          </cell>
          <cell r="GZ197">
            <v>-850.45</v>
          </cell>
          <cell r="HA197">
            <v>28.928000000000001</v>
          </cell>
          <cell r="HB197">
            <v>28.928000000000001</v>
          </cell>
          <cell r="HC197">
            <v>0</v>
          </cell>
          <cell r="HD197">
            <v>-850</v>
          </cell>
          <cell r="HE197">
            <v>-50</v>
          </cell>
          <cell r="HF197">
            <v>-50</v>
          </cell>
          <cell r="HG197">
            <v>0</v>
          </cell>
          <cell r="HH197">
            <v>-360</v>
          </cell>
          <cell r="HI197">
            <v>-17</v>
          </cell>
          <cell r="HJ197">
            <v>-17</v>
          </cell>
          <cell r="HK197">
            <v>0</v>
          </cell>
          <cell r="HL197">
            <v>-1295</v>
          </cell>
          <cell r="HM197">
            <v>-17</v>
          </cell>
          <cell r="HN197">
            <v>-17</v>
          </cell>
          <cell r="HO197">
            <v>0</v>
          </cell>
          <cell r="HP197">
            <v>-1747</v>
          </cell>
        </row>
        <row r="198">
          <cell r="A198" t="str">
            <v>SP-1630</v>
          </cell>
          <cell r="B198" t="str">
            <v>SP</v>
          </cell>
          <cell r="C198">
            <v>1630</v>
          </cell>
          <cell r="D198" t="str">
            <v>20025 COM PM DI COMMESSA</v>
          </cell>
          <cell r="E198">
            <v>0</v>
          </cell>
          <cell r="H198">
            <v>0</v>
          </cell>
          <cell r="J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BA198">
            <v>0</v>
          </cell>
          <cell r="BD198">
            <v>0</v>
          </cell>
          <cell r="BF198">
            <v>0</v>
          </cell>
          <cell r="BT198">
            <v>0</v>
          </cell>
          <cell r="CF198">
            <v>0</v>
          </cell>
          <cell r="CW198">
            <v>0</v>
          </cell>
          <cell r="CZ198">
            <v>0</v>
          </cell>
          <cell r="DB198">
            <v>0</v>
          </cell>
          <cell r="DP198">
            <v>0</v>
          </cell>
          <cell r="DQ198">
            <v>0</v>
          </cell>
          <cell r="DR198">
            <v>0</v>
          </cell>
          <cell r="DS198">
            <v>0</v>
          </cell>
          <cell r="DT198">
            <v>0</v>
          </cell>
          <cell r="DU198">
            <v>0</v>
          </cell>
          <cell r="DV198">
            <v>0</v>
          </cell>
          <cell r="DW198">
            <v>0</v>
          </cell>
          <cell r="DX198">
            <v>0</v>
          </cell>
          <cell r="DY198">
            <v>0</v>
          </cell>
          <cell r="DZ198">
            <v>0</v>
          </cell>
          <cell r="EA198">
            <v>0</v>
          </cell>
          <cell r="EB198">
            <v>0</v>
          </cell>
          <cell r="ES198">
            <v>-1560</v>
          </cell>
          <cell r="EV198">
            <v>-1683.8400000000181</v>
          </cell>
          <cell r="EX198">
            <v>-1759</v>
          </cell>
          <cell r="FL198">
            <v>-1665</v>
          </cell>
          <cell r="FM198">
            <v>-1701</v>
          </cell>
          <cell r="FN198">
            <v>-1737</v>
          </cell>
          <cell r="FO198">
            <v>-1773</v>
          </cell>
          <cell r="FP198">
            <v>-1809</v>
          </cell>
          <cell r="FQ198">
            <v>-1965</v>
          </cell>
          <cell r="FR198">
            <v>-2001</v>
          </cell>
          <cell r="FS198">
            <v>-2037</v>
          </cell>
          <cell r="FT198">
            <v>-2073</v>
          </cell>
          <cell r="FU198">
            <v>-2109</v>
          </cell>
          <cell r="FV198">
            <v>-2146</v>
          </cell>
          <cell r="FW198">
            <v>-2182</v>
          </cell>
          <cell r="FX198">
            <v>-2219</v>
          </cell>
          <cell r="GO198">
            <v>0</v>
          </cell>
          <cell r="GP198">
            <v>0</v>
          </cell>
          <cell r="GQ198">
            <v>0</v>
          </cell>
          <cell r="GR198">
            <v>-2784</v>
          </cell>
          <cell r="GS198">
            <v>0</v>
          </cell>
          <cell r="GT198">
            <v>0</v>
          </cell>
          <cell r="GU198">
            <v>0</v>
          </cell>
          <cell r="GV198">
            <v>-3360</v>
          </cell>
          <cell r="GW198">
            <v>-19</v>
          </cell>
          <cell r="GX198">
            <v>-19</v>
          </cell>
          <cell r="GY198">
            <v>0</v>
          </cell>
          <cell r="GZ198">
            <v>-1840.26</v>
          </cell>
          <cell r="HA198">
            <v>0</v>
          </cell>
          <cell r="HB198">
            <v>0</v>
          </cell>
          <cell r="HC198">
            <v>0</v>
          </cell>
          <cell r="HD198">
            <v>-1860</v>
          </cell>
          <cell r="HE198">
            <v>0</v>
          </cell>
          <cell r="HF198">
            <v>0</v>
          </cell>
          <cell r="HG198">
            <v>0</v>
          </cell>
          <cell r="HH198">
            <v>-1080</v>
          </cell>
          <cell r="HI198">
            <v>-24</v>
          </cell>
          <cell r="HJ198">
            <v>-24</v>
          </cell>
          <cell r="HK198">
            <v>0</v>
          </cell>
          <cell r="HL198">
            <v>-2636</v>
          </cell>
          <cell r="HM198">
            <v>-25</v>
          </cell>
          <cell r="HN198">
            <v>-25</v>
          </cell>
          <cell r="HO198">
            <v>0</v>
          </cell>
          <cell r="HP198">
            <v>-3452</v>
          </cell>
        </row>
        <row r="199">
          <cell r="A199" t="str">
            <v>SP-1640</v>
          </cell>
          <cell r="B199" t="str">
            <v>SP</v>
          </cell>
          <cell r="C199">
            <v>1640</v>
          </cell>
          <cell r="D199" t="str">
            <v>9999E COM ELISIONI INTERSETTORIALI</v>
          </cell>
          <cell r="E199">
            <v>0</v>
          </cell>
          <cell r="J199">
            <v>0</v>
          </cell>
          <cell r="BA199">
            <v>0</v>
          </cell>
          <cell r="BF199">
            <v>0</v>
          </cell>
          <cell r="CW199">
            <v>0</v>
          </cell>
          <cell r="DB199">
            <v>0</v>
          </cell>
          <cell r="ES199">
            <v>0</v>
          </cell>
          <cell r="EX199">
            <v>0</v>
          </cell>
          <cell r="GZ199">
            <v>0</v>
          </cell>
          <cell r="HD199">
            <v>0</v>
          </cell>
          <cell r="HE199">
            <v>0</v>
          </cell>
          <cell r="HF199">
            <v>0</v>
          </cell>
          <cell r="HG199">
            <v>0</v>
          </cell>
          <cell r="HH199">
            <v>0</v>
          </cell>
        </row>
        <row r="200">
          <cell r="A200" t="str">
            <v>SP-1632</v>
          </cell>
          <cell r="B200" t="str">
            <v>SP</v>
          </cell>
          <cell r="C200">
            <v>1632</v>
          </cell>
          <cell r="D200" t="str">
            <v>ELISIONI PARTECIPAZIONI</v>
          </cell>
          <cell r="E200">
            <v>0</v>
          </cell>
          <cell r="J200">
            <v>0</v>
          </cell>
          <cell r="BA200">
            <v>-183420</v>
          </cell>
          <cell r="BD200">
            <v>-190101.65</v>
          </cell>
          <cell r="BF200">
            <v>-190105</v>
          </cell>
          <cell r="BT200">
            <v>-182139</v>
          </cell>
          <cell r="BU200">
            <v>-182139</v>
          </cell>
          <cell r="BV200">
            <v>-182139</v>
          </cell>
          <cell r="BW200">
            <v>-186491</v>
          </cell>
          <cell r="BX200">
            <v>-186491</v>
          </cell>
          <cell r="BY200">
            <v>-186491</v>
          </cell>
          <cell r="BZ200">
            <v>-190843</v>
          </cell>
          <cell r="CA200">
            <v>-190843</v>
          </cell>
          <cell r="CB200">
            <v>-190843</v>
          </cell>
          <cell r="CC200">
            <v>-195195</v>
          </cell>
          <cell r="CD200">
            <v>-195195</v>
          </cell>
          <cell r="CE200">
            <v>-195195</v>
          </cell>
          <cell r="CF200">
            <v>-195195</v>
          </cell>
          <cell r="CW200">
            <v>0</v>
          </cell>
          <cell r="DB200">
            <v>0</v>
          </cell>
          <cell r="ES200">
            <v>0</v>
          </cell>
          <cell r="EX200">
            <v>0</v>
          </cell>
          <cell r="GP200">
            <v>-214315</v>
          </cell>
          <cell r="GT200">
            <v>-246830</v>
          </cell>
          <cell r="GX200">
            <v>-155645</v>
          </cell>
          <cell r="GZ200">
            <v>0</v>
          </cell>
          <cell r="HB200">
            <v>-155720</v>
          </cell>
          <cell r="HD200">
            <v>0</v>
          </cell>
          <cell r="HE200">
            <v>0</v>
          </cell>
          <cell r="HF200">
            <v>-144530</v>
          </cell>
          <cell r="HG200">
            <v>0</v>
          </cell>
          <cell r="HH200">
            <v>0</v>
          </cell>
          <cell r="HJ200">
            <v>-169329</v>
          </cell>
          <cell r="HN200">
            <v>-189745</v>
          </cell>
        </row>
        <row r="201">
          <cell r="A201" t="str">
            <v>SP-1631</v>
          </cell>
          <cell r="B201" t="str">
            <v>SP</v>
          </cell>
          <cell r="C201">
            <v>1631</v>
          </cell>
          <cell r="D201" t="str">
            <v>RETTIFICHE COSTRUZIONI ITALIA</v>
          </cell>
          <cell r="E201">
            <v>0</v>
          </cell>
          <cell r="J201">
            <v>0</v>
          </cell>
          <cell r="X201">
            <v>-83814</v>
          </cell>
          <cell r="Y201">
            <v>0</v>
          </cell>
          <cell r="Z201">
            <v>0</v>
          </cell>
          <cell r="AA201">
            <v>0</v>
          </cell>
          <cell r="AB201">
            <v>0</v>
          </cell>
          <cell r="AC201">
            <v>0</v>
          </cell>
          <cell r="AD201">
            <v>0</v>
          </cell>
          <cell r="AE201">
            <v>0</v>
          </cell>
          <cell r="AF201">
            <v>0</v>
          </cell>
          <cell r="AG201">
            <v>0</v>
          </cell>
          <cell r="AH201">
            <v>0</v>
          </cell>
          <cell r="AI201">
            <v>0</v>
          </cell>
          <cell r="AJ201">
            <v>36598</v>
          </cell>
          <cell r="BA201">
            <v>0</v>
          </cell>
          <cell r="BF201">
            <v>0</v>
          </cell>
          <cell r="BT201">
            <v>-83814</v>
          </cell>
          <cell r="CF201">
            <v>36598</v>
          </cell>
          <cell r="CW201">
            <v>0</v>
          </cell>
          <cell r="DB201">
            <v>0</v>
          </cell>
          <cell r="DP201">
            <v>83814</v>
          </cell>
          <cell r="DQ201">
            <v>0</v>
          </cell>
          <cell r="DR201">
            <v>0</v>
          </cell>
          <cell r="DS201">
            <v>0</v>
          </cell>
          <cell r="DT201">
            <v>0</v>
          </cell>
          <cell r="DU201">
            <v>-74690</v>
          </cell>
          <cell r="DV201">
            <v>-74690</v>
          </cell>
          <cell r="DW201">
            <v>-74690</v>
          </cell>
          <cell r="DX201">
            <v>-74690</v>
          </cell>
          <cell r="DY201">
            <v>-74690</v>
          </cell>
          <cell r="DZ201">
            <v>-74690</v>
          </cell>
          <cell r="EA201">
            <v>-74690</v>
          </cell>
          <cell r="EB201">
            <v>-74690</v>
          </cell>
          <cell r="ES201">
            <v>0</v>
          </cell>
          <cell r="EX201">
            <v>0</v>
          </cell>
          <cell r="FL201">
            <v>83814</v>
          </cell>
          <cell r="FM201">
            <v>0</v>
          </cell>
          <cell r="FN201">
            <v>0</v>
          </cell>
          <cell r="FO201">
            <v>0</v>
          </cell>
          <cell r="FP201">
            <v>0</v>
          </cell>
          <cell r="FQ201">
            <v>-74690</v>
          </cell>
          <cell r="FR201">
            <v>-74690</v>
          </cell>
          <cell r="FS201">
            <v>-74690</v>
          </cell>
          <cell r="FT201">
            <v>-74690</v>
          </cell>
          <cell r="FU201">
            <v>-74690</v>
          </cell>
          <cell r="FV201">
            <v>-74690</v>
          </cell>
          <cell r="FW201">
            <v>-74690</v>
          </cell>
          <cell r="FX201">
            <v>-74690</v>
          </cell>
          <cell r="GO201">
            <v>38387</v>
          </cell>
          <cell r="GP201">
            <v>38387</v>
          </cell>
          <cell r="GQ201">
            <v>-74690</v>
          </cell>
          <cell r="GR201">
            <v>-74690</v>
          </cell>
          <cell r="GS201">
            <v>0</v>
          </cell>
          <cell r="GT201">
            <v>0</v>
          </cell>
          <cell r="GU201">
            <v>-41080</v>
          </cell>
          <cell r="GV201">
            <v>-41080</v>
          </cell>
          <cell r="GX201">
            <v>-218</v>
          </cell>
          <cell r="GY201">
            <v>-74700</v>
          </cell>
          <cell r="GZ201">
            <v>-74700</v>
          </cell>
          <cell r="HC201">
            <v>-74700</v>
          </cell>
          <cell r="HD201">
            <v>-74700</v>
          </cell>
          <cell r="HE201">
            <v>0</v>
          </cell>
          <cell r="HF201">
            <v>0</v>
          </cell>
          <cell r="HG201">
            <v>0</v>
          </cell>
          <cell r="HH201">
            <v>0</v>
          </cell>
          <cell r="HK201">
            <v>-74948</v>
          </cell>
          <cell r="HL201">
            <v>-74948</v>
          </cell>
          <cell r="HM201">
            <v>25735</v>
          </cell>
          <cell r="HN201">
            <v>25735</v>
          </cell>
          <cell r="HO201">
            <v>-74948</v>
          </cell>
          <cell r="HP201">
            <v>-74948</v>
          </cell>
        </row>
        <row r="202">
          <cell r="A202" t="str">
            <v>SP-1700</v>
          </cell>
          <cell r="B202" t="str">
            <v>SP</v>
          </cell>
          <cell r="C202">
            <v>1700</v>
          </cell>
          <cell r="D202" t="str">
            <v>DE1 Reguzzo</v>
          </cell>
          <cell r="E202">
            <v>352320</v>
          </cell>
          <cell r="F202">
            <v>0</v>
          </cell>
          <cell r="G202">
            <v>0</v>
          </cell>
          <cell r="H202">
            <v>358329.69999999995</v>
          </cell>
          <cell r="I202">
            <v>0</v>
          </cell>
          <cell r="J202">
            <v>404037</v>
          </cell>
          <cell r="K202">
            <v>0</v>
          </cell>
          <cell r="L202">
            <v>0</v>
          </cell>
          <cell r="M202">
            <v>0</v>
          </cell>
          <cell r="N202">
            <v>0</v>
          </cell>
          <cell r="O202">
            <v>0</v>
          </cell>
          <cell r="P202">
            <v>0</v>
          </cell>
          <cell r="Q202">
            <v>0</v>
          </cell>
          <cell r="R202">
            <v>0</v>
          </cell>
          <cell r="S202">
            <v>0</v>
          </cell>
          <cell r="T202">
            <v>0</v>
          </cell>
          <cell r="U202">
            <v>0</v>
          </cell>
          <cell r="V202">
            <v>0</v>
          </cell>
          <cell r="W202">
            <v>0</v>
          </cell>
          <cell r="X202">
            <v>315194</v>
          </cell>
          <cell r="Y202">
            <v>315452</v>
          </cell>
          <cell r="Z202">
            <v>302856</v>
          </cell>
          <cell r="AA202">
            <v>322394</v>
          </cell>
          <cell r="AB202">
            <v>278373</v>
          </cell>
          <cell r="AC202">
            <v>278621</v>
          </cell>
          <cell r="AD202">
            <v>267147</v>
          </cell>
          <cell r="AE202">
            <v>277100</v>
          </cell>
          <cell r="AF202">
            <v>296327</v>
          </cell>
          <cell r="AG202">
            <v>285357</v>
          </cell>
          <cell r="AH202">
            <v>194089</v>
          </cell>
          <cell r="AI202">
            <v>190849</v>
          </cell>
          <cell r="AJ202">
            <v>209461</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400110</v>
          </cell>
          <cell r="BB202">
            <v>0</v>
          </cell>
          <cell r="BC202">
            <v>0</v>
          </cell>
          <cell r="BD202">
            <v>399284.85999999993</v>
          </cell>
          <cell r="BE202">
            <v>0</v>
          </cell>
          <cell r="BF202">
            <v>439253</v>
          </cell>
          <cell r="BG202">
            <v>0</v>
          </cell>
          <cell r="BH202">
            <v>0</v>
          </cell>
          <cell r="BI202">
            <v>0</v>
          </cell>
          <cell r="BJ202">
            <v>0</v>
          </cell>
          <cell r="BK202">
            <v>0</v>
          </cell>
          <cell r="BL202">
            <v>0</v>
          </cell>
          <cell r="BM202">
            <v>0</v>
          </cell>
          <cell r="BN202">
            <v>0</v>
          </cell>
          <cell r="BO202">
            <v>0</v>
          </cell>
          <cell r="BP202">
            <v>0</v>
          </cell>
          <cell r="BQ202">
            <v>0</v>
          </cell>
          <cell r="BR202">
            <v>0</v>
          </cell>
          <cell r="BS202">
            <v>0</v>
          </cell>
          <cell r="BT202">
            <v>359315</v>
          </cell>
          <cell r="BU202">
            <v>358315</v>
          </cell>
          <cell r="BV202">
            <v>344081</v>
          </cell>
          <cell r="BW202">
            <v>361631</v>
          </cell>
          <cell r="BX202">
            <v>314958</v>
          </cell>
          <cell r="BY202">
            <v>313689</v>
          </cell>
          <cell r="BZ202">
            <v>300548</v>
          </cell>
          <cell r="CA202">
            <v>308098</v>
          </cell>
          <cell r="CB202">
            <v>324873</v>
          </cell>
          <cell r="CC202">
            <v>311102</v>
          </cell>
          <cell r="CD202">
            <v>231352</v>
          </cell>
          <cell r="CE202">
            <v>236923</v>
          </cell>
          <cell r="CF202">
            <v>253709</v>
          </cell>
          <cell r="CG202">
            <v>0</v>
          </cell>
          <cell r="CH202">
            <v>0</v>
          </cell>
          <cell r="CI202">
            <v>0</v>
          </cell>
          <cell r="CJ202">
            <v>0</v>
          </cell>
          <cell r="CK202">
            <v>0</v>
          </cell>
          <cell r="CL202">
            <v>0</v>
          </cell>
          <cell r="CM202">
            <v>0</v>
          </cell>
          <cell r="CN202">
            <v>0</v>
          </cell>
          <cell r="CO202">
            <v>0</v>
          </cell>
          <cell r="CP202">
            <v>0</v>
          </cell>
          <cell r="CQ202">
            <v>0</v>
          </cell>
          <cell r="CR202">
            <v>0</v>
          </cell>
          <cell r="CS202">
            <v>0</v>
          </cell>
          <cell r="CT202">
            <v>0</v>
          </cell>
          <cell r="CU202">
            <v>0</v>
          </cell>
          <cell r="CV202">
            <v>0</v>
          </cell>
          <cell r="CW202">
            <v>-121290</v>
          </cell>
          <cell r="CX202">
            <v>0</v>
          </cell>
          <cell r="CY202">
            <v>0</v>
          </cell>
          <cell r="CZ202">
            <v>-102715.9</v>
          </cell>
          <cell r="DA202">
            <v>0</v>
          </cell>
          <cell r="DB202">
            <v>-94304</v>
          </cell>
          <cell r="DC202">
            <v>0</v>
          </cell>
          <cell r="DD202">
            <v>0</v>
          </cell>
          <cell r="DE202">
            <v>0</v>
          </cell>
          <cell r="DF202">
            <v>0</v>
          </cell>
          <cell r="DG202">
            <v>0</v>
          </cell>
          <cell r="DH202">
            <v>0</v>
          </cell>
          <cell r="DI202">
            <v>0</v>
          </cell>
          <cell r="DJ202">
            <v>0</v>
          </cell>
          <cell r="DK202">
            <v>0</v>
          </cell>
          <cell r="DL202">
            <v>0</v>
          </cell>
          <cell r="DM202">
            <v>0</v>
          </cell>
          <cell r="DN202">
            <v>0</v>
          </cell>
          <cell r="DO202">
            <v>0</v>
          </cell>
          <cell r="DP202">
            <v>-55406</v>
          </cell>
          <cell r="DQ202">
            <v>-56242</v>
          </cell>
          <cell r="DR202">
            <v>-39167</v>
          </cell>
          <cell r="DS202">
            <v>-67857</v>
          </cell>
          <cell r="DT202">
            <v>-38023</v>
          </cell>
          <cell r="DU202">
            <v>-36567</v>
          </cell>
          <cell r="DV202">
            <v>-21477</v>
          </cell>
          <cell r="DW202">
            <v>-34941</v>
          </cell>
          <cell r="DX202">
            <v>-49616</v>
          </cell>
          <cell r="DY202">
            <v>-33047</v>
          </cell>
          <cell r="DZ202">
            <v>50751</v>
          </cell>
          <cell r="EA202">
            <v>49194</v>
          </cell>
          <cell r="EB202">
            <v>23958</v>
          </cell>
          <cell r="EC202">
            <v>0</v>
          </cell>
          <cell r="ED202">
            <v>0</v>
          </cell>
          <cell r="EE202">
            <v>0</v>
          </cell>
          <cell r="EF202">
            <v>0</v>
          </cell>
          <cell r="EG202">
            <v>0</v>
          </cell>
          <cell r="EH202">
            <v>0</v>
          </cell>
          <cell r="EI202">
            <v>0</v>
          </cell>
          <cell r="EJ202">
            <v>0</v>
          </cell>
          <cell r="EK202">
            <v>0</v>
          </cell>
          <cell r="EL202">
            <v>0</v>
          </cell>
          <cell r="EM202">
            <v>0</v>
          </cell>
          <cell r="EN202">
            <v>0</v>
          </cell>
          <cell r="EO202">
            <v>0</v>
          </cell>
          <cell r="EP202">
            <v>0</v>
          </cell>
          <cell r="EQ202">
            <v>0</v>
          </cell>
          <cell r="ER202">
            <v>0</v>
          </cell>
          <cell r="ES202">
            <v>-172900</v>
          </cell>
          <cell r="ET202">
            <v>0</v>
          </cell>
          <cell r="EU202">
            <v>0</v>
          </cell>
          <cell r="EV202">
            <v>-156922.04</v>
          </cell>
          <cell r="EW202">
            <v>0</v>
          </cell>
          <cell r="EX202">
            <v>-166835</v>
          </cell>
          <cell r="EY202">
            <v>0</v>
          </cell>
          <cell r="EZ202">
            <v>0</v>
          </cell>
          <cell r="FA202">
            <v>0</v>
          </cell>
          <cell r="FB202">
            <v>0</v>
          </cell>
          <cell r="FC202">
            <v>0</v>
          </cell>
          <cell r="FD202">
            <v>0</v>
          </cell>
          <cell r="FE202">
            <v>0</v>
          </cell>
          <cell r="FF202">
            <v>0</v>
          </cell>
          <cell r="FG202">
            <v>0</v>
          </cell>
          <cell r="FH202">
            <v>0</v>
          </cell>
          <cell r="FI202">
            <v>0</v>
          </cell>
          <cell r="FJ202">
            <v>0</v>
          </cell>
          <cell r="FK202">
            <v>0</v>
          </cell>
          <cell r="FL202">
            <v>-109547</v>
          </cell>
          <cell r="FM202">
            <v>-97750</v>
          </cell>
          <cell r="FN202">
            <v>-82405</v>
          </cell>
          <cell r="FO202">
            <v>-104253</v>
          </cell>
          <cell r="FP202">
            <v>-71883</v>
          </cell>
          <cell r="FQ202">
            <v>-71980</v>
          </cell>
          <cell r="FR202">
            <v>-58444</v>
          </cell>
          <cell r="FS202">
            <v>-65684</v>
          </cell>
          <cell r="FT202">
            <v>-81907</v>
          </cell>
          <cell r="FU202">
            <v>-66886</v>
          </cell>
          <cell r="FV202">
            <v>15362</v>
          </cell>
          <cell r="FW202">
            <v>12258</v>
          </cell>
          <cell r="FX202">
            <v>-14527</v>
          </cell>
          <cell r="FY202">
            <v>0</v>
          </cell>
          <cell r="FZ202">
            <v>0</v>
          </cell>
          <cell r="GA202">
            <v>0</v>
          </cell>
          <cell r="GB202">
            <v>0</v>
          </cell>
          <cell r="GC202">
            <v>0</v>
          </cell>
          <cell r="GD202">
            <v>0</v>
          </cell>
          <cell r="GE202">
            <v>0</v>
          </cell>
          <cell r="GF202">
            <v>0</v>
          </cell>
          <cell r="GG202">
            <v>0</v>
          </cell>
          <cell r="GH202">
            <v>0</v>
          </cell>
          <cell r="GI202">
            <v>0</v>
          </cell>
          <cell r="GJ202">
            <v>0</v>
          </cell>
          <cell r="GK202">
            <v>0</v>
          </cell>
          <cell r="GL202">
            <v>0</v>
          </cell>
          <cell r="GM202">
            <v>0</v>
          </cell>
          <cell r="GN202">
            <v>0</v>
          </cell>
          <cell r="GO202">
            <v>194291</v>
          </cell>
          <cell r="GP202">
            <v>274713</v>
          </cell>
          <cell r="GQ202">
            <v>47183</v>
          </cell>
          <cell r="GR202">
            <v>-10461</v>
          </cell>
          <cell r="GS202">
            <v>73877</v>
          </cell>
          <cell r="GT202">
            <v>168514</v>
          </cell>
          <cell r="GU202">
            <v>237541</v>
          </cell>
          <cell r="GV202">
            <v>160737</v>
          </cell>
          <cell r="GW202">
            <v>91505.460999999981</v>
          </cell>
          <cell r="GX202">
            <v>122524.416</v>
          </cell>
          <cell r="GY202">
            <v>68607.817999999999</v>
          </cell>
          <cell r="GZ202">
            <v>63939.420000000064</v>
          </cell>
          <cell r="HA202">
            <v>205123.67000000004</v>
          </cell>
          <cell r="HB202">
            <v>262230.65299999999</v>
          </cell>
          <cell r="HC202">
            <v>-30901.252999999997</v>
          </cell>
          <cell r="HD202">
            <v>-46880</v>
          </cell>
          <cell r="HE202">
            <v>198528.61999999994</v>
          </cell>
          <cell r="HF202">
            <v>245942.79</v>
          </cell>
          <cell r="HG202">
            <v>-55847.439999999995</v>
          </cell>
          <cell r="HH202">
            <v>-69150.340000000011</v>
          </cell>
          <cell r="HI202">
            <v>142641</v>
          </cell>
          <cell r="HJ202">
            <v>182560</v>
          </cell>
          <cell r="HK202">
            <v>19893</v>
          </cell>
          <cell r="HL202">
            <v>14826</v>
          </cell>
          <cell r="HM202">
            <v>118251</v>
          </cell>
          <cell r="HN202">
            <v>169814</v>
          </cell>
          <cell r="HO202">
            <v>65176</v>
          </cell>
          <cell r="HP202">
            <v>60108</v>
          </cell>
        </row>
        <row r="203">
          <cell r="A203" t="str">
            <v>SP-1710</v>
          </cell>
          <cell r="B203" t="str">
            <v>SP</v>
          </cell>
          <cell r="C203">
            <v>1710</v>
          </cell>
          <cell r="D203" t="str">
            <v>DE2 Porta</v>
          </cell>
          <cell r="E203">
            <v>3470</v>
          </cell>
          <cell r="F203">
            <v>0</v>
          </cell>
          <cell r="G203">
            <v>0</v>
          </cell>
          <cell r="H203">
            <v>376.53999999999996</v>
          </cell>
          <cell r="I203">
            <v>0</v>
          </cell>
          <cell r="J203">
            <v>4234</v>
          </cell>
          <cell r="K203">
            <v>0</v>
          </cell>
          <cell r="L203">
            <v>0</v>
          </cell>
          <cell r="M203">
            <v>0</v>
          </cell>
          <cell r="N203">
            <v>0</v>
          </cell>
          <cell r="O203">
            <v>0</v>
          </cell>
          <cell r="P203">
            <v>0</v>
          </cell>
          <cell r="Q203">
            <v>0</v>
          </cell>
          <cell r="R203">
            <v>0</v>
          </cell>
          <cell r="S203">
            <v>0</v>
          </cell>
          <cell r="T203">
            <v>0</v>
          </cell>
          <cell r="U203">
            <v>0</v>
          </cell>
          <cell r="V203">
            <v>0</v>
          </cell>
          <cell r="W203">
            <v>0</v>
          </cell>
          <cell r="X203">
            <v>4289</v>
          </cell>
          <cell r="Y203">
            <v>5915</v>
          </cell>
          <cell r="Z203">
            <v>8245</v>
          </cell>
          <cell r="AA203">
            <v>-8577</v>
          </cell>
          <cell r="AB203">
            <v>-4186</v>
          </cell>
          <cell r="AC203">
            <v>-1482</v>
          </cell>
          <cell r="AD203">
            <v>-21772</v>
          </cell>
          <cell r="AE203">
            <v>-9888</v>
          </cell>
          <cell r="AF203">
            <v>-8480</v>
          </cell>
          <cell r="AG203">
            <v>-4746</v>
          </cell>
          <cell r="AH203">
            <v>-21976</v>
          </cell>
          <cell r="AI203">
            <v>-15955</v>
          </cell>
          <cell r="AJ203">
            <v>-5920</v>
          </cell>
          <cell r="AK203">
            <v>0</v>
          </cell>
          <cell r="AL203">
            <v>0</v>
          </cell>
          <cell r="AM203">
            <v>0</v>
          </cell>
          <cell r="AN203">
            <v>0</v>
          </cell>
          <cell r="AO203">
            <v>0</v>
          </cell>
          <cell r="AP203">
            <v>0</v>
          </cell>
          <cell r="AQ203">
            <v>0</v>
          </cell>
          <cell r="AR203">
            <v>0</v>
          </cell>
          <cell r="AS203">
            <v>0</v>
          </cell>
          <cell r="AT203">
            <v>0</v>
          </cell>
          <cell r="AU203">
            <v>0</v>
          </cell>
          <cell r="AV203">
            <v>0</v>
          </cell>
          <cell r="AW203">
            <v>0</v>
          </cell>
          <cell r="AX203">
            <v>0</v>
          </cell>
          <cell r="AY203">
            <v>0</v>
          </cell>
          <cell r="AZ203">
            <v>0</v>
          </cell>
          <cell r="BA203">
            <v>13120</v>
          </cell>
          <cell r="BB203">
            <v>0</v>
          </cell>
          <cell r="BC203">
            <v>0</v>
          </cell>
          <cell r="BD203">
            <v>4253.1000000000004</v>
          </cell>
          <cell r="BE203">
            <v>0</v>
          </cell>
          <cell r="BF203">
            <v>6890</v>
          </cell>
          <cell r="BG203">
            <v>0</v>
          </cell>
          <cell r="BH203">
            <v>0</v>
          </cell>
          <cell r="BI203">
            <v>0</v>
          </cell>
          <cell r="BJ203">
            <v>0</v>
          </cell>
          <cell r="BK203">
            <v>0</v>
          </cell>
          <cell r="BL203">
            <v>0</v>
          </cell>
          <cell r="BM203">
            <v>0</v>
          </cell>
          <cell r="BN203">
            <v>0</v>
          </cell>
          <cell r="BO203">
            <v>0</v>
          </cell>
          <cell r="BP203">
            <v>0</v>
          </cell>
          <cell r="BQ203">
            <v>0</v>
          </cell>
          <cell r="BR203">
            <v>0</v>
          </cell>
          <cell r="BS203">
            <v>0</v>
          </cell>
          <cell r="BT203">
            <v>8515</v>
          </cell>
          <cell r="BU203">
            <v>9381</v>
          </cell>
          <cell r="BV203">
            <v>11450</v>
          </cell>
          <cell r="BW203">
            <v>-6002</v>
          </cell>
          <cell r="BX203">
            <v>10618</v>
          </cell>
          <cell r="BY203">
            <v>13068</v>
          </cell>
          <cell r="BZ203">
            <v>-10330</v>
          </cell>
          <cell r="CA203">
            <v>-708</v>
          </cell>
          <cell r="CB203">
            <v>554</v>
          </cell>
          <cell r="CC203">
            <v>3845</v>
          </cell>
          <cell r="CD203">
            <v>-4284</v>
          </cell>
          <cell r="CE203">
            <v>1152</v>
          </cell>
          <cell r="CF203">
            <v>10745</v>
          </cell>
          <cell r="CG203">
            <v>0</v>
          </cell>
          <cell r="CH203">
            <v>0</v>
          </cell>
          <cell r="CI203">
            <v>0</v>
          </cell>
          <cell r="CJ203">
            <v>0</v>
          </cell>
          <cell r="CK203">
            <v>0</v>
          </cell>
          <cell r="CL203">
            <v>0</v>
          </cell>
          <cell r="CM203">
            <v>0</v>
          </cell>
          <cell r="CN203">
            <v>0</v>
          </cell>
          <cell r="CO203">
            <v>0</v>
          </cell>
          <cell r="CP203">
            <v>0</v>
          </cell>
          <cell r="CQ203">
            <v>0</v>
          </cell>
          <cell r="CR203">
            <v>0</v>
          </cell>
          <cell r="CS203">
            <v>0</v>
          </cell>
          <cell r="CT203">
            <v>0</v>
          </cell>
          <cell r="CU203">
            <v>0</v>
          </cell>
          <cell r="CV203">
            <v>0</v>
          </cell>
          <cell r="CW203">
            <v>11780</v>
          </cell>
          <cell r="CX203">
            <v>0</v>
          </cell>
          <cell r="CY203">
            <v>0</v>
          </cell>
          <cell r="CZ203">
            <v>2240.9299999999998</v>
          </cell>
          <cell r="DA203">
            <v>0</v>
          </cell>
          <cell r="DB203">
            <v>637</v>
          </cell>
          <cell r="DC203">
            <v>0</v>
          </cell>
          <cell r="DD203">
            <v>0</v>
          </cell>
          <cell r="DE203">
            <v>0</v>
          </cell>
          <cell r="DF203">
            <v>0</v>
          </cell>
          <cell r="DG203">
            <v>0</v>
          </cell>
          <cell r="DH203">
            <v>0</v>
          </cell>
          <cell r="DI203">
            <v>0</v>
          </cell>
          <cell r="DJ203">
            <v>0</v>
          </cell>
          <cell r="DK203">
            <v>0</v>
          </cell>
          <cell r="DL203">
            <v>0</v>
          </cell>
          <cell r="DM203">
            <v>0</v>
          </cell>
          <cell r="DN203">
            <v>0</v>
          </cell>
          <cell r="DO203">
            <v>0</v>
          </cell>
          <cell r="DP203">
            <v>642</v>
          </cell>
          <cell r="DQ203">
            <v>608</v>
          </cell>
          <cell r="DR203">
            <v>-816</v>
          </cell>
          <cell r="DS203">
            <v>17592</v>
          </cell>
          <cell r="DT203">
            <v>2088</v>
          </cell>
          <cell r="DU203">
            <v>741</v>
          </cell>
          <cell r="DV203">
            <v>25580</v>
          </cell>
          <cell r="DW203">
            <v>15930</v>
          </cell>
          <cell r="DX203">
            <v>15731</v>
          </cell>
          <cell r="DY203">
            <v>14269</v>
          </cell>
          <cell r="DZ203">
            <v>24067</v>
          </cell>
          <cell r="EA203">
            <v>20647</v>
          </cell>
          <cell r="EB203">
            <v>7216</v>
          </cell>
          <cell r="EC203">
            <v>0</v>
          </cell>
          <cell r="ED203">
            <v>0</v>
          </cell>
          <cell r="EE203">
            <v>0</v>
          </cell>
          <cell r="EF203">
            <v>0</v>
          </cell>
          <cell r="EG203">
            <v>0</v>
          </cell>
          <cell r="EH203">
            <v>0</v>
          </cell>
          <cell r="EI203">
            <v>0</v>
          </cell>
          <cell r="EJ203">
            <v>0</v>
          </cell>
          <cell r="EK203">
            <v>0</v>
          </cell>
          <cell r="EL203">
            <v>0</v>
          </cell>
          <cell r="EM203">
            <v>0</v>
          </cell>
          <cell r="EN203">
            <v>0</v>
          </cell>
          <cell r="EO203">
            <v>0</v>
          </cell>
          <cell r="EP203">
            <v>0</v>
          </cell>
          <cell r="EQ203">
            <v>0</v>
          </cell>
          <cell r="ER203">
            <v>0</v>
          </cell>
          <cell r="ES203">
            <v>12260</v>
          </cell>
          <cell r="ET203">
            <v>0</v>
          </cell>
          <cell r="EU203">
            <v>0</v>
          </cell>
          <cell r="EV203">
            <v>20418.36</v>
          </cell>
          <cell r="EW203">
            <v>0</v>
          </cell>
          <cell r="EX203">
            <v>18589</v>
          </cell>
          <cell r="EY203">
            <v>0</v>
          </cell>
          <cell r="EZ203">
            <v>0</v>
          </cell>
          <cell r="FA203">
            <v>0</v>
          </cell>
          <cell r="FB203">
            <v>0</v>
          </cell>
          <cell r="FC203">
            <v>0</v>
          </cell>
          <cell r="FD203">
            <v>0</v>
          </cell>
          <cell r="FE203">
            <v>0</v>
          </cell>
          <cell r="FF203">
            <v>0</v>
          </cell>
          <cell r="FG203">
            <v>0</v>
          </cell>
          <cell r="FH203">
            <v>0</v>
          </cell>
          <cell r="FI203">
            <v>0</v>
          </cell>
          <cell r="FJ203">
            <v>0</v>
          </cell>
          <cell r="FK203">
            <v>0</v>
          </cell>
          <cell r="FL203">
            <v>20204</v>
          </cell>
          <cell r="FM203">
            <v>20162</v>
          </cell>
          <cell r="FN203">
            <v>18731</v>
          </cell>
          <cell r="FO203">
            <v>37115</v>
          </cell>
          <cell r="FP203">
            <v>21599</v>
          </cell>
          <cell r="FQ203">
            <v>20240</v>
          </cell>
          <cell r="FR203">
            <v>45055</v>
          </cell>
          <cell r="FS203">
            <v>35394</v>
          </cell>
          <cell r="FT203">
            <v>35183</v>
          </cell>
          <cell r="FU203">
            <v>33697</v>
          </cell>
          <cell r="FV203">
            <v>43484</v>
          </cell>
          <cell r="FW203">
            <v>40052</v>
          </cell>
          <cell r="FX203">
            <v>32083</v>
          </cell>
          <cell r="FY203">
            <v>0</v>
          </cell>
          <cell r="FZ203">
            <v>0</v>
          </cell>
          <cell r="GA203">
            <v>0</v>
          </cell>
          <cell r="GB203">
            <v>0</v>
          </cell>
          <cell r="GC203">
            <v>0</v>
          </cell>
          <cell r="GD203">
            <v>0</v>
          </cell>
          <cell r="GE203">
            <v>0</v>
          </cell>
          <cell r="GF203">
            <v>0</v>
          </cell>
          <cell r="GG203">
            <v>0</v>
          </cell>
          <cell r="GH203">
            <v>0</v>
          </cell>
          <cell r="GI203">
            <v>0</v>
          </cell>
          <cell r="GJ203">
            <v>0</v>
          </cell>
          <cell r="GK203">
            <v>0</v>
          </cell>
          <cell r="GL203">
            <v>0</v>
          </cell>
          <cell r="GM203">
            <v>0</v>
          </cell>
          <cell r="GN203">
            <v>0</v>
          </cell>
          <cell r="GO203">
            <v>-16729</v>
          </cell>
          <cell r="GP203">
            <v>16019</v>
          </cell>
          <cell r="GQ203">
            <v>30806</v>
          </cell>
          <cell r="GR203">
            <v>55485</v>
          </cell>
          <cell r="GS203">
            <v>12690</v>
          </cell>
          <cell r="GT203">
            <v>48509</v>
          </cell>
          <cell r="GU203">
            <v>30527</v>
          </cell>
          <cell r="GV203">
            <v>55018</v>
          </cell>
          <cell r="GW203">
            <v>-1883.8430000000001</v>
          </cell>
          <cell r="GX203">
            <v>-1700.9870000000001</v>
          </cell>
          <cell r="GY203">
            <v>15118.147999999999</v>
          </cell>
          <cell r="GZ203">
            <v>15117.96</v>
          </cell>
          <cell r="HA203">
            <v>-505.22800000000001</v>
          </cell>
          <cell r="HB203">
            <v>-471.738</v>
          </cell>
          <cell r="HC203">
            <v>26598.471000000001</v>
          </cell>
          <cell r="HD203">
            <v>26510</v>
          </cell>
          <cell r="HE203">
            <v>44338.59</v>
          </cell>
          <cell r="HF203">
            <v>57045.71</v>
          </cell>
          <cell r="HG203">
            <v>21759.83</v>
          </cell>
          <cell r="HH203">
            <v>-43443.14</v>
          </cell>
          <cell r="HI203">
            <v>-7780</v>
          </cell>
          <cell r="HJ203">
            <v>-6215</v>
          </cell>
          <cell r="HK203">
            <v>6752</v>
          </cell>
          <cell r="HL203">
            <v>6752</v>
          </cell>
          <cell r="HM203">
            <v>-13002</v>
          </cell>
          <cell r="HN203">
            <v>-7791</v>
          </cell>
          <cell r="HO203">
            <v>9532</v>
          </cell>
          <cell r="HP203">
            <v>9532</v>
          </cell>
        </row>
        <row r="204">
          <cell r="A204" t="str">
            <v>SP-1720</v>
          </cell>
          <cell r="B204" t="str">
            <v>SP</v>
          </cell>
          <cell r="C204">
            <v>1720</v>
          </cell>
          <cell r="D204" t="str">
            <v>DE3 Quarta</v>
          </cell>
          <cell r="E204">
            <v>-5220</v>
          </cell>
          <cell r="F204">
            <v>0</v>
          </cell>
          <cell r="G204">
            <v>0</v>
          </cell>
          <cell r="H204">
            <v>-27819.529999999995</v>
          </cell>
          <cell r="I204">
            <v>0</v>
          </cell>
          <cell r="J204">
            <v>-35863</v>
          </cell>
          <cell r="K204">
            <v>0</v>
          </cell>
          <cell r="L204">
            <v>0</v>
          </cell>
          <cell r="M204">
            <v>0</v>
          </cell>
          <cell r="N204">
            <v>0</v>
          </cell>
          <cell r="O204">
            <v>0</v>
          </cell>
          <cell r="P204">
            <v>0</v>
          </cell>
          <cell r="Q204">
            <v>0</v>
          </cell>
          <cell r="R204">
            <v>0</v>
          </cell>
          <cell r="S204">
            <v>0</v>
          </cell>
          <cell r="T204">
            <v>0</v>
          </cell>
          <cell r="U204">
            <v>0</v>
          </cell>
          <cell r="V204">
            <v>0</v>
          </cell>
          <cell r="W204">
            <v>0</v>
          </cell>
          <cell r="X204">
            <v>-28553</v>
          </cell>
          <cell r="Y204">
            <v>-29600</v>
          </cell>
          <cell r="Z204">
            <v>-31929</v>
          </cell>
          <cell r="AA204">
            <v>-33667</v>
          </cell>
          <cell r="AB204">
            <v>-35348</v>
          </cell>
          <cell r="AC204">
            <v>-37652</v>
          </cell>
          <cell r="AD204">
            <v>-42151</v>
          </cell>
          <cell r="AE204">
            <v>-45294</v>
          </cell>
          <cell r="AF204">
            <v>-48947</v>
          </cell>
          <cell r="AG204">
            <v>-55237</v>
          </cell>
          <cell r="AH204">
            <v>-87164</v>
          </cell>
          <cell r="AI204">
            <v>-92957</v>
          </cell>
          <cell r="AJ204">
            <v>-90554</v>
          </cell>
          <cell r="AK204">
            <v>0</v>
          </cell>
          <cell r="AL204">
            <v>0</v>
          </cell>
          <cell r="AM204">
            <v>0</v>
          </cell>
          <cell r="AN204">
            <v>0</v>
          </cell>
          <cell r="AO204">
            <v>0</v>
          </cell>
          <cell r="AP204">
            <v>0</v>
          </cell>
          <cell r="AQ204">
            <v>0</v>
          </cell>
          <cell r="AR204">
            <v>0</v>
          </cell>
          <cell r="AS204">
            <v>0</v>
          </cell>
          <cell r="AT204">
            <v>0</v>
          </cell>
          <cell r="AU204">
            <v>0</v>
          </cell>
          <cell r="AV204">
            <v>0</v>
          </cell>
          <cell r="AW204">
            <v>0</v>
          </cell>
          <cell r="AX204">
            <v>0</v>
          </cell>
          <cell r="AY204">
            <v>0</v>
          </cell>
          <cell r="AZ204">
            <v>0</v>
          </cell>
          <cell r="BA204">
            <v>-3880</v>
          </cell>
          <cell r="BB204">
            <v>0</v>
          </cell>
          <cell r="BC204">
            <v>0</v>
          </cell>
          <cell r="BD204">
            <v>-15732.71</v>
          </cell>
          <cell r="BE204">
            <v>0</v>
          </cell>
          <cell r="BF204">
            <v>-20176</v>
          </cell>
          <cell r="BG204">
            <v>0</v>
          </cell>
          <cell r="BH204">
            <v>0</v>
          </cell>
          <cell r="BI204">
            <v>0</v>
          </cell>
          <cell r="BJ204">
            <v>0</v>
          </cell>
          <cell r="BK204">
            <v>0</v>
          </cell>
          <cell r="BL204">
            <v>0</v>
          </cell>
          <cell r="BM204">
            <v>0</v>
          </cell>
          <cell r="BN204">
            <v>0</v>
          </cell>
          <cell r="BO204">
            <v>0</v>
          </cell>
          <cell r="BP204">
            <v>0</v>
          </cell>
          <cell r="BQ204">
            <v>0</v>
          </cell>
          <cell r="BR204">
            <v>0</v>
          </cell>
          <cell r="BS204">
            <v>0</v>
          </cell>
          <cell r="BT204">
            <v>-17751</v>
          </cell>
          <cell r="BU204">
            <v>-18928</v>
          </cell>
          <cell r="BV204">
            <v>-20367</v>
          </cell>
          <cell r="BW204">
            <v>-19254</v>
          </cell>
          <cell r="BX204">
            <v>-20930</v>
          </cell>
          <cell r="BY204">
            <v>-22883</v>
          </cell>
          <cell r="BZ204">
            <v>-27056</v>
          </cell>
          <cell r="CA204">
            <v>-26531</v>
          </cell>
          <cell r="CB204">
            <v>-24383</v>
          </cell>
          <cell r="CC204">
            <v>-19039</v>
          </cell>
          <cell r="CD204">
            <v>-44792</v>
          </cell>
          <cell r="CE204">
            <v>-45432</v>
          </cell>
          <cell r="CF204">
            <v>-43495</v>
          </cell>
          <cell r="CG204">
            <v>0</v>
          </cell>
          <cell r="CH204">
            <v>0</v>
          </cell>
          <cell r="CI204">
            <v>0</v>
          </cell>
          <cell r="CJ204">
            <v>0</v>
          </cell>
          <cell r="CK204">
            <v>0</v>
          </cell>
          <cell r="CL204">
            <v>0</v>
          </cell>
          <cell r="CM204">
            <v>0</v>
          </cell>
          <cell r="CN204">
            <v>0</v>
          </cell>
          <cell r="CO204">
            <v>0</v>
          </cell>
          <cell r="CP204">
            <v>0</v>
          </cell>
          <cell r="CQ204">
            <v>0</v>
          </cell>
          <cell r="CR204">
            <v>0</v>
          </cell>
          <cell r="CS204">
            <v>0</v>
          </cell>
          <cell r="CT204">
            <v>0</v>
          </cell>
          <cell r="CU204">
            <v>0</v>
          </cell>
          <cell r="CV204">
            <v>0</v>
          </cell>
          <cell r="CW204">
            <v>20380</v>
          </cell>
          <cell r="CX204">
            <v>0</v>
          </cell>
          <cell r="CY204">
            <v>0</v>
          </cell>
          <cell r="CZ204">
            <v>20347.04</v>
          </cell>
          <cell r="DA204">
            <v>0</v>
          </cell>
          <cell r="DB204">
            <v>20799</v>
          </cell>
          <cell r="DC204">
            <v>0</v>
          </cell>
          <cell r="DD204">
            <v>0</v>
          </cell>
          <cell r="DE204">
            <v>0</v>
          </cell>
          <cell r="DF204">
            <v>0</v>
          </cell>
          <cell r="DG204">
            <v>0</v>
          </cell>
          <cell r="DH204">
            <v>0</v>
          </cell>
          <cell r="DI204">
            <v>0</v>
          </cell>
          <cell r="DJ204">
            <v>0</v>
          </cell>
          <cell r="DK204">
            <v>0</v>
          </cell>
          <cell r="DL204">
            <v>0</v>
          </cell>
          <cell r="DM204">
            <v>0</v>
          </cell>
          <cell r="DN204">
            <v>0</v>
          </cell>
          <cell r="DO204">
            <v>0</v>
          </cell>
          <cell r="DP204">
            <v>25391</v>
          </cell>
          <cell r="DQ204">
            <v>18233</v>
          </cell>
          <cell r="DR204">
            <v>19874</v>
          </cell>
          <cell r="DS204">
            <v>19108</v>
          </cell>
          <cell r="DT204">
            <v>21001</v>
          </cell>
          <cell r="DU204">
            <v>23101</v>
          </cell>
          <cell r="DV204">
            <v>27090</v>
          </cell>
          <cell r="DW204">
            <v>26791</v>
          </cell>
          <cell r="DX204">
            <v>24878</v>
          </cell>
          <cell r="DY204">
            <v>18203</v>
          </cell>
          <cell r="DZ204">
            <v>44428</v>
          </cell>
          <cell r="EA204">
            <v>45629</v>
          </cell>
          <cell r="EB204">
            <v>44246</v>
          </cell>
          <cell r="EC204">
            <v>0</v>
          </cell>
          <cell r="ED204">
            <v>0</v>
          </cell>
          <cell r="EE204">
            <v>0</v>
          </cell>
          <cell r="EF204">
            <v>0</v>
          </cell>
          <cell r="EG204">
            <v>0</v>
          </cell>
          <cell r="EH204">
            <v>0</v>
          </cell>
          <cell r="EI204">
            <v>0</v>
          </cell>
          <cell r="EJ204">
            <v>0</v>
          </cell>
          <cell r="EK204">
            <v>0</v>
          </cell>
          <cell r="EL204">
            <v>0</v>
          </cell>
          <cell r="EM204">
            <v>0</v>
          </cell>
          <cell r="EN204">
            <v>0</v>
          </cell>
          <cell r="EO204">
            <v>0</v>
          </cell>
          <cell r="EP204">
            <v>0</v>
          </cell>
          <cell r="EQ204">
            <v>0</v>
          </cell>
          <cell r="ER204">
            <v>0</v>
          </cell>
          <cell r="ES204">
            <v>1340</v>
          </cell>
          <cell r="ET204">
            <v>0</v>
          </cell>
          <cell r="EU204">
            <v>0</v>
          </cell>
          <cell r="EV204">
            <v>11363.33</v>
          </cell>
          <cell r="EW204">
            <v>0</v>
          </cell>
          <cell r="EX204">
            <v>16485</v>
          </cell>
          <cell r="EY204">
            <v>0</v>
          </cell>
          <cell r="EZ204">
            <v>0</v>
          </cell>
          <cell r="FA204">
            <v>0</v>
          </cell>
          <cell r="FB204">
            <v>0</v>
          </cell>
          <cell r="FC204">
            <v>0</v>
          </cell>
          <cell r="FD204">
            <v>0</v>
          </cell>
          <cell r="FE204">
            <v>0</v>
          </cell>
          <cell r="FF204">
            <v>0</v>
          </cell>
          <cell r="FG204">
            <v>0</v>
          </cell>
          <cell r="FH204">
            <v>0</v>
          </cell>
          <cell r="FI204">
            <v>0</v>
          </cell>
          <cell r="FJ204">
            <v>0</v>
          </cell>
          <cell r="FK204">
            <v>0</v>
          </cell>
          <cell r="FL204">
            <v>12566</v>
          </cell>
          <cell r="FM204">
            <v>10222</v>
          </cell>
          <cell r="FN204">
            <v>11829</v>
          </cell>
          <cell r="FO204">
            <v>11020</v>
          </cell>
          <cell r="FP204">
            <v>12860</v>
          </cell>
          <cell r="FQ204">
            <v>14918</v>
          </cell>
          <cell r="FR204">
            <v>19278</v>
          </cell>
          <cell r="FS204">
            <v>18931</v>
          </cell>
          <cell r="FT204">
            <v>16971</v>
          </cell>
          <cell r="FU204">
            <v>10251</v>
          </cell>
          <cell r="FV204">
            <v>36429</v>
          </cell>
          <cell r="FW204">
            <v>37581</v>
          </cell>
          <cell r="FX204">
            <v>36150</v>
          </cell>
          <cell r="FY204">
            <v>0</v>
          </cell>
          <cell r="FZ204">
            <v>0</v>
          </cell>
          <cell r="GA204">
            <v>0</v>
          </cell>
          <cell r="GB204">
            <v>0</v>
          </cell>
          <cell r="GC204">
            <v>0</v>
          </cell>
          <cell r="GD204">
            <v>0</v>
          </cell>
          <cell r="GE204">
            <v>0</v>
          </cell>
          <cell r="GF204">
            <v>0</v>
          </cell>
          <cell r="GG204">
            <v>0</v>
          </cell>
          <cell r="GH204">
            <v>0</v>
          </cell>
          <cell r="GI204">
            <v>0</v>
          </cell>
          <cell r="GJ204">
            <v>0</v>
          </cell>
          <cell r="GK204">
            <v>0</v>
          </cell>
          <cell r="GL204">
            <v>0</v>
          </cell>
          <cell r="GM204">
            <v>0</v>
          </cell>
          <cell r="GN204">
            <v>0</v>
          </cell>
          <cell r="GO204">
            <v>-99997</v>
          </cell>
          <cell r="GP204">
            <v>-40262</v>
          </cell>
          <cell r="GQ204">
            <v>54649</v>
          </cell>
          <cell r="GR204">
            <v>46543</v>
          </cell>
          <cell r="GS204">
            <v>-96050</v>
          </cell>
          <cell r="GT204">
            <v>-22264</v>
          </cell>
          <cell r="GU204">
            <v>48761</v>
          </cell>
          <cell r="GV204">
            <v>40646</v>
          </cell>
          <cell r="GW204">
            <v>-43716.315999999999</v>
          </cell>
          <cell r="GX204">
            <v>-41804.629000000001</v>
          </cell>
          <cell r="GY204">
            <v>25627.624</v>
          </cell>
          <cell r="GZ204">
            <v>27384.44</v>
          </cell>
          <cell r="HA204">
            <v>-8120.4929999999995</v>
          </cell>
          <cell r="HB204">
            <v>-4196.0789999999997</v>
          </cell>
          <cell r="HC204">
            <v>26897.918999999998</v>
          </cell>
          <cell r="HD204">
            <v>4880</v>
          </cell>
          <cell r="HE204">
            <v>-10721.9</v>
          </cell>
          <cell r="HF204">
            <v>-14621.93</v>
          </cell>
          <cell r="HG204">
            <v>14990.6</v>
          </cell>
          <cell r="HH204">
            <v>-1758.5499999999997</v>
          </cell>
          <cell r="HI204">
            <v>-68217</v>
          </cell>
          <cell r="HJ204">
            <v>-53651</v>
          </cell>
          <cell r="HK204">
            <v>46619</v>
          </cell>
          <cell r="HL204">
            <v>48493</v>
          </cell>
          <cell r="HM204">
            <v>-75095</v>
          </cell>
          <cell r="HN204">
            <v>-42938</v>
          </cell>
          <cell r="HO204">
            <v>48527</v>
          </cell>
          <cell r="HP204">
            <v>50400</v>
          </cell>
        </row>
        <row r="205">
          <cell r="A205" t="str">
            <v>SP-1730</v>
          </cell>
          <cell r="B205" t="str">
            <v>SP</v>
          </cell>
          <cell r="C205">
            <v>1730</v>
          </cell>
          <cell r="D205" t="str">
            <v>DE4 Moder a.i.</v>
          </cell>
          <cell r="E205">
            <v>3050</v>
          </cell>
          <cell r="F205">
            <v>0</v>
          </cell>
          <cell r="G205">
            <v>0</v>
          </cell>
          <cell r="H205">
            <v>-67542.299999999988</v>
          </cell>
          <cell r="I205">
            <v>0</v>
          </cell>
          <cell r="J205">
            <v>-53189</v>
          </cell>
          <cell r="K205">
            <v>0</v>
          </cell>
          <cell r="L205">
            <v>0</v>
          </cell>
          <cell r="M205">
            <v>0</v>
          </cell>
          <cell r="N205">
            <v>0</v>
          </cell>
          <cell r="O205">
            <v>0</v>
          </cell>
          <cell r="P205">
            <v>0</v>
          </cell>
          <cell r="Q205">
            <v>0</v>
          </cell>
          <cell r="R205">
            <v>0</v>
          </cell>
          <cell r="S205">
            <v>0</v>
          </cell>
          <cell r="T205">
            <v>0</v>
          </cell>
          <cell r="U205">
            <v>0</v>
          </cell>
          <cell r="V205">
            <v>0</v>
          </cell>
          <cell r="W205">
            <v>0</v>
          </cell>
          <cell r="X205">
            <v>-63599</v>
          </cell>
          <cell r="Y205">
            <v>-63004</v>
          </cell>
          <cell r="Z205">
            <v>-63146</v>
          </cell>
          <cell r="AA205">
            <v>-61055</v>
          </cell>
          <cell r="AB205">
            <v>-57018</v>
          </cell>
          <cell r="AC205">
            <v>-53385</v>
          </cell>
          <cell r="AD205">
            <v>-64425</v>
          </cell>
          <cell r="AE205">
            <v>-65153</v>
          </cell>
          <cell r="AF205">
            <v>-68300</v>
          </cell>
          <cell r="AG205">
            <v>-69991</v>
          </cell>
          <cell r="AH205">
            <v>-139257</v>
          </cell>
          <cell r="AI205">
            <v>-137042</v>
          </cell>
          <cell r="AJ205">
            <v>-108904</v>
          </cell>
          <cell r="AK205">
            <v>0</v>
          </cell>
          <cell r="AL205">
            <v>0</v>
          </cell>
          <cell r="AM205">
            <v>0</v>
          </cell>
          <cell r="AN205">
            <v>0</v>
          </cell>
          <cell r="AO205">
            <v>0</v>
          </cell>
          <cell r="AP205">
            <v>0</v>
          </cell>
          <cell r="AQ205">
            <v>0</v>
          </cell>
          <cell r="AR205">
            <v>0</v>
          </cell>
          <cell r="AS205">
            <v>0</v>
          </cell>
          <cell r="AT205">
            <v>0</v>
          </cell>
          <cell r="AU205">
            <v>0</v>
          </cell>
          <cell r="AV205">
            <v>0</v>
          </cell>
          <cell r="AW205">
            <v>0</v>
          </cell>
          <cell r="AX205">
            <v>0</v>
          </cell>
          <cell r="AY205">
            <v>0</v>
          </cell>
          <cell r="AZ205">
            <v>0</v>
          </cell>
          <cell r="BA205">
            <v>-18520</v>
          </cell>
          <cell r="BB205">
            <v>0</v>
          </cell>
          <cell r="BC205">
            <v>0</v>
          </cell>
          <cell r="BD205">
            <v>-78522.360000000015</v>
          </cell>
          <cell r="BE205">
            <v>0</v>
          </cell>
          <cell r="BF205">
            <v>-61846</v>
          </cell>
          <cell r="BG205">
            <v>0</v>
          </cell>
          <cell r="BH205">
            <v>0</v>
          </cell>
          <cell r="BI205">
            <v>0</v>
          </cell>
          <cell r="BJ205">
            <v>0</v>
          </cell>
          <cell r="BK205">
            <v>0</v>
          </cell>
          <cell r="BL205">
            <v>0</v>
          </cell>
          <cell r="BM205">
            <v>0</v>
          </cell>
          <cell r="BN205">
            <v>0</v>
          </cell>
          <cell r="BO205">
            <v>0</v>
          </cell>
          <cell r="BP205">
            <v>0</v>
          </cell>
          <cell r="BQ205">
            <v>0</v>
          </cell>
          <cell r="BR205">
            <v>0</v>
          </cell>
          <cell r="BS205">
            <v>0</v>
          </cell>
          <cell r="BT205">
            <v>-80993</v>
          </cell>
          <cell r="BU205">
            <v>-78486</v>
          </cell>
          <cell r="BV205">
            <v>-75466</v>
          </cell>
          <cell r="BW205">
            <v>-70486</v>
          </cell>
          <cell r="BX205">
            <v>-61738</v>
          </cell>
          <cell r="BY205">
            <v>-54324</v>
          </cell>
          <cell r="BZ205">
            <v>-61640</v>
          </cell>
          <cell r="CA205">
            <v>-61102</v>
          </cell>
          <cell r="CB205">
            <v>-63265</v>
          </cell>
          <cell r="CC205">
            <v>-64905</v>
          </cell>
          <cell r="CD205">
            <v>-124102</v>
          </cell>
          <cell r="CE205">
            <v>-111666</v>
          </cell>
          <cell r="CF205">
            <v>-82543</v>
          </cell>
          <cell r="CG205">
            <v>0</v>
          </cell>
          <cell r="CH205">
            <v>0</v>
          </cell>
          <cell r="CI205">
            <v>0</v>
          </cell>
          <cell r="CJ205">
            <v>0</v>
          </cell>
          <cell r="CK205">
            <v>0</v>
          </cell>
          <cell r="CL205">
            <v>0</v>
          </cell>
          <cell r="CM205">
            <v>0</v>
          </cell>
          <cell r="CN205">
            <v>0</v>
          </cell>
          <cell r="CO205">
            <v>0</v>
          </cell>
          <cell r="CP205">
            <v>0</v>
          </cell>
          <cell r="CQ205">
            <v>0</v>
          </cell>
          <cell r="CR205">
            <v>0</v>
          </cell>
          <cell r="CS205">
            <v>0</v>
          </cell>
          <cell r="CT205">
            <v>0</v>
          </cell>
          <cell r="CU205">
            <v>0</v>
          </cell>
          <cell r="CV205">
            <v>0</v>
          </cell>
          <cell r="CW205">
            <v>33900</v>
          </cell>
          <cell r="CX205">
            <v>0</v>
          </cell>
          <cell r="CY205">
            <v>0</v>
          </cell>
          <cell r="CZ205">
            <v>85961.779999999984</v>
          </cell>
          <cell r="DA205">
            <v>0</v>
          </cell>
          <cell r="DB205">
            <v>84845</v>
          </cell>
          <cell r="DC205">
            <v>0</v>
          </cell>
          <cell r="DD205">
            <v>0</v>
          </cell>
          <cell r="DE205">
            <v>0</v>
          </cell>
          <cell r="DF205">
            <v>0</v>
          </cell>
          <cell r="DG205">
            <v>0</v>
          </cell>
          <cell r="DH205">
            <v>0</v>
          </cell>
          <cell r="DI205">
            <v>0</v>
          </cell>
          <cell r="DJ205">
            <v>0</v>
          </cell>
          <cell r="DK205">
            <v>0</v>
          </cell>
          <cell r="DL205">
            <v>0</v>
          </cell>
          <cell r="DM205">
            <v>0</v>
          </cell>
          <cell r="DN205">
            <v>0</v>
          </cell>
          <cell r="DO205">
            <v>0</v>
          </cell>
          <cell r="DP205">
            <v>88321</v>
          </cell>
          <cell r="DQ205">
            <v>85764</v>
          </cell>
          <cell r="DR205">
            <v>80915</v>
          </cell>
          <cell r="DS205">
            <v>73608</v>
          </cell>
          <cell r="DT205">
            <v>65644</v>
          </cell>
          <cell r="DU205">
            <v>57628</v>
          </cell>
          <cell r="DV205">
            <v>65328</v>
          </cell>
          <cell r="DW205">
            <v>65279</v>
          </cell>
          <cell r="DX205">
            <v>67808</v>
          </cell>
          <cell r="DY205">
            <v>69886</v>
          </cell>
          <cell r="DZ205">
            <v>129779</v>
          </cell>
          <cell r="EA205">
            <v>119447</v>
          </cell>
          <cell r="EB205">
            <v>89905</v>
          </cell>
          <cell r="EC205">
            <v>0</v>
          </cell>
          <cell r="ED205">
            <v>0</v>
          </cell>
          <cell r="EE205">
            <v>0</v>
          </cell>
          <cell r="EF205">
            <v>0</v>
          </cell>
          <cell r="EG205">
            <v>0</v>
          </cell>
          <cell r="EH205">
            <v>0</v>
          </cell>
          <cell r="EI205">
            <v>0</v>
          </cell>
          <cell r="EJ205">
            <v>0</v>
          </cell>
          <cell r="EK205">
            <v>0</v>
          </cell>
          <cell r="EL205">
            <v>0</v>
          </cell>
          <cell r="EM205">
            <v>0</v>
          </cell>
          <cell r="EN205">
            <v>0</v>
          </cell>
          <cell r="EO205">
            <v>0</v>
          </cell>
          <cell r="EP205">
            <v>0</v>
          </cell>
          <cell r="EQ205">
            <v>0</v>
          </cell>
          <cell r="ER205">
            <v>0</v>
          </cell>
          <cell r="ES205">
            <v>-63040</v>
          </cell>
          <cell r="ET205">
            <v>0</v>
          </cell>
          <cell r="EU205">
            <v>0</v>
          </cell>
          <cell r="EV205">
            <v>21410.549999999992</v>
          </cell>
          <cell r="EW205">
            <v>0</v>
          </cell>
          <cell r="EX205">
            <v>2917</v>
          </cell>
          <cell r="EY205">
            <v>0</v>
          </cell>
          <cell r="EZ205">
            <v>0</v>
          </cell>
          <cell r="FA205">
            <v>0</v>
          </cell>
          <cell r="FB205">
            <v>0</v>
          </cell>
          <cell r="FC205">
            <v>0</v>
          </cell>
          <cell r="FD205">
            <v>0</v>
          </cell>
          <cell r="FE205">
            <v>0</v>
          </cell>
          <cell r="FF205">
            <v>0</v>
          </cell>
          <cell r="FG205">
            <v>0</v>
          </cell>
          <cell r="FH205">
            <v>0</v>
          </cell>
          <cell r="FI205">
            <v>0</v>
          </cell>
          <cell r="FJ205">
            <v>0</v>
          </cell>
          <cell r="FK205">
            <v>0</v>
          </cell>
          <cell r="FL205">
            <v>596</v>
          </cell>
          <cell r="FM205">
            <v>-1925</v>
          </cell>
          <cell r="FN205">
            <v>-4776</v>
          </cell>
          <cell r="FO205">
            <v>-9045</v>
          </cell>
          <cell r="FP205">
            <v>-17270</v>
          </cell>
          <cell r="FQ205">
            <v>-24077</v>
          </cell>
          <cell r="FR205">
            <v>-16101</v>
          </cell>
          <cell r="FS205">
            <v>-15854</v>
          </cell>
          <cell r="FT205">
            <v>-12938</v>
          </cell>
          <cell r="FU205">
            <v>-10427</v>
          </cell>
          <cell r="FV205">
            <v>49909</v>
          </cell>
          <cell r="FW205">
            <v>39180</v>
          </cell>
          <cell r="FX205">
            <v>11247</v>
          </cell>
          <cell r="FY205">
            <v>0</v>
          </cell>
          <cell r="FZ205">
            <v>0</v>
          </cell>
          <cell r="GA205">
            <v>0</v>
          </cell>
          <cell r="GB205">
            <v>0</v>
          </cell>
          <cell r="GC205">
            <v>0</v>
          </cell>
          <cell r="GD205">
            <v>0</v>
          </cell>
          <cell r="GE205">
            <v>0</v>
          </cell>
          <cell r="GF205">
            <v>0</v>
          </cell>
          <cell r="GG205">
            <v>0</v>
          </cell>
          <cell r="GH205">
            <v>0</v>
          </cell>
          <cell r="GI205">
            <v>0</v>
          </cell>
          <cell r="GJ205">
            <v>0</v>
          </cell>
          <cell r="GK205">
            <v>0</v>
          </cell>
          <cell r="GL205">
            <v>0</v>
          </cell>
          <cell r="GM205">
            <v>0</v>
          </cell>
          <cell r="GN205">
            <v>0</v>
          </cell>
          <cell r="GO205">
            <v>-143572</v>
          </cell>
          <cell r="GP205">
            <v>-59582</v>
          </cell>
          <cell r="GQ205">
            <v>89269</v>
          </cell>
          <cell r="GR205">
            <v>9668</v>
          </cell>
          <cell r="GS205">
            <v>-175701</v>
          </cell>
          <cell r="GT205">
            <v>-18738</v>
          </cell>
          <cell r="GU205">
            <v>72787</v>
          </cell>
          <cell r="GV205">
            <v>-6050</v>
          </cell>
          <cell r="GW205">
            <v>-20165.006999999998</v>
          </cell>
          <cell r="GX205">
            <v>-34428.824999999997</v>
          </cell>
          <cell r="GY205">
            <v>67393.785999999993</v>
          </cell>
          <cell r="GZ205">
            <v>-31323.350000000013</v>
          </cell>
          <cell r="HA205">
            <v>-16653.136000000002</v>
          </cell>
          <cell r="HB205">
            <v>-35114.035000000003</v>
          </cell>
          <cell r="HC205">
            <v>59022.531000000003</v>
          </cell>
          <cell r="HD205">
            <v>-40121</v>
          </cell>
          <cell r="HE205">
            <v>-7242.0400000000009</v>
          </cell>
          <cell r="HF205">
            <v>-35148.040000000008</v>
          </cell>
          <cell r="HG205">
            <v>28823.8</v>
          </cell>
          <cell r="HH205">
            <v>-59686.169999999984</v>
          </cell>
          <cell r="HI205">
            <v>-19933</v>
          </cell>
          <cell r="HJ205">
            <v>-6634</v>
          </cell>
          <cell r="HK205">
            <v>57614</v>
          </cell>
          <cell r="HL205">
            <v>42812</v>
          </cell>
          <cell r="HM205">
            <v>-22270</v>
          </cell>
          <cell r="HN205">
            <v>11808</v>
          </cell>
          <cell r="HO205">
            <v>51743</v>
          </cell>
          <cell r="HP205">
            <v>32723</v>
          </cell>
        </row>
        <row r="206">
          <cell r="A206" t="str">
            <v>SP-1740</v>
          </cell>
          <cell r="B206" t="str">
            <v>SP</v>
          </cell>
          <cell r="C206">
            <v>1740</v>
          </cell>
          <cell r="D206" t="str">
            <v>DE5 Bagnati</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-107</v>
          </cell>
          <cell r="Z206">
            <v>-56</v>
          </cell>
          <cell r="AA206">
            <v>-51</v>
          </cell>
          <cell r="AB206">
            <v>-52</v>
          </cell>
          <cell r="AC206">
            <v>-53</v>
          </cell>
          <cell r="AD206">
            <v>-56</v>
          </cell>
          <cell r="AE206">
            <v>-59</v>
          </cell>
          <cell r="AF206">
            <v>-56</v>
          </cell>
          <cell r="AG206">
            <v>-62</v>
          </cell>
          <cell r="AH206">
            <v>-9243</v>
          </cell>
          <cell r="AI206">
            <v>-8874</v>
          </cell>
          <cell r="AJ206">
            <v>-8623</v>
          </cell>
          <cell r="AK206">
            <v>0</v>
          </cell>
          <cell r="AL206">
            <v>0</v>
          </cell>
          <cell r="AM206">
            <v>0</v>
          </cell>
          <cell r="AN206">
            <v>0</v>
          </cell>
          <cell r="AO206">
            <v>0</v>
          </cell>
          <cell r="AP206">
            <v>0</v>
          </cell>
          <cell r="AQ206">
            <v>0</v>
          </cell>
          <cell r="AR206">
            <v>0</v>
          </cell>
          <cell r="AS206">
            <v>0</v>
          </cell>
          <cell r="AT206">
            <v>0</v>
          </cell>
          <cell r="AU206">
            <v>0</v>
          </cell>
          <cell r="AV206">
            <v>0</v>
          </cell>
          <cell r="AW206">
            <v>0</v>
          </cell>
          <cell r="AX206">
            <v>0</v>
          </cell>
          <cell r="AY206">
            <v>0</v>
          </cell>
          <cell r="AZ206">
            <v>0</v>
          </cell>
          <cell r="BA206">
            <v>0</v>
          </cell>
          <cell r="BB206">
            <v>0</v>
          </cell>
          <cell r="BC206">
            <v>0</v>
          </cell>
          <cell r="BD206">
            <v>0</v>
          </cell>
          <cell r="BE206">
            <v>0</v>
          </cell>
          <cell r="BF206">
            <v>0</v>
          </cell>
          <cell r="BG206">
            <v>0</v>
          </cell>
          <cell r="BH206">
            <v>0</v>
          </cell>
          <cell r="BI206">
            <v>0</v>
          </cell>
          <cell r="BJ206">
            <v>0</v>
          </cell>
          <cell r="BK206">
            <v>0</v>
          </cell>
          <cell r="BL206">
            <v>0</v>
          </cell>
          <cell r="BM206">
            <v>0</v>
          </cell>
          <cell r="BN206">
            <v>0</v>
          </cell>
          <cell r="BO206">
            <v>0</v>
          </cell>
          <cell r="BP206">
            <v>0</v>
          </cell>
          <cell r="BQ206">
            <v>0</v>
          </cell>
          <cell r="BR206">
            <v>0</v>
          </cell>
          <cell r="BS206">
            <v>0</v>
          </cell>
          <cell r="BT206">
            <v>0</v>
          </cell>
          <cell r="BU206">
            <v>-71</v>
          </cell>
          <cell r="BV206">
            <v>5</v>
          </cell>
          <cell r="BW206">
            <v>34</v>
          </cell>
          <cell r="BX206">
            <v>30</v>
          </cell>
          <cell r="BY206">
            <v>28</v>
          </cell>
          <cell r="BZ206">
            <v>24</v>
          </cell>
          <cell r="CA206">
            <v>20</v>
          </cell>
          <cell r="CB206">
            <v>21</v>
          </cell>
          <cell r="CC206">
            <v>14</v>
          </cell>
          <cell r="CD206">
            <v>-7803</v>
          </cell>
          <cell r="CE206">
            <v>-6159</v>
          </cell>
          <cell r="CF206">
            <v>-5999</v>
          </cell>
          <cell r="CG206">
            <v>0</v>
          </cell>
          <cell r="CH206">
            <v>0</v>
          </cell>
          <cell r="CI206">
            <v>0</v>
          </cell>
          <cell r="CJ206">
            <v>0</v>
          </cell>
          <cell r="CK206">
            <v>0</v>
          </cell>
          <cell r="CL206">
            <v>0</v>
          </cell>
          <cell r="CM206">
            <v>0</v>
          </cell>
          <cell r="CN206">
            <v>0</v>
          </cell>
          <cell r="CO206">
            <v>0</v>
          </cell>
          <cell r="CP206">
            <v>0</v>
          </cell>
          <cell r="CQ206">
            <v>0</v>
          </cell>
          <cell r="CR206">
            <v>0</v>
          </cell>
          <cell r="CS206">
            <v>0</v>
          </cell>
          <cell r="CT206">
            <v>0</v>
          </cell>
          <cell r="CU206">
            <v>0</v>
          </cell>
          <cell r="CV206">
            <v>0</v>
          </cell>
          <cell r="CW206">
            <v>0</v>
          </cell>
          <cell r="CX206">
            <v>0</v>
          </cell>
          <cell r="CY206">
            <v>0</v>
          </cell>
          <cell r="CZ206">
            <v>0</v>
          </cell>
          <cell r="DA206">
            <v>0</v>
          </cell>
          <cell r="DB206">
            <v>0</v>
          </cell>
          <cell r="DC206">
            <v>0</v>
          </cell>
          <cell r="DD206">
            <v>0</v>
          </cell>
          <cell r="DE206">
            <v>0</v>
          </cell>
          <cell r="DF206">
            <v>0</v>
          </cell>
          <cell r="DG206">
            <v>0</v>
          </cell>
          <cell r="DH206">
            <v>0</v>
          </cell>
          <cell r="DI206">
            <v>0</v>
          </cell>
          <cell r="DJ206">
            <v>0</v>
          </cell>
          <cell r="DK206">
            <v>0</v>
          </cell>
          <cell r="DL206">
            <v>0</v>
          </cell>
          <cell r="DM206">
            <v>0</v>
          </cell>
          <cell r="DN206">
            <v>0</v>
          </cell>
          <cell r="DO206">
            <v>0</v>
          </cell>
          <cell r="DP206">
            <v>0</v>
          </cell>
          <cell r="DQ206">
            <v>3947</v>
          </cell>
          <cell r="DR206">
            <v>3763</v>
          </cell>
          <cell r="DS206">
            <v>3623</v>
          </cell>
          <cell r="DT206">
            <v>3503</v>
          </cell>
          <cell r="DU206">
            <v>3387</v>
          </cell>
          <cell r="DV206">
            <v>3268</v>
          </cell>
          <cell r="DW206">
            <v>3150</v>
          </cell>
          <cell r="DX206">
            <v>3029</v>
          </cell>
          <cell r="DY206">
            <v>2907</v>
          </cell>
          <cell r="DZ206">
            <v>10616</v>
          </cell>
          <cell r="EA206">
            <v>8926</v>
          </cell>
          <cell r="EB206">
            <v>8696</v>
          </cell>
          <cell r="EC206">
            <v>0</v>
          </cell>
          <cell r="ED206">
            <v>0</v>
          </cell>
          <cell r="EE206">
            <v>0</v>
          </cell>
          <cell r="EF206">
            <v>0</v>
          </cell>
          <cell r="EG206">
            <v>0</v>
          </cell>
          <cell r="EH206">
            <v>0</v>
          </cell>
          <cell r="EI206">
            <v>0</v>
          </cell>
          <cell r="EJ206">
            <v>0</v>
          </cell>
          <cell r="EK206">
            <v>0</v>
          </cell>
          <cell r="EL206">
            <v>0</v>
          </cell>
          <cell r="EM206">
            <v>0</v>
          </cell>
          <cell r="EN206">
            <v>0</v>
          </cell>
          <cell r="EO206">
            <v>0</v>
          </cell>
          <cell r="EP206">
            <v>0</v>
          </cell>
          <cell r="EQ206">
            <v>0</v>
          </cell>
          <cell r="ER206">
            <v>0</v>
          </cell>
          <cell r="ES206">
            <v>0</v>
          </cell>
          <cell r="ET206">
            <v>0</v>
          </cell>
          <cell r="EU206">
            <v>0</v>
          </cell>
          <cell r="EV206">
            <v>0</v>
          </cell>
          <cell r="EW206">
            <v>0</v>
          </cell>
          <cell r="EX206">
            <v>0</v>
          </cell>
          <cell r="EY206">
            <v>0</v>
          </cell>
          <cell r="EZ206">
            <v>0</v>
          </cell>
          <cell r="FA206">
            <v>0</v>
          </cell>
          <cell r="FB206">
            <v>0</v>
          </cell>
          <cell r="FC206">
            <v>0</v>
          </cell>
          <cell r="FD206">
            <v>0</v>
          </cell>
          <cell r="FE206">
            <v>0</v>
          </cell>
          <cell r="FF206">
            <v>0</v>
          </cell>
          <cell r="FG206">
            <v>0</v>
          </cell>
          <cell r="FH206">
            <v>0</v>
          </cell>
          <cell r="FI206">
            <v>0</v>
          </cell>
          <cell r="FJ206">
            <v>0</v>
          </cell>
          <cell r="FK206">
            <v>0</v>
          </cell>
          <cell r="FL206">
            <v>4124</v>
          </cell>
          <cell r="FM206">
            <v>3947</v>
          </cell>
          <cell r="FN206">
            <v>3763</v>
          </cell>
          <cell r="FO206">
            <v>3623</v>
          </cell>
          <cell r="FP206">
            <v>3503</v>
          </cell>
          <cell r="FQ206">
            <v>3387</v>
          </cell>
          <cell r="FR206">
            <v>3268</v>
          </cell>
          <cell r="FS206">
            <v>3150</v>
          </cell>
          <cell r="FT206">
            <v>3029</v>
          </cell>
          <cell r="FU206">
            <v>2907</v>
          </cell>
          <cell r="FV206">
            <v>10616</v>
          </cell>
          <cell r="FW206">
            <v>8926</v>
          </cell>
          <cell r="FX206">
            <v>8696</v>
          </cell>
          <cell r="FY206">
            <v>0</v>
          </cell>
          <cell r="FZ206">
            <v>0</v>
          </cell>
          <cell r="GA206">
            <v>0</v>
          </cell>
          <cell r="GB206">
            <v>0</v>
          </cell>
          <cell r="GC206">
            <v>0</v>
          </cell>
          <cell r="GD206">
            <v>0</v>
          </cell>
          <cell r="GE206">
            <v>0</v>
          </cell>
          <cell r="GF206">
            <v>0</v>
          </cell>
          <cell r="GG206">
            <v>0</v>
          </cell>
          <cell r="GH206">
            <v>0</v>
          </cell>
          <cell r="GI206">
            <v>0</v>
          </cell>
          <cell r="GJ206">
            <v>0</v>
          </cell>
          <cell r="GK206">
            <v>0</v>
          </cell>
          <cell r="GL206">
            <v>0</v>
          </cell>
          <cell r="GM206">
            <v>0</v>
          </cell>
          <cell r="GN206">
            <v>0</v>
          </cell>
          <cell r="GO206">
            <v>-38580</v>
          </cell>
          <cell r="GP206">
            <v>-21495</v>
          </cell>
          <cell r="GQ206">
            <v>23947</v>
          </cell>
          <cell r="GR206">
            <v>23947</v>
          </cell>
          <cell r="GS206">
            <v>-60990</v>
          </cell>
          <cell r="GT206">
            <v>-16162</v>
          </cell>
          <cell r="GU206">
            <v>20895</v>
          </cell>
          <cell r="GV206">
            <v>20617</v>
          </cell>
          <cell r="GW206">
            <v>0</v>
          </cell>
          <cell r="GX206">
            <v>0</v>
          </cell>
          <cell r="GY206">
            <v>0</v>
          </cell>
          <cell r="GZ206">
            <v>0</v>
          </cell>
          <cell r="HA206">
            <v>0</v>
          </cell>
          <cell r="HB206">
            <v>0</v>
          </cell>
          <cell r="HC206">
            <v>0</v>
          </cell>
          <cell r="HD206">
            <v>0</v>
          </cell>
          <cell r="HE206">
            <v>0</v>
          </cell>
          <cell r="HF206">
            <v>0</v>
          </cell>
          <cell r="HG206">
            <v>0</v>
          </cell>
          <cell r="HH206">
            <v>0</v>
          </cell>
          <cell r="HI206">
            <v>0</v>
          </cell>
          <cell r="HJ206">
            <v>0</v>
          </cell>
          <cell r="HK206">
            <v>0</v>
          </cell>
          <cell r="HL206">
            <v>0</v>
          </cell>
          <cell r="HM206">
            <v>0</v>
          </cell>
          <cell r="HN206">
            <v>0</v>
          </cell>
          <cell r="HO206">
            <v>0</v>
          </cell>
          <cell r="HP206">
            <v>0</v>
          </cell>
        </row>
        <row r="207">
          <cell r="A207" t="str">
            <v>SP-1750</v>
          </cell>
          <cell r="B207" t="str">
            <v>SP</v>
          </cell>
          <cell r="C207">
            <v>1750</v>
          </cell>
          <cell r="D207" t="str">
            <v>DE6 Feliziani</v>
          </cell>
          <cell r="E207">
            <v>-10</v>
          </cell>
          <cell r="F207">
            <v>0</v>
          </cell>
          <cell r="G207">
            <v>0</v>
          </cell>
          <cell r="H207">
            <v>-25.2</v>
          </cell>
          <cell r="I207">
            <v>0</v>
          </cell>
          <cell r="J207">
            <v>-75</v>
          </cell>
          <cell r="K207">
            <v>0</v>
          </cell>
          <cell r="L207">
            <v>0</v>
          </cell>
          <cell r="M207">
            <v>0</v>
          </cell>
          <cell r="N207">
            <v>0</v>
          </cell>
          <cell r="O207">
            <v>0</v>
          </cell>
          <cell r="P207">
            <v>0</v>
          </cell>
          <cell r="Q207">
            <v>0</v>
          </cell>
          <cell r="R207">
            <v>0</v>
          </cell>
          <cell r="S207">
            <v>0</v>
          </cell>
          <cell r="T207">
            <v>0</v>
          </cell>
          <cell r="U207">
            <v>0</v>
          </cell>
          <cell r="V207">
            <v>0</v>
          </cell>
          <cell r="W207">
            <v>0</v>
          </cell>
          <cell r="X207">
            <v>-638</v>
          </cell>
          <cell r="Y207">
            <v>-755</v>
          </cell>
          <cell r="Z207">
            <v>-828</v>
          </cell>
          <cell r="AA207">
            <v>-947</v>
          </cell>
          <cell r="AB207">
            <v>-1048</v>
          </cell>
          <cell r="AC207">
            <v>-1121</v>
          </cell>
          <cell r="AD207">
            <v>-1045</v>
          </cell>
          <cell r="AE207">
            <v>-1094</v>
          </cell>
          <cell r="AF207">
            <v>-1164</v>
          </cell>
          <cell r="AG207">
            <v>-1303</v>
          </cell>
          <cell r="AH207">
            <v>-26636</v>
          </cell>
          <cell r="AI207">
            <v>-25691</v>
          </cell>
          <cell r="AJ207">
            <v>-25096</v>
          </cell>
          <cell r="AK207">
            <v>0</v>
          </cell>
          <cell r="AL207">
            <v>0</v>
          </cell>
          <cell r="AM207">
            <v>0</v>
          </cell>
          <cell r="AN207">
            <v>0</v>
          </cell>
          <cell r="AO207">
            <v>0</v>
          </cell>
          <cell r="AP207">
            <v>0</v>
          </cell>
          <cell r="AQ207">
            <v>0</v>
          </cell>
          <cell r="AR207">
            <v>0</v>
          </cell>
          <cell r="AS207">
            <v>0</v>
          </cell>
          <cell r="AT207">
            <v>0</v>
          </cell>
          <cell r="AU207">
            <v>0</v>
          </cell>
          <cell r="AV207">
            <v>0</v>
          </cell>
          <cell r="AW207">
            <v>0</v>
          </cell>
          <cell r="AX207">
            <v>0</v>
          </cell>
          <cell r="AY207">
            <v>0</v>
          </cell>
          <cell r="AZ207">
            <v>0</v>
          </cell>
          <cell r="BA207">
            <v>10</v>
          </cell>
          <cell r="BB207">
            <v>0</v>
          </cell>
          <cell r="BC207">
            <v>0</v>
          </cell>
          <cell r="BD207">
            <v>84.27</v>
          </cell>
          <cell r="BE207">
            <v>0</v>
          </cell>
          <cell r="BF207">
            <v>29</v>
          </cell>
          <cell r="BG207">
            <v>0</v>
          </cell>
          <cell r="BH207">
            <v>0</v>
          </cell>
          <cell r="BI207">
            <v>0</v>
          </cell>
          <cell r="BJ207">
            <v>0</v>
          </cell>
          <cell r="BK207">
            <v>0</v>
          </cell>
          <cell r="BL207">
            <v>0</v>
          </cell>
          <cell r="BM207">
            <v>0</v>
          </cell>
          <cell r="BN207">
            <v>0</v>
          </cell>
          <cell r="BO207">
            <v>0</v>
          </cell>
          <cell r="BP207">
            <v>0</v>
          </cell>
          <cell r="BQ207">
            <v>0</v>
          </cell>
          <cell r="BR207">
            <v>0</v>
          </cell>
          <cell r="BS207">
            <v>0</v>
          </cell>
          <cell r="BT207">
            <v>-539</v>
          </cell>
          <cell r="BU207">
            <v>-655</v>
          </cell>
          <cell r="BV207">
            <v>-729</v>
          </cell>
          <cell r="BW207">
            <v>-848</v>
          </cell>
          <cell r="BX207">
            <v>-948</v>
          </cell>
          <cell r="BY207">
            <v>-1021</v>
          </cell>
          <cell r="BZ207">
            <v>-946</v>
          </cell>
          <cell r="CA207">
            <v>-994</v>
          </cell>
          <cell r="CB207">
            <v>-1065</v>
          </cell>
          <cell r="CC207">
            <v>-1204</v>
          </cell>
          <cell r="CD207">
            <v>-22779</v>
          </cell>
          <cell r="CE207">
            <v>-18323</v>
          </cell>
          <cell r="CF207">
            <v>-17975</v>
          </cell>
          <cell r="CG207">
            <v>0</v>
          </cell>
          <cell r="CH207">
            <v>0</v>
          </cell>
          <cell r="CI207">
            <v>0</v>
          </cell>
          <cell r="CJ207">
            <v>0</v>
          </cell>
          <cell r="CK207">
            <v>0</v>
          </cell>
          <cell r="CL207">
            <v>0</v>
          </cell>
          <cell r="CM207">
            <v>0</v>
          </cell>
          <cell r="CN207">
            <v>0</v>
          </cell>
          <cell r="CO207">
            <v>0</v>
          </cell>
          <cell r="CP207">
            <v>0</v>
          </cell>
          <cell r="CQ207">
            <v>0</v>
          </cell>
          <cell r="CR207">
            <v>0</v>
          </cell>
          <cell r="CS207">
            <v>0</v>
          </cell>
          <cell r="CT207">
            <v>0</v>
          </cell>
          <cell r="CU207">
            <v>0</v>
          </cell>
          <cell r="CV207">
            <v>0</v>
          </cell>
          <cell r="CW207">
            <v>189</v>
          </cell>
          <cell r="CX207">
            <v>0</v>
          </cell>
          <cell r="CY207">
            <v>0</v>
          </cell>
          <cell r="CZ207">
            <v>36.08</v>
          </cell>
          <cell r="DA207">
            <v>0</v>
          </cell>
          <cell r="DB207">
            <v>21</v>
          </cell>
          <cell r="DC207">
            <v>0</v>
          </cell>
          <cell r="DD207">
            <v>0</v>
          </cell>
          <cell r="DE207">
            <v>0</v>
          </cell>
          <cell r="DF207">
            <v>0</v>
          </cell>
          <cell r="DG207">
            <v>0</v>
          </cell>
          <cell r="DH207">
            <v>0</v>
          </cell>
          <cell r="DI207">
            <v>0</v>
          </cell>
          <cell r="DJ207">
            <v>0</v>
          </cell>
          <cell r="DK207">
            <v>0</v>
          </cell>
          <cell r="DL207">
            <v>0</v>
          </cell>
          <cell r="DM207">
            <v>0</v>
          </cell>
          <cell r="DN207">
            <v>0</v>
          </cell>
          <cell r="DO207">
            <v>0</v>
          </cell>
          <cell r="DP207">
            <v>32</v>
          </cell>
          <cell r="DQ207">
            <v>41</v>
          </cell>
          <cell r="DR207">
            <v>79</v>
          </cell>
          <cell r="DS207">
            <v>95</v>
          </cell>
          <cell r="DT207">
            <v>89</v>
          </cell>
          <cell r="DU207">
            <v>74</v>
          </cell>
          <cell r="DV207">
            <v>85</v>
          </cell>
          <cell r="DW207">
            <v>83</v>
          </cell>
          <cell r="DX207">
            <v>75</v>
          </cell>
          <cell r="DY207">
            <v>72</v>
          </cell>
          <cell r="DZ207">
            <v>21594</v>
          </cell>
          <cell r="EA207">
            <v>17272</v>
          </cell>
          <cell r="EB207">
            <v>16970</v>
          </cell>
          <cell r="EC207">
            <v>0</v>
          </cell>
          <cell r="ED207">
            <v>0</v>
          </cell>
          <cell r="EE207">
            <v>0</v>
          </cell>
          <cell r="EF207">
            <v>0</v>
          </cell>
          <cell r="EG207">
            <v>0</v>
          </cell>
          <cell r="EH207">
            <v>0</v>
          </cell>
          <cell r="EI207">
            <v>0</v>
          </cell>
          <cell r="EJ207">
            <v>0</v>
          </cell>
          <cell r="EK207">
            <v>0</v>
          </cell>
          <cell r="EL207">
            <v>0</v>
          </cell>
          <cell r="EM207">
            <v>0</v>
          </cell>
          <cell r="EN207">
            <v>0</v>
          </cell>
          <cell r="EO207">
            <v>0</v>
          </cell>
          <cell r="EP207">
            <v>0</v>
          </cell>
          <cell r="EQ207">
            <v>0</v>
          </cell>
          <cell r="ER207">
            <v>0</v>
          </cell>
          <cell r="ES207">
            <v>-940</v>
          </cell>
          <cell r="ET207">
            <v>0</v>
          </cell>
          <cell r="EU207">
            <v>0</v>
          </cell>
          <cell r="EV207">
            <v>-1386.43</v>
          </cell>
          <cell r="EW207">
            <v>0</v>
          </cell>
          <cell r="EX207">
            <v>-1684</v>
          </cell>
          <cell r="EY207">
            <v>0</v>
          </cell>
          <cell r="EZ207">
            <v>0</v>
          </cell>
          <cell r="FA207">
            <v>0</v>
          </cell>
          <cell r="FB207">
            <v>0</v>
          </cell>
          <cell r="FC207">
            <v>0</v>
          </cell>
          <cell r="FD207">
            <v>0</v>
          </cell>
          <cell r="FE207">
            <v>0</v>
          </cell>
          <cell r="FF207">
            <v>0</v>
          </cell>
          <cell r="FG207">
            <v>0</v>
          </cell>
          <cell r="FH207">
            <v>0</v>
          </cell>
          <cell r="FI207">
            <v>0</v>
          </cell>
          <cell r="FJ207">
            <v>0</v>
          </cell>
          <cell r="FK207">
            <v>0</v>
          </cell>
          <cell r="FL207">
            <v>-719</v>
          </cell>
          <cell r="FM207">
            <v>-768</v>
          </cell>
          <cell r="FN207">
            <v>-862</v>
          </cell>
          <cell r="FO207">
            <v>-913</v>
          </cell>
          <cell r="FP207">
            <v>-1015</v>
          </cell>
          <cell r="FQ207">
            <v>-1143</v>
          </cell>
          <cell r="FR207">
            <v>-1437</v>
          </cell>
          <cell r="FS207">
            <v>-1590</v>
          </cell>
          <cell r="FT207">
            <v>-1723</v>
          </cell>
          <cell r="FU207">
            <v>-1812</v>
          </cell>
          <cell r="FV207">
            <v>19587</v>
          </cell>
          <cell r="FW207">
            <v>15131</v>
          </cell>
          <cell r="FX207">
            <v>14733</v>
          </cell>
          <cell r="FY207">
            <v>0</v>
          </cell>
          <cell r="FZ207">
            <v>0</v>
          </cell>
          <cell r="GA207">
            <v>0</v>
          </cell>
          <cell r="GB207">
            <v>0</v>
          </cell>
          <cell r="GC207">
            <v>0</v>
          </cell>
          <cell r="GD207">
            <v>0</v>
          </cell>
          <cell r="GE207">
            <v>0</v>
          </cell>
          <cell r="GF207">
            <v>0</v>
          </cell>
          <cell r="GG207">
            <v>0</v>
          </cell>
          <cell r="GH207">
            <v>0</v>
          </cell>
          <cell r="GI207">
            <v>0</v>
          </cell>
          <cell r="GJ207">
            <v>0</v>
          </cell>
          <cell r="GK207">
            <v>0</v>
          </cell>
          <cell r="GL207">
            <v>0</v>
          </cell>
          <cell r="GM207">
            <v>0</v>
          </cell>
          <cell r="GN207">
            <v>0</v>
          </cell>
          <cell r="GO207">
            <v>-56212</v>
          </cell>
          <cell r="GP207">
            <v>-24323</v>
          </cell>
          <cell r="GQ207">
            <v>24623</v>
          </cell>
          <cell r="GR207">
            <v>20986</v>
          </cell>
          <cell r="GS207">
            <v>-79906</v>
          </cell>
          <cell r="GT207">
            <v>-18649</v>
          </cell>
          <cell r="GU207">
            <v>23033</v>
          </cell>
          <cell r="GV207">
            <v>17996</v>
          </cell>
          <cell r="GW207">
            <v>0</v>
          </cell>
          <cell r="GX207">
            <v>0</v>
          </cell>
          <cell r="GY207">
            <v>0</v>
          </cell>
          <cell r="GZ207">
            <v>0</v>
          </cell>
          <cell r="HA207">
            <v>-84.5</v>
          </cell>
          <cell r="HB207">
            <v>-84.5</v>
          </cell>
          <cell r="HC207">
            <v>19</v>
          </cell>
          <cell r="HD207">
            <v>-1411</v>
          </cell>
          <cell r="HE207">
            <v>0</v>
          </cell>
          <cell r="HF207">
            <v>0</v>
          </cell>
          <cell r="HG207">
            <v>0</v>
          </cell>
          <cell r="HH207">
            <v>0</v>
          </cell>
          <cell r="HI207">
            <v>0</v>
          </cell>
          <cell r="HJ207">
            <v>0</v>
          </cell>
          <cell r="HK207">
            <v>0</v>
          </cell>
          <cell r="HL207">
            <v>0</v>
          </cell>
          <cell r="HM207">
            <v>0</v>
          </cell>
          <cell r="HN207">
            <v>0</v>
          </cell>
          <cell r="HO207">
            <v>0</v>
          </cell>
          <cell r="HP207">
            <v>0</v>
          </cell>
        </row>
        <row r="208">
          <cell r="A208" t="str">
            <v>SP-1760</v>
          </cell>
          <cell r="B208" t="str">
            <v>SP</v>
          </cell>
          <cell r="C208">
            <v>1760</v>
          </cell>
          <cell r="D208" t="str">
            <v>DI1 Salonia</v>
          </cell>
          <cell r="E208">
            <v>3120</v>
          </cell>
          <cell r="F208">
            <v>0</v>
          </cell>
          <cell r="G208">
            <v>0</v>
          </cell>
          <cell r="H208">
            <v>14062.58</v>
          </cell>
          <cell r="I208">
            <v>0</v>
          </cell>
          <cell r="J208">
            <v>26922</v>
          </cell>
          <cell r="K208">
            <v>0</v>
          </cell>
          <cell r="L208">
            <v>0</v>
          </cell>
          <cell r="M208">
            <v>0</v>
          </cell>
          <cell r="N208">
            <v>0</v>
          </cell>
          <cell r="O208">
            <v>0</v>
          </cell>
          <cell r="P208">
            <v>0</v>
          </cell>
          <cell r="Q208">
            <v>0</v>
          </cell>
          <cell r="R208">
            <v>0</v>
          </cell>
          <cell r="S208">
            <v>0</v>
          </cell>
          <cell r="T208">
            <v>0</v>
          </cell>
          <cell r="U208">
            <v>0</v>
          </cell>
          <cell r="V208">
            <v>0</v>
          </cell>
          <cell r="W208">
            <v>0</v>
          </cell>
          <cell r="X208">
            <v>6760</v>
          </cell>
          <cell r="Y208">
            <v>7184</v>
          </cell>
          <cell r="Z208">
            <v>3931</v>
          </cell>
          <cell r="AA208">
            <v>4511</v>
          </cell>
          <cell r="AB208">
            <v>2574</v>
          </cell>
          <cell r="AC208">
            <v>1970</v>
          </cell>
          <cell r="AD208">
            <v>4703</v>
          </cell>
          <cell r="AE208">
            <v>4344</v>
          </cell>
          <cell r="AF208">
            <v>3757</v>
          </cell>
          <cell r="AG208">
            <v>3405</v>
          </cell>
          <cell r="AH208">
            <v>7622</v>
          </cell>
          <cell r="AI208">
            <v>12728</v>
          </cell>
          <cell r="AJ208">
            <v>17281</v>
          </cell>
          <cell r="AK208">
            <v>0</v>
          </cell>
          <cell r="AL208">
            <v>0</v>
          </cell>
          <cell r="AM208">
            <v>0</v>
          </cell>
          <cell r="AN208">
            <v>0</v>
          </cell>
          <cell r="AO208">
            <v>0</v>
          </cell>
          <cell r="AP208">
            <v>0</v>
          </cell>
          <cell r="AQ208">
            <v>0</v>
          </cell>
          <cell r="AR208">
            <v>0</v>
          </cell>
          <cell r="AS208">
            <v>0</v>
          </cell>
          <cell r="AT208">
            <v>0</v>
          </cell>
          <cell r="AU208">
            <v>0</v>
          </cell>
          <cell r="AV208">
            <v>0</v>
          </cell>
          <cell r="AW208">
            <v>0</v>
          </cell>
          <cell r="AX208">
            <v>0</v>
          </cell>
          <cell r="AY208">
            <v>0</v>
          </cell>
          <cell r="AZ208">
            <v>0</v>
          </cell>
          <cell r="BA208">
            <v>3130</v>
          </cell>
          <cell r="BB208">
            <v>0</v>
          </cell>
          <cell r="BC208">
            <v>0</v>
          </cell>
          <cell r="BD208">
            <v>15025.910000000002</v>
          </cell>
          <cell r="BE208">
            <v>0</v>
          </cell>
          <cell r="BF208">
            <v>27809</v>
          </cell>
          <cell r="BG208">
            <v>0</v>
          </cell>
          <cell r="BH208">
            <v>0</v>
          </cell>
          <cell r="BI208">
            <v>0</v>
          </cell>
          <cell r="BJ208">
            <v>0</v>
          </cell>
          <cell r="BK208">
            <v>0</v>
          </cell>
          <cell r="BL208">
            <v>0</v>
          </cell>
          <cell r="BM208">
            <v>0</v>
          </cell>
          <cell r="BN208">
            <v>0</v>
          </cell>
          <cell r="BO208">
            <v>0</v>
          </cell>
          <cell r="BP208">
            <v>0</v>
          </cell>
          <cell r="BQ208">
            <v>0</v>
          </cell>
          <cell r="BR208">
            <v>0</v>
          </cell>
          <cell r="BS208">
            <v>0</v>
          </cell>
          <cell r="BT208">
            <v>7096</v>
          </cell>
          <cell r="BU208">
            <v>7515</v>
          </cell>
          <cell r="BV208">
            <v>4235</v>
          </cell>
          <cell r="BW208">
            <v>4738</v>
          </cell>
          <cell r="BX208">
            <v>2652</v>
          </cell>
          <cell r="BY208">
            <v>1827</v>
          </cell>
          <cell r="BZ208">
            <v>4344</v>
          </cell>
          <cell r="CA208">
            <v>3795</v>
          </cell>
          <cell r="CB208">
            <v>3038</v>
          </cell>
          <cell r="CC208">
            <v>2507</v>
          </cell>
          <cell r="CD208">
            <v>6915</v>
          </cell>
          <cell r="CE208">
            <v>12016</v>
          </cell>
          <cell r="CF208">
            <v>16170</v>
          </cell>
          <cell r="CG208">
            <v>0</v>
          </cell>
          <cell r="CH208">
            <v>0</v>
          </cell>
          <cell r="CI208">
            <v>0</v>
          </cell>
          <cell r="CJ208">
            <v>0</v>
          </cell>
          <cell r="CK208">
            <v>0</v>
          </cell>
          <cell r="CL208">
            <v>0</v>
          </cell>
          <cell r="CM208">
            <v>0</v>
          </cell>
          <cell r="CN208">
            <v>0</v>
          </cell>
          <cell r="CO208">
            <v>0</v>
          </cell>
          <cell r="CP208">
            <v>0</v>
          </cell>
          <cell r="CQ208">
            <v>0</v>
          </cell>
          <cell r="CR208">
            <v>0</v>
          </cell>
          <cell r="CS208">
            <v>0</v>
          </cell>
          <cell r="CT208">
            <v>0</v>
          </cell>
          <cell r="CU208">
            <v>0</v>
          </cell>
          <cell r="CV208">
            <v>0</v>
          </cell>
          <cell r="CW208">
            <v>-19890</v>
          </cell>
          <cell r="CX208">
            <v>0</v>
          </cell>
          <cell r="CY208">
            <v>0</v>
          </cell>
          <cell r="CZ208">
            <v>-28308.850000000002</v>
          </cell>
          <cell r="DA208">
            <v>0</v>
          </cell>
          <cell r="DB208">
            <v>-34019</v>
          </cell>
          <cell r="DC208">
            <v>0</v>
          </cell>
          <cell r="DD208">
            <v>0</v>
          </cell>
          <cell r="DE208">
            <v>0</v>
          </cell>
          <cell r="DF208">
            <v>0</v>
          </cell>
          <cell r="DG208">
            <v>0</v>
          </cell>
          <cell r="DH208">
            <v>0</v>
          </cell>
          <cell r="DI208">
            <v>0</v>
          </cell>
          <cell r="DJ208">
            <v>0</v>
          </cell>
          <cell r="DK208">
            <v>0</v>
          </cell>
          <cell r="DL208">
            <v>0</v>
          </cell>
          <cell r="DM208">
            <v>0</v>
          </cell>
          <cell r="DN208">
            <v>0</v>
          </cell>
          <cell r="DO208">
            <v>0</v>
          </cell>
          <cell r="DP208">
            <v>-15236</v>
          </cell>
          <cell r="DQ208">
            <v>-16730</v>
          </cell>
          <cell r="DR208">
            <v>-18981</v>
          </cell>
          <cell r="DS208">
            <v>-18537</v>
          </cell>
          <cell r="DT208">
            <v>-18721</v>
          </cell>
          <cell r="DU208">
            <v>-19368</v>
          </cell>
          <cell r="DV208">
            <v>-19237</v>
          </cell>
          <cell r="DW208">
            <v>-19655</v>
          </cell>
          <cell r="DX208">
            <v>-18011</v>
          </cell>
          <cell r="DY208">
            <v>-18959</v>
          </cell>
          <cell r="DZ208">
            <v>-23753</v>
          </cell>
          <cell r="EA208">
            <v>-25465</v>
          </cell>
          <cell r="EB208">
            <v>-26924</v>
          </cell>
          <cell r="EC208">
            <v>0</v>
          </cell>
          <cell r="ED208">
            <v>0</v>
          </cell>
          <cell r="EE208">
            <v>0</v>
          </cell>
          <cell r="EF208">
            <v>0</v>
          </cell>
          <cell r="EG208">
            <v>0</v>
          </cell>
          <cell r="EH208">
            <v>0</v>
          </cell>
          <cell r="EI208">
            <v>0</v>
          </cell>
          <cell r="EJ208">
            <v>0</v>
          </cell>
          <cell r="EK208">
            <v>0</v>
          </cell>
          <cell r="EL208">
            <v>0</v>
          </cell>
          <cell r="EM208">
            <v>0</v>
          </cell>
          <cell r="EN208">
            <v>0</v>
          </cell>
          <cell r="EO208">
            <v>0</v>
          </cell>
          <cell r="EP208">
            <v>0</v>
          </cell>
          <cell r="EQ208">
            <v>0</v>
          </cell>
          <cell r="ER208">
            <v>0</v>
          </cell>
          <cell r="ES208">
            <v>-14260</v>
          </cell>
          <cell r="ET208">
            <v>0</v>
          </cell>
          <cell r="EU208">
            <v>0</v>
          </cell>
          <cell r="EV208">
            <v>-18097.64</v>
          </cell>
          <cell r="EW208">
            <v>0</v>
          </cell>
          <cell r="EX208">
            <v>-31401</v>
          </cell>
          <cell r="EY208">
            <v>0</v>
          </cell>
          <cell r="EZ208">
            <v>0</v>
          </cell>
          <cell r="FA208">
            <v>0</v>
          </cell>
          <cell r="FB208">
            <v>0</v>
          </cell>
          <cell r="FC208">
            <v>0</v>
          </cell>
          <cell r="FD208">
            <v>0</v>
          </cell>
          <cell r="FE208">
            <v>0</v>
          </cell>
          <cell r="FF208">
            <v>0</v>
          </cell>
          <cell r="FG208">
            <v>0</v>
          </cell>
          <cell r="FH208">
            <v>0</v>
          </cell>
          <cell r="FI208">
            <v>0</v>
          </cell>
          <cell r="FJ208">
            <v>0</v>
          </cell>
          <cell r="FK208">
            <v>0</v>
          </cell>
          <cell r="FL208">
            <v>-10791</v>
          </cell>
          <cell r="FM208">
            <v>-10791</v>
          </cell>
          <cell r="FN208">
            <v>-6554</v>
          </cell>
          <cell r="FO208">
            <v>-7126</v>
          </cell>
          <cell r="FP208">
            <v>-4536</v>
          </cell>
          <cell r="FQ208">
            <v>-3176</v>
          </cell>
          <cell r="FR208">
            <v>-5289</v>
          </cell>
          <cell r="FS208">
            <v>-4131</v>
          </cell>
          <cell r="FT208">
            <v>-2802</v>
          </cell>
          <cell r="FU208">
            <v>-2703</v>
          </cell>
          <cell r="FV208">
            <v>-2303</v>
          </cell>
          <cell r="FW208">
            <v>-6487</v>
          </cell>
          <cell r="FX208">
            <v>-9777</v>
          </cell>
          <cell r="FY208">
            <v>0</v>
          </cell>
          <cell r="FZ208">
            <v>0</v>
          </cell>
          <cell r="GA208">
            <v>0</v>
          </cell>
          <cell r="GB208">
            <v>0</v>
          </cell>
          <cell r="GC208">
            <v>0</v>
          </cell>
          <cell r="GD208">
            <v>0</v>
          </cell>
          <cell r="GE208">
            <v>0</v>
          </cell>
          <cell r="GF208">
            <v>0</v>
          </cell>
          <cell r="GG208">
            <v>0</v>
          </cell>
          <cell r="GH208">
            <v>0</v>
          </cell>
          <cell r="GI208">
            <v>0</v>
          </cell>
          <cell r="GJ208">
            <v>0</v>
          </cell>
          <cell r="GK208">
            <v>0</v>
          </cell>
          <cell r="GL208">
            <v>0</v>
          </cell>
          <cell r="GM208">
            <v>0</v>
          </cell>
          <cell r="GN208">
            <v>0</v>
          </cell>
          <cell r="GO208">
            <v>21753</v>
          </cell>
          <cell r="GP208">
            <v>20123</v>
          </cell>
          <cell r="GQ208">
            <v>-8084</v>
          </cell>
          <cell r="GR208">
            <v>-8662</v>
          </cell>
          <cell r="GS208">
            <v>31906</v>
          </cell>
          <cell r="GT208">
            <v>37406</v>
          </cell>
          <cell r="GU208">
            <v>-28534</v>
          </cell>
          <cell r="GV208">
            <v>-13438</v>
          </cell>
          <cell r="GW208">
            <v>20890.011000000002</v>
          </cell>
          <cell r="GX208">
            <v>22848.566999999999</v>
          </cell>
          <cell r="GY208">
            <v>6544.7</v>
          </cell>
          <cell r="GZ208">
            <v>-14972.689999999999</v>
          </cell>
          <cell r="HA208">
            <v>30092.938000000002</v>
          </cell>
          <cell r="HB208">
            <v>30363.458999999995</v>
          </cell>
          <cell r="HC208">
            <v>-40543.097000000002</v>
          </cell>
          <cell r="HD208">
            <v>-32570</v>
          </cell>
          <cell r="HE208">
            <v>-18264.28</v>
          </cell>
          <cell r="HF208">
            <v>-18231.079999999998</v>
          </cell>
          <cell r="HG208">
            <v>3847.14</v>
          </cell>
          <cell r="HH208">
            <v>9699.1899999999951</v>
          </cell>
          <cell r="HI208">
            <v>24597</v>
          </cell>
          <cell r="HJ208">
            <v>37560</v>
          </cell>
          <cell r="HK208">
            <v>6505</v>
          </cell>
          <cell r="HL208">
            <v>-19171</v>
          </cell>
          <cell r="HM208">
            <v>42756</v>
          </cell>
          <cell r="HN208">
            <v>69888</v>
          </cell>
          <cell r="HO208">
            <v>5066</v>
          </cell>
          <cell r="HP208">
            <v>-38441</v>
          </cell>
        </row>
        <row r="209">
          <cell r="A209" t="str">
            <v>SP-1770</v>
          </cell>
          <cell r="B209" t="str">
            <v>SP</v>
          </cell>
          <cell r="C209">
            <v>1770</v>
          </cell>
          <cell r="D209" t="str">
            <v>DI2 Desideri</v>
          </cell>
          <cell r="E209">
            <v>-2400</v>
          </cell>
          <cell r="F209">
            <v>0</v>
          </cell>
          <cell r="G209">
            <v>0</v>
          </cell>
          <cell r="H209">
            <v>52.490000000000123</v>
          </cell>
          <cell r="I209">
            <v>0</v>
          </cell>
          <cell r="J209">
            <v>31160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15023</v>
          </cell>
          <cell r="Y209">
            <v>2332</v>
          </cell>
          <cell r="Z209">
            <v>14537</v>
          </cell>
          <cell r="AA209">
            <v>32094</v>
          </cell>
          <cell r="AB209">
            <v>46280</v>
          </cell>
          <cell r="AC209">
            <v>28619</v>
          </cell>
          <cell r="AD209">
            <v>36269</v>
          </cell>
          <cell r="AE209">
            <v>42452</v>
          </cell>
          <cell r="AF209">
            <v>48976</v>
          </cell>
          <cell r="AG209">
            <v>54752</v>
          </cell>
          <cell r="AH209">
            <v>65126</v>
          </cell>
          <cell r="AI209">
            <v>72373</v>
          </cell>
          <cell r="AJ209">
            <v>11974</v>
          </cell>
          <cell r="AK209">
            <v>0</v>
          </cell>
          <cell r="AL209">
            <v>0</v>
          </cell>
          <cell r="AM209">
            <v>0</v>
          </cell>
          <cell r="AN209">
            <v>0</v>
          </cell>
          <cell r="AO209">
            <v>0</v>
          </cell>
          <cell r="AP209">
            <v>0</v>
          </cell>
          <cell r="AQ209">
            <v>0</v>
          </cell>
          <cell r="AR209">
            <v>0</v>
          </cell>
          <cell r="AS209">
            <v>0</v>
          </cell>
          <cell r="AT209">
            <v>0</v>
          </cell>
          <cell r="AU209">
            <v>0</v>
          </cell>
          <cell r="AV209">
            <v>0</v>
          </cell>
          <cell r="AW209">
            <v>0</v>
          </cell>
          <cell r="AX209">
            <v>0</v>
          </cell>
          <cell r="AY209">
            <v>0</v>
          </cell>
          <cell r="AZ209">
            <v>0</v>
          </cell>
          <cell r="BA209">
            <v>-1410</v>
          </cell>
          <cell r="BB209">
            <v>0</v>
          </cell>
          <cell r="BC209">
            <v>0</v>
          </cell>
          <cell r="BD209">
            <v>962.66</v>
          </cell>
          <cell r="BE209">
            <v>0</v>
          </cell>
          <cell r="BF209">
            <v>31933</v>
          </cell>
          <cell r="BG209">
            <v>0</v>
          </cell>
          <cell r="BH209">
            <v>0</v>
          </cell>
          <cell r="BI209">
            <v>0</v>
          </cell>
          <cell r="BJ209">
            <v>0</v>
          </cell>
          <cell r="BK209">
            <v>0</v>
          </cell>
          <cell r="BL209">
            <v>0</v>
          </cell>
          <cell r="BM209">
            <v>0</v>
          </cell>
          <cell r="BN209">
            <v>0</v>
          </cell>
          <cell r="BO209">
            <v>0</v>
          </cell>
          <cell r="BP209">
            <v>0</v>
          </cell>
          <cell r="BQ209">
            <v>0</v>
          </cell>
          <cell r="BR209">
            <v>0</v>
          </cell>
          <cell r="BS209">
            <v>0</v>
          </cell>
          <cell r="BT209">
            <v>15911</v>
          </cell>
          <cell r="BU209">
            <v>3194</v>
          </cell>
          <cell r="BV209">
            <v>15369</v>
          </cell>
          <cell r="BW209">
            <v>32905</v>
          </cell>
          <cell r="BX209">
            <v>47100</v>
          </cell>
          <cell r="BY209">
            <v>30929</v>
          </cell>
          <cell r="BZ209">
            <v>38558</v>
          </cell>
          <cell r="CA209">
            <v>44453</v>
          </cell>
          <cell r="CB209">
            <v>50886</v>
          </cell>
          <cell r="CC209">
            <v>56749</v>
          </cell>
          <cell r="CD209">
            <v>67497</v>
          </cell>
          <cell r="CE209">
            <v>75233</v>
          </cell>
          <cell r="CF209">
            <v>15134</v>
          </cell>
          <cell r="CG209">
            <v>0</v>
          </cell>
          <cell r="CH209">
            <v>0</v>
          </cell>
          <cell r="CI209">
            <v>0</v>
          </cell>
          <cell r="CJ209">
            <v>0</v>
          </cell>
          <cell r="CK209">
            <v>0</v>
          </cell>
          <cell r="CL209">
            <v>0</v>
          </cell>
          <cell r="CM209">
            <v>0</v>
          </cell>
          <cell r="CN209">
            <v>0</v>
          </cell>
          <cell r="CO209">
            <v>0</v>
          </cell>
          <cell r="CP209">
            <v>0</v>
          </cell>
          <cell r="CQ209">
            <v>0</v>
          </cell>
          <cell r="CR209">
            <v>0</v>
          </cell>
          <cell r="CS209">
            <v>0</v>
          </cell>
          <cell r="CT209">
            <v>0</v>
          </cell>
          <cell r="CU209">
            <v>0</v>
          </cell>
          <cell r="CV209">
            <v>0</v>
          </cell>
          <cell r="CW209">
            <v>31840</v>
          </cell>
          <cell r="CX209">
            <v>0</v>
          </cell>
          <cell r="CY209">
            <v>0</v>
          </cell>
          <cell r="CZ209">
            <v>26418.61</v>
          </cell>
          <cell r="DA209">
            <v>0</v>
          </cell>
          <cell r="DB209">
            <v>-3094</v>
          </cell>
          <cell r="DC209">
            <v>0</v>
          </cell>
          <cell r="DD209">
            <v>0</v>
          </cell>
          <cell r="DE209">
            <v>0</v>
          </cell>
          <cell r="DF209">
            <v>0</v>
          </cell>
          <cell r="DG209">
            <v>0</v>
          </cell>
          <cell r="DH209">
            <v>0</v>
          </cell>
          <cell r="DI209">
            <v>0</v>
          </cell>
          <cell r="DJ209">
            <v>0</v>
          </cell>
          <cell r="DK209">
            <v>0</v>
          </cell>
          <cell r="DL209">
            <v>0</v>
          </cell>
          <cell r="DM209">
            <v>0</v>
          </cell>
          <cell r="DN209">
            <v>0</v>
          </cell>
          <cell r="DO209">
            <v>0</v>
          </cell>
          <cell r="DP209">
            <v>7265</v>
          </cell>
          <cell r="DQ209">
            <v>20131</v>
          </cell>
          <cell r="DR209">
            <v>7308</v>
          </cell>
          <cell r="DS209">
            <v>-9004</v>
          </cell>
          <cell r="DT209">
            <v>-23595</v>
          </cell>
          <cell r="DU209">
            <v>-5963</v>
          </cell>
          <cell r="DV209">
            <v>-13739</v>
          </cell>
          <cell r="DW209">
            <v>-19120</v>
          </cell>
          <cell r="DX209">
            <v>-23789</v>
          </cell>
          <cell r="DY209">
            <v>-31320</v>
          </cell>
          <cell r="DZ209">
            <v>-40336</v>
          </cell>
          <cell r="EA209">
            <v>-45914</v>
          </cell>
          <cell r="EB209">
            <v>20599</v>
          </cell>
          <cell r="EC209">
            <v>0</v>
          </cell>
          <cell r="ED209">
            <v>0</v>
          </cell>
          <cell r="EE209">
            <v>0</v>
          </cell>
          <cell r="EF209">
            <v>0</v>
          </cell>
          <cell r="EG209">
            <v>0</v>
          </cell>
          <cell r="EH209">
            <v>0</v>
          </cell>
          <cell r="EI209">
            <v>0</v>
          </cell>
          <cell r="EJ209">
            <v>0</v>
          </cell>
          <cell r="EK209">
            <v>0</v>
          </cell>
          <cell r="EL209">
            <v>0</v>
          </cell>
          <cell r="EM209">
            <v>0</v>
          </cell>
          <cell r="EN209">
            <v>0</v>
          </cell>
          <cell r="EO209">
            <v>0</v>
          </cell>
          <cell r="EP209">
            <v>0</v>
          </cell>
          <cell r="EQ209">
            <v>0</v>
          </cell>
          <cell r="ER209">
            <v>0</v>
          </cell>
          <cell r="ES209">
            <v>29390</v>
          </cell>
          <cell r="ET209">
            <v>0</v>
          </cell>
          <cell r="EU209">
            <v>0</v>
          </cell>
          <cell r="EV209">
            <v>23607.39</v>
          </cell>
          <cell r="EW209">
            <v>0</v>
          </cell>
          <cell r="EX209">
            <v>-5855</v>
          </cell>
          <cell r="EY209">
            <v>0</v>
          </cell>
          <cell r="EZ209">
            <v>0</v>
          </cell>
          <cell r="FA209">
            <v>0</v>
          </cell>
          <cell r="FB209">
            <v>0</v>
          </cell>
          <cell r="FC209">
            <v>0</v>
          </cell>
          <cell r="FD209">
            <v>0</v>
          </cell>
          <cell r="FE209">
            <v>0</v>
          </cell>
          <cell r="FF209">
            <v>0</v>
          </cell>
          <cell r="FG209">
            <v>0</v>
          </cell>
          <cell r="FH209">
            <v>0</v>
          </cell>
          <cell r="FI209">
            <v>0</v>
          </cell>
          <cell r="FJ209">
            <v>0</v>
          </cell>
          <cell r="FK209">
            <v>0</v>
          </cell>
          <cell r="FL209">
            <v>4288</v>
          </cell>
          <cell r="FM209">
            <v>17239</v>
          </cell>
          <cell r="FN209">
            <v>5364</v>
          </cell>
          <cell r="FO209">
            <v>-11408</v>
          </cell>
          <cell r="FP209">
            <v>-25134</v>
          </cell>
          <cell r="FQ209">
            <v>-8533</v>
          </cell>
          <cell r="FR209">
            <v>-15984</v>
          </cell>
          <cell r="FS209">
            <v>-21296</v>
          </cell>
          <cell r="FT209">
            <v>-27343</v>
          </cell>
          <cell r="FU209">
            <v>-34926</v>
          </cell>
          <cell r="FV209">
            <v>-45262</v>
          </cell>
          <cell r="FW209">
            <v>-52446</v>
          </cell>
          <cell r="FX209">
            <v>8037</v>
          </cell>
          <cell r="FY209">
            <v>0</v>
          </cell>
          <cell r="FZ209">
            <v>0</v>
          </cell>
          <cell r="GA209">
            <v>0</v>
          </cell>
          <cell r="GB209">
            <v>0</v>
          </cell>
          <cell r="GC209">
            <v>0</v>
          </cell>
          <cell r="GD209">
            <v>0</v>
          </cell>
          <cell r="GE209">
            <v>0</v>
          </cell>
          <cell r="GF209">
            <v>0</v>
          </cell>
          <cell r="GG209">
            <v>0</v>
          </cell>
          <cell r="GH209">
            <v>0</v>
          </cell>
          <cell r="GI209">
            <v>0</v>
          </cell>
          <cell r="GJ209">
            <v>0</v>
          </cell>
          <cell r="GK209">
            <v>0</v>
          </cell>
          <cell r="GL209">
            <v>0</v>
          </cell>
          <cell r="GM209">
            <v>0</v>
          </cell>
          <cell r="GN209">
            <v>0</v>
          </cell>
          <cell r="GO209">
            <v>12077</v>
          </cell>
          <cell r="GP209">
            <v>15042</v>
          </cell>
          <cell r="GQ209">
            <v>-4882</v>
          </cell>
          <cell r="GR209">
            <v>-7659</v>
          </cell>
          <cell r="GS209">
            <v>55098</v>
          </cell>
          <cell r="GT209">
            <v>61773</v>
          </cell>
          <cell r="GU209">
            <v>-12794</v>
          </cell>
          <cell r="GV209">
            <v>-45347</v>
          </cell>
          <cell r="GW209">
            <v>97508.94200000001</v>
          </cell>
          <cell r="GX209">
            <v>98100.474000000002</v>
          </cell>
          <cell r="GY209">
            <v>-67913.695000000007</v>
          </cell>
          <cell r="GZ209">
            <v>-68169.150000000023</v>
          </cell>
          <cell r="HA209">
            <v>30412.303</v>
          </cell>
          <cell r="HB209">
            <v>31141.877</v>
          </cell>
          <cell r="HC209">
            <v>-381.39600000000019</v>
          </cell>
          <cell r="HD209">
            <v>-1350</v>
          </cell>
          <cell r="HE209">
            <v>45548.94</v>
          </cell>
          <cell r="HF209">
            <v>46789.84</v>
          </cell>
          <cell r="HG209">
            <v>-21024.93</v>
          </cell>
          <cell r="HH209">
            <v>-23704.15</v>
          </cell>
          <cell r="HI209">
            <v>30779</v>
          </cell>
          <cell r="HJ209">
            <v>36243</v>
          </cell>
          <cell r="HK209">
            <v>-1410</v>
          </cell>
          <cell r="HL209">
            <v>-1595</v>
          </cell>
          <cell r="HM209">
            <v>19394</v>
          </cell>
          <cell r="HN209">
            <v>33150</v>
          </cell>
          <cell r="HO209">
            <v>-16337</v>
          </cell>
          <cell r="HP209">
            <v>-16522</v>
          </cell>
        </row>
        <row r="210">
          <cell r="A210" t="str">
            <v>SP-1780</v>
          </cell>
          <cell r="B210" t="str">
            <v>SP</v>
          </cell>
          <cell r="C210">
            <v>1780</v>
          </cell>
          <cell r="D210" t="str">
            <v>DI3 Ciapponi</v>
          </cell>
          <cell r="E210">
            <v>-253920</v>
          </cell>
          <cell r="F210">
            <v>0</v>
          </cell>
          <cell r="G210">
            <v>0</v>
          </cell>
          <cell r="H210">
            <v>-298610.58</v>
          </cell>
          <cell r="I210">
            <v>0</v>
          </cell>
          <cell r="J210">
            <v>-274318</v>
          </cell>
          <cell r="K210">
            <v>0</v>
          </cell>
          <cell r="L210">
            <v>0</v>
          </cell>
          <cell r="M210">
            <v>0</v>
          </cell>
          <cell r="N210">
            <v>0</v>
          </cell>
          <cell r="O210">
            <v>0</v>
          </cell>
          <cell r="P210">
            <v>0</v>
          </cell>
          <cell r="Q210">
            <v>0</v>
          </cell>
          <cell r="R210">
            <v>0</v>
          </cell>
          <cell r="S210">
            <v>0</v>
          </cell>
          <cell r="T210">
            <v>0</v>
          </cell>
          <cell r="U210">
            <v>0</v>
          </cell>
          <cell r="V210">
            <v>0</v>
          </cell>
          <cell r="W210">
            <v>0</v>
          </cell>
          <cell r="X210">
            <v>-224477</v>
          </cell>
          <cell r="Y210">
            <v>-273757</v>
          </cell>
          <cell r="Z210">
            <v>-262795</v>
          </cell>
          <cell r="AA210">
            <v>-254549</v>
          </cell>
          <cell r="AB210">
            <v>-221615</v>
          </cell>
          <cell r="AC210">
            <v>-212709</v>
          </cell>
          <cell r="AD210">
            <v>-200190</v>
          </cell>
          <cell r="AE210">
            <v>-186298</v>
          </cell>
          <cell r="AF210">
            <v>-182971</v>
          </cell>
          <cell r="AG210">
            <v>-150542</v>
          </cell>
          <cell r="AH210">
            <v>-143199</v>
          </cell>
          <cell r="AI210">
            <v>-110201</v>
          </cell>
          <cell r="AJ210">
            <v>-100098</v>
          </cell>
          <cell r="AK210">
            <v>0</v>
          </cell>
          <cell r="AL210">
            <v>0</v>
          </cell>
          <cell r="AM210">
            <v>0</v>
          </cell>
          <cell r="AN210">
            <v>0</v>
          </cell>
          <cell r="AO210">
            <v>0</v>
          </cell>
          <cell r="AP210">
            <v>0</v>
          </cell>
          <cell r="AQ210">
            <v>0</v>
          </cell>
          <cell r="AR210">
            <v>0</v>
          </cell>
          <cell r="AS210">
            <v>0</v>
          </cell>
          <cell r="AT210">
            <v>0</v>
          </cell>
          <cell r="AU210">
            <v>0</v>
          </cell>
          <cell r="AV210">
            <v>0</v>
          </cell>
          <cell r="AW210">
            <v>0</v>
          </cell>
          <cell r="AX210">
            <v>0</v>
          </cell>
          <cell r="AY210">
            <v>0</v>
          </cell>
          <cell r="AZ210">
            <v>0</v>
          </cell>
          <cell r="BA210">
            <v>-221480</v>
          </cell>
          <cell r="BB210">
            <v>0</v>
          </cell>
          <cell r="BC210">
            <v>0</v>
          </cell>
          <cell r="BD210">
            <v>-272911.55000000005</v>
          </cell>
          <cell r="BE210">
            <v>0</v>
          </cell>
          <cell r="BF210">
            <v>-251551</v>
          </cell>
          <cell r="BG210">
            <v>0</v>
          </cell>
          <cell r="BH210">
            <v>0</v>
          </cell>
          <cell r="BI210">
            <v>0</v>
          </cell>
          <cell r="BJ210">
            <v>0</v>
          </cell>
          <cell r="BK210">
            <v>0</v>
          </cell>
          <cell r="BL210">
            <v>0</v>
          </cell>
          <cell r="BM210">
            <v>0</v>
          </cell>
          <cell r="BN210">
            <v>0</v>
          </cell>
          <cell r="BO210">
            <v>0</v>
          </cell>
          <cell r="BP210">
            <v>0</v>
          </cell>
          <cell r="BQ210">
            <v>0</v>
          </cell>
          <cell r="BR210">
            <v>0</v>
          </cell>
          <cell r="BS210">
            <v>0</v>
          </cell>
          <cell r="BT210">
            <v>-198692</v>
          </cell>
          <cell r="BU210">
            <v>-248877</v>
          </cell>
          <cell r="BV210">
            <v>-238688</v>
          </cell>
          <cell r="BW210">
            <v>-231900</v>
          </cell>
          <cell r="BX210">
            <v>-199683</v>
          </cell>
          <cell r="BY210">
            <v>-192070</v>
          </cell>
          <cell r="BZ210">
            <v>-180909</v>
          </cell>
          <cell r="CA210">
            <v>-168511</v>
          </cell>
          <cell r="CB210">
            <v>-165756</v>
          </cell>
          <cell r="CC210">
            <v>-100958</v>
          </cell>
          <cell r="CD210">
            <v>-93860</v>
          </cell>
          <cell r="CE210">
            <v>-61127</v>
          </cell>
          <cell r="CF210">
            <v>-50403</v>
          </cell>
          <cell r="CG210">
            <v>0</v>
          </cell>
          <cell r="CH210">
            <v>0</v>
          </cell>
          <cell r="CI210">
            <v>0</v>
          </cell>
          <cell r="CJ210">
            <v>0</v>
          </cell>
          <cell r="CK210">
            <v>0</v>
          </cell>
          <cell r="CL210">
            <v>0</v>
          </cell>
          <cell r="CM210">
            <v>0</v>
          </cell>
          <cell r="CN210">
            <v>0</v>
          </cell>
          <cell r="CO210">
            <v>0</v>
          </cell>
          <cell r="CP210">
            <v>0</v>
          </cell>
          <cell r="CQ210">
            <v>0</v>
          </cell>
          <cell r="CR210">
            <v>0</v>
          </cell>
          <cell r="CS210">
            <v>0</v>
          </cell>
          <cell r="CT210">
            <v>0</v>
          </cell>
          <cell r="CU210">
            <v>0</v>
          </cell>
          <cell r="CV210">
            <v>0</v>
          </cell>
          <cell r="CW210">
            <v>319600</v>
          </cell>
          <cell r="CX210">
            <v>0</v>
          </cell>
          <cell r="CY210">
            <v>0</v>
          </cell>
          <cell r="CZ210">
            <v>319998.76</v>
          </cell>
          <cell r="DA210">
            <v>0</v>
          </cell>
          <cell r="DB210">
            <v>290850</v>
          </cell>
          <cell r="DC210">
            <v>0</v>
          </cell>
          <cell r="DD210">
            <v>0</v>
          </cell>
          <cell r="DE210">
            <v>0</v>
          </cell>
          <cell r="DF210">
            <v>0</v>
          </cell>
          <cell r="DG210">
            <v>0</v>
          </cell>
          <cell r="DH210">
            <v>0</v>
          </cell>
          <cell r="DI210">
            <v>0</v>
          </cell>
          <cell r="DJ210">
            <v>0</v>
          </cell>
          <cell r="DK210">
            <v>0</v>
          </cell>
          <cell r="DL210">
            <v>0</v>
          </cell>
          <cell r="DM210">
            <v>0</v>
          </cell>
          <cell r="DN210">
            <v>0</v>
          </cell>
          <cell r="DO210">
            <v>0</v>
          </cell>
          <cell r="DP210">
            <v>249699</v>
          </cell>
          <cell r="DQ210">
            <v>265293</v>
          </cell>
          <cell r="DR210">
            <v>268430</v>
          </cell>
          <cell r="DS210">
            <v>275799</v>
          </cell>
          <cell r="DT210">
            <v>246707</v>
          </cell>
          <cell r="DU210">
            <v>242165</v>
          </cell>
          <cell r="DV210">
            <v>237061</v>
          </cell>
          <cell r="DW210">
            <v>226633</v>
          </cell>
          <cell r="DX210">
            <v>225425</v>
          </cell>
          <cell r="DY210">
            <v>183518</v>
          </cell>
          <cell r="DZ210">
            <v>177693</v>
          </cell>
          <cell r="EA210">
            <v>147384</v>
          </cell>
          <cell r="EB210">
            <v>139121</v>
          </cell>
          <cell r="EC210">
            <v>0</v>
          </cell>
          <cell r="ED210">
            <v>0</v>
          </cell>
          <cell r="EE210">
            <v>0</v>
          </cell>
          <cell r="EF210">
            <v>0</v>
          </cell>
          <cell r="EG210">
            <v>0</v>
          </cell>
          <cell r="EH210">
            <v>0</v>
          </cell>
          <cell r="EI210">
            <v>0</v>
          </cell>
          <cell r="EJ210">
            <v>0</v>
          </cell>
          <cell r="EK210">
            <v>0</v>
          </cell>
          <cell r="EL210">
            <v>0</v>
          </cell>
          <cell r="EM210">
            <v>0</v>
          </cell>
          <cell r="EN210">
            <v>0</v>
          </cell>
          <cell r="EO210">
            <v>0</v>
          </cell>
          <cell r="EP210">
            <v>0</v>
          </cell>
          <cell r="EQ210">
            <v>0</v>
          </cell>
          <cell r="ER210">
            <v>0</v>
          </cell>
          <cell r="ES210">
            <v>358330</v>
          </cell>
          <cell r="ET210">
            <v>0</v>
          </cell>
          <cell r="EU210">
            <v>0</v>
          </cell>
          <cell r="EV210">
            <v>322663.65000000002</v>
          </cell>
          <cell r="EW210">
            <v>0</v>
          </cell>
          <cell r="EX210">
            <v>292952</v>
          </cell>
          <cell r="EY210">
            <v>0</v>
          </cell>
          <cell r="EZ210">
            <v>0</v>
          </cell>
          <cell r="FA210">
            <v>0</v>
          </cell>
          <cell r="FB210">
            <v>0</v>
          </cell>
          <cell r="FC210">
            <v>0</v>
          </cell>
          <cell r="FD210">
            <v>0</v>
          </cell>
          <cell r="FE210">
            <v>0</v>
          </cell>
          <cell r="FF210">
            <v>0</v>
          </cell>
          <cell r="FG210">
            <v>0</v>
          </cell>
          <cell r="FH210">
            <v>0</v>
          </cell>
          <cell r="FI210">
            <v>0</v>
          </cell>
          <cell r="FJ210">
            <v>0</v>
          </cell>
          <cell r="FK210">
            <v>0</v>
          </cell>
          <cell r="FL210">
            <v>245476</v>
          </cell>
          <cell r="FM210">
            <v>309933</v>
          </cell>
          <cell r="FN210">
            <v>312925</v>
          </cell>
          <cell r="FO210">
            <v>321579</v>
          </cell>
          <cell r="FP210">
            <v>292231</v>
          </cell>
          <cell r="FQ210">
            <v>287539</v>
          </cell>
          <cell r="FR210">
            <v>282729</v>
          </cell>
          <cell r="FS210">
            <v>272293</v>
          </cell>
          <cell r="FT210">
            <v>270940</v>
          </cell>
          <cell r="FU210">
            <v>213318</v>
          </cell>
          <cell r="FV210">
            <v>207125</v>
          </cell>
          <cell r="FW210">
            <v>176672</v>
          </cell>
          <cell r="FX210">
            <v>168219</v>
          </cell>
          <cell r="FY210">
            <v>0</v>
          </cell>
          <cell r="FZ210">
            <v>0</v>
          </cell>
          <cell r="GA210">
            <v>0</v>
          </cell>
          <cell r="GB210">
            <v>0</v>
          </cell>
          <cell r="GC210">
            <v>0</v>
          </cell>
          <cell r="GD210">
            <v>0</v>
          </cell>
          <cell r="GE210">
            <v>0</v>
          </cell>
          <cell r="GF210">
            <v>0</v>
          </cell>
          <cell r="GG210">
            <v>0</v>
          </cell>
          <cell r="GH210">
            <v>0</v>
          </cell>
          <cell r="GI210">
            <v>0</v>
          </cell>
          <cell r="GJ210">
            <v>0</v>
          </cell>
          <cell r="GK210">
            <v>0</v>
          </cell>
          <cell r="GL210">
            <v>0</v>
          </cell>
          <cell r="GM210">
            <v>0</v>
          </cell>
          <cell r="GN210">
            <v>0</v>
          </cell>
          <cell r="GO210">
            <v>-27588</v>
          </cell>
          <cell r="GP210">
            <v>35104</v>
          </cell>
          <cell r="GQ210">
            <v>90477</v>
          </cell>
          <cell r="GR210">
            <v>118534</v>
          </cell>
          <cell r="GS210">
            <v>32336</v>
          </cell>
          <cell r="GT210">
            <v>101988</v>
          </cell>
          <cell r="GU210">
            <v>70812</v>
          </cell>
          <cell r="GV210">
            <v>99941</v>
          </cell>
          <cell r="GW210">
            <v>-80094.431000000026</v>
          </cell>
          <cell r="GX210">
            <v>-49988.793000000012</v>
          </cell>
          <cell r="GY210">
            <v>105279.852</v>
          </cell>
          <cell r="GZ210">
            <v>247384.72000000006</v>
          </cell>
          <cell r="HA210">
            <v>-119203.77199999995</v>
          </cell>
          <cell r="HB210">
            <v>-87660.319999999978</v>
          </cell>
          <cell r="HC210">
            <v>171450.21599999999</v>
          </cell>
          <cell r="HD210">
            <v>231790</v>
          </cell>
          <cell r="HE210">
            <v>-274303.21000000002</v>
          </cell>
          <cell r="HF210">
            <v>-243904.68000000002</v>
          </cell>
          <cell r="HG210">
            <v>241963.99000000005</v>
          </cell>
          <cell r="HH210">
            <v>379544.44999999995</v>
          </cell>
          <cell r="HI210">
            <v>70524</v>
          </cell>
          <cell r="HJ210">
            <v>135561</v>
          </cell>
          <cell r="HK210">
            <v>-46773</v>
          </cell>
          <cell r="HL210">
            <v>99934</v>
          </cell>
          <cell r="HM210">
            <v>44531</v>
          </cell>
          <cell r="HN210">
            <v>122930</v>
          </cell>
          <cell r="HO210">
            <v>-10469</v>
          </cell>
          <cell r="HP210">
            <v>141034</v>
          </cell>
        </row>
        <row r="211">
          <cell r="A211" t="str">
            <v>SP-1790</v>
          </cell>
          <cell r="B211" t="str">
            <v>SP</v>
          </cell>
          <cell r="C211">
            <v>1790</v>
          </cell>
          <cell r="D211" t="str">
            <v>Edilizia</v>
          </cell>
          <cell r="E211">
            <v>21670</v>
          </cell>
          <cell r="F211">
            <v>0</v>
          </cell>
          <cell r="G211">
            <v>0</v>
          </cell>
          <cell r="H211">
            <v>25244.940000000002</v>
          </cell>
          <cell r="I211">
            <v>0</v>
          </cell>
          <cell r="J211">
            <v>21684</v>
          </cell>
          <cell r="K211">
            <v>0</v>
          </cell>
          <cell r="L211">
            <v>0</v>
          </cell>
          <cell r="M211">
            <v>0</v>
          </cell>
          <cell r="N211">
            <v>0</v>
          </cell>
          <cell r="O211">
            <v>0</v>
          </cell>
          <cell r="P211">
            <v>0</v>
          </cell>
          <cell r="Q211">
            <v>0</v>
          </cell>
          <cell r="R211">
            <v>0</v>
          </cell>
          <cell r="S211">
            <v>0</v>
          </cell>
          <cell r="T211">
            <v>0</v>
          </cell>
          <cell r="U211">
            <v>0</v>
          </cell>
          <cell r="V211">
            <v>0</v>
          </cell>
          <cell r="W211">
            <v>0</v>
          </cell>
          <cell r="X211">
            <v>21284</v>
          </cell>
          <cell r="Y211">
            <v>21710</v>
          </cell>
          <cell r="Z211">
            <v>21537</v>
          </cell>
          <cell r="AA211">
            <v>22008</v>
          </cell>
          <cell r="AB211">
            <v>23099</v>
          </cell>
          <cell r="AC211">
            <v>23137</v>
          </cell>
          <cell r="AD211">
            <v>22644</v>
          </cell>
          <cell r="AE211">
            <v>22676</v>
          </cell>
          <cell r="AF211">
            <v>22714</v>
          </cell>
          <cell r="AG211">
            <v>22756</v>
          </cell>
          <cell r="AH211">
            <v>22794</v>
          </cell>
          <cell r="AI211">
            <v>22831</v>
          </cell>
          <cell r="AJ211">
            <v>22821</v>
          </cell>
          <cell r="AK211">
            <v>0</v>
          </cell>
          <cell r="AL211">
            <v>0</v>
          </cell>
          <cell r="AM211">
            <v>0</v>
          </cell>
          <cell r="AN211">
            <v>0</v>
          </cell>
          <cell r="AO211">
            <v>0</v>
          </cell>
          <cell r="AP211">
            <v>0</v>
          </cell>
          <cell r="AQ211">
            <v>0</v>
          </cell>
          <cell r="AR211">
            <v>0</v>
          </cell>
          <cell r="AS211">
            <v>0</v>
          </cell>
          <cell r="AT211">
            <v>0</v>
          </cell>
          <cell r="AU211">
            <v>0</v>
          </cell>
          <cell r="AV211">
            <v>0</v>
          </cell>
          <cell r="AW211">
            <v>0</v>
          </cell>
          <cell r="AX211">
            <v>0</v>
          </cell>
          <cell r="AY211">
            <v>0</v>
          </cell>
          <cell r="AZ211">
            <v>0</v>
          </cell>
          <cell r="BA211">
            <v>6440</v>
          </cell>
          <cell r="BB211">
            <v>0</v>
          </cell>
          <cell r="BC211">
            <v>0</v>
          </cell>
          <cell r="BD211">
            <v>10976.7</v>
          </cell>
          <cell r="BE211">
            <v>0</v>
          </cell>
          <cell r="BF211">
            <v>7687</v>
          </cell>
          <cell r="BG211">
            <v>0</v>
          </cell>
          <cell r="BH211">
            <v>0</v>
          </cell>
          <cell r="BI211">
            <v>0</v>
          </cell>
          <cell r="BJ211">
            <v>0</v>
          </cell>
          <cell r="BK211">
            <v>0</v>
          </cell>
          <cell r="BL211">
            <v>0</v>
          </cell>
          <cell r="BM211">
            <v>0</v>
          </cell>
          <cell r="BN211">
            <v>0</v>
          </cell>
          <cell r="BO211">
            <v>0</v>
          </cell>
          <cell r="BP211">
            <v>0</v>
          </cell>
          <cell r="BQ211">
            <v>0</v>
          </cell>
          <cell r="BR211">
            <v>0</v>
          </cell>
          <cell r="BS211">
            <v>0</v>
          </cell>
          <cell r="BT211">
            <v>5910</v>
          </cell>
          <cell r="BU211">
            <v>6343</v>
          </cell>
          <cell r="BV211">
            <v>6176</v>
          </cell>
          <cell r="BW211">
            <v>6653</v>
          </cell>
          <cell r="BX211">
            <v>7743</v>
          </cell>
          <cell r="BY211">
            <v>7780</v>
          </cell>
          <cell r="BZ211">
            <v>7286</v>
          </cell>
          <cell r="CA211">
            <v>7317</v>
          </cell>
          <cell r="CB211">
            <v>7354</v>
          </cell>
          <cell r="CC211">
            <v>7395</v>
          </cell>
          <cell r="CD211">
            <v>7432</v>
          </cell>
          <cell r="CE211">
            <v>7468</v>
          </cell>
          <cell r="CF211">
            <v>7457</v>
          </cell>
          <cell r="CG211">
            <v>0</v>
          </cell>
          <cell r="CH211">
            <v>0</v>
          </cell>
          <cell r="CI211">
            <v>0</v>
          </cell>
          <cell r="CJ211">
            <v>0</v>
          </cell>
          <cell r="CK211">
            <v>0</v>
          </cell>
          <cell r="CL211">
            <v>0</v>
          </cell>
          <cell r="CM211">
            <v>0</v>
          </cell>
          <cell r="CN211">
            <v>0</v>
          </cell>
          <cell r="CO211">
            <v>0</v>
          </cell>
          <cell r="CP211">
            <v>0</v>
          </cell>
          <cell r="CQ211">
            <v>0</v>
          </cell>
          <cell r="CR211">
            <v>0</v>
          </cell>
          <cell r="CS211">
            <v>0</v>
          </cell>
          <cell r="CT211">
            <v>0</v>
          </cell>
          <cell r="CU211">
            <v>0</v>
          </cell>
          <cell r="CV211">
            <v>0</v>
          </cell>
          <cell r="CW211">
            <v>4790</v>
          </cell>
          <cell r="CX211">
            <v>0</v>
          </cell>
          <cell r="CY211">
            <v>0</v>
          </cell>
          <cell r="CZ211">
            <v>4699.62</v>
          </cell>
          <cell r="DA211">
            <v>0</v>
          </cell>
          <cell r="DB211">
            <v>7153</v>
          </cell>
          <cell r="DC211">
            <v>0</v>
          </cell>
          <cell r="DD211">
            <v>0</v>
          </cell>
          <cell r="DE211">
            <v>0</v>
          </cell>
          <cell r="DF211">
            <v>0</v>
          </cell>
          <cell r="DG211">
            <v>0</v>
          </cell>
          <cell r="DH211">
            <v>0</v>
          </cell>
          <cell r="DI211">
            <v>0</v>
          </cell>
          <cell r="DJ211">
            <v>0</v>
          </cell>
          <cell r="DK211">
            <v>0</v>
          </cell>
          <cell r="DL211">
            <v>0</v>
          </cell>
          <cell r="DM211">
            <v>0</v>
          </cell>
          <cell r="DN211">
            <v>0</v>
          </cell>
          <cell r="DO211">
            <v>0</v>
          </cell>
          <cell r="DP211">
            <v>4389</v>
          </cell>
          <cell r="DQ211">
            <v>3630</v>
          </cell>
          <cell r="DR211">
            <v>3734</v>
          </cell>
          <cell r="DS211">
            <v>3791</v>
          </cell>
          <cell r="DT211">
            <v>2585</v>
          </cell>
          <cell r="DU211">
            <v>2485</v>
          </cell>
          <cell r="DV211">
            <v>2520</v>
          </cell>
          <cell r="DW211">
            <v>2426</v>
          </cell>
          <cell r="DX211">
            <v>2326</v>
          </cell>
          <cell r="DY211">
            <v>2226</v>
          </cell>
          <cell r="DZ211">
            <v>2126</v>
          </cell>
          <cell r="EA211">
            <v>2026</v>
          </cell>
          <cell r="EB211">
            <v>1980</v>
          </cell>
          <cell r="EC211">
            <v>0</v>
          </cell>
          <cell r="ED211">
            <v>0</v>
          </cell>
          <cell r="EE211">
            <v>0</v>
          </cell>
          <cell r="EF211">
            <v>0</v>
          </cell>
          <cell r="EG211">
            <v>0</v>
          </cell>
          <cell r="EH211">
            <v>0</v>
          </cell>
          <cell r="EI211">
            <v>0</v>
          </cell>
          <cell r="EJ211">
            <v>0</v>
          </cell>
          <cell r="EK211">
            <v>0</v>
          </cell>
          <cell r="EL211">
            <v>0</v>
          </cell>
          <cell r="EM211">
            <v>0</v>
          </cell>
          <cell r="EN211">
            <v>0</v>
          </cell>
          <cell r="EO211">
            <v>0</v>
          </cell>
          <cell r="EP211">
            <v>0</v>
          </cell>
          <cell r="EQ211">
            <v>0</v>
          </cell>
          <cell r="ER211">
            <v>0</v>
          </cell>
          <cell r="ES211">
            <v>-60</v>
          </cell>
          <cell r="ET211">
            <v>0</v>
          </cell>
          <cell r="EU211">
            <v>0</v>
          </cell>
          <cell r="EV211">
            <v>-528.52999999999975</v>
          </cell>
          <cell r="EW211">
            <v>0</v>
          </cell>
          <cell r="EX211">
            <v>2936</v>
          </cell>
          <cell r="EY211">
            <v>0</v>
          </cell>
          <cell r="EZ211">
            <v>0</v>
          </cell>
          <cell r="FA211">
            <v>0</v>
          </cell>
          <cell r="FB211">
            <v>0</v>
          </cell>
          <cell r="FC211">
            <v>0</v>
          </cell>
          <cell r="FD211">
            <v>0</v>
          </cell>
          <cell r="FE211">
            <v>0</v>
          </cell>
          <cell r="FF211">
            <v>0</v>
          </cell>
          <cell r="FG211">
            <v>0</v>
          </cell>
          <cell r="FH211">
            <v>0</v>
          </cell>
          <cell r="FI211">
            <v>0</v>
          </cell>
          <cell r="FJ211">
            <v>0</v>
          </cell>
          <cell r="FK211">
            <v>0</v>
          </cell>
          <cell r="FL211">
            <v>-144</v>
          </cell>
          <cell r="FM211">
            <v>-724</v>
          </cell>
          <cell r="FN211">
            <v>-650</v>
          </cell>
          <cell r="FO211">
            <v>-628</v>
          </cell>
          <cell r="FP211">
            <v>-1864</v>
          </cell>
          <cell r="FQ211">
            <v>-1994</v>
          </cell>
          <cell r="FR211">
            <v>-1594</v>
          </cell>
          <cell r="FS211">
            <v>-1718</v>
          </cell>
          <cell r="FT211">
            <v>-1848</v>
          </cell>
          <cell r="FU211">
            <v>-1983</v>
          </cell>
          <cell r="FV211">
            <v>-2113</v>
          </cell>
          <cell r="FW211">
            <v>-2243</v>
          </cell>
          <cell r="FX211">
            <v>-2324</v>
          </cell>
          <cell r="FY211">
            <v>0</v>
          </cell>
          <cell r="FZ211">
            <v>0</v>
          </cell>
          <cell r="GA211">
            <v>0</v>
          </cell>
          <cell r="GB211">
            <v>0</v>
          </cell>
          <cell r="GC211">
            <v>0</v>
          </cell>
          <cell r="GD211">
            <v>0</v>
          </cell>
          <cell r="GE211">
            <v>0</v>
          </cell>
          <cell r="GF211">
            <v>0</v>
          </cell>
          <cell r="GG211">
            <v>0</v>
          </cell>
          <cell r="GH211">
            <v>0</v>
          </cell>
          <cell r="GI211">
            <v>0</v>
          </cell>
          <cell r="GJ211">
            <v>0</v>
          </cell>
          <cell r="GK211">
            <v>0</v>
          </cell>
          <cell r="GL211">
            <v>0</v>
          </cell>
          <cell r="GM211">
            <v>0</v>
          </cell>
          <cell r="GN211">
            <v>0</v>
          </cell>
          <cell r="GO211">
            <v>22683</v>
          </cell>
          <cell r="GP211">
            <v>7319</v>
          </cell>
          <cell r="GQ211">
            <v>1718</v>
          </cell>
          <cell r="GR211">
            <v>-2186</v>
          </cell>
          <cell r="GS211">
            <v>22683</v>
          </cell>
          <cell r="GT211">
            <v>7319</v>
          </cell>
          <cell r="GU211">
            <v>1718</v>
          </cell>
          <cell r="GV211">
            <v>-2186</v>
          </cell>
          <cell r="GW211">
            <v>43705.297999999995</v>
          </cell>
          <cell r="GX211">
            <v>28458.89699999999</v>
          </cell>
          <cell r="GY211">
            <v>10547.518</v>
          </cell>
          <cell r="GZ211">
            <v>16307.781999999999</v>
          </cell>
          <cell r="HA211">
            <v>23584.355</v>
          </cell>
          <cell r="HB211">
            <v>8354.9520000000011</v>
          </cell>
          <cell r="HC211">
            <v>3749.7049999999995</v>
          </cell>
          <cell r="HD211">
            <v>-470</v>
          </cell>
          <cell r="HE211">
            <v>24000</v>
          </cell>
          <cell r="HF211">
            <v>4860</v>
          </cell>
          <cell r="HG211">
            <v>6182</v>
          </cell>
          <cell r="HH211">
            <v>4330</v>
          </cell>
          <cell r="HI211">
            <v>35897</v>
          </cell>
          <cell r="HJ211">
            <v>21339</v>
          </cell>
          <cell r="HK211">
            <v>17569</v>
          </cell>
          <cell r="HL211">
            <v>23372</v>
          </cell>
          <cell r="HM211">
            <v>35688</v>
          </cell>
          <cell r="HN211">
            <v>21130</v>
          </cell>
          <cell r="HO211">
            <v>17810</v>
          </cell>
          <cell r="HP211">
            <v>23613</v>
          </cell>
        </row>
        <row r="212">
          <cell r="A212" t="str">
            <v>SP-1801</v>
          </cell>
          <cell r="B212" t="str">
            <v>SP</v>
          </cell>
          <cell r="C212">
            <v>1801</v>
          </cell>
          <cell r="D212" t="str">
            <v>RETTIFICHE Centrali Estero</v>
          </cell>
          <cell r="E212">
            <v>0</v>
          </cell>
          <cell r="F212">
            <v>0</v>
          </cell>
          <cell r="G212">
            <v>0</v>
          </cell>
          <cell r="H212">
            <v>0</v>
          </cell>
          <cell r="I212">
            <v>0</v>
          </cell>
          <cell r="J212">
            <v>4</v>
          </cell>
          <cell r="K212">
            <v>0</v>
          </cell>
          <cell r="L212">
            <v>0</v>
          </cell>
          <cell r="M212">
            <v>0</v>
          </cell>
          <cell r="N212">
            <v>0</v>
          </cell>
          <cell r="O212">
            <v>0</v>
          </cell>
          <cell r="P212">
            <v>0</v>
          </cell>
          <cell r="Q212">
            <v>0</v>
          </cell>
          <cell r="R212">
            <v>0</v>
          </cell>
          <cell r="S212">
            <v>0</v>
          </cell>
          <cell r="T212">
            <v>0</v>
          </cell>
          <cell r="U212">
            <v>0</v>
          </cell>
          <cell r="V212">
            <v>0</v>
          </cell>
          <cell r="W212">
            <v>0</v>
          </cell>
          <cell r="X212">
            <v>53802</v>
          </cell>
          <cell r="Y212">
            <v>2731</v>
          </cell>
          <cell r="Z212">
            <v>0</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cell r="AR212">
            <v>0</v>
          </cell>
          <cell r="AS212">
            <v>0</v>
          </cell>
          <cell r="AT212">
            <v>0</v>
          </cell>
          <cell r="AU212">
            <v>0</v>
          </cell>
          <cell r="AV212">
            <v>0</v>
          </cell>
          <cell r="AW212">
            <v>0</v>
          </cell>
          <cell r="AX212">
            <v>0</v>
          </cell>
          <cell r="AY212">
            <v>0</v>
          </cell>
          <cell r="AZ212">
            <v>0</v>
          </cell>
          <cell r="BA212">
            <v>0</v>
          </cell>
          <cell r="BB212">
            <v>0</v>
          </cell>
          <cell r="BC212">
            <v>0</v>
          </cell>
          <cell r="BD212">
            <v>0</v>
          </cell>
          <cell r="BE212">
            <v>0</v>
          </cell>
          <cell r="BF212">
            <v>4</v>
          </cell>
          <cell r="BG212">
            <v>0</v>
          </cell>
          <cell r="BH212">
            <v>0</v>
          </cell>
          <cell r="BI212">
            <v>0</v>
          </cell>
          <cell r="BJ212">
            <v>0</v>
          </cell>
          <cell r="BK212">
            <v>0</v>
          </cell>
          <cell r="BL212">
            <v>0</v>
          </cell>
          <cell r="BM212">
            <v>0</v>
          </cell>
          <cell r="BN212">
            <v>0</v>
          </cell>
          <cell r="BO212">
            <v>0</v>
          </cell>
          <cell r="BP212">
            <v>0</v>
          </cell>
          <cell r="BQ212">
            <v>0</v>
          </cell>
          <cell r="BR212">
            <v>0</v>
          </cell>
          <cell r="BS212">
            <v>0</v>
          </cell>
          <cell r="BT212">
            <v>53802</v>
          </cell>
          <cell r="BU212">
            <v>2731</v>
          </cell>
          <cell r="BV212">
            <v>0</v>
          </cell>
          <cell r="BW212">
            <v>0</v>
          </cell>
          <cell r="BX212">
            <v>0</v>
          </cell>
          <cell r="BY212">
            <v>0</v>
          </cell>
          <cell r="BZ212">
            <v>0</v>
          </cell>
          <cell r="CA212">
            <v>0</v>
          </cell>
          <cell r="CB212">
            <v>0</v>
          </cell>
          <cell r="CC212">
            <v>0</v>
          </cell>
          <cell r="CD212">
            <v>0</v>
          </cell>
          <cell r="CE212">
            <v>0</v>
          </cell>
          <cell r="CF212">
            <v>0</v>
          </cell>
          <cell r="CG212">
            <v>0</v>
          </cell>
          <cell r="CH212">
            <v>0</v>
          </cell>
          <cell r="CI212">
            <v>0</v>
          </cell>
          <cell r="CJ212">
            <v>0</v>
          </cell>
          <cell r="CK212">
            <v>0</v>
          </cell>
          <cell r="CL212">
            <v>0</v>
          </cell>
          <cell r="CM212">
            <v>0</v>
          </cell>
          <cell r="CN212">
            <v>0</v>
          </cell>
          <cell r="CO212">
            <v>0</v>
          </cell>
          <cell r="CP212">
            <v>0</v>
          </cell>
          <cell r="CQ212">
            <v>0</v>
          </cell>
          <cell r="CR212">
            <v>0</v>
          </cell>
          <cell r="CS212">
            <v>0</v>
          </cell>
          <cell r="CT212">
            <v>0</v>
          </cell>
          <cell r="CU212">
            <v>0</v>
          </cell>
          <cell r="CV212">
            <v>0</v>
          </cell>
          <cell r="CW212">
            <v>0</v>
          </cell>
          <cell r="CX212">
            <v>0</v>
          </cell>
          <cell r="CY212">
            <v>0</v>
          </cell>
          <cell r="CZ212">
            <v>0</v>
          </cell>
          <cell r="DA212">
            <v>0</v>
          </cell>
          <cell r="DB212">
            <v>0</v>
          </cell>
          <cell r="DC212">
            <v>0</v>
          </cell>
          <cell r="DD212">
            <v>0</v>
          </cell>
          <cell r="DE212">
            <v>0</v>
          </cell>
          <cell r="DF212">
            <v>0</v>
          </cell>
          <cell r="DG212">
            <v>0</v>
          </cell>
          <cell r="DH212">
            <v>0</v>
          </cell>
          <cell r="DI212">
            <v>0</v>
          </cell>
          <cell r="DJ212">
            <v>0</v>
          </cell>
          <cell r="DK212">
            <v>0</v>
          </cell>
          <cell r="DL212">
            <v>0</v>
          </cell>
          <cell r="DM212">
            <v>0</v>
          </cell>
          <cell r="DN212">
            <v>0</v>
          </cell>
          <cell r="DO212">
            <v>0</v>
          </cell>
          <cell r="DP212">
            <v>-48340</v>
          </cell>
          <cell r="DQ212">
            <v>0</v>
          </cell>
          <cell r="DR212">
            <v>0</v>
          </cell>
          <cell r="DS212">
            <v>0</v>
          </cell>
          <cell r="DT212">
            <v>0</v>
          </cell>
          <cell r="DU212">
            <v>0</v>
          </cell>
          <cell r="DV212">
            <v>0</v>
          </cell>
          <cell r="DW212">
            <v>0</v>
          </cell>
          <cell r="DX212">
            <v>0</v>
          </cell>
          <cell r="DY212">
            <v>0</v>
          </cell>
          <cell r="DZ212">
            <v>0</v>
          </cell>
          <cell r="EA212">
            <v>0</v>
          </cell>
          <cell r="EB212">
            <v>0</v>
          </cell>
          <cell r="EC212">
            <v>0</v>
          </cell>
          <cell r="ED212">
            <v>0</v>
          </cell>
          <cell r="EE212">
            <v>0</v>
          </cell>
          <cell r="EF212">
            <v>0</v>
          </cell>
          <cell r="EG212">
            <v>0</v>
          </cell>
          <cell r="EH212">
            <v>0</v>
          </cell>
          <cell r="EI212">
            <v>0</v>
          </cell>
          <cell r="EJ212">
            <v>0</v>
          </cell>
          <cell r="EK212">
            <v>0</v>
          </cell>
          <cell r="EL212">
            <v>0</v>
          </cell>
          <cell r="EM212">
            <v>0</v>
          </cell>
          <cell r="EN212">
            <v>0</v>
          </cell>
          <cell r="EO212">
            <v>0</v>
          </cell>
          <cell r="EP212">
            <v>0</v>
          </cell>
          <cell r="EQ212">
            <v>0</v>
          </cell>
          <cell r="ER212">
            <v>0</v>
          </cell>
          <cell r="ES212">
            <v>0</v>
          </cell>
          <cell r="ET212">
            <v>0</v>
          </cell>
          <cell r="EU212">
            <v>0</v>
          </cell>
          <cell r="EV212">
            <v>0</v>
          </cell>
          <cell r="EW212">
            <v>0</v>
          </cell>
          <cell r="EX212">
            <v>345</v>
          </cell>
          <cell r="EY212">
            <v>0</v>
          </cell>
          <cell r="EZ212">
            <v>0</v>
          </cell>
          <cell r="FA212">
            <v>0</v>
          </cell>
          <cell r="FB212">
            <v>0</v>
          </cell>
          <cell r="FC212">
            <v>0</v>
          </cell>
          <cell r="FD212">
            <v>0</v>
          </cell>
          <cell r="FE212">
            <v>0</v>
          </cell>
          <cell r="FF212">
            <v>0</v>
          </cell>
          <cell r="FG212">
            <v>0</v>
          </cell>
          <cell r="FH212">
            <v>0</v>
          </cell>
          <cell r="FI212">
            <v>0</v>
          </cell>
          <cell r="FJ212">
            <v>0</v>
          </cell>
          <cell r="FK212">
            <v>0</v>
          </cell>
          <cell r="FL212">
            <v>-48340</v>
          </cell>
          <cell r="FM212">
            <v>0</v>
          </cell>
          <cell r="FN212">
            <v>0</v>
          </cell>
          <cell r="FO212">
            <v>0</v>
          </cell>
          <cell r="FP212">
            <v>0</v>
          </cell>
          <cell r="FQ212">
            <v>0</v>
          </cell>
          <cell r="FR212">
            <v>0</v>
          </cell>
          <cell r="FS212">
            <v>0</v>
          </cell>
          <cell r="FT212">
            <v>0</v>
          </cell>
          <cell r="FU212">
            <v>0</v>
          </cell>
          <cell r="FV212">
            <v>0</v>
          </cell>
          <cell r="FW212">
            <v>0</v>
          </cell>
          <cell r="FX212">
            <v>0</v>
          </cell>
          <cell r="FY212">
            <v>0</v>
          </cell>
          <cell r="FZ212">
            <v>0</v>
          </cell>
          <cell r="GA212">
            <v>0</v>
          </cell>
          <cell r="GB212">
            <v>0</v>
          </cell>
          <cell r="GC212">
            <v>0</v>
          </cell>
          <cell r="GD212">
            <v>0</v>
          </cell>
          <cell r="GE212">
            <v>0</v>
          </cell>
          <cell r="GF212">
            <v>0</v>
          </cell>
          <cell r="GG212">
            <v>0</v>
          </cell>
          <cell r="GH212">
            <v>0</v>
          </cell>
          <cell r="GI212">
            <v>0</v>
          </cell>
          <cell r="GJ212">
            <v>0</v>
          </cell>
          <cell r="GK212">
            <v>0</v>
          </cell>
          <cell r="GL212">
            <v>0</v>
          </cell>
          <cell r="GM212">
            <v>0</v>
          </cell>
          <cell r="GN212">
            <v>0</v>
          </cell>
          <cell r="GO212">
            <v>0</v>
          </cell>
          <cell r="GP212">
            <v>0</v>
          </cell>
          <cell r="GQ212">
            <v>0</v>
          </cell>
          <cell r="GR212">
            <v>0</v>
          </cell>
          <cell r="GS212">
            <v>0</v>
          </cell>
          <cell r="GT212">
            <v>0</v>
          </cell>
          <cell r="GU212">
            <v>0</v>
          </cell>
          <cell r="GV212">
            <v>0</v>
          </cell>
          <cell r="GW212">
            <v>0</v>
          </cell>
          <cell r="GX212">
            <v>5000</v>
          </cell>
          <cell r="GY212">
            <v>0</v>
          </cell>
          <cell r="GZ212">
            <v>2000</v>
          </cell>
          <cell r="HA212">
            <v>0</v>
          </cell>
          <cell r="HB212">
            <v>0</v>
          </cell>
          <cell r="HC212">
            <v>0</v>
          </cell>
          <cell r="HD212">
            <v>0</v>
          </cell>
          <cell r="HE212">
            <v>0</v>
          </cell>
          <cell r="HF212">
            <v>0</v>
          </cell>
          <cell r="HG212">
            <v>0</v>
          </cell>
          <cell r="HH212">
            <v>0</v>
          </cell>
          <cell r="HI212">
            <v>0</v>
          </cell>
          <cell r="HJ212">
            <v>0</v>
          </cell>
          <cell r="HK212">
            <v>0</v>
          </cell>
          <cell r="HL212">
            <v>4000</v>
          </cell>
          <cell r="HM212">
            <v>0</v>
          </cell>
          <cell r="HN212">
            <v>0</v>
          </cell>
          <cell r="HO212">
            <v>0</v>
          </cell>
          <cell r="HP212">
            <v>4000</v>
          </cell>
        </row>
        <row r="213">
          <cell r="A213" t="str">
            <v>SP-1802</v>
          </cell>
          <cell r="B213" t="str">
            <v>SP</v>
          </cell>
          <cell r="C213">
            <v>1802</v>
          </cell>
          <cell r="D213" t="str">
            <v>RETTIFICHE Centrali Italia</v>
          </cell>
          <cell r="E213">
            <v>0</v>
          </cell>
          <cell r="F213">
            <v>0</v>
          </cell>
          <cell r="G213">
            <v>0</v>
          </cell>
          <cell r="H213">
            <v>0</v>
          </cell>
          <cell r="I213">
            <v>0</v>
          </cell>
          <cell r="J213">
            <v>0</v>
          </cell>
          <cell r="K213">
            <v>0</v>
          </cell>
          <cell r="L213">
            <v>0</v>
          </cell>
          <cell r="M213">
            <v>0</v>
          </cell>
          <cell r="N213">
            <v>0</v>
          </cell>
          <cell r="O213">
            <v>0</v>
          </cell>
          <cell r="P213">
            <v>0</v>
          </cell>
          <cell r="Q213">
            <v>0</v>
          </cell>
          <cell r="R213">
            <v>0</v>
          </cell>
          <cell r="S213">
            <v>0</v>
          </cell>
          <cell r="T213">
            <v>0</v>
          </cell>
          <cell r="U213">
            <v>0</v>
          </cell>
          <cell r="V213">
            <v>0</v>
          </cell>
          <cell r="W213">
            <v>0</v>
          </cell>
          <cell r="X213">
            <v>-83814</v>
          </cell>
          <cell r="Y213">
            <v>0</v>
          </cell>
          <cell r="Z213">
            <v>0</v>
          </cell>
          <cell r="AA213">
            <v>0</v>
          </cell>
          <cell r="AB213">
            <v>0</v>
          </cell>
          <cell r="AC213">
            <v>0</v>
          </cell>
          <cell r="AD213">
            <v>0</v>
          </cell>
          <cell r="AE213">
            <v>0</v>
          </cell>
          <cell r="AF213">
            <v>0</v>
          </cell>
          <cell r="AG213">
            <v>0</v>
          </cell>
          <cell r="AH213">
            <v>0</v>
          </cell>
          <cell r="AI213">
            <v>0</v>
          </cell>
          <cell r="AJ213">
            <v>36598</v>
          </cell>
          <cell r="AK213">
            <v>0</v>
          </cell>
          <cell r="AL213">
            <v>0</v>
          </cell>
          <cell r="AM213">
            <v>0</v>
          </cell>
          <cell r="AN213">
            <v>0</v>
          </cell>
          <cell r="AO213">
            <v>0</v>
          </cell>
          <cell r="AP213">
            <v>0</v>
          </cell>
          <cell r="AQ213">
            <v>0</v>
          </cell>
          <cell r="AR213">
            <v>0</v>
          </cell>
          <cell r="AS213">
            <v>0</v>
          </cell>
          <cell r="AT213">
            <v>0</v>
          </cell>
          <cell r="AU213">
            <v>0</v>
          </cell>
          <cell r="AV213">
            <v>0</v>
          </cell>
          <cell r="AW213">
            <v>0</v>
          </cell>
          <cell r="AX213">
            <v>0</v>
          </cell>
          <cell r="AY213">
            <v>0</v>
          </cell>
          <cell r="AZ213">
            <v>0</v>
          </cell>
          <cell r="BA213">
            <v>0</v>
          </cell>
          <cell r="BB213">
            <v>0</v>
          </cell>
          <cell r="BC213">
            <v>0</v>
          </cell>
          <cell r="BD213">
            <v>0</v>
          </cell>
          <cell r="BE213">
            <v>0</v>
          </cell>
          <cell r="BF213">
            <v>0</v>
          </cell>
          <cell r="BG213">
            <v>0</v>
          </cell>
          <cell r="BH213">
            <v>0</v>
          </cell>
          <cell r="BI213">
            <v>0</v>
          </cell>
          <cell r="BJ213">
            <v>0</v>
          </cell>
          <cell r="BK213">
            <v>0</v>
          </cell>
          <cell r="BL213">
            <v>0</v>
          </cell>
          <cell r="BM213">
            <v>0</v>
          </cell>
          <cell r="BN213">
            <v>0</v>
          </cell>
          <cell r="BO213">
            <v>0</v>
          </cell>
          <cell r="BP213">
            <v>0</v>
          </cell>
          <cell r="BQ213">
            <v>0</v>
          </cell>
          <cell r="BR213">
            <v>0</v>
          </cell>
          <cell r="BS213">
            <v>0</v>
          </cell>
          <cell r="BT213">
            <v>-83814</v>
          </cell>
          <cell r="BU213">
            <v>0</v>
          </cell>
          <cell r="BV213">
            <v>0</v>
          </cell>
          <cell r="BW213">
            <v>0</v>
          </cell>
          <cell r="BX213">
            <v>0</v>
          </cell>
          <cell r="BY213">
            <v>0</v>
          </cell>
          <cell r="BZ213">
            <v>0</v>
          </cell>
          <cell r="CA213">
            <v>0</v>
          </cell>
          <cell r="CB213">
            <v>0</v>
          </cell>
          <cell r="CC213">
            <v>0</v>
          </cell>
          <cell r="CD213">
            <v>0</v>
          </cell>
          <cell r="CE213">
            <v>0</v>
          </cell>
          <cell r="CF213">
            <v>36598</v>
          </cell>
          <cell r="CG213">
            <v>0</v>
          </cell>
          <cell r="CH213">
            <v>0</v>
          </cell>
          <cell r="CI213">
            <v>0</v>
          </cell>
          <cell r="CJ213">
            <v>0</v>
          </cell>
          <cell r="CK213">
            <v>0</v>
          </cell>
          <cell r="CL213">
            <v>0</v>
          </cell>
          <cell r="CM213">
            <v>0</v>
          </cell>
          <cell r="CN213">
            <v>0</v>
          </cell>
          <cell r="CO213">
            <v>0</v>
          </cell>
          <cell r="CP213">
            <v>0</v>
          </cell>
          <cell r="CQ213">
            <v>0</v>
          </cell>
          <cell r="CR213">
            <v>0</v>
          </cell>
          <cell r="CS213">
            <v>0</v>
          </cell>
          <cell r="CT213">
            <v>0</v>
          </cell>
          <cell r="CU213">
            <v>0</v>
          </cell>
          <cell r="CV213">
            <v>0</v>
          </cell>
          <cell r="CW213">
            <v>0</v>
          </cell>
          <cell r="CX213">
            <v>0</v>
          </cell>
          <cell r="CY213">
            <v>0</v>
          </cell>
          <cell r="CZ213">
            <v>0</v>
          </cell>
          <cell r="DA213">
            <v>0</v>
          </cell>
          <cell r="DB213">
            <v>0</v>
          </cell>
          <cell r="DC213">
            <v>0</v>
          </cell>
          <cell r="DD213">
            <v>0</v>
          </cell>
          <cell r="DE213">
            <v>0</v>
          </cell>
          <cell r="DF213">
            <v>0</v>
          </cell>
          <cell r="DG213">
            <v>0</v>
          </cell>
          <cell r="DH213">
            <v>0</v>
          </cell>
          <cell r="DI213">
            <v>0</v>
          </cell>
          <cell r="DJ213">
            <v>0</v>
          </cell>
          <cell r="DK213">
            <v>0</v>
          </cell>
          <cell r="DL213">
            <v>0</v>
          </cell>
          <cell r="DM213">
            <v>0</v>
          </cell>
          <cell r="DN213">
            <v>0</v>
          </cell>
          <cell r="DO213">
            <v>0</v>
          </cell>
          <cell r="DP213">
            <v>83814</v>
          </cell>
          <cell r="DQ213">
            <v>0</v>
          </cell>
          <cell r="DR213">
            <v>0</v>
          </cell>
          <cell r="DS213">
            <v>0</v>
          </cell>
          <cell r="DT213">
            <v>0</v>
          </cell>
          <cell r="DU213">
            <v>-74690</v>
          </cell>
          <cell r="DV213">
            <v>-74690</v>
          </cell>
          <cell r="DW213">
            <v>-74690</v>
          </cell>
          <cell r="DX213">
            <v>-74690</v>
          </cell>
          <cell r="DY213">
            <v>-74690</v>
          </cell>
          <cell r="DZ213">
            <v>-74690</v>
          </cell>
          <cell r="EA213">
            <v>-74690</v>
          </cell>
          <cell r="EB213">
            <v>-74690</v>
          </cell>
          <cell r="EC213">
            <v>0</v>
          </cell>
          <cell r="ED213">
            <v>0</v>
          </cell>
          <cell r="EE213">
            <v>0</v>
          </cell>
          <cell r="EF213">
            <v>0</v>
          </cell>
          <cell r="EG213">
            <v>0</v>
          </cell>
          <cell r="EH213">
            <v>0</v>
          </cell>
          <cell r="EI213">
            <v>0</v>
          </cell>
          <cell r="EJ213">
            <v>0</v>
          </cell>
          <cell r="EK213">
            <v>0</v>
          </cell>
          <cell r="EL213">
            <v>0</v>
          </cell>
          <cell r="EM213">
            <v>0</v>
          </cell>
          <cell r="EN213">
            <v>0</v>
          </cell>
          <cell r="EO213">
            <v>0</v>
          </cell>
          <cell r="EP213">
            <v>0</v>
          </cell>
          <cell r="EQ213">
            <v>0</v>
          </cell>
          <cell r="ER213">
            <v>0</v>
          </cell>
          <cell r="ES213">
            <v>0</v>
          </cell>
          <cell r="ET213">
            <v>0</v>
          </cell>
          <cell r="EU213">
            <v>0</v>
          </cell>
          <cell r="EV213">
            <v>0</v>
          </cell>
          <cell r="EW213">
            <v>0</v>
          </cell>
          <cell r="EX213">
            <v>0</v>
          </cell>
          <cell r="EY213">
            <v>0</v>
          </cell>
          <cell r="EZ213">
            <v>0</v>
          </cell>
          <cell r="FA213">
            <v>0</v>
          </cell>
          <cell r="FB213">
            <v>0</v>
          </cell>
          <cell r="FC213">
            <v>0</v>
          </cell>
          <cell r="FD213">
            <v>0</v>
          </cell>
          <cell r="FE213">
            <v>0</v>
          </cell>
          <cell r="FF213">
            <v>0</v>
          </cell>
          <cell r="FG213">
            <v>0</v>
          </cell>
          <cell r="FH213">
            <v>0</v>
          </cell>
          <cell r="FI213">
            <v>0</v>
          </cell>
          <cell r="FJ213">
            <v>0</v>
          </cell>
          <cell r="FK213">
            <v>0</v>
          </cell>
          <cell r="FL213">
            <v>83814</v>
          </cell>
          <cell r="FM213">
            <v>0</v>
          </cell>
          <cell r="FN213">
            <v>0</v>
          </cell>
          <cell r="FO213">
            <v>0</v>
          </cell>
          <cell r="FP213">
            <v>0</v>
          </cell>
          <cell r="FQ213">
            <v>-74690</v>
          </cell>
          <cell r="FR213">
            <v>-74690</v>
          </cell>
          <cell r="FS213">
            <v>-74690</v>
          </cell>
          <cell r="FT213">
            <v>-74690</v>
          </cell>
          <cell r="FU213">
            <v>-74690</v>
          </cell>
          <cell r="FV213">
            <v>-74690</v>
          </cell>
          <cell r="FW213">
            <v>-74690</v>
          </cell>
          <cell r="FX213">
            <v>-74690</v>
          </cell>
          <cell r="FY213">
            <v>0</v>
          </cell>
          <cell r="FZ213">
            <v>0</v>
          </cell>
          <cell r="GA213">
            <v>0</v>
          </cell>
          <cell r="GB213">
            <v>0</v>
          </cell>
          <cell r="GC213">
            <v>0</v>
          </cell>
          <cell r="GD213">
            <v>0</v>
          </cell>
          <cell r="GE213">
            <v>0</v>
          </cell>
          <cell r="GF213">
            <v>0</v>
          </cell>
          <cell r="GG213">
            <v>0</v>
          </cell>
          <cell r="GH213">
            <v>0</v>
          </cell>
          <cell r="GI213">
            <v>0</v>
          </cell>
          <cell r="GJ213">
            <v>0</v>
          </cell>
          <cell r="GK213">
            <v>0</v>
          </cell>
          <cell r="GL213">
            <v>0</v>
          </cell>
          <cell r="GM213">
            <v>0</v>
          </cell>
          <cell r="GN213">
            <v>0</v>
          </cell>
          <cell r="GO213">
            <v>38387</v>
          </cell>
          <cell r="GP213">
            <v>38387</v>
          </cell>
          <cell r="GQ213">
            <v>-74690</v>
          </cell>
          <cell r="GR213">
            <v>-74690</v>
          </cell>
          <cell r="GS213">
            <v>0</v>
          </cell>
          <cell r="GT213">
            <v>0</v>
          </cell>
          <cell r="GU213">
            <v>-41080</v>
          </cell>
          <cell r="GV213">
            <v>-41080</v>
          </cell>
          <cell r="GW213">
            <v>0</v>
          </cell>
          <cell r="GX213">
            <v>-218</v>
          </cell>
          <cell r="GY213">
            <v>-74700</v>
          </cell>
          <cell r="GZ213">
            <v>-74700</v>
          </cell>
          <cell r="HA213">
            <v>0</v>
          </cell>
          <cell r="HB213">
            <v>0</v>
          </cell>
          <cell r="HC213">
            <v>-74700</v>
          </cell>
          <cell r="HD213">
            <v>-74700</v>
          </cell>
          <cell r="HE213">
            <v>0</v>
          </cell>
          <cell r="HF213">
            <v>0</v>
          </cell>
          <cell r="HG213">
            <v>0</v>
          </cell>
          <cell r="HH213">
            <v>0</v>
          </cell>
          <cell r="HI213">
            <v>0</v>
          </cell>
          <cell r="HJ213">
            <v>0</v>
          </cell>
          <cell r="HK213">
            <v>-74948</v>
          </cell>
          <cell r="HL213">
            <v>-74948</v>
          </cell>
          <cell r="HM213">
            <v>25735</v>
          </cell>
          <cell r="HN213">
            <v>25735</v>
          </cell>
          <cell r="HO213">
            <v>-74948</v>
          </cell>
          <cell r="HP213">
            <v>-74948</v>
          </cell>
        </row>
        <row r="214">
          <cell r="A214" t="str">
            <v>SP-1800</v>
          </cell>
          <cell r="B214" t="str">
            <v>SP</v>
          </cell>
          <cell r="C214">
            <v>1800</v>
          </cell>
          <cell r="D214" t="str">
            <v>Sede</v>
          </cell>
          <cell r="E214">
            <v>-2782</v>
          </cell>
          <cell r="F214">
            <v>0</v>
          </cell>
          <cell r="G214">
            <v>0</v>
          </cell>
          <cell r="H214">
            <v>-3094.11</v>
          </cell>
          <cell r="I214">
            <v>0</v>
          </cell>
          <cell r="J214">
            <v>-2612</v>
          </cell>
          <cell r="K214">
            <v>0</v>
          </cell>
          <cell r="L214">
            <v>0</v>
          </cell>
          <cell r="M214">
            <v>0</v>
          </cell>
          <cell r="N214">
            <v>0</v>
          </cell>
          <cell r="O214">
            <v>0</v>
          </cell>
          <cell r="P214">
            <v>0</v>
          </cell>
          <cell r="Q214">
            <v>0</v>
          </cell>
          <cell r="R214">
            <v>0</v>
          </cell>
          <cell r="S214">
            <v>0</v>
          </cell>
          <cell r="T214">
            <v>0</v>
          </cell>
          <cell r="U214">
            <v>0</v>
          </cell>
          <cell r="V214">
            <v>0</v>
          </cell>
          <cell r="W214">
            <v>0</v>
          </cell>
          <cell r="X214">
            <v>-2949</v>
          </cell>
          <cell r="Y214">
            <v>-2052</v>
          </cell>
          <cell r="Z214">
            <v>-694</v>
          </cell>
          <cell r="AA214">
            <v>645</v>
          </cell>
          <cell r="AB214">
            <v>1549</v>
          </cell>
          <cell r="AC214">
            <v>2944</v>
          </cell>
          <cell r="AD214">
            <v>5417</v>
          </cell>
          <cell r="AE214">
            <v>6726</v>
          </cell>
          <cell r="AF214">
            <v>7455</v>
          </cell>
          <cell r="AG214">
            <v>8892</v>
          </cell>
          <cell r="AH214">
            <v>10165</v>
          </cell>
          <cell r="AI214">
            <v>11518</v>
          </cell>
          <cell r="AJ214">
            <v>11459</v>
          </cell>
          <cell r="AK214">
            <v>0</v>
          </cell>
          <cell r="AL214">
            <v>0</v>
          </cell>
          <cell r="AM214">
            <v>0</v>
          </cell>
          <cell r="AN214">
            <v>0</v>
          </cell>
          <cell r="AO214">
            <v>0</v>
          </cell>
          <cell r="AP214">
            <v>0</v>
          </cell>
          <cell r="AQ214">
            <v>0</v>
          </cell>
          <cell r="AR214">
            <v>0</v>
          </cell>
          <cell r="AS214">
            <v>0</v>
          </cell>
          <cell r="AT214">
            <v>0</v>
          </cell>
          <cell r="AU214">
            <v>0</v>
          </cell>
          <cell r="AV214">
            <v>0</v>
          </cell>
          <cell r="AW214">
            <v>0</v>
          </cell>
          <cell r="AX214">
            <v>0</v>
          </cell>
          <cell r="AY214">
            <v>0</v>
          </cell>
          <cell r="AZ214">
            <v>0</v>
          </cell>
          <cell r="BA214">
            <v>7040</v>
          </cell>
          <cell r="BB214">
            <v>0</v>
          </cell>
          <cell r="BC214">
            <v>0</v>
          </cell>
          <cell r="BD214">
            <v>5348.3699999999953</v>
          </cell>
          <cell r="BE214">
            <v>0</v>
          </cell>
          <cell r="BF214">
            <v>5586</v>
          </cell>
          <cell r="BG214">
            <v>0</v>
          </cell>
          <cell r="BH214">
            <v>0</v>
          </cell>
          <cell r="BI214">
            <v>0</v>
          </cell>
          <cell r="BJ214">
            <v>0</v>
          </cell>
          <cell r="BK214">
            <v>0</v>
          </cell>
          <cell r="BL214">
            <v>0</v>
          </cell>
          <cell r="BM214">
            <v>0</v>
          </cell>
          <cell r="BN214">
            <v>0</v>
          </cell>
          <cell r="BO214">
            <v>0</v>
          </cell>
          <cell r="BP214">
            <v>0</v>
          </cell>
          <cell r="BQ214">
            <v>0</v>
          </cell>
          <cell r="BR214">
            <v>0</v>
          </cell>
          <cell r="BS214">
            <v>0</v>
          </cell>
          <cell r="BT214">
            <v>7244</v>
          </cell>
          <cell r="BU214">
            <v>8108</v>
          </cell>
          <cell r="BV214">
            <v>9437</v>
          </cell>
          <cell r="BW214">
            <v>10746</v>
          </cell>
          <cell r="BX214">
            <v>11622</v>
          </cell>
          <cell r="BY214">
            <v>12985</v>
          </cell>
          <cell r="BZ214">
            <v>15430</v>
          </cell>
          <cell r="CA214">
            <v>16701</v>
          </cell>
          <cell r="CB214">
            <v>17398</v>
          </cell>
          <cell r="CC214">
            <v>18807</v>
          </cell>
          <cell r="CD214">
            <v>20053</v>
          </cell>
          <cell r="CE214">
            <v>21374</v>
          </cell>
          <cell r="CF214">
            <v>22282</v>
          </cell>
          <cell r="CG214">
            <v>0</v>
          </cell>
          <cell r="CH214">
            <v>0</v>
          </cell>
          <cell r="CI214">
            <v>0</v>
          </cell>
          <cell r="CJ214">
            <v>0</v>
          </cell>
          <cell r="CK214">
            <v>0</v>
          </cell>
          <cell r="CL214">
            <v>0</v>
          </cell>
          <cell r="CM214">
            <v>0</v>
          </cell>
          <cell r="CN214">
            <v>0</v>
          </cell>
          <cell r="CO214">
            <v>0</v>
          </cell>
          <cell r="CP214">
            <v>0</v>
          </cell>
          <cell r="CQ214">
            <v>0</v>
          </cell>
          <cell r="CR214">
            <v>0</v>
          </cell>
          <cell r="CS214">
            <v>0</v>
          </cell>
          <cell r="CT214">
            <v>0</v>
          </cell>
          <cell r="CU214">
            <v>0</v>
          </cell>
          <cell r="CV214">
            <v>0</v>
          </cell>
          <cell r="CW214">
            <v>0</v>
          </cell>
          <cell r="CX214">
            <v>0</v>
          </cell>
          <cell r="CY214">
            <v>0</v>
          </cell>
          <cell r="CZ214">
            <v>0</v>
          </cell>
          <cell r="DA214">
            <v>0</v>
          </cell>
          <cell r="DB214">
            <v>-1</v>
          </cell>
          <cell r="DC214">
            <v>0</v>
          </cell>
          <cell r="DD214">
            <v>0</v>
          </cell>
          <cell r="DE214">
            <v>0</v>
          </cell>
          <cell r="DF214">
            <v>0</v>
          </cell>
          <cell r="DG214">
            <v>0</v>
          </cell>
          <cell r="DH214">
            <v>0</v>
          </cell>
          <cell r="DI214">
            <v>0</v>
          </cell>
          <cell r="DJ214">
            <v>0</v>
          </cell>
          <cell r="DK214">
            <v>0</v>
          </cell>
          <cell r="DL214">
            <v>0</v>
          </cell>
          <cell r="DM214">
            <v>0</v>
          </cell>
          <cell r="DN214">
            <v>0</v>
          </cell>
          <cell r="DO214">
            <v>0</v>
          </cell>
          <cell r="DP214">
            <v>-10</v>
          </cell>
          <cell r="DQ214">
            <v>-17</v>
          </cell>
          <cell r="DR214">
            <v>-17</v>
          </cell>
          <cell r="DS214">
            <v>-26</v>
          </cell>
          <cell r="DT214">
            <v>-31</v>
          </cell>
          <cell r="DU214">
            <v>-34</v>
          </cell>
          <cell r="DV214">
            <v>-42</v>
          </cell>
          <cell r="DW214">
            <v>-45</v>
          </cell>
          <cell r="DX214">
            <v>-50</v>
          </cell>
          <cell r="DY214">
            <v>-59</v>
          </cell>
          <cell r="DZ214">
            <v>-58</v>
          </cell>
          <cell r="EA214">
            <v>-67</v>
          </cell>
          <cell r="EB214">
            <v>-69</v>
          </cell>
          <cell r="EC214">
            <v>0</v>
          </cell>
          <cell r="ED214">
            <v>0</v>
          </cell>
          <cell r="EE214">
            <v>0</v>
          </cell>
          <cell r="EF214">
            <v>0</v>
          </cell>
          <cell r="EG214">
            <v>0</v>
          </cell>
          <cell r="EH214">
            <v>0</v>
          </cell>
          <cell r="EI214">
            <v>0</v>
          </cell>
          <cell r="EJ214">
            <v>0</v>
          </cell>
          <cell r="EK214">
            <v>0</v>
          </cell>
          <cell r="EL214">
            <v>0</v>
          </cell>
          <cell r="EM214">
            <v>0</v>
          </cell>
          <cell r="EN214">
            <v>0</v>
          </cell>
          <cell r="EO214">
            <v>0</v>
          </cell>
          <cell r="EP214">
            <v>0</v>
          </cell>
          <cell r="EQ214">
            <v>0</v>
          </cell>
          <cell r="ER214">
            <v>0</v>
          </cell>
          <cell r="ES214">
            <v>-203060</v>
          </cell>
          <cell r="ET214">
            <v>0</v>
          </cell>
          <cell r="EU214">
            <v>0</v>
          </cell>
          <cell r="EV214">
            <v>-133501.76000000004</v>
          </cell>
          <cell r="EW214">
            <v>0</v>
          </cell>
          <cell r="EX214">
            <v>-128148</v>
          </cell>
          <cell r="EY214">
            <v>0</v>
          </cell>
          <cell r="EZ214">
            <v>0</v>
          </cell>
          <cell r="FA214">
            <v>0</v>
          </cell>
          <cell r="FB214">
            <v>0</v>
          </cell>
          <cell r="FC214">
            <v>0</v>
          </cell>
          <cell r="FD214">
            <v>0</v>
          </cell>
          <cell r="FE214">
            <v>0</v>
          </cell>
          <cell r="FF214">
            <v>0</v>
          </cell>
          <cell r="FG214">
            <v>0</v>
          </cell>
          <cell r="FH214">
            <v>0</v>
          </cell>
          <cell r="FI214">
            <v>0</v>
          </cell>
          <cell r="FJ214">
            <v>0</v>
          </cell>
          <cell r="FK214">
            <v>0</v>
          </cell>
          <cell r="FL214">
            <v>-205303</v>
          </cell>
          <cell r="FM214">
            <v>-206459</v>
          </cell>
          <cell r="FN214">
            <v>-207619</v>
          </cell>
          <cell r="FO214">
            <v>-212956</v>
          </cell>
          <cell r="FP214">
            <v>-214051</v>
          </cell>
          <cell r="FQ214">
            <v>-216655</v>
          </cell>
          <cell r="FR214">
            <v>-222602</v>
          </cell>
          <cell r="FS214">
            <v>-224156</v>
          </cell>
          <cell r="FT214">
            <v>-225836</v>
          </cell>
          <cell r="FU214">
            <v>-231219</v>
          </cell>
          <cell r="FV214">
            <v>-233041</v>
          </cell>
          <cell r="FW214">
            <v>-234907</v>
          </cell>
          <cell r="FX214">
            <v>-235694</v>
          </cell>
          <cell r="FY214">
            <v>0</v>
          </cell>
          <cell r="FZ214">
            <v>0</v>
          </cell>
          <cell r="GA214">
            <v>0</v>
          </cell>
          <cell r="GB214">
            <v>0</v>
          </cell>
          <cell r="GC214">
            <v>0</v>
          </cell>
          <cell r="GD214">
            <v>0</v>
          </cell>
          <cell r="GE214">
            <v>0</v>
          </cell>
          <cell r="GF214">
            <v>0</v>
          </cell>
          <cell r="GG214">
            <v>0</v>
          </cell>
          <cell r="GH214">
            <v>0</v>
          </cell>
          <cell r="GI214">
            <v>0</v>
          </cell>
          <cell r="GJ214">
            <v>0</v>
          </cell>
          <cell r="GK214">
            <v>0</v>
          </cell>
          <cell r="GL214">
            <v>0</v>
          </cell>
          <cell r="GM214">
            <v>0</v>
          </cell>
          <cell r="GN214">
            <v>0</v>
          </cell>
          <cell r="GO214">
            <v>25754</v>
          </cell>
          <cell r="GP214">
            <v>36293</v>
          </cell>
          <cell r="GQ214">
            <v>-66</v>
          </cell>
          <cell r="GR214">
            <v>-277906</v>
          </cell>
          <cell r="GS214">
            <v>31962</v>
          </cell>
          <cell r="GT214">
            <v>42256</v>
          </cell>
          <cell r="GU214">
            <v>-68</v>
          </cell>
          <cell r="GV214">
            <v>-330563</v>
          </cell>
          <cell r="GW214">
            <v>-86682.212999999989</v>
          </cell>
          <cell r="GX214">
            <v>-80835.141000000003</v>
          </cell>
          <cell r="GY214">
            <v>0</v>
          </cell>
          <cell r="GZ214">
            <v>-129838.32999999999</v>
          </cell>
          <cell r="HA214">
            <v>1871.8059999999998</v>
          </cell>
          <cell r="HB214">
            <v>11124.443999999989</v>
          </cell>
          <cell r="HC214">
            <v>0</v>
          </cell>
          <cell r="HD214">
            <v>-229639</v>
          </cell>
          <cell r="HE214">
            <v>-2468</v>
          </cell>
          <cell r="HF214">
            <v>10952</v>
          </cell>
          <cell r="HG214">
            <v>0</v>
          </cell>
          <cell r="HH214">
            <v>-216308</v>
          </cell>
          <cell r="HI214">
            <v>-91316</v>
          </cell>
          <cell r="HJ214">
            <v>-87968</v>
          </cell>
          <cell r="HK214">
            <v>0</v>
          </cell>
          <cell r="HL214">
            <v>-148050</v>
          </cell>
          <cell r="HM214">
            <v>-91316</v>
          </cell>
          <cell r="HN214">
            <v>-88871</v>
          </cell>
          <cell r="HO214">
            <v>0</v>
          </cell>
          <cell r="HP214">
            <v>-181603</v>
          </cell>
        </row>
        <row r="215">
          <cell r="A215" t="str">
            <v>SP-1810</v>
          </cell>
          <cell r="B215" t="str">
            <v>SP</v>
          </cell>
          <cell r="C215">
            <v>1810</v>
          </cell>
          <cell r="D215" t="str">
            <v>Totale Costruzioni</v>
          </cell>
          <cell r="E215">
            <v>119298</v>
          </cell>
          <cell r="F215">
            <v>0</v>
          </cell>
          <cell r="G215">
            <v>0</v>
          </cell>
          <cell r="H215">
            <v>974.52999999995563</v>
          </cell>
          <cell r="I215">
            <v>0</v>
          </cell>
          <cell r="J215">
            <v>121984</v>
          </cell>
          <cell r="K215">
            <v>0</v>
          </cell>
          <cell r="L215">
            <v>0</v>
          </cell>
          <cell r="M215">
            <v>0</v>
          </cell>
          <cell r="N215">
            <v>0</v>
          </cell>
          <cell r="O215">
            <v>0</v>
          </cell>
          <cell r="P215">
            <v>0</v>
          </cell>
          <cell r="Q215">
            <v>0</v>
          </cell>
          <cell r="R215">
            <v>0</v>
          </cell>
          <cell r="S215">
            <v>0</v>
          </cell>
          <cell r="T215">
            <v>0</v>
          </cell>
          <cell r="U215">
            <v>0</v>
          </cell>
          <cell r="V215">
            <v>0</v>
          </cell>
          <cell r="W215">
            <v>0</v>
          </cell>
          <cell r="X215">
            <v>12322</v>
          </cell>
          <cell r="Y215">
            <v>-13951</v>
          </cell>
          <cell r="Z215">
            <v>-8342</v>
          </cell>
          <cell r="AA215">
            <v>22806</v>
          </cell>
          <cell r="AB215">
            <v>32608</v>
          </cell>
          <cell r="AC215">
            <v>28889</v>
          </cell>
          <cell r="AD215">
            <v>6541</v>
          </cell>
          <cell r="AE215">
            <v>45512</v>
          </cell>
          <cell r="AF215">
            <v>69311</v>
          </cell>
          <cell r="AG215">
            <v>93281</v>
          </cell>
          <cell r="AH215">
            <v>-127679</v>
          </cell>
          <cell r="AI215">
            <v>-80421</v>
          </cell>
          <cell r="AJ215">
            <v>-29601</v>
          </cell>
          <cell r="AK215">
            <v>0</v>
          </cell>
          <cell r="AL215">
            <v>0</v>
          </cell>
          <cell r="AM215">
            <v>0</v>
          </cell>
          <cell r="AN215">
            <v>0</v>
          </cell>
          <cell r="AO215">
            <v>0</v>
          </cell>
          <cell r="AP215">
            <v>0</v>
          </cell>
          <cell r="AQ215">
            <v>0</v>
          </cell>
          <cell r="AR215">
            <v>0</v>
          </cell>
          <cell r="AS215">
            <v>0</v>
          </cell>
          <cell r="AT215">
            <v>0</v>
          </cell>
          <cell r="AU215">
            <v>0</v>
          </cell>
          <cell r="AV215">
            <v>0</v>
          </cell>
          <cell r="AW215">
            <v>0</v>
          </cell>
          <cell r="AX215">
            <v>0</v>
          </cell>
          <cell r="AY215">
            <v>0</v>
          </cell>
          <cell r="AZ215">
            <v>0</v>
          </cell>
          <cell r="BA215">
            <v>184560</v>
          </cell>
          <cell r="BB215">
            <v>0</v>
          </cell>
          <cell r="BC215">
            <v>0</v>
          </cell>
          <cell r="BD215">
            <v>68769.249999999811</v>
          </cell>
          <cell r="BE215">
            <v>0</v>
          </cell>
          <cell r="BF215">
            <v>185618</v>
          </cell>
          <cell r="BG215">
            <v>0</v>
          </cell>
          <cell r="BH215">
            <v>0</v>
          </cell>
          <cell r="BI215">
            <v>0</v>
          </cell>
          <cell r="BJ215">
            <v>0</v>
          </cell>
          <cell r="BK215">
            <v>0</v>
          </cell>
          <cell r="BL215">
            <v>0</v>
          </cell>
          <cell r="BM215">
            <v>0</v>
          </cell>
          <cell r="BN215">
            <v>0</v>
          </cell>
          <cell r="BO215">
            <v>0</v>
          </cell>
          <cell r="BP215">
            <v>0</v>
          </cell>
          <cell r="BQ215">
            <v>0</v>
          </cell>
          <cell r="BR215">
            <v>0</v>
          </cell>
          <cell r="BS215">
            <v>0</v>
          </cell>
          <cell r="BT215">
            <v>76004</v>
          </cell>
          <cell r="BU215">
            <v>48570</v>
          </cell>
          <cell r="BV215">
            <v>55503</v>
          </cell>
          <cell r="BW215">
            <v>88217</v>
          </cell>
          <cell r="BX215">
            <v>111424</v>
          </cell>
          <cell r="BY215">
            <v>110008</v>
          </cell>
          <cell r="BZ215">
            <v>85309</v>
          </cell>
          <cell r="CA215">
            <v>122538</v>
          </cell>
          <cell r="CB215">
            <v>149655</v>
          </cell>
          <cell r="CC215">
            <v>214313</v>
          </cell>
          <cell r="CD215">
            <v>35629</v>
          </cell>
          <cell r="CE215">
            <v>111459</v>
          </cell>
          <cell r="CF215">
            <v>161680</v>
          </cell>
          <cell r="CG215">
            <v>0</v>
          </cell>
          <cell r="CH215">
            <v>0</v>
          </cell>
          <cell r="CI215">
            <v>0</v>
          </cell>
          <cell r="CJ215">
            <v>0</v>
          </cell>
          <cell r="CK215">
            <v>0</v>
          </cell>
          <cell r="CL215">
            <v>0</v>
          </cell>
          <cell r="CM215">
            <v>0</v>
          </cell>
          <cell r="CN215">
            <v>0</v>
          </cell>
          <cell r="CO215">
            <v>0</v>
          </cell>
          <cell r="CP215">
            <v>0</v>
          </cell>
          <cell r="CQ215">
            <v>0</v>
          </cell>
          <cell r="CR215">
            <v>0</v>
          </cell>
          <cell r="CS215">
            <v>0</v>
          </cell>
          <cell r="CT215">
            <v>0</v>
          </cell>
          <cell r="CU215">
            <v>0</v>
          </cell>
          <cell r="CV215">
            <v>0</v>
          </cell>
          <cell r="CW215">
            <v>281299</v>
          </cell>
          <cell r="CX215">
            <v>0</v>
          </cell>
          <cell r="CY215">
            <v>0</v>
          </cell>
          <cell r="CZ215">
            <v>328678.07</v>
          </cell>
          <cell r="DA215">
            <v>0</v>
          </cell>
          <cell r="DB215">
            <v>272887</v>
          </cell>
          <cell r="DC215">
            <v>0</v>
          </cell>
          <cell r="DD215">
            <v>0</v>
          </cell>
          <cell r="DE215">
            <v>0</v>
          </cell>
          <cell r="DF215">
            <v>0</v>
          </cell>
          <cell r="DG215">
            <v>0</v>
          </cell>
          <cell r="DH215">
            <v>0</v>
          </cell>
          <cell r="DI215">
            <v>0</v>
          </cell>
          <cell r="DJ215">
            <v>0</v>
          </cell>
          <cell r="DK215">
            <v>0</v>
          </cell>
          <cell r="DL215">
            <v>0</v>
          </cell>
          <cell r="DM215">
            <v>0</v>
          </cell>
          <cell r="DN215">
            <v>0</v>
          </cell>
          <cell r="DO215">
            <v>0</v>
          </cell>
          <cell r="DP215">
            <v>340561</v>
          </cell>
          <cell r="DQ215">
            <v>324658</v>
          </cell>
          <cell r="DR215">
            <v>325122</v>
          </cell>
          <cell r="DS215">
            <v>298192</v>
          </cell>
          <cell r="DT215">
            <v>261247</v>
          </cell>
          <cell r="DU215">
            <v>192959</v>
          </cell>
          <cell r="DV215">
            <v>231747</v>
          </cell>
          <cell r="DW215">
            <v>191841</v>
          </cell>
          <cell r="DX215">
            <v>173116</v>
          </cell>
          <cell r="DY215">
            <v>133006</v>
          </cell>
          <cell r="DZ215">
            <v>322217</v>
          </cell>
          <cell r="EA215">
            <v>264389</v>
          </cell>
          <cell r="EB215">
            <v>251008</v>
          </cell>
          <cell r="EC215">
            <v>0</v>
          </cell>
          <cell r="ED215">
            <v>0</v>
          </cell>
          <cell r="EE215">
            <v>0</v>
          </cell>
          <cell r="EF215">
            <v>0</v>
          </cell>
          <cell r="EG215">
            <v>0</v>
          </cell>
          <cell r="EH215">
            <v>0</v>
          </cell>
          <cell r="EI215">
            <v>0</v>
          </cell>
          <cell r="EJ215">
            <v>0</v>
          </cell>
          <cell r="EK215">
            <v>0</v>
          </cell>
          <cell r="EL215">
            <v>0</v>
          </cell>
          <cell r="EM215">
            <v>0</v>
          </cell>
          <cell r="EN215">
            <v>0</v>
          </cell>
          <cell r="EO215">
            <v>0</v>
          </cell>
          <cell r="EP215">
            <v>0</v>
          </cell>
          <cell r="EQ215">
            <v>0</v>
          </cell>
          <cell r="ER215">
            <v>0</v>
          </cell>
          <cell r="ES215">
            <v>-52940</v>
          </cell>
          <cell r="ET215">
            <v>0</v>
          </cell>
          <cell r="EU215">
            <v>0</v>
          </cell>
          <cell r="EV215">
            <v>89026.880000000005</v>
          </cell>
          <cell r="EW215">
            <v>0</v>
          </cell>
          <cell r="EX215">
            <v>301</v>
          </cell>
          <cell r="EY215">
            <v>0</v>
          </cell>
          <cell r="EZ215">
            <v>0</v>
          </cell>
          <cell r="FA215">
            <v>0</v>
          </cell>
          <cell r="FB215">
            <v>0</v>
          </cell>
          <cell r="FC215">
            <v>0</v>
          </cell>
          <cell r="FD215">
            <v>0</v>
          </cell>
          <cell r="FE215">
            <v>0</v>
          </cell>
          <cell r="FF215">
            <v>0</v>
          </cell>
          <cell r="FG215">
            <v>0</v>
          </cell>
          <cell r="FH215">
            <v>0</v>
          </cell>
          <cell r="FI215">
            <v>0</v>
          </cell>
          <cell r="FJ215">
            <v>0</v>
          </cell>
          <cell r="FK215">
            <v>0</v>
          </cell>
          <cell r="FL215">
            <v>-3776</v>
          </cell>
          <cell r="FM215">
            <v>43086</v>
          </cell>
          <cell r="FN215">
            <v>49746</v>
          </cell>
          <cell r="FO215">
            <v>27008</v>
          </cell>
          <cell r="FP215">
            <v>-5560</v>
          </cell>
          <cell r="FQ215">
            <v>-76164</v>
          </cell>
          <cell r="FR215">
            <v>-45811</v>
          </cell>
          <cell r="FS215">
            <v>-79351</v>
          </cell>
          <cell r="FT215">
            <v>-102964</v>
          </cell>
          <cell r="FU215">
            <v>-164473</v>
          </cell>
          <cell r="FV215">
            <v>25103</v>
          </cell>
          <cell r="FW215">
            <v>-40973</v>
          </cell>
          <cell r="FX215">
            <v>-57847</v>
          </cell>
          <cell r="FY215">
            <v>0</v>
          </cell>
          <cell r="FZ215">
            <v>0</v>
          </cell>
          <cell r="GA215">
            <v>0</v>
          </cell>
          <cell r="GB215">
            <v>0</v>
          </cell>
          <cell r="GC215">
            <v>0</v>
          </cell>
          <cell r="GD215">
            <v>0</v>
          </cell>
          <cell r="GE215">
            <v>0</v>
          </cell>
          <cell r="GF215">
            <v>0</v>
          </cell>
          <cell r="GG215">
            <v>0</v>
          </cell>
          <cell r="GH215">
            <v>0</v>
          </cell>
          <cell r="GI215">
            <v>0</v>
          </cell>
          <cell r="GJ215">
            <v>0</v>
          </cell>
          <cell r="GK215">
            <v>0</v>
          </cell>
          <cell r="GL215">
            <v>0</v>
          </cell>
          <cell r="GM215">
            <v>0</v>
          </cell>
          <cell r="GN215">
            <v>0</v>
          </cell>
          <cell r="GO215">
            <v>-67733</v>
          </cell>
          <cell r="GP215">
            <v>297338</v>
          </cell>
          <cell r="GQ215">
            <v>274950</v>
          </cell>
          <cell r="GR215">
            <v>-106401</v>
          </cell>
          <cell r="GS215">
            <v>-152095</v>
          </cell>
          <cell r="GT215">
            <v>391952</v>
          </cell>
          <cell r="GU215">
            <v>423598</v>
          </cell>
          <cell r="GV215">
            <v>-43709</v>
          </cell>
          <cell r="GW215">
            <v>21067.902000000002</v>
          </cell>
          <cell r="GX215">
            <v>67955.978999999992</v>
          </cell>
          <cell r="GY215">
            <v>156505.75100000002</v>
          </cell>
          <cell r="GZ215">
            <v>53130.802000000112</v>
          </cell>
          <cell r="HA215">
            <v>146517.94300000012</v>
          </cell>
          <cell r="HB215">
            <v>215688.71299999999</v>
          </cell>
          <cell r="HC215">
            <v>141212.09599999999</v>
          </cell>
          <cell r="HD215">
            <v>-163961</v>
          </cell>
          <cell r="HE215">
            <v>-583.28000000008615</v>
          </cell>
          <cell r="HF215">
            <v>53684.610000000015</v>
          </cell>
          <cell r="HG215">
            <v>240694.99000000005</v>
          </cell>
          <cell r="HH215">
            <v>-20476.71000000005</v>
          </cell>
          <cell r="HI215">
            <v>117192</v>
          </cell>
          <cell r="HJ215">
            <v>258795</v>
          </cell>
          <cell r="HK215">
            <v>31821</v>
          </cell>
          <cell r="HL215">
            <v>-3575</v>
          </cell>
          <cell r="HM215">
            <v>84672</v>
          </cell>
          <cell r="HN215">
            <v>314855</v>
          </cell>
          <cell r="HO215">
            <v>96100</v>
          </cell>
          <cell r="HP215">
            <v>9896</v>
          </cell>
        </row>
        <row r="217">
          <cell r="D217" t="str">
            <v>Check</v>
          </cell>
          <cell r="E217">
            <v>0</v>
          </cell>
          <cell r="F217">
            <v>0</v>
          </cell>
          <cell r="G217">
            <v>0</v>
          </cell>
          <cell r="H217">
            <v>-9.5496943686157465E-12</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cell r="BB217">
            <v>0</v>
          </cell>
          <cell r="BC217">
            <v>0</v>
          </cell>
          <cell r="BD217">
            <v>-1.3096723705530167E-10</v>
          </cell>
          <cell r="BE217">
            <v>0</v>
          </cell>
          <cell r="BF217">
            <v>0</v>
          </cell>
          <cell r="BG217">
            <v>0</v>
          </cell>
          <cell r="BH217">
            <v>0</v>
          </cell>
          <cell r="BI217">
            <v>0</v>
          </cell>
          <cell r="BJ217">
            <v>0</v>
          </cell>
          <cell r="BK217">
            <v>0</v>
          </cell>
          <cell r="BL217">
            <v>0</v>
          </cell>
          <cell r="BM217">
            <v>0</v>
          </cell>
          <cell r="BN217">
            <v>0</v>
          </cell>
          <cell r="BO217">
            <v>0</v>
          </cell>
          <cell r="BP217">
            <v>0</v>
          </cell>
          <cell r="BQ217">
            <v>0</v>
          </cell>
          <cell r="BR217">
            <v>0</v>
          </cell>
          <cell r="BS217">
            <v>0</v>
          </cell>
          <cell r="BT217">
            <v>0</v>
          </cell>
          <cell r="BU217">
            <v>0</v>
          </cell>
          <cell r="BV217">
            <v>0</v>
          </cell>
          <cell r="BW217">
            <v>0</v>
          </cell>
          <cell r="BX217">
            <v>0</v>
          </cell>
          <cell r="BY217">
            <v>0</v>
          </cell>
          <cell r="BZ217">
            <v>0</v>
          </cell>
          <cell r="CA217">
            <v>0</v>
          </cell>
          <cell r="CB217">
            <v>0</v>
          </cell>
          <cell r="CC217">
            <v>0</v>
          </cell>
          <cell r="CD217">
            <v>0</v>
          </cell>
          <cell r="CE217">
            <v>0</v>
          </cell>
          <cell r="CF217">
            <v>0</v>
          </cell>
          <cell r="CG217">
            <v>0</v>
          </cell>
          <cell r="CH217">
            <v>0</v>
          </cell>
          <cell r="CI217">
            <v>0</v>
          </cell>
          <cell r="CJ217">
            <v>0</v>
          </cell>
          <cell r="CK217">
            <v>0</v>
          </cell>
          <cell r="CL217">
            <v>0</v>
          </cell>
          <cell r="CM217">
            <v>0</v>
          </cell>
          <cell r="CN217">
            <v>0</v>
          </cell>
          <cell r="CO217">
            <v>0</v>
          </cell>
          <cell r="CP217">
            <v>0</v>
          </cell>
          <cell r="CQ217">
            <v>0</v>
          </cell>
          <cell r="CR217">
            <v>0</v>
          </cell>
          <cell r="CS217">
            <v>0</v>
          </cell>
          <cell r="CT217">
            <v>0</v>
          </cell>
          <cell r="CU217">
            <v>0</v>
          </cell>
          <cell r="CV217">
            <v>0</v>
          </cell>
          <cell r="CW217">
            <v>0</v>
          </cell>
          <cell r="CX217">
            <v>0</v>
          </cell>
          <cell r="CY217">
            <v>0</v>
          </cell>
          <cell r="CZ217">
            <v>0</v>
          </cell>
          <cell r="DA217">
            <v>0</v>
          </cell>
          <cell r="DB217">
            <v>0</v>
          </cell>
          <cell r="DC217">
            <v>0</v>
          </cell>
          <cell r="DD217">
            <v>0</v>
          </cell>
          <cell r="DE217">
            <v>0</v>
          </cell>
          <cell r="DF217">
            <v>0</v>
          </cell>
          <cell r="DG217">
            <v>0</v>
          </cell>
          <cell r="DH217">
            <v>0</v>
          </cell>
          <cell r="DI217">
            <v>0</v>
          </cell>
          <cell r="DJ217">
            <v>0</v>
          </cell>
          <cell r="DK217">
            <v>0</v>
          </cell>
          <cell r="DL217">
            <v>0</v>
          </cell>
          <cell r="DM217">
            <v>0</v>
          </cell>
          <cell r="DN217">
            <v>0</v>
          </cell>
          <cell r="DO217">
            <v>0</v>
          </cell>
          <cell r="DP217">
            <v>0</v>
          </cell>
          <cell r="DQ217">
            <v>0</v>
          </cell>
          <cell r="DR217">
            <v>0</v>
          </cell>
          <cell r="DS217">
            <v>0</v>
          </cell>
          <cell r="DT217">
            <v>0</v>
          </cell>
          <cell r="DU217">
            <v>0</v>
          </cell>
          <cell r="DV217">
            <v>0</v>
          </cell>
          <cell r="DW217">
            <v>0</v>
          </cell>
          <cell r="DX217">
            <v>0</v>
          </cell>
          <cell r="DY217">
            <v>0</v>
          </cell>
          <cell r="DZ217">
            <v>0</v>
          </cell>
          <cell r="EA217">
            <v>0</v>
          </cell>
          <cell r="EB217">
            <v>0</v>
          </cell>
          <cell r="EC217">
            <v>0</v>
          </cell>
          <cell r="ED217">
            <v>0</v>
          </cell>
          <cell r="EE217">
            <v>0</v>
          </cell>
          <cell r="EF217">
            <v>0</v>
          </cell>
          <cell r="EG217">
            <v>0</v>
          </cell>
          <cell r="EH217">
            <v>0</v>
          </cell>
          <cell r="EI217">
            <v>0</v>
          </cell>
          <cell r="EJ217">
            <v>0</v>
          </cell>
          <cell r="EK217">
            <v>0</v>
          </cell>
          <cell r="EL217">
            <v>0</v>
          </cell>
          <cell r="EM217">
            <v>0</v>
          </cell>
          <cell r="EN217">
            <v>0</v>
          </cell>
          <cell r="EO217">
            <v>0</v>
          </cell>
          <cell r="EP217">
            <v>0</v>
          </cell>
          <cell r="EQ217">
            <v>0</v>
          </cell>
          <cell r="ER217">
            <v>0</v>
          </cell>
          <cell r="EX217">
            <v>0</v>
          </cell>
          <cell r="GO217">
            <v>0</v>
          </cell>
          <cell r="GP217">
            <v>0</v>
          </cell>
          <cell r="GQ217">
            <v>0</v>
          </cell>
          <cell r="GS217">
            <v>0</v>
          </cell>
          <cell r="GT217">
            <v>0</v>
          </cell>
          <cell r="GU217">
            <v>0</v>
          </cell>
          <cell r="GV217">
            <v>0</v>
          </cell>
          <cell r="GW217">
            <v>0</v>
          </cell>
          <cell r="GX217">
            <v>0</v>
          </cell>
          <cell r="GY217">
            <v>0</v>
          </cell>
          <cell r="GZ217">
            <v>2.3283064365386963E-10</v>
          </cell>
          <cell r="HA217">
            <v>0</v>
          </cell>
          <cell r="HB217">
            <v>0</v>
          </cell>
          <cell r="HC217">
            <v>0</v>
          </cell>
          <cell r="HD217">
            <v>0</v>
          </cell>
          <cell r="HE217">
            <v>-7.1395334089174867E-11</v>
          </cell>
          <cell r="HF217">
            <v>5.8207660913467407E-11</v>
          </cell>
          <cell r="HG217">
            <v>0</v>
          </cell>
          <cell r="HH217">
            <v>5.8207660913467407E-11</v>
          </cell>
        </row>
        <row r="219">
          <cell r="C219">
            <v>1810</v>
          </cell>
          <cell r="D219" t="str">
            <v>Per determinazione Codice</v>
          </cell>
        </row>
      </sheetData>
      <sheetData sheetId="6"/>
      <sheetData sheetId="7"/>
      <sheetData sheetId="8"/>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ULOS"/>
      <sheetName val="BASE"/>
      <sheetName val="LISTA"/>
      <sheetName val="CUADRO"/>
      <sheetName val="PRECIOS"/>
    </sheetNames>
    <sheetDataSet>
      <sheetData sheetId="0" refreshError="1"/>
      <sheetData sheetId="1" refreshError="1">
        <row r="4">
          <cell r="C4">
            <v>200.1</v>
          </cell>
          <cell r="D4">
            <v>200</v>
          </cell>
          <cell r="F4" t="str">
            <v>Desmonte y limpieza en bosque</v>
          </cell>
          <cell r="G4" t="str">
            <v>Ha</v>
          </cell>
          <cell r="H4" t="str">
            <v>No incluye excavación o descapote</v>
          </cell>
        </row>
        <row r="5">
          <cell r="C5">
            <v>200.2</v>
          </cell>
          <cell r="D5">
            <v>200</v>
          </cell>
          <cell r="F5" t="str">
            <v>Desmonte y limpieza en zonas no boscosas</v>
          </cell>
          <cell r="G5" t="str">
            <v>Ha</v>
          </cell>
        </row>
        <row r="6">
          <cell r="C6">
            <v>201.1</v>
          </cell>
          <cell r="D6">
            <v>201</v>
          </cell>
          <cell r="F6" t="str">
            <v>Demolición de edificaciones</v>
          </cell>
          <cell r="G6" t="str">
            <v>Global</v>
          </cell>
        </row>
        <row r="7">
          <cell r="C7">
            <v>201.2</v>
          </cell>
          <cell r="D7">
            <v>201</v>
          </cell>
          <cell r="F7" t="str">
            <v>Demolición de estructuras</v>
          </cell>
          <cell r="G7" t="str">
            <v>Global</v>
          </cell>
        </row>
        <row r="8">
          <cell r="C8">
            <v>201.3</v>
          </cell>
          <cell r="D8">
            <v>201</v>
          </cell>
          <cell r="F8" t="str">
            <v>Demolición de pavimentos, pisos, andén y bordillos de concreto</v>
          </cell>
          <cell r="G8" t="str">
            <v>Global</v>
          </cell>
        </row>
        <row r="9">
          <cell r="C9">
            <v>201.4</v>
          </cell>
          <cell r="D9">
            <v>201</v>
          </cell>
          <cell r="F9" t="str">
            <v>Demolición de obstáculos</v>
          </cell>
          <cell r="G9" t="str">
            <v>Global</v>
          </cell>
        </row>
        <row r="10">
          <cell r="C10">
            <v>201.5</v>
          </cell>
          <cell r="D10">
            <v>201</v>
          </cell>
          <cell r="F10" t="str">
            <v>Demolición de edificaciones</v>
          </cell>
          <cell r="G10" t="str">
            <v>Un</v>
          </cell>
        </row>
        <row r="11">
          <cell r="C11">
            <v>201.6</v>
          </cell>
          <cell r="D11">
            <v>201</v>
          </cell>
          <cell r="F11" t="str">
            <v>Demolición de estructuras</v>
          </cell>
          <cell r="G11" t="str">
            <v>Un</v>
          </cell>
        </row>
        <row r="12">
          <cell r="C12">
            <v>201.7</v>
          </cell>
          <cell r="D12">
            <v>201</v>
          </cell>
          <cell r="F12" t="str">
            <v>Demolición de pavimentos, pisos, andén y bordillos de concreto</v>
          </cell>
          <cell r="G12" t="str">
            <v>m2</v>
          </cell>
        </row>
        <row r="13">
          <cell r="C13">
            <v>201.8</v>
          </cell>
          <cell r="D13">
            <v>201</v>
          </cell>
          <cell r="F13" t="str">
            <v>Desmontaje y traslado de estructuras metálicas</v>
          </cell>
          <cell r="G13" t="str">
            <v>Un</v>
          </cell>
        </row>
        <row r="14">
          <cell r="C14">
            <v>201.9</v>
          </cell>
          <cell r="D14">
            <v>201</v>
          </cell>
          <cell r="F14" t="str">
            <v>Remoción de especies vegetales</v>
          </cell>
          <cell r="G14" t="str">
            <v>Un</v>
          </cell>
        </row>
        <row r="15">
          <cell r="C15" t="str">
            <v>201.10</v>
          </cell>
          <cell r="D15">
            <v>201</v>
          </cell>
          <cell r="F15" t="str">
            <v>Remoción de obstáculos</v>
          </cell>
          <cell r="G15" t="str">
            <v>Un</v>
          </cell>
        </row>
        <row r="16">
          <cell r="C16">
            <v>201.11</v>
          </cell>
          <cell r="D16">
            <v>201</v>
          </cell>
          <cell r="F16" t="str">
            <v>Remoción de servicios existentes</v>
          </cell>
          <cell r="G16" t="str">
            <v>Un</v>
          </cell>
        </row>
        <row r="17">
          <cell r="C17">
            <v>201.12</v>
          </cell>
          <cell r="D17">
            <v>201</v>
          </cell>
          <cell r="F17" t="str">
            <v>Remoción de alcantarillas</v>
          </cell>
          <cell r="G17" t="str">
            <v>ml</v>
          </cell>
        </row>
        <row r="18">
          <cell r="C18">
            <v>201.13</v>
          </cell>
          <cell r="D18">
            <v>201</v>
          </cell>
          <cell r="F18" t="str">
            <v>Remoción de cercas de alambre</v>
          </cell>
          <cell r="G18" t="str">
            <v>ml</v>
          </cell>
        </row>
        <row r="19">
          <cell r="C19">
            <v>201.14</v>
          </cell>
          <cell r="D19">
            <v>201</v>
          </cell>
          <cell r="F19" t="str">
            <v>Remoción de servicios existentes</v>
          </cell>
          <cell r="G19" t="str">
            <v>ml</v>
          </cell>
        </row>
        <row r="20">
          <cell r="C20">
            <v>201.15</v>
          </cell>
          <cell r="D20">
            <v>201</v>
          </cell>
          <cell r="F20" t="str">
            <v>Remoción de obstáculos</v>
          </cell>
          <cell r="G20" t="str">
            <v>ml</v>
          </cell>
        </row>
        <row r="21">
          <cell r="C21">
            <v>201.16</v>
          </cell>
          <cell r="D21">
            <v>201</v>
          </cell>
          <cell r="E21" t="str">
            <v>201P</v>
          </cell>
          <cell r="F21" t="str">
            <v>Demolición de estructuras</v>
          </cell>
          <cell r="G21" t="str">
            <v>m3</v>
          </cell>
          <cell r="H21" t="str">
            <v>La unidad de pago es el m³</v>
          </cell>
        </row>
        <row r="22">
          <cell r="C22">
            <v>201.17</v>
          </cell>
          <cell r="D22">
            <v>201</v>
          </cell>
          <cell r="E22" t="str">
            <v>201P-1</v>
          </cell>
          <cell r="F22" t="str">
            <v>Demolición de pavimento asfáltico</v>
          </cell>
          <cell r="G22" t="str">
            <v>m3</v>
          </cell>
          <cell r="H22" t="str">
            <v>La unidad de pago es el m³</v>
          </cell>
        </row>
        <row r="23">
          <cell r="C23">
            <v>201.18</v>
          </cell>
          <cell r="D23">
            <v>201</v>
          </cell>
          <cell r="E23" t="str">
            <v>201P-2</v>
          </cell>
          <cell r="F23" t="str">
            <v>Demolición total o parcial de estructuras</v>
          </cell>
          <cell r="G23" t="str">
            <v>m3</v>
          </cell>
        </row>
        <row r="24">
          <cell r="C24">
            <v>210.1</v>
          </cell>
          <cell r="D24">
            <v>210</v>
          </cell>
          <cell r="F24" t="str">
            <v>Excavación sin clasificar de la explanación, canales y préstamos</v>
          </cell>
          <cell r="G24" t="str">
            <v>m3</v>
          </cell>
          <cell r="H24" t="str">
            <v>No habrá pago por las excavaciones y disposición o desecho de los materiales no utilizados en las zonas de préstamo. No incluye transporte</v>
          </cell>
        </row>
        <row r="25">
          <cell r="C25">
            <v>210.2</v>
          </cell>
          <cell r="D25">
            <v>210</v>
          </cell>
          <cell r="F25" t="str">
            <v>Excavación en roca de la explanación, canales y préstamos</v>
          </cell>
          <cell r="G25" t="str">
            <v>m3</v>
          </cell>
        </row>
        <row r="26">
          <cell r="C26">
            <v>210.3</v>
          </cell>
          <cell r="D26">
            <v>210</v>
          </cell>
          <cell r="F26" t="str">
            <v>Excavación en material común  de la explanación, canales y préstamos</v>
          </cell>
          <cell r="G26" t="str">
            <v>m3</v>
          </cell>
        </row>
        <row r="27">
          <cell r="C27">
            <v>210.4</v>
          </cell>
          <cell r="D27">
            <v>210</v>
          </cell>
          <cell r="E27" t="str">
            <v>210P</v>
          </cell>
          <cell r="F27" t="str">
            <v>Limpieza de canales</v>
          </cell>
          <cell r="G27" t="str">
            <v>m3</v>
          </cell>
        </row>
        <row r="28">
          <cell r="C28">
            <v>211</v>
          </cell>
          <cell r="D28">
            <v>211</v>
          </cell>
          <cell r="F28" t="str">
            <v>Remoción de derrumbes</v>
          </cell>
          <cell r="G28" t="str">
            <v>m3</v>
          </cell>
          <cell r="H28" t="str">
            <v>No incluye el transporte a distancias mayores a 100 ml</v>
          </cell>
        </row>
        <row r="29">
          <cell r="C29">
            <v>211.1</v>
          </cell>
          <cell r="D29">
            <v>211</v>
          </cell>
          <cell r="E29" t="str">
            <v>211P</v>
          </cell>
          <cell r="F29" t="str">
            <v>Remoción de derrumbes</v>
          </cell>
          <cell r="G29" t="str">
            <v>m3</v>
          </cell>
          <cell r="H29" t="str">
            <v>Incluye transporte hasta 5 km</v>
          </cell>
        </row>
        <row r="30">
          <cell r="C30">
            <v>220</v>
          </cell>
          <cell r="D30">
            <v>220</v>
          </cell>
          <cell r="F30" t="str">
            <v>Terraplenes</v>
          </cell>
          <cell r="G30" t="str">
            <v>m3</v>
          </cell>
          <cell r="H30" t="str">
            <v>No incluye el suministro de materiales y el transporte</v>
          </cell>
        </row>
        <row r="31">
          <cell r="C31">
            <v>220.1</v>
          </cell>
          <cell r="D31">
            <v>220</v>
          </cell>
          <cell r="E31" t="str">
            <v>220P</v>
          </cell>
          <cell r="F31" t="str">
            <v>Terraplenes</v>
          </cell>
          <cell r="G31" t="str">
            <v>m3</v>
          </cell>
          <cell r="H31" t="str">
            <v>Incluye el suministro y transporte de materiales</v>
          </cell>
        </row>
        <row r="32">
          <cell r="C32">
            <v>221.1</v>
          </cell>
          <cell r="D32">
            <v>221</v>
          </cell>
          <cell r="F32" t="str">
            <v>Pedraplén compacto</v>
          </cell>
          <cell r="G32" t="str">
            <v>m3</v>
          </cell>
          <cell r="H32" t="str">
            <v>No incluye la corona, el suministro de materiales y el transporte</v>
          </cell>
        </row>
        <row r="33">
          <cell r="C33">
            <v>221.2</v>
          </cell>
          <cell r="D33">
            <v>221</v>
          </cell>
          <cell r="F33" t="str">
            <v>Pedraplén suelto</v>
          </cell>
          <cell r="G33" t="str">
            <v>m3</v>
          </cell>
        </row>
        <row r="34">
          <cell r="C34">
            <v>230.1</v>
          </cell>
          <cell r="D34">
            <v>230</v>
          </cell>
          <cell r="F34" t="str">
            <v>Mejoramiento de la subrasante involucrando el suelo existente</v>
          </cell>
          <cell r="G34" t="str">
            <v>m2</v>
          </cell>
          <cell r="H34" t="str">
            <v>No incluye suministro y transporte de material adicionado y transporte de material inadecuado.</v>
          </cell>
        </row>
        <row r="35">
          <cell r="C35">
            <v>230.2</v>
          </cell>
          <cell r="D35">
            <v>230</v>
          </cell>
          <cell r="F35" t="str">
            <v>Mejoramiento de la subrasante empleando únicamente material adicionado</v>
          </cell>
          <cell r="G35" t="str">
            <v>m3</v>
          </cell>
        </row>
        <row r="36">
          <cell r="C36">
            <v>310</v>
          </cell>
          <cell r="D36">
            <v>310</v>
          </cell>
          <cell r="F36" t="str">
            <v>Conformación de la calzada existente</v>
          </cell>
          <cell r="G36" t="str">
            <v>m2</v>
          </cell>
          <cell r="H36" t="str">
            <v>No incluye suministro transporte y colocación de los materiales de afirmado y subbase.</v>
          </cell>
        </row>
        <row r="37">
          <cell r="C37">
            <v>310.3</v>
          </cell>
          <cell r="D37">
            <v>310</v>
          </cell>
          <cell r="E37" t="str">
            <v>310P-3</v>
          </cell>
          <cell r="F37" t="str">
            <v>Conformación de talud con suministro de material impermeable seleccionado</v>
          </cell>
          <cell r="G37" t="str">
            <v>m3</v>
          </cell>
        </row>
        <row r="38">
          <cell r="C38">
            <v>310.39999999999998</v>
          </cell>
          <cell r="D38">
            <v>310</v>
          </cell>
          <cell r="E38" t="str">
            <v>310P-4</v>
          </cell>
          <cell r="F38" t="str">
            <v xml:space="preserve">Conformación de talud sin suministro de material </v>
          </cell>
          <cell r="G38" t="str">
            <v>m3</v>
          </cell>
        </row>
        <row r="39">
          <cell r="C39">
            <v>311</v>
          </cell>
          <cell r="D39">
            <v>311</v>
          </cell>
          <cell r="F39" t="str">
            <v>Afirmado</v>
          </cell>
          <cell r="G39" t="str">
            <v>m3</v>
          </cell>
          <cell r="H39" t="str">
            <v>No incluye producto estabilizante</v>
          </cell>
        </row>
        <row r="40">
          <cell r="C40">
            <v>311.10000000000002</v>
          </cell>
          <cell r="D40">
            <v>311</v>
          </cell>
          <cell r="E40" t="str">
            <v>311P</v>
          </cell>
          <cell r="F40" t="str">
            <v>Bacheo con material de afirmado</v>
          </cell>
          <cell r="G40" t="str">
            <v>m3</v>
          </cell>
          <cell r="H40" t="str">
            <v>Varia el cálculo del volumen</v>
          </cell>
        </row>
        <row r="41">
          <cell r="C41">
            <v>311.2</v>
          </cell>
          <cell r="D41">
            <v>311</v>
          </cell>
          <cell r="E41" t="str">
            <v>311P-1</v>
          </cell>
          <cell r="F41" t="str">
            <v>Relleno con material de afirmado</v>
          </cell>
          <cell r="G41" t="str">
            <v>m3</v>
          </cell>
        </row>
        <row r="42">
          <cell r="C42">
            <v>312</v>
          </cell>
          <cell r="E42" t="str">
            <v>312P</v>
          </cell>
          <cell r="F42" t="str">
            <v>Relleno con material de afirmado para realce de cunetas</v>
          </cell>
          <cell r="G42" t="str">
            <v>m3</v>
          </cell>
        </row>
        <row r="43">
          <cell r="C43">
            <v>320.10000000000002</v>
          </cell>
          <cell r="D43">
            <v>320</v>
          </cell>
          <cell r="F43" t="str">
            <v>Subbase granular de C.B.R.&gt; 20%</v>
          </cell>
          <cell r="G43" t="str">
            <v>m3</v>
          </cell>
          <cell r="H43" t="str">
            <v>No incluye producto estabilizante</v>
          </cell>
        </row>
        <row r="44">
          <cell r="C44">
            <v>320.2</v>
          </cell>
          <cell r="D44">
            <v>320</v>
          </cell>
          <cell r="F44" t="str">
            <v>Subbase granular de C.B.R.&gt; 30%</v>
          </cell>
          <cell r="G44" t="str">
            <v>m3</v>
          </cell>
        </row>
        <row r="45">
          <cell r="C45">
            <v>320.3</v>
          </cell>
          <cell r="D45">
            <v>320</v>
          </cell>
          <cell r="F45" t="str">
            <v>Subbase granular de C.B.R.&gt; 40%</v>
          </cell>
          <cell r="G45" t="str">
            <v>m3</v>
          </cell>
        </row>
        <row r="46">
          <cell r="C46">
            <v>320.39999999999998</v>
          </cell>
          <cell r="D46">
            <v>320</v>
          </cell>
          <cell r="F46" t="str">
            <v>Subbase granular para bacheo</v>
          </cell>
          <cell r="G46" t="str">
            <v>m3</v>
          </cell>
        </row>
        <row r="47">
          <cell r="C47">
            <v>330.1</v>
          </cell>
          <cell r="D47">
            <v>330</v>
          </cell>
          <cell r="F47" t="str">
            <v>Base granular</v>
          </cell>
          <cell r="G47" t="str">
            <v>m3</v>
          </cell>
          <cell r="H47" t="str">
            <v>No incluye producto estabilizante</v>
          </cell>
        </row>
        <row r="48">
          <cell r="C48">
            <v>330.2</v>
          </cell>
          <cell r="D48">
            <v>330</v>
          </cell>
          <cell r="F48" t="str">
            <v>Base granular para bacheo</v>
          </cell>
          <cell r="G48" t="str">
            <v>m3</v>
          </cell>
        </row>
        <row r="49">
          <cell r="C49">
            <v>330.3</v>
          </cell>
          <cell r="D49">
            <v>330</v>
          </cell>
          <cell r="E49" t="str">
            <v>330P</v>
          </cell>
          <cell r="F49" t="str">
            <v>Base triturada</v>
          </cell>
          <cell r="G49" t="str">
            <v>m³</v>
          </cell>
        </row>
        <row r="50">
          <cell r="C50">
            <v>340.1</v>
          </cell>
          <cell r="D50">
            <v>340</v>
          </cell>
          <cell r="F50" t="str">
            <v>Base estabilizada con emulsión asfáltica tipo BEE-1</v>
          </cell>
          <cell r="G50" t="str">
            <v>m3</v>
          </cell>
          <cell r="H50" t="str">
            <v>No incluye la emulsión asfáltica</v>
          </cell>
        </row>
        <row r="51">
          <cell r="C51">
            <v>340.2</v>
          </cell>
          <cell r="D51">
            <v>340</v>
          </cell>
          <cell r="F51" t="str">
            <v>Base estabilizada con emulsión asfáltica tipo BEE-2</v>
          </cell>
          <cell r="G51" t="str">
            <v>m3</v>
          </cell>
        </row>
        <row r="52">
          <cell r="C52">
            <v>340.3</v>
          </cell>
          <cell r="D52">
            <v>340</v>
          </cell>
          <cell r="F52" t="str">
            <v>Base estabilizada con emulsión asfáltica tipo BEE-3</v>
          </cell>
          <cell r="G52" t="str">
            <v>m3</v>
          </cell>
        </row>
        <row r="53">
          <cell r="C53">
            <v>341.1</v>
          </cell>
          <cell r="D53">
            <v>341</v>
          </cell>
          <cell r="F53" t="str">
            <v>Base estabilizada con cemento</v>
          </cell>
          <cell r="G53" t="str">
            <v>m3</v>
          </cell>
        </row>
        <row r="54">
          <cell r="C54">
            <v>341.2</v>
          </cell>
          <cell r="D54">
            <v>341</v>
          </cell>
          <cell r="F54" t="str">
            <v>Cemento</v>
          </cell>
          <cell r="G54" t="str">
            <v>Kg</v>
          </cell>
        </row>
        <row r="55">
          <cell r="C55">
            <v>342.1</v>
          </cell>
          <cell r="D55">
            <v>342</v>
          </cell>
          <cell r="F55" t="str">
            <v>Base estabilizada con compuestos multienzimáticos orgánicos tipo BEMO-1</v>
          </cell>
          <cell r="G55" t="str">
            <v>m3</v>
          </cell>
        </row>
        <row r="56">
          <cell r="C56">
            <v>342.2</v>
          </cell>
          <cell r="D56">
            <v>342</v>
          </cell>
          <cell r="F56" t="str">
            <v>Base estabilizada con compuestos multienzimáticos orgánicos tipo BEMO-2</v>
          </cell>
          <cell r="G56" t="str">
            <v>m3</v>
          </cell>
        </row>
        <row r="57">
          <cell r="C57">
            <v>342.3</v>
          </cell>
          <cell r="D57">
            <v>342</v>
          </cell>
          <cell r="F57" t="str">
            <v>Compuesto multienzimático orgánico</v>
          </cell>
          <cell r="G57" t="str">
            <v>Cl</v>
          </cell>
        </row>
        <row r="58">
          <cell r="C58">
            <v>410</v>
          </cell>
          <cell r="D58">
            <v>410</v>
          </cell>
          <cell r="F58" t="str">
            <v>Cemento asfáltico</v>
          </cell>
          <cell r="G58" t="str">
            <v>Kg</v>
          </cell>
        </row>
        <row r="59">
          <cell r="C59">
            <v>411.1</v>
          </cell>
          <cell r="D59">
            <v>411</v>
          </cell>
          <cell r="F59" t="str">
            <v>Emulsión asfáltica de rotura media CRM</v>
          </cell>
          <cell r="G59" t="str">
            <v>Lt</v>
          </cell>
        </row>
        <row r="60">
          <cell r="C60">
            <v>411.2</v>
          </cell>
          <cell r="D60">
            <v>411</v>
          </cell>
          <cell r="F60" t="str">
            <v>Emulsión asfáltica de rotura lenta CRL-1</v>
          </cell>
          <cell r="G60" t="str">
            <v>Lt</v>
          </cell>
        </row>
        <row r="61">
          <cell r="C61">
            <v>411.3</v>
          </cell>
          <cell r="D61">
            <v>411</v>
          </cell>
          <cell r="F61" t="str">
            <v>Emulsión asfáltica de rotura lenta CRL-1h</v>
          </cell>
          <cell r="G61" t="str">
            <v>Lt</v>
          </cell>
        </row>
        <row r="62">
          <cell r="C62">
            <v>413</v>
          </cell>
          <cell r="D62">
            <v>413</v>
          </cell>
          <cell r="F62" t="str">
            <v>Excavación para reparación del pavimento existente</v>
          </cell>
          <cell r="G62" t="str">
            <v>m3</v>
          </cell>
        </row>
        <row r="63">
          <cell r="C63">
            <v>413.1</v>
          </cell>
          <cell r="D63">
            <v>413</v>
          </cell>
          <cell r="E63" t="str">
            <v>413P</v>
          </cell>
          <cell r="F63" t="str">
            <v>Excavación para reparación del pavimento existente</v>
          </cell>
          <cell r="G63" t="str">
            <v>m3</v>
          </cell>
          <cell r="H63" t="str">
            <v>Tiene en cuenta el programa PICO y PALA</v>
          </cell>
        </row>
        <row r="64">
          <cell r="C64">
            <v>420</v>
          </cell>
          <cell r="D64">
            <v>420</v>
          </cell>
          <cell r="F64" t="str">
            <v>Imprimación</v>
          </cell>
          <cell r="G64" t="str">
            <v>m2</v>
          </cell>
        </row>
        <row r="65">
          <cell r="C65">
            <v>421</v>
          </cell>
          <cell r="D65">
            <v>421</v>
          </cell>
          <cell r="F65" t="str">
            <v>Riego de liga</v>
          </cell>
          <cell r="G65" t="str">
            <v>m2</v>
          </cell>
        </row>
        <row r="66">
          <cell r="C66">
            <v>421.1</v>
          </cell>
          <cell r="D66">
            <v>421</v>
          </cell>
          <cell r="F66" t="str">
            <v>Riego de liga (cemento asfáltico)</v>
          </cell>
          <cell r="G66" t="str">
            <v>m2</v>
          </cell>
        </row>
        <row r="67">
          <cell r="C67">
            <v>421.2</v>
          </cell>
          <cell r="D67">
            <v>421</v>
          </cell>
          <cell r="F67" t="str">
            <v>Riego de liga (emulsión asfáltica)</v>
          </cell>
          <cell r="G67" t="str">
            <v>m2</v>
          </cell>
        </row>
        <row r="68">
          <cell r="C68">
            <v>430</v>
          </cell>
          <cell r="D68">
            <v>430</v>
          </cell>
          <cell r="F68" t="str">
            <v>Tratamiento superficial simple</v>
          </cell>
          <cell r="G68" t="str">
            <v>m2</v>
          </cell>
        </row>
        <row r="69">
          <cell r="C69">
            <v>431</v>
          </cell>
          <cell r="D69">
            <v>431</v>
          </cell>
          <cell r="F69" t="str">
            <v>Tratamiento superficial doble</v>
          </cell>
          <cell r="G69" t="str">
            <v>m2</v>
          </cell>
        </row>
        <row r="70">
          <cell r="C70">
            <v>432</v>
          </cell>
          <cell r="D70">
            <v>432</v>
          </cell>
          <cell r="F70" t="str">
            <v>Sello de arena - asfalto</v>
          </cell>
          <cell r="G70" t="str">
            <v>m2</v>
          </cell>
        </row>
        <row r="71">
          <cell r="C71">
            <v>433</v>
          </cell>
          <cell r="D71">
            <v>433</v>
          </cell>
          <cell r="F71" t="str">
            <v>Lechada asfáltica</v>
          </cell>
          <cell r="G71" t="str">
            <v>m2</v>
          </cell>
        </row>
        <row r="72">
          <cell r="C72">
            <v>434</v>
          </cell>
          <cell r="E72" t="str">
            <v>434P</v>
          </cell>
          <cell r="F72" t="str">
            <v>Sello de grietas</v>
          </cell>
          <cell r="G72" t="str">
            <v>ml</v>
          </cell>
        </row>
        <row r="73">
          <cell r="C73">
            <v>435</v>
          </cell>
          <cell r="E73" t="str">
            <v>435P</v>
          </cell>
          <cell r="F73" t="str">
            <v>Sello de juntas de pavimento de concreto hidráulico</v>
          </cell>
          <cell r="G73" t="str">
            <v>ml</v>
          </cell>
        </row>
        <row r="74">
          <cell r="C74">
            <v>440.1</v>
          </cell>
          <cell r="D74">
            <v>440</v>
          </cell>
          <cell r="F74" t="str">
            <v>Mezcla densa en frío tipo MDF-1</v>
          </cell>
          <cell r="G74" t="str">
            <v>m3</v>
          </cell>
          <cell r="H74" t="str">
            <v>No incluye suministro y almacenamiento del cemento asfáltico</v>
          </cell>
        </row>
        <row r="75">
          <cell r="C75">
            <v>440.2</v>
          </cell>
          <cell r="D75">
            <v>440</v>
          </cell>
          <cell r="F75" t="str">
            <v>Mezcla densa en frío tipo MDF-2</v>
          </cell>
          <cell r="G75" t="str">
            <v>m3</v>
          </cell>
        </row>
        <row r="76">
          <cell r="C76">
            <v>440.3</v>
          </cell>
          <cell r="D76">
            <v>440</v>
          </cell>
          <cell r="F76" t="str">
            <v>Mezcla densa en frío tipo MDF-3</v>
          </cell>
          <cell r="G76" t="str">
            <v>m3</v>
          </cell>
        </row>
        <row r="77">
          <cell r="C77">
            <v>440.5</v>
          </cell>
          <cell r="D77">
            <v>440</v>
          </cell>
          <cell r="F77" t="str">
            <v>Mezcla densa en frío para bacheo</v>
          </cell>
          <cell r="G77" t="str">
            <v>m3</v>
          </cell>
        </row>
        <row r="78">
          <cell r="C78">
            <v>441.1</v>
          </cell>
          <cell r="D78">
            <v>441</v>
          </cell>
          <cell r="F78" t="str">
            <v>Mezcla abierta en frío tipo MAF-1</v>
          </cell>
          <cell r="G78" t="str">
            <v>m3</v>
          </cell>
        </row>
        <row r="79">
          <cell r="C79">
            <v>441.2</v>
          </cell>
          <cell r="D79">
            <v>441</v>
          </cell>
          <cell r="F79" t="str">
            <v>Mezcla abierta en frío tipo MAF-2</v>
          </cell>
          <cell r="G79" t="str">
            <v>m3</v>
          </cell>
        </row>
        <row r="80">
          <cell r="C80">
            <v>441.3</v>
          </cell>
          <cell r="D80">
            <v>441</v>
          </cell>
          <cell r="F80" t="str">
            <v>Mezcla abierta en frío tipo MAF-3</v>
          </cell>
          <cell r="G80" t="str">
            <v>m3</v>
          </cell>
        </row>
        <row r="81">
          <cell r="C81">
            <v>441.4</v>
          </cell>
          <cell r="D81">
            <v>441</v>
          </cell>
          <cell r="F81" t="str">
            <v>Mezcla abierta en frío para bacheo</v>
          </cell>
          <cell r="G81" t="str">
            <v>m3</v>
          </cell>
        </row>
        <row r="82">
          <cell r="C82">
            <v>450.1</v>
          </cell>
          <cell r="D82">
            <v>450</v>
          </cell>
          <cell r="F82" t="str">
            <v>Mezcla densa en caliente tipo MDC-1</v>
          </cell>
          <cell r="G82" t="str">
            <v>m3</v>
          </cell>
        </row>
        <row r="83">
          <cell r="C83">
            <v>450.2</v>
          </cell>
          <cell r="D83">
            <v>450</v>
          </cell>
          <cell r="F83" t="str">
            <v>Mezcla densa en caliente tipo MDC-2</v>
          </cell>
          <cell r="G83" t="str">
            <v>m3</v>
          </cell>
        </row>
        <row r="84">
          <cell r="C84">
            <v>450.3</v>
          </cell>
          <cell r="D84">
            <v>450</v>
          </cell>
          <cell r="F84" t="str">
            <v>Mezcla densa en caliente tipo MDC-3</v>
          </cell>
          <cell r="G84" t="str">
            <v>m3</v>
          </cell>
        </row>
        <row r="85">
          <cell r="C85">
            <v>450.4</v>
          </cell>
          <cell r="D85">
            <v>450</v>
          </cell>
          <cell r="F85" t="str">
            <v>Mezcla densa en caliente para bacheo</v>
          </cell>
          <cell r="G85" t="str">
            <v>m3</v>
          </cell>
        </row>
        <row r="86">
          <cell r="C86">
            <v>450.5</v>
          </cell>
          <cell r="D86">
            <v>450</v>
          </cell>
          <cell r="E86" t="str">
            <v>450P</v>
          </cell>
          <cell r="F86" t="str">
            <v>Parcheo con mezcla densa en caliente tipo MDC-2</v>
          </cell>
          <cell r="G86" t="str">
            <v>m3</v>
          </cell>
          <cell r="H86" t="str">
            <v>Incluye cajeo, riego de liga, suministro y transporte del cemento asfáltico</v>
          </cell>
        </row>
        <row r="87">
          <cell r="C87">
            <v>450.6</v>
          </cell>
          <cell r="D87">
            <v>450</v>
          </cell>
          <cell r="E87" t="str">
            <v>450P-1</v>
          </cell>
          <cell r="F87" t="str">
            <v>Mezcla densa en caliente tipo MDC-2</v>
          </cell>
          <cell r="G87" t="str">
            <v>m3</v>
          </cell>
          <cell r="H87" t="str">
            <v>Incluye riego de liga, suministro y transporte del cemento asfáltico</v>
          </cell>
        </row>
        <row r="88">
          <cell r="C88">
            <v>450.7</v>
          </cell>
          <cell r="D88">
            <v>450</v>
          </cell>
          <cell r="E88" t="str">
            <v>450P-1</v>
          </cell>
          <cell r="F88" t="str">
            <v>Mezcla densa en caliente tipo MDC-1</v>
          </cell>
          <cell r="G88" t="str">
            <v>m3</v>
          </cell>
          <cell r="H88" t="str">
            <v>Incluye riego de liga, suministro y transporte del cemento asfáltico</v>
          </cell>
        </row>
        <row r="89">
          <cell r="C89">
            <v>450.8</v>
          </cell>
          <cell r="D89">
            <v>450</v>
          </cell>
          <cell r="E89" t="str">
            <v>450P-1</v>
          </cell>
          <cell r="F89" t="str">
            <v>Mezcla densa en caliente tipo MDC-3</v>
          </cell>
          <cell r="G89" t="str">
            <v>m3</v>
          </cell>
          <cell r="H89" t="str">
            <v>Incluye riego de liga, suministro y transporte del cemento asfáltico</v>
          </cell>
        </row>
        <row r="90">
          <cell r="C90">
            <v>450.9</v>
          </cell>
          <cell r="D90">
            <v>450</v>
          </cell>
          <cell r="E90" t="str">
            <v>450P-2</v>
          </cell>
          <cell r="F90" t="str">
            <v>Parcheo con fresado y mezcla densa en caliente tipo MDC-2</v>
          </cell>
          <cell r="G90" t="str">
            <v>m3</v>
          </cell>
          <cell r="H90" t="str">
            <v>Incluye cajeo, riego de liga, suministro y transporte del cemento asfáltico</v>
          </cell>
        </row>
        <row r="91">
          <cell r="C91">
            <v>450.11</v>
          </cell>
          <cell r="D91">
            <v>450</v>
          </cell>
          <cell r="E91" t="str">
            <v>450P-3</v>
          </cell>
          <cell r="F91" t="str">
            <v>Mezcla densa en caliente tipo MDC-1 para bacheo</v>
          </cell>
          <cell r="G91" t="str">
            <v>m3</v>
          </cell>
          <cell r="H91" t="str">
            <v>Incluye riego de liga, suministro y transporte del cemento asfáltico</v>
          </cell>
        </row>
        <row r="92">
          <cell r="C92">
            <v>450.12</v>
          </cell>
          <cell r="D92">
            <v>450</v>
          </cell>
          <cell r="E92" t="str">
            <v>450P-3</v>
          </cell>
          <cell r="F92" t="str">
            <v>Mezcla densa en caliente tipo MDC-1 para bacheo</v>
          </cell>
          <cell r="G92" t="str">
            <v>m3</v>
          </cell>
          <cell r="H92" t="str">
            <v>Incluye cajeo, riego de liga, suministro y transporte del cemento asfáltico</v>
          </cell>
        </row>
        <row r="93">
          <cell r="C93">
            <v>450.13</v>
          </cell>
          <cell r="D93">
            <v>450</v>
          </cell>
          <cell r="E93" t="str">
            <v>450P-3</v>
          </cell>
          <cell r="F93" t="str">
            <v>Mezcla densa en caliente tipo MDC-2 para parcheo</v>
          </cell>
          <cell r="G93" t="str">
            <v>m3</v>
          </cell>
          <cell r="H93" t="str">
            <v>Transporte, suministro y transporte del cemento asfáltico</v>
          </cell>
        </row>
        <row r="94">
          <cell r="C94">
            <v>450.14</v>
          </cell>
          <cell r="D94">
            <v>450</v>
          </cell>
          <cell r="E94" t="str">
            <v>450P-1</v>
          </cell>
          <cell r="F94" t="str">
            <v>Mezcla densa en caliente tipo MDC-1</v>
          </cell>
          <cell r="G94" t="str">
            <v>m3</v>
          </cell>
          <cell r="H94" t="str">
            <v>Incluye suministro y transporte del cemento asfáltico</v>
          </cell>
        </row>
        <row r="95">
          <cell r="C95">
            <v>450.15</v>
          </cell>
          <cell r="D95">
            <v>450</v>
          </cell>
          <cell r="E95" t="str">
            <v>450P-1</v>
          </cell>
          <cell r="F95" t="str">
            <v>Mezcla densa en caliente tipo MDC-2</v>
          </cell>
          <cell r="G95" t="str">
            <v>m3</v>
          </cell>
          <cell r="H95" t="str">
            <v>Incluye suministro y transporte del cemento asfáltico</v>
          </cell>
        </row>
        <row r="96">
          <cell r="C96">
            <v>450.16</v>
          </cell>
          <cell r="D96">
            <v>450</v>
          </cell>
          <cell r="E96" t="str">
            <v>450P</v>
          </cell>
          <cell r="F96" t="str">
            <v>Parcheo con mezcla densa en caliente tipo MDC-2</v>
          </cell>
          <cell r="G96" t="str">
            <v>m3</v>
          </cell>
          <cell r="H96" t="str">
            <v>Incluye estudios y diseños, cajeo, riego de liga, suministro y transporte del cemento asfáltico</v>
          </cell>
        </row>
        <row r="97">
          <cell r="C97">
            <v>450.17</v>
          </cell>
          <cell r="D97">
            <v>450</v>
          </cell>
          <cell r="E97" t="str">
            <v>450P-1</v>
          </cell>
          <cell r="F97" t="str">
            <v>Mezcla densa en caliente tipo MDC-2</v>
          </cell>
          <cell r="G97" t="str">
            <v>m3</v>
          </cell>
          <cell r="H97" t="str">
            <v>Incluye estudios y diseños, riego de liga, suministro y transporte del cemento asfáltico</v>
          </cell>
        </row>
        <row r="98">
          <cell r="C98">
            <v>450.18</v>
          </cell>
          <cell r="D98">
            <v>450</v>
          </cell>
          <cell r="E98" t="str">
            <v>450P</v>
          </cell>
          <cell r="F98" t="str">
            <v>Parcheo con mezcla densa en caliente tipo MDC-2</v>
          </cell>
          <cell r="G98" t="str">
            <v>m3</v>
          </cell>
          <cell r="H98" t="str">
            <v>Incluye riego de liga, suministro y transporte del cemento asfáltico</v>
          </cell>
        </row>
        <row r="99">
          <cell r="C99">
            <v>450.19</v>
          </cell>
          <cell r="D99">
            <v>450</v>
          </cell>
          <cell r="E99" t="str">
            <v>450P-3</v>
          </cell>
          <cell r="F99" t="str">
            <v>Mezcla densa en caliente tipo MDC-2 para bacheo</v>
          </cell>
          <cell r="G99" t="str">
            <v>m3</v>
          </cell>
          <cell r="H99" t="str">
            <v>Incluye riego de liga, suministro y transporte del cemento asfáltico</v>
          </cell>
        </row>
        <row r="100">
          <cell r="C100">
            <v>450.21</v>
          </cell>
          <cell r="D100">
            <v>450</v>
          </cell>
          <cell r="E100" t="str">
            <v>450P-1</v>
          </cell>
          <cell r="F100" t="str">
            <v>Mezcla densa en caliente tipo MDC-1</v>
          </cell>
          <cell r="G100" t="str">
            <v>m3</v>
          </cell>
          <cell r="H100" t="str">
            <v>Incluye estudios y diseños, riego de liga, suministro y transporte del cemento asfáltico</v>
          </cell>
        </row>
        <row r="101">
          <cell r="C101">
            <v>450.22</v>
          </cell>
          <cell r="D101">
            <v>450</v>
          </cell>
          <cell r="E101" t="str">
            <v>450P</v>
          </cell>
          <cell r="F101" t="str">
            <v>Parcheo con mezcla densa en caliente tipo MDC-3</v>
          </cell>
          <cell r="G101" t="str">
            <v>m3</v>
          </cell>
          <cell r="H101" t="str">
            <v>Incluye estudios y diseños, cajeo, riego de liga, suministro y transporte del cemento asfáltico</v>
          </cell>
        </row>
        <row r="102">
          <cell r="C102">
            <v>450.23</v>
          </cell>
          <cell r="D102">
            <v>450</v>
          </cell>
          <cell r="E102" t="str">
            <v>450P-1</v>
          </cell>
          <cell r="F102" t="str">
            <v>Mezcla densa en caliente tipo MDC-1</v>
          </cell>
          <cell r="G102" t="str">
            <v>m3</v>
          </cell>
          <cell r="H102" t="str">
            <v>Incluye estudios y diseños y suministro y transporte del cemento asfáltico</v>
          </cell>
        </row>
        <row r="103">
          <cell r="C103">
            <v>450.24</v>
          </cell>
          <cell r="D103">
            <v>450</v>
          </cell>
          <cell r="E103" t="str">
            <v>450P-1</v>
          </cell>
          <cell r="F103" t="str">
            <v>Mezcla densa en caliente tipo MDC-2</v>
          </cell>
          <cell r="G103" t="str">
            <v>m3</v>
          </cell>
          <cell r="H103" t="str">
            <v>Incluye estudios y diseños y suministro y transporte del cemento asfáltico</v>
          </cell>
        </row>
        <row r="104">
          <cell r="C104">
            <v>450.25</v>
          </cell>
          <cell r="D104">
            <v>450</v>
          </cell>
          <cell r="E104" t="str">
            <v>450P</v>
          </cell>
          <cell r="F104" t="str">
            <v>Parcheo con mezcla densa en caliente tipo MDC-2</v>
          </cell>
          <cell r="G104" t="str">
            <v>m3</v>
          </cell>
          <cell r="H104" t="str">
            <v>Incluye estudios y diseños, riego de liga, suministro y transporte del cemento asfáltico</v>
          </cell>
        </row>
        <row r="105">
          <cell r="C105">
            <v>450.26</v>
          </cell>
          <cell r="D105">
            <v>450</v>
          </cell>
          <cell r="E105" t="str">
            <v>450P-3</v>
          </cell>
          <cell r="F105" t="str">
            <v>Mezcla densa en caliente tipo MDC-2 para bacheo</v>
          </cell>
          <cell r="G105" t="str">
            <v>m3</v>
          </cell>
          <cell r="H105" t="str">
            <v>Incluye estudios y diseños, suministro y transporte del cemento asfáltico y riego de liga</v>
          </cell>
        </row>
        <row r="106">
          <cell r="C106">
            <v>450.27</v>
          </cell>
          <cell r="D106">
            <v>450</v>
          </cell>
          <cell r="E106" t="str">
            <v>450P-1</v>
          </cell>
          <cell r="F106" t="str">
            <v>Mezcla densa en caliente tipo MDC-3</v>
          </cell>
          <cell r="G106" t="str">
            <v>m3</v>
          </cell>
          <cell r="H106" t="str">
            <v>Incluye estudios y diseños, riego de liga, suministro y transporte del cemento asfáltico</v>
          </cell>
        </row>
        <row r="107">
          <cell r="C107">
            <v>450.28</v>
          </cell>
          <cell r="D107">
            <v>450</v>
          </cell>
          <cell r="E107" t="str">
            <v>450P-1</v>
          </cell>
          <cell r="F107" t="str">
            <v>Mezcla densa en caliente tipo MDC-3</v>
          </cell>
          <cell r="G107" t="str">
            <v>m3</v>
          </cell>
          <cell r="H107" t="str">
            <v>Incluye estudios y diseños, riego de liga, suministro y transporte del cemento asfáltico</v>
          </cell>
        </row>
        <row r="108">
          <cell r="C108">
            <v>450.29</v>
          </cell>
          <cell r="D108">
            <v>450</v>
          </cell>
          <cell r="E108" t="str">
            <v>450P-3</v>
          </cell>
          <cell r="F108" t="str">
            <v>Mezcla densa en caliente tipo MDC-1 para bacheo</v>
          </cell>
          <cell r="G108" t="str">
            <v>m3</v>
          </cell>
          <cell r="H108" t="str">
            <v>Incluye estudios y diseños, suministro y transporte del cemento asfáltico y riego de liga</v>
          </cell>
        </row>
        <row r="109">
          <cell r="C109">
            <v>451.1</v>
          </cell>
          <cell r="D109">
            <v>451</v>
          </cell>
          <cell r="F109" t="str">
            <v>Mezcla abierta en caliente tipo MAC-1</v>
          </cell>
          <cell r="G109" t="str">
            <v>m3</v>
          </cell>
        </row>
        <row r="110">
          <cell r="C110">
            <v>451.2</v>
          </cell>
          <cell r="D110">
            <v>451</v>
          </cell>
          <cell r="F110" t="str">
            <v>Mezcla abierta en caliente tipo MAC-2</v>
          </cell>
          <cell r="G110" t="str">
            <v>m3</v>
          </cell>
        </row>
        <row r="111">
          <cell r="C111">
            <v>451.3</v>
          </cell>
          <cell r="D111">
            <v>451</v>
          </cell>
          <cell r="F111" t="str">
            <v>Mezcla abierta en caliente tipo MAC-3</v>
          </cell>
          <cell r="G111" t="str">
            <v>m3</v>
          </cell>
        </row>
        <row r="112">
          <cell r="C112">
            <v>451.4</v>
          </cell>
          <cell r="D112">
            <v>451</v>
          </cell>
          <cell r="E112" t="str">
            <v>451P</v>
          </cell>
          <cell r="F112" t="str">
            <v>Mezcla abierta en caliente tipo MAC-3</v>
          </cell>
          <cell r="G112" t="str">
            <v>m3</v>
          </cell>
          <cell r="H112" t="str">
            <v>Incluye suministro y transporte del cemento asfáltico</v>
          </cell>
        </row>
        <row r="113">
          <cell r="C113">
            <v>460</v>
          </cell>
          <cell r="D113">
            <v>460</v>
          </cell>
          <cell r="F113" t="str">
            <v>Fresado de pavimento asfáltico</v>
          </cell>
          <cell r="G113" t="str">
            <v>m2</v>
          </cell>
        </row>
        <row r="114">
          <cell r="C114">
            <v>460.1</v>
          </cell>
          <cell r="D114">
            <v>460</v>
          </cell>
          <cell r="E114" t="str">
            <v>460P</v>
          </cell>
          <cell r="F114" t="str">
            <v>Fresado de pavimento asfáltico</v>
          </cell>
          <cell r="G114" t="str">
            <v>m³</v>
          </cell>
          <cell r="H114" t="str">
            <v>La unidad de medida es el metro cúbico</v>
          </cell>
        </row>
        <row r="115">
          <cell r="C115">
            <v>461</v>
          </cell>
          <cell r="D115">
            <v>461</v>
          </cell>
          <cell r="F115" t="str">
            <v>Pavimento asfáltico reciclado en frío</v>
          </cell>
          <cell r="G115" t="str">
            <v>m3</v>
          </cell>
          <cell r="H115" t="str">
            <v>No incluye suministro y almacenamiento del cemento asfáltico o la emulsión.</v>
          </cell>
        </row>
        <row r="116">
          <cell r="C116">
            <v>461.1</v>
          </cell>
          <cell r="D116">
            <v>461</v>
          </cell>
          <cell r="E116" t="str">
            <v>461P</v>
          </cell>
          <cell r="F116" t="str">
            <v>Pavimento asfáltico reciclado en frío</v>
          </cell>
          <cell r="G116" t="str">
            <v>m3</v>
          </cell>
          <cell r="H116" t="str">
            <v>Incluye el cemento asfáltico o la emulsión asfáltica</v>
          </cell>
        </row>
        <row r="117">
          <cell r="C117">
            <v>461.2</v>
          </cell>
          <cell r="D117">
            <v>461</v>
          </cell>
          <cell r="E117" t="str">
            <v>461P-1</v>
          </cell>
          <cell r="F117" t="str">
            <v>Pavimento asfáltico reciclado en frío</v>
          </cell>
          <cell r="G117" t="str">
            <v>m3</v>
          </cell>
          <cell r="H117" t="str">
            <v>Incluye estudios y diseños</v>
          </cell>
        </row>
        <row r="118">
          <cell r="C118">
            <v>461.3</v>
          </cell>
          <cell r="D118">
            <v>461</v>
          </cell>
          <cell r="E118" t="str">
            <v>461P-1</v>
          </cell>
          <cell r="F118" t="str">
            <v>Pavimento asfáltico reciclado en frío</v>
          </cell>
          <cell r="G118" t="str">
            <v>m3</v>
          </cell>
          <cell r="H118" t="str">
            <v>Incluye estudios y diseños y el cemento asfáltico o la emulsión.</v>
          </cell>
        </row>
        <row r="119">
          <cell r="C119">
            <v>462.1</v>
          </cell>
          <cell r="D119">
            <v>462</v>
          </cell>
          <cell r="F119" t="str">
            <v>Pavimento asfáltico reciclado en caliente tipo MDC-1</v>
          </cell>
          <cell r="G119" t="str">
            <v>m3</v>
          </cell>
          <cell r="H119" t="str">
            <v>No incluye suministro y almacenamiento del cemento asfáltico o la emulsión. Tampoco el agente rejuvenecedor</v>
          </cell>
        </row>
        <row r="120">
          <cell r="C120">
            <v>462.2</v>
          </cell>
          <cell r="D120">
            <v>462</v>
          </cell>
          <cell r="F120" t="str">
            <v>Pavimento asfáltico reciclado en caliente tipo MDC-2</v>
          </cell>
          <cell r="G120" t="str">
            <v>m3</v>
          </cell>
        </row>
        <row r="121">
          <cell r="C121">
            <v>462.3</v>
          </cell>
          <cell r="D121">
            <v>462</v>
          </cell>
          <cell r="F121" t="str">
            <v>Pavimento asfáltico reciclado en caliente tipo MDC-3</v>
          </cell>
          <cell r="G121" t="str">
            <v>m3</v>
          </cell>
        </row>
        <row r="122">
          <cell r="C122">
            <v>462.4</v>
          </cell>
          <cell r="D122">
            <v>462</v>
          </cell>
          <cell r="F122" t="str">
            <v>Pavimento asfáltico reciclado en caliente para bacheo</v>
          </cell>
          <cell r="G122" t="str">
            <v>m3</v>
          </cell>
        </row>
        <row r="123">
          <cell r="C123">
            <v>470</v>
          </cell>
          <cell r="E123" t="str">
            <v>470P</v>
          </cell>
          <cell r="F123" t="str">
            <v>Asfalto Natural (Asfaltita)</v>
          </cell>
          <cell r="G123" t="str">
            <v>m3</v>
          </cell>
        </row>
        <row r="124">
          <cell r="C124">
            <v>500</v>
          </cell>
          <cell r="D124">
            <v>500</v>
          </cell>
          <cell r="F124" t="str">
            <v>Pavimento de concreto hidráulico</v>
          </cell>
          <cell r="G124" t="str">
            <v>m3</v>
          </cell>
          <cell r="H124" t="str">
            <v>No incluye la preparación de la superficie existente</v>
          </cell>
        </row>
        <row r="125">
          <cell r="C125">
            <v>501</v>
          </cell>
          <cell r="E125" t="str">
            <v>501P</v>
          </cell>
          <cell r="F125" t="str">
            <v>Corte en losas de pavimento rígido</v>
          </cell>
          <cell r="G125" t="str">
            <v>ml</v>
          </cell>
        </row>
        <row r="126">
          <cell r="C126">
            <v>510</v>
          </cell>
          <cell r="D126">
            <v>510</v>
          </cell>
          <cell r="F126" t="str">
            <v>Pavimento de adoquines de concreto</v>
          </cell>
          <cell r="G126" t="str">
            <v>m2</v>
          </cell>
          <cell r="H126" t="str">
            <v>No incluye la preparación de la superficie existente. Tampoco las obras de confinamiento del pavimento.</v>
          </cell>
        </row>
        <row r="127">
          <cell r="C127">
            <v>510.1</v>
          </cell>
          <cell r="D127">
            <v>510</v>
          </cell>
          <cell r="E127" t="str">
            <v>510P</v>
          </cell>
          <cell r="F127" t="str">
            <v>Andenes en adoquín peatonal</v>
          </cell>
          <cell r="G127" t="str">
            <v>m2</v>
          </cell>
        </row>
        <row r="128">
          <cell r="C128">
            <v>510.2</v>
          </cell>
          <cell r="D128">
            <v>510</v>
          </cell>
          <cell r="E128" t="str">
            <v>510P</v>
          </cell>
          <cell r="F128" t="str">
            <v>Andenes en adoquín estructural vehicular Tipo 1</v>
          </cell>
          <cell r="G128" t="str">
            <v>m2</v>
          </cell>
        </row>
        <row r="129">
          <cell r="C129">
            <v>510.3</v>
          </cell>
          <cell r="D129">
            <v>510</v>
          </cell>
          <cell r="E129" t="str">
            <v>510P</v>
          </cell>
          <cell r="F129" t="str">
            <v>Andenes en adoquín estructural vehicular Tipo 2</v>
          </cell>
          <cell r="G129" t="str">
            <v>m2</v>
          </cell>
        </row>
        <row r="130">
          <cell r="C130">
            <v>600.1</v>
          </cell>
          <cell r="D130">
            <v>600</v>
          </cell>
          <cell r="F130" t="str">
            <v>Excavaciones varias sin clasificar</v>
          </cell>
          <cell r="G130" t="str">
            <v>m3</v>
          </cell>
        </row>
        <row r="131">
          <cell r="C131">
            <v>600.20000000000005</v>
          </cell>
          <cell r="D131">
            <v>600</v>
          </cell>
          <cell r="F131" t="str">
            <v>Excavaciones varias en roca en seco</v>
          </cell>
          <cell r="G131" t="str">
            <v>m3</v>
          </cell>
        </row>
        <row r="132">
          <cell r="C132">
            <v>600.29999999999995</v>
          </cell>
          <cell r="D132">
            <v>600</v>
          </cell>
          <cell r="F132" t="str">
            <v>Excavaciones varias en roca bajo agua</v>
          </cell>
          <cell r="G132" t="str">
            <v>m3</v>
          </cell>
        </row>
        <row r="133">
          <cell r="C133">
            <v>600.4</v>
          </cell>
          <cell r="D133">
            <v>600</v>
          </cell>
          <cell r="F133" t="str">
            <v>Excavaciones varias en material común en seco</v>
          </cell>
          <cell r="G133" t="str">
            <v>m3</v>
          </cell>
        </row>
        <row r="134">
          <cell r="C134">
            <v>600.5</v>
          </cell>
          <cell r="D134">
            <v>600</v>
          </cell>
          <cell r="F134" t="str">
            <v>Excavaciones varias en material común bajo agua</v>
          </cell>
          <cell r="G134" t="str">
            <v>m3</v>
          </cell>
        </row>
        <row r="135">
          <cell r="C135">
            <v>600.6</v>
          </cell>
          <cell r="D135">
            <v>600</v>
          </cell>
          <cell r="E135" t="str">
            <v>600P</v>
          </cell>
          <cell r="F135" t="str">
            <v>Excavaciones varias sin clasificar</v>
          </cell>
          <cell r="G135" t="str">
            <v>m3</v>
          </cell>
          <cell r="H135" t="str">
            <v>Tiene en cuenta el programa PICO y PALA</v>
          </cell>
        </row>
        <row r="136">
          <cell r="C136">
            <v>600.70000000000005</v>
          </cell>
          <cell r="D136">
            <v>600</v>
          </cell>
          <cell r="E136" t="str">
            <v>600P</v>
          </cell>
          <cell r="F136" t="str">
            <v>Excavaciones varias en material común en seco</v>
          </cell>
          <cell r="G136" t="str">
            <v>m3</v>
          </cell>
          <cell r="H136" t="str">
            <v>Tiene en cuenta el programa PICO y PALA</v>
          </cell>
        </row>
        <row r="137">
          <cell r="C137">
            <v>600.79999999999995</v>
          </cell>
          <cell r="D137">
            <v>600</v>
          </cell>
          <cell r="E137" t="str">
            <v>600P</v>
          </cell>
          <cell r="F137" t="str">
            <v>Excavaciones varias en material común bajo agua</v>
          </cell>
          <cell r="G137" t="str">
            <v>m3</v>
          </cell>
          <cell r="H137" t="str">
            <v>Tiene en cuenta el programa PICO y PALA</v>
          </cell>
        </row>
        <row r="138">
          <cell r="C138">
            <v>600.9</v>
          </cell>
          <cell r="D138">
            <v>600</v>
          </cell>
          <cell r="E138" t="str">
            <v>600P</v>
          </cell>
          <cell r="F138" t="str">
            <v>Excavaciones varias en roca bajo agua</v>
          </cell>
          <cell r="G138" t="str">
            <v>m³</v>
          </cell>
          <cell r="H138" t="str">
            <v>Tiene en cuenta el programa PICO y PALA</v>
          </cell>
        </row>
        <row r="139">
          <cell r="C139">
            <v>601.1</v>
          </cell>
          <cell r="D139">
            <v>601</v>
          </cell>
          <cell r="F139" t="str">
            <v>Excavaciones varias en roca en seco</v>
          </cell>
          <cell r="G139" t="str">
            <v>m3</v>
          </cell>
        </row>
        <row r="140">
          <cell r="C140">
            <v>601.20000000000005</v>
          </cell>
          <cell r="D140">
            <v>601</v>
          </cell>
          <cell r="F140" t="str">
            <v>Excavaciones varias en roca bajo agua</v>
          </cell>
          <cell r="G140" t="str">
            <v>m3</v>
          </cell>
        </row>
        <row r="141">
          <cell r="C141">
            <v>601.29999999999995</v>
          </cell>
          <cell r="D141">
            <v>601</v>
          </cell>
          <cell r="F141" t="str">
            <v>Excavaciones varias en material común en seco</v>
          </cell>
          <cell r="G141" t="str">
            <v>m3</v>
          </cell>
        </row>
        <row r="142">
          <cell r="C142">
            <v>601.4</v>
          </cell>
          <cell r="D142">
            <v>601</v>
          </cell>
          <cell r="F142" t="str">
            <v>Excavaciones varias en material común bajo agua</v>
          </cell>
          <cell r="G142" t="str">
            <v>m3</v>
          </cell>
        </row>
        <row r="143">
          <cell r="C143">
            <v>610.1</v>
          </cell>
          <cell r="D143">
            <v>610</v>
          </cell>
          <cell r="F143" t="str">
            <v>Rellenos para estructuras</v>
          </cell>
          <cell r="G143" t="str">
            <v>m3</v>
          </cell>
          <cell r="H143" t="str">
            <v>No incluye la preparación de la superficie sobre la que irá el relleno.</v>
          </cell>
        </row>
        <row r="144">
          <cell r="C144">
            <v>610.20000000000005</v>
          </cell>
          <cell r="D144">
            <v>610</v>
          </cell>
          <cell r="F144" t="str">
            <v>Material filtrante</v>
          </cell>
          <cell r="G144" t="str">
            <v>m3</v>
          </cell>
        </row>
        <row r="145">
          <cell r="C145">
            <v>612</v>
          </cell>
          <cell r="E145" t="str">
            <v>612P</v>
          </cell>
          <cell r="F145" t="str">
            <v>Geobloques</v>
          </cell>
          <cell r="G145" t="str">
            <v>m3</v>
          </cell>
        </row>
        <row r="146">
          <cell r="C146">
            <v>620.1</v>
          </cell>
          <cell r="D146">
            <v>620</v>
          </cell>
          <cell r="F146" t="str">
            <v>Pilotes prefabricados de concreto</v>
          </cell>
          <cell r="G146" t="str">
            <v>ml</v>
          </cell>
        </row>
        <row r="147">
          <cell r="C147">
            <v>620.20000000000005</v>
          </cell>
          <cell r="D147">
            <v>620</v>
          </cell>
          <cell r="F147" t="str">
            <v>Extensión de pilotes</v>
          </cell>
          <cell r="G147" t="str">
            <v>ml</v>
          </cell>
        </row>
        <row r="148">
          <cell r="C148">
            <v>620.29999999999995</v>
          </cell>
          <cell r="D148">
            <v>620</v>
          </cell>
          <cell r="F148" t="str">
            <v>Prueba de carga</v>
          </cell>
          <cell r="G148" t="str">
            <v>Un</v>
          </cell>
        </row>
        <row r="149">
          <cell r="C149">
            <v>621.1</v>
          </cell>
          <cell r="D149">
            <v>621</v>
          </cell>
          <cell r="F149" t="str">
            <v>Pilote de concreto fundido in-situ de diámetro____</v>
          </cell>
          <cell r="G149" t="str">
            <v>ml</v>
          </cell>
        </row>
        <row r="150">
          <cell r="C150">
            <v>621.20000000000005</v>
          </cell>
          <cell r="D150">
            <v>621</v>
          </cell>
          <cell r="F150" t="str">
            <v>Base acampanada</v>
          </cell>
          <cell r="G150" t="str">
            <v>m3</v>
          </cell>
        </row>
        <row r="151">
          <cell r="C151">
            <v>621.29999999999995</v>
          </cell>
          <cell r="D151">
            <v>621</v>
          </cell>
          <cell r="F151" t="str">
            <v>Pilote de prueba de diámetro ____</v>
          </cell>
          <cell r="G151" t="str">
            <v>ml</v>
          </cell>
        </row>
        <row r="152">
          <cell r="C152">
            <v>621.4</v>
          </cell>
          <cell r="D152">
            <v>621</v>
          </cell>
          <cell r="F152" t="str">
            <v>Base acampanada de prueba</v>
          </cell>
          <cell r="G152" t="str">
            <v>m3</v>
          </cell>
        </row>
        <row r="153">
          <cell r="C153">
            <v>621.5</v>
          </cell>
          <cell r="D153">
            <v>621</v>
          </cell>
          <cell r="F153" t="str">
            <v>Camisa permanente de diámetro exterior ____</v>
          </cell>
          <cell r="G153" t="str">
            <v>ml</v>
          </cell>
        </row>
        <row r="154">
          <cell r="C154">
            <v>621.6</v>
          </cell>
          <cell r="D154">
            <v>621</v>
          </cell>
          <cell r="F154" t="str">
            <v>Prueba de carga</v>
          </cell>
          <cell r="G154" t="str">
            <v>Un</v>
          </cell>
        </row>
        <row r="155">
          <cell r="C155">
            <v>622.1</v>
          </cell>
          <cell r="D155">
            <v>622</v>
          </cell>
          <cell r="F155" t="str">
            <v>Tablestacado de madera</v>
          </cell>
          <cell r="G155" t="str">
            <v>m2</v>
          </cell>
        </row>
        <row r="156">
          <cell r="C156">
            <v>622.20000000000005</v>
          </cell>
          <cell r="D156">
            <v>622</v>
          </cell>
          <cell r="F156" t="str">
            <v>Tablestacado metálico</v>
          </cell>
          <cell r="G156" t="str">
            <v>m2</v>
          </cell>
        </row>
        <row r="157">
          <cell r="C157">
            <v>622.29999999999995</v>
          </cell>
          <cell r="D157">
            <v>622</v>
          </cell>
          <cell r="F157" t="str">
            <v>Tablestacado de concreto reforzado</v>
          </cell>
          <cell r="G157" t="str">
            <v>m2</v>
          </cell>
        </row>
        <row r="158">
          <cell r="C158">
            <v>622.4</v>
          </cell>
          <cell r="D158">
            <v>622</v>
          </cell>
          <cell r="F158" t="str">
            <v>Tablestacado de concreto preesforzado</v>
          </cell>
          <cell r="G158" t="str">
            <v>m2</v>
          </cell>
        </row>
        <row r="159">
          <cell r="C159">
            <v>622.5</v>
          </cell>
          <cell r="D159">
            <v>622</v>
          </cell>
          <cell r="F159" t="str">
            <v>Corte del extremo superior del elemento</v>
          </cell>
          <cell r="G159" t="str">
            <v>ml</v>
          </cell>
        </row>
        <row r="160">
          <cell r="C160">
            <v>622.6</v>
          </cell>
          <cell r="D160">
            <v>622</v>
          </cell>
          <cell r="E160" t="str">
            <v>622P</v>
          </cell>
          <cell r="F160" t="str">
            <v>Tablestacado metálico</v>
          </cell>
          <cell r="G160" t="str">
            <v>ml</v>
          </cell>
          <cell r="H160" t="str">
            <v>La unidad de medida es el metro lineal</v>
          </cell>
        </row>
        <row r="161">
          <cell r="C161">
            <v>623.1</v>
          </cell>
          <cell r="E161" t="str">
            <v>623P</v>
          </cell>
          <cell r="F161" t="str">
            <v>Suministro e hincamiento de rieles</v>
          </cell>
          <cell r="G161" t="str">
            <v>ml</v>
          </cell>
        </row>
        <row r="162">
          <cell r="C162">
            <v>623.20000000000005</v>
          </cell>
          <cell r="E162" t="str">
            <v>623P</v>
          </cell>
          <cell r="F162" t="str">
            <v>Suministro e instalación de rieles</v>
          </cell>
          <cell r="G162" t="str">
            <v>ml</v>
          </cell>
        </row>
        <row r="163">
          <cell r="C163">
            <v>630.1</v>
          </cell>
          <cell r="D163">
            <v>630</v>
          </cell>
          <cell r="F163" t="str">
            <v>Concreto Clase A</v>
          </cell>
          <cell r="G163" t="str">
            <v>m3</v>
          </cell>
        </row>
        <row r="164">
          <cell r="C164">
            <v>630.20000000000005</v>
          </cell>
          <cell r="D164">
            <v>630</v>
          </cell>
          <cell r="F164" t="str">
            <v>Concreto Clase B</v>
          </cell>
          <cell r="G164" t="str">
            <v>m3</v>
          </cell>
        </row>
        <row r="165">
          <cell r="C165">
            <v>630.29999999999995</v>
          </cell>
          <cell r="D165">
            <v>630</v>
          </cell>
          <cell r="F165" t="str">
            <v>Concreto Clase C</v>
          </cell>
          <cell r="G165" t="str">
            <v>m3</v>
          </cell>
        </row>
        <row r="166">
          <cell r="C166">
            <v>630.4</v>
          </cell>
          <cell r="D166">
            <v>630</v>
          </cell>
          <cell r="F166" t="str">
            <v>Concreto Clase D</v>
          </cell>
          <cell r="G166" t="str">
            <v>m3</v>
          </cell>
        </row>
        <row r="167">
          <cell r="C167">
            <v>630.5</v>
          </cell>
          <cell r="D167">
            <v>630</v>
          </cell>
          <cell r="F167" t="str">
            <v>Concreto Clase E</v>
          </cell>
          <cell r="G167" t="str">
            <v>m3</v>
          </cell>
        </row>
        <row r="168">
          <cell r="C168">
            <v>630.6</v>
          </cell>
          <cell r="D168">
            <v>630</v>
          </cell>
          <cell r="F168" t="str">
            <v>Concreto Clase F</v>
          </cell>
          <cell r="G168" t="str">
            <v>m3</v>
          </cell>
        </row>
        <row r="169">
          <cell r="C169">
            <v>630.70000000000005</v>
          </cell>
          <cell r="D169">
            <v>630</v>
          </cell>
          <cell r="F169" t="str">
            <v>Concreto Clase G</v>
          </cell>
          <cell r="G169" t="str">
            <v>m3</v>
          </cell>
        </row>
        <row r="170">
          <cell r="C170">
            <v>630.79999999999995</v>
          </cell>
          <cell r="D170">
            <v>630</v>
          </cell>
          <cell r="E170" t="str">
            <v>630P</v>
          </cell>
          <cell r="F170" t="str">
            <v>Concreto Clase A con aditivo</v>
          </cell>
          <cell r="G170" t="str">
            <v>m3</v>
          </cell>
        </row>
        <row r="171">
          <cell r="C171">
            <v>630.9</v>
          </cell>
          <cell r="D171">
            <v>630</v>
          </cell>
          <cell r="E171" t="str">
            <v>630P</v>
          </cell>
          <cell r="F171" t="str">
            <v>Concreto Clase D con aditivo</v>
          </cell>
          <cell r="G171" t="str">
            <v>m3</v>
          </cell>
        </row>
        <row r="172">
          <cell r="C172">
            <v>630.1</v>
          </cell>
          <cell r="D172">
            <v>630</v>
          </cell>
          <cell r="E172" t="str">
            <v>630P-1</v>
          </cell>
          <cell r="F172" t="str">
            <v>Realce de cabezotes de alcantarillas</v>
          </cell>
          <cell r="G172" t="str">
            <v>m3</v>
          </cell>
        </row>
        <row r="173">
          <cell r="C173">
            <v>630.11</v>
          </cell>
          <cell r="D173">
            <v>630</v>
          </cell>
          <cell r="E173" t="str">
            <v>630P-2</v>
          </cell>
          <cell r="F173" t="str">
            <v>Realce de bordillo de cunetas</v>
          </cell>
          <cell r="G173" t="str">
            <v>m3</v>
          </cell>
        </row>
        <row r="174">
          <cell r="C174">
            <v>630.12</v>
          </cell>
          <cell r="D174">
            <v>630</v>
          </cell>
          <cell r="E174" t="str">
            <v>630P-3</v>
          </cell>
          <cell r="F174" t="str">
            <v>Concreto Clase G para cimientos</v>
          </cell>
          <cell r="G174" t="str">
            <v>m3</v>
          </cell>
        </row>
        <row r="175">
          <cell r="C175">
            <v>630.13</v>
          </cell>
          <cell r="D175">
            <v>630</v>
          </cell>
          <cell r="E175" t="str">
            <v>630P-3</v>
          </cell>
          <cell r="F175" t="str">
            <v>Concreto Clase G para elevaciones</v>
          </cell>
          <cell r="G175" t="str">
            <v>m3</v>
          </cell>
        </row>
        <row r="176">
          <cell r="C176">
            <v>630.14</v>
          </cell>
          <cell r="D176">
            <v>630</v>
          </cell>
          <cell r="E176" t="str">
            <v>630P-4</v>
          </cell>
          <cell r="F176" t="str">
            <v>Recubrimiento con malla y mortero 1:4, e=5cm</v>
          </cell>
          <cell r="G176" t="str">
            <v>m2</v>
          </cell>
        </row>
        <row r="177">
          <cell r="C177">
            <v>632</v>
          </cell>
          <cell r="D177">
            <v>632</v>
          </cell>
          <cell r="F177" t="str">
            <v>Baranda de concreto</v>
          </cell>
          <cell r="G177" t="str">
            <v>ml</v>
          </cell>
          <cell r="H177" t="str">
            <v>No incluye el acero de refuerzo</v>
          </cell>
        </row>
        <row r="178">
          <cell r="C178">
            <v>632.1</v>
          </cell>
          <cell r="E178" t="str">
            <v>632P</v>
          </cell>
          <cell r="F178" t="str">
            <v>Baranda metálica tubular</v>
          </cell>
          <cell r="G178" t="str">
            <v>ml</v>
          </cell>
        </row>
        <row r="179">
          <cell r="C179">
            <v>640.1</v>
          </cell>
          <cell r="D179">
            <v>640</v>
          </cell>
          <cell r="F179" t="str">
            <v>Acero de refuerzo Grado 37</v>
          </cell>
          <cell r="G179" t="str">
            <v>Kg</v>
          </cell>
        </row>
        <row r="180">
          <cell r="C180">
            <v>640.20000000000005</v>
          </cell>
          <cell r="D180">
            <v>640</v>
          </cell>
          <cell r="F180" t="str">
            <v>Acero de refuerzo Grado 40</v>
          </cell>
          <cell r="G180" t="str">
            <v>Kg</v>
          </cell>
        </row>
        <row r="181">
          <cell r="C181">
            <v>640.29999999999995</v>
          </cell>
          <cell r="D181">
            <v>640</v>
          </cell>
          <cell r="F181" t="str">
            <v>Acero de refuerzo Grado 60</v>
          </cell>
          <cell r="G181" t="str">
            <v>Kg</v>
          </cell>
        </row>
        <row r="182">
          <cell r="C182">
            <v>641</v>
          </cell>
          <cell r="D182">
            <v>641</v>
          </cell>
          <cell r="F182" t="str">
            <v>Acero de preesfuerzo</v>
          </cell>
          <cell r="G182" t="str">
            <v>t-m</v>
          </cell>
        </row>
        <row r="183">
          <cell r="C183">
            <v>642.1</v>
          </cell>
          <cell r="D183">
            <v>642</v>
          </cell>
          <cell r="F183" t="str">
            <v>Apoyo elastomérico</v>
          </cell>
          <cell r="G183" t="str">
            <v>Un</v>
          </cell>
        </row>
        <row r="184">
          <cell r="C184">
            <v>642.20000000000005</v>
          </cell>
          <cell r="D184">
            <v>642</v>
          </cell>
          <cell r="F184" t="str">
            <v>Sello para juntas de puentes</v>
          </cell>
          <cell r="G184" t="str">
            <v>ml</v>
          </cell>
        </row>
        <row r="185">
          <cell r="C185">
            <v>643</v>
          </cell>
          <cell r="E185" t="str">
            <v>643P</v>
          </cell>
          <cell r="F185" t="str">
            <v>Suministro e instalación de juntas de dilatación</v>
          </cell>
          <cell r="G185" t="str">
            <v>ml</v>
          </cell>
        </row>
        <row r="186">
          <cell r="C186">
            <v>644</v>
          </cell>
          <cell r="E186" t="str">
            <v>644P</v>
          </cell>
          <cell r="F186" t="str">
            <v>Suministro e instalación de sellos para juntas de puentes</v>
          </cell>
          <cell r="G186" t="str">
            <v>ml</v>
          </cell>
        </row>
        <row r="187">
          <cell r="C187">
            <v>645</v>
          </cell>
          <cell r="E187" t="str">
            <v>645P</v>
          </cell>
          <cell r="F187" t="str">
            <v>Rejilla en varilla (2.0m x 2.52 m), D=1".</v>
          </cell>
          <cell r="G187" t="str">
            <v>Un</v>
          </cell>
        </row>
        <row r="188">
          <cell r="C188">
            <v>646</v>
          </cell>
          <cell r="E188" t="str">
            <v>646P</v>
          </cell>
          <cell r="F188" t="str">
            <v>Anclajes o Tiebacks</v>
          </cell>
          <cell r="G188" t="str">
            <v>ml</v>
          </cell>
        </row>
        <row r="189">
          <cell r="C189">
            <v>650.1</v>
          </cell>
          <cell r="D189">
            <v>650</v>
          </cell>
          <cell r="F189" t="str">
            <v>Diseño y fabricación de estructura metálica</v>
          </cell>
          <cell r="G189" t="str">
            <v>Kg</v>
          </cell>
        </row>
        <row r="190">
          <cell r="C190">
            <v>650.20000000000005</v>
          </cell>
          <cell r="D190">
            <v>650</v>
          </cell>
          <cell r="F190" t="str">
            <v>Fabricación de la estructura metálica</v>
          </cell>
          <cell r="G190" t="str">
            <v>Kg</v>
          </cell>
        </row>
        <row r="191">
          <cell r="C191">
            <v>650.29999999999995</v>
          </cell>
          <cell r="D191">
            <v>650</v>
          </cell>
          <cell r="F191" t="str">
            <v>Transporte de estructura metálica</v>
          </cell>
          <cell r="G191" t="str">
            <v>Kg</v>
          </cell>
        </row>
        <row r="192">
          <cell r="C192">
            <v>650.4</v>
          </cell>
          <cell r="D192">
            <v>650</v>
          </cell>
          <cell r="F192" t="str">
            <v>Montaje y pintura de estructura metálica</v>
          </cell>
          <cell r="G192" t="str">
            <v>Kg</v>
          </cell>
        </row>
        <row r="193">
          <cell r="C193">
            <v>660.1</v>
          </cell>
          <cell r="D193">
            <v>660</v>
          </cell>
          <cell r="F193" t="str">
            <v>Tubería de concreto simple de diámetro 450 mm</v>
          </cell>
          <cell r="G193" t="str">
            <v>ml</v>
          </cell>
        </row>
        <row r="194">
          <cell r="C194">
            <v>660.2</v>
          </cell>
          <cell r="D194">
            <v>660</v>
          </cell>
          <cell r="F194" t="str">
            <v>Tubería de concreto simple de diámetro 600 mm</v>
          </cell>
          <cell r="G194" t="str">
            <v>ml</v>
          </cell>
        </row>
        <row r="195">
          <cell r="C195">
            <v>660.3</v>
          </cell>
          <cell r="D195">
            <v>660</v>
          </cell>
          <cell r="F195" t="str">
            <v>Tubería de concreto simple de diámetro 750 mm</v>
          </cell>
          <cell r="G195" t="str">
            <v>ml</v>
          </cell>
        </row>
        <row r="196">
          <cell r="C196">
            <v>660.4</v>
          </cell>
          <cell r="D196">
            <v>660</v>
          </cell>
          <cell r="E196" t="str">
            <v>660P</v>
          </cell>
          <cell r="F196" t="str">
            <v>Tubería perforada de gres de 6" de diámetro</v>
          </cell>
          <cell r="G196" t="str">
            <v>ml</v>
          </cell>
        </row>
        <row r="197">
          <cell r="C197">
            <v>661</v>
          </cell>
          <cell r="D197">
            <v>661</v>
          </cell>
          <cell r="F197" t="str">
            <v>Tubería de concreto reforzado de 900 mm diámetro interior</v>
          </cell>
          <cell r="G197" t="str">
            <v>ml</v>
          </cell>
        </row>
        <row r="198">
          <cell r="C198">
            <v>662.1</v>
          </cell>
          <cell r="D198">
            <v>662</v>
          </cell>
          <cell r="F198" t="str">
            <v>Tubería corrugada de acero galvanizado de lámina calibre __ y diámetro __ mm</v>
          </cell>
          <cell r="G198" t="str">
            <v>ml</v>
          </cell>
        </row>
        <row r="199">
          <cell r="C199">
            <v>662.2</v>
          </cell>
          <cell r="D199">
            <v>662</v>
          </cell>
          <cell r="F199" t="str">
            <v>Tubería corrugada de acero con recubrimiento bituminoso de lámina calibre __ y diámetro __ mm</v>
          </cell>
          <cell r="G199" t="str">
            <v>ml</v>
          </cell>
        </row>
        <row r="200">
          <cell r="C200">
            <v>669.1</v>
          </cell>
          <cell r="E200" t="str">
            <v>669P</v>
          </cell>
          <cell r="F200" t="str">
            <v>Andenes de sección 2m de ancho x 0.12 m de espesor</v>
          </cell>
          <cell r="G200" t="str">
            <v>m2</v>
          </cell>
        </row>
        <row r="201">
          <cell r="C201">
            <v>670.1</v>
          </cell>
          <cell r="D201">
            <v>670</v>
          </cell>
          <cell r="F201" t="str">
            <v>Disipadores de energía y sedimentadores en gaviones</v>
          </cell>
          <cell r="G201" t="str">
            <v>m3</v>
          </cell>
        </row>
        <row r="202">
          <cell r="C202">
            <v>670.2</v>
          </cell>
          <cell r="D202">
            <v>670</v>
          </cell>
          <cell r="F202" t="str">
            <v>Disipadores de energía y sedimentadores en concreto ciclópeo</v>
          </cell>
          <cell r="G202" t="str">
            <v>m3</v>
          </cell>
        </row>
        <row r="203">
          <cell r="C203">
            <v>671</v>
          </cell>
          <cell r="D203">
            <v>671</v>
          </cell>
          <cell r="F203" t="str">
            <v>Cunetas revestidas en concreto</v>
          </cell>
          <cell r="G203" t="str">
            <v>m3</v>
          </cell>
        </row>
        <row r="204">
          <cell r="C204">
            <v>671.1</v>
          </cell>
          <cell r="D204">
            <v>671</v>
          </cell>
          <cell r="E204" t="str">
            <v>671P</v>
          </cell>
          <cell r="F204" t="str">
            <v>Cunetas revestidas en concreto clase D, Sección # 1 y Sección No. 2</v>
          </cell>
          <cell r="G204" t="str">
            <v>m3</v>
          </cell>
        </row>
        <row r="205">
          <cell r="C205">
            <v>672</v>
          </cell>
          <cell r="D205">
            <v>672</v>
          </cell>
          <cell r="F205" t="str">
            <v>Bordillo</v>
          </cell>
          <cell r="G205" t="str">
            <v>ml</v>
          </cell>
        </row>
        <row r="206">
          <cell r="C206">
            <v>672.1</v>
          </cell>
          <cell r="D206">
            <v>672</v>
          </cell>
          <cell r="E206" t="str">
            <v>672P</v>
          </cell>
          <cell r="F206" t="str">
            <v>Realce de bordillo</v>
          </cell>
          <cell r="G206" t="str">
            <v>ml</v>
          </cell>
        </row>
        <row r="207">
          <cell r="C207">
            <v>673</v>
          </cell>
          <cell r="D207">
            <v>673</v>
          </cell>
          <cell r="F207" t="str">
            <v>Material filtrante</v>
          </cell>
          <cell r="G207" t="str">
            <v>m3</v>
          </cell>
        </row>
        <row r="208">
          <cell r="C208">
            <v>673.1</v>
          </cell>
          <cell r="D208">
            <v>673</v>
          </cell>
          <cell r="E208" t="str">
            <v>673P</v>
          </cell>
          <cell r="F208" t="str">
            <v>Dren horizontal 0-10 m</v>
          </cell>
          <cell r="G208" t="str">
            <v>ml</v>
          </cell>
        </row>
        <row r="209">
          <cell r="C209">
            <v>673.2</v>
          </cell>
          <cell r="D209">
            <v>673</v>
          </cell>
          <cell r="E209" t="str">
            <v>673P</v>
          </cell>
          <cell r="F209" t="str">
            <v>Dren horizontal 0-30 m</v>
          </cell>
          <cell r="G209" t="str">
            <v>ml</v>
          </cell>
        </row>
        <row r="210">
          <cell r="C210">
            <v>673.3</v>
          </cell>
          <cell r="D210">
            <v>673</v>
          </cell>
          <cell r="E210" t="str">
            <v>673P-1</v>
          </cell>
          <cell r="F210" t="str">
            <v>Filtros geocompuestos Tipo Geodren o Pack drain</v>
          </cell>
          <cell r="G210" t="str">
            <v>ml</v>
          </cell>
        </row>
        <row r="211">
          <cell r="C211">
            <v>673.4</v>
          </cell>
          <cell r="D211">
            <v>673</v>
          </cell>
          <cell r="E211" t="str">
            <v>673P-2</v>
          </cell>
          <cell r="F211" t="str">
            <v>Material filtrante, entre 3" y 6", para dren profundo</v>
          </cell>
          <cell r="G211" t="str">
            <v>ml</v>
          </cell>
        </row>
        <row r="212">
          <cell r="C212">
            <v>673.8</v>
          </cell>
          <cell r="D212">
            <v>673</v>
          </cell>
          <cell r="E212" t="str">
            <v>673P-8</v>
          </cell>
          <cell r="F212" t="str">
            <v>Relleno con arena para colocación de tubos perforados para filtros</v>
          </cell>
          <cell r="G212" t="str">
            <v>m3</v>
          </cell>
        </row>
        <row r="213">
          <cell r="C213">
            <v>674.1</v>
          </cell>
          <cell r="E213" t="str">
            <v>674P</v>
          </cell>
          <cell r="F213" t="str">
            <v>Nivelación y reconstrucción de pozos de inspección</v>
          </cell>
          <cell r="G213" t="str">
            <v>Un</v>
          </cell>
        </row>
        <row r="214">
          <cell r="C214">
            <v>674.2</v>
          </cell>
          <cell r="E214" t="str">
            <v>674P</v>
          </cell>
          <cell r="F214" t="str">
            <v>Nivelación y reconstrucción de sumideros</v>
          </cell>
          <cell r="G214" t="str">
            <v>Un</v>
          </cell>
        </row>
        <row r="215">
          <cell r="C215">
            <v>674.3</v>
          </cell>
          <cell r="E215" t="str">
            <v>674P</v>
          </cell>
          <cell r="F215" t="str">
            <v>Nivelación y reconstrucción de cajas de válvulas de la EAAB</v>
          </cell>
          <cell r="G215" t="str">
            <v>Un</v>
          </cell>
        </row>
        <row r="216">
          <cell r="C216">
            <v>674.4</v>
          </cell>
          <cell r="E216" t="str">
            <v>674P</v>
          </cell>
          <cell r="F216" t="str">
            <v>Nivelación y reconstrucción de cajas de energía de CODENSA</v>
          </cell>
          <cell r="G216" t="str">
            <v>Un</v>
          </cell>
        </row>
        <row r="217">
          <cell r="C217">
            <v>674.5</v>
          </cell>
          <cell r="E217" t="str">
            <v>674P</v>
          </cell>
          <cell r="F217" t="str">
            <v>Nivelación y reconstrucción de cajas de la ETB</v>
          </cell>
          <cell r="G217" t="str">
            <v>Un</v>
          </cell>
        </row>
        <row r="218">
          <cell r="C218">
            <v>675</v>
          </cell>
          <cell r="E218" t="str">
            <v>675P</v>
          </cell>
          <cell r="F218" t="str">
            <v>Caja de inspección para alumbrado público</v>
          </cell>
          <cell r="G218" t="str">
            <v>Un</v>
          </cell>
        </row>
        <row r="219">
          <cell r="C219">
            <v>678.1</v>
          </cell>
          <cell r="E219" t="str">
            <v>678P</v>
          </cell>
          <cell r="F219" t="str">
            <v>Suministro y colocación de ductos de PVC o similar</v>
          </cell>
          <cell r="G219" t="str">
            <v>ml</v>
          </cell>
        </row>
        <row r="220">
          <cell r="C220">
            <v>680.1</v>
          </cell>
          <cell r="D220">
            <v>680</v>
          </cell>
          <cell r="F220" t="str">
            <v>Escamas en concreto</v>
          </cell>
          <cell r="G220" t="str">
            <v>m2</v>
          </cell>
        </row>
        <row r="221">
          <cell r="C221">
            <v>680.2</v>
          </cell>
          <cell r="D221">
            <v>680</v>
          </cell>
          <cell r="F221" t="str">
            <v>Armadura galvanizada</v>
          </cell>
          <cell r="G221" t="str">
            <v>ml</v>
          </cell>
        </row>
        <row r="222">
          <cell r="C222">
            <v>680.3</v>
          </cell>
          <cell r="D222">
            <v>680</v>
          </cell>
          <cell r="F222" t="str">
            <v>Relleno granular para tierra armada</v>
          </cell>
          <cell r="G222" t="str">
            <v>m3</v>
          </cell>
        </row>
        <row r="223">
          <cell r="C223">
            <v>681.1</v>
          </cell>
          <cell r="D223">
            <v>681</v>
          </cell>
          <cell r="F223" t="str">
            <v>Gaviones</v>
          </cell>
          <cell r="G223" t="str">
            <v>m3</v>
          </cell>
        </row>
        <row r="224">
          <cell r="C224">
            <v>682</v>
          </cell>
          <cell r="D224">
            <v>682</v>
          </cell>
          <cell r="F224" t="str">
            <v>Muro de contención de suelo reforzado con geotextil</v>
          </cell>
          <cell r="G224" t="str">
            <v>m3</v>
          </cell>
          <cell r="H224" t="str">
            <v>No incluye geotextil ni recubrimiento del muro</v>
          </cell>
        </row>
        <row r="225">
          <cell r="C225">
            <v>683</v>
          </cell>
          <cell r="E225" t="str">
            <v>683P</v>
          </cell>
          <cell r="F225" t="str">
            <v>Bolsacretos en concreto Clase F</v>
          </cell>
          <cell r="G225" t="str">
            <v>m3</v>
          </cell>
        </row>
        <row r="226">
          <cell r="C226">
            <v>683.1</v>
          </cell>
          <cell r="E226" t="str">
            <v>683P-1</v>
          </cell>
          <cell r="F226" t="str">
            <v>Bolsacretos en concreto Clase D</v>
          </cell>
        </row>
        <row r="227">
          <cell r="C227">
            <v>700.1</v>
          </cell>
          <cell r="D227">
            <v>700</v>
          </cell>
          <cell r="F227" t="str">
            <v>Línea de demarcación</v>
          </cell>
          <cell r="G227" t="str">
            <v>ml</v>
          </cell>
        </row>
        <row r="228">
          <cell r="C228">
            <v>700.2</v>
          </cell>
          <cell r="D228">
            <v>700</v>
          </cell>
          <cell r="F228" t="str">
            <v>Marca vial</v>
          </cell>
          <cell r="G228" t="str">
            <v>m2</v>
          </cell>
        </row>
        <row r="229">
          <cell r="C229">
            <v>700.3</v>
          </cell>
          <cell r="D229">
            <v>700</v>
          </cell>
          <cell r="E229" t="str">
            <v>700P</v>
          </cell>
          <cell r="F229" t="str">
            <v>Línea de demarcación sobre concreto rígido</v>
          </cell>
          <cell r="G229" t="str">
            <v>ml</v>
          </cell>
        </row>
        <row r="230">
          <cell r="C230">
            <v>701</v>
          </cell>
          <cell r="D230">
            <v>701</v>
          </cell>
          <cell r="F230" t="str">
            <v>Tacha reflectiva</v>
          </cell>
          <cell r="G230" t="str">
            <v>Un</v>
          </cell>
        </row>
        <row r="231">
          <cell r="C231">
            <v>710.1</v>
          </cell>
          <cell r="D231">
            <v>710</v>
          </cell>
          <cell r="F231" t="str">
            <v>Señal de tránsito grupo I</v>
          </cell>
          <cell r="G231" t="str">
            <v>Un</v>
          </cell>
        </row>
        <row r="232">
          <cell r="C232">
            <v>710.2</v>
          </cell>
          <cell r="D232">
            <v>710</v>
          </cell>
          <cell r="F232" t="str">
            <v>Señal de tránsito grupo II</v>
          </cell>
          <cell r="G232" t="str">
            <v>Un</v>
          </cell>
        </row>
        <row r="233">
          <cell r="C233">
            <v>710.3</v>
          </cell>
          <cell r="D233">
            <v>710</v>
          </cell>
          <cell r="F233" t="str">
            <v>Señal de tránsito grupo III</v>
          </cell>
          <cell r="G233" t="str">
            <v>Un</v>
          </cell>
        </row>
        <row r="234">
          <cell r="C234">
            <v>710.4</v>
          </cell>
          <cell r="D234">
            <v>710</v>
          </cell>
          <cell r="F234" t="str">
            <v>Señal de tránsito grupo IV</v>
          </cell>
          <cell r="G234" t="str">
            <v>Un</v>
          </cell>
        </row>
        <row r="235">
          <cell r="C235">
            <v>710.5</v>
          </cell>
          <cell r="D235">
            <v>710</v>
          </cell>
          <cell r="F235" t="str">
            <v>Señal de tránsito grupo V</v>
          </cell>
          <cell r="G235" t="str">
            <v>m2</v>
          </cell>
        </row>
        <row r="236">
          <cell r="C236">
            <v>710.6</v>
          </cell>
          <cell r="D236">
            <v>710</v>
          </cell>
          <cell r="E236" t="str">
            <v>710P</v>
          </cell>
          <cell r="F236" t="str">
            <v>Suministro e intalación de pasavías</v>
          </cell>
          <cell r="G236" t="str">
            <v>Un</v>
          </cell>
        </row>
        <row r="237">
          <cell r="C237">
            <v>720</v>
          </cell>
          <cell r="D237">
            <v>720</v>
          </cell>
          <cell r="F237" t="str">
            <v>Poste de kilometraje</v>
          </cell>
          <cell r="G237" t="str">
            <v>Un</v>
          </cell>
        </row>
        <row r="238">
          <cell r="C238">
            <v>730.1</v>
          </cell>
          <cell r="D238">
            <v>730</v>
          </cell>
          <cell r="F238" t="str">
            <v>Defensa metálica</v>
          </cell>
          <cell r="G238" t="str">
            <v>ml</v>
          </cell>
        </row>
        <row r="239">
          <cell r="C239">
            <v>730.2</v>
          </cell>
          <cell r="D239">
            <v>730</v>
          </cell>
          <cell r="F239" t="str">
            <v>Sección final</v>
          </cell>
          <cell r="G239" t="str">
            <v>Un</v>
          </cell>
        </row>
        <row r="240">
          <cell r="C240">
            <v>730.3</v>
          </cell>
          <cell r="D240">
            <v>730</v>
          </cell>
          <cell r="F240" t="str">
            <v>Sección de tope</v>
          </cell>
          <cell r="G240" t="str">
            <v>Un</v>
          </cell>
        </row>
        <row r="241">
          <cell r="C241">
            <v>731</v>
          </cell>
          <cell r="E241" t="str">
            <v>731P</v>
          </cell>
          <cell r="F241" t="str">
            <v>Amortiguadores para defensa metálica</v>
          </cell>
          <cell r="G241" t="str">
            <v>Un</v>
          </cell>
        </row>
        <row r="242">
          <cell r="C242">
            <v>740</v>
          </cell>
          <cell r="D242">
            <v>740</v>
          </cell>
          <cell r="F242" t="str">
            <v>Captafaros</v>
          </cell>
          <cell r="G242" t="str">
            <v>Un</v>
          </cell>
        </row>
        <row r="243">
          <cell r="C243">
            <v>741</v>
          </cell>
          <cell r="E243" t="str">
            <v>741P</v>
          </cell>
          <cell r="F243" t="str">
            <v>Pintura de muros</v>
          </cell>
          <cell r="G243" t="str">
            <v>m2</v>
          </cell>
        </row>
        <row r="244">
          <cell r="C244">
            <v>741.1</v>
          </cell>
          <cell r="E244" t="str">
            <v>741P-1</v>
          </cell>
          <cell r="F244" t="str">
            <v>Pintura de muros</v>
          </cell>
          <cell r="G244" t="str">
            <v>m2</v>
          </cell>
        </row>
        <row r="245">
          <cell r="C245">
            <v>750</v>
          </cell>
          <cell r="E245" t="str">
            <v>750P</v>
          </cell>
          <cell r="F245" t="str">
            <v>Bandas sonoras reductoras de velocidad</v>
          </cell>
          <cell r="G245" t="str">
            <v>m2</v>
          </cell>
        </row>
        <row r="246">
          <cell r="C246">
            <v>800.1</v>
          </cell>
          <cell r="D246">
            <v>800</v>
          </cell>
          <cell r="F246" t="str">
            <v>Cerca de alambre de púas con postes de madera</v>
          </cell>
          <cell r="G246" t="str">
            <v>ml</v>
          </cell>
        </row>
        <row r="247">
          <cell r="C247">
            <v>800.2</v>
          </cell>
          <cell r="D247">
            <v>800</v>
          </cell>
          <cell r="F247" t="str">
            <v>Cerca de alambre de púas con postes de concreto</v>
          </cell>
          <cell r="G247" t="str">
            <v>ml</v>
          </cell>
        </row>
        <row r="248">
          <cell r="C248">
            <v>800.3</v>
          </cell>
          <cell r="D248">
            <v>800</v>
          </cell>
          <cell r="F248" t="str">
            <v>Cerca de malla con postes de madera</v>
          </cell>
          <cell r="G248" t="str">
            <v>ml</v>
          </cell>
        </row>
        <row r="249">
          <cell r="C249">
            <v>800.4</v>
          </cell>
          <cell r="D249">
            <v>800</v>
          </cell>
          <cell r="F249" t="str">
            <v>Cerca de malla con postes de concreto</v>
          </cell>
          <cell r="G249" t="str">
            <v>ml</v>
          </cell>
        </row>
        <row r="250">
          <cell r="C250">
            <v>810.1</v>
          </cell>
          <cell r="D250">
            <v>810</v>
          </cell>
          <cell r="F250" t="str">
            <v>Empradización de taludes con bloques de césped</v>
          </cell>
          <cell r="G250" t="str">
            <v>m2</v>
          </cell>
          <cell r="H250" t="str">
            <v>No incluye transporte de materiales</v>
          </cell>
        </row>
        <row r="251">
          <cell r="C251">
            <v>810.2</v>
          </cell>
          <cell r="D251">
            <v>810</v>
          </cell>
          <cell r="F251" t="str">
            <v>Empradización de taludes con tierra orgánica y semillas</v>
          </cell>
          <cell r="G251" t="str">
            <v>m2</v>
          </cell>
          <cell r="H251" t="str">
            <v>No incluye transporte de materiales</v>
          </cell>
        </row>
        <row r="252">
          <cell r="C252">
            <v>810.3</v>
          </cell>
          <cell r="D252">
            <v>810</v>
          </cell>
          <cell r="E252" t="str">
            <v>810P</v>
          </cell>
          <cell r="F252" t="str">
            <v>Empradización de taludes con bloques de césped</v>
          </cell>
          <cell r="G252" t="str">
            <v>m2</v>
          </cell>
          <cell r="H252" t="str">
            <v>Incluye transporte de materiales</v>
          </cell>
        </row>
        <row r="253">
          <cell r="C253">
            <v>810.4</v>
          </cell>
          <cell r="D253">
            <v>810</v>
          </cell>
          <cell r="E253" t="str">
            <v>810P</v>
          </cell>
          <cell r="F253" t="str">
            <v>Empradización de taludes con tierra orgánica y semillas</v>
          </cell>
          <cell r="G253" t="str">
            <v>m2</v>
          </cell>
          <cell r="H253" t="str">
            <v>Incluye transporte de materiales</v>
          </cell>
        </row>
        <row r="254">
          <cell r="C254">
            <v>820.1</v>
          </cell>
          <cell r="D254">
            <v>820</v>
          </cell>
          <cell r="F254" t="str">
            <v>Geotextil</v>
          </cell>
          <cell r="G254" t="str">
            <v>m2</v>
          </cell>
        </row>
        <row r="255">
          <cell r="C255">
            <v>820.2</v>
          </cell>
          <cell r="D255">
            <v>820</v>
          </cell>
          <cell r="F255" t="str">
            <v>Geotextil para refuerzo del pavimento</v>
          </cell>
          <cell r="G255" t="str">
            <v>m2</v>
          </cell>
        </row>
        <row r="256">
          <cell r="C256">
            <v>830</v>
          </cell>
          <cell r="E256" t="str">
            <v>830P</v>
          </cell>
          <cell r="F256" t="str">
            <v>Limpieza de bermas, incluye cargue y retiro del material sobrante</v>
          </cell>
          <cell r="G256" t="str">
            <v>m2</v>
          </cell>
        </row>
        <row r="257">
          <cell r="C257">
            <v>900.1</v>
          </cell>
          <cell r="D257">
            <v>900</v>
          </cell>
          <cell r="F257" t="str">
            <v>Transporte de materiales provenientes de excavación de la explanación, canales y préstamos, entre 100m y 1000m</v>
          </cell>
          <cell r="G257" t="str">
            <v>m³-E</v>
          </cell>
        </row>
        <row r="258">
          <cell r="C258">
            <v>900.2</v>
          </cell>
          <cell r="D258">
            <v>900</v>
          </cell>
          <cell r="F258" t="str">
            <v>Transporte de materiales provenientes de la excavación de la explanación, canales y préstamos para distancias mayores de 1000m</v>
          </cell>
          <cell r="G258" t="str">
            <v>m³-km</v>
          </cell>
        </row>
        <row r="259">
          <cell r="C259">
            <v>900.3</v>
          </cell>
          <cell r="D259">
            <v>900</v>
          </cell>
          <cell r="F259" t="str">
            <v>Transporte de materiales provenientes de derrumbes</v>
          </cell>
          <cell r="G259" t="str">
            <v>m³-km</v>
          </cell>
        </row>
        <row r="260">
          <cell r="C260">
            <v>1000.1</v>
          </cell>
          <cell r="E260" t="str">
            <v>1000P</v>
          </cell>
          <cell r="F260" t="str">
            <v>Retroexcavadora sobre orugas de capacidad mínima 1.5 yardas cúbicas</v>
          </cell>
          <cell r="G260" t="str">
            <v>H-maq</v>
          </cell>
        </row>
      </sheetData>
      <sheetData sheetId="2" refreshError="1"/>
      <sheetData sheetId="3" refreshError="1"/>
      <sheetData sheetId="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sheetName val="VVS-1"/>
      <sheetName val="PVS-1"/>
      <sheetName val="VVS-2"/>
      <sheetName val="PVS-2"/>
      <sheetName val="VVS-3"/>
      <sheetName val="PVS-3"/>
      <sheetName val="VVS-4"/>
      <sheetName val="PVS-4"/>
      <sheetName val="VVS-5"/>
      <sheetName val="PVS-5"/>
      <sheetName val="VAP-1"/>
      <sheetName val="PAP-1"/>
      <sheetName val="VAP-2"/>
      <sheetName val="PAP-2"/>
      <sheetName val="VAO-1"/>
      <sheetName val="PAO-1"/>
      <sheetName val="VAO-2"/>
      <sheetName val="PAO-2"/>
      <sheetName val="VAO-3"/>
      <sheetName val="PAO-3"/>
      <sheetName val="VAO-4"/>
      <sheetName val="PAO-4"/>
      <sheetName val="VAO-5"/>
      <sheetName val="PAO-5"/>
      <sheetName val="VAO-6"/>
      <sheetName val="PAO-6"/>
      <sheetName val="VAO-7"/>
      <sheetName val="PAO-7"/>
      <sheetName val="VAO-8"/>
      <sheetName val="PAO-8"/>
      <sheetName val="VAO-9"/>
      <sheetName val="PAO-9"/>
      <sheetName val="VAO-10"/>
      <sheetName val="PAO-10"/>
      <sheetName val="VBBC"/>
      <sheetName val="PBBC"/>
      <sheetName val="VBG"/>
      <sheetName val="PBG"/>
      <sheetName val="VBD"/>
      <sheetName val="PBD"/>
      <sheetName val="VBE"/>
      <sheetName val="PBE"/>
      <sheetName val="VBF"/>
      <sheetName val="PBF"/>
      <sheetName val="VBIK"/>
      <sheetName val="PBIK"/>
      <sheetName val="VBMK"/>
      <sheetName val="PBMK"/>
      <sheetName val="VCPT"/>
      <sheetName val="PCPT"/>
      <sheetName val="VFM"/>
      <sheetName val="PFM"/>
    </sheetNames>
    <sheetDataSet>
      <sheetData sheetId="0" refreshError="1"/>
      <sheetData sheetId="1" refreshError="1">
        <row r="7">
          <cell r="AC7">
            <v>1</v>
          </cell>
          <cell r="AD7">
            <v>0.35</v>
          </cell>
        </row>
        <row r="8">
          <cell r="AC8">
            <v>2</v>
          </cell>
          <cell r="AD8">
            <v>0.88</v>
          </cell>
        </row>
        <row r="9">
          <cell r="AC9">
            <v>3</v>
          </cell>
          <cell r="AD9">
            <v>1.89</v>
          </cell>
        </row>
        <row r="10">
          <cell r="AC10">
            <v>4</v>
          </cell>
          <cell r="AD10">
            <v>2.89</v>
          </cell>
        </row>
        <row r="11">
          <cell r="AC11">
            <v>5</v>
          </cell>
          <cell r="AD11">
            <v>4.2699999999999996</v>
          </cell>
        </row>
        <row r="12">
          <cell r="AC12">
            <v>6</v>
          </cell>
          <cell r="AD12">
            <v>5.96</v>
          </cell>
        </row>
        <row r="13">
          <cell r="AC13">
            <v>7</v>
          </cell>
          <cell r="AD13">
            <v>7.75</v>
          </cell>
        </row>
        <row r="14">
          <cell r="AC14">
            <v>8</v>
          </cell>
          <cell r="AD14">
            <v>9.56</v>
          </cell>
        </row>
        <row r="15">
          <cell r="AC15">
            <v>9</v>
          </cell>
          <cell r="AD15">
            <v>12.93</v>
          </cell>
        </row>
        <row r="16">
          <cell r="AC16">
            <v>10</v>
          </cell>
          <cell r="AD16">
            <v>17.420000000000002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básicos"/>
      <sheetName val="Item"/>
      <sheetName val="Equipo"/>
      <sheetName val="Materiales"/>
      <sheetName val="M-O"/>
      <sheetName val="transporte"/>
      <sheetName val="1.2.1"/>
      <sheetName val="1.2.2"/>
      <sheetName val="1.2.3"/>
      <sheetName val="1.3.1"/>
      <sheetName val="1.4.1"/>
      <sheetName val="1.4.2"/>
      <sheetName val="1.4.3"/>
      <sheetName val="1.4.4"/>
      <sheetName val="1.4.5"/>
      <sheetName val="1.5.1"/>
      <sheetName val="1.5.2"/>
      <sheetName val="1.5.3"/>
      <sheetName val="1.5.4"/>
      <sheetName val="1.5.5"/>
      <sheetName val="2.1.1"/>
      <sheetName val="2.1.2"/>
      <sheetName val="2.1.3"/>
      <sheetName val="2.1.4"/>
      <sheetName val="2.1.5"/>
      <sheetName val="2.1.6"/>
      <sheetName val="2.1.7"/>
      <sheetName val="2.1.8"/>
      <sheetName val="2.1.9"/>
      <sheetName val="2.1.10"/>
      <sheetName val="2.1.11"/>
      <sheetName val="2.1.12"/>
      <sheetName val="2.1.13"/>
      <sheetName val="2.1.14"/>
      <sheetName val="2.1.15"/>
      <sheetName val="2.1.16"/>
      <sheetName val="2.1.17"/>
      <sheetName val="2.1.18"/>
      <sheetName val="2.1.19"/>
      <sheetName val="2.1.20"/>
      <sheetName val="2.1.21"/>
      <sheetName val="2.2.1"/>
      <sheetName val="2.2.2"/>
      <sheetName val="2.2.3"/>
      <sheetName val="2.2.4"/>
      <sheetName val="2.2.5"/>
      <sheetName val="3.1.1"/>
      <sheetName val="3.1.2"/>
      <sheetName val="3.1.3"/>
      <sheetName val="3.2.1"/>
      <sheetName val="3.2.2"/>
      <sheetName val="3.2.3"/>
      <sheetName val="3.2.4"/>
      <sheetName val="3.2.5"/>
      <sheetName val="3.2.6"/>
      <sheetName val="3.2.7"/>
      <sheetName val="4.1.1"/>
      <sheetName val="4.2.1"/>
      <sheetName val="4.2.2"/>
      <sheetName val="4.2.4"/>
      <sheetName val="4.6.1"/>
      <sheetName val="4.6.2"/>
      <sheetName val="4.7.1"/>
      <sheetName val="4.7.2"/>
      <sheetName val="4.7.3"/>
      <sheetName val="4.7.4"/>
      <sheetName val="4.9.1"/>
      <sheetName val="6.2.1"/>
      <sheetName val="6.2.2"/>
    </sheetNames>
    <sheetDataSet>
      <sheetData sheetId="0" refreshError="1">
        <row r="1">
          <cell r="B1" t="str">
            <v>Instituto de Desarrollo Urbano - IDU</v>
          </cell>
        </row>
        <row r="2">
          <cell r="B2" t="str">
            <v>CONSORCIO CIVILTEC-CEI</v>
          </cell>
        </row>
        <row r="3">
          <cell r="B3" t="str">
            <v>IDU-044-2003</v>
          </cell>
        </row>
        <row r="4">
          <cell r="B4" t="str">
            <v>Estudios y Diseños de accesos para vías de rutas alimentadoras del proyecto transmilenio en Bogotá D.C. Grupo 1</v>
          </cell>
        </row>
        <row r="5">
          <cell r="B5">
            <v>37834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Formato_Consolidado"/>
      <sheetName val="LISTAS"/>
      <sheetName val="Inversion a la fecha"/>
      <sheetName val="Metas 2014"/>
      <sheetName val="Acumulado 2013"/>
      <sheetName val="Hoja1"/>
    </sheetNames>
    <sheetDataSet>
      <sheetData sheetId="0"/>
      <sheetData sheetId="1"/>
      <sheetData sheetId="2">
        <row r="2">
          <cell r="A2" t="str">
            <v>ANTIOQUIA</v>
          </cell>
          <cell r="C2" t="str">
            <v>Ampliación a tercer carril</v>
          </cell>
          <cell r="E2" t="str">
            <v>Construido</v>
          </cell>
          <cell r="H2" t="str">
            <v>Plano</v>
          </cell>
        </row>
        <row r="3">
          <cell r="A3" t="str">
            <v>ATLANTICO</v>
          </cell>
          <cell r="C3" t="str">
            <v>Ampliación de la estación de peaje</v>
          </cell>
          <cell r="E3" t="str">
            <v>En construcción</v>
          </cell>
          <cell r="H3" t="str">
            <v>Ondulado</v>
          </cell>
        </row>
        <row r="4">
          <cell r="A4" t="str">
            <v>BOGOTA</v>
          </cell>
          <cell r="C4" t="str">
            <v>Construcción calzada sencilla</v>
          </cell>
          <cell r="E4" t="str">
            <v>Interferencia Predial</v>
          </cell>
          <cell r="H4" t="str">
            <v>Montañoso</v>
          </cell>
        </row>
        <row r="5">
          <cell r="A5" t="str">
            <v>BOLIVAR</v>
          </cell>
          <cell r="C5" t="str">
            <v>Const. De cicloruta</v>
          </cell>
          <cell r="E5" t="str">
            <v>Inconvenientes Ambientales</v>
          </cell>
          <cell r="H5" t="str">
            <v>Escarpado</v>
          </cell>
        </row>
        <row r="6">
          <cell r="A6" t="str">
            <v>BOYACA</v>
          </cell>
          <cell r="C6" t="str">
            <v>Const. De pasaganados</v>
          </cell>
          <cell r="E6" t="str">
            <v>Sin Intervenir</v>
          </cell>
        </row>
        <row r="7">
          <cell r="A7" t="str">
            <v>CALDAS</v>
          </cell>
          <cell r="C7" t="str">
            <v>Const. De puente vehicular</v>
          </cell>
          <cell r="E7" t="str">
            <v>Interferencia  de Redes</v>
          </cell>
        </row>
        <row r="8">
          <cell r="A8" t="str">
            <v>CAQUETA</v>
          </cell>
          <cell r="C8" t="str">
            <v>Const. De túnel</v>
          </cell>
          <cell r="E8" t="str">
            <v>Interferencia de Otro Tipo</v>
          </cell>
        </row>
        <row r="9">
          <cell r="A9" t="str">
            <v>CAUCA</v>
          </cell>
          <cell r="C9" t="str">
            <v>Const. E instalación de  estaciones sencillas para  sistema Masivos de Trans.</v>
          </cell>
          <cell r="E9" t="str">
            <v>Suspendido</v>
          </cell>
        </row>
        <row r="10">
          <cell r="A10" t="str">
            <v>CESAR</v>
          </cell>
          <cell r="C10" t="str">
            <v>Const. Obras de espacio público</v>
          </cell>
          <cell r="E10" t="str">
            <v>Inconvenientes sociales</v>
          </cell>
        </row>
        <row r="11">
          <cell r="A11" t="str">
            <v>CORDOBA</v>
          </cell>
          <cell r="C11" t="str">
            <v>Construcción accesos a veredas o localidades</v>
          </cell>
          <cell r="E11" t="str">
            <v>Operando</v>
          </cell>
        </row>
        <row r="12">
          <cell r="A12" t="str">
            <v>CUNDINAMARCA</v>
          </cell>
          <cell r="C12" t="str">
            <v>Construcción bocatoma</v>
          </cell>
        </row>
        <row r="13">
          <cell r="A13" t="str">
            <v>CHOCO</v>
          </cell>
          <cell r="C13" t="str">
            <v>Construcción calzada sencilla</v>
          </cell>
        </row>
        <row r="14">
          <cell r="A14" t="str">
            <v>HUILA</v>
          </cell>
          <cell r="C14" t="str">
            <v>Construcción de andenes</v>
          </cell>
        </row>
        <row r="15">
          <cell r="A15" t="str">
            <v>LA GUAJIRA</v>
          </cell>
          <cell r="C15" t="str">
            <v>Construcción de bascula</v>
          </cell>
        </row>
        <row r="16">
          <cell r="A16" t="str">
            <v>MAGDALENA</v>
          </cell>
          <cell r="C16" t="str">
            <v>Construcción de CCO</v>
          </cell>
        </row>
        <row r="17">
          <cell r="A17" t="str">
            <v>META</v>
          </cell>
          <cell r="C17" t="str">
            <v>Construcción de intercambiador</v>
          </cell>
        </row>
        <row r="18">
          <cell r="A18" t="str">
            <v>NARIÑO</v>
          </cell>
          <cell r="C18" t="str">
            <v>Construcción de intersección a desnivel</v>
          </cell>
        </row>
        <row r="19">
          <cell r="A19" t="str">
            <v>N. DE SANTANDER</v>
          </cell>
          <cell r="C19" t="str">
            <v>Construcción de intersección a nivel</v>
          </cell>
        </row>
        <row r="20">
          <cell r="A20" t="str">
            <v>QUINDIO</v>
          </cell>
          <cell r="C20" t="str">
            <v>Construcción de obras de protección marina</v>
          </cell>
        </row>
        <row r="21">
          <cell r="A21" t="str">
            <v>RISARALDA</v>
          </cell>
          <cell r="C21" t="str">
            <v>Construcción de paso subterráneo</v>
          </cell>
        </row>
        <row r="22">
          <cell r="A22" t="str">
            <v>SANTANDER</v>
          </cell>
          <cell r="C22" t="str">
            <v>Construcción de estación peaje</v>
          </cell>
        </row>
        <row r="23">
          <cell r="A23" t="str">
            <v>SUCRE</v>
          </cell>
          <cell r="C23" t="str">
            <v>Construcción de retorno a nivel</v>
          </cell>
        </row>
        <row r="24">
          <cell r="A24" t="str">
            <v>TOLIMA</v>
          </cell>
          <cell r="C24" t="str">
            <v>Construcción de viaducto</v>
          </cell>
        </row>
        <row r="25">
          <cell r="A25" t="str">
            <v>VALLE DEL CAUCA</v>
          </cell>
          <cell r="C25" t="str">
            <v>Construcción doble calzada</v>
          </cell>
        </row>
        <row r="26">
          <cell r="A26" t="str">
            <v>ARAUCA</v>
          </cell>
          <cell r="C26" t="str">
            <v>Construcción puente peatonal</v>
          </cell>
        </row>
        <row r="27">
          <cell r="A27" t="str">
            <v>CASANARE</v>
          </cell>
          <cell r="C27" t="str">
            <v>Construcción segunda calzada</v>
          </cell>
        </row>
        <row r="28">
          <cell r="A28" t="str">
            <v>PUTUMAYO</v>
          </cell>
          <cell r="C28" t="str">
            <v xml:space="preserve">Diseños </v>
          </cell>
        </row>
        <row r="29">
          <cell r="A29" t="str">
            <v>SAN ANDRES</v>
          </cell>
          <cell r="C29" t="str">
            <v>Intervención puntos críticos</v>
          </cell>
        </row>
        <row r="30">
          <cell r="A30" t="str">
            <v>AMAZONAS</v>
          </cell>
          <cell r="C30" t="str">
            <v>Mantenimiento calzada sencilla</v>
          </cell>
        </row>
        <row r="31">
          <cell r="A31" t="str">
            <v>GUAINIA</v>
          </cell>
          <cell r="C31" t="str">
            <v>Mantenimiento doble calzada</v>
          </cell>
        </row>
        <row r="32">
          <cell r="A32" t="str">
            <v>GUAVIARE</v>
          </cell>
          <cell r="C32" t="str">
            <v>Mejoramiento calzada sencilla</v>
          </cell>
        </row>
        <row r="33">
          <cell r="A33" t="str">
            <v>VAUPES</v>
          </cell>
          <cell r="C33" t="str">
            <v>Mejoramiento doble calzada</v>
          </cell>
        </row>
        <row r="34">
          <cell r="A34" t="str">
            <v>VICHADA</v>
          </cell>
          <cell r="C34" t="str">
            <v>Rehabilitación calzada sencilla</v>
          </cell>
        </row>
        <row r="35">
          <cell r="C35" t="str">
            <v>Rehabilitación de las orejas de puente</v>
          </cell>
        </row>
        <row r="36">
          <cell r="C36" t="str">
            <v xml:space="preserve">Rehabilitación doble calzada </v>
          </cell>
        </row>
        <row r="37">
          <cell r="C37" t="str">
            <v>Rehabilitación puente</v>
          </cell>
        </row>
        <row r="38">
          <cell r="C38" t="str">
            <v>Solución hidráulica</v>
          </cell>
        </row>
        <row r="39">
          <cell r="C39" t="str">
            <v>Traslado de peaje</v>
          </cell>
        </row>
      </sheetData>
      <sheetData sheetId="3"/>
      <sheetData sheetId="4"/>
      <sheetData sheetId="5"/>
      <sheetData sheetId="6"/>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audo-Pip"/>
      <sheetName val="Pipiral-Sent"/>
      <sheetName val="Horario Pipiral"/>
      <sheetName val="Ptos-Pipiral"/>
      <sheetName val="Recaudo-PTE Q"/>
      <sheetName val="PTE Q SENT"/>
      <sheetName val=" Horario-PteQ"/>
      <sheetName val="tarifas"/>
      <sheetName val="Ptos-PteQ"/>
      <sheetName val="Recaudo-Boq"/>
      <sheetName val="Boq-Sent"/>
      <sheetName val=" Horario-Boq"/>
      <sheetName val="Ptos-Boq"/>
      <sheetName val="Recaudo-Boq II"/>
      <sheetName val="Boq-Sent II"/>
      <sheetName val="Horarios-Boq II"/>
    </sheetNames>
    <sheetDataSet>
      <sheetData sheetId="0" refreshError="1"/>
      <sheetData sheetId="1" refreshError="1"/>
      <sheetData sheetId="2" refreshError="1"/>
      <sheetData sheetId="3"/>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S_TECNICHE"/>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c. claim 97"/>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EP_INC_98"/>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
      <sheetName val="CECO"/>
    </sheetNames>
    <sheetDataSet>
      <sheetData sheetId="0" refreshError="1"/>
      <sheetData sheetId="1"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ULOS"/>
      <sheetName val="BASE"/>
      <sheetName val="LISTA"/>
      <sheetName val="CUADRO"/>
      <sheetName val="PRECIOS"/>
    </sheetNames>
    <sheetDataSet>
      <sheetData sheetId="0" refreshError="1"/>
      <sheetData sheetId="1" refreshError="1">
        <row r="4">
          <cell r="C4">
            <v>200.1</v>
          </cell>
          <cell r="D4">
            <v>200</v>
          </cell>
          <cell r="F4" t="str">
            <v>Desmonte y limpieza en bosque</v>
          </cell>
          <cell r="G4" t="str">
            <v>Ha</v>
          </cell>
          <cell r="H4" t="str">
            <v>No incluye excavación o descapote</v>
          </cell>
        </row>
        <row r="5">
          <cell r="C5">
            <v>200.2</v>
          </cell>
          <cell r="D5">
            <v>200</v>
          </cell>
          <cell r="F5" t="str">
            <v>Desmonte y limpieza en zonas no boscosas</v>
          </cell>
          <cell r="G5" t="str">
            <v>Ha</v>
          </cell>
        </row>
        <row r="6">
          <cell r="C6">
            <v>201.1</v>
          </cell>
          <cell r="D6">
            <v>201</v>
          </cell>
          <cell r="F6" t="str">
            <v>Demolición de edificaciones</v>
          </cell>
          <cell r="G6" t="str">
            <v>Global</v>
          </cell>
        </row>
        <row r="7">
          <cell r="C7">
            <v>201.2</v>
          </cell>
          <cell r="D7">
            <v>201</v>
          </cell>
          <cell r="F7" t="str">
            <v>Demolición de estructuras</v>
          </cell>
          <cell r="G7" t="str">
            <v>Global</v>
          </cell>
        </row>
        <row r="8">
          <cell r="C8">
            <v>201.3</v>
          </cell>
          <cell r="D8">
            <v>201</v>
          </cell>
          <cell r="F8" t="str">
            <v>Demolición de pavimentos, pisos, andén y bordillos de concreto</v>
          </cell>
          <cell r="G8" t="str">
            <v>Global</v>
          </cell>
        </row>
        <row r="9">
          <cell r="C9">
            <v>201.4</v>
          </cell>
          <cell r="D9">
            <v>201</v>
          </cell>
          <cell r="F9" t="str">
            <v>Demolición de obstáculos</v>
          </cell>
          <cell r="G9" t="str">
            <v>Global</v>
          </cell>
        </row>
        <row r="10">
          <cell r="C10">
            <v>201.5</v>
          </cell>
          <cell r="D10">
            <v>201</v>
          </cell>
          <cell r="F10" t="str">
            <v>Demolición de edificaciones</v>
          </cell>
          <cell r="G10" t="str">
            <v>Un</v>
          </cell>
        </row>
        <row r="11">
          <cell r="C11">
            <v>201.6</v>
          </cell>
          <cell r="D11">
            <v>201</v>
          </cell>
          <cell r="F11" t="str">
            <v>Demolición de estructuras</v>
          </cell>
          <cell r="G11" t="str">
            <v>Un</v>
          </cell>
        </row>
        <row r="12">
          <cell r="C12">
            <v>201.7</v>
          </cell>
          <cell r="D12">
            <v>201</v>
          </cell>
          <cell r="F12" t="str">
            <v>Demolición de pavimentos, pisos, andén y bordillos de concreto</v>
          </cell>
          <cell r="G12" t="str">
            <v>m2</v>
          </cell>
        </row>
        <row r="13">
          <cell r="C13">
            <v>201.8</v>
          </cell>
          <cell r="D13">
            <v>201</v>
          </cell>
          <cell r="F13" t="str">
            <v>Desmontaje y traslado de estructuras metálicas</v>
          </cell>
          <cell r="G13" t="str">
            <v>Un</v>
          </cell>
        </row>
        <row r="14">
          <cell r="C14">
            <v>201.9</v>
          </cell>
          <cell r="D14">
            <v>201</v>
          </cell>
          <cell r="F14" t="str">
            <v>Remoción de especies vegetales</v>
          </cell>
          <cell r="G14" t="str">
            <v>Un</v>
          </cell>
        </row>
        <row r="15">
          <cell r="C15" t="str">
            <v>201.10</v>
          </cell>
          <cell r="D15">
            <v>201</v>
          </cell>
          <cell r="F15" t="str">
            <v>Remoción de obstáculos</v>
          </cell>
          <cell r="G15" t="str">
            <v>Un</v>
          </cell>
        </row>
        <row r="16">
          <cell r="C16">
            <v>201.11</v>
          </cell>
          <cell r="D16">
            <v>201</v>
          </cell>
          <cell r="F16" t="str">
            <v>Remoción de servicios existentes</v>
          </cell>
          <cell r="G16" t="str">
            <v>Un</v>
          </cell>
        </row>
        <row r="17">
          <cell r="C17">
            <v>201.12</v>
          </cell>
          <cell r="D17">
            <v>201</v>
          </cell>
          <cell r="F17" t="str">
            <v>Remoción de alcantarillas</v>
          </cell>
          <cell r="G17" t="str">
            <v>ml</v>
          </cell>
        </row>
        <row r="18">
          <cell r="C18">
            <v>201.13</v>
          </cell>
          <cell r="D18">
            <v>201</v>
          </cell>
          <cell r="F18" t="str">
            <v>Remoción de cercas de alambre</v>
          </cell>
          <cell r="G18" t="str">
            <v>ml</v>
          </cell>
        </row>
        <row r="19">
          <cell r="C19">
            <v>201.14</v>
          </cell>
          <cell r="D19">
            <v>201</v>
          </cell>
          <cell r="F19" t="str">
            <v>Remoción de servicios existentes</v>
          </cell>
          <cell r="G19" t="str">
            <v>ml</v>
          </cell>
        </row>
        <row r="20">
          <cell r="C20">
            <v>201.15</v>
          </cell>
          <cell r="D20">
            <v>201</v>
          </cell>
          <cell r="F20" t="str">
            <v>Remoción de obstáculos</v>
          </cell>
          <cell r="G20" t="str">
            <v>ml</v>
          </cell>
        </row>
        <row r="21">
          <cell r="C21">
            <v>201.16</v>
          </cell>
          <cell r="D21">
            <v>201</v>
          </cell>
          <cell r="E21" t="str">
            <v>201P</v>
          </cell>
          <cell r="F21" t="str">
            <v>Demolición de estructuras</v>
          </cell>
          <cell r="G21" t="str">
            <v>m3</v>
          </cell>
          <cell r="H21" t="str">
            <v>La unidad de pago es el m³</v>
          </cell>
        </row>
        <row r="22">
          <cell r="C22">
            <v>201.17</v>
          </cell>
          <cell r="D22">
            <v>201</v>
          </cell>
          <cell r="E22" t="str">
            <v>201P-1</v>
          </cell>
          <cell r="F22" t="str">
            <v>Demolición de pavimento asfáltico</v>
          </cell>
          <cell r="G22" t="str">
            <v>m3</v>
          </cell>
          <cell r="H22" t="str">
            <v>La unidad de pago es el m³</v>
          </cell>
        </row>
        <row r="23">
          <cell r="C23">
            <v>201.18</v>
          </cell>
          <cell r="D23">
            <v>201</v>
          </cell>
          <cell r="E23" t="str">
            <v>201P-2</v>
          </cell>
          <cell r="F23" t="str">
            <v>Demolición total o parcial de estructuras</v>
          </cell>
          <cell r="G23" t="str">
            <v>m3</v>
          </cell>
        </row>
        <row r="24">
          <cell r="C24">
            <v>210.1</v>
          </cell>
          <cell r="D24">
            <v>210</v>
          </cell>
          <cell r="F24" t="str">
            <v>Excavación sin clasificar de la explanación, canales y préstamos</v>
          </cell>
          <cell r="G24" t="str">
            <v>m3</v>
          </cell>
          <cell r="H24" t="str">
            <v>No habrá pago por las excavaciones y disposición o desecho de los materiales no utilizados en las zonas de préstamo. No incluye transporte</v>
          </cell>
        </row>
        <row r="25">
          <cell r="C25">
            <v>210.2</v>
          </cell>
          <cell r="D25">
            <v>210</v>
          </cell>
          <cell r="F25" t="str">
            <v>Excavación en roca de la explanación, canales y préstamos</v>
          </cell>
          <cell r="G25" t="str">
            <v>m3</v>
          </cell>
        </row>
        <row r="26">
          <cell r="C26">
            <v>210.3</v>
          </cell>
          <cell r="D26">
            <v>210</v>
          </cell>
          <cell r="F26" t="str">
            <v>Excavación en material común  de la explanación, canales y préstamos</v>
          </cell>
          <cell r="G26" t="str">
            <v>m3</v>
          </cell>
        </row>
        <row r="27">
          <cell r="C27">
            <v>210.4</v>
          </cell>
          <cell r="D27">
            <v>210</v>
          </cell>
          <cell r="E27" t="str">
            <v>210P</v>
          </cell>
          <cell r="F27" t="str">
            <v>Limpieza de canales</v>
          </cell>
          <cell r="G27" t="str">
            <v>m3</v>
          </cell>
        </row>
        <row r="28">
          <cell r="C28">
            <v>211</v>
          </cell>
          <cell r="D28">
            <v>211</v>
          </cell>
          <cell r="F28" t="str">
            <v>Remoción de derrumbes</v>
          </cell>
          <cell r="G28" t="str">
            <v>m3</v>
          </cell>
          <cell r="H28" t="str">
            <v>No incluye el transporte a distancias mayores a 100 ml</v>
          </cell>
        </row>
        <row r="29">
          <cell r="C29">
            <v>211.1</v>
          </cell>
          <cell r="D29">
            <v>211</v>
          </cell>
          <cell r="E29" t="str">
            <v>211P</v>
          </cell>
          <cell r="F29" t="str">
            <v>Remoción de derrumbes</v>
          </cell>
          <cell r="G29" t="str">
            <v>m3</v>
          </cell>
          <cell r="H29" t="str">
            <v>Incluye transporte hasta 5 km</v>
          </cell>
        </row>
        <row r="30">
          <cell r="C30">
            <v>220</v>
          </cell>
          <cell r="D30">
            <v>220</v>
          </cell>
          <cell r="F30" t="str">
            <v>Terraplenes</v>
          </cell>
          <cell r="G30" t="str">
            <v>m3</v>
          </cell>
          <cell r="H30" t="str">
            <v>No incluye el suministro de materiales y el transporte</v>
          </cell>
        </row>
        <row r="31">
          <cell r="C31">
            <v>220.1</v>
          </cell>
          <cell r="D31">
            <v>220</v>
          </cell>
          <cell r="E31" t="str">
            <v>220P</v>
          </cell>
          <cell r="F31" t="str">
            <v>Terraplenes</v>
          </cell>
          <cell r="G31" t="str">
            <v>m3</v>
          </cell>
          <cell r="H31" t="str">
            <v>Incluye el suministro y transporte de materiales</v>
          </cell>
        </row>
        <row r="32">
          <cell r="C32">
            <v>221.1</v>
          </cell>
          <cell r="D32">
            <v>221</v>
          </cell>
          <cell r="F32" t="str">
            <v>Pedraplén compacto</v>
          </cell>
          <cell r="G32" t="str">
            <v>m3</v>
          </cell>
          <cell r="H32" t="str">
            <v>No incluye la corona, el suministro de materiales y el transporte</v>
          </cell>
        </row>
        <row r="33">
          <cell r="C33">
            <v>221.2</v>
          </cell>
          <cell r="D33">
            <v>221</v>
          </cell>
          <cell r="F33" t="str">
            <v>Pedraplén suelto</v>
          </cell>
          <cell r="G33" t="str">
            <v>m3</v>
          </cell>
        </row>
        <row r="34">
          <cell r="C34">
            <v>230.1</v>
          </cell>
          <cell r="D34">
            <v>230</v>
          </cell>
          <cell r="F34" t="str">
            <v>Mejoramiento de la subrasante involucrando el suelo existente</v>
          </cell>
          <cell r="G34" t="str">
            <v>m2</v>
          </cell>
          <cell r="H34" t="str">
            <v>No incluye suministro y transporte de material adicionado y transporte de material inadecuado.</v>
          </cell>
        </row>
        <row r="35">
          <cell r="C35">
            <v>230.2</v>
          </cell>
          <cell r="D35">
            <v>230</v>
          </cell>
          <cell r="F35" t="str">
            <v>Mejoramiento de la subrasante empleando únicamente material adicionado</v>
          </cell>
          <cell r="G35" t="str">
            <v>m3</v>
          </cell>
        </row>
        <row r="36">
          <cell r="C36">
            <v>310</v>
          </cell>
          <cell r="D36">
            <v>310</v>
          </cell>
          <cell r="F36" t="str">
            <v>Conformación de la calzada existente</v>
          </cell>
          <cell r="G36" t="str">
            <v>m2</v>
          </cell>
          <cell r="H36" t="str">
            <v>No incluye suministro transporte y colocación de los materiales de afirmado y subbase.</v>
          </cell>
        </row>
        <row r="37">
          <cell r="C37">
            <v>310.3</v>
          </cell>
          <cell r="D37">
            <v>310</v>
          </cell>
          <cell r="E37" t="str">
            <v>310P-3</v>
          </cell>
          <cell r="F37" t="str">
            <v>Conformación de talud con suministro de material impermeable seleccionado</v>
          </cell>
          <cell r="G37" t="str">
            <v>m3</v>
          </cell>
        </row>
        <row r="38">
          <cell r="C38">
            <v>310.39999999999998</v>
          </cell>
          <cell r="D38">
            <v>310</v>
          </cell>
          <cell r="E38" t="str">
            <v>310P-4</v>
          </cell>
          <cell r="F38" t="str">
            <v xml:space="preserve">Conformación de talud sin suministro de material </v>
          </cell>
          <cell r="G38" t="str">
            <v>m3</v>
          </cell>
        </row>
        <row r="39">
          <cell r="C39">
            <v>311</v>
          </cell>
          <cell r="D39">
            <v>311</v>
          </cell>
          <cell r="F39" t="str">
            <v>Afirmado</v>
          </cell>
          <cell r="G39" t="str">
            <v>m3</v>
          </cell>
          <cell r="H39" t="str">
            <v>No incluye producto estabilizante</v>
          </cell>
        </row>
        <row r="40">
          <cell r="C40">
            <v>311.10000000000002</v>
          </cell>
          <cell r="D40">
            <v>311</v>
          </cell>
          <cell r="E40" t="str">
            <v>311P</v>
          </cell>
          <cell r="F40" t="str">
            <v>Bacheo con material de afirmado</v>
          </cell>
          <cell r="G40" t="str">
            <v>m3</v>
          </cell>
          <cell r="H40" t="str">
            <v>Varia el cálculo del volumen</v>
          </cell>
        </row>
        <row r="41">
          <cell r="C41">
            <v>311.2</v>
          </cell>
          <cell r="D41">
            <v>311</v>
          </cell>
          <cell r="E41" t="str">
            <v>311P-1</v>
          </cell>
          <cell r="F41" t="str">
            <v>Relleno con material de afirmado</v>
          </cell>
          <cell r="G41" t="str">
            <v>m3</v>
          </cell>
        </row>
        <row r="42">
          <cell r="C42">
            <v>312</v>
          </cell>
          <cell r="E42" t="str">
            <v>312P</v>
          </cell>
          <cell r="F42" t="str">
            <v>Relleno con material de afirmado para realce de cunetas</v>
          </cell>
          <cell r="G42" t="str">
            <v>m3</v>
          </cell>
        </row>
        <row r="43">
          <cell r="C43">
            <v>320.10000000000002</v>
          </cell>
          <cell r="D43">
            <v>320</v>
          </cell>
          <cell r="F43" t="str">
            <v>Subbase granular de C.B.R.&gt; 20%</v>
          </cell>
          <cell r="G43" t="str">
            <v>m3</v>
          </cell>
          <cell r="H43" t="str">
            <v>No incluye producto estabilizante</v>
          </cell>
        </row>
        <row r="44">
          <cell r="C44">
            <v>320.2</v>
          </cell>
          <cell r="D44">
            <v>320</v>
          </cell>
          <cell r="F44" t="str">
            <v>Subbase granular de C.B.R.&gt; 30%</v>
          </cell>
          <cell r="G44" t="str">
            <v>m3</v>
          </cell>
        </row>
        <row r="45">
          <cell r="C45">
            <v>320.3</v>
          </cell>
          <cell r="D45">
            <v>320</v>
          </cell>
          <cell r="F45" t="str">
            <v>Subbase granular de C.B.R.&gt; 40%</v>
          </cell>
          <cell r="G45" t="str">
            <v>m3</v>
          </cell>
        </row>
        <row r="46">
          <cell r="C46">
            <v>320.39999999999998</v>
          </cell>
          <cell r="D46">
            <v>320</v>
          </cell>
          <cell r="F46" t="str">
            <v>Subbase granular para bacheo</v>
          </cell>
          <cell r="G46" t="str">
            <v>m3</v>
          </cell>
        </row>
        <row r="47">
          <cell r="C47">
            <v>330.1</v>
          </cell>
          <cell r="D47">
            <v>330</v>
          </cell>
          <cell r="F47" t="str">
            <v>Base granular</v>
          </cell>
          <cell r="G47" t="str">
            <v>m3</v>
          </cell>
          <cell r="H47" t="str">
            <v>No incluye producto estabilizante</v>
          </cell>
        </row>
        <row r="48">
          <cell r="C48">
            <v>330.2</v>
          </cell>
          <cell r="D48">
            <v>330</v>
          </cell>
          <cell r="F48" t="str">
            <v>Base granular para bacheo</v>
          </cell>
          <cell r="G48" t="str">
            <v>m3</v>
          </cell>
        </row>
        <row r="49">
          <cell r="C49">
            <v>330.3</v>
          </cell>
          <cell r="D49">
            <v>330</v>
          </cell>
          <cell r="E49" t="str">
            <v>330P</v>
          </cell>
          <cell r="F49" t="str">
            <v>Base triturada</v>
          </cell>
          <cell r="G49" t="str">
            <v>m³</v>
          </cell>
        </row>
        <row r="50">
          <cell r="C50">
            <v>340.1</v>
          </cell>
          <cell r="D50">
            <v>340</v>
          </cell>
          <cell r="F50" t="str">
            <v>Base estabilizada con emulsión asfáltica tipo BEE-1</v>
          </cell>
          <cell r="G50" t="str">
            <v>m3</v>
          </cell>
          <cell r="H50" t="str">
            <v>No incluye la emulsión asfáltica</v>
          </cell>
        </row>
        <row r="51">
          <cell r="C51">
            <v>340.2</v>
          </cell>
          <cell r="D51">
            <v>340</v>
          </cell>
          <cell r="F51" t="str">
            <v>Base estabilizada con emulsión asfáltica tipo BEE-2</v>
          </cell>
          <cell r="G51" t="str">
            <v>m3</v>
          </cell>
        </row>
        <row r="52">
          <cell r="C52">
            <v>340.3</v>
          </cell>
          <cell r="D52">
            <v>340</v>
          </cell>
          <cell r="F52" t="str">
            <v>Base estabilizada con emulsión asfáltica tipo BEE-3</v>
          </cell>
          <cell r="G52" t="str">
            <v>m3</v>
          </cell>
        </row>
        <row r="53">
          <cell r="C53">
            <v>341.1</v>
          </cell>
          <cell r="D53">
            <v>341</v>
          </cell>
          <cell r="F53" t="str">
            <v>Base estabilizada con cemento</v>
          </cell>
          <cell r="G53" t="str">
            <v>m3</v>
          </cell>
        </row>
        <row r="54">
          <cell r="C54">
            <v>341.2</v>
          </cell>
          <cell r="D54">
            <v>341</v>
          </cell>
          <cell r="F54" t="str">
            <v>Cemento</v>
          </cell>
          <cell r="G54" t="str">
            <v>Kg</v>
          </cell>
        </row>
        <row r="55">
          <cell r="C55">
            <v>342.1</v>
          </cell>
          <cell r="D55">
            <v>342</v>
          </cell>
          <cell r="F55" t="str">
            <v>Base estabilizada con compuestos multienzimáticos orgánicos tipo BEMO-1</v>
          </cell>
          <cell r="G55" t="str">
            <v>m3</v>
          </cell>
        </row>
        <row r="56">
          <cell r="C56">
            <v>342.2</v>
          </cell>
          <cell r="D56">
            <v>342</v>
          </cell>
          <cell r="F56" t="str">
            <v>Base estabilizada con compuestos multienzimáticos orgánicos tipo BEMO-2</v>
          </cell>
          <cell r="G56" t="str">
            <v>m3</v>
          </cell>
        </row>
        <row r="57">
          <cell r="C57">
            <v>342.3</v>
          </cell>
          <cell r="D57">
            <v>342</v>
          </cell>
          <cell r="F57" t="str">
            <v>Compuesto multienzimático orgánico</v>
          </cell>
          <cell r="G57" t="str">
            <v>Cl</v>
          </cell>
        </row>
        <row r="58">
          <cell r="C58">
            <v>410</v>
          </cell>
          <cell r="D58">
            <v>410</v>
          </cell>
          <cell r="F58" t="str">
            <v>Cemento asfáltico</v>
          </cell>
          <cell r="G58" t="str">
            <v>Kg</v>
          </cell>
        </row>
        <row r="59">
          <cell r="C59">
            <v>411.1</v>
          </cell>
          <cell r="D59">
            <v>411</v>
          </cell>
          <cell r="F59" t="str">
            <v>Emulsión asfáltica de rotura media CRM</v>
          </cell>
          <cell r="G59" t="str">
            <v>Lt</v>
          </cell>
        </row>
        <row r="60">
          <cell r="C60">
            <v>411.2</v>
          </cell>
          <cell r="D60">
            <v>411</v>
          </cell>
          <cell r="F60" t="str">
            <v>Emulsión asfáltica de rotura lenta CRL-1</v>
          </cell>
          <cell r="G60" t="str">
            <v>Lt</v>
          </cell>
        </row>
        <row r="61">
          <cell r="C61">
            <v>411.3</v>
          </cell>
          <cell r="D61">
            <v>411</v>
          </cell>
          <cell r="F61" t="str">
            <v>Emulsión asfáltica de rotura lenta CRL-1h</v>
          </cell>
          <cell r="G61" t="str">
            <v>Lt</v>
          </cell>
        </row>
        <row r="62">
          <cell r="C62">
            <v>413</v>
          </cell>
          <cell r="D62">
            <v>413</v>
          </cell>
          <cell r="F62" t="str">
            <v>Excavación para reparación del pavimento existente</v>
          </cell>
          <cell r="G62" t="str">
            <v>m3</v>
          </cell>
        </row>
        <row r="63">
          <cell r="C63">
            <v>413.1</v>
          </cell>
          <cell r="D63">
            <v>413</v>
          </cell>
          <cell r="E63" t="str">
            <v>413P</v>
          </cell>
          <cell r="F63" t="str">
            <v>Excavación para reparación del pavimento existente</v>
          </cell>
          <cell r="G63" t="str">
            <v>m3</v>
          </cell>
          <cell r="H63" t="str">
            <v>Tiene en cuenta el programa PICO y PALA</v>
          </cell>
        </row>
        <row r="64">
          <cell r="C64">
            <v>420</v>
          </cell>
          <cell r="D64">
            <v>420</v>
          </cell>
          <cell r="F64" t="str">
            <v>Imprimación</v>
          </cell>
          <cell r="G64" t="str">
            <v>m2</v>
          </cell>
        </row>
        <row r="65">
          <cell r="C65">
            <v>421</v>
          </cell>
          <cell r="D65">
            <v>421</v>
          </cell>
          <cell r="F65" t="str">
            <v>Riego de liga</v>
          </cell>
          <cell r="G65" t="str">
            <v>m2</v>
          </cell>
        </row>
        <row r="66">
          <cell r="C66">
            <v>421.1</v>
          </cell>
          <cell r="D66">
            <v>421</v>
          </cell>
          <cell r="F66" t="str">
            <v>Riego de liga (cemento asfáltico)</v>
          </cell>
          <cell r="G66" t="str">
            <v>m2</v>
          </cell>
        </row>
        <row r="67">
          <cell r="C67">
            <v>421.2</v>
          </cell>
          <cell r="D67">
            <v>421</v>
          </cell>
          <cell r="F67" t="str">
            <v>Riego de liga (emulsión asfáltica)</v>
          </cell>
          <cell r="G67" t="str">
            <v>m2</v>
          </cell>
        </row>
        <row r="68">
          <cell r="C68">
            <v>430</v>
          </cell>
          <cell r="D68">
            <v>430</v>
          </cell>
          <cell r="F68" t="str">
            <v>Tratamiento superficial simple</v>
          </cell>
          <cell r="G68" t="str">
            <v>m2</v>
          </cell>
        </row>
        <row r="69">
          <cell r="C69">
            <v>431</v>
          </cell>
          <cell r="D69">
            <v>431</v>
          </cell>
          <cell r="F69" t="str">
            <v>Tratamiento superficial doble</v>
          </cell>
          <cell r="G69" t="str">
            <v>m2</v>
          </cell>
        </row>
        <row r="70">
          <cell r="C70">
            <v>432</v>
          </cell>
          <cell r="D70">
            <v>432</v>
          </cell>
          <cell r="F70" t="str">
            <v>Sello de arena - asfalto</v>
          </cell>
          <cell r="G70" t="str">
            <v>m2</v>
          </cell>
        </row>
        <row r="71">
          <cell r="C71">
            <v>433</v>
          </cell>
          <cell r="D71">
            <v>433</v>
          </cell>
          <cell r="F71" t="str">
            <v>Lechada asfáltica</v>
          </cell>
          <cell r="G71" t="str">
            <v>m2</v>
          </cell>
        </row>
        <row r="72">
          <cell r="C72">
            <v>434</v>
          </cell>
          <cell r="E72" t="str">
            <v>434P</v>
          </cell>
          <cell r="F72" t="str">
            <v>Sello de grietas</v>
          </cell>
          <cell r="G72" t="str">
            <v>ml</v>
          </cell>
        </row>
        <row r="73">
          <cell r="C73">
            <v>435</v>
          </cell>
          <cell r="E73" t="str">
            <v>435P</v>
          </cell>
          <cell r="F73" t="str">
            <v>Sello de juntas de pavimento de concreto hidráulico</v>
          </cell>
          <cell r="G73" t="str">
            <v>ml</v>
          </cell>
        </row>
        <row r="74">
          <cell r="C74">
            <v>440.1</v>
          </cell>
          <cell r="D74">
            <v>440</v>
          </cell>
          <cell r="F74" t="str">
            <v>Mezcla densa en frío tipo MDF-1</v>
          </cell>
          <cell r="G74" t="str">
            <v>m3</v>
          </cell>
          <cell r="H74" t="str">
            <v>No incluye suministro y almacenamiento del cemento asfáltico</v>
          </cell>
        </row>
        <row r="75">
          <cell r="C75">
            <v>440.2</v>
          </cell>
          <cell r="D75">
            <v>440</v>
          </cell>
          <cell r="F75" t="str">
            <v>Mezcla densa en frío tipo MDF-2</v>
          </cell>
          <cell r="G75" t="str">
            <v>m3</v>
          </cell>
        </row>
        <row r="76">
          <cell r="C76">
            <v>440.3</v>
          </cell>
          <cell r="D76">
            <v>440</v>
          </cell>
          <cell r="F76" t="str">
            <v>Mezcla densa en frío tipo MDF-3</v>
          </cell>
          <cell r="G76" t="str">
            <v>m3</v>
          </cell>
        </row>
        <row r="77">
          <cell r="C77">
            <v>440.5</v>
          </cell>
          <cell r="D77">
            <v>440</v>
          </cell>
          <cell r="F77" t="str">
            <v>Mezcla densa en frío para bacheo</v>
          </cell>
          <cell r="G77" t="str">
            <v>m3</v>
          </cell>
        </row>
        <row r="78">
          <cell r="C78">
            <v>441.1</v>
          </cell>
          <cell r="D78">
            <v>441</v>
          </cell>
          <cell r="F78" t="str">
            <v>Mezcla abierta en frío tipo MAF-1</v>
          </cell>
          <cell r="G78" t="str">
            <v>m3</v>
          </cell>
        </row>
        <row r="79">
          <cell r="C79">
            <v>441.2</v>
          </cell>
          <cell r="D79">
            <v>441</v>
          </cell>
          <cell r="F79" t="str">
            <v>Mezcla abierta en frío tipo MAF-2</v>
          </cell>
          <cell r="G79" t="str">
            <v>m3</v>
          </cell>
        </row>
        <row r="80">
          <cell r="C80">
            <v>441.3</v>
          </cell>
          <cell r="D80">
            <v>441</v>
          </cell>
          <cell r="F80" t="str">
            <v>Mezcla abierta en frío tipo MAF-3</v>
          </cell>
          <cell r="G80" t="str">
            <v>m3</v>
          </cell>
        </row>
        <row r="81">
          <cell r="C81">
            <v>441.4</v>
          </cell>
          <cell r="D81">
            <v>441</v>
          </cell>
          <cell r="F81" t="str">
            <v>Mezcla abierta en frío para bacheo</v>
          </cell>
          <cell r="G81" t="str">
            <v>m3</v>
          </cell>
        </row>
        <row r="82">
          <cell r="C82">
            <v>450.1</v>
          </cell>
          <cell r="D82">
            <v>450</v>
          </cell>
          <cell r="F82" t="str">
            <v>Mezcla densa en caliente tipo MDC-1</v>
          </cell>
          <cell r="G82" t="str">
            <v>m3</v>
          </cell>
        </row>
        <row r="83">
          <cell r="C83">
            <v>450.2</v>
          </cell>
          <cell r="D83">
            <v>450</v>
          </cell>
          <cell r="F83" t="str">
            <v>Mezcla densa en caliente tipo MDC-2</v>
          </cell>
          <cell r="G83" t="str">
            <v>m3</v>
          </cell>
        </row>
        <row r="84">
          <cell r="C84">
            <v>450.3</v>
          </cell>
          <cell r="D84">
            <v>450</v>
          </cell>
          <cell r="F84" t="str">
            <v>Mezcla densa en caliente tipo MDC-3</v>
          </cell>
          <cell r="G84" t="str">
            <v>m3</v>
          </cell>
        </row>
        <row r="85">
          <cell r="C85">
            <v>450.4</v>
          </cell>
          <cell r="D85">
            <v>450</v>
          </cell>
          <cell r="F85" t="str">
            <v>Mezcla densa en caliente para bacheo</v>
          </cell>
          <cell r="G85" t="str">
            <v>m3</v>
          </cell>
        </row>
        <row r="86">
          <cell r="C86">
            <v>450.5</v>
          </cell>
          <cell r="D86">
            <v>450</v>
          </cell>
          <cell r="E86" t="str">
            <v>450P</v>
          </cell>
          <cell r="F86" t="str">
            <v>Parcheo con mezcla densa en caliente tipo MDC-2</v>
          </cell>
          <cell r="G86" t="str">
            <v>m3</v>
          </cell>
          <cell r="H86" t="str">
            <v>Incluye cajeo, riego de liga, suministro y transporte del cemento asfáltico</v>
          </cell>
        </row>
        <row r="87">
          <cell r="C87">
            <v>450.6</v>
          </cell>
          <cell r="D87">
            <v>450</v>
          </cell>
          <cell r="E87" t="str">
            <v>450P-1</v>
          </cell>
          <cell r="F87" t="str">
            <v>Mezcla densa en caliente tipo MDC-2</v>
          </cell>
          <cell r="G87" t="str">
            <v>m3</v>
          </cell>
          <cell r="H87" t="str">
            <v>Incluye riego de liga, suministro y transporte del cemento asfáltico</v>
          </cell>
        </row>
        <row r="88">
          <cell r="C88">
            <v>450.7</v>
          </cell>
          <cell r="D88">
            <v>450</v>
          </cell>
          <cell r="E88" t="str">
            <v>450P-1</v>
          </cell>
          <cell r="F88" t="str">
            <v>Mezcla densa en caliente tipo MDC-1</v>
          </cell>
          <cell r="G88" t="str">
            <v>m3</v>
          </cell>
          <cell r="H88" t="str">
            <v>Incluye riego de liga, suministro y transporte del cemento asfáltico</v>
          </cell>
        </row>
        <row r="89">
          <cell r="C89">
            <v>450.8</v>
          </cell>
          <cell r="D89">
            <v>450</v>
          </cell>
          <cell r="E89" t="str">
            <v>450P-1</v>
          </cell>
          <cell r="F89" t="str">
            <v>Mezcla densa en caliente tipo MDC-3</v>
          </cell>
          <cell r="G89" t="str">
            <v>m3</v>
          </cell>
          <cell r="H89" t="str">
            <v>Incluye riego de liga, suministro y transporte del cemento asfáltico</v>
          </cell>
        </row>
        <row r="90">
          <cell r="C90">
            <v>450.9</v>
          </cell>
          <cell r="D90">
            <v>450</v>
          </cell>
          <cell r="E90" t="str">
            <v>450P-2</v>
          </cell>
          <cell r="F90" t="str">
            <v>Parcheo con fresado y mezcla densa en caliente tipo MDC-2</v>
          </cell>
          <cell r="G90" t="str">
            <v>m3</v>
          </cell>
          <cell r="H90" t="str">
            <v>Incluye cajeo, riego de liga, suministro y transporte del cemento asfáltico</v>
          </cell>
        </row>
        <row r="91">
          <cell r="C91">
            <v>450.11</v>
          </cell>
          <cell r="D91">
            <v>450</v>
          </cell>
          <cell r="E91" t="str">
            <v>450P-3</v>
          </cell>
          <cell r="F91" t="str">
            <v>Mezcla densa en caliente tipo MDC-1 para bacheo</v>
          </cell>
          <cell r="G91" t="str">
            <v>m3</v>
          </cell>
          <cell r="H91" t="str">
            <v>Incluye riego de liga, suministro y transporte del cemento asfáltico</v>
          </cell>
        </row>
        <row r="92">
          <cell r="C92">
            <v>450.12</v>
          </cell>
          <cell r="D92">
            <v>450</v>
          </cell>
          <cell r="E92" t="str">
            <v>450P-3</v>
          </cell>
          <cell r="F92" t="str">
            <v>Mezcla densa en caliente tipo MDC-1 para bacheo</v>
          </cell>
          <cell r="G92" t="str">
            <v>m3</v>
          </cell>
          <cell r="H92" t="str">
            <v>Incluye cajeo, riego de liga, suministro y transporte del cemento asfáltico</v>
          </cell>
        </row>
        <row r="93">
          <cell r="C93">
            <v>450.13</v>
          </cell>
          <cell r="D93">
            <v>450</v>
          </cell>
          <cell r="E93" t="str">
            <v>450P-3</v>
          </cell>
          <cell r="F93" t="str">
            <v>Mezcla densa en caliente tipo MDC-2 para parcheo</v>
          </cell>
          <cell r="G93" t="str">
            <v>m3</v>
          </cell>
          <cell r="H93" t="str">
            <v>Transporte, suministro y transporte del cemento asfáltico</v>
          </cell>
        </row>
        <row r="94">
          <cell r="C94">
            <v>450.14</v>
          </cell>
          <cell r="D94">
            <v>450</v>
          </cell>
          <cell r="E94" t="str">
            <v>450P-1</v>
          </cell>
          <cell r="F94" t="str">
            <v>Mezcla densa en caliente tipo MDC-1</v>
          </cell>
          <cell r="G94" t="str">
            <v>m3</v>
          </cell>
          <cell r="H94" t="str">
            <v>Incluye suministro y transporte del cemento asfáltico</v>
          </cell>
        </row>
        <row r="95">
          <cell r="C95">
            <v>450.15</v>
          </cell>
          <cell r="D95">
            <v>450</v>
          </cell>
          <cell r="E95" t="str">
            <v>450P-1</v>
          </cell>
          <cell r="F95" t="str">
            <v>Mezcla densa en caliente tipo MDC-2</v>
          </cell>
          <cell r="G95" t="str">
            <v>m3</v>
          </cell>
          <cell r="H95" t="str">
            <v>Incluye suministro y transporte del cemento asfáltico</v>
          </cell>
        </row>
        <row r="96">
          <cell r="C96">
            <v>450.16</v>
          </cell>
          <cell r="D96">
            <v>450</v>
          </cell>
          <cell r="E96" t="str">
            <v>450P</v>
          </cell>
          <cell r="F96" t="str">
            <v>Parcheo con mezcla densa en caliente tipo MDC-2</v>
          </cell>
          <cell r="G96" t="str">
            <v>m3</v>
          </cell>
          <cell r="H96" t="str">
            <v>Incluye estudios y diseños, cajeo, riego de liga, suministro y transporte del cemento asfáltico</v>
          </cell>
        </row>
        <row r="97">
          <cell r="C97">
            <v>450.17</v>
          </cell>
          <cell r="D97">
            <v>450</v>
          </cell>
          <cell r="E97" t="str">
            <v>450P-1</v>
          </cell>
          <cell r="F97" t="str">
            <v>Mezcla densa en caliente tipo MDC-2</v>
          </cell>
          <cell r="G97" t="str">
            <v>m3</v>
          </cell>
          <cell r="H97" t="str">
            <v>Incluye estudios y diseños, riego de liga, suministro y transporte del cemento asfáltico</v>
          </cell>
        </row>
        <row r="98">
          <cell r="C98">
            <v>450.18</v>
          </cell>
          <cell r="D98">
            <v>450</v>
          </cell>
          <cell r="E98" t="str">
            <v>450P</v>
          </cell>
          <cell r="F98" t="str">
            <v>Parcheo con mezcla densa en caliente tipo MDC-2</v>
          </cell>
          <cell r="G98" t="str">
            <v>m3</v>
          </cell>
          <cell r="H98" t="str">
            <v>Incluye riego de liga, suministro y transporte del cemento asfáltico</v>
          </cell>
        </row>
        <row r="99">
          <cell r="C99">
            <v>450.19</v>
          </cell>
          <cell r="D99">
            <v>450</v>
          </cell>
          <cell r="E99" t="str">
            <v>450P-3</v>
          </cell>
          <cell r="F99" t="str">
            <v>Mezcla densa en caliente tipo MDC-2 para bacheo</v>
          </cell>
          <cell r="G99" t="str">
            <v>m3</v>
          </cell>
          <cell r="H99" t="str">
            <v>Incluye riego de liga, suministro y transporte del cemento asfáltico</v>
          </cell>
        </row>
        <row r="100">
          <cell r="C100">
            <v>450.21</v>
          </cell>
          <cell r="D100">
            <v>450</v>
          </cell>
          <cell r="E100" t="str">
            <v>450P-1</v>
          </cell>
          <cell r="F100" t="str">
            <v>Mezcla densa en caliente tipo MDC-3</v>
          </cell>
          <cell r="G100" t="str">
            <v>m3</v>
          </cell>
          <cell r="H100" t="str">
            <v>Incluye estudios y diseños, riego de liga, suministro y transporte del cemento asfáltico</v>
          </cell>
        </row>
        <row r="101">
          <cell r="C101">
            <v>450.22</v>
          </cell>
          <cell r="D101">
            <v>450</v>
          </cell>
          <cell r="E101" t="str">
            <v>450P</v>
          </cell>
          <cell r="F101" t="str">
            <v>Parcheo con mezcla densa en caliente tipo MDC-3</v>
          </cell>
          <cell r="G101" t="str">
            <v>m3</v>
          </cell>
          <cell r="H101" t="str">
            <v>Incluye estudios y diseños, cajeo, riego de liga, suministro y transporte del cemento asfáltico</v>
          </cell>
        </row>
        <row r="102">
          <cell r="C102">
            <v>450.23</v>
          </cell>
          <cell r="D102">
            <v>450</v>
          </cell>
          <cell r="E102" t="str">
            <v>450P-1</v>
          </cell>
          <cell r="F102" t="str">
            <v>Mezcla densa en caliente tipo MDC-1</v>
          </cell>
          <cell r="G102" t="str">
            <v>m3</v>
          </cell>
          <cell r="H102" t="str">
            <v>Incluye estudios y diseños y suministro y transporte del cemento asfáltico</v>
          </cell>
        </row>
        <row r="103">
          <cell r="C103">
            <v>450.24</v>
          </cell>
          <cell r="D103">
            <v>450</v>
          </cell>
          <cell r="E103" t="str">
            <v>450P-1</v>
          </cell>
          <cell r="F103" t="str">
            <v>Mezcla densa en caliente tipo MDC-2</v>
          </cell>
          <cell r="G103" t="str">
            <v>m3</v>
          </cell>
          <cell r="H103" t="str">
            <v>Incluye estudios y diseños y suministro y transporte del cemento asfáltico</v>
          </cell>
        </row>
        <row r="104">
          <cell r="C104">
            <v>450.25</v>
          </cell>
          <cell r="D104">
            <v>450</v>
          </cell>
          <cell r="E104" t="str">
            <v>450P</v>
          </cell>
          <cell r="F104" t="str">
            <v>Parcheo con mezcla densa en caliente tipo MDC-2</v>
          </cell>
          <cell r="G104" t="str">
            <v>m3</v>
          </cell>
          <cell r="H104" t="str">
            <v>Incluye estudios y diseños, riego de liga, suministro y transporte del cemento asfáltico</v>
          </cell>
        </row>
        <row r="105">
          <cell r="C105">
            <v>450.26</v>
          </cell>
          <cell r="D105">
            <v>450</v>
          </cell>
          <cell r="E105" t="str">
            <v>450P-3</v>
          </cell>
          <cell r="F105" t="str">
            <v>Mezcla densa en caliente tipo MDC-2 para bacheo</v>
          </cell>
          <cell r="G105" t="str">
            <v>m3</v>
          </cell>
          <cell r="H105" t="str">
            <v>Incluye estudios y diseños, suministro y transporte del cemento asfáltico y riego de liga</v>
          </cell>
        </row>
        <row r="106">
          <cell r="C106">
            <v>450.27</v>
          </cell>
          <cell r="D106">
            <v>450</v>
          </cell>
          <cell r="E106" t="str">
            <v>450P-1</v>
          </cell>
          <cell r="F106" t="str">
            <v>Mezcla densa en caliente tipo MDC-1</v>
          </cell>
          <cell r="G106" t="str">
            <v>m3</v>
          </cell>
          <cell r="H106" t="str">
            <v>Incluye estudios y diseños, riego de liga, suministro y transporte del cemento asfáltico</v>
          </cell>
        </row>
        <row r="107">
          <cell r="C107">
            <v>450.28</v>
          </cell>
          <cell r="D107">
            <v>450</v>
          </cell>
          <cell r="E107" t="str">
            <v>450P-1</v>
          </cell>
          <cell r="F107" t="str">
            <v>Mezcla densa en caliente tipo MDC-3</v>
          </cell>
          <cell r="G107" t="str">
            <v>m3</v>
          </cell>
          <cell r="H107" t="str">
            <v>Incluye estudios y diseños, riego de liga, suministro y transporte del cemento asfáltico</v>
          </cell>
        </row>
        <row r="108">
          <cell r="C108">
            <v>450.29</v>
          </cell>
          <cell r="D108">
            <v>450</v>
          </cell>
          <cell r="E108" t="str">
            <v>450P-3</v>
          </cell>
          <cell r="F108" t="str">
            <v>Mezcla densa en caliente tipo MDC-1 para bacheo</v>
          </cell>
          <cell r="G108" t="str">
            <v>m3</v>
          </cell>
          <cell r="H108" t="str">
            <v>Incluye estudios y diseños, suministro y transporte del cemento asfáltico y riego de liga</v>
          </cell>
        </row>
        <row r="109">
          <cell r="C109">
            <v>451.1</v>
          </cell>
          <cell r="D109">
            <v>451</v>
          </cell>
          <cell r="F109" t="str">
            <v>Mezcla abierta en caliente tipo MAC-1</v>
          </cell>
          <cell r="G109" t="str">
            <v>m3</v>
          </cell>
        </row>
        <row r="110">
          <cell r="C110">
            <v>451.2</v>
          </cell>
          <cell r="D110">
            <v>451</v>
          </cell>
          <cell r="F110" t="str">
            <v>Mezcla abierta en caliente tipo MAC-2</v>
          </cell>
          <cell r="G110" t="str">
            <v>m3</v>
          </cell>
        </row>
        <row r="111">
          <cell r="C111">
            <v>451.3</v>
          </cell>
          <cell r="D111">
            <v>451</v>
          </cell>
          <cell r="F111" t="str">
            <v>Mezcla abierta en caliente tipo MAC-3</v>
          </cell>
          <cell r="G111" t="str">
            <v>m3</v>
          </cell>
        </row>
        <row r="112">
          <cell r="C112">
            <v>451.4</v>
          </cell>
          <cell r="D112">
            <v>451</v>
          </cell>
          <cell r="E112" t="str">
            <v>451P</v>
          </cell>
          <cell r="F112" t="str">
            <v>Mezcla abierta en caliente tipo MAC-3</v>
          </cell>
          <cell r="G112" t="str">
            <v>m3</v>
          </cell>
          <cell r="H112" t="str">
            <v>Incluye suministro y transporte del cemento asfáltico</v>
          </cell>
        </row>
        <row r="113">
          <cell r="C113">
            <v>460</v>
          </cell>
          <cell r="D113">
            <v>460</v>
          </cell>
          <cell r="F113" t="str">
            <v>Fresado de pavimento asfáltico</v>
          </cell>
          <cell r="G113" t="str">
            <v>m2</v>
          </cell>
        </row>
        <row r="114">
          <cell r="C114">
            <v>460.1</v>
          </cell>
          <cell r="D114">
            <v>460</v>
          </cell>
          <cell r="E114" t="str">
            <v>460P</v>
          </cell>
          <cell r="F114" t="str">
            <v>Fresado de pavimento asfáltico</v>
          </cell>
          <cell r="G114" t="str">
            <v>m³</v>
          </cell>
          <cell r="H114" t="str">
            <v>La unidad de medida es el metro cúbico</v>
          </cell>
        </row>
        <row r="115">
          <cell r="C115">
            <v>461</v>
          </cell>
          <cell r="D115">
            <v>461</v>
          </cell>
          <cell r="F115" t="str">
            <v>Pavimento asfáltico reciclado en frío</v>
          </cell>
          <cell r="G115" t="str">
            <v>m3</v>
          </cell>
          <cell r="H115" t="str">
            <v>No incluye suministro y almacenamiento del cemento asfáltico o la emulsión.</v>
          </cell>
        </row>
        <row r="116">
          <cell r="C116">
            <v>461.1</v>
          </cell>
          <cell r="D116">
            <v>461</v>
          </cell>
          <cell r="E116" t="str">
            <v>461P</v>
          </cell>
          <cell r="F116" t="str">
            <v>Pavimento asfáltico reciclado en frío</v>
          </cell>
          <cell r="G116" t="str">
            <v>m3</v>
          </cell>
          <cell r="H116" t="str">
            <v>Incluye el cemento asfáltico o la emulsión asfáltica</v>
          </cell>
        </row>
        <row r="117">
          <cell r="C117">
            <v>461.2</v>
          </cell>
          <cell r="D117">
            <v>461</v>
          </cell>
          <cell r="E117" t="str">
            <v>461P-1</v>
          </cell>
          <cell r="F117" t="str">
            <v>Pavimento asfáltico reciclado en frío</v>
          </cell>
          <cell r="G117" t="str">
            <v>m3</v>
          </cell>
          <cell r="H117" t="str">
            <v>Incluye estudios y diseños</v>
          </cell>
        </row>
        <row r="118">
          <cell r="C118">
            <v>461.3</v>
          </cell>
          <cell r="D118">
            <v>461</v>
          </cell>
          <cell r="E118" t="str">
            <v>461P-1</v>
          </cell>
          <cell r="F118" t="str">
            <v>Pavimento asfáltico reciclado en frío</v>
          </cell>
          <cell r="G118" t="str">
            <v>m3</v>
          </cell>
          <cell r="H118" t="str">
            <v>Incluye estudios y diseños y el cemento asfáltico o la emulsión.</v>
          </cell>
        </row>
        <row r="119">
          <cell r="C119">
            <v>462.1</v>
          </cell>
          <cell r="D119">
            <v>462</v>
          </cell>
          <cell r="F119" t="str">
            <v>Pavimento asfáltico reciclado en caliente tipo MDC-1</v>
          </cell>
          <cell r="G119" t="str">
            <v>m3</v>
          </cell>
          <cell r="H119" t="str">
            <v>No incluye suministro y almacenamiento del cemento asfáltico o la emulsión. Tampoco el agente rejuvenecedor</v>
          </cell>
        </row>
        <row r="120">
          <cell r="C120">
            <v>462.2</v>
          </cell>
          <cell r="D120">
            <v>462</v>
          </cell>
          <cell r="F120" t="str">
            <v>Pavimento asfáltico reciclado en caliente tipo MDC-2</v>
          </cell>
          <cell r="G120" t="str">
            <v>m3</v>
          </cell>
        </row>
        <row r="121">
          <cell r="C121">
            <v>462.3</v>
          </cell>
          <cell r="D121">
            <v>462</v>
          </cell>
          <cell r="F121" t="str">
            <v>Pavimento asfáltico reciclado en caliente tipo MDC-3</v>
          </cell>
          <cell r="G121" t="str">
            <v>m3</v>
          </cell>
        </row>
        <row r="122">
          <cell r="C122">
            <v>462.4</v>
          </cell>
          <cell r="D122">
            <v>462</v>
          </cell>
          <cell r="F122" t="str">
            <v>Pavimento asfáltico reciclado en caliente para bacheo</v>
          </cell>
          <cell r="G122" t="str">
            <v>m3</v>
          </cell>
        </row>
        <row r="123">
          <cell r="C123">
            <v>470</v>
          </cell>
          <cell r="E123" t="str">
            <v>470P</v>
          </cell>
          <cell r="F123" t="str">
            <v>Asfalto Natural (Asfaltita)</v>
          </cell>
          <cell r="G123" t="str">
            <v>m3</v>
          </cell>
        </row>
        <row r="124">
          <cell r="C124">
            <v>500</v>
          </cell>
          <cell r="D124">
            <v>500</v>
          </cell>
          <cell r="F124" t="str">
            <v>Pavimento de concreto hidráulico</v>
          </cell>
          <cell r="G124" t="str">
            <v>m3</v>
          </cell>
          <cell r="H124" t="str">
            <v>No incluye la preparación de la superficie existente</v>
          </cell>
        </row>
        <row r="125">
          <cell r="C125">
            <v>501</v>
          </cell>
          <cell r="E125" t="str">
            <v>501P</v>
          </cell>
          <cell r="F125" t="str">
            <v>Corte en losas de pavimento rígido</v>
          </cell>
          <cell r="G125" t="str">
            <v>ml</v>
          </cell>
        </row>
        <row r="126">
          <cell r="C126">
            <v>510</v>
          </cell>
          <cell r="D126">
            <v>510</v>
          </cell>
          <cell r="F126" t="str">
            <v>Pavimento de adoquines de concreto</v>
          </cell>
          <cell r="G126" t="str">
            <v>m2</v>
          </cell>
          <cell r="H126" t="str">
            <v>No incluye la preparación de la superficie existente. Tampoco las obras de confinamiento del pavimento.</v>
          </cell>
        </row>
        <row r="127">
          <cell r="C127">
            <v>510.1</v>
          </cell>
          <cell r="D127">
            <v>510</v>
          </cell>
          <cell r="E127" t="str">
            <v>510P</v>
          </cell>
          <cell r="F127" t="str">
            <v>Andenes en adoquín peatonal</v>
          </cell>
          <cell r="G127" t="str">
            <v>m2</v>
          </cell>
        </row>
        <row r="128">
          <cell r="C128">
            <v>510.2</v>
          </cell>
          <cell r="D128">
            <v>510</v>
          </cell>
          <cell r="E128" t="str">
            <v>510P</v>
          </cell>
          <cell r="F128" t="str">
            <v>Andenes en adoquín estructural vehicular Tipo 1</v>
          </cell>
          <cell r="G128" t="str">
            <v>m2</v>
          </cell>
        </row>
        <row r="129">
          <cell r="C129">
            <v>510.3</v>
          </cell>
          <cell r="D129">
            <v>510</v>
          </cell>
          <cell r="E129" t="str">
            <v>510P</v>
          </cell>
          <cell r="F129" t="str">
            <v>Andenes en adoquín estructural vehicular Tipo 2</v>
          </cell>
          <cell r="G129" t="str">
            <v>m2</v>
          </cell>
        </row>
        <row r="130">
          <cell r="C130">
            <v>600.1</v>
          </cell>
          <cell r="D130">
            <v>600</v>
          </cell>
          <cell r="F130" t="str">
            <v>Excavaciones varias sin clasificar</v>
          </cell>
          <cell r="G130" t="str">
            <v>m3</v>
          </cell>
        </row>
        <row r="131">
          <cell r="C131">
            <v>600.20000000000005</v>
          </cell>
          <cell r="D131">
            <v>600</v>
          </cell>
          <cell r="F131" t="str">
            <v>Excavaciones varias en roca en seco</v>
          </cell>
          <cell r="G131" t="str">
            <v>m3</v>
          </cell>
        </row>
        <row r="132">
          <cell r="C132">
            <v>600.29999999999995</v>
          </cell>
          <cell r="D132">
            <v>600</v>
          </cell>
          <cell r="F132" t="str">
            <v>Excavaciones varias en roca bajo agua</v>
          </cell>
          <cell r="G132" t="str">
            <v>m3</v>
          </cell>
        </row>
        <row r="133">
          <cell r="C133">
            <v>600.4</v>
          </cell>
          <cell r="D133">
            <v>600</v>
          </cell>
          <cell r="F133" t="str">
            <v>Excavaciones varias en material común en seco</v>
          </cell>
          <cell r="G133" t="str">
            <v>m3</v>
          </cell>
        </row>
        <row r="134">
          <cell r="C134">
            <v>600.5</v>
          </cell>
          <cell r="D134">
            <v>600</v>
          </cell>
          <cell r="F134" t="str">
            <v>Excavaciones varias en material común bajo agua</v>
          </cell>
          <cell r="G134" t="str">
            <v>m3</v>
          </cell>
        </row>
        <row r="135">
          <cell r="C135">
            <v>600.6</v>
          </cell>
          <cell r="D135">
            <v>600</v>
          </cell>
          <cell r="E135" t="str">
            <v>600P</v>
          </cell>
          <cell r="F135" t="str">
            <v>Excavaciones varias sin clasificar</v>
          </cell>
          <cell r="G135" t="str">
            <v>m3</v>
          </cell>
          <cell r="H135" t="str">
            <v>Tiene en cuenta el programa PICO y PALA</v>
          </cell>
        </row>
        <row r="136">
          <cell r="C136">
            <v>600.70000000000005</v>
          </cell>
          <cell r="D136">
            <v>600</v>
          </cell>
          <cell r="E136" t="str">
            <v>600P</v>
          </cell>
          <cell r="F136" t="str">
            <v>Excavaciones varias en material común en seco</v>
          </cell>
          <cell r="G136" t="str">
            <v>m3</v>
          </cell>
          <cell r="H136" t="str">
            <v>Tiene en cuenta el programa PICO y PALA</v>
          </cell>
        </row>
        <row r="137">
          <cell r="C137">
            <v>600.79999999999995</v>
          </cell>
          <cell r="D137">
            <v>600</v>
          </cell>
          <cell r="E137" t="str">
            <v>600P</v>
          </cell>
          <cell r="F137" t="str">
            <v>Excavaciones varias en material común bajo agua</v>
          </cell>
          <cell r="G137" t="str">
            <v>m3</v>
          </cell>
          <cell r="H137" t="str">
            <v>Tiene en cuenta el programa PICO y PALA</v>
          </cell>
        </row>
        <row r="138">
          <cell r="C138">
            <v>600.9</v>
          </cell>
          <cell r="D138">
            <v>600</v>
          </cell>
          <cell r="E138" t="str">
            <v>600P</v>
          </cell>
          <cell r="F138" t="str">
            <v>Excavaciones varias en roca bajo agua</v>
          </cell>
          <cell r="G138" t="str">
            <v>m³</v>
          </cell>
          <cell r="H138" t="str">
            <v>Tiene en cuenta el programa PICO y PALA</v>
          </cell>
        </row>
        <row r="139">
          <cell r="C139">
            <v>601.1</v>
          </cell>
          <cell r="D139">
            <v>601</v>
          </cell>
          <cell r="F139" t="str">
            <v>Excavaciones varias en roca en seco</v>
          </cell>
          <cell r="G139" t="str">
            <v>m3</v>
          </cell>
        </row>
        <row r="140">
          <cell r="C140">
            <v>601.20000000000005</v>
          </cell>
          <cell r="D140">
            <v>601</v>
          </cell>
          <cell r="F140" t="str">
            <v>Excavaciones varias en roca bajo agua</v>
          </cell>
          <cell r="G140" t="str">
            <v>m3</v>
          </cell>
        </row>
        <row r="141">
          <cell r="C141">
            <v>601.29999999999995</v>
          </cell>
          <cell r="D141">
            <v>601</v>
          </cell>
          <cell r="F141" t="str">
            <v>Excavaciones varias en material común en seco</v>
          </cell>
          <cell r="G141" t="str">
            <v>m3</v>
          </cell>
        </row>
        <row r="142">
          <cell r="C142">
            <v>601.4</v>
          </cell>
          <cell r="D142">
            <v>601</v>
          </cell>
          <cell r="F142" t="str">
            <v>Excavaciones varias en material común bajo agua</v>
          </cell>
          <cell r="G142" t="str">
            <v>m3</v>
          </cell>
        </row>
        <row r="143">
          <cell r="C143">
            <v>610.1</v>
          </cell>
          <cell r="D143">
            <v>610</v>
          </cell>
          <cell r="F143" t="str">
            <v>Rellenos para estructuras</v>
          </cell>
          <cell r="G143" t="str">
            <v>m3</v>
          </cell>
          <cell r="H143" t="str">
            <v>No incluye la preparación de la superficie sobre la que irá el relleno.</v>
          </cell>
        </row>
        <row r="144">
          <cell r="C144">
            <v>610.20000000000005</v>
          </cell>
          <cell r="D144">
            <v>610</v>
          </cell>
          <cell r="F144" t="str">
            <v>Material filtrante</v>
          </cell>
          <cell r="G144" t="str">
            <v>m3</v>
          </cell>
        </row>
        <row r="145">
          <cell r="C145">
            <v>612</v>
          </cell>
          <cell r="E145" t="str">
            <v>612P</v>
          </cell>
          <cell r="F145" t="str">
            <v>Geobloques</v>
          </cell>
          <cell r="G145" t="str">
            <v>m3</v>
          </cell>
        </row>
        <row r="146">
          <cell r="C146">
            <v>620.1</v>
          </cell>
          <cell r="D146">
            <v>620</v>
          </cell>
          <cell r="F146" t="str">
            <v>Pilotes prefabricados de concreto</v>
          </cell>
          <cell r="G146" t="str">
            <v>ml</v>
          </cell>
        </row>
        <row r="147">
          <cell r="C147">
            <v>620.20000000000005</v>
          </cell>
          <cell r="D147">
            <v>620</v>
          </cell>
          <cell r="F147" t="str">
            <v>Extensión de pilotes</v>
          </cell>
          <cell r="G147" t="str">
            <v>ml</v>
          </cell>
        </row>
        <row r="148">
          <cell r="C148">
            <v>620.29999999999995</v>
          </cell>
          <cell r="D148">
            <v>620</v>
          </cell>
          <cell r="F148" t="str">
            <v>Prueba de carga</v>
          </cell>
          <cell r="G148" t="str">
            <v>Un</v>
          </cell>
        </row>
        <row r="149">
          <cell r="C149">
            <v>621.1</v>
          </cell>
          <cell r="D149">
            <v>621</v>
          </cell>
          <cell r="F149" t="str">
            <v>Pilote de concreto fundido in-situ de diámetro____</v>
          </cell>
          <cell r="G149" t="str">
            <v>ml</v>
          </cell>
        </row>
        <row r="150">
          <cell r="C150">
            <v>621.20000000000005</v>
          </cell>
          <cell r="D150">
            <v>621</v>
          </cell>
          <cell r="F150" t="str">
            <v>Base acampanada</v>
          </cell>
          <cell r="G150" t="str">
            <v>m3</v>
          </cell>
        </row>
        <row r="151">
          <cell r="C151">
            <v>621.29999999999995</v>
          </cell>
          <cell r="D151">
            <v>621</v>
          </cell>
          <cell r="F151" t="str">
            <v>Pilote de prueba de diámetro ____</v>
          </cell>
          <cell r="G151" t="str">
            <v>ml</v>
          </cell>
        </row>
        <row r="152">
          <cell r="C152">
            <v>621.4</v>
          </cell>
          <cell r="D152">
            <v>621</v>
          </cell>
          <cell r="F152" t="str">
            <v>Base acampanada de prueba</v>
          </cell>
          <cell r="G152" t="str">
            <v>m3</v>
          </cell>
        </row>
        <row r="153">
          <cell r="C153">
            <v>621.5</v>
          </cell>
          <cell r="D153">
            <v>621</v>
          </cell>
          <cell r="F153" t="str">
            <v>Camisa permanente de diámetro exterior ____</v>
          </cell>
          <cell r="G153" t="str">
            <v>ml</v>
          </cell>
        </row>
        <row r="154">
          <cell r="C154">
            <v>621.6</v>
          </cell>
          <cell r="D154">
            <v>621</v>
          </cell>
          <cell r="F154" t="str">
            <v>Prueba de carga</v>
          </cell>
          <cell r="G154" t="str">
            <v>Un</v>
          </cell>
        </row>
        <row r="155">
          <cell r="C155">
            <v>622.1</v>
          </cell>
          <cell r="D155">
            <v>622</v>
          </cell>
          <cell r="F155" t="str">
            <v>Tablestacado de madera</v>
          </cell>
          <cell r="G155" t="str">
            <v>m2</v>
          </cell>
        </row>
        <row r="156">
          <cell r="C156">
            <v>622.20000000000005</v>
          </cell>
          <cell r="D156">
            <v>622</v>
          </cell>
          <cell r="F156" t="str">
            <v>Tablestacado metálico</v>
          </cell>
          <cell r="G156" t="str">
            <v>m2</v>
          </cell>
        </row>
        <row r="157">
          <cell r="C157">
            <v>622.29999999999995</v>
          </cell>
          <cell r="D157">
            <v>622</v>
          </cell>
          <cell r="F157" t="str">
            <v>Tablestacado de concreto reforzado</v>
          </cell>
          <cell r="G157" t="str">
            <v>m2</v>
          </cell>
        </row>
        <row r="158">
          <cell r="C158">
            <v>622.4</v>
          </cell>
          <cell r="D158">
            <v>622</v>
          </cell>
          <cell r="F158" t="str">
            <v>Tablestacado de concreto preesforzado</v>
          </cell>
          <cell r="G158" t="str">
            <v>m2</v>
          </cell>
        </row>
        <row r="159">
          <cell r="C159">
            <v>622.5</v>
          </cell>
          <cell r="D159">
            <v>622</v>
          </cell>
          <cell r="F159" t="str">
            <v>Corte del extremo superior del elemento</v>
          </cell>
          <cell r="G159" t="str">
            <v>ml</v>
          </cell>
        </row>
        <row r="160">
          <cell r="C160">
            <v>622.6</v>
          </cell>
          <cell r="D160">
            <v>622</v>
          </cell>
          <cell r="E160" t="str">
            <v>622P</v>
          </cell>
          <cell r="F160" t="str">
            <v>Tablestacado metálico</v>
          </cell>
          <cell r="G160" t="str">
            <v>ml</v>
          </cell>
          <cell r="H160" t="str">
            <v>La unidad de medida es el metro lineal</v>
          </cell>
        </row>
        <row r="161">
          <cell r="C161">
            <v>623.1</v>
          </cell>
          <cell r="E161" t="str">
            <v>623P</v>
          </cell>
          <cell r="F161" t="str">
            <v>Suministro e hincamiento de rieles</v>
          </cell>
          <cell r="G161" t="str">
            <v>ml</v>
          </cell>
        </row>
        <row r="162">
          <cell r="C162">
            <v>623.20000000000005</v>
          </cell>
          <cell r="E162" t="str">
            <v>623P</v>
          </cell>
          <cell r="F162" t="str">
            <v>Suministro e instalación de rieles</v>
          </cell>
          <cell r="G162" t="str">
            <v>ml</v>
          </cell>
        </row>
        <row r="163">
          <cell r="C163">
            <v>630.1</v>
          </cell>
          <cell r="D163">
            <v>630</v>
          </cell>
          <cell r="F163" t="str">
            <v>Concreto Clase A</v>
          </cell>
          <cell r="G163" t="str">
            <v>m3</v>
          </cell>
        </row>
        <row r="164">
          <cell r="C164">
            <v>630.20000000000005</v>
          </cell>
          <cell r="D164">
            <v>630</v>
          </cell>
          <cell r="F164" t="str">
            <v>Concreto Clase B</v>
          </cell>
          <cell r="G164" t="str">
            <v>m3</v>
          </cell>
        </row>
        <row r="165">
          <cell r="C165">
            <v>630.29999999999995</v>
          </cell>
          <cell r="D165">
            <v>630</v>
          </cell>
          <cell r="F165" t="str">
            <v>Concreto Clase C</v>
          </cell>
          <cell r="G165" t="str">
            <v>m3</v>
          </cell>
        </row>
        <row r="166">
          <cell r="C166">
            <v>630.4</v>
          </cell>
          <cell r="D166">
            <v>630</v>
          </cell>
          <cell r="F166" t="str">
            <v>Concreto Clase D</v>
          </cell>
          <cell r="G166" t="str">
            <v>m3</v>
          </cell>
        </row>
        <row r="167">
          <cell r="C167">
            <v>630.5</v>
          </cell>
          <cell r="D167">
            <v>630</v>
          </cell>
          <cell r="F167" t="str">
            <v>Concreto Clase E</v>
          </cell>
          <cell r="G167" t="str">
            <v>m3</v>
          </cell>
        </row>
        <row r="168">
          <cell r="C168">
            <v>630.6</v>
          </cell>
          <cell r="D168">
            <v>630</v>
          </cell>
          <cell r="F168" t="str">
            <v>Concreto Clase F</v>
          </cell>
          <cell r="G168" t="str">
            <v>m3</v>
          </cell>
        </row>
        <row r="169">
          <cell r="C169">
            <v>630.70000000000005</v>
          </cell>
          <cell r="D169">
            <v>630</v>
          </cell>
          <cell r="F169" t="str">
            <v>Concreto Clase G</v>
          </cell>
          <cell r="G169" t="str">
            <v>m3</v>
          </cell>
        </row>
        <row r="170">
          <cell r="C170">
            <v>630.79999999999995</v>
          </cell>
          <cell r="D170">
            <v>630</v>
          </cell>
          <cell r="E170" t="str">
            <v>630P</v>
          </cell>
          <cell r="F170" t="str">
            <v>Concreto Clase A con aditivo</v>
          </cell>
          <cell r="G170" t="str">
            <v>m3</v>
          </cell>
        </row>
        <row r="171">
          <cell r="C171">
            <v>630.9</v>
          </cell>
          <cell r="D171">
            <v>630</v>
          </cell>
          <cell r="E171" t="str">
            <v>630P</v>
          </cell>
          <cell r="F171" t="str">
            <v>Concreto Clase D con aditivo</v>
          </cell>
          <cell r="G171" t="str">
            <v>m3</v>
          </cell>
        </row>
        <row r="172">
          <cell r="C172">
            <v>630.1</v>
          </cell>
          <cell r="D172">
            <v>630</v>
          </cell>
          <cell r="E172" t="str">
            <v>630P-1</v>
          </cell>
          <cell r="F172" t="str">
            <v>Realce de cabezotes de alcantarillas</v>
          </cell>
          <cell r="G172" t="str">
            <v>m3</v>
          </cell>
        </row>
        <row r="173">
          <cell r="C173">
            <v>630.11</v>
          </cell>
          <cell r="D173">
            <v>630</v>
          </cell>
          <cell r="E173" t="str">
            <v>630P-2</v>
          </cell>
          <cell r="F173" t="str">
            <v>Realce de bordillo de cunetas</v>
          </cell>
          <cell r="G173" t="str">
            <v>m3</v>
          </cell>
        </row>
        <row r="174">
          <cell r="C174">
            <v>630.12</v>
          </cell>
          <cell r="D174">
            <v>630</v>
          </cell>
          <cell r="E174" t="str">
            <v>630P-3</v>
          </cell>
          <cell r="F174" t="str">
            <v>Concreto Clase G para cimientos</v>
          </cell>
          <cell r="G174" t="str">
            <v>m3</v>
          </cell>
        </row>
        <row r="175">
          <cell r="C175">
            <v>630.13</v>
          </cell>
          <cell r="D175">
            <v>630</v>
          </cell>
          <cell r="E175" t="str">
            <v>630P-3</v>
          </cell>
          <cell r="F175" t="str">
            <v>Concreto Clase G para elevaciones</v>
          </cell>
          <cell r="G175" t="str">
            <v>m3</v>
          </cell>
        </row>
        <row r="176">
          <cell r="C176">
            <v>630.14</v>
          </cell>
          <cell r="D176">
            <v>630</v>
          </cell>
          <cell r="E176" t="str">
            <v>630P-4</v>
          </cell>
          <cell r="F176" t="str">
            <v>Recubrimiento con malla y mortero 1:4, e=5cm</v>
          </cell>
          <cell r="G176" t="str">
            <v>m2</v>
          </cell>
        </row>
        <row r="177">
          <cell r="C177">
            <v>632</v>
          </cell>
          <cell r="D177">
            <v>632</v>
          </cell>
          <cell r="F177" t="str">
            <v>Baranda de concreto</v>
          </cell>
          <cell r="G177" t="str">
            <v>ml</v>
          </cell>
          <cell r="H177" t="str">
            <v>No incluye el acero de refuerzo</v>
          </cell>
        </row>
        <row r="178">
          <cell r="C178">
            <v>632.1</v>
          </cell>
          <cell r="E178" t="str">
            <v>632P</v>
          </cell>
          <cell r="F178" t="str">
            <v>Baranda metálica tubular</v>
          </cell>
          <cell r="G178" t="str">
            <v>ml</v>
          </cell>
        </row>
        <row r="179">
          <cell r="C179">
            <v>640.1</v>
          </cell>
          <cell r="D179">
            <v>640</v>
          </cell>
          <cell r="F179" t="str">
            <v>Acero de refuerzo Grado 37</v>
          </cell>
          <cell r="G179" t="str">
            <v>Kg</v>
          </cell>
        </row>
        <row r="180">
          <cell r="C180">
            <v>640.20000000000005</v>
          </cell>
          <cell r="D180">
            <v>640</v>
          </cell>
          <cell r="F180" t="str">
            <v>Acero de refuerzo Grado 40</v>
          </cell>
          <cell r="G180" t="str">
            <v>Kg</v>
          </cell>
        </row>
        <row r="181">
          <cell r="C181">
            <v>640.29999999999995</v>
          </cell>
          <cell r="D181">
            <v>640</v>
          </cell>
          <cell r="F181" t="str">
            <v>Acero de refuerzo Grado 60</v>
          </cell>
          <cell r="G181" t="str">
            <v>Kg</v>
          </cell>
        </row>
        <row r="182">
          <cell r="C182">
            <v>641</v>
          </cell>
          <cell r="D182">
            <v>641</v>
          </cell>
          <cell r="F182" t="str">
            <v>Acero de preesfuerzo</v>
          </cell>
          <cell r="G182" t="str">
            <v>t-m</v>
          </cell>
        </row>
        <row r="183">
          <cell r="C183">
            <v>642.1</v>
          </cell>
          <cell r="D183">
            <v>642</v>
          </cell>
          <cell r="F183" t="str">
            <v>Apoyo elastomérico</v>
          </cell>
          <cell r="G183" t="str">
            <v>Un</v>
          </cell>
        </row>
        <row r="184">
          <cell r="C184">
            <v>642.20000000000005</v>
          </cell>
          <cell r="D184">
            <v>642</v>
          </cell>
          <cell r="F184" t="str">
            <v>Sello para juntas de puentes</v>
          </cell>
          <cell r="G184" t="str">
            <v>ml</v>
          </cell>
        </row>
        <row r="185">
          <cell r="C185">
            <v>643</v>
          </cell>
          <cell r="E185" t="str">
            <v>643P</v>
          </cell>
          <cell r="F185" t="str">
            <v>Suministro e instalación de juntas de dilatación</v>
          </cell>
          <cell r="G185" t="str">
            <v>ml</v>
          </cell>
        </row>
        <row r="186">
          <cell r="C186">
            <v>644</v>
          </cell>
          <cell r="E186" t="str">
            <v>644P</v>
          </cell>
          <cell r="F186" t="str">
            <v>Suministro e instalación de sellos para juntas de puentes</v>
          </cell>
          <cell r="G186" t="str">
            <v>ml</v>
          </cell>
        </row>
        <row r="187">
          <cell r="C187">
            <v>645</v>
          </cell>
          <cell r="E187" t="str">
            <v>645P</v>
          </cell>
          <cell r="F187" t="str">
            <v>Rejilla en varilla (2.0m x 2.52 m), D=1".</v>
          </cell>
          <cell r="G187" t="str">
            <v>Un</v>
          </cell>
        </row>
        <row r="188">
          <cell r="C188">
            <v>646</v>
          </cell>
          <cell r="E188" t="str">
            <v>646P</v>
          </cell>
          <cell r="F188" t="str">
            <v>Anclajes o Tiebacks</v>
          </cell>
          <cell r="G188" t="str">
            <v>ml</v>
          </cell>
        </row>
        <row r="189">
          <cell r="C189">
            <v>650.1</v>
          </cell>
          <cell r="D189">
            <v>650</v>
          </cell>
          <cell r="F189" t="str">
            <v>Diseño y fabricación de estructura metálica</v>
          </cell>
          <cell r="G189" t="str">
            <v>Kg</v>
          </cell>
        </row>
        <row r="190">
          <cell r="C190">
            <v>650.20000000000005</v>
          </cell>
          <cell r="D190">
            <v>650</v>
          </cell>
          <cell r="F190" t="str">
            <v>Fabricación de la estructura metálica</v>
          </cell>
          <cell r="G190" t="str">
            <v>Kg</v>
          </cell>
        </row>
        <row r="191">
          <cell r="C191">
            <v>650.29999999999995</v>
          </cell>
          <cell r="D191">
            <v>650</v>
          </cell>
          <cell r="F191" t="str">
            <v>Transporte de estructura metálica</v>
          </cell>
          <cell r="G191" t="str">
            <v>Kg</v>
          </cell>
        </row>
        <row r="192">
          <cell r="C192">
            <v>650.4</v>
          </cell>
          <cell r="D192">
            <v>650</v>
          </cell>
          <cell r="F192" t="str">
            <v>Montaje y pintura de estructura metálica</v>
          </cell>
          <cell r="G192" t="str">
            <v>Kg</v>
          </cell>
        </row>
        <row r="193">
          <cell r="C193">
            <v>660.1</v>
          </cell>
          <cell r="D193">
            <v>660</v>
          </cell>
          <cell r="F193" t="str">
            <v>Tubería de concreto simple de diámetro 450 mm</v>
          </cell>
          <cell r="G193" t="str">
            <v>ml</v>
          </cell>
        </row>
        <row r="194">
          <cell r="C194">
            <v>660.2</v>
          </cell>
          <cell r="D194">
            <v>660</v>
          </cell>
          <cell r="F194" t="str">
            <v>Tubería de concreto simple de diámetro 600 mm</v>
          </cell>
          <cell r="G194" t="str">
            <v>ml</v>
          </cell>
        </row>
        <row r="195">
          <cell r="C195">
            <v>660.3</v>
          </cell>
          <cell r="D195">
            <v>660</v>
          </cell>
          <cell r="F195" t="str">
            <v>Tubería de concreto simple de diámetro 750 mm</v>
          </cell>
          <cell r="G195" t="str">
            <v>ml</v>
          </cell>
        </row>
        <row r="196">
          <cell r="C196">
            <v>660.4</v>
          </cell>
          <cell r="D196">
            <v>660</v>
          </cell>
          <cell r="E196" t="str">
            <v>660P</v>
          </cell>
          <cell r="F196" t="str">
            <v>Tubería perforada de gres de 6" de diámetro</v>
          </cell>
          <cell r="G196" t="str">
            <v>ml</v>
          </cell>
        </row>
        <row r="197">
          <cell r="C197">
            <v>661</v>
          </cell>
          <cell r="D197">
            <v>661</v>
          </cell>
          <cell r="F197" t="str">
            <v>Tubería de concreto reforzado de 900 mm diámetro interior</v>
          </cell>
          <cell r="G197" t="str">
            <v>ml</v>
          </cell>
        </row>
        <row r="198">
          <cell r="C198">
            <v>662.1</v>
          </cell>
          <cell r="D198">
            <v>662</v>
          </cell>
          <cell r="F198" t="str">
            <v>Tubería corrugada de acero galvanizado de lámina calibre __ y diámetro __ mm</v>
          </cell>
          <cell r="G198" t="str">
            <v>ml</v>
          </cell>
        </row>
        <row r="199">
          <cell r="C199">
            <v>662.2</v>
          </cell>
          <cell r="D199">
            <v>662</v>
          </cell>
          <cell r="F199" t="str">
            <v>Tubería corrugada de acero con recubrimiento bituminoso de lámina calibre __ y diámetro __ mm</v>
          </cell>
          <cell r="G199" t="str">
            <v>ml</v>
          </cell>
        </row>
        <row r="200">
          <cell r="C200">
            <v>669.1</v>
          </cell>
          <cell r="E200" t="str">
            <v>669P</v>
          </cell>
          <cell r="F200" t="str">
            <v>Andenes de sección 2m de ancho x 0.12 m de espesor</v>
          </cell>
          <cell r="G200" t="str">
            <v>m2</v>
          </cell>
        </row>
        <row r="201">
          <cell r="C201">
            <v>670.1</v>
          </cell>
          <cell r="D201">
            <v>670</v>
          </cell>
          <cell r="F201" t="str">
            <v>Disipadores de energía y sedimentadores en gaviones</v>
          </cell>
          <cell r="G201" t="str">
            <v>m3</v>
          </cell>
        </row>
        <row r="202">
          <cell r="C202">
            <v>670.2</v>
          </cell>
          <cell r="D202">
            <v>670</v>
          </cell>
          <cell r="F202" t="str">
            <v>Disipadores de energía y sedimentadores en concreto ciclópeo</v>
          </cell>
          <cell r="G202" t="str">
            <v>m3</v>
          </cell>
        </row>
        <row r="203">
          <cell r="C203">
            <v>671</v>
          </cell>
          <cell r="D203">
            <v>671</v>
          </cell>
          <cell r="F203" t="str">
            <v>Cunetas revestidas en concreto</v>
          </cell>
          <cell r="G203" t="str">
            <v>m3</v>
          </cell>
        </row>
        <row r="204">
          <cell r="C204">
            <v>671.1</v>
          </cell>
          <cell r="D204">
            <v>671</v>
          </cell>
          <cell r="E204" t="str">
            <v>671P</v>
          </cell>
          <cell r="F204" t="str">
            <v>Cunetas revestidas en concreto clase D, Sección # 1 y Sección No. 2</v>
          </cell>
          <cell r="G204" t="str">
            <v>m3</v>
          </cell>
        </row>
        <row r="205">
          <cell r="C205">
            <v>672</v>
          </cell>
          <cell r="D205">
            <v>672</v>
          </cell>
          <cell r="F205" t="str">
            <v>Bordillo</v>
          </cell>
          <cell r="G205" t="str">
            <v>ml</v>
          </cell>
        </row>
        <row r="206">
          <cell r="C206">
            <v>672.1</v>
          </cell>
          <cell r="D206">
            <v>672</v>
          </cell>
          <cell r="E206" t="str">
            <v>672P</v>
          </cell>
          <cell r="F206" t="str">
            <v>Realce de bordillo</v>
          </cell>
          <cell r="G206" t="str">
            <v>ml</v>
          </cell>
        </row>
        <row r="207">
          <cell r="C207">
            <v>673</v>
          </cell>
          <cell r="D207">
            <v>673</v>
          </cell>
          <cell r="F207" t="str">
            <v>Material filtrante</v>
          </cell>
          <cell r="G207" t="str">
            <v>m3</v>
          </cell>
        </row>
        <row r="208">
          <cell r="C208">
            <v>673.1</v>
          </cell>
          <cell r="D208">
            <v>673</v>
          </cell>
          <cell r="E208" t="str">
            <v>673P</v>
          </cell>
          <cell r="F208" t="str">
            <v>Dren horizontal 0-10 m</v>
          </cell>
          <cell r="G208" t="str">
            <v>ml</v>
          </cell>
        </row>
        <row r="209">
          <cell r="C209">
            <v>673.2</v>
          </cell>
          <cell r="D209">
            <v>673</v>
          </cell>
          <cell r="E209" t="str">
            <v>673P</v>
          </cell>
          <cell r="F209" t="str">
            <v>Dren horizontal 0-30 m</v>
          </cell>
          <cell r="G209" t="str">
            <v>ml</v>
          </cell>
        </row>
        <row r="210">
          <cell r="C210">
            <v>673.3</v>
          </cell>
          <cell r="D210">
            <v>673</v>
          </cell>
          <cell r="E210" t="str">
            <v>673P-1</v>
          </cell>
          <cell r="F210" t="str">
            <v>Filtros geocompuestos Tipo Geodren o Pack drain</v>
          </cell>
          <cell r="G210" t="str">
            <v>ml</v>
          </cell>
        </row>
        <row r="211">
          <cell r="C211">
            <v>673.4</v>
          </cell>
          <cell r="D211">
            <v>673</v>
          </cell>
          <cell r="E211" t="str">
            <v>673P-2</v>
          </cell>
          <cell r="F211" t="str">
            <v>Material filtrante, entre 3" y 6", para dren profundo</v>
          </cell>
          <cell r="G211" t="str">
            <v>ml</v>
          </cell>
        </row>
        <row r="212">
          <cell r="C212">
            <v>673.8</v>
          </cell>
          <cell r="D212">
            <v>673</v>
          </cell>
          <cell r="E212" t="str">
            <v>673P-8</v>
          </cell>
          <cell r="F212" t="str">
            <v>Relleno con arena para colocación de tubos perforados para filtros</v>
          </cell>
          <cell r="G212" t="str">
            <v>m3</v>
          </cell>
        </row>
        <row r="213">
          <cell r="C213">
            <v>674.1</v>
          </cell>
          <cell r="E213" t="str">
            <v>674P</v>
          </cell>
          <cell r="F213" t="str">
            <v>Nivelación y reconstrucción de pozos de inspección</v>
          </cell>
          <cell r="G213" t="str">
            <v>Un</v>
          </cell>
        </row>
        <row r="214">
          <cell r="C214">
            <v>674.2</v>
          </cell>
          <cell r="E214" t="str">
            <v>674P</v>
          </cell>
          <cell r="F214" t="str">
            <v>Nivelación y reconstrucción de sumideros</v>
          </cell>
          <cell r="G214" t="str">
            <v>Un</v>
          </cell>
        </row>
        <row r="215">
          <cell r="C215">
            <v>674.3</v>
          </cell>
          <cell r="E215" t="str">
            <v>674P</v>
          </cell>
          <cell r="F215" t="str">
            <v>Nivelación y reconstrucción de cajas de válvulas de la EAAB</v>
          </cell>
          <cell r="G215" t="str">
            <v>Un</v>
          </cell>
        </row>
        <row r="216">
          <cell r="C216">
            <v>674.4</v>
          </cell>
          <cell r="E216" t="str">
            <v>674P</v>
          </cell>
          <cell r="F216" t="str">
            <v>Nivelación y reconstrucción de cajas de energía de CODENSA</v>
          </cell>
          <cell r="G216" t="str">
            <v>Un</v>
          </cell>
        </row>
        <row r="217">
          <cell r="C217">
            <v>674.5</v>
          </cell>
          <cell r="E217" t="str">
            <v>674P</v>
          </cell>
          <cell r="F217" t="str">
            <v>Nivelación y reconstrucción de cajas de la ETB</v>
          </cell>
          <cell r="G217" t="str">
            <v>Un</v>
          </cell>
        </row>
        <row r="218">
          <cell r="C218">
            <v>675</v>
          </cell>
          <cell r="E218" t="str">
            <v>675P</v>
          </cell>
          <cell r="F218" t="str">
            <v>Caja de inspección para alumbrado público</v>
          </cell>
          <cell r="G218" t="str">
            <v>Un</v>
          </cell>
        </row>
        <row r="219">
          <cell r="C219">
            <v>678.1</v>
          </cell>
          <cell r="E219" t="str">
            <v>678P</v>
          </cell>
          <cell r="F219" t="str">
            <v>Suministro y colocación de ductos de PVC o similar</v>
          </cell>
          <cell r="G219" t="str">
            <v>ml</v>
          </cell>
        </row>
        <row r="220">
          <cell r="C220">
            <v>680.1</v>
          </cell>
          <cell r="D220">
            <v>680</v>
          </cell>
          <cell r="F220" t="str">
            <v>Escamas en concreto</v>
          </cell>
          <cell r="G220" t="str">
            <v>m2</v>
          </cell>
        </row>
        <row r="221">
          <cell r="C221">
            <v>680.2</v>
          </cell>
          <cell r="D221">
            <v>680</v>
          </cell>
          <cell r="F221" t="str">
            <v>Armadura galvanizada</v>
          </cell>
          <cell r="G221" t="str">
            <v>ml</v>
          </cell>
        </row>
        <row r="222">
          <cell r="C222">
            <v>680.3</v>
          </cell>
          <cell r="D222">
            <v>680</v>
          </cell>
          <cell r="F222" t="str">
            <v>Relleno granular para tierra armada</v>
          </cell>
          <cell r="G222" t="str">
            <v>m3</v>
          </cell>
        </row>
        <row r="223">
          <cell r="C223">
            <v>681.1</v>
          </cell>
          <cell r="D223">
            <v>681</v>
          </cell>
          <cell r="F223" t="str">
            <v>Gaviones</v>
          </cell>
          <cell r="G223" t="str">
            <v>m3</v>
          </cell>
        </row>
        <row r="224">
          <cell r="C224">
            <v>682</v>
          </cell>
          <cell r="D224">
            <v>682</v>
          </cell>
          <cell r="F224" t="str">
            <v>Muro de contención de suelo reforzado con geotextil</v>
          </cell>
          <cell r="G224" t="str">
            <v>m3</v>
          </cell>
          <cell r="H224" t="str">
            <v>No incluye geotextil ni recubrimiento del muro</v>
          </cell>
        </row>
        <row r="225">
          <cell r="C225">
            <v>683</v>
          </cell>
          <cell r="E225" t="str">
            <v>683P</v>
          </cell>
          <cell r="F225" t="str">
            <v>Bolsacretos en concreto Clase F</v>
          </cell>
          <cell r="G225" t="str">
            <v>m3</v>
          </cell>
        </row>
        <row r="226">
          <cell r="C226">
            <v>683.1</v>
          </cell>
          <cell r="E226" t="str">
            <v>683P-1</v>
          </cell>
          <cell r="F226" t="str">
            <v>Bolsacretos en concreto Clase D</v>
          </cell>
        </row>
        <row r="227">
          <cell r="C227">
            <v>700.1</v>
          </cell>
          <cell r="D227">
            <v>700</v>
          </cell>
          <cell r="F227" t="str">
            <v>Línea de demarcación</v>
          </cell>
          <cell r="G227" t="str">
            <v>ml</v>
          </cell>
        </row>
        <row r="228">
          <cell r="C228">
            <v>700.2</v>
          </cell>
          <cell r="D228">
            <v>700</v>
          </cell>
          <cell r="F228" t="str">
            <v>Marca vial</v>
          </cell>
          <cell r="G228" t="str">
            <v>m2</v>
          </cell>
        </row>
        <row r="229">
          <cell r="C229">
            <v>700.3</v>
          </cell>
          <cell r="D229">
            <v>700</v>
          </cell>
          <cell r="E229" t="str">
            <v>700P</v>
          </cell>
          <cell r="F229" t="str">
            <v>Línea de demarcación sobre concreto rígido</v>
          </cell>
          <cell r="G229" t="str">
            <v>ml</v>
          </cell>
        </row>
        <row r="230">
          <cell r="C230">
            <v>701</v>
          </cell>
          <cell r="D230">
            <v>701</v>
          </cell>
          <cell r="F230" t="str">
            <v>Tacha reflectiva</v>
          </cell>
          <cell r="G230" t="str">
            <v>Un</v>
          </cell>
        </row>
        <row r="231">
          <cell r="C231">
            <v>710.1</v>
          </cell>
          <cell r="D231">
            <v>710</v>
          </cell>
          <cell r="F231" t="str">
            <v>Señal de tránsito grupo I</v>
          </cell>
          <cell r="G231" t="str">
            <v>Un</v>
          </cell>
        </row>
        <row r="232">
          <cell r="C232">
            <v>710.2</v>
          </cell>
          <cell r="D232">
            <v>710</v>
          </cell>
          <cell r="F232" t="str">
            <v>Señal de tránsito grupo II</v>
          </cell>
          <cell r="G232" t="str">
            <v>Un</v>
          </cell>
        </row>
        <row r="233">
          <cell r="C233">
            <v>710.3</v>
          </cell>
          <cell r="D233">
            <v>710</v>
          </cell>
          <cell r="F233" t="str">
            <v>Señal de tránsito grupo III</v>
          </cell>
          <cell r="G233" t="str">
            <v>Un</v>
          </cell>
        </row>
        <row r="234">
          <cell r="C234">
            <v>710.4</v>
          </cell>
          <cell r="D234">
            <v>710</v>
          </cell>
          <cell r="F234" t="str">
            <v>Señal de tránsito grupo IV</v>
          </cell>
          <cell r="G234" t="str">
            <v>Un</v>
          </cell>
        </row>
        <row r="235">
          <cell r="C235">
            <v>710.5</v>
          </cell>
          <cell r="D235">
            <v>710</v>
          </cell>
          <cell r="F235" t="str">
            <v>Señal de tránsito grupo V</v>
          </cell>
          <cell r="G235" t="str">
            <v>m2</v>
          </cell>
        </row>
        <row r="236">
          <cell r="C236">
            <v>710.6</v>
          </cell>
          <cell r="D236">
            <v>710</v>
          </cell>
          <cell r="E236" t="str">
            <v>710P</v>
          </cell>
          <cell r="F236" t="str">
            <v>Suministro e intalación de pasavías</v>
          </cell>
          <cell r="G236" t="str">
            <v>Un</v>
          </cell>
        </row>
        <row r="237">
          <cell r="C237">
            <v>720</v>
          </cell>
          <cell r="D237">
            <v>720</v>
          </cell>
          <cell r="F237" t="str">
            <v>Poste de kilometraje</v>
          </cell>
          <cell r="G237" t="str">
            <v>Un</v>
          </cell>
        </row>
        <row r="238">
          <cell r="C238">
            <v>730.1</v>
          </cell>
          <cell r="D238">
            <v>730</v>
          </cell>
          <cell r="F238" t="str">
            <v>Defensa metálica</v>
          </cell>
          <cell r="G238" t="str">
            <v>ml</v>
          </cell>
        </row>
        <row r="239">
          <cell r="C239">
            <v>730.2</v>
          </cell>
          <cell r="D239">
            <v>730</v>
          </cell>
          <cell r="F239" t="str">
            <v>Sección final</v>
          </cell>
          <cell r="G239" t="str">
            <v>Un</v>
          </cell>
        </row>
        <row r="240">
          <cell r="C240">
            <v>730.3</v>
          </cell>
          <cell r="D240">
            <v>730</v>
          </cell>
          <cell r="F240" t="str">
            <v>Sección de tope</v>
          </cell>
          <cell r="G240" t="str">
            <v>Un</v>
          </cell>
        </row>
        <row r="241">
          <cell r="C241">
            <v>731</v>
          </cell>
          <cell r="E241" t="str">
            <v>731P</v>
          </cell>
          <cell r="F241" t="str">
            <v>Amortiguadores para defensa metálica</v>
          </cell>
          <cell r="G241" t="str">
            <v>Un</v>
          </cell>
        </row>
        <row r="242">
          <cell r="C242">
            <v>740</v>
          </cell>
          <cell r="D242">
            <v>740</v>
          </cell>
          <cell r="F242" t="str">
            <v>Captafaros</v>
          </cell>
          <cell r="G242" t="str">
            <v>Un</v>
          </cell>
        </row>
        <row r="243">
          <cell r="C243">
            <v>741</v>
          </cell>
          <cell r="E243" t="str">
            <v>741P</v>
          </cell>
          <cell r="F243" t="str">
            <v>Pintura de muros</v>
          </cell>
          <cell r="G243" t="str">
            <v>m2</v>
          </cell>
        </row>
        <row r="244">
          <cell r="C244">
            <v>741.1</v>
          </cell>
          <cell r="E244" t="str">
            <v>741P-1</v>
          </cell>
          <cell r="F244" t="str">
            <v>Pintura de muros</v>
          </cell>
          <cell r="G244" t="str">
            <v>m2</v>
          </cell>
        </row>
        <row r="245">
          <cell r="C245">
            <v>750</v>
          </cell>
          <cell r="E245" t="str">
            <v>750P</v>
          </cell>
          <cell r="F245" t="str">
            <v>Bandas sonoras reductoras de velocidad</v>
          </cell>
          <cell r="G245" t="str">
            <v>m2</v>
          </cell>
        </row>
        <row r="246">
          <cell r="C246">
            <v>800.1</v>
          </cell>
          <cell r="D246">
            <v>800</v>
          </cell>
          <cell r="F246" t="str">
            <v>Cerca de alambre de púas con postes de madera</v>
          </cell>
          <cell r="G246" t="str">
            <v>ml</v>
          </cell>
        </row>
        <row r="247">
          <cell r="C247">
            <v>800.2</v>
          </cell>
          <cell r="D247">
            <v>800</v>
          </cell>
          <cell r="F247" t="str">
            <v>Cerca de alambre de púas con postes de concreto</v>
          </cell>
          <cell r="G247" t="str">
            <v>ml</v>
          </cell>
        </row>
        <row r="248">
          <cell r="C248">
            <v>800.3</v>
          </cell>
          <cell r="D248">
            <v>800</v>
          </cell>
          <cell r="F248" t="str">
            <v>Cerca de malla con postes de madera</v>
          </cell>
          <cell r="G248" t="str">
            <v>ml</v>
          </cell>
        </row>
        <row r="249">
          <cell r="C249">
            <v>800.4</v>
          </cell>
          <cell r="D249">
            <v>800</v>
          </cell>
          <cell r="F249" t="str">
            <v>Cerca de malla con postes de concreto</v>
          </cell>
          <cell r="G249" t="str">
            <v>ml</v>
          </cell>
        </row>
        <row r="250">
          <cell r="C250">
            <v>810.1</v>
          </cell>
          <cell r="D250">
            <v>810</v>
          </cell>
          <cell r="F250" t="str">
            <v>Empradización de taludes con bloques de césped</v>
          </cell>
          <cell r="G250" t="str">
            <v>m2</v>
          </cell>
          <cell r="H250" t="str">
            <v>No incluye transporte de materiales</v>
          </cell>
        </row>
        <row r="251">
          <cell r="C251">
            <v>810.2</v>
          </cell>
          <cell r="D251">
            <v>810</v>
          </cell>
          <cell r="F251" t="str">
            <v>Empradización de taludes con tierra orgánica y semillas</v>
          </cell>
          <cell r="G251" t="str">
            <v>m2</v>
          </cell>
          <cell r="H251" t="str">
            <v>No incluye transporte de materiales</v>
          </cell>
        </row>
        <row r="252">
          <cell r="C252">
            <v>810.3</v>
          </cell>
          <cell r="D252">
            <v>810</v>
          </cell>
          <cell r="E252" t="str">
            <v>810P</v>
          </cell>
          <cell r="F252" t="str">
            <v>Empradización de taludes con bloques de césped</v>
          </cell>
          <cell r="G252" t="str">
            <v>m2</v>
          </cell>
          <cell r="H252" t="str">
            <v>Incluye transporte de materiales</v>
          </cell>
        </row>
        <row r="253">
          <cell r="C253">
            <v>810.4</v>
          </cell>
          <cell r="D253">
            <v>810</v>
          </cell>
          <cell r="E253" t="str">
            <v>810P</v>
          </cell>
          <cell r="F253" t="str">
            <v>Empradización de taludes con tierra orgánica y semillas</v>
          </cell>
          <cell r="G253" t="str">
            <v>m2</v>
          </cell>
          <cell r="H253" t="str">
            <v>Incluye transporte de materiales</v>
          </cell>
        </row>
        <row r="254">
          <cell r="C254">
            <v>820.1</v>
          </cell>
          <cell r="D254">
            <v>820</v>
          </cell>
          <cell r="F254" t="str">
            <v>Geotextil</v>
          </cell>
          <cell r="G254" t="str">
            <v>m2</v>
          </cell>
        </row>
        <row r="255">
          <cell r="C255">
            <v>820.2</v>
          </cell>
          <cell r="D255">
            <v>820</v>
          </cell>
          <cell r="F255" t="str">
            <v>Geotextil para refuerzo del pavimento</v>
          </cell>
          <cell r="G255" t="str">
            <v>m2</v>
          </cell>
        </row>
        <row r="256">
          <cell r="C256">
            <v>830</v>
          </cell>
          <cell r="E256" t="str">
            <v>830P</v>
          </cell>
          <cell r="F256" t="str">
            <v>Limpieza de bermas, incluye cargue y retiro del material sobrante</v>
          </cell>
          <cell r="G256" t="str">
            <v>m2</v>
          </cell>
        </row>
        <row r="257">
          <cell r="C257">
            <v>900.1</v>
          </cell>
          <cell r="D257">
            <v>900</v>
          </cell>
          <cell r="F257" t="str">
            <v>Transporte de materiales provenientes de excavación de la explanación, canales y préstamos, entre 100m y 1000m</v>
          </cell>
          <cell r="G257" t="str">
            <v>m³-E</v>
          </cell>
        </row>
        <row r="258">
          <cell r="C258">
            <v>900.2</v>
          </cell>
          <cell r="D258">
            <v>900</v>
          </cell>
          <cell r="F258" t="str">
            <v>Transporte de materiales provenientes de la excavación de la explanación, canales y préstamos para distancias mayores de 1000m</v>
          </cell>
          <cell r="G258" t="str">
            <v>m³-km</v>
          </cell>
        </row>
        <row r="259">
          <cell r="C259">
            <v>900.3</v>
          </cell>
          <cell r="D259">
            <v>900</v>
          </cell>
          <cell r="F259" t="str">
            <v>Transporte de materiales provenientes de derrumbes</v>
          </cell>
          <cell r="G259" t="str">
            <v>m³-km</v>
          </cell>
        </row>
        <row r="260">
          <cell r="C260">
            <v>1000.1</v>
          </cell>
          <cell r="E260" t="str">
            <v>1000P</v>
          </cell>
          <cell r="F260" t="str">
            <v>Retroexcavadora sobre orugas de capacidad mínima 1.5 yardas cúbicas</v>
          </cell>
          <cell r="G260" t="str">
            <v>H-maq</v>
          </cell>
        </row>
      </sheetData>
      <sheetData sheetId="2" refreshError="1"/>
      <sheetData sheetId="3" refreshError="1"/>
      <sheetData sheetId="4" refreshError="1">
        <row r="5">
          <cell r="A5">
            <v>201.2</v>
          </cell>
          <cell r="B5" t="str">
            <v>DEMOLICION DE ESTRUCTURAS</v>
          </cell>
          <cell r="C5" t="str">
            <v>GBL</v>
          </cell>
          <cell r="D5">
            <v>30134</v>
          </cell>
          <cell r="E5">
            <v>26377</v>
          </cell>
          <cell r="F5">
            <v>23889</v>
          </cell>
          <cell r="G5">
            <v>28465</v>
          </cell>
          <cell r="H5">
            <v>31045</v>
          </cell>
          <cell r="I5">
            <v>24870</v>
          </cell>
          <cell r="J5">
            <v>29228</v>
          </cell>
          <cell r="K5">
            <v>28574</v>
          </cell>
        </row>
        <row r="6">
          <cell r="A6">
            <v>201.7</v>
          </cell>
          <cell r="B6" t="str">
            <v>DEMOLICION DE PAVIMENTOS, PISOS, ANDENES</v>
          </cell>
          <cell r="C6" t="str">
            <v>M2</v>
          </cell>
          <cell r="D6">
            <v>30134</v>
          </cell>
          <cell r="E6">
            <v>26377</v>
          </cell>
          <cell r="F6">
            <v>23889</v>
          </cell>
          <cell r="G6">
            <v>28465</v>
          </cell>
          <cell r="H6">
            <v>31045</v>
          </cell>
          <cell r="I6">
            <v>24870</v>
          </cell>
          <cell r="J6">
            <v>29228</v>
          </cell>
          <cell r="K6">
            <v>28574</v>
          </cell>
        </row>
        <row r="7">
          <cell r="A7">
            <v>201.16</v>
          </cell>
          <cell r="B7" t="str">
            <v>DEMOLICION DE ESTRUCTURAS</v>
          </cell>
          <cell r="C7" t="str">
            <v>M3</v>
          </cell>
          <cell r="D7">
            <v>30134</v>
          </cell>
          <cell r="E7">
            <v>26377</v>
          </cell>
          <cell r="F7">
            <v>23889</v>
          </cell>
          <cell r="G7">
            <v>28465</v>
          </cell>
          <cell r="H7">
            <v>31045</v>
          </cell>
          <cell r="I7">
            <v>24870</v>
          </cell>
          <cell r="J7">
            <v>29228</v>
          </cell>
          <cell r="K7">
            <v>28574</v>
          </cell>
          <cell r="L7">
            <v>45153</v>
          </cell>
        </row>
        <row r="8">
          <cell r="A8">
            <v>201.18</v>
          </cell>
          <cell r="B8" t="str">
            <v>DEMOLICON TOTAL O PARCIAL DE ESTRUCTURAS</v>
          </cell>
          <cell r="C8" t="str">
            <v>M3</v>
          </cell>
          <cell r="L8">
            <v>21333</v>
          </cell>
        </row>
        <row r="9">
          <cell r="A9">
            <v>210.1</v>
          </cell>
          <cell r="B9" t="str">
            <v>EXCAV. EN ROCA EXPLAN,CANALES,PRESTAMOS</v>
          </cell>
          <cell r="C9" t="str">
            <v>M3</v>
          </cell>
          <cell r="D9">
            <v>5018</v>
          </cell>
          <cell r="E9">
            <v>4432</v>
          </cell>
          <cell r="F9">
            <v>3998</v>
          </cell>
          <cell r="G9">
            <v>4746</v>
          </cell>
          <cell r="H9">
            <v>4713</v>
          </cell>
          <cell r="I9">
            <v>5181</v>
          </cell>
          <cell r="J9">
            <v>5525</v>
          </cell>
          <cell r="K9">
            <v>4141</v>
          </cell>
          <cell r="L9">
            <v>5200</v>
          </cell>
        </row>
        <row r="10">
          <cell r="A10">
            <v>210.2</v>
          </cell>
          <cell r="B10" t="str">
            <v>EXCAV. EN ROCA EXPLAN,CANALES,PRESTAMOS</v>
          </cell>
          <cell r="C10" t="str">
            <v>M3</v>
          </cell>
          <cell r="D10">
            <v>5018</v>
          </cell>
          <cell r="E10">
            <v>4432</v>
          </cell>
          <cell r="F10">
            <v>3998</v>
          </cell>
          <cell r="G10">
            <v>4746</v>
          </cell>
          <cell r="H10">
            <v>4713</v>
          </cell>
          <cell r="I10">
            <v>5181</v>
          </cell>
          <cell r="J10">
            <v>5525</v>
          </cell>
          <cell r="K10">
            <v>4141</v>
          </cell>
          <cell r="L10">
            <v>10483</v>
          </cell>
        </row>
        <row r="11">
          <cell r="A11">
            <v>210.3</v>
          </cell>
          <cell r="B11" t="str">
            <v>EXCAV.MAT COMUN EXPLAN,CANALES,PRESTAMOS</v>
          </cell>
          <cell r="C11" t="str">
            <v>M3</v>
          </cell>
          <cell r="D11">
            <v>2058</v>
          </cell>
          <cell r="E11">
            <v>2383</v>
          </cell>
          <cell r="F11">
            <v>1950</v>
          </cell>
          <cell r="G11">
            <v>2275</v>
          </cell>
          <cell r="H11">
            <v>2275</v>
          </cell>
          <cell r="I11">
            <v>1977</v>
          </cell>
          <cell r="J11">
            <v>2058</v>
          </cell>
          <cell r="K11">
            <v>2167</v>
          </cell>
          <cell r="L11">
            <v>2486</v>
          </cell>
        </row>
        <row r="12">
          <cell r="A12">
            <v>210.4</v>
          </cell>
          <cell r="B12" t="str">
            <v>LIMPIEZA DE CANALES</v>
          </cell>
          <cell r="C12" t="str">
            <v>M3</v>
          </cell>
          <cell r="D12">
            <v>2058</v>
          </cell>
          <cell r="E12">
            <v>2383</v>
          </cell>
          <cell r="F12">
            <v>1950</v>
          </cell>
          <cell r="G12">
            <v>2275</v>
          </cell>
          <cell r="H12">
            <v>2275</v>
          </cell>
          <cell r="I12">
            <v>1977</v>
          </cell>
          <cell r="J12">
            <v>2058</v>
          </cell>
          <cell r="K12">
            <v>2167</v>
          </cell>
        </row>
        <row r="13">
          <cell r="A13">
            <v>211</v>
          </cell>
          <cell r="B13" t="str">
            <v>REMOCION DE DERRUMBES</v>
          </cell>
          <cell r="C13" t="str">
            <v>M3</v>
          </cell>
          <cell r="D13">
            <v>2805</v>
          </cell>
          <cell r="E13">
            <v>2980</v>
          </cell>
          <cell r="F13">
            <v>2609</v>
          </cell>
          <cell r="G13">
            <v>2880</v>
          </cell>
          <cell r="H13">
            <v>2964</v>
          </cell>
          <cell r="I13">
            <v>2314</v>
          </cell>
          <cell r="J13">
            <v>2661</v>
          </cell>
          <cell r="K13">
            <v>2427</v>
          </cell>
          <cell r="L13">
            <v>1490</v>
          </cell>
        </row>
        <row r="14">
          <cell r="A14">
            <v>211.1</v>
          </cell>
          <cell r="B14" t="str">
            <v>REMOCION DE DERRUMBES</v>
          </cell>
          <cell r="C14" t="str">
            <v>M3</v>
          </cell>
          <cell r="L14">
            <v>3626</v>
          </cell>
        </row>
        <row r="15">
          <cell r="A15">
            <v>220</v>
          </cell>
          <cell r="B15" t="str">
            <v>TERRAPLEN</v>
          </cell>
          <cell r="C15" t="str">
            <v>M3</v>
          </cell>
          <cell r="D15">
            <v>2405</v>
          </cell>
          <cell r="E15">
            <v>2718</v>
          </cell>
          <cell r="F15">
            <v>2102</v>
          </cell>
          <cell r="G15">
            <v>2275</v>
          </cell>
          <cell r="H15">
            <v>2383</v>
          </cell>
          <cell r="I15">
            <v>2280</v>
          </cell>
          <cell r="J15">
            <v>2600</v>
          </cell>
          <cell r="K15">
            <v>2492</v>
          </cell>
        </row>
        <row r="16">
          <cell r="A16">
            <v>310</v>
          </cell>
          <cell r="B16" t="str">
            <v>CONFORM. CALZ EXIST.(Compactada sin mat)</v>
          </cell>
          <cell r="C16" t="str">
            <v>M2</v>
          </cell>
          <cell r="D16">
            <v>187</v>
          </cell>
          <cell r="E16">
            <v>205</v>
          </cell>
          <cell r="F16">
            <v>178</v>
          </cell>
          <cell r="G16">
            <v>178</v>
          </cell>
          <cell r="H16">
            <v>185</v>
          </cell>
          <cell r="I16">
            <v>160</v>
          </cell>
          <cell r="J16">
            <v>200</v>
          </cell>
          <cell r="K16">
            <v>185</v>
          </cell>
        </row>
        <row r="17">
          <cell r="A17">
            <v>310.3</v>
          </cell>
          <cell r="B17" t="str">
            <v>CONFORMACION DE TALUD CON SUMINISTRO DE MATERIAL IMPERMEABLE SELECCIONADO</v>
          </cell>
          <cell r="C17" t="str">
            <v>M3</v>
          </cell>
          <cell r="L17">
            <v>25136</v>
          </cell>
        </row>
        <row r="18">
          <cell r="A18">
            <v>310.39999999999998</v>
          </cell>
          <cell r="B18" t="str">
            <v xml:space="preserve">CONFORMACION DE TALUD SIN SUMINISTRO DE MATERIAL </v>
          </cell>
          <cell r="C18" t="str">
            <v>M3</v>
          </cell>
          <cell r="L18">
            <v>5947</v>
          </cell>
        </row>
        <row r="19">
          <cell r="A19">
            <v>311</v>
          </cell>
          <cell r="B19" t="str">
            <v>AFIRMADO</v>
          </cell>
          <cell r="C19" t="str">
            <v>M3</v>
          </cell>
          <cell r="D19">
            <v>20004</v>
          </cell>
          <cell r="E19">
            <v>40694</v>
          </cell>
          <cell r="F19">
            <v>30385</v>
          </cell>
          <cell r="G19">
            <v>40151</v>
          </cell>
          <cell r="H19">
            <v>44339</v>
          </cell>
          <cell r="I19">
            <v>38432</v>
          </cell>
          <cell r="J19">
            <v>24337</v>
          </cell>
          <cell r="K19">
            <v>24847</v>
          </cell>
        </row>
        <row r="20">
          <cell r="A20">
            <v>311.10000000000002</v>
          </cell>
          <cell r="B20" t="str">
            <v>BACHEO CON MATERIAL DE AFIRMADO</v>
          </cell>
          <cell r="C20" t="str">
            <v>M3</v>
          </cell>
          <cell r="D20">
            <v>20004</v>
          </cell>
          <cell r="E20">
            <v>40694</v>
          </cell>
          <cell r="F20">
            <v>30385</v>
          </cell>
          <cell r="G20">
            <v>40151</v>
          </cell>
          <cell r="H20">
            <v>44339</v>
          </cell>
          <cell r="I20">
            <v>38432</v>
          </cell>
          <cell r="J20">
            <v>24337</v>
          </cell>
          <cell r="K20">
            <v>24847</v>
          </cell>
        </row>
        <row r="21">
          <cell r="A21">
            <v>311.2</v>
          </cell>
          <cell r="B21" t="str">
            <v>RELLENO CON MATERIAL DE AFIRMADO</v>
          </cell>
          <cell r="C21" t="str">
            <v>M3</v>
          </cell>
          <cell r="D21">
            <v>20004</v>
          </cell>
          <cell r="E21">
            <v>40694</v>
          </cell>
          <cell r="F21">
            <v>30385</v>
          </cell>
          <cell r="G21">
            <v>40151</v>
          </cell>
          <cell r="H21">
            <v>44339</v>
          </cell>
          <cell r="I21">
            <v>38432</v>
          </cell>
          <cell r="J21">
            <v>24337</v>
          </cell>
          <cell r="K21">
            <v>24847</v>
          </cell>
          <cell r="L21">
            <v>36522</v>
          </cell>
        </row>
        <row r="22">
          <cell r="A22">
            <v>320.2</v>
          </cell>
          <cell r="B22" t="str">
            <v>SUBBASE GRANULAR</v>
          </cell>
          <cell r="C22" t="str">
            <v>M3</v>
          </cell>
          <cell r="D22">
            <v>32435</v>
          </cell>
          <cell r="E22">
            <v>27157</v>
          </cell>
          <cell r="F22">
            <v>27278</v>
          </cell>
          <cell r="G22">
            <v>40300</v>
          </cell>
          <cell r="H22">
            <v>53517</v>
          </cell>
          <cell r="I22">
            <v>47596</v>
          </cell>
          <cell r="J22">
            <v>35263</v>
          </cell>
          <cell r="K22">
            <v>29142</v>
          </cell>
          <cell r="L22">
            <v>47152</v>
          </cell>
        </row>
        <row r="23">
          <cell r="A23">
            <v>320.3</v>
          </cell>
          <cell r="B23" t="str">
            <v>SUBBASE GRANULAR</v>
          </cell>
          <cell r="C23" t="str">
            <v>M3</v>
          </cell>
          <cell r="D23">
            <v>23500</v>
          </cell>
          <cell r="E23">
            <v>23500</v>
          </cell>
          <cell r="F23">
            <v>23500</v>
          </cell>
          <cell r="G23">
            <v>23500</v>
          </cell>
          <cell r="H23">
            <v>23500</v>
          </cell>
          <cell r="I23">
            <v>23500</v>
          </cell>
          <cell r="J23">
            <v>23500</v>
          </cell>
          <cell r="K23">
            <v>23500</v>
          </cell>
        </row>
        <row r="24">
          <cell r="A24">
            <v>320.39999999999998</v>
          </cell>
          <cell r="B24" t="str">
            <v>SUBBASE GRANULAR PARA BACHEO</v>
          </cell>
          <cell r="C24" t="str">
            <v>M3</v>
          </cell>
          <cell r="D24">
            <v>46183</v>
          </cell>
          <cell r="E24">
            <v>45899</v>
          </cell>
          <cell r="F24">
            <v>41119</v>
          </cell>
          <cell r="G24">
            <v>55257</v>
          </cell>
          <cell r="H24">
            <v>65039</v>
          </cell>
          <cell r="I24">
            <v>58780</v>
          </cell>
          <cell r="J24">
            <v>46690</v>
          </cell>
          <cell r="K24">
            <v>42933</v>
          </cell>
        </row>
        <row r="25">
          <cell r="A25">
            <v>330.1</v>
          </cell>
          <cell r="B25" t="str">
            <v>BASE GRANULAR</v>
          </cell>
          <cell r="C25" t="str">
            <v>M3</v>
          </cell>
          <cell r="D25">
            <v>42754</v>
          </cell>
          <cell r="E25">
            <v>40694</v>
          </cell>
          <cell r="F25">
            <v>34813</v>
          </cell>
          <cell r="G25">
            <v>52338</v>
          </cell>
          <cell r="H25">
            <v>60589</v>
          </cell>
          <cell r="I25">
            <v>38974</v>
          </cell>
          <cell r="J25">
            <v>51150</v>
          </cell>
          <cell r="K25">
            <v>32972</v>
          </cell>
          <cell r="L25">
            <v>87598</v>
          </cell>
        </row>
        <row r="26">
          <cell r="A26">
            <v>330.2</v>
          </cell>
          <cell r="B26" t="str">
            <v>BASE GRANULAR PARA BACHEO</v>
          </cell>
          <cell r="C26" t="str">
            <v>M3</v>
          </cell>
          <cell r="D26">
            <v>57558</v>
          </cell>
          <cell r="E26">
            <v>60524</v>
          </cell>
          <cell r="F26">
            <v>49609</v>
          </cell>
          <cell r="G26">
            <v>68257</v>
          </cell>
          <cell r="H26">
            <v>73164</v>
          </cell>
          <cell r="I26">
            <v>51061</v>
          </cell>
          <cell r="J26">
            <v>63752</v>
          </cell>
          <cell r="K26">
            <v>47808</v>
          </cell>
          <cell r="L26">
            <v>68512</v>
          </cell>
        </row>
        <row r="27">
          <cell r="A27">
            <v>330.3</v>
          </cell>
          <cell r="B27" t="str">
            <v>BASE TRITURADA</v>
          </cell>
          <cell r="C27" t="str">
            <v>M3</v>
          </cell>
          <cell r="E27">
            <v>72975</v>
          </cell>
        </row>
        <row r="28">
          <cell r="A28">
            <v>411.2</v>
          </cell>
          <cell r="B28" t="str">
            <v>EMULSION ASFALTICA DE ROTURA LENTA CRL-1</v>
          </cell>
          <cell r="C28" t="str">
            <v>LT</v>
          </cell>
          <cell r="J28">
            <v>420</v>
          </cell>
        </row>
        <row r="29">
          <cell r="A29">
            <v>413.1</v>
          </cell>
          <cell r="B29" t="str">
            <v>EXCAVACION PARA REPARACION PAV. EXISTEN.</v>
          </cell>
          <cell r="C29" t="str">
            <v>M3</v>
          </cell>
          <cell r="D29">
            <v>19965</v>
          </cell>
          <cell r="E29">
            <v>20613</v>
          </cell>
          <cell r="F29">
            <v>18253</v>
          </cell>
          <cell r="G29">
            <v>20992</v>
          </cell>
          <cell r="H29">
            <v>20657</v>
          </cell>
          <cell r="I29">
            <v>16873</v>
          </cell>
          <cell r="J29">
            <v>19954</v>
          </cell>
          <cell r="K29">
            <v>19906</v>
          </cell>
          <cell r="L29">
            <v>33240</v>
          </cell>
        </row>
        <row r="30">
          <cell r="A30">
            <v>420</v>
          </cell>
          <cell r="B30" t="str">
            <v>IMPRIMACION (EMULSION)</v>
          </cell>
          <cell r="C30" t="str">
            <v>M2</v>
          </cell>
          <cell r="D30">
            <v>646</v>
          </cell>
          <cell r="E30">
            <v>1222</v>
          </cell>
          <cell r="F30">
            <v>807</v>
          </cell>
          <cell r="G30">
            <v>707</v>
          </cell>
          <cell r="H30">
            <v>580</v>
          </cell>
          <cell r="I30">
            <v>473</v>
          </cell>
          <cell r="J30">
            <v>560</v>
          </cell>
          <cell r="K30">
            <v>477</v>
          </cell>
          <cell r="L30">
            <v>588</v>
          </cell>
        </row>
        <row r="31">
          <cell r="A31">
            <v>421</v>
          </cell>
          <cell r="B31" t="str">
            <v>RIEGO DE LIGA</v>
          </cell>
          <cell r="C31" t="str">
            <v>M2</v>
          </cell>
          <cell r="D31">
            <v>332</v>
          </cell>
          <cell r="E31">
            <v>426</v>
          </cell>
          <cell r="F31">
            <v>286</v>
          </cell>
          <cell r="G31">
            <v>459</v>
          </cell>
          <cell r="H31">
            <v>377</v>
          </cell>
          <cell r="I31">
            <v>475</v>
          </cell>
          <cell r="J31">
            <v>381</v>
          </cell>
          <cell r="K31">
            <v>242</v>
          </cell>
          <cell r="L31">
            <v>690</v>
          </cell>
        </row>
        <row r="32">
          <cell r="A32">
            <v>421.1</v>
          </cell>
          <cell r="B32" t="str">
            <v>RIEGO DE LIGA (CEMENTO ASFALTICO)</v>
          </cell>
          <cell r="C32" t="str">
            <v>M2</v>
          </cell>
          <cell r="D32">
            <v>332</v>
          </cell>
          <cell r="E32">
            <v>426</v>
          </cell>
          <cell r="F32">
            <v>286</v>
          </cell>
          <cell r="G32">
            <v>459</v>
          </cell>
          <cell r="H32">
            <v>377</v>
          </cell>
          <cell r="I32">
            <v>475</v>
          </cell>
          <cell r="J32">
            <v>381</v>
          </cell>
          <cell r="K32">
            <v>242</v>
          </cell>
          <cell r="L32">
            <v>863</v>
          </cell>
        </row>
        <row r="33">
          <cell r="A33">
            <v>421.2</v>
          </cell>
          <cell r="B33" t="str">
            <v>RIEGO DE LIGA (EMULSION)</v>
          </cell>
          <cell r="C33" t="str">
            <v>M2</v>
          </cell>
          <cell r="D33">
            <v>430</v>
          </cell>
          <cell r="E33">
            <v>758</v>
          </cell>
          <cell r="F33">
            <v>514</v>
          </cell>
          <cell r="G33">
            <v>494</v>
          </cell>
          <cell r="H33">
            <v>397</v>
          </cell>
          <cell r="I33">
            <v>341</v>
          </cell>
          <cell r="J33">
            <v>400</v>
          </cell>
          <cell r="K33">
            <v>346</v>
          </cell>
        </row>
        <row r="34">
          <cell r="A34">
            <v>430</v>
          </cell>
          <cell r="B34" t="str">
            <v>TRATAMIENTO SUPERFICIAL SIMPLE</v>
          </cell>
          <cell r="C34" t="str">
            <v>M2</v>
          </cell>
          <cell r="D34">
            <v>2947</v>
          </cell>
          <cell r="E34">
            <v>3903</v>
          </cell>
          <cell r="F34">
            <v>3036</v>
          </cell>
          <cell r="G34">
            <v>2748</v>
          </cell>
          <cell r="H34">
            <v>2661</v>
          </cell>
          <cell r="I34">
            <v>2467</v>
          </cell>
          <cell r="J34">
            <v>2626</v>
          </cell>
          <cell r="K34">
            <v>2262</v>
          </cell>
        </row>
        <row r="35">
          <cell r="A35">
            <v>431</v>
          </cell>
          <cell r="B35" t="str">
            <v>TRATAMIENTO SUPERFICIAL DOBLE</v>
          </cell>
          <cell r="C35" t="str">
            <v>M2</v>
          </cell>
          <cell r="D35">
            <v>4729</v>
          </cell>
          <cell r="E35">
            <v>6887</v>
          </cell>
          <cell r="F35">
            <v>5057</v>
          </cell>
          <cell r="G35">
            <v>4324</v>
          </cell>
          <cell r="H35">
            <v>4141</v>
          </cell>
          <cell r="I35">
            <v>3778</v>
          </cell>
          <cell r="J35">
            <v>4047</v>
          </cell>
          <cell r="K35">
            <v>3345</v>
          </cell>
        </row>
        <row r="36">
          <cell r="A36">
            <v>432</v>
          </cell>
          <cell r="B36" t="str">
            <v>SELLO ARENA - EMULSION</v>
          </cell>
          <cell r="C36" t="str">
            <v>M2</v>
          </cell>
          <cell r="D36">
            <v>1834</v>
          </cell>
          <cell r="E36">
            <v>2133</v>
          </cell>
          <cell r="F36">
            <v>1746</v>
          </cell>
          <cell r="G36">
            <v>1668</v>
          </cell>
          <cell r="H36">
            <v>1507</v>
          </cell>
          <cell r="I36">
            <v>1360</v>
          </cell>
          <cell r="J36">
            <v>1620</v>
          </cell>
          <cell r="K36">
            <v>1364</v>
          </cell>
        </row>
        <row r="37">
          <cell r="A37">
            <v>433</v>
          </cell>
          <cell r="B37" t="str">
            <v>LECHADA ASFALTICA</v>
          </cell>
          <cell r="C37" t="str">
            <v>M2</v>
          </cell>
          <cell r="D37">
            <v>6299</v>
          </cell>
          <cell r="E37">
            <v>6634</v>
          </cell>
          <cell r="F37">
            <v>6339</v>
          </cell>
          <cell r="G37">
            <v>6119</v>
          </cell>
          <cell r="H37">
            <v>5708</v>
          </cell>
          <cell r="I37">
            <v>5428</v>
          </cell>
          <cell r="J37">
            <v>5517</v>
          </cell>
          <cell r="K37">
            <v>4134</v>
          </cell>
        </row>
        <row r="38">
          <cell r="A38">
            <v>440.1</v>
          </cell>
          <cell r="B38" t="str">
            <v>MEZCLA DENSA EN FRIO</v>
          </cell>
          <cell r="C38" t="str">
            <v>M3</v>
          </cell>
          <cell r="D38">
            <v>176355</v>
          </cell>
          <cell r="E38">
            <v>200444</v>
          </cell>
          <cell r="F38">
            <v>183838</v>
          </cell>
          <cell r="G38">
            <v>200252</v>
          </cell>
          <cell r="H38">
            <v>199896</v>
          </cell>
          <cell r="I38">
            <v>199779</v>
          </cell>
          <cell r="J38">
            <v>208671</v>
          </cell>
          <cell r="K38">
            <v>143585</v>
          </cell>
        </row>
        <row r="39">
          <cell r="A39">
            <v>440.2</v>
          </cell>
          <cell r="B39" t="str">
            <v>MEZCLA DENSA EN FRIO</v>
          </cell>
          <cell r="C39" t="str">
            <v>M3</v>
          </cell>
          <cell r="D39">
            <v>176355</v>
          </cell>
          <cell r="E39">
            <v>200444</v>
          </cell>
          <cell r="F39">
            <v>183838</v>
          </cell>
          <cell r="G39">
            <v>200252</v>
          </cell>
          <cell r="H39">
            <v>199896</v>
          </cell>
          <cell r="I39">
            <v>199779</v>
          </cell>
          <cell r="J39">
            <v>208671</v>
          </cell>
          <cell r="K39">
            <v>143585</v>
          </cell>
        </row>
        <row r="40">
          <cell r="A40">
            <v>440.3</v>
          </cell>
          <cell r="B40" t="str">
            <v>MEZCLA DENSA EN FRIO</v>
          </cell>
          <cell r="C40" t="str">
            <v>M3</v>
          </cell>
          <cell r="D40">
            <v>176355</v>
          </cell>
          <cell r="E40">
            <v>200444</v>
          </cell>
          <cell r="F40">
            <v>183838</v>
          </cell>
          <cell r="G40">
            <v>200252</v>
          </cell>
          <cell r="H40">
            <v>199896</v>
          </cell>
          <cell r="I40">
            <v>199779</v>
          </cell>
          <cell r="J40">
            <v>208671</v>
          </cell>
          <cell r="K40">
            <v>143585</v>
          </cell>
        </row>
        <row r="41">
          <cell r="A41">
            <v>440.5</v>
          </cell>
          <cell r="B41" t="str">
            <v>MEZCLA DENSA EN FRIO PARA BACHEO</v>
          </cell>
          <cell r="C41" t="str">
            <v>M3</v>
          </cell>
          <cell r="D41">
            <v>180881</v>
          </cell>
          <cell r="E41">
            <v>204166</v>
          </cell>
          <cell r="F41">
            <v>187928</v>
          </cell>
          <cell r="G41">
            <v>203155</v>
          </cell>
          <cell r="H41">
            <v>203841</v>
          </cell>
          <cell r="I41">
            <v>202683</v>
          </cell>
          <cell r="J41">
            <v>213759</v>
          </cell>
          <cell r="K41">
            <v>147358</v>
          </cell>
        </row>
        <row r="42">
          <cell r="A42">
            <v>450.5</v>
          </cell>
          <cell r="B42" t="str">
            <v>PARCHEO CON MEZCLA DENSA EN CALIENTE</v>
          </cell>
          <cell r="C42" t="str">
            <v>M3</v>
          </cell>
          <cell r="D42">
            <v>192930</v>
          </cell>
          <cell r="E42">
            <v>200444</v>
          </cell>
          <cell r="F42">
            <v>192288</v>
          </cell>
          <cell r="G42">
            <v>239252</v>
          </cell>
          <cell r="H42">
            <v>207696</v>
          </cell>
          <cell r="I42">
            <v>242679</v>
          </cell>
          <cell r="J42">
            <v>231746</v>
          </cell>
          <cell r="K42">
            <v>145860</v>
          </cell>
          <cell r="L42">
            <v>245978</v>
          </cell>
        </row>
        <row r="43">
          <cell r="A43">
            <v>450.6</v>
          </cell>
          <cell r="B43" t="str">
            <v>MEZCLA DENSA EN CALIENTE</v>
          </cell>
          <cell r="C43" t="str">
            <v>M3</v>
          </cell>
          <cell r="D43">
            <v>192930</v>
          </cell>
          <cell r="E43">
            <v>200444</v>
          </cell>
          <cell r="F43">
            <v>192288</v>
          </cell>
          <cell r="G43">
            <v>239252</v>
          </cell>
          <cell r="H43">
            <v>207696</v>
          </cell>
          <cell r="I43">
            <v>242679</v>
          </cell>
          <cell r="J43">
            <v>231746</v>
          </cell>
          <cell r="K43">
            <v>145860</v>
          </cell>
          <cell r="L43">
            <v>233075</v>
          </cell>
        </row>
        <row r="44">
          <cell r="A44">
            <v>450.7</v>
          </cell>
          <cell r="B44" t="str">
            <v>MEZCLA DENSA EN CALIENTE</v>
          </cell>
          <cell r="C44" t="str">
            <v>M3</v>
          </cell>
          <cell r="D44">
            <v>192930</v>
          </cell>
          <cell r="E44">
            <v>200444</v>
          </cell>
          <cell r="F44">
            <v>192288</v>
          </cell>
          <cell r="G44">
            <v>239252</v>
          </cell>
          <cell r="H44">
            <v>207696</v>
          </cell>
          <cell r="I44">
            <v>242679</v>
          </cell>
          <cell r="J44">
            <v>231746</v>
          </cell>
          <cell r="K44">
            <v>145860</v>
          </cell>
          <cell r="L44">
            <v>186875</v>
          </cell>
        </row>
        <row r="45">
          <cell r="A45">
            <v>450.8</v>
          </cell>
          <cell r="B45" t="str">
            <v>MEZCLA DENSA EN CALIENTE</v>
          </cell>
          <cell r="C45" t="str">
            <v>M3</v>
          </cell>
          <cell r="D45">
            <v>192930</v>
          </cell>
          <cell r="E45">
            <v>200444</v>
          </cell>
          <cell r="F45">
            <v>192288</v>
          </cell>
          <cell r="G45">
            <v>239252</v>
          </cell>
          <cell r="H45">
            <v>207696</v>
          </cell>
          <cell r="I45">
            <v>242679</v>
          </cell>
          <cell r="J45">
            <v>231746</v>
          </cell>
          <cell r="K45">
            <v>145860</v>
          </cell>
        </row>
        <row r="46">
          <cell r="A46">
            <v>450.11</v>
          </cell>
          <cell r="B46" t="str">
            <v>MEZCLA DENSA EN CALIENTE PARA BACHEO</v>
          </cell>
          <cell r="C46" t="str">
            <v>M3</v>
          </cell>
          <cell r="D46">
            <v>198283</v>
          </cell>
          <cell r="E46">
            <v>206058</v>
          </cell>
          <cell r="F46">
            <v>197937</v>
          </cell>
          <cell r="G46">
            <v>246359</v>
          </cell>
          <cell r="H46">
            <v>214079</v>
          </cell>
          <cell r="I46">
            <v>250271</v>
          </cell>
          <cell r="J46">
            <v>239028</v>
          </cell>
          <cell r="K46">
            <v>149205</v>
          </cell>
        </row>
        <row r="47">
          <cell r="A47">
            <v>450.12</v>
          </cell>
          <cell r="B47" t="str">
            <v>MEZCLA DENSA EN CALIENTE PARA BACHEO</v>
          </cell>
          <cell r="C47" t="str">
            <v>M3</v>
          </cell>
          <cell r="D47">
            <v>198283</v>
          </cell>
          <cell r="E47">
            <v>206058</v>
          </cell>
          <cell r="F47">
            <v>197937</v>
          </cell>
          <cell r="G47">
            <v>246359</v>
          </cell>
          <cell r="H47">
            <v>214079</v>
          </cell>
          <cell r="I47">
            <v>250271</v>
          </cell>
          <cell r="J47">
            <v>239028</v>
          </cell>
          <cell r="K47">
            <v>149205</v>
          </cell>
        </row>
        <row r="48">
          <cell r="A48">
            <v>450.13</v>
          </cell>
          <cell r="B48" t="str">
            <v>MEZCLA DENSA EN CALIENTE MDC-2 PARA PARCHEO</v>
          </cell>
          <cell r="C48" t="str">
            <v>M3</v>
          </cell>
          <cell r="D48">
            <v>192930</v>
          </cell>
          <cell r="E48">
            <v>200444</v>
          </cell>
          <cell r="F48">
            <v>192288</v>
          </cell>
          <cell r="G48">
            <v>239252</v>
          </cell>
          <cell r="H48">
            <v>207696</v>
          </cell>
          <cell r="I48">
            <v>242679</v>
          </cell>
          <cell r="J48">
            <v>231746</v>
          </cell>
          <cell r="K48">
            <v>145860</v>
          </cell>
          <cell r="L48">
            <v>293878</v>
          </cell>
        </row>
        <row r="49">
          <cell r="A49">
            <v>450.14</v>
          </cell>
          <cell r="B49" t="str">
            <v>MEZCLA DENSA EN CALIENTE</v>
          </cell>
          <cell r="C49" t="str">
            <v>M3</v>
          </cell>
          <cell r="D49">
            <v>192930</v>
          </cell>
          <cell r="E49">
            <v>200444</v>
          </cell>
          <cell r="F49">
            <v>192288</v>
          </cell>
          <cell r="G49">
            <v>239252</v>
          </cell>
          <cell r="H49">
            <v>207696</v>
          </cell>
          <cell r="I49">
            <v>242679</v>
          </cell>
          <cell r="J49">
            <v>231746</v>
          </cell>
          <cell r="K49">
            <v>145860</v>
          </cell>
        </row>
        <row r="50">
          <cell r="A50">
            <v>450.15</v>
          </cell>
          <cell r="B50" t="str">
            <v>MEZCLA DENSA EN CALIENTE</v>
          </cell>
          <cell r="C50" t="str">
            <v>M3</v>
          </cell>
          <cell r="D50">
            <v>192930</v>
          </cell>
          <cell r="E50">
            <v>200444</v>
          </cell>
          <cell r="F50">
            <v>192288</v>
          </cell>
          <cell r="G50">
            <v>239252</v>
          </cell>
          <cell r="H50">
            <v>207696</v>
          </cell>
          <cell r="I50">
            <v>242679</v>
          </cell>
          <cell r="J50">
            <v>231746</v>
          </cell>
          <cell r="K50">
            <v>145860</v>
          </cell>
        </row>
        <row r="51">
          <cell r="A51">
            <v>450.16</v>
          </cell>
          <cell r="B51" t="str">
            <v>PARCHEO CON MEZCLA DENSA EN CALIENTE</v>
          </cell>
          <cell r="C51" t="str">
            <v>M3</v>
          </cell>
          <cell r="D51">
            <v>192930</v>
          </cell>
          <cell r="E51">
            <v>200444</v>
          </cell>
          <cell r="F51">
            <v>192288</v>
          </cell>
          <cell r="G51">
            <v>239252</v>
          </cell>
          <cell r="H51">
            <v>207696</v>
          </cell>
          <cell r="I51">
            <v>242679</v>
          </cell>
          <cell r="J51">
            <v>231746</v>
          </cell>
          <cell r="K51">
            <v>145860</v>
          </cell>
        </row>
        <row r="52">
          <cell r="A52">
            <v>450.17</v>
          </cell>
          <cell r="B52" t="str">
            <v>MEZCLA DENSA EN CALIENTE MDC-2</v>
          </cell>
          <cell r="C52" t="str">
            <v>M3</v>
          </cell>
          <cell r="D52">
            <v>192930</v>
          </cell>
          <cell r="E52">
            <v>200444</v>
          </cell>
          <cell r="F52">
            <v>192288</v>
          </cell>
          <cell r="G52">
            <v>239252</v>
          </cell>
          <cell r="H52">
            <v>207696</v>
          </cell>
          <cell r="I52">
            <v>242679</v>
          </cell>
          <cell r="J52">
            <v>231746</v>
          </cell>
          <cell r="K52">
            <v>145860</v>
          </cell>
          <cell r="L52">
            <v>281590</v>
          </cell>
        </row>
        <row r="53">
          <cell r="A53">
            <v>450.18</v>
          </cell>
          <cell r="B53" t="str">
            <v>MEZCLA DENSA EN CALIENTE MDC-2</v>
          </cell>
          <cell r="C53" t="str">
            <v>M3</v>
          </cell>
          <cell r="D53">
            <v>192930</v>
          </cell>
          <cell r="E53">
            <v>200444</v>
          </cell>
          <cell r="F53">
            <v>192288</v>
          </cell>
          <cell r="G53">
            <v>239252</v>
          </cell>
          <cell r="H53">
            <v>207696</v>
          </cell>
          <cell r="I53">
            <v>242679</v>
          </cell>
          <cell r="J53">
            <v>231746</v>
          </cell>
          <cell r="K53">
            <v>145860</v>
          </cell>
        </row>
        <row r="54">
          <cell r="A54">
            <v>450.19</v>
          </cell>
          <cell r="B54" t="str">
            <v>MEZCLA DENSA EN CALIENTE MDC-2</v>
          </cell>
          <cell r="C54" t="str">
            <v>M3</v>
          </cell>
          <cell r="D54">
            <v>192930</v>
          </cell>
          <cell r="E54">
            <v>200444</v>
          </cell>
          <cell r="F54">
            <v>192288</v>
          </cell>
          <cell r="G54">
            <v>239252</v>
          </cell>
          <cell r="H54">
            <v>207696</v>
          </cell>
          <cell r="I54">
            <v>242679</v>
          </cell>
          <cell r="J54">
            <v>231746</v>
          </cell>
          <cell r="K54">
            <v>145860</v>
          </cell>
        </row>
        <row r="55">
          <cell r="A55">
            <v>450.21</v>
          </cell>
          <cell r="B55" t="str">
            <v>MEZCLA DENSA EN CALIENTE MDC-3</v>
          </cell>
          <cell r="C55" t="str">
            <v>M3</v>
          </cell>
          <cell r="D55">
            <v>192930</v>
          </cell>
          <cell r="E55">
            <v>200444</v>
          </cell>
          <cell r="F55">
            <v>192288</v>
          </cell>
          <cell r="G55">
            <v>239252</v>
          </cell>
          <cell r="H55">
            <v>207696</v>
          </cell>
          <cell r="I55">
            <v>242679</v>
          </cell>
          <cell r="J55">
            <v>231746</v>
          </cell>
          <cell r="K55">
            <v>145860</v>
          </cell>
          <cell r="L55">
            <v>228323</v>
          </cell>
        </row>
        <row r="56">
          <cell r="A56">
            <v>450.22</v>
          </cell>
          <cell r="B56" t="str">
            <v>PARCHEO CON MEZCLA DENSA EN CALIENTE</v>
          </cell>
          <cell r="C56" t="str">
            <v>M3</v>
          </cell>
          <cell r="D56">
            <v>192930</v>
          </cell>
          <cell r="E56">
            <v>200444</v>
          </cell>
          <cell r="F56">
            <v>192288</v>
          </cell>
          <cell r="G56">
            <v>239252</v>
          </cell>
          <cell r="H56">
            <v>207696</v>
          </cell>
          <cell r="I56">
            <v>242679</v>
          </cell>
          <cell r="J56">
            <v>231746</v>
          </cell>
          <cell r="K56">
            <v>145860</v>
          </cell>
        </row>
        <row r="57">
          <cell r="A57">
            <v>450.24</v>
          </cell>
          <cell r="B57" t="str">
            <v>MEZCLA DENSA EN CALIENTE MDC-2</v>
          </cell>
          <cell r="C57" t="str">
            <v>M3</v>
          </cell>
          <cell r="D57">
            <v>192930</v>
          </cell>
          <cell r="E57">
            <v>200444</v>
          </cell>
          <cell r="F57">
            <v>192288</v>
          </cell>
          <cell r="G57">
            <v>239252</v>
          </cell>
          <cell r="H57">
            <v>207696</v>
          </cell>
          <cell r="I57">
            <v>242679</v>
          </cell>
          <cell r="J57">
            <v>231746</v>
          </cell>
          <cell r="K57">
            <v>145860</v>
          </cell>
        </row>
        <row r="58">
          <cell r="A58">
            <v>450.26</v>
          </cell>
          <cell r="B58" t="str">
            <v>MEZCLA DENSA EN CALIENTE MDC-2 PARA BACHEO</v>
          </cell>
          <cell r="C58" t="str">
            <v>M3</v>
          </cell>
          <cell r="D58">
            <v>192930</v>
          </cell>
          <cell r="E58">
            <v>200444</v>
          </cell>
          <cell r="F58">
            <v>192288</v>
          </cell>
          <cell r="G58">
            <v>239252</v>
          </cell>
          <cell r="H58">
            <v>207696</v>
          </cell>
          <cell r="I58">
            <v>242679</v>
          </cell>
          <cell r="J58">
            <v>231746</v>
          </cell>
          <cell r="K58">
            <v>145860</v>
          </cell>
          <cell r="L58">
            <v>284143</v>
          </cell>
        </row>
        <row r="59">
          <cell r="A59">
            <v>450.29</v>
          </cell>
          <cell r="B59" t="str">
            <v>MEZCLA DENSA EN CALIENTE TIPO MDC-I PARA BACHEO</v>
          </cell>
          <cell r="L59">
            <v>284143</v>
          </cell>
        </row>
        <row r="60">
          <cell r="A60">
            <v>460</v>
          </cell>
          <cell r="B60" t="str">
            <v>FRESADO DE PAVIMENTO ASFALTICO (H= 0.20)</v>
          </cell>
          <cell r="C60" t="str">
            <v>M2</v>
          </cell>
          <cell r="D60">
            <v>6760</v>
          </cell>
          <cell r="E60">
            <v>8250</v>
          </cell>
          <cell r="F60">
            <v>8182</v>
          </cell>
          <cell r="G60">
            <v>8145</v>
          </cell>
          <cell r="H60">
            <v>8139</v>
          </cell>
          <cell r="I60">
            <v>7774</v>
          </cell>
          <cell r="J60">
            <v>8152</v>
          </cell>
          <cell r="K60">
            <v>7892</v>
          </cell>
          <cell r="L60">
            <v>7271</v>
          </cell>
          <cell r="M60">
            <v>2950</v>
          </cell>
        </row>
        <row r="61">
          <cell r="A61">
            <v>460.1</v>
          </cell>
          <cell r="B61" t="str">
            <v>FRESADO DE PAVIMENTO ASFALTICO (H= 0.20)</v>
          </cell>
          <cell r="C61" t="str">
            <v>M2</v>
          </cell>
          <cell r="D61">
            <v>33800</v>
          </cell>
          <cell r="E61">
            <v>41250</v>
          </cell>
          <cell r="F61">
            <v>40910</v>
          </cell>
          <cell r="G61">
            <v>40725</v>
          </cell>
          <cell r="H61">
            <v>40695</v>
          </cell>
          <cell r="I61">
            <v>38870</v>
          </cell>
          <cell r="J61">
            <v>40760</v>
          </cell>
          <cell r="K61">
            <v>39460</v>
          </cell>
        </row>
        <row r="62">
          <cell r="A62">
            <v>461.1</v>
          </cell>
          <cell r="B62" t="str">
            <v>PAVIMENTO ASFALTICO RECICLADO EN FRIO</v>
          </cell>
          <cell r="C62" t="str">
            <v>M3</v>
          </cell>
          <cell r="D62">
            <v>41246</v>
          </cell>
          <cell r="E62">
            <v>42740</v>
          </cell>
          <cell r="F62">
            <v>39192</v>
          </cell>
          <cell r="G62">
            <v>39241</v>
          </cell>
          <cell r="H62">
            <v>38775</v>
          </cell>
          <cell r="I62">
            <v>40002</v>
          </cell>
          <cell r="J62">
            <v>42089</v>
          </cell>
          <cell r="K62">
            <v>37835</v>
          </cell>
        </row>
        <row r="63">
          <cell r="A63">
            <v>461.2</v>
          </cell>
          <cell r="B63" t="str">
            <v>PAVIMENTO ASFALTICO RECICLADO EN FRIO</v>
          </cell>
          <cell r="C63" t="str">
            <v>M3</v>
          </cell>
          <cell r="D63">
            <v>41246</v>
          </cell>
          <cell r="E63">
            <v>42740</v>
          </cell>
          <cell r="F63">
            <v>39192</v>
          </cell>
          <cell r="G63">
            <v>39241</v>
          </cell>
          <cell r="H63">
            <v>38775</v>
          </cell>
          <cell r="I63">
            <v>40002</v>
          </cell>
          <cell r="J63">
            <v>42089</v>
          </cell>
          <cell r="K63">
            <v>37835</v>
          </cell>
        </row>
        <row r="64">
          <cell r="A64">
            <v>461.3</v>
          </cell>
          <cell r="B64" t="str">
            <v>PAVIMENTO ASFALTICO RECICLADO EN FRIO</v>
          </cell>
          <cell r="C64" t="str">
            <v>M3</v>
          </cell>
          <cell r="D64">
            <v>41246</v>
          </cell>
          <cell r="E64">
            <v>42740</v>
          </cell>
          <cell r="F64">
            <v>39192</v>
          </cell>
          <cell r="G64">
            <v>39241</v>
          </cell>
          <cell r="H64">
            <v>38775</v>
          </cell>
          <cell r="I64">
            <v>40002</v>
          </cell>
          <cell r="J64">
            <v>42089</v>
          </cell>
          <cell r="K64">
            <v>37835</v>
          </cell>
        </row>
        <row r="65">
          <cell r="A65">
            <v>462.1</v>
          </cell>
          <cell r="B65" t="str">
            <v>PAVIM ASF RECICLADO EN CALIENT</v>
          </cell>
          <cell r="C65" t="str">
            <v>M3</v>
          </cell>
          <cell r="D65">
            <v>51974</v>
          </cell>
          <cell r="E65">
            <v>54317</v>
          </cell>
          <cell r="F65">
            <v>52027</v>
          </cell>
          <cell r="G65">
            <v>60334</v>
          </cell>
          <cell r="H65">
            <v>54688</v>
          </cell>
          <cell r="I65">
            <v>59810</v>
          </cell>
          <cell r="J65">
            <v>59686</v>
          </cell>
          <cell r="K65">
            <v>44898</v>
          </cell>
        </row>
        <row r="66">
          <cell r="A66">
            <v>462.2</v>
          </cell>
          <cell r="B66" t="str">
            <v>PAVIM ASF RECICLADO EN CALIENT</v>
          </cell>
          <cell r="C66" t="str">
            <v>M3</v>
          </cell>
          <cell r="D66">
            <v>51974</v>
          </cell>
          <cell r="E66">
            <v>54317</v>
          </cell>
          <cell r="F66">
            <v>52027</v>
          </cell>
          <cell r="G66">
            <v>60334</v>
          </cell>
          <cell r="H66">
            <v>54688</v>
          </cell>
          <cell r="I66">
            <v>59810</v>
          </cell>
          <cell r="J66">
            <v>59686</v>
          </cell>
          <cell r="K66">
            <v>44898</v>
          </cell>
        </row>
        <row r="67">
          <cell r="A67">
            <v>462.3</v>
          </cell>
          <cell r="B67" t="str">
            <v>PAVIM ASF RECICLADO EN CALIENT</v>
          </cell>
          <cell r="C67" t="str">
            <v>M3</v>
          </cell>
          <cell r="D67">
            <v>51974</v>
          </cell>
          <cell r="E67">
            <v>54317</v>
          </cell>
          <cell r="F67">
            <v>52027</v>
          </cell>
          <cell r="G67">
            <v>60334</v>
          </cell>
          <cell r="H67">
            <v>54688</v>
          </cell>
          <cell r="I67">
            <v>59810</v>
          </cell>
          <cell r="J67">
            <v>59686</v>
          </cell>
          <cell r="K67">
            <v>44898</v>
          </cell>
        </row>
        <row r="68">
          <cell r="A68">
            <v>462.4</v>
          </cell>
          <cell r="B68" t="str">
            <v>PAVIM ASFALT RECICL. EN CALIENTE/BACHEO</v>
          </cell>
          <cell r="C68" t="str">
            <v>M3</v>
          </cell>
          <cell r="D68">
            <v>59712</v>
          </cell>
          <cell r="E68">
            <v>63531</v>
          </cell>
          <cell r="F68">
            <v>61305</v>
          </cell>
          <cell r="G68">
            <v>68470</v>
          </cell>
          <cell r="H68">
            <v>64121</v>
          </cell>
          <cell r="I68">
            <v>67941</v>
          </cell>
          <cell r="J68">
            <v>69250</v>
          </cell>
          <cell r="K68">
            <v>53307</v>
          </cell>
        </row>
        <row r="69">
          <cell r="A69">
            <v>600.20000000000005</v>
          </cell>
          <cell r="B69" t="str">
            <v>EXCAVACION VARIAS EN ROCA EN SECO</v>
          </cell>
          <cell r="C69" t="str">
            <v>M3</v>
          </cell>
          <cell r="D69">
            <v>26299</v>
          </cell>
          <cell r="E69">
            <v>24249</v>
          </cell>
          <cell r="F69">
            <v>21957</v>
          </cell>
          <cell r="G69">
            <v>26139</v>
          </cell>
          <cell r="H69">
            <v>26614</v>
          </cell>
          <cell r="I69">
            <v>23163</v>
          </cell>
          <cell r="J69">
            <v>27920</v>
          </cell>
          <cell r="K69">
            <v>23839</v>
          </cell>
          <cell r="L69">
            <v>31633</v>
          </cell>
        </row>
        <row r="70">
          <cell r="A70">
            <v>600.4</v>
          </cell>
          <cell r="B70" t="str">
            <v>EXCAVACION VARIAS MATERIAL COMUN EN SECO</v>
          </cell>
          <cell r="L70">
            <v>18606</v>
          </cell>
        </row>
        <row r="71">
          <cell r="A71">
            <v>600.29999999999995</v>
          </cell>
          <cell r="B71" t="str">
            <v>EXCAVACION VARIAS EN ROCA BAJO AGUA</v>
          </cell>
          <cell r="C71" t="str">
            <v>M3</v>
          </cell>
          <cell r="D71">
            <v>32559</v>
          </cell>
          <cell r="E71">
            <v>31815</v>
          </cell>
          <cell r="F71">
            <v>29289</v>
          </cell>
          <cell r="G71">
            <v>34424</v>
          </cell>
          <cell r="H71">
            <v>34535</v>
          </cell>
          <cell r="I71">
            <v>27959</v>
          </cell>
          <cell r="J71">
            <v>34077</v>
          </cell>
          <cell r="K71">
            <v>32598</v>
          </cell>
        </row>
        <row r="72">
          <cell r="A72">
            <v>600.70000000000005</v>
          </cell>
          <cell r="B72" t="str">
            <v>EXCAVACION VARIAS MATERIAL COMUN EN SECO</v>
          </cell>
          <cell r="C72" t="str">
            <v>M3</v>
          </cell>
          <cell r="D72">
            <v>20506</v>
          </cell>
          <cell r="E72">
            <v>27959</v>
          </cell>
          <cell r="F72">
            <v>22968</v>
          </cell>
          <cell r="G72">
            <v>24795</v>
          </cell>
          <cell r="H72">
            <v>21311</v>
          </cell>
          <cell r="I72">
            <v>17988</v>
          </cell>
          <cell r="J72">
            <v>20890</v>
          </cell>
          <cell r="K72">
            <v>19430</v>
          </cell>
          <cell r="L72">
            <v>18606</v>
          </cell>
        </row>
        <row r="73">
          <cell r="A73">
            <v>600.6</v>
          </cell>
          <cell r="B73" t="str">
            <v>EXCAVACION VARIAS SIN CLASIFICAR</v>
          </cell>
          <cell r="C73" t="str">
            <v>M3</v>
          </cell>
          <cell r="D73">
            <v>24079</v>
          </cell>
          <cell r="E73">
            <v>32998</v>
          </cell>
          <cell r="F73">
            <v>27105</v>
          </cell>
          <cell r="G73">
            <v>29245</v>
          </cell>
          <cell r="H73">
            <v>25041</v>
          </cell>
          <cell r="I73">
            <v>21146</v>
          </cell>
          <cell r="J73">
            <v>24588</v>
          </cell>
          <cell r="K73">
            <v>22877</v>
          </cell>
          <cell r="L73">
            <v>15097</v>
          </cell>
        </row>
        <row r="74">
          <cell r="A74">
            <v>600.70000000000005</v>
          </cell>
          <cell r="B74" t="str">
            <v>EXCAVACION VARIAS MATERIAL COMUN EN SECO</v>
          </cell>
          <cell r="C74" t="str">
            <v>M3</v>
          </cell>
          <cell r="D74">
            <v>20506</v>
          </cell>
          <cell r="E74">
            <v>27959</v>
          </cell>
          <cell r="F74">
            <v>22968</v>
          </cell>
          <cell r="G74">
            <v>24795</v>
          </cell>
          <cell r="H74">
            <v>21311</v>
          </cell>
          <cell r="I74">
            <v>17988</v>
          </cell>
          <cell r="J74">
            <v>20890</v>
          </cell>
          <cell r="K74">
            <v>19430</v>
          </cell>
          <cell r="L74">
            <v>13705</v>
          </cell>
        </row>
        <row r="75">
          <cell r="A75">
            <v>600.79999999999995</v>
          </cell>
          <cell r="B75" t="str">
            <v>EXCAVACION VARIAS MAT. COMUN BAJO AGUA</v>
          </cell>
          <cell r="C75" t="str">
            <v>M3</v>
          </cell>
          <cell r="D75">
            <v>26161</v>
          </cell>
          <cell r="E75">
            <v>35331</v>
          </cell>
          <cell r="F75">
            <v>30079</v>
          </cell>
          <cell r="G75">
            <v>31906</v>
          </cell>
          <cell r="H75">
            <v>27617</v>
          </cell>
          <cell r="I75">
            <v>24050</v>
          </cell>
          <cell r="J75">
            <v>26875</v>
          </cell>
          <cell r="K75">
            <v>23622</v>
          </cell>
        </row>
        <row r="76">
          <cell r="A76">
            <v>600.9</v>
          </cell>
          <cell r="B76" t="str">
            <v>EXCAVACIONES VARIAS EN ROCA BAJO AGUA</v>
          </cell>
          <cell r="C76" t="str">
            <v>M3</v>
          </cell>
          <cell r="D76">
            <v>32559</v>
          </cell>
          <cell r="E76">
            <v>31815</v>
          </cell>
          <cell r="F76">
            <v>29289</v>
          </cell>
          <cell r="G76">
            <v>34424</v>
          </cell>
          <cell r="H76">
            <v>34535</v>
          </cell>
          <cell r="I76">
            <v>27959</v>
          </cell>
          <cell r="J76">
            <v>34077</v>
          </cell>
          <cell r="K76">
            <v>32598</v>
          </cell>
        </row>
        <row r="77">
          <cell r="A77">
            <v>610.1</v>
          </cell>
          <cell r="B77" t="str">
            <v>RELLENO PARA ESTRUCTURAS</v>
          </cell>
          <cell r="C77" t="str">
            <v>M3</v>
          </cell>
          <cell r="D77">
            <v>19312</v>
          </cell>
          <cell r="E77">
            <v>17272</v>
          </cell>
          <cell r="F77">
            <v>19274</v>
          </cell>
          <cell r="G77">
            <v>21451</v>
          </cell>
          <cell r="H77">
            <v>24786</v>
          </cell>
          <cell r="I77">
            <v>31143</v>
          </cell>
          <cell r="J77">
            <v>17365</v>
          </cell>
          <cell r="K77">
            <v>19312</v>
          </cell>
          <cell r="L77">
            <v>23838</v>
          </cell>
        </row>
        <row r="78">
          <cell r="A78">
            <v>623.1</v>
          </cell>
          <cell r="B78" t="str">
            <v>SUMINISTRO E HINCAMIENTO DE RIELES</v>
          </cell>
          <cell r="C78" t="str">
            <v>M3</v>
          </cell>
          <cell r="D78">
            <v>59266</v>
          </cell>
          <cell r="E78">
            <v>59266</v>
          </cell>
          <cell r="F78">
            <v>59266</v>
          </cell>
          <cell r="G78">
            <v>59266</v>
          </cell>
          <cell r="H78">
            <v>59266</v>
          </cell>
          <cell r="I78">
            <v>59266</v>
          </cell>
          <cell r="J78">
            <v>59266</v>
          </cell>
          <cell r="K78">
            <v>59266</v>
          </cell>
        </row>
        <row r="79">
          <cell r="A79">
            <v>623.20000000000005</v>
          </cell>
          <cell r="B79" t="str">
            <v>SUMINISTRO E INSTALACION DE RIELES</v>
          </cell>
          <cell r="C79" t="str">
            <v>M3</v>
          </cell>
          <cell r="D79">
            <v>49871</v>
          </cell>
          <cell r="E79">
            <v>49871</v>
          </cell>
          <cell r="F79">
            <v>49871</v>
          </cell>
          <cell r="G79">
            <v>49871</v>
          </cell>
          <cell r="H79">
            <v>49871</v>
          </cell>
          <cell r="I79">
            <v>49871</v>
          </cell>
          <cell r="J79">
            <v>49871</v>
          </cell>
          <cell r="K79">
            <v>49871</v>
          </cell>
        </row>
        <row r="80">
          <cell r="A80">
            <v>630.29999999999995</v>
          </cell>
          <cell r="B80" t="str">
            <v>CONCRETO CLASE C</v>
          </cell>
          <cell r="C80" t="str">
            <v>M3</v>
          </cell>
          <cell r="D80">
            <v>279236</v>
          </cell>
          <cell r="E80">
            <v>294531</v>
          </cell>
          <cell r="F80">
            <v>263588</v>
          </cell>
          <cell r="G80">
            <v>335369</v>
          </cell>
          <cell r="H80">
            <v>285754</v>
          </cell>
          <cell r="I80">
            <v>267211</v>
          </cell>
          <cell r="J80">
            <v>270488</v>
          </cell>
          <cell r="K80">
            <v>213438</v>
          </cell>
        </row>
        <row r="81">
          <cell r="A81">
            <v>630.4</v>
          </cell>
          <cell r="B81" t="str">
            <v>CONCRETO CLASE D</v>
          </cell>
          <cell r="C81" t="str">
            <v>M3</v>
          </cell>
          <cell r="D81">
            <v>261647</v>
          </cell>
          <cell r="E81">
            <v>281102</v>
          </cell>
          <cell r="F81">
            <v>244478</v>
          </cell>
          <cell r="G81">
            <v>307213</v>
          </cell>
          <cell r="H81">
            <v>265299</v>
          </cell>
          <cell r="I81">
            <v>250493</v>
          </cell>
          <cell r="J81">
            <v>252334</v>
          </cell>
          <cell r="K81">
            <v>197162</v>
          </cell>
        </row>
        <row r="82">
          <cell r="A82">
            <v>630.5</v>
          </cell>
          <cell r="B82" t="str">
            <v>CONCRETO CLASE E</v>
          </cell>
          <cell r="C82" t="str">
            <v>M3</v>
          </cell>
          <cell r="D82">
            <v>239651</v>
          </cell>
          <cell r="E82">
            <v>260692</v>
          </cell>
          <cell r="F82">
            <v>220688</v>
          </cell>
          <cell r="G82">
            <v>274323</v>
          </cell>
          <cell r="H82">
            <v>237037</v>
          </cell>
          <cell r="I82">
            <v>229927</v>
          </cell>
          <cell r="J82">
            <v>227491</v>
          </cell>
          <cell r="K82">
            <v>175738</v>
          </cell>
        </row>
        <row r="83">
          <cell r="A83">
            <v>630.6</v>
          </cell>
          <cell r="B83" t="str">
            <v>CONCRETO CLASE F</v>
          </cell>
          <cell r="C83" t="str">
            <v>M3</v>
          </cell>
          <cell r="D83">
            <v>214526</v>
          </cell>
          <cell r="E83">
            <v>219476</v>
          </cell>
          <cell r="F83">
            <v>198254</v>
          </cell>
          <cell r="G83">
            <v>240261</v>
          </cell>
          <cell r="H83">
            <v>213901</v>
          </cell>
          <cell r="I83">
            <v>200318</v>
          </cell>
          <cell r="J83">
            <v>202628</v>
          </cell>
          <cell r="K83">
            <v>155789</v>
          </cell>
          <cell r="L83">
            <v>227214</v>
          </cell>
        </row>
        <row r="84">
          <cell r="A84">
            <v>630.70000000000005</v>
          </cell>
          <cell r="B84" t="str">
            <v xml:space="preserve">CONCRETO CLASE G </v>
          </cell>
          <cell r="C84" t="str">
            <v>M3</v>
          </cell>
          <cell r="D84">
            <v>203415</v>
          </cell>
          <cell r="E84">
            <v>232154</v>
          </cell>
          <cell r="F84">
            <v>188702</v>
          </cell>
          <cell r="G84">
            <v>234666</v>
          </cell>
          <cell r="H84">
            <v>191391</v>
          </cell>
          <cell r="I84">
            <v>202790</v>
          </cell>
          <cell r="J84">
            <v>186902</v>
          </cell>
          <cell r="K84">
            <v>137452</v>
          </cell>
          <cell r="L84">
            <v>190000</v>
          </cell>
        </row>
        <row r="85">
          <cell r="A85">
            <v>630.12</v>
          </cell>
          <cell r="B85" t="str">
            <v>CONCRETO CLASE G (BASES)</v>
          </cell>
          <cell r="C85" t="str">
            <v>M3</v>
          </cell>
          <cell r="D85">
            <v>190278</v>
          </cell>
          <cell r="E85">
            <v>213015</v>
          </cell>
          <cell r="F85">
            <v>176875</v>
          </cell>
          <cell r="G85">
            <v>218366</v>
          </cell>
          <cell r="H85">
            <v>180440</v>
          </cell>
          <cell r="I85">
            <v>188474</v>
          </cell>
          <cell r="J85">
            <v>175647</v>
          </cell>
          <cell r="K85">
            <v>130090</v>
          </cell>
        </row>
        <row r="86">
          <cell r="A86">
            <v>630.13</v>
          </cell>
          <cell r="B86" t="str">
            <v>CONCRETO CLASE G (ELEVACIONES)</v>
          </cell>
          <cell r="C86" t="str">
            <v>M3</v>
          </cell>
          <cell r="D86">
            <v>203415</v>
          </cell>
          <cell r="E86">
            <v>232154</v>
          </cell>
          <cell r="F86">
            <v>188702</v>
          </cell>
          <cell r="G86">
            <v>234666</v>
          </cell>
          <cell r="H86">
            <v>191391</v>
          </cell>
          <cell r="I86">
            <v>202790</v>
          </cell>
          <cell r="J86">
            <v>186902</v>
          </cell>
          <cell r="K86">
            <v>137452</v>
          </cell>
        </row>
        <row r="87">
          <cell r="A87">
            <v>632</v>
          </cell>
          <cell r="B87" t="str">
            <v>BARANDA EN CONCRETO</v>
          </cell>
          <cell r="C87" t="str">
            <v>ML</v>
          </cell>
          <cell r="D87">
            <v>149763</v>
          </cell>
        </row>
        <row r="88">
          <cell r="A88">
            <v>640.1</v>
          </cell>
          <cell r="B88" t="str">
            <v>ACERO DE REFUERZO GRADO 37</v>
          </cell>
          <cell r="C88" t="str">
            <v>KG</v>
          </cell>
          <cell r="D88">
            <v>2449</v>
          </cell>
          <cell r="E88">
            <v>1517</v>
          </cell>
          <cell r="F88">
            <v>1798</v>
          </cell>
          <cell r="G88">
            <v>1859</v>
          </cell>
          <cell r="H88">
            <v>1717</v>
          </cell>
          <cell r="I88">
            <v>2006</v>
          </cell>
          <cell r="J88">
            <v>2261</v>
          </cell>
          <cell r="K88">
            <v>1461</v>
          </cell>
        </row>
        <row r="89">
          <cell r="A89">
            <v>640.29999999999995</v>
          </cell>
          <cell r="B89" t="str">
            <v>ACERO DE REFUERZO GRADO 60</v>
          </cell>
          <cell r="C89" t="str">
            <v>KG</v>
          </cell>
          <cell r="D89">
            <v>2586</v>
          </cell>
          <cell r="E89">
            <v>1517</v>
          </cell>
          <cell r="F89">
            <v>2207</v>
          </cell>
          <cell r="G89">
            <v>2187</v>
          </cell>
          <cell r="H89">
            <v>1957</v>
          </cell>
          <cell r="I89">
            <v>2142</v>
          </cell>
          <cell r="J89">
            <v>2534</v>
          </cell>
          <cell r="K89">
            <v>1461</v>
          </cell>
        </row>
        <row r="90">
          <cell r="A90">
            <v>646</v>
          </cell>
          <cell r="B90" t="str">
            <v>ANCLAJES O TIEBACKS</v>
          </cell>
          <cell r="C90" t="str">
            <v>ML</v>
          </cell>
          <cell r="D90">
            <v>170000</v>
          </cell>
          <cell r="E90">
            <v>170000</v>
          </cell>
          <cell r="F90">
            <v>170000</v>
          </cell>
          <cell r="G90">
            <v>170000</v>
          </cell>
          <cell r="H90">
            <v>170000</v>
          </cell>
          <cell r="I90">
            <v>170000</v>
          </cell>
          <cell r="J90">
            <v>170000</v>
          </cell>
          <cell r="K90">
            <v>170000</v>
          </cell>
        </row>
        <row r="91">
          <cell r="A91">
            <v>660.2</v>
          </cell>
          <cell r="B91" t="str">
            <v>TUBERIA DE CONCRETO SIMPLE DIAM = 600 mm</v>
          </cell>
          <cell r="C91" t="str">
            <v>M</v>
          </cell>
          <cell r="D91">
            <v>128505</v>
          </cell>
          <cell r="E91">
            <v>167497</v>
          </cell>
          <cell r="F91">
            <v>166161</v>
          </cell>
          <cell r="G91">
            <v>146770</v>
          </cell>
          <cell r="H91">
            <v>176424</v>
          </cell>
          <cell r="I91">
            <v>171799</v>
          </cell>
          <cell r="J91">
            <v>153108</v>
          </cell>
          <cell r="K91">
            <v>112584</v>
          </cell>
        </row>
        <row r="92">
          <cell r="A92">
            <v>660.4</v>
          </cell>
          <cell r="B92" t="str">
            <v>TUBERIA PERFORADA DE GRES DE 6" DE DIAMETRO</v>
          </cell>
          <cell r="C92" t="str">
            <v>ML</v>
          </cell>
          <cell r="L92">
            <v>19157</v>
          </cell>
        </row>
        <row r="93">
          <cell r="A93">
            <v>661</v>
          </cell>
          <cell r="B93" t="str">
            <v>TUBERIA CONCRETO REFORZADO DIAM = 900 mm</v>
          </cell>
          <cell r="C93" t="str">
            <v>M</v>
          </cell>
          <cell r="D93">
            <v>146874</v>
          </cell>
          <cell r="E93">
            <v>172251</v>
          </cell>
          <cell r="F93">
            <v>173455</v>
          </cell>
          <cell r="G93">
            <v>204035</v>
          </cell>
          <cell r="H93">
            <v>190497</v>
          </cell>
          <cell r="I93">
            <v>219374</v>
          </cell>
          <cell r="J93">
            <v>233284</v>
          </cell>
          <cell r="K93">
            <v>150657</v>
          </cell>
          <cell r="L93">
            <v>174330</v>
          </cell>
        </row>
        <row r="94">
          <cell r="A94">
            <v>670.2</v>
          </cell>
          <cell r="B94" t="str">
            <v>DISIPADORES DE ENERGIA EN CONCRETO CICLP</v>
          </cell>
          <cell r="C94" t="str">
            <v>M3</v>
          </cell>
          <cell r="D94">
            <v>214496</v>
          </cell>
          <cell r="E94">
            <v>245929</v>
          </cell>
          <cell r="F94">
            <v>203457</v>
          </cell>
          <cell r="G94">
            <v>246769</v>
          </cell>
          <cell r="H94">
            <v>201408</v>
          </cell>
          <cell r="I94">
            <v>206788</v>
          </cell>
          <cell r="J94">
            <v>189996</v>
          </cell>
          <cell r="K94">
            <v>154080</v>
          </cell>
        </row>
        <row r="95">
          <cell r="A95">
            <v>671</v>
          </cell>
          <cell r="B95" t="str">
            <v>CUNETAS REVESTIDAS EN EN CONCRETO</v>
          </cell>
          <cell r="C95" t="str">
            <v>M3</v>
          </cell>
          <cell r="D95">
            <v>237792</v>
          </cell>
          <cell r="E95">
            <v>251430</v>
          </cell>
          <cell r="F95">
            <v>230109</v>
          </cell>
          <cell r="G95">
            <v>267914</v>
          </cell>
          <cell r="H95">
            <v>239418</v>
          </cell>
          <cell r="I95">
            <v>218622</v>
          </cell>
          <cell r="J95">
            <v>229263</v>
          </cell>
          <cell r="K95">
            <v>183771</v>
          </cell>
          <cell r="L95">
            <v>270691</v>
          </cell>
        </row>
        <row r="96">
          <cell r="A96">
            <v>672</v>
          </cell>
          <cell r="B96" t="str">
            <v>BORDILLOS (H=0.40 m)</v>
          </cell>
          <cell r="C96" t="str">
            <v>M</v>
          </cell>
          <cell r="D96">
            <v>19432</v>
          </cell>
          <cell r="E96">
            <v>20543</v>
          </cell>
          <cell r="F96">
            <v>17541</v>
          </cell>
          <cell r="G96">
            <v>21869</v>
          </cell>
          <cell r="H96">
            <v>18902</v>
          </cell>
          <cell r="I96">
            <v>18426</v>
          </cell>
          <cell r="J96">
            <v>17502</v>
          </cell>
          <cell r="K96">
            <v>13841</v>
          </cell>
        </row>
        <row r="97">
          <cell r="A97">
            <v>673</v>
          </cell>
          <cell r="B97" t="str">
            <v>MATERIAL FILTRANTE</v>
          </cell>
          <cell r="C97" t="str">
            <v>M3</v>
          </cell>
          <cell r="D97">
            <v>53643</v>
          </cell>
          <cell r="E97">
            <v>28752</v>
          </cell>
          <cell r="F97">
            <v>40920</v>
          </cell>
          <cell r="G97">
            <v>41435</v>
          </cell>
          <cell r="H97">
            <v>47076</v>
          </cell>
          <cell r="I97">
            <v>42042</v>
          </cell>
          <cell r="J97">
            <v>44295</v>
          </cell>
          <cell r="K97">
            <v>26138</v>
          </cell>
          <cell r="L97">
            <v>53846</v>
          </cell>
        </row>
        <row r="98">
          <cell r="A98">
            <v>673.1</v>
          </cell>
          <cell r="B98" t="str">
            <v>DREN HORIZONTAL DE 1 A 10 M</v>
          </cell>
          <cell r="C98" t="str">
            <v>ML</v>
          </cell>
          <cell r="D98">
            <v>10100</v>
          </cell>
          <cell r="E98">
            <v>10100</v>
          </cell>
          <cell r="F98">
            <v>10100</v>
          </cell>
          <cell r="G98">
            <v>10100</v>
          </cell>
          <cell r="H98">
            <v>10100</v>
          </cell>
          <cell r="I98">
            <v>10100</v>
          </cell>
          <cell r="J98">
            <v>10100</v>
          </cell>
          <cell r="K98">
            <v>10100</v>
          </cell>
        </row>
        <row r="99">
          <cell r="A99">
            <v>673.8</v>
          </cell>
          <cell r="B99" t="str">
            <v>RELLENO CON ARENA PARA COLOCACION DE TUBOS PERFORADOS PARA FILTROS</v>
          </cell>
          <cell r="C99" t="str">
            <v>M3</v>
          </cell>
          <cell r="L99">
            <v>37117</v>
          </cell>
        </row>
        <row r="100">
          <cell r="A100">
            <v>681.1</v>
          </cell>
          <cell r="B100" t="str">
            <v>GAVIONES</v>
          </cell>
          <cell r="C100" t="str">
            <v>M3</v>
          </cell>
          <cell r="D100">
            <v>64592</v>
          </cell>
          <cell r="E100">
            <v>62409</v>
          </cell>
          <cell r="F100">
            <v>58198</v>
          </cell>
          <cell r="G100">
            <v>67779</v>
          </cell>
          <cell r="H100">
            <v>59158</v>
          </cell>
          <cell r="I100">
            <v>59474</v>
          </cell>
          <cell r="J100">
            <v>61987</v>
          </cell>
          <cell r="K100">
            <v>56797</v>
          </cell>
          <cell r="L100">
            <v>67375</v>
          </cell>
        </row>
        <row r="101">
          <cell r="A101">
            <v>700.1</v>
          </cell>
          <cell r="B101" t="str">
            <v>LINEA DE DEMARCACION</v>
          </cell>
          <cell r="C101" t="str">
            <v>M</v>
          </cell>
          <cell r="D101">
            <v>620</v>
          </cell>
          <cell r="E101">
            <v>758</v>
          </cell>
          <cell r="F101">
            <v>572</v>
          </cell>
          <cell r="G101">
            <v>680</v>
          </cell>
          <cell r="H101">
            <v>688</v>
          </cell>
          <cell r="I101">
            <v>650</v>
          </cell>
          <cell r="J101">
            <v>706</v>
          </cell>
          <cell r="K101">
            <v>797</v>
          </cell>
        </row>
        <row r="102">
          <cell r="A102">
            <v>700.2</v>
          </cell>
          <cell r="B102" t="str">
            <v>MARCA VIAL</v>
          </cell>
          <cell r="C102" t="str">
            <v>M2</v>
          </cell>
          <cell r="D102">
            <v>10602</v>
          </cell>
          <cell r="E102">
            <v>13055</v>
          </cell>
          <cell r="F102">
            <v>10490</v>
          </cell>
          <cell r="G102">
            <v>12160</v>
          </cell>
          <cell r="H102">
            <v>10656</v>
          </cell>
          <cell r="I102">
            <v>9929</v>
          </cell>
          <cell r="J102">
            <v>11011</v>
          </cell>
          <cell r="K102">
            <v>11092</v>
          </cell>
        </row>
        <row r="103">
          <cell r="A103">
            <v>701</v>
          </cell>
          <cell r="B103" t="str">
            <v>TACHA REFLECTIVA</v>
          </cell>
          <cell r="C103" t="str">
            <v>U</v>
          </cell>
          <cell r="D103">
            <v>10871</v>
          </cell>
          <cell r="E103">
            <v>10214</v>
          </cell>
          <cell r="F103">
            <v>8815</v>
          </cell>
          <cell r="G103">
            <v>8763</v>
          </cell>
          <cell r="H103">
            <v>8087</v>
          </cell>
          <cell r="I103">
            <v>8758</v>
          </cell>
          <cell r="J103">
            <v>9450</v>
          </cell>
          <cell r="K103">
            <v>10274</v>
          </cell>
        </row>
        <row r="104">
          <cell r="A104">
            <v>710.1</v>
          </cell>
          <cell r="B104" t="str">
            <v>SEÑAL DE TRANSITO</v>
          </cell>
          <cell r="C104" t="str">
            <v>U</v>
          </cell>
          <cell r="D104">
            <v>136206</v>
          </cell>
          <cell r="E104">
            <v>108973</v>
          </cell>
          <cell r="F104">
            <v>82191</v>
          </cell>
          <cell r="G104">
            <v>110599</v>
          </cell>
          <cell r="H104">
            <v>115436</v>
          </cell>
          <cell r="I104">
            <v>135715</v>
          </cell>
          <cell r="J104">
            <v>116936</v>
          </cell>
          <cell r="K104">
            <v>121453</v>
          </cell>
        </row>
        <row r="105">
          <cell r="A105">
            <v>720</v>
          </cell>
          <cell r="B105" t="str">
            <v>POSTE DE KILOMETRAJE (MOJON)</v>
          </cell>
          <cell r="C105" t="str">
            <v>U</v>
          </cell>
          <cell r="D105">
            <v>67523</v>
          </cell>
          <cell r="E105">
            <v>71059</v>
          </cell>
          <cell r="F105">
            <v>53486</v>
          </cell>
          <cell r="G105">
            <v>50379</v>
          </cell>
          <cell r="H105">
            <v>55920</v>
          </cell>
          <cell r="I105">
            <v>56476</v>
          </cell>
          <cell r="J105">
            <v>55156</v>
          </cell>
          <cell r="K105">
            <v>53075</v>
          </cell>
        </row>
        <row r="106">
          <cell r="A106">
            <v>730.1</v>
          </cell>
          <cell r="B106" t="str">
            <v>DEFENSA METALICA - CORREA SIMPLE</v>
          </cell>
          <cell r="C106" t="str">
            <v>M</v>
          </cell>
          <cell r="D106">
            <v>115865</v>
          </cell>
          <cell r="E106">
            <v>89369</v>
          </cell>
          <cell r="F106">
            <v>74325</v>
          </cell>
          <cell r="G106">
            <v>86428</v>
          </cell>
          <cell r="H106">
            <v>104683</v>
          </cell>
          <cell r="I106">
            <v>101349</v>
          </cell>
          <cell r="J106">
            <v>81770</v>
          </cell>
          <cell r="K106">
            <v>102996</v>
          </cell>
        </row>
        <row r="107">
          <cell r="A107">
            <v>730.2</v>
          </cell>
          <cell r="B107" t="str">
            <v>SECCION FINAL - DEFENSA METALICA</v>
          </cell>
          <cell r="C107" t="str">
            <v>U</v>
          </cell>
          <cell r="D107">
            <v>54925</v>
          </cell>
          <cell r="E107">
            <v>37375</v>
          </cell>
          <cell r="F107">
            <v>47938</v>
          </cell>
          <cell r="G107">
            <v>35832</v>
          </cell>
          <cell r="H107">
            <v>36238</v>
          </cell>
          <cell r="I107">
            <v>37375</v>
          </cell>
          <cell r="J107">
            <v>36400</v>
          </cell>
          <cell r="K107">
            <v>30550</v>
          </cell>
        </row>
        <row r="108">
          <cell r="A108">
            <v>740</v>
          </cell>
          <cell r="B108" t="str">
            <v>CAPTAFAROS</v>
          </cell>
          <cell r="C108" t="str">
            <v>U</v>
          </cell>
          <cell r="D108">
            <v>9672</v>
          </cell>
          <cell r="E108">
            <v>9491</v>
          </cell>
          <cell r="F108">
            <v>6367</v>
          </cell>
          <cell r="G108">
            <v>9624</v>
          </cell>
          <cell r="H108">
            <v>6062</v>
          </cell>
          <cell r="I108">
            <v>7374</v>
          </cell>
          <cell r="J108">
            <v>8657</v>
          </cell>
          <cell r="K108">
            <v>7202</v>
          </cell>
        </row>
        <row r="109">
          <cell r="A109">
            <v>741</v>
          </cell>
          <cell r="B109" t="str">
            <v>PINTURA DE MUROS</v>
          </cell>
          <cell r="C109" t="str">
            <v>M2</v>
          </cell>
        </row>
        <row r="110">
          <cell r="A110">
            <v>810.1</v>
          </cell>
          <cell r="B110" t="str">
            <v>EMPRADIZACION DE TALUDES CON BLOQUES DE CESPED</v>
          </cell>
          <cell r="C110" t="str">
            <v>M2</v>
          </cell>
          <cell r="L110">
            <v>3395</v>
          </cell>
        </row>
        <row r="111">
          <cell r="A111">
            <v>810.3</v>
          </cell>
          <cell r="B111" t="str">
            <v>EMPRADIZACION DE TALUDES CON BLOQUES DE CESPED</v>
          </cell>
          <cell r="C111" t="str">
            <v>M2</v>
          </cell>
          <cell r="D111">
            <v>4758</v>
          </cell>
          <cell r="E111">
            <v>6691</v>
          </cell>
          <cell r="F111">
            <v>5538</v>
          </cell>
          <cell r="G111">
            <v>6543</v>
          </cell>
          <cell r="H111">
            <v>6703</v>
          </cell>
          <cell r="I111">
            <v>7365</v>
          </cell>
          <cell r="J111">
            <v>6507</v>
          </cell>
          <cell r="K111">
            <v>5300</v>
          </cell>
          <cell r="L111">
            <v>3395</v>
          </cell>
        </row>
        <row r="112">
          <cell r="A112">
            <v>810.4</v>
          </cell>
          <cell r="B112" t="str">
            <v>EMPRADIZACION CON TIERRA ORG Y SEMILLAS</v>
          </cell>
          <cell r="C112" t="str">
            <v>M2</v>
          </cell>
          <cell r="D112">
            <v>6176</v>
          </cell>
          <cell r="E112">
            <v>6592</v>
          </cell>
          <cell r="F112">
            <v>6344</v>
          </cell>
          <cell r="G112">
            <v>6642</v>
          </cell>
          <cell r="H112">
            <v>6553</v>
          </cell>
          <cell r="I112">
            <v>4957</v>
          </cell>
          <cell r="J112">
            <v>7748</v>
          </cell>
          <cell r="K112">
            <v>11570</v>
          </cell>
        </row>
        <row r="113">
          <cell r="A113">
            <v>820.1</v>
          </cell>
          <cell r="B113" t="str">
            <v>GEOTEXTIL PARA FILTROS</v>
          </cell>
          <cell r="C113" t="str">
            <v>M2</v>
          </cell>
          <cell r="D113">
            <v>3799</v>
          </cell>
          <cell r="E113">
            <v>1863</v>
          </cell>
          <cell r="F113">
            <v>3578</v>
          </cell>
          <cell r="G113">
            <v>3097</v>
          </cell>
          <cell r="H113">
            <v>2656</v>
          </cell>
          <cell r="I113">
            <v>2596</v>
          </cell>
          <cell r="J113">
            <v>3578</v>
          </cell>
          <cell r="K113">
            <v>1963</v>
          </cell>
          <cell r="L113">
            <v>3268</v>
          </cell>
        </row>
        <row r="114">
          <cell r="A114">
            <v>900.1</v>
          </cell>
          <cell r="B114" t="str">
            <v>TRANS MAT - EXPLAN (100 - 1000M)</v>
          </cell>
          <cell r="C114" t="str">
            <v>M3xES</v>
          </cell>
          <cell r="D114">
            <v>650</v>
          </cell>
          <cell r="E114">
            <v>628</v>
          </cell>
          <cell r="F114">
            <v>520</v>
          </cell>
          <cell r="G114">
            <v>585</v>
          </cell>
          <cell r="H114">
            <v>650</v>
          </cell>
          <cell r="I114">
            <v>533</v>
          </cell>
          <cell r="J114">
            <v>572</v>
          </cell>
          <cell r="K114">
            <v>520</v>
          </cell>
        </row>
        <row r="115">
          <cell r="A115">
            <v>900.2</v>
          </cell>
          <cell r="B115" t="str">
            <v>TRANS MAT - EXPLAN (MAS DE - 1000M)</v>
          </cell>
          <cell r="C115" t="str">
            <v>M3xKM</v>
          </cell>
          <cell r="D115">
            <v>723</v>
          </cell>
          <cell r="E115">
            <v>698</v>
          </cell>
          <cell r="F115">
            <v>577</v>
          </cell>
          <cell r="G115">
            <v>650</v>
          </cell>
          <cell r="H115">
            <v>723</v>
          </cell>
          <cell r="I115">
            <v>593</v>
          </cell>
          <cell r="J115">
            <v>636</v>
          </cell>
          <cell r="K115">
            <v>577</v>
          </cell>
          <cell r="L115">
            <v>390</v>
          </cell>
        </row>
        <row r="116">
          <cell r="A116">
            <v>900.3</v>
          </cell>
          <cell r="B116" t="str">
            <v>TRANS MATERIALES PROV. DE DERRUMBES</v>
          </cell>
          <cell r="C116" t="str">
            <v>M3xKM</v>
          </cell>
          <cell r="D116">
            <v>723</v>
          </cell>
          <cell r="E116">
            <v>698</v>
          </cell>
          <cell r="F116">
            <v>577</v>
          </cell>
          <cell r="G116">
            <v>650</v>
          </cell>
          <cell r="H116">
            <v>723</v>
          </cell>
          <cell r="I116">
            <v>593</v>
          </cell>
          <cell r="J116">
            <v>636</v>
          </cell>
          <cell r="K116">
            <v>577</v>
          </cell>
          <cell r="L116">
            <v>650</v>
          </cell>
        </row>
        <row r="118">
          <cell r="A118">
            <v>2000</v>
          </cell>
          <cell r="B118" t="str">
            <v>LIMPIEZA CALZADA EXISTENTE</v>
          </cell>
          <cell r="C118" t="str">
            <v>HA</v>
          </cell>
          <cell r="D118">
            <v>32468</v>
          </cell>
          <cell r="E118">
            <v>37271</v>
          </cell>
          <cell r="F118">
            <v>34736</v>
          </cell>
          <cell r="G118">
            <v>36361</v>
          </cell>
          <cell r="H118">
            <v>35556</v>
          </cell>
          <cell r="I118">
            <v>28812</v>
          </cell>
          <cell r="J118">
            <v>31985</v>
          </cell>
          <cell r="K118">
            <v>35718</v>
          </cell>
        </row>
        <row r="119">
          <cell r="A119">
            <v>2021</v>
          </cell>
          <cell r="B119" t="str">
            <v>DEMOLICIONES CONCRETO CICLOPEO</v>
          </cell>
          <cell r="C119" t="str">
            <v>M3</v>
          </cell>
          <cell r="D119">
            <v>18834</v>
          </cell>
          <cell r="E119">
            <v>16485</v>
          </cell>
          <cell r="F119">
            <v>14931</v>
          </cell>
          <cell r="G119">
            <v>17791</v>
          </cell>
          <cell r="H119">
            <v>19404</v>
          </cell>
          <cell r="I119">
            <v>15544</v>
          </cell>
          <cell r="J119">
            <v>18268</v>
          </cell>
          <cell r="K119">
            <v>17859</v>
          </cell>
        </row>
        <row r="120">
          <cell r="A120">
            <v>2022</v>
          </cell>
          <cell r="B120" t="str">
            <v>DEMOLICIONES DE MAMPOSTERIA</v>
          </cell>
          <cell r="C120" t="str">
            <v>M3</v>
          </cell>
          <cell r="D120">
            <v>18287</v>
          </cell>
          <cell r="E120">
            <v>24322</v>
          </cell>
          <cell r="F120">
            <v>19777</v>
          </cell>
          <cell r="G120">
            <v>20319</v>
          </cell>
          <cell r="H120">
            <v>17644</v>
          </cell>
          <cell r="I120">
            <v>15690</v>
          </cell>
          <cell r="J120">
            <v>15707</v>
          </cell>
          <cell r="K120">
            <v>17203</v>
          </cell>
        </row>
        <row r="121">
          <cell r="A121">
            <v>2490</v>
          </cell>
          <cell r="B121" t="str">
            <v>EXT. COMP. CAPA ROD. - ASFALTO NATURAL</v>
          </cell>
          <cell r="C121" t="str">
            <v>M3</v>
          </cell>
          <cell r="D121">
            <v>128184</v>
          </cell>
          <cell r="F121">
            <v>112412</v>
          </cell>
          <cell r="I121">
            <v>186061</v>
          </cell>
          <cell r="J121">
            <v>97000</v>
          </cell>
        </row>
        <row r="122">
          <cell r="A122">
            <v>2600</v>
          </cell>
          <cell r="B122" t="str">
            <v>RIEGO DE SELLO - ASFALTO LIQUIDO</v>
          </cell>
          <cell r="C122" t="str">
            <v>M2</v>
          </cell>
          <cell r="D122">
            <v>954</v>
          </cell>
          <cell r="E122">
            <v>878</v>
          </cell>
          <cell r="F122">
            <v>675</v>
          </cell>
          <cell r="G122">
            <v>997</v>
          </cell>
          <cell r="H122">
            <v>758</v>
          </cell>
          <cell r="I122">
            <v>698</v>
          </cell>
          <cell r="J122">
            <v>883</v>
          </cell>
          <cell r="K122">
            <v>655</v>
          </cell>
        </row>
        <row r="123">
          <cell r="A123">
            <v>2610</v>
          </cell>
          <cell r="B123" t="str">
            <v>RIEGO SELLO - EMULSION</v>
          </cell>
          <cell r="C123" t="str">
            <v>M2</v>
          </cell>
          <cell r="D123">
            <v>1119</v>
          </cell>
          <cell r="E123">
            <v>1573</v>
          </cell>
          <cell r="F123">
            <v>1193</v>
          </cell>
          <cell r="G123">
            <v>1074</v>
          </cell>
          <cell r="H123">
            <v>907</v>
          </cell>
          <cell r="I123">
            <v>776</v>
          </cell>
          <cell r="J123">
            <v>844</v>
          </cell>
          <cell r="K123">
            <v>680</v>
          </cell>
        </row>
        <row r="124">
          <cell r="A124">
            <v>2630</v>
          </cell>
          <cell r="B124" t="str">
            <v>SELLO FISURAS &gt; 3MM - EMULSION Y ARENA</v>
          </cell>
          <cell r="C124" t="str">
            <v>M</v>
          </cell>
          <cell r="D124">
            <v>153</v>
          </cell>
          <cell r="E124">
            <v>120</v>
          </cell>
          <cell r="F124">
            <v>130</v>
          </cell>
          <cell r="G124">
            <v>126</v>
          </cell>
          <cell r="H124">
            <v>113</v>
          </cell>
          <cell r="I124">
            <v>104</v>
          </cell>
          <cell r="J124">
            <v>96</v>
          </cell>
          <cell r="K124">
            <v>81</v>
          </cell>
        </row>
        <row r="125">
          <cell r="A125">
            <v>2640</v>
          </cell>
          <cell r="B125" t="str">
            <v>SELLO FISURAS &gt;3MM - EMULSION ASFALTIC</v>
          </cell>
          <cell r="C125" t="str">
            <v>M</v>
          </cell>
          <cell r="D125">
            <v>117</v>
          </cell>
          <cell r="E125">
            <v>181</v>
          </cell>
          <cell r="F125">
            <v>140</v>
          </cell>
          <cell r="G125">
            <v>135</v>
          </cell>
          <cell r="H125">
            <v>111</v>
          </cell>
          <cell r="I125">
            <v>98</v>
          </cell>
          <cell r="J125">
            <v>99</v>
          </cell>
          <cell r="K125">
            <v>111</v>
          </cell>
        </row>
        <row r="126">
          <cell r="A126">
            <v>3111</v>
          </cell>
          <cell r="B126" t="str">
            <v>BACHEO - CARRETERAS EN AFIRMADO</v>
          </cell>
          <cell r="C126" t="str">
            <v>M3</v>
          </cell>
          <cell r="D126">
            <v>28373</v>
          </cell>
          <cell r="E126">
            <v>50981</v>
          </cell>
          <cell r="F126">
            <v>37460</v>
          </cell>
          <cell r="G126">
            <v>48347</v>
          </cell>
          <cell r="H126">
            <v>50801</v>
          </cell>
          <cell r="I126">
            <v>44896</v>
          </cell>
          <cell r="J126">
            <v>31470</v>
          </cell>
          <cell r="K126">
            <v>33248</v>
          </cell>
        </row>
        <row r="127">
          <cell r="A127">
            <v>3340</v>
          </cell>
          <cell r="B127" t="str">
            <v>SELLO FISURAS &lt; 3MM - EMULSION ASFALTIC</v>
          </cell>
          <cell r="C127" t="str">
            <v>M</v>
          </cell>
          <cell r="D127">
            <v>75</v>
          </cell>
          <cell r="E127">
            <v>94</v>
          </cell>
          <cell r="F127">
            <v>75</v>
          </cell>
          <cell r="G127">
            <v>78</v>
          </cell>
          <cell r="H127">
            <v>74</v>
          </cell>
          <cell r="I127">
            <v>60</v>
          </cell>
          <cell r="J127">
            <v>72</v>
          </cell>
          <cell r="K127">
            <v>72</v>
          </cell>
        </row>
        <row r="128">
          <cell r="A128">
            <v>4180</v>
          </cell>
          <cell r="B128" t="str">
            <v>CONFORMACION MANUAL CUNETAS</v>
          </cell>
          <cell r="C128" t="str">
            <v>M</v>
          </cell>
          <cell r="D128">
            <v>515</v>
          </cell>
          <cell r="E128">
            <v>763</v>
          </cell>
          <cell r="F128">
            <v>618</v>
          </cell>
          <cell r="G128">
            <v>618</v>
          </cell>
          <cell r="H128">
            <v>489</v>
          </cell>
          <cell r="I128">
            <v>450</v>
          </cell>
          <cell r="J128">
            <v>438</v>
          </cell>
          <cell r="K128">
            <v>515</v>
          </cell>
        </row>
        <row r="129">
          <cell r="A129">
            <v>4260</v>
          </cell>
          <cell r="B129" t="str">
            <v>LIMPIEZA CUNETA CON MOTONIVELADORA</v>
          </cell>
          <cell r="C129" t="str">
            <v>M</v>
          </cell>
          <cell r="D129">
            <v>98</v>
          </cell>
          <cell r="E129">
            <v>108</v>
          </cell>
          <cell r="F129">
            <v>103</v>
          </cell>
          <cell r="G129">
            <v>108</v>
          </cell>
          <cell r="H129">
            <v>108</v>
          </cell>
          <cell r="I129">
            <v>87</v>
          </cell>
          <cell r="J129">
            <v>98</v>
          </cell>
          <cell r="K129">
            <v>108</v>
          </cell>
        </row>
        <row r="130">
          <cell r="A130">
            <v>4300</v>
          </cell>
          <cell r="B130" t="str">
            <v>ZANJAS CORONACION EN CONCRETO</v>
          </cell>
          <cell r="C130" t="str">
            <v>M3</v>
          </cell>
          <cell r="D130">
            <v>209346</v>
          </cell>
          <cell r="E130">
            <v>212238</v>
          </cell>
          <cell r="F130">
            <v>201665</v>
          </cell>
          <cell r="G130">
            <v>232671</v>
          </cell>
          <cell r="H130">
            <v>213935</v>
          </cell>
          <cell r="I130">
            <v>187175</v>
          </cell>
          <cell r="J130">
            <v>196443</v>
          </cell>
          <cell r="K130">
            <v>169120</v>
          </cell>
        </row>
        <row r="131">
          <cell r="A131">
            <v>4310</v>
          </cell>
          <cell r="B131" t="str">
            <v>ZANJAS DE CORONACION EN MAMPOSTERIA</v>
          </cell>
          <cell r="C131" t="str">
            <v>M3</v>
          </cell>
          <cell r="D131">
            <v>123666</v>
          </cell>
          <cell r="E131">
            <v>121546</v>
          </cell>
          <cell r="F131">
            <v>130952</v>
          </cell>
          <cell r="G131">
            <v>145894</v>
          </cell>
          <cell r="H131">
            <v>125529</v>
          </cell>
          <cell r="I131">
            <v>111691</v>
          </cell>
          <cell r="J131">
            <v>117728</v>
          </cell>
          <cell r="K131">
            <v>102892</v>
          </cell>
        </row>
        <row r="132">
          <cell r="A132">
            <v>4360</v>
          </cell>
          <cell r="B132" t="str">
            <v>LIMPIEZA CANALES EN TIERRA</v>
          </cell>
          <cell r="C132" t="str">
            <v>M</v>
          </cell>
          <cell r="D132">
            <v>1030</v>
          </cell>
          <cell r="E132">
            <v>1528</v>
          </cell>
          <cell r="F132">
            <v>1235</v>
          </cell>
          <cell r="G132">
            <v>1235</v>
          </cell>
          <cell r="H132">
            <v>978</v>
          </cell>
          <cell r="I132">
            <v>900</v>
          </cell>
          <cell r="J132">
            <v>875</v>
          </cell>
          <cell r="K132">
            <v>1030</v>
          </cell>
        </row>
        <row r="133">
          <cell r="A133">
            <v>4560</v>
          </cell>
          <cell r="B133" t="str">
            <v>DRENES HORIZONTALES TUBERIA 2"</v>
          </cell>
          <cell r="C133" t="str">
            <v>M</v>
          </cell>
          <cell r="D133">
            <v>63144</v>
          </cell>
          <cell r="E133">
            <v>66400</v>
          </cell>
          <cell r="F133">
            <v>66426</v>
          </cell>
          <cell r="G133">
            <v>66979</v>
          </cell>
          <cell r="H133">
            <v>67144</v>
          </cell>
          <cell r="I133">
            <v>64475</v>
          </cell>
          <cell r="J133">
            <v>63826</v>
          </cell>
          <cell r="K133">
            <v>62975</v>
          </cell>
        </row>
        <row r="134">
          <cell r="A134">
            <v>4860</v>
          </cell>
          <cell r="B134" t="str">
            <v>SUPERESTRUCTURAS PONTONES</v>
          </cell>
          <cell r="C134" t="str">
            <v>M3</v>
          </cell>
          <cell r="D134">
            <v>538616</v>
          </cell>
          <cell r="E134">
            <v>608491</v>
          </cell>
          <cell r="F134">
            <v>527985</v>
          </cell>
          <cell r="G134">
            <v>779791</v>
          </cell>
          <cell r="H134">
            <v>503646</v>
          </cell>
          <cell r="I134">
            <v>685118</v>
          </cell>
          <cell r="J134">
            <v>511905</v>
          </cell>
          <cell r="K134">
            <v>335221</v>
          </cell>
        </row>
        <row r="135">
          <cell r="A135">
            <v>4880</v>
          </cell>
          <cell r="B135" t="str">
            <v>ALCANTARILLA DE CAJON</v>
          </cell>
          <cell r="C135" t="str">
            <v>M3</v>
          </cell>
          <cell r="D135">
            <v>318682</v>
          </cell>
          <cell r="E135">
            <v>364536</v>
          </cell>
          <cell r="F135">
            <v>292496</v>
          </cell>
          <cell r="G135">
            <v>378288</v>
          </cell>
          <cell r="H135">
            <v>310804</v>
          </cell>
          <cell r="I135">
            <v>314379</v>
          </cell>
          <cell r="J135">
            <v>298178</v>
          </cell>
          <cell r="K135">
            <v>227071</v>
          </cell>
        </row>
        <row r="136">
          <cell r="A136">
            <v>4960</v>
          </cell>
          <cell r="B136" t="str">
            <v>LIMPIEZA OBRAS AREA &lt; = 0.62 M2</v>
          </cell>
          <cell r="C136" t="str">
            <v>M</v>
          </cell>
          <cell r="D136">
            <v>3432</v>
          </cell>
          <cell r="E136">
            <v>5090</v>
          </cell>
          <cell r="F136">
            <v>4118</v>
          </cell>
          <cell r="G136">
            <v>4118</v>
          </cell>
          <cell r="H136">
            <v>3260</v>
          </cell>
          <cell r="I136">
            <v>2999</v>
          </cell>
          <cell r="J136">
            <v>2917</v>
          </cell>
          <cell r="K136">
            <v>3432</v>
          </cell>
        </row>
        <row r="137">
          <cell r="A137">
            <v>4970</v>
          </cell>
          <cell r="B137" t="str">
            <v>LIMPIEZA OBRAS AREA &gt; 0.60 M2</v>
          </cell>
          <cell r="C137" t="str">
            <v>M3</v>
          </cell>
          <cell r="D137">
            <v>5148</v>
          </cell>
          <cell r="E137">
            <v>7635</v>
          </cell>
          <cell r="F137">
            <v>6178</v>
          </cell>
          <cell r="G137">
            <v>6178</v>
          </cell>
          <cell r="H137">
            <v>4891</v>
          </cell>
          <cell r="I137">
            <v>4499</v>
          </cell>
          <cell r="J137">
            <v>4376</v>
          </cell>
          <cell r="K137">
            <v>5148</v>
          </cell>
        </row>
        <row r="138">
          <cell r="A138">
            <v>6006</v>
          </cell>
          <cell r="B138" t="str">
            <v>EXCAVACION MECANICA DESCOLES</v>
          </cell>
          <cell r="C138" t="str">
            <v>M3</v>
          </cell>
          <cell r="D138">
            <v>2470</v>
          </cell>
          <cell r="E138">
            <v>2275</v>
          </cell>
          <cell r="F138">
            <v>2275</v>
          </cell>
          <cell r="G138">
            <v>2275</v>
          </cell>
          <cell r="H138">
            <v>2275</v>
          </cell>
          <cell r="I138">
            <v>2275</v>
          </cell>
          <cell r="J138">
            <v>2275</v>
          </cell>
          <cell r="K138">
            <v>2925</v>
          </cell>
        </row>
        <row r="139">
          <cell r="A139">
            <v>7108</v>
          </cell>
          <cell r="B139" t="str">
            <v>SEÑALIZACION TEMPORAL</v>
          </cell>
          <cell r="C139" t="str">
            <v>SEÑAL</v>
          </cell>
          <cell r="D139">
            <v>108388</v>
          </cell>
          <cell r="E139">
            <v>98043</v>
          </cell>
          <cell r="F139">
            <v>82193</v>
          </cell>
          <cell r="G139">
            <v>141912</v>
          </cell>
          <cell r="H139">
            <v>102627</v>
          </cell>
          <cell r="I139">
            <v>105278</v>
          </cell>
          <cell r="J139">
            <v>148143</v>
          </cell>
          <cell r="K139">
            <v>128213</v>
          </cell>
        </row>
        <row r="140">
          <cell r="A140">
            <v>7150</v>
          </cell>
          <cell r="B140" t="str">
            <v>CORTE TALUDES PARA AMPLIACION</v>
          </cell>
          <cell r="C140" t="str">
            <v>M3</v>
          </cell>
          <cell r="D140">
            <v>1268</v>
          </cell>
          <cell r="E140">
            <v>1754</v>
          </cell>
          <cell r="F140">
            <v>1677</v>
          </cell>
          <cell r="G140">
            <v>1547</v>
          </cell>
          <cell r="H140">
            <v>1522</v>
          </cell>
          <cell r="I140">
            <v>1451</v>
          </cell>
          <cell r="J140">
            <v>1643</v>
          </cell>
          <cell r="K140">
            <v>1658</v>
          </cell>
        </row>
        <row r="141">
          <cell r="A141">
            <v>7210</v>
          </cell>
          <cell r="B141" t="str">
            <v>RELLENO DE SOCAVACIONES EN TERRAPLENES</v>
          </cell>
          <cell r="C141" t="str">
            <v>M3</v>
          </cell>
          <cell r="D141">
            <v>20549</v>
          </cell>
          <cell r="E141">
            <v>18870</v>
          </cell>
          <cell r="F141">
            <v>20498</v>
          </cell>
          <cell r="G141">
            <v>22751</v>
          </cell>
          <cell r="H141">
            <v>25871</v>
          </cell>
          <cell r="I141">
            <v>32163</v>
          </cell>
          <cell r="J141">
            <v>18474</v>
          </cell>
          <cell r="K141">
            <v>20549</v>
          </cell>
        </row>
        <row r="142">
          <cell r="A142">
            <v>7304</v>
          </cell>
          <cell r="B142" t="str">
            <v>DEFENSA METALICA - CORREA DOBLE</v>
          </cell>
          <cell r="C142" t="str">
            <v>M</v>
          </cell>
          <cell r="D142">
            <v>203941</v>
          </cell>
          <cell r="E142">
            <v>153282</v>
          </cell>
          <cell r="F142">
            <v>120842</v>
          </cell>
          <cell r="G142">
            <v>149409</v>
          </cell>
          <cell r="H142">
            <v>186820</v>
          </cell>
          <cell r="I142">
            <v>179382</v>
          </cell>
          <cell r="J142">
            <v>144516</v>
          </cell>
          <cell r="K142">
            <v>184660</v>
          </cell>
        </row>
        <row r="143">
          <cell r="A143">
            <v>7360</v>
          </cell>
          <cell r="B143" t="str">
            <v>ROCERIA Y DESMONTE MANUAL</v>
          </cell>
          <cell r="C143" t="str">
            <v>Ha</v>
          </cell>
          <cell r="D143">
            <v>233188</v>
          </cell>
          <cell r="E143">
            <v>305418</v>
          </cell>
          <cell r="F143">
            <v>260553</v>
          </cell>
          <cell r="G143">
            <v>260325</v>
          </cell>
          <cell r="H143">
            <v>229151</v>
          </cell>
          <cell r="I143">
            <v>203055</v>
          </cell>
          <cell r="J143">
            <v>225388</v>
          </cell>
          <cell r="K143">
            <v>213460</v>
          </cell>
        </row>
        <row r="144">
          <cell r="A144">
            <v>7370</v>
          </cell>
          <cell r="B144" t="str">
            <v>ROCERIA Y DESMONTE MECANICO</v>
          </cell>
          <cell r="C144" t="str">
            <v>Ha</v>
          </cell>
          <cell r="D144">
            <v>175500</v>
          </cell>
          <cell r="E144">
            <v>170658</v>
          </cell>
          <cell r="F144">
            <v>148850</v>
          </cell>
          <cell r="G144">
            <v>173225</v>
          </cell>
          <cell r="H144">
            <v>174038</v>
          </cell>
          <cell r="I144">
            <v>139315</v>
          </cell>
          <cell r="J144">
            <v>151613</v>
          </cell>
          <cell r="K144">
            <v>143000</v>
          </cell>
        </row>
        <row r="145">
          <cell r="A145">
            <v>7390</v>
          </cell>
          <cell r="B145" t="str">
            <v>PODA,CORTE,RETIRO DE ARBOLES</v>
          </cell>
          <cell r="C145" t="str">
            <v>U</v>
          </cell>
          <cell r="D145">
            <v>17537</v>
          </cell>
          <cell r="E145">
            <v>17615</v>
          </cell>
          <cell r="F145">
            <v>14544</v>
          </cell>
          <cell r="G145">
            <v>16169</v>
          </cell>
          <cell r="H145">
            <v>17473</v>
          </cell>
          <cell r="I145">
            <v>14450</v>
          </cell>
          <cell r="J145">
            <v>15395</v>
          </cell>
          <cell r="K145">
            <v>14287</v>
          </cell>
        </row>
        <row r="146">
          <cell r="A146">
            <v>7700</v>
          </cell>
          <cell r="B146" t="str">
            <v>INDICADORES ALINEAMINETO</v>
          </cell>
          <cell r="C146" t="str">
            <v>U</v>
          </cell>
          <cell r="D146">
            <v>85053</v>
          </cell>
          <cell r="E146">
            <v>110063</v>
          </cell>
          <cell r="F146">
            <v>91256</v>
          </cell>
          <cell r="G146">
            <v>105563</v>
          </cell>
          <cell r="H146">
            <v>119113</v>
          </cell>
          <cell r="I146">
            <v>125761</v>
          </cell>
          <cell r="J146">
            <v>118613</v>
          </cell>
          <cell r="K146">
            <v>117410</v>
          </cell>
        </row>
        <row r="147">
          <cell r="A147">
            <v>7750</v>
          </cell>
          <cell r="B147" t="str">
            <v>PINTURA - RENOVACION INDICACIONES MOJON</v>
          </cell>
          <cell r="C147" t="str">
            <v>U</v>
          </cell>
          <cell r="D147">
            <v>7076</v>
          </cell>
          <cell r="E147">
            <v>9991</v>
          </cell>
          <cell r="F147">
            <v>6159</v>
          </cell>
          <cell r="G147">
            <v>8518</v>
          </cell>
          <cell r="H147">
            <v>8524</v>
          </cell>
          <cell r="I147">
            <v>9902</v>
          </cell>
          <cell r="J147">
            <v>9442</v>
          </cell>
          <cell r="K147">
            <v>7398</v>
          </cell>
        </row>
        <row r="148">
          <cell r="A148">
            <v>7780</v>
          </cell>
          <cell r="B148" t="str">
            <v>LIMPIEZA DE SEÑALES Y MOJONES</v>
          </cell>
          <cell r="C148" t="str">
            <v>U</v>
          </cell>
          <cell r="D148">
            <v>4585</v>
          </cell>
          <cell r="E148">
            <v>6665</v>
          </cell>
          <cell r="F148">
            <v>4583</v>
          </cell>
          <cell r="G148">
            <v>5170</v>
          </cell>
          <cell r="H148">
            <v>4913</v>
          </cell>
          <cell r="I148">
            <v>5273</v>
          </cell>
          <cell r="J148">
            <v>3825</v>
          </cell>
          <cell r="K148">
            <v>4623</v>
          </cell>
        </row>
        <row r="149">
          <cell r="A149">
            <v>7860</v>
          </cell>
          <cell r="B149" t="str">
            <v>LIMPIEZA DEFENSA METALICA</v>
          </cell>
          <cell r="C149" t="str">
            <v>M</v>
          </cell>
          <cell r="D149">
            <v>2188</v>
          </cell>
          <cell r="E149">
            <v>1875</v>
          </cell>
          <cell r="F149">
            <v>1411</v>
          </cell>
          <cell r="G149">
            <v>2669</v>
          </cell>
          <cell r="H149">
            <v>1538</v>
          </cell>
          <cell r="I149">
            <v>1663</v>
          </cell>
          <cell r="J149">
            <v>1183</v>
          </cell>
          <cell r="K149">
            <v>1752</v>
          </cell>
        </row>
        <row r="150">
          <cell r="A150">
            <v>7900</v>
          </cell>
          <cell r="B150" t="str">
            <v>RETIRO CERCAS - ZONAS LATERALES</v>
          </cell>
          <cell r="C150" t="str">
            <v>M</v>
          </cell>
          <cell r="D150">
            <v>772</v>
          </cell>
          <cell r="E150">
            <v>1145</v>
          </cell>
          <cell r="F150">
            <v>927</v>
          </cell>
          <cell r="G150">
            <v>927</v>
          </cell>
          <cell r="H150">
            <v>733</v>
          </cell>
          <cell r="I150">
            <v>675</v>
          </cell>
          <cell r="J150">
            <v>657</v>
          </cell>
          <cell r="K150">
            <v>772</v>
          </cell>
        </row>
        <row r="151">
          <cell r="A151">
            <v>8150</v>
          </cell>
          <cell r="B151" t="str">
            <v>ARBORIZACION</v>
          </cell>
          <cell r="C151" t="str">
            <v>U</v>
          </cell>
          <cell r="D151">
            <v>10644</v>
          </cell>
          <cell r="E151">
            <v>12715</v>
          </cell>
          <cell r="F151">
            <v>12246</v>
          </cell>
          <cell r="G151">
            <v>11864</v>
          </cell>
          <cell r="H151">
            <v>10158</v>
          </cell>
          <cell r="I151">
            <v>8702</v>
          </cell>
          <cell r="J151">
            <v>10568</v>
          </cell>
          <cell r="K151">
            <v>8288</v>
          </cell>
        </row>
        <row r="152">
          <cell r="A152">
            <v>9400</v>
          </cell>
          <cell r="B152" t="str">
            <v>INSPECCION VISUAL CARRETERAS</v>
          </cell>
          <cell r="C152" t="str">
            <v>KM</v>
          </cell>
          <cell r="D152">
            <v>33735</v>
          </cell>
          <cell r="E152">
            <v>29205</v>
          </cell>
          <cell r="F152">
            <v>20865</v>
          </cell>
          <cell r="G152">
            <v>24861</v>
          </cell>
          <cell r="H152">
            <v>21970</v>
          </cell>
          <cell r="I152">
            <v>24912</v>
          </cell>
          <cell r="J152">
            <v>32825</v>
          </cell>
          <cell r="K152">
            <v>19825</v>
          </cell>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b base"/>
      <sheetName val="Desmonte y Limpieza"/>
      <sheetName val="Demolicion de estructuras"/>
      <sheetName val="excava en roca EXPL"/>
      <sheetName val="excava en mat comun"/>
      <sheetName val="Transp material 100-1000"/>
      <sheetName val="Transporte de material +1000"/>
      <sheetName val="REMOCION DERUMBES"/>
      <sheetName val="Transporte Mat Derrumbes"/>
      <sheetName val="Terraplenes"/>
      <sheetName val="Transporte SUB base"/>
      <sheetName val=" base"/>
      <sheetName val="Transporte base"/>
      <sheetName val="Imprimación"/>
      <sheetName val="MEZCLA MDC-2"/>
      <sheetName val="Transporte Mezcla"/>
      <sheetName val="excava en roca SECO"/>
      <sheetName val="excava en mat comun SECO"/>
      <sheetName val="Rellenos para estructuras"/>
      <sheetName val="CONCRET CLASE D"/>
      <sheetName val="CONCRET CLASE E"/>
      <sheetName val="CONCRET CLASE F"/>
      <sheetName val="CONCRET CLASE G"/>
      <sheetName val="Acero de refuerzo g 60"/>
      <sheetName val="Malla electrosoldada"/>
      <sheetName val="Tuberia Cto. reforzado"/>
      <sheetName val="TUB. Perf PVC 4&quot;"/>
      <sheetName val="Disipadores y sedimentadores"/>
      <sheetName val="Cunetas Rev. Cto."/>
      <sheetName val="Geotextil filtros"/>
      <sheetName val="Geodren planar"/>
      <sheetName val="Geomalla Biaxial"/>
      <sheetName val="Geomalla Uniaxial"/>
      <sheetName val="Geomembrana HDPE"/>
      <sheetName val="GAVIONES "/>
      <sheetName val="Lineas Demarcación"/>
      <sheetName val="Tachas reflectivas"/>
      <sheetName val="Señal Tránsito"/>
      <sheetName val="Poste Referncia"/>
      <sheetName val="Defensa Metálica"/>
      <sheetName val="Secc Final DM"/>
      <sheetName val="Empradización"/>
      <sheetName val="Cerca Alambre"/>
      <sheetName val="Zonas Deposito"/>
      <sheetName val="MAT FILTRANTE"/>
      <sheetName val="MONIT. AGUAS"/>
      <sheetName val="ARBORIZACION"/>
      <sheetName val="APROV. FORESTAL"/>
      <sheetName val="MUROS DECONTENCION SUELO"/>
      <sheetName val="CCTO LANZADO"/>
      <sheetName val="Conformacion yS-r"/>
      <sheetName val="Transporte Afirmafo"/>
      <sheetName val="Afirmado"/>
      <sheetName val="Geotextil nt300"/>
      <sheetName val="PAÑETE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S_TECNICHE"/>
    </sheet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99"/>
    </sheetNames>
    <sheetDataSet>
      <sheetData sheetId="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S_TECNICHE"/>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S"/>
      <sheetName val="INTERVENCIÓN DE ACUERDO CON Is"/>
      <sheetName val="TIPOS INTERVENCIÓN"/>
      <sheetName val="a1 CA existente"/>
      <sheetName val="CANTS CALZ EXISTENTES"/>
      <sheetName val="Resum Vols Calz Existente"/>
      <sheetName val="CANTS CALZADAS NUEVAS"/>
      <sheetName val="solo valores cn"/>
      <sheetName val="Hoja2"/>
      <sheetName val="CALZ NUEVA TRAMO"/>
      <sheetName val="CALZ EXIST por TRAMO"/>
      <sheetName val="CALZ EXIST Km"/>
      <sheetName val="resumen c. existente"/>
      <sheetName val="CALZ NUEVA por TRAMO "/>
      <sheetName val="CALZ NUEVA km"/>
      <sheetName val="resumen c. nueva"/>
    </sheetNames>
    <sheetDataSet>
      <sheetData sheetId="0" refreshError="1">
        <row r="2">
          <cell r="A2" t="str">
            <v>A</v>
          </cell>
        </row>
        <row r="3">
          <cell r="A3" t="str">
            <v>M</v>
          </cell>
        </row>
        <row r="4">
          <cell r="A4" t="str">
            <v>B</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i_dom"/>
      <sheetName val="dominical"/>
      <sheetName val="vacac"/>
      <sheetName val="accion"/>
      <sheetName val="COSTO"/>
      <sheetName val="meta"/>
      <sheetName val="PPTO"/>
      <sheetName val="pei op"/>
      <sheetName val="ejecutivos"/>
      <sheetName val="Indemn"/>
      <sheetName val="stamta"/>
    </sheetNames>
    <sheetDataSet>
      <sheetData sheetId="0" refreshError="1"/>
      <sheetData sheetId="1" refreshError="1"/>
      <sheetData sheetId="2" refreshError="1"/>
      <sheetData sheetId="3" refreshError="1"/>
      <sheetData sheetId="4" refreshError="1">
        <row r="2">
          <cell r="A2">
            <v>358000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
    </sheetNames>
    <sheetDataSet>
      <sheetData sheetId="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n96"/>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glio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sonal"/>
      <sheetName val="Capacitación a empleados"/>
      <sheetName val="Capacitación"/>
      <sheetName val="Gastos de Viaje"/>
      <sheetName val="Contratos - asesorias"/>
      <sheetName val="Comunicaciones"/>
      <sheetName val="Utiles y Papeleria"/>
      <sheetName val="Activos fijos"/>
    </sheetNames>
    <sheetDataSet>
      <sheetData sheetId="0">
        <row r="1">
          <cell r="C1">
            <v>1913.65</v>
          </cell>
        </row>
      </sheetData>
      <sheetData sheetId="1"/>
      <sheetData sheetId="2"/>
      <sheetData sheetId="3"/>
      <sheetData sheetId="4"/>
      <sheetData sheetId="5"/>
      <sheetData sheetId="6"/>
      <sheetData sheetId="7"/>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Ficha Financiera"/>
      <sheetName val="Fuentes y Usos"/>
      <sheetName val="Recaudo Peajes"/>
      <sheetName val="Tarifas Peajes"/>
      <sheetName val="Vigencias Futuras"/>
      <sheetName val="Saldos SC PA"/>
      <sheetName val="BG - ER"/>
      <sheetName val="Giros de Equity"/>
      <sheetName val="Giros de Equity2"/>
      <sheetName val="SC Predios"/>
      <sheetName val="SC Compensaciones Ambientales"/>
      <sheetName val="SC Redes"/>
      <sheetName val="SC Interventoría y Supervisión"/>
      <sheetName val="SC Soporte Contractual"/>
      <sheetName val="SC MASC"/>
      <sheetName val="Garantías"/>
      <sheetName val="Pagos Interventoría"/>
      <sheetName val="Pagos Personal de Apoyo"/>
      <sheetName val="IPC"/>
      <sheetName val="Directorio"/>
      <sheetName val="Hoja1"/>
    </sheetNames>
    <sheetDataSet>
      <sheetData sheetId="0"/>
      <sheetData sheetId="1"/>
      <sheetData sheetId="2"/>
      <sheetData sheetId="3"/>
      <sheetData sheetId="4"/>
      <sheetData sheetId="5"/>
      <sheetData sheetId="6"/>
      <sheetData sheetId="7">
        <row r="2">
          <cell r="B2" t="str">
            <v>Oct 2015</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
      <sheetName val="Scheda"/>
      <sheetName val="BASE"/>
      <sheetName val="CE_BDG"/>
      <sheetName val="SP_BDG"/>
      <sheetName val="SINTESONA"/>
      <sheetName val="Obiettivi"/>
      <sheetName val="COPERTINA"/>
    </sheetNames>
    <sheetDataSet>
      <sheetData sheetId="0">
        <row r="6">
          <cell r="B6" t="str">
            <v>reporting: SINTESI</v>
          </cell>
        </row>
        <row r="14">
          <cell r="B14" t="str">
            <v>EASY - Area IAS-IGL Originale</v>
          </cell>
        </row>
        <row r="19">
          <cell r="B19" t="str">
            <v/>
          </cell>
          <cell r="D19" t="str">
            <v/>
          </cell>
        </row>
        <row r="49">
          <cell r="B49" t="str">
            <v>TOTALE</v>
          </cell>
        </row>
        <row r="54">
          <cell r="C54" t="str">
            <v/>
          </cell>
        </row>
        <row r="58">
          <cell r="C58" t="str">
            <v/>
          </cell>
        </row>
        <row r="59">
          <cell r="B59" t="str">
            <v>EUR</v>
          </cell>
        </row>
      </sheetData>
      <sheetData sheetId="1"/>
      <sheetData sheetId="2"/>
      <sheetData sheetId="3"/>
      <sheetData sheetId="4"/>
      <sheetData sheetId="5"/>
      <sheetData sheetId="6"/>
      <sheetData sheetId="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2005"/>
      <sheetName val="RIEPILOGO 2005 per analisi"/>
      <sheetName val="Costi esterni e interni2005"/>
      <sheetName val="RIEPILOGO 2004 per analisi"/>
      <sheetName val="Costi esterni e interni2004"/>
    </sheetNames>
    <sheetDataSet>
      <sheetData sheetId="0"/>
      <sheetData sheetId="1" refreshError="1">
        <row r="4">
          <cell r="D4" t="str">
            <v>Alpitel cnsldt.</v>
          </cell>
          <cell r="E4" t="str">
            <v>Ceit Impianti</v>
          </cell>
          <cell r="F4" t="str">
            <v>Ciet cnsldt.</v>
          </cell>
          <cell r="G4" t="str">
            <v>Ciet</v>
          </cell>
          <cell r="H4" t="str">
            <v>Ciet Consolidato</v>
          </cell>
          <cell r="I4" t="str">
            <v xml:space="preserve">Elettromontaggi </v>
          </cell>
          <cell r="J4" t="str">
            <v xml:space="preserve">Elettromontaggi </v>
          </cell>
          <cell r="K4" t="str">
            <v>E.T.S. (attività cessata)</v>
          </cell>
          <cell r="L4" t="str">
            <v>Gemmo Impianti</v>
          </cell>
          <cell r="M4" t="str">
            <v>Ghio (attività cessata)</v>
          </cell>
          <cell r="N4" t="str">
            <v>Gruppo Igefi</v>
          </cell>
          <cell r="O4" t="str">
            <v xml:space="preserve">I.CO.T. </v>
          </cell>
          <cell r="P4" t="str">
            <v>I.CO.T. Tec</v>
          </cell>
          <cell r="Q4" t="str">
            <v>I.CO.T. Engineering Srl</v>
          </cell>
          <cell r="R4" t="str">
            <v>I.Net</v>
          </cell>
          <cell r="S4" t="str">
            <v>I.Net Consolidato</v>
          </cell>
          <cell r="T4" t="str">
            <v>I.T.E.</v>
          </cell>
          <cell r="U4" t="str">
            <v>Itel</v>
          </cell>
          <cell r="V4" t="str">
            <v>Mazzoni</v>
          </cell>
          <cell r="W4" t="str">
            <v>Padovani (attività cessata)</v>
          </cell>
          <cell r="X4" t="str">
            <v>Sensi</v>
          </cell>
          <cell r="Y4" t="str">
            <v>Sensi</v>
          </cell>
          <cell r="Z4" t="str">
            <v>Sensi</v>
          </cell>
          <cell r="AA4" t="str">
            <v>Sensi</v>
          </cell>
          <cell r="AB4" t="str">
            <v>Sensi</v>
          </cell>
          <cell r="AC4" t="str">
            <v>Site</v>
          </cell>
          <cell r="AD4" t="str">
            <v>S.I.T.E.</v>
          </cell>
          <cell r="AE4" t="str">
            <v>S.I.T.E. Consolidato</v>
          </cell>
          <cell r="AF4" t="str">
            <v>Valtellina</v>
          </cell>
          <cell r="AG4" t="str">
            <v>Seam</v>
          </cell>
        </row>
        <row r="5">
          <cell r="B5" t="str">
            <v>CONTO ECONOMICO</v>
          </cell>
          <cell r="O5" t="str">
            <v>I Trim. 05</v>
          </cell>
          <cell r="P5" t="str">
            <v>I Trim. 05</v>
          </cell>
          <cell r="R5" t="str">
            <v>I Trim. 05</v>
          </cell>
          <cell r="S5" t="str">
            <v>I Trim. 05</v>
          </cell>
          <cell r="Y5">
            <v>38533</v>
          </cell>
          <cell r="Z5">
            <v>38533</v>
          </cell>
          <cell r="AD5">
            <v>38533</v>
          </cell>
        </row>
        <row r="8">
          <cell r="B8" t="str">
            <v>Valore Produzione</v>
          </cell>
          <cell r="D8">
            <v>95.774709999999999</v>
          </cell>
          <cell r="E8">
            <v>86.125253000000001</v>
          </cell>
          <cell r="G8">
            <v>118.374292</v>
          </cell>
          <cell r="H8">
            <v>127.189294</v>
          </cell>
          <cell r="I8">
            <v>0.13980100000000001</v>
          </cell>
          <cell r="J8">
            <v>6.0463490000000002</v>
          </cell>
          <cell r="K8">
            <v>153.619621</v>
          </cell>
          <cell r="L8">
            <v>153.619621</v>
          </cell>
          <cell r="N8">
            <v>12.865845999999999</v>
          </cell>
          <cell r="O8">
            <v>45.525967999999999</v>
          </cell>
          <cell r="P8">
            <v>61.149000000000001</v>
          </cell>
          <cell r="Q8">
            <v>12.865845999999999</v>
          </cell>
          <cell r="R8">
            <v>45.525967999999999</v>
          </cell>
          <cell r="S8">
            <v>61.149000000000001</v>
          </cell>
          <cell r="T8">
            <v>6.8096350000000001</v>
          </cell>
          <cell r="U8">
            <v>7.5992000000000004E-2</v>
          </cell>
          <cell r="V8">
            <v>35.825524000000001</v>
          </cell>
          <cell r="W8">
            <v>184.30600000000001</v>
          </cell>
          <cell r="X8">
            <v>179.16551699999999</v>
          </cell>
          <cell r="Y8">
            <v>0.81744499999999998</v>
          </cell>
          <cell r="Z8">
            <v>0.81744499999999998</v>
          </cell>
          <cell r="AA8">
            <v>184.30600000000001</v>
          </cell>
          <cell r="AB8">
            <v>24.315856</v>
          </cell>
          <cell r="AC8">
            <v>179.16551699999999</v>
          </cell>
          <cell r="AD8">
            <v>0.81744499999999998</v>
          </cell>
          <cell r="AE8">
            <v>520.88669600000003</v>
          </cell>
          <cell r="AF8">
            <v>689.75200000000007</v>
          </cell>
          <cell r="AG8">
            <v>56.065523428571431</v>
          </cell>
        </row>
        <row r="10">
          <cell r="B10" t="str">
            <v>Altri Ricavi e Proventi</v>
          </cell>
          <cell r="D10">
            <v>0.51773999999999998</v>
          </cell>
          <cell r="E10">
            <v>0.98174300000000003</v>
          </cell>
          <cell r="G10">
            <v>5.691497</v>
          </cell>
          <cell r="H10">
            <v>8.3308710000000001</v>
          </cell>
          <cell r="I10">
            <v>0.13756499999999999</v>
          </cell>
          <cell r="J10">
            <v>5.2030000000000002E-3</v>
          </cell>
          <cell r="K10">
            <v>0.300645</v>
          </cell>
          <cell r="L10">
            <v>0.300645</v>
          </cell>
          <cell r="N10">
            <v>5.4916E-2</v>
          </cell>
          <cell r="O10">
            <v>0.79412099999999997</v>
          </cell>
          <cell r="P10">
            <v>1.004</v>
          </cell>
          <cell r="Q10">
            <v>5.4916E-2</v>
          </cell>
          <cell r="R10">
            <v>0.79412099999999997</v>
          </cell>
          <cell r="S10">
            <v>1.004</v>
          </cell>
          <cell r="T10">
            <v>0.10363</v>
          </cell>
          <cell r="U10">
            <v>7.5992000000000004E-2</v>
          </cell>
          <cell r="V10">
            <v>1.6234219999999999</v>
          </cell>
          <cell r="W10">
            <v>5.5510000000000002</v>
          </cell>
          <cell r="X10">
            <v>2.432229</v>
          </cell>
          <cell r="Y10">
            <v>0.51369500000000001</v>
          </cell>
          <cell r="Z10">
            <v>0.51369500000000001</v>
          </cell>
          <cell r="AA10">
            <v>5.5510000000000002</v>
          </cell>
          <cell r="AB10">
            <v>0.36222100000000002</v>
          </cell>
          <cell r="AC10">
            <v>2.432229</v>
          </cell>
          <cell r="AD10">
            <v>0.51369500000000001</v>
          </cell>
          <cell r="AE10">
            <v>3.9695649999999998</v>
          </cell>
          <cell r="AF10">
            <v>7.4080000000000004</v>
          </cell>
          <cell r="AG10">
            <v>0.8406191428571429</v>
          </cell>
        </row>
        <row r="11">
          <cell r="AE11">
            <v>0</v>
          </cell>
          <cell r="AF11">
            <v>0</v>
          </cell>
          <cell r="AG11">
            <v>0</v>
          </cell>
        </row>
        <row r="12">
          <cell r="B12" t="str">
            <v>Valore della Produzione "tipico"</v>
          </cell>
          <cell r="D12">
            <v>95.256969999999995</v>
          </cell>
          <cell r="E12">
            <v>85.143510000000006</v>
          </cell>
          <cell r="G12">
            <v>112.682795</v>
          </cell>
          <cell r="H12">
            <v>118.858423</v>
          </cell>
          <cell r="I12">
            <v>2.2360000000000158E-3</v>
          </cell>
          <cell r="J12">
            <v>6.0411460000000003</v>
          </cell>
          <cell r="K12">
            <v>153.31897599999999</v>
          </cell>
          <cell r="L12">
            <v>153.31897599999999</v>
          </cell>
          <cell r="N12">
            <v>12.810929999999999</v>
          </cell>
          <cell r="O12">
            <v>44.731847000000002</v>
          </cell>
          <cell r="P12">
            <v>60.145000000000003</v>
          </cell>
          <cell r="Q12">
            <v>12.810929999999999</v>
          </cell>
          <cell r="R12">
            <v>44.731847000000002</v>
          </cell>
          <cell r="S12">
            <v>60.145000000000003</v>
          </cell>
          <cell r="T12">
            <v>6.7060050000000002</v>
          </cell>
          <cell r="U12">
            <v>0</v>
          </cell>
          <cell r="V12">
            <v>34.202102000000004</v>
          </cell>
          <cell r="W12">
            <v>178.755</v>
          </cell>
          <cell r="X12">
            <v>176.73328799999999</v>
          </cell>
          <cell r="Y12">
            <v>0.30375000000000002</v>
          </cell>
          <cell r="Z12">
            <v>0.30375000000000002</v>
          </cell>
          <cell r="AA12">
            <v>178.755</v>
          </cell>
          <cell r="AB12">
            <v>23.953634999999998</v>
          </cell>
          <cell r="AC12">
            <v>176.73328799999999</v>
          </cell>
          <cell r="AD12">
            <v>0.30375000000000002</v>
          </cell>
          <cell r="AE12">
            <v>516.91713100000004</v>
          </cell>
          <cell r="AF12">
            <v>682.34400000000005</v>
          </cell>
          <cell r="AG12">
            <v>55.224904285714288</v>
          </cell>
        </row>
        <row r="13">
          <cell r="AE13">
            <v>0</v>
          </cell>
          <cell r="AF13">
            <v>0</v>
          </cell>
          <cell r="AG13">
            <v>0</v>
          </cell>
        </row>
        <row r="14">
          <cell r="B14" t="str">
            <v>Materiali</v>
          </cell>
          <cell r="D14">
            <v>-23.241015999999998</v>
          </cell>
          <cell r="E14">
            <v>-12.134698</v>
          </cell>
          <cell r="G14">
            <v>-25.383255000000002</v>
          </cell>
          <cell r="H14">
            <v>-33.812868000000002</v>
          </cell>
          <cell r="I14">
            <v>-9.6398999999999999E-2</v>
          </cell>
          <cell r="J14">
            <v>-0.95413400000000004</v>
          </cell>
          <cell r="K14">
            <v>-40.244143000000001</v>
          </cell>
          <cell r="L14">
            <v>-40.244143000000001</v>
          </cell>
          <cell r="N14">
            <v>-2.2399740000000001</v>
          </cell>
          <cell r="O14">
            <v>-15.249275000000001</v>
          </cell>
          <cell r="P14">
            <v>-23.33</v>
          </cell>
          <cell r="Q14">
            <v>-2.2399740000000001</v>
          </cell>
          <cell r="R14">
            <v>-15.249275000000001</v>
          </cell>
          <cell r="S14">
            <v>-23.33</v>
          </cell>
          <cell r="T14">
            <v>-1.2237829999999998</v>
          </cell>
          <cell r="U14">
            <v>0</v>
          </cell>
          <cell r="V14">
            <v>-2.8506490000000002</v>
          </cell>
          <cell r="W14">
            <v>-25.795000000000002</v>
          </cell>
          <cell r="X14">
            <v>-36.290894999999999</v>
          </cell>
          <cell r="Y14">
            <v>0</v>
          </cell>
          <cell r="Z14">
            <v>0</v>
          </cell>
          <cell r="AA14">
            <v>-25.795000000000002</v>
          </cell>
          <cell r="AB14">
            <v>-2.1756419999999999</v>
          </cell>
          <cell r="AC14">
            <v>-36.290894999999999</v>
          </cell>
          <cell r="AD14">
            <v>0</v>
          </cell>
          <cell r="AE14">
            <v>-106.13419</v>
          </cell>
          <cell r="AF14">
            <v>-150.876</v>
          </cell>
          <cell r="AG14">
            <v>-12.924089285714286</v>
          </cell>
        </row>
        <row r="15">
          <cell r="B15" t="str">
            <v>Servizi</v>
          </cell>
          <cell r="D15">
            <v>-43.547792000000001</v>
          </cell>
          <cell r="E15">
            <v>-44.056328000000001</v>
          </cell>
          <cell r="G15">
            <v>-30.268782000000002</v>
          </cell>
          <cell r="H15">
            <v>-31.857232</v>
          </cell>
          <cell r="I15">
            <v>-0.39504099999999998</v>
          </cell>
          <cell r="J15">
            <v>-3.5447679999999999</v>
          </cell>
          <cell r="K15">
            <v>-69.347354999999993</v>
          </cell>
          <cell r="L15">
            <v>-69.347354999999993</v>
          </cell>
          <cell r="N15">
            <v>-7.4697339999999999</v>
          </cell>
          <cell r="O15">
            <v>-9.0711619999999993</v>
          </cell>
          <cell r="P15">
            <v>-12.298999999999999</v>
          </cell>
          <cell r="Q15">
            <v>-7.4697339999999999</v>
          </cell>
          <cell r="R15">
            <v>-9.0711619999999993</v>
          </cell>
          <cell r="S15">
            <v>-12.298999999999999</v>
          </cell>
          <cell r="T15">
            <v>-1.0080979999999999</v>
          </cell>
          <cell r="U15">
            <v>0</v>
          </cell>
          <cell r="V15">
            <v>-14.719937</v>
          </cell>
          <cell r="W15">
            <v>-82.998000000000005</v>
          </cell>
          <cell r="X15">
            <v>-74.679136</v>
          </cell>
          <cell r="Y15">
            <v>-4.0467000000000003E-2</v>
          </cell>
          <cell r="Z15">
            <v>-4.0467000000000003E-2</v>
          </cell>
          <cell r="AA15">
            <v>-82.998000000000005</v>
          </cell>
          <cell r="AB15">
            <v>-8.5650259999999996</v>
          </cell>
          <cell r="AC15">
            <v>-74.679136</v>
          </cell>
          <cell r="AD15">
            <v>-4.0467000000000003E-2</v>
          </cell>
          <cell r="AE15">
            <v>-180.14859300000001</v>
          </cell>
          <cell r="AF15">
            <v>-234.98</v>
          </cell>
          <cell r="AG15">
            <v>-21.231989285714288</v>
          </cell>
        </row>
        <row r="16">
          <cell r="B16" t="str">
            <v>Per godimento beni di terzi</v>
          </cell>
          <cell r="D16">
            <v>-1.583388</v>
          </cell>
          <cell r="E16">
            <v>-1.445905</v>
          </cell>
          <cell r="G16">
            <v>-8.6173920000000006</v>
          </cell>
          <cell r="H16">
            <v>-8.9615080000000003</v>
          </cell>
          <cell r="I16">
            <v>-7.0179999999999999E-3</v>
          </cell>
          <cell r="J16">
            <v>-0.47169800000000001</v>
          </cell>
          <cell r="K16">
            <v>-4.9029220000000002</v>
          </cell>
          <cell r="L16">
            <v>-4.9029220000000002</v>
          </cell>
          <cell r="N16">
            <v>-0.11860999999999999</v>
          </cell>
          <cell r="O16">
            <v>-3.6808100000000001</v>
          </cell>
          <cell r="P16">
            <v>-2.4140000000000001</v>
          </cell>
          <cell r="Q16">
            <v>-0.11860999999999999</v>
          </cell>
          <cell r="R16">
            <v>-3.6808100000000001</v>
          </cell>
          <cell r="S16">
            <v>-2.4140000000000001</v>
          </cell>
          <cell r="T16">
            <v>-0.34060699999999999</v>
          </cell>
          <cell r="U16">
            <v>0</v>
          </cell>
          <cell r="V16">
            <v>-1.580117</v>
          </cell>
          <cell r="W16">
            <v>-4.8090000000000002</v>
          </cell>
          <cell r="X16">
            <v>-7.3690480000000003</v>
          </cell>
          <cell r="Y16">
            <v>0</v>
          </cell>
          <cell r="Z16">
            <v>0</v>
          </cell>
          <cell r="AA16">
            <v>-4.8090000000000002</v>
          </cell>
          <cell r="AB16">
            <v>-0.83388099999999998</v>
          </cell>
          <cell r="AC16">
            <v>-7.3690480000000003</v>
          </cell>
          <cell r="AD16">
            <v>0</v>
          </cell>
          <cell r="AE16">
            <v>-24.430928000000002</v>
          </cell>
          <cell r="AF16">
            <v>-28.279</v>
          </cell>
          <cell r="AG16">
            <v>-2.1955685714285713</v>
          </cell>
        </row>
        <row r="17">
          <cell r="B17" t="str">
            <v>Personale</v>
          </cell>
          <cell r="D17">
            <v>-19.533335999999998</v>
          </cell>
          <cell r="E17">
            <v>-19.622897999999999</v>
          </cell>
          <cell r="G17">
            <v>-39.679313999999998</v>
          </cell>
          <cell r="H17">
            <v>-41.911067000000003</v>
          </cell>
          <cell r="I17">
            <v>-0.60061100000000001</v>
          </cell>
          <cell r="J17">
            <v>-2.1387710000000002</v>
          </cell>
          <cell r="K17">
            <v>-32.289915999999998</v>
          </cell>
          <cell r="L17">
            <v>-32.289915999999998</v>
          </cell>
          <cell r="N17">
            <v>-1.080894</v>
          </cell>
          <cell r="O17">
            <v>-11.913766000000001</v>
          </cell>
          <cell r="P17">
            <v>-14.901</v>
          </cell>
          <cell r="Q17">
            <v>-1.080894</v>
          </cell>
          <cell r="R17">
            <v>-11.913766000000001</v>
          </cell>
          <cell r="S17">
            <v>-14.901</v>
          </cell>
          <cell r="T17">
            <v>-3.623014</v>
          </cell>
          <cell r="U17">
            <v>0</v>
          </cell>
          <cell r="V17">
            <v>-13.902635999999999</v>
          </cell>
          <cell r="W17">
            <v>-60.054000000000009</v>
          </cell>
          <cell r="X17">
            <v>-46.215457000000001</v>
          </cell>
          <cell r="Y17">
            <v>0</v>
          </cell>
          <cell r="Z17">
            <v>0</v>
          </cell>
          <cell r="AA17">
            <v>-60.054000000000009</v>
          </cell>
          <cell r="AB17">
            <v>-10.73681</v>
          </cell>
          <cell r="AC17">
            <v>-46.215457000000001</v>
          </cell>
          <cell r="AD17">
            <v>0</v>
          </cell>
          <cell r="AE17">
            <v>-174.25811999999999</v>
          </cell>
          <cell r="AF17">
            <v>-206.8</v>
          </cell>
          <cell r="AG17">
            <v>-13.908147</v>
          </cell>
        </row>
        <row r="18">
          <cell r="B18" t="str">
            <v>Altro</v>
          </cell>
          <cell r="D18">
            <v>-1.0320590000000001</v>
          </cell>
          <cell r="E18">
            <v>-1.372552</v>
          </cell>
          <cell r="G18">
            <v>-5.0268709999999999</v>
          </cell>
          <cell r="H18">
            <v>-1.4769589999999999</v>
          </cell>
          <cell r="I18">
            <v>-3.5769000000000002E-2</v>
          </cell>
          <cell r="J18">
            <v>-0.235787</v>
          </cell>
          <cell r="K18">
            <v>-1.2021120000000001</v>
          </cell>
          <cell r="L18">
            <v>-1.2021120000000001</v>
          </cell>
          <cell r="N18">
            <v>-0.19297900000000001</v>
          </cell>
          <cell r="O18">
            <v>-0.52856800000000004</v>
          </cell>
          <cell r="P18">
            <v>-0.8</v>
          </cell>
          <cell r="Q18">
            <v>-0.19297900000000001</v>
          </cell>
          <cell r="R18">
            <v>-0.52856800000000004</v>
          </cell>
          <cell r="S18">
            <v>-0.8</v>
          </cell>
          <cell r="T18">
            <v>-0.12623999999999999</v>
          </cell>
          <cell r="U18">
            <v>0</v>
          </cell>
          <cell r="V18">
            <v>-0.65121600000000002</v>
          </cell>
          <cell r="W18">
            <v>-1.3759999999999999</v>
          </cell>
          <cell r="X18">
            <v>-1.9455819999999999</v>
          </cell>
          <cell r="Y18">
            <v>-5.5814999999999997E-2</v>
          </cell>
          <cell r="Z18">
            <v>-5.5814999999999997E-2</v>
          </cell>
          <cell r="AA18">
            <v>-1.3759999999999999</v>
          </cell>
          <cell r="AB18">
            <v>-3.2211999999999998E-2</v>
          </cell>
          <cell r="AC18">
            <v>-1.9455819999999999</v>
          </cell>
          <cell r="AD18">
            <v>-5.5814999999999997E-2</v>
          </cell>
          <cell r="AE18">
            <v>-4.263719</v>
          </cell>
          <cell r="AF18">
            <v>-6.4930000000000003</v>
          </cell>
          <cell r="AG18">
            <v>-0.71739085714285711</v>
          </cell>
        </row>
        <row r="19">
          <cell r="B19" t="str">
            <v>Totale Costi Operativi</v>
          </cell>
          <cell r="D19">
            <v>-88.937590999999998</v>
          </cell>
          <cell r="E19">
            <v>-78.632380999999995</v>
          </cell>
          <cell r="G19">
            <v>-108.97561400000001</v>
          </cell>
          <cell r="H19">
            <v>-118.019634</v>
          </cell>
          <cell r="I19">
            <v>-1.134838</v>
          </cell>
          <cell r="J19">
            <v>-7.3451580000000005</v>
          </cell>
          <cell r="K19">
            <v>-147.986448</v>
          </cell>
          <cell r="L19">
            <v>-147.986448</v>
          </cell>
          <cell r="N19">
            <v>-11.102190999999999</v>
          </cell>
          <cell r="O19">
            <v>-40.443581000000002</v>
          </cell>
          <cell r="P19">
            <v>-53.744</v>
          </cell>
          <cell r="Q19">
            <v>-11.102190999999999</v>
          </cell>
          <cell r="R19">
            <v>-40.443581000000002</v>
          </cell>
          <cell r="S19">
            <v>-53.744</v>
          </cell>
          <cell r="T19">
            <v>-6.3217419999999995</v>
          </cell>
          <cell r="U19">
            <v>0</v>
          </cell>
          <cell r="V19">
            <v>-33.704554999999999</v>
          </cell>
          <cell r="W19">
            <v>-175.03200000000001</v>
          </cell>
          <cell r="X19">
            <v>-166.50011800000001</v>
          </cell>
          <cell r="Y19">
            <v>-9.6282000000000006E-2</v>
          </cell>
          <cell r="Z19">
            <v>-9.6282000000000006E-2</v>
          </cell>
          <cell r="AA19">
            <v>-175.03200000000001</v>
          </cell>
          <cell r="AB19">
            <v>-22.343571000000001</v>
          </cell>
          <cell r="AC19">
            <v>-166.50011800000001</v>
          </cell>
          <cell r="AD19">
            <v>-9.6282000000000006E-2</v>
          </cell>
          <cell r="AE19">
            <v>-489.23554999999993</v>
          </cell>
          <cell r="AF19">
            <v>-627.428</v>
          </cell>
          <cell r="AG19">
            <v>-50.977185000000006</v>
          </cell>
        </row>
        <row r="21">
          <cell r="B21" t="str">
            <v>EBITDA</v>
          </cell>
          <cell r="D21">
            <v>6.8371190000000013</v>
          </cell>
          <cell r="E21">
            <v>7.4928720000000055</v>
          </cell>
          <cell r="G21">
            <v>9.3986779999999897</v>
          </cell>
          <cell r="H21">
            <v>9.1696600000000075</v>
          </cell>
          <cell r="I21">
            <v>-0.99503699999999995</v>
          </cell>
          <cell r="J21">
            <v>-1.2988090000000003</v>
          </cell>
          <cell r="K21">
            <v>5.6331729999999993</v>
          </cell>
          <cell r="L21">
            <v>5.6331729999999993</v>
          </cell>
          <cell r="N21">
            <v>1.763655</v>
          </cell>
          <cell r="O21">
            <v>5.0823869999999971</v>
          </cell>
          <cell r="P21">
            <v>7.4050000000000002</v>
          </cell>
          <cell r="Q21">
            <v>1.763655</v>
          </cell>
          <cell r="R21">
            <v>5.0823869999999971</v>
          </cell>
          <cell r="S21">
            <v>7.4050000000000002</v>
          </cell>
          <cell r="T21">
            <v>0.48789300000000058</v>
          </cell>
          <cell r="U21">
            <v>7.5992000000000004E-2</v>
          </cell>
          <cell r="V21">
            <v>2.1209690000000023</v>
          </cell>
          <cell r="W21">
            <v>9.2740000000000009</v>
          </cell>
          <cell r="X21">
            <v>12.665398999999979</v>
          </cell>
          <cell r="Y21">
            <v>0.721163</v>
          </cell>
          <cell r="Z21">
            <v>0.721163</v>
          </cell>
          <cell r="AA21">
            <v>9.2740000000000009</v>
          </cell>
          <cell r="AB21">
            <v>1.9722849999999994</v>
          </cell>
          <cell r="AC21">
            <v>12.665398999999979</v>
          </cell>
          <cell r="AD21">
            <v>0.721163</v>
          </cell>
          <cell r="AE21">
            <v>31.651146000000097</v>
          </cell>
          <cell r="AF21">
            <v>62.324000000000069</v>
          </cell>
          <cell r="AG21">
            <v>5.0883384285714257</v>
          </cell>
        </row>
        <row r="23">
          <cell r="B23" t="str">
            <v>Ammortamenti (*)</v>
          </cell>
          <cell r="D23">
            <v>-2.1250780000000002</v>
          </cell>
          <cell r="E23">
            <v>-1.9184019999999999</v>
          </cell>
          <cell r="G23">
            <v>-4.0399989999999999</v>
          </cell>
          <cell r="H23">
            <v>-4.7360439999999997</v>
          </cell>
          <cell r="I23">
            <v>0</v>
          </cell>
          <cell r="J23">
            <v>-0.34207799999999999</v>
          </cell>
          <cell r="K23">
            <v>-1.0484169999999999</v>
          </cell>
          <cell r="L23">
            <v>-1.0484169999999999</v>
          </cell>
          <cell r="N23">
            <v>-0.486595</v>
          </cell>
          <cell r="O23">
            <v>-11.333871</v>
          </cell>
          <cell r="P23">
            <v>-13.233000000000001</v>
          </cell>
          <cell r="Q23">
            <v>-0.486595</v>
          </cell>
          <cell r="R23">
            <v>-11.333871</v>
          </cell>
          <cell r="S23">
            <v>-13.233000000000001</v>
          </cell>
          <cell r="T23">
            <v>-0.18201500000000001</v>
          </cell>
          <cell r="U23">
            <v>0</v>
          </cell>
          <cell r="V23">
            <v>-1.6945950000000001</v>
          </cell>
          <cell r="W23">
            <v>-2.0499999999999998</v>
          </cell>
          <cell r="X23">
            <v>-3.3054039999999998</v>
          </cell>
          <cell r="Y23">
            <v>-0.17085400000000001</v>
          </cell>
          <cell r="Z23">
            <v>-0.17085400000000001</v>
          </cell>
          <cell r="AA23">
            <v>-2.0499999999999998</v>
          </cell>
          <cell r="AB23">
            <v>-0.53259299999999998</v>
          </cell>
          <cell r="AC23">
            <v>-3.3054039999999998</v>
          </cell>
          <cell r="AD23">
            <v>-0.17085400000000001</v>
          </cell>
          <cell r="AE23">
            <v>-7.2533060000000003</v>
          </cell>
          <cell r="AF23">
            <v>-8</v>
          </cell>
          <cell r="AG23">
            <v>-4.3757344285714286</v>
          </cell>
        </row>
        <row r="24">
          <cell r="K24">
            <v>0</v>
          </cell>
          <cell r="L24">
            <v>0</v>
          </cell>
        </row>
        <row r="25">
          <cell r="B25" t="str">
            <v>EBIT</v>
          </cell>
          <cell r="D25">
            <v>4.712041000000001</v>
          </cell>
          <cell r="E25">
            <v>5.5744700000000051</v>
          </cell>
          <cell r="G25">
            <v>5.3586789999999898</v>
          </cell>
          <cell r="H25">
            <v>4.4336160000000078</v>
          </cell>
          <cell r="I25">
            <v>-0.99503699999999995</v>
          </cell>
          <cell r="J25">
            <v>-1.6408870000000002</v>
          </cell>
          <cell r="K25">
            <v>4.5847559999999996</v>
          </cell>
          <cell r="L25">
            <v>4.5847559999999996</v>
          </cell>
          <cell r="N25">
            <v>1.2770600000000001</v>
          </cell>
          <cell r="O25">
            <v>-6.2514840000000031</v>
          </cell>
          <cell r="P25">
            <v>-5.8279999999999994</v>
          </cell>
          <cell r="Q25">
            <v>1.2770600000000001</v>
          </cell>
          <cell r="R25">
            <v>-6.2514840000000031</v>
          </cell>
          <cell r="S25">
            <v>-5.8279999999999994</v>
          </cell>
          <cell r="T25">
            <v>0.30587800000000054</v>
          </cell>
          <cell r="U25">
            <v>7.5992000000000004E-2</v>
          </cell>
          <cell r="V25">
            <v>0.42637400000000225</v>
          </cell>
          <cell r="W25">
            <v>7.2240000000000011</v>
          </cell>
          <cell r="X25">
            <v>9.3599949999999801</v>
          </cell>
          <cell r="Y25">
            <v>0.55030899999999994</v>
          </cell>
          <cell r="Z25">
            <v>0.55030899999999994</v>
          </cell>
          <cell r="AA25">
            <v>7.2240000000000011</v>
          </cell>
          <cell r="AB25">
            <v>1.4396919999999995</v>
          </cell>
          <cell r="AC25">
            <v>9.3599949999999801</v>
          </cell>
          <cell r="AD25">
            <v>0.55030899999999994</v>
          </cell>
          <cell r="AE25">
            <v>24.397840000000095</v>
          </cell>
          <cell r="AF25">
            <v>54.324000000000069</v>
          </cell>
          <cell r="AG25">
            <v>0.71260399999999713</v>
          </cell>
        </row>
        <row r="27">
          <cell r="B27" t="str">
            <v>Proventi (Oneri) Finanziari</v>
          </cell>
          <cell r="D27">
            <v>-1.1352100000000001</v>
          </cell>
          <cell r="E27">
            <v>0.67399900000000001</v>
          </cell>
          <cell r="G27">
            <v>-3.0550419999999998</v>
          </cell>
          <cell r="H27">
            <v>-3.1488230000000001</v>
          </cell>
          <cell r="I27">
            <v>7.9311999999999994E-2</v>
          </cell>
          <cell r="J27">
            <v>-0.27318799999999999</v>
          </cell>
          <cell r="K27">
            <v>-1.2607440000000001</v>
          </cell>
          <cell r="L27">
            <v>-1.2607440000000001</v>
          </cell>
          <cell r="N27">
            <v>-1.001898</v>
          </cell>
          <cell r="O27">
            <v>1.63673</v>
          </cell>
          <cell r="P27">
            <v>1.431</v>
          </cell>
          <cell r="Q27">
            <v>-1.001898</v>
          </cell>
          <cell r="R27">
            <v>1.63673</v>
          </cell>
          <cell r="S27">
            <v>1.431</v>
          </cell>
          <cell r="T27">
            <v>-7.8606999999999996E-2</v>
          </cell>
          <cell r="U27">
            <v>0</v>
          </cell>
          <cell r="V27">
            <v>-1.1387750000000001</v>
          </cell>
          <cell r="W27">
            <v>-2.5329999999999999</v>
          </cell>
          <cell r="X27">
            <v>-3.1952639999999999</v>
          </cell>
          <cell r="Y27">
            <v>0.25249700000000003</v>
          </cell>
          <cell r="Z27">
            <v>0.25249700000000003</v>
          </cell>
          <cell r="AA27">
            <v>-2.5329999999999999</v>
          </cell>
          <cell r="AB27">
            <v>-0.35478100000000001</v>
          </cell>
          <cell r="AC27">
            <v>-3.1952639999999999</v>
          </cell>
          <cell r="AD27">
            <v>0.25249700000000003</v>
          </cell>
          <cell r="AE27">
            <v>7.5400530000000003</v>
          </cell>
          <cell r="AF27">
            <v>4.8890000000000002</v>
          </cell>
          <cell r="AG27">
            <v>-4.0220428571428511E-2</v>
          </cell>
        </row>
        <row r="28">
          <cell r="B28" t="str">
            <v>Rettifiche di valore di attività finanz.</v>
          </cell>
          <cell r="D28">
            <v>-1.2056739999999999</v>
          </cell>
          <cell r="E28">
            <v>0</v>
          </cell>
          <cell r="G28">
            <v>-8.1130000000000004E-3</v>
          </cell>
          <cell r="H28">
            <v>-7.6340000000000002E-3</v>
          </cell>
          <cell r="I28">
            <v>0</v>
          </cell>
          <cell r="J28">
            <v>0</v>
          </cell>
          <cell r="K28">
            <v>-2.4747999999999999E-2</v>
          </cell>
          <cell r="L28">
            <v>-2.4747999999999999E-2</v>
          </cell>
          <cell r="N28">
            <v>-3.7081999999999997E-2</v>
          </cell>
          <cell r="O28">
            <v>-0.86421199999999998</v>
          </cell>
          <cell r="P28">
            <v>-7.9000000000000001E-2</v>
          </cell>
          <cell r="Q28">
            <v>-3.7081999999999997E-2</v>
          </cell>
          <cell r="R28">
            <v>-0.86421199999999998</v>
          </cell>
          <cell r="S28">
            <v>-7.9000000000000001E-2</v>
          </cell>
          <cell r="T28">
            <v>0</v>
          </cell>
          <cell r="U28">
            <v>0</v>
          </cell>
          <cell r="V28">
            <v>0</v>
          </cell>
          <cell r="W28">
            <v>-2.3E-2</v>
          </cell>
          <cell r="X28">
            <v>0</v>
          </cell>
          <cell r="Y28">
            <v>-4.0627999999999997E-2</v>
          </cell>
          <cell r="Z28">
            <v>-4.0627999999999997E-2</v>
          </cell>
          <cell r="AA28">
            <v>-2.3E-2</v>
          </cell>
          <cell r="AB28">
            <v>0</v>
          </cell>
          <cell r="AC28">
            <v>0</v>
          </cell>
          <cell r="AD28">
            <v>-4.0627999999999997E-2</v>
          </cell>
          <cell r="AE28">
            <v>-0.45407900000000001</v>
          </cell>
          <cell r="AF28">
            <v>0.13</v>
          </cell>
          <cell r="AG28">
            <v>-0.14584599999999998</v>
          </cell>
        </row>
        <row r="29">
          <cell r="B29" t="str">
            <v>Proventi (Oneri) Straordinari</v>
          </cell>
          <cell r="D29">
            <v>-0.112042</v>
          </cell>
          <cell r="E29">
            <v>-1.097143</v>
          </cell>
          <cell r="G29">
            <v>2.1150000000000001E-3</v>
          </cell>
          <cell r="H29">
            <v>0.110781</v>
          </cell>
          <cell r="I29">
            <v>-1.0862E-2</v>
          </cell>
          <cell r="J29">
            <v>-0.274532</v>
          </cell>
          <cell r="K29">
            <v>0.48857299999999998</v>
          </cell>
          <cell r="L29">
            <v>0.48857299999999998</v>
          </cell>
          <cell r="N29">
            <v>1.7610000000000001E-2</v>
          </cell>
          <cell r="O29">
            <v>-0.112257</v>
          </cell>
          <cell r="P29">
            <v>-0.20599999999999999</v>
          </cell>
          <cell r="Q29">
            <v>1.7610000000000001E-2</v>
          </cell>
          <cell r="R29">
            <v>-0.112257</v>
          </cell>
          <cell r="S29">
            <v>-0.20599999999999999</v>
          </cell>
          <cell r="T29">
            <v>0</v>
          </cell>
          <cell r="U29">
            <v>0</v>
          </cell>
          <cell r="V29">
            <v>2.1271610000000001</v>
          </cell>
          <cell r="W29">
            <v>-3.6579999999999999</v>
          </cell>
          <cell r="X29">
            <v>0.22753699999999999</v>
          </cell>
          <cell r="Y29">
            <v>-0.11658399999999999</v>
          </cell>
          <cell r="Z29">
            <v>-0.11658399999999999</v>
          </cell>
          <cell r="AA29">
            <v>-3.6579999999999999</v>
          </cell>
          <cell r="AB29">
            <v>1.0248999999999999E-2</v>
          </cell>
          <cell r="AC29">
            <v>0.22753699999999999</v>
          </cell>
          <cell r="AD29">
            <v>-0.11658399999999999</v>
          </cell>
          <cell r="AE29">
            <v>-3.5201750000000001</v>
          </cell>
          <cell r="AF29">
            <v>0.73599999999999999</v>
          </cell>
          <cell r="AG29">
            <v>-0.18383385714285719</v>
          </cell>
        </row>
        <row r="31">
          <cell r="B31" t="str">
            <v>EBT</v>
          </cell>
          <cell r="D31">
            <v>2.2591150000000009</v>
          </cell>
          <cell r="E31">
            <v>5.1513260000000054</v>
          </cell>
          <cell r="G31">
            <v>2.29763899999999</v>
          </cell>
          <cell r="H31">
            <v>1.3879400000000077</v>
          </cell>
          <cell r="I31">
            <v>-0.92658699999999994</v>
          </cell>
          <cell r="J31">
            <v>-2.1886070000000002</v>
          </cell>
          <cell r="K31">
            <v>3.7878369999999997</v>
          </cell>
          <cell r="L31">
            <v>3.7878369999999997</v>
          </cell>
          <cell r="N31">
            <v>0.25569000000000014</v>
          </cell>
          <cell r="O31">
            <v>-5.5912230000000029</v>
          </cell>
          <cell r="P31">
            <v>-4.6819999999999995</v>
          </cell>
          <cell r="Q31">
            <v>0.25569000000000014</v>
          </cell>
          <cell r="R31">
            <v>-5.5912230000000029</v>
          </cell>
          <cell r="S31">
            <v>-4.6819999999999995</v>
          </cell>
          <cell r="T31">
            <v>0.22727100000000056</v>
          </cell>
          <cell r="U31">
            <v>7.5992000000000004E-2</v>
          </cell>
          <cell r="V31">
            <v>1.4147600000000022</v>
          </cell>
          <cell r="W31">
            <v>1.01</v>
          </cell>
          <cell r="X31">
            <v>6.3922679999999801</v>
          </cell>
          <cell r="Y31">
            <v>0.64559399999999989</v>
          </cell>
          <cell r="Z31">
            <v>0.64559399999999989</v>
          </cell>
          <cell r="AA31">
            <v>1.01</v>
          </cell>
          <cell r="AB31">
            <v>1.0951599999999995</v>
          </cell>
          <cell r="AC31">
            <v>6.3922679999999801</v>
          </cell>
          <cell r="AD31">
            <v>0.64559399999999989</v>
          </cell>
          <cell r="AE31">
            <v>27.963639000000093</v>
          </cell>
          <cell r="AF31">
            <v>60.079000000000072</v>
          </cell>
          <cell r="AG31">
            <v>0.34270371428571156</v>
          </cell>
        </row>
        <row r="33">
          <cell r="B33" t="str">
            <v>Tasse</v>
          </cell>
          <cell r="D33">
            <v>-2.0552600000000001</v>
          </cell>
          <cell r="E33">
            <v>-2.9234469999999999</v>
          </cell>
          <cell r="G33">
            <v>-1.9367239999999999</v>
          </cell>
          <cell r="H33">
            <v>-2.069496</v>
          </cell>
          <cell r="I33">
            <v>0</v>
          </cell>
          <cell r="J33">
            <v>-7.3581999999999995E-2</v>
          </cell>
          <cell r="K33">
            <v>-3.052203</v>
          </cell>
          <cell r="L33">
            <v>-3.052203</v>
          </cell>
          <cell r="N33">
            <v>-0.189501</v>
          </cell>
          <cell r="O33">
            <v>-0.377224</v>
          </cell>
          <cell r="P33">
            <v>-0.82499999999999996</v>
          </cell>
          <cell r="Q33">
            <v>-0.189501</v>
          </cell>
          <cell r="R33">
            <v>-0.377224</v>
          </cell>
          <cell r="S33">
            <v>-0.82499999999999996</v>
          </cell>
          <cell r="T33">
            <v>-0.21151800000000001</v>
          </cell>
          <cell r="U33">
            <v>0</v>
          </cell>
          <cell r="V33">
            <v>-1.401119</v>
          </cell>
          <cell r="W33">
            <v>-0.124</v>
          </cell>
          <cell r="X33">
            <v>-4.8084069999999999</v>
          </cell>
          <cell r="Y33">
            <v>-0.20331199999999999</v>
          </cell>
          <cell r="Z33">
            <v>-0.20331199999999999</v>
          </cell>
          <cell r="AA33">
            <v>-0.124</v>
          </cell>
          <cell r="AB33">
            <v>-1.097961</v>
          </cell>
          <cell r="AC33">
            <v>-4.8084069999999999</v>
          </cell>
          <cell r="AD33">
            <v>-0.20331199999999999</v>
          </cell>
          <cell r="AE33">
            <v>-15.16718</v>
          </cell>
          <cell r="AF33">
            <v>-27.414999999999999</v>
          </cell>
          <cell r="AG33">
            <v>-1.362629857142857</v>
          </cell>
        </row>
        <row r="35">
          <cell r="B35" t="str">
            <v>Utile (Perdita)</v>
          </cell>
          <cell r="D35">
            <v>0.20385500000000079</v>
          </cell>
          <cell r="E35">
            <v>2.2278790000000055</v>
          </cell>
          <cell r="G35">
            <v>0.3609149999999901</v>
          </cell>
          <cell r="H35">
            <v>-0.68155599999999228</v>
          </cell>
          <cell r="I35">
            <v>-0.92658699999999994</v>
          </cell>
          <cell r="J35">
            <v>-2.2621890000000002</v>
          </cell>
          <cell r="K35">
            <v>0.73563399999999968</v>
          </cell>
          <cell r="L35">
            <v>0.73563399999999968</v>
          </cell>
          <cell r="N35">
            <v>6.6189000000000137E-2</v>
          </cell>
          <cell r="O35">
            <v>-5.9684470000000029</v>
          </cell>
          <cell r="P35">
            <v>-16.506999999999998</v>
          </cell>
          <cell r="Q35">
            <v>6.6189000000000137E-2</v>
          </cell>
          <cell r="R35">
            <v>-5.9684470000000029</v>
          </cell>
          <cell r="S35">
            <v>-16.506999999999998</v>
          </cell>
          <cell r="T35">
            <v>1.5753000000000544E-2</v>
          </cell>
          <cell r="U35">
            <v>7.5992000000000004E-2</v>
          </cell>
          <cell r="V35">
            <v>1.3641000000002235E-2</v>
          </cell>
          <cell r="W35">
            <v>0.88600000000000112</v>
          </cell>
          <cell r="X35">
            <v>1.5838609999999802</v>
          </cell>
          <cell r="Y35">
            <v>0.4422819999999999</v>
          </cell>
          <cell r="Z35">
            <v>0.4422819999999999</v>
          </cell>
          <cell r="AA35">
            <v>0.88600000000000112</v>
          </cell>
          <cell r="AB35">
            <v>-2.8010000000004975E-3</v>
          </cell>
          <cell r="AC35">
            <v>1.5838609999999802</v>
          </cell>
          <cell r="AD35">
            <v>0.4422819999999999</v>
          </cell>
          <cell r="AE35">
            <v>12.796459000000093</v>
          </cell>
          <cell r="AF35">
            <v>32.664000000000073</v>
          </cell>
          <cell r="AG35">
            <v>-1.0199261428571456</v>
          </cell>
        </row>
        <row r="37">
          <cell r="B37" t="str">
            <v>*) include svalutazione attivo circolante</v>
          </cell>
        </row>
        <row r="39">
          <cell r="B39" t="str">
            <v>STATO PATRIMONIALE</v>
          </cell>
        </row>
        <row r="42">
          <cell r="Y42">
            <v>1.250604</v>
          </cell>
          <cell r="Z42">
            <v>1.250604</v>
          </cell>
          <cell r="AD42">
            <v>1.250604</v>
          </cell>
        </row>
        <row r="43">
          <cell r="B43" t="str">
            <v>Immateriali</v>
          </cell>
          <cell r="D43">
            <v>0.63819899999999996</v>
          </cell>
          <cell r="E43">
            <v>1.472505</v>
          </cell>
          <cell r="G43">
            <v>1.577369</v>
          </cell>
          <cell r="H43">
            <v>4.3507660000000001</v>
          </cell>
          <cell r="I43">
            <v>0</v>
          </cell>
          <cell r="J43">
            <v>0</v>
          </cell>
          <cell r="K43">
            <v>1.5857250000000001</v>
          </cell>
          <cell r="L43">
            <v>1.5857250000000001</v>
          </cell>
          <cell r="N43">
            <v>5.6263509999999997</v>
          </cell>
          <cell r="O43">
            <v>2.5362420000000001</v>
          </cell>
          <cell r="P43">
            <v>7.4820000000000002</v>
          </cell>
          <cell r="Q43">
            <v>5.6263509999999997</v>
          </cell>
          <cell r="R43">
            <v>2.5362420000000001</v>
          </cell>
          <cell r="S43">
            <v>7.4820000000000002</v>
          </cell>
          <cell r="T43">
            <v>1.0519000000000001E-2</v>
          </cell>
          <cell r="U43">
            <v>0</v>
          </cell>
          <cell r="V43">
            <v>6.9666810000000003</v>
          </cell>
          <cell r="W43">
            <v>5.282</v>
          </cell>
          <cell r="X43">
            <v>1.623988</v>
          </cell>
          <cell r="Y43">
            <v>4.7728E-2</v>
          </cell>
          <cell r="Z43">
            <v>4.7728E-2</v>
          </cell>
          <cell r="AA43">
            <v>5.282</v>
          </cell>
          <cell r="AB43">
            <v>0.83835400000000004</v>
          </cell>
          <cell r="AC43">
            <v>1.623988</v>
          </cell>
          <cell r="AD43">
            <v>4.7728E-2</v>
          </cell>
          <cell r="AE43">
            <v>3.345726</v>
          </cell>
          <cell r="AF43">
            <v>3.2349999999999999</v>
          </cell>
          <cell r="AG43">
            <v>2.6856189999999995</v>
          </cell>
        </row>
        <row r="44">
          <cell r="B44" t="str">
            <v>Materiali</v>
          </cell>
          <cell r="D44">
            <v>5.6561969999999997</v>
          </cell>
          <cell r="E44">
            <v>1.1113599999999999</v>
          </cell>
          <cell r="G44">
            <v>15.325203999999999</v>
          </cell>
          <cell r="H44">
            <v>16.398205000000001</v>
          </cell>
          <cell r="I44">
            <v>0.39783400000000002</v>
          </cell>
          <cell r="J44">
            <v>0.52713299999999996</v>
          </cell>
          <cell r="K44">
            <v>2.5094539999999999</v>
          </cell>
          <cell r="L44">
            <v>2.5094539999999999</v>
          </cell>
          <cell r="N44">
            <v>0.17682100000000001</v>
          </cell>
          <cell r="O44">
            <v>55.720723</v>
          </cell>
          <cell r="P44">
            <v>64.775000000000006</v>
          </cell>
          <cell r="Q44">
            <v>0.17682100000000001</v>
          </cell>
          <cell r="R44">
            <v>55.720723</v>
          </cell>
          <cell r="S44">
            <v>64.775000000000006</v>
          </cell>
          <cell r="T44">
            <v>0.84735099999999997</v>
          </cell>
          <cell r="U44">
            <v>0</v>
          </cell>
          <cell r="V44">
            <v>0.12640999999999999</v>
          </cell>
          <cell r="W44">
            <v>2.1949999999999998</v>
          </cell>
          <cell r="X44">
            <v>17.097384999999999</v>
          </cell>
          <cell r="Y44">
            <v>1.250604</v>
          </cell>
          <cell r="Z44">
            <v>1.250604</v>
          </cell>
          <cell r="AA44">
            <v>2.1949999999999998</v>
          </cell>
          <cell r="AB44">
            <v>1.94574</v>
          </cell>
          <cell r="AC44">
            <v>17.097384999999999</v>
          </cell>
          <cell r="AD44">
            <v>1.250604</v>
          </cell>
          <cell r="AE44">
            <v>5.7153780000000003</v>
          </cell>
          <cell r="AF44">
            <v>7.508</v>
          </cell>
          <cell r="AG44">
            <v>20.139892000000003</v>
          </cell>
        </row>
        <row r="45">
          <cell r="B45" t="str">
            <v>Finanziarie</v>
          </cell>
          <cell r="D45">
            <v>2.2252830000000001</v>
          </cell>
          <cell r="E45">
            <v>1.2749999999999999E-2</v>
          </cell>
          <cell r="G45">
            <v>25.325133000000001</v>
          </cell>
          <cell r="H45">
            <v>17.649857999999998</v>
          </cell>
          <cell r="I45">
            <v>0.32367099999999999</v>
          </cell>
          <cell r="J45">
            <v>0.71062400000000003</v>
          </cell>
          <cell r="K45">
            <v>6.6838949999999997</v>
          </cell>
          <cell r="L45">
            <v>6.6838949999999997</v>
          </cell>
          <cell r="N45">
            <v>1.6084259999999999</v>
          </cell>
          <cell r="O45">
            <v>5.1839250000000003</v>
          </cell>
          <cell r="P45">
            <v>4.5999999999999999E-2</v>
          </cell>
          <cell r="Q45">
            <v>1.6084259999999999</v>
          </cell>
          <cell r="R45">
            <v>5.1839250000000003</v>
          </cell>
          <cell r="S45">
            <v>4.5999999999999999E-2</v>
          </cell>
          <cell r="T45">
            <v>0.24938299999999999</v>
          </cell>
          <cell r="U45">
            <v>19.702345000000001</v>
          </cell>
          <cell r="V45">
            <v>0.14141400000000001</v>
          </cell>
          <cell r="W45">
            <v>3.863</v>
          </cell>
          <cell r="X45">
            <v>14.16661</v>
          </cell>
          <cell r="Y45">
            <v>32.461804000000001</v>
          </cell>
          <cell r="Z45">
            <v>32.461804000000001</v>
          </cell>
          <cell r="AA45">
            <v>3.863</v>
          </cell>
          <cell r="AB45">
            <v>3.5629000000000001E-2</v>
          </cell>
          <cell r="AC45">
            <v>14.16661</v>
          </cell>
          <cell r="AD45">
            <v>32.461804000000001</v>
          </cell>
          <cell r="AE45">
            <v>45.689100000000003</v>
          </cell>
          <cell r="AF45">
            <v>31.21</v>
          </cell>
          <cell r="AG45">
            <v>7.6755568571428574</v>
          </cell>
        </row>
        <row r="46">
          <cell r="B46" t="str">
            <v>Totale Immobilizzazioni</v>
          </cell>
          <cell r="D46">
            <v>8.519679</v>
          </cell>
          <cell r="E46">
            <v>2.5966149999999999</v>
          </cell>
          <cell r="G46">
            <v>42.227705999999998</v>
          </cell>
          <cell r="H46">
            <v>38.398828999999999</v>
          </cell>
          <cell r="I46">
            <v>0.72150500000000006</v>
          </cell>
          <cell r="J46">
            <v>1.237757</v>
          </cell>
          <cell r="K46">
            <v>10.779074</v>
          </cell>
          <cell r="L46">
            <v>10.779074</v>
          </cell>
          <cell r="N46">
            <v>7.4115979999999997</v>
          </cell>
          <cell r="O46">
            <v>63.440890000000003</v>
          </cell>
          <cell r="P46">
            <v>72.303000000000011</v>
          </cell>
          <cell r="Q46">
            <v>7.4115979999999997</v>
          </cell>
          <cell r="R46">
            <v>63.440890000000003</v>
          </cell>
          <cell r="S46">
            <v>72.303000000000011</v>
          </cell>
          <cell r="T46">
            <v>1.1072529999999998</v>
          </cell>
          <cell r="U46">
            <v>19.702345000000001</v>
          </cell>
          <cell r="V46">
            <v>7.2345050000000004</v>
          </cell>
          <cell r="W46">
            <v>11.34</v>
          </cell>
          <cell r="X46">
            <v>32.887982999999998</v>
          </cell>
          <cell r="Y46">
            <v>33.760136000000003</v>
          </cell>
          <cell r="Z46">
            <v>33.760136000000003</v>
          </cell>
          <cell r="AA46">
            <v>11.34</v>
          </cell>
          <cell r="AB46">
            <v>2.8197230000000002</v>
          </cell>
          <cell r="AC46">
            <v>32.887982999999998</v>
          </cell>
          <cell r="AD46">
            <v>33.760136000000003</v>
          </cell>
          <cell r="AE46">
            <v>54.750204000000004</v>
          </cell>
          <cell r="AF46">
            <v>41.953000000000003</v>
          </cell>
          <cell r="AG46">
            <v>30.501067857142861</v>
          </cell>
        </row>
        <row r="48">
          <cell r="B48" t="str">
            <v>Materie prime, suss. e di consumo</v>
          </cell>
          <cell r="D48">
            <v>4.8014789999999996</v>
          </cell>
          <cell r="E48">
            <v>2.2491750000000001</v>
          </cell>
          <cell r="G48">
            <v>5.0642959999999997</v>
          </cell>
          <cell r="H48">
            <v>5.1356739999999999</v>
          </cell>
          <cell r="I48">
            <v>0</v>
          </cell>
          <cell r="J48">
            <v>0.09</v>
          </cell>
          <cell r="K48">
            <v>0.245667</v>
          </cell>
          <cell r="L48">
            <v>0.245667</v>
          </cell>
          <cell r="N48">
            <v>1.21279</v>
          </cell>
          <cell r="O48">
            <v>0</v>
          </cell>
          <cell r="P48">
            <v>0.03</v>
          </cell>
          <cell r="Q48">
            <v>1.21279</v>
          </cell>
          <cell r="R48">
            <v>0</v>
          </cell>
          <cell r="S48">
            <v>0.03</v>
          </cell>
          <cell r="T48">
            <v>0.30580400000000002</v>
          </cell>
          <cell r="U48">
            <v>0</v>
          </cell>
          <cell r="V48">
            <v>3.538821</v>
          </cell>
          <cell r="W48">
            <v>13.106999999999999</v>
          </cell>
          <cell r="X48">
            <v>12.406867999999999</v>
          </cell>
          <cell r="Y48">
            <v>0</v>
          </cell>
          <cell r="Z48">
            <v>0</v>
          </cell>
          <cell r="AA48">
            <v>13.106999999999999</v>
          </cell>
          <cell r="AB48">
            <v>1.9094789999999999</v>
          </cell>
          <cell r="AC48">
            <v>12.406867999999999</v>
          </cell>
          <cell r="AD48">
            <v>0</v>
          </cell>
          <cell r="AE48">
            <v>7.3029299999999999</v>
          </cell>
          <cell r="AF48">
            <v>16.709</v>
          </cell>
          <cell r="AG48">
            <v>2.3149481428571428</v>
          </cell>
        </row>
        <row r="49">
          <cell r="B49" t="str">
            <v>Lavori in Corso, Prodotti Finiti e Merci</v>
          </cell>
          <cell r="D49">
            <v>20.605854000000001</v>
          </cell>
          <cell r="E49">
            <v>16.455303000000001</v>
          </cell>
          <cell r="G49">
            <v>43.294087000000005</v>
          </cell>
          <cell r="H49">
            <v>47.430001000000004</v>
          </cell>
          <cell r="I49">
            <v>0</v>
          </cell>
          <cell r="J49">
            <v>0</v>
          </cell>
          <cell r="K49">
            <v>42.220903</v>
          </cell>
          <cell r="L49">
            <v>42.220903</v>
          </cell>
          <cell r="N49">
            <v>7.2679999999999995E-2</v>
          </cell>
          <cell r="O49">
            <v>0.47628799999999999</v>
          </cell>
          <cell r="P49">
            <v>1.474</v>
          </cell>
          <cell r="Q49">
            <v>7.2679999999999995E-2</v>
          </cell>
          <cell r="R49">
            <v>0.47628799999999999</v>
          </cell>
          <cell r="S49">
            <v>1.474</v>
          </cell>
          <cell r="T49">
            <v>0.77638200000000002</v>
          </cell>
          <cell r="U49">
            <v>0</v>
          </cell>
          <cell r="V49">
            <v>7.342632</v>
          </cell>
          <cell r="W49">
            <v>53.830999999999996</v>
          </cell>
          <cell r="X49">
            <v>50.577421000000001</v>
          </cell>
          <cell r="Y49">
            <v>0</v>
          </cell>
          <cell r="Z49">
            <v>0</v>
          </cell>
          <cell r="AA49">
            <v>53.830999999999996</v>
          </cell>
          <cell r="AB49">
            <v>4.2835660000000004</v>
          </cell>
          <cell r="AC49">
            <v>50.577421000000001</v>
          </cell>
          <cell r="AD49">
            <v>0</v>
          </cell>
          <cell r="AE49">
            <v>352.17353700000001</v>
          </cell>
          <cell r="AF49">
            <v>40.965000000000003</v>
          </cell>
          <cell r="AG49">
            <v>9.9760105714285725</v>
          </cell>
        </row>
        <row r="50">
          <cell r="B50" t="str">
            <v>Crediti Commerciali</v>
          </cell>
          <cell r="D50">
            <v>63.017544999999998</v>
          </cell>
          <cell r="E50">
            <v>48.633761</v>
          </cell>
          <cell r="G50">
            <v>64.537498999999997</v>
          </cell>
          <cell r="H50">
            <v>66.141310000000004</v>
          </cell>
          <cell r="I50">
            <v>1.858562</v>
          </cell>
          <cell r="J50">
            <v>5.5983689999999999</v>
          </cell>
          <cell r="K50">
            <v>66.756597999999997</v>
          </cell>
          <cell r="L50">
            <v>66.756597999999997</v>
          </cell>
          <cell r="N50">
            <v>15.210613</v>
          </cell>
          <cell r="O50">
            <v>15.173385</v>
          </cell>
          <cell r="P50">
            <v>19.837</v>
          </cell>
          <cell r="Q50">
            <v>15.210613</v>
          </cell>
          <cell r="R50">
            <v>15.173385</v>
          </cell>
          <cell r="S50">
            <v>19.837</v>
          </cell>
          <cell r="T50">
            <v>3.0259930000000002</v>
          </cell>
          <cell r="U50">
            <v>0</v>
          </cell>
          <cell r="V50">
            <v>8.6866240000000001</v>
          </cell>
          <cell r="W50">
            <v>135.53</v>
          </cell>
          <cell r="X50">
            <v>80.974853999999993</v>
          </cell>
          <cell r="Y50">
            <v>1.7454000000000001E-2</v>
          </cell>
          <cell r="Z50">
            <v>1.7454000000000001E-2</v>
          </cell>
          <cell r="AA50">
            <v>135.53</v>
          </cell>
          <cell r="AB50">
            <v>9.7262149999999998</v>
          </cell>
          <cell r="AC50">
            <v>80.974853999999993</v>
          </cell>
          <cell r="AD50">
            <v>1.7454000000000001E-2</v>
          </cell>
          <cell r="AE50">
            <v>285.627951</v>
          </cell>
          <cell r="AF50">
            <v>429</v>
          </cell>
          <cell r="AG50">
            <v>26.124722857142853</v>
          </cell>
        </row>
        <row r="51">
          <cell r="B51" t="str">
            <v>Crediti vs Contr./Coll.</v>
          </cell>
          <cell r="D51">
            <v>5.4762000000000005E-2</v>
          </cell>
          <cell r="E51">
            <v>1.3010000000000001E-3</v>
          </cell>
          <cell r="G51">
            <v>0</v>
          </cell>
          <cell r="H51">
            <v>0</v>
          </cell>
          <cell r="I51">
            <v>0</v>
          </cell>
          <cell r="J51">
            <v>0</v>
          </cell>
          <cell r="K51">
            <v>3.486659</v>
          </cell>
          <cell r="L51">
            <v>3.486659</v>
          </cell>
          <cell r="N51">
            <v>2.3337850000000002</v>
          </cell>
          <cell r="O51">
            <v>3.1956769999999999</v>
          </cell>
          <cell r="P51">
            <v>0</v>
          </cell>
          <cell r="Q51">
            <v>2.3337850000000002</v>
          </cell>
          <cell r="R51">
            <v>3.1956769999999999</v>
          </cell>
          <cell r="S51">
            <v>0</v>
          </cell>
          <cell r="T51">
            <v>0.32299800000000001</v>
          </cell>
          <cell r="U51">
            <v>0</v>
          </cell>
          <cell r="V51">
            <v>3.5217839999999998</v>
          </cell>
          <cell r="W51">
            <v>0.25800000000000001</v>
          </cell>
          <cell r="X51">
            <v>2.395159</v>
          </cell>
          <cell r="Y51">
            <v>2.3349030000000002</v>
          </cell>
          <cell r="Z51">
            <v>2.3349030000000002</v>
          </cell>
          <cell r="AA51">
            <v>0.25800000000000001</v>
          </cell>
          <cell r="AB51">
            <v>0.12206699999999999</v>
          </cell>
          <cell r="AC51">
            <v>2.395159</v>
          </cell>
          <cell r="AD51">
            <v>2.3349030000000002</v>
          </cell>
          <cell r="AE51">
            <v>28.445281000000001</v>
          </cell>
          <cell r="AF51">
            <v>0</v>
          </cell>
          <cell r="AG51">
            <v>1.5119747142857143</v>
          </cell>
        </row>
        <row r="52">
          <cell r="B52" t="str">
            <v>Altri Crediti vs Contr./Coll.</v>
          </cell>
          <cell r="D52">
            <v>0</v>
          </cell>
          <cell r="E52">
            <v>0</v>
          </cell>
          <cell r="G52">
            <v>0</v>
          </cell>
          <cell r="H52">
            <v>0</v>
          </cell>
          <cell r="I52">
            <v>0</v>
          </cell>
          <cell r="J52">
            <v>0</v>
          </cell>
          <cell r="K52">
            <v>0</v>
          </cell>
          <cell r="L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row>
        <row r="53">
          <cell r="B53" t="str">
            <v>Altri Crediti</v>
          </cell>
          <cell r="D53">
            <v>1.11496</v>
          </cell>
          <cell r="E53">
            <v>1.922885</v>
          </cell>
          <cell r="G53">
            <v>3.9944609999999998</v>
          </cell>
          <cell r="H53">
            <v>3.8011599999999999</v>
          </cell>
          <cell r="I53">
            <v>0.110471</v>
          </cell>
          <cell r="J53">
            <v>0.358182</v>
          </cell>
          <cell r="K53">
            <v>2.6485889999999999</v>
          </cell>
          <cell r="L53">
            <v>2.6485889999999999</v>
          </cell>
          <cell r="N53">
            <v>1.3399570000000001</v>
          </cell>
          <cell r="O53">
            <v>1.514672</v>
          </cell>
          <cell r="P53">
            <v>4.2309999999999999</v>
          </cell>
          <cell r="Q53">
            <v>1.3399570000000001</v>
          </cell>
          <cell r="R53">
            <v>1.514672</v>
          </cell>
          <cell r="S53">
            <v>4.2309999999999999</v>
          </cell>
          <cell r="T53">
            <v>0.32678600000000002</v>
          </cell>
          <cell r="U53">
            <v>0</v>
          </cell>
          <cell r="V53">
            <v>21.231459000000001</v>
          </cell>
          <cell r="W53">
            <v>12.398</v>
          </cell>
          <cell r="X53">
            <v>7.0027489999999997</v>
          </cell>
          <cell r="Y53">
            <v>4.6913999999999997E-2</v>
          </cell>
          <cell r="Z53">
            <v>4.6913999999999997E-2</v>
          </cell>
          <cell r="AA53">
            <v>12.398</v>
          </cell>
          <cell r="AB53">
            <v>0.73077599999999998</v>
          </cell>
          <cell r="AC53">
            <v>7.0027489999999997</v>
          </cell>
          <cell r="AD53">
            <v>4.6913999999999997E-2</v>
          </cell>
          <cell r="AE53">
            <v>22.642199000000002</v>
          </cell>
          <cell r="AF53">
            <v>9.9760000000000009</v>
          </cell>
          <cell r="AG53">
            <v>2.3407089999999999</v>
          </cell>
        </row>
        <row r="54">
          <cell r="B54" t="str">
            <v>Attivo Circolante</v>
          </cell>
          <cell r="D54">
            <v>89.5946</v>
          </cell>
          <cell r="E54">
            <v>69.262424999999993</v>
          </cell>
          <cell r="G54">
            <v>116.890343</v>
          </cell>
          <cell r="H54">
            <v>122.508145</v>
          </cell>
          <cell r="I54">
            <v>1.969033</v>
          </cell>
          <cell r="J54">
            <v>6.046551</v>
          </cell>
          <cell r="K54">
            <v>115.35841599999999</v>
          </cell>
          <cell r="L54">
            <v>115.35841599999999</v>
          </cell>
          <cell r="N54">
            <v>20.169824999999996</v>
          </cell>
          <cell r="O54">
            <v>20.360022000000001</v>
          </cell>
          <cell r="P54">
            <v>25.572000000000003</v>
          </cell>
          <cell r="Q54">
            <v>20.169824999999996</v>
          </cell>
          <cell r="R54">
            <v>20.360022000000001</v>
          </cell>
          <cell r="S54">
            <v>25.572000000000003</v>
          </cell>
          <cell r="T54">
            <v>4.7579630000000002</v>
          </cell>
          <cell r="U54">
            <v>0</v>
          </cell>
          <cell r="V54">
            <v>44.32132</v>
          </cell>
          <cell r="W54">
            <v>215.124</v>
          </cell>
          <cell r="X54">
            <v>153.35705099999998</v>
          </cell>
          <cell r="Y54">
            <v>2.3992710000000002</v>
          </cell>
          <cell r="Z54">
            <v>2.3992710000000002</v>
          </cell>
          <cell r="AA54">
            <v>215.124</v>
          </cell>
          <cell r="AB54">
            <v>16.772103000000001</v>
          </cell>
          <cell r="AC54">
            <v>153.35705099999998</v>
          </cell>
          <cell r="AD54">
            <v>2.3992710000000002</v>
          </cell>
          <cell r="AE54">
            <v>696.19189800000004</v>
          </cell>
          <cell r="AF54">
            <v>496.65</v>
          </cell>
          <cell r="AG54">
            <v>42.268365285714275</v>
          </cell>
        </row>
        <row r="56">
          <cell r="B56" t="str">
            <v>Cassa</v>
          </cell>
          <cell r="D56">
            <v>0.30012299999999997</v>
          </cell>
          <cell r="E56">
            <v>0.27754699999999999</v>
          </cell>
          <cell r="G56">
            <v>1.478777</v>
          </cell>
          <cell r="H56">
            <v>2.5314960000000002</v>
          </cell>
          <cell r="I56">
            <v>4.0635770000000004</v>
          </cell>
          <cell r="J56">
            <v>3.2732260000000002</v>
          </cell>
          <cell r="K56">
            <v>4.9672360000000007</v>
          </cell>
          <cell r="L56">
            <v>4.9672360000000007</v>
          </cell>
          <cell r="N56">
            <v>0.15149199999999999</v>
          </cell>
          <cell r="O56">
            <v>17.421602</v>
          </cell>
          <cell r="P56">
            <v>18.632999999999999</v>
          </cell>
          <cell r="Q56">
            <v>0.15149199999999999</v>
          </cell>
          <cell r="R56">
            <v>17.421602</v>
          </cell>
          <cell r="S56">
            <v>18.632999999999999</v>
          </cell>
          <cell r="T56">
            <v>0.15748000000000001</v>
          </cell>
          <cell r="U56">
            <v>0</v>
          </cell>
          <cell r="V56">
            <v>9.2739000000000002E-2</v>
          </cell>
          <cell r="W56">
            <v>14.093</v>
          </cell>
          <cell r="X56">
            <v>8.1966889999999992</v>
          </cell>
          <cell r="Y56">
            <v>0.610236</v>
          </cell>
          <cell r="Z56">
            <v>0.610236</v>
          </cell>
          <cell r="AA56">
            <v>14.093</v>
          </cell>
          <cell r="AB56">
            <v>0.151925</v>
          </cell>
          <cell r="AC56">
            <v>8.1966889999999992</v>
          </cell>
          <cell r="AD56">
            <v>0.610236</v>
          </cell>
          <cell r="AE56">
            <v>65.381911000000002</v>
          </cell>
          <cell r="AF56">
            <v>66.206999999999994</v>
          </cell>
          <cell r="AG56">
            <v>6.492578</v>
          </cell>
        </row>
        <row r="57">
          <cell r="B57" t="str">
            <v>Altre Attività che non costituiscono imm.ni</v>
          </cell>
          <cell r="D57">
            <v>0.47930899999999999</v>
          </cell>
          <cell r="E57">
            <v>0</v>
          </cell>
          <cell r="G57">
            <v>1.1511640000000001</v>
          </cell>
          <cell r="H57">
            <v>1.1564369999999999</v>
          </cell>
          <cell r="I57">
            <v>0</v>
          </cell>
          <cell r="J57">
            <v>0</v>
          </cell>
          <cell r="K57">
            <v>0</v>
          </cell>
          <cell r="L57">
            <v>0</v>
          </cell>
          <cell r="N57">
            <v>0</v>
          </cell>
          <cell r="O57">
            <v>54.131753000000003</v>
          </cell>
          <cell r="P57">
            <v>54.131999999999998</v>
          </cell>
          <cell r="Q57">
            <v>0</v>
          </cell>
          <cell r="R57">
            <v>54.131753000000003</v>
          </cell>
          <cell r="S57">
            <v>54.131999999999998</v>
          </cell>
          <cell r="T57">
            <v>0</v>
          </cell>
          <cell r="U57">
            <v>0</v>
          </cell>
          <cell r="V57">
            <v>0.164077</v>
          </cell>
          <cell r="W57">
            <v>0</v>
          </cell>
          <cell r="X57">
            <v>7.3891999999999999E-2</v>
          </cell>
          <cell r="Y57">
            <v>0</v>
          </cell>
          <cell r="Z57">
            <v>0</v>
          </cell>
          <cell r="AA57">
            <v>0</v>
          </cell>
          <cell r="AB57">
            <v>2.2637000000000001E-2</v>
          </cell>
          <cell r="AC57">
            <v>7.3891999999999999E-2</v>
          </cell>
          <cell r="AD57">
            <v>0</v>
          </cell>
          <cell r="AE57">
            <v>0</v>
          </cell>
          <cell r="AF57">
            <v>0</v>
          </cell>
          <cell r="AG57">
            <v>15.476806428571431</v>
          </cell>
        </row>
        <row r="58">
          <cell r="B58" t="str">
            <v>Ratei e Risconti</v>
          </cell>
          <cell r="D58">
            <v>0.60153999999999996</v>
          </cell>
          <cell r="E58">
            <v>7.4450000000000002E-2</v>
          </cell>
          <cell r="G58">
            <v>0.360734</v>
          </cell>
          <cell r="H58">
            <v>0.60274099999999997</v>
          </cell>
          <cell r="I58">
            <v>2.1697000000000001E-2</v>
          </cell>
          <cell r="J58">
            <v>9.9019999999999993E-3</v>
          </cell>
          <cell r="K58">
            <v>0.47940899999999997</v>
          </cell>
          <cell r="L58">
            <v>0.47940899999999997</v>
          </cell>
          <cell r="N58">
            <v>7.9550000000000003E-3</v>
          </cell>
          <cell r="O58">
            <v>3.0283340000000001</v>
          </cell>
          <cell r="P58">
            <v>1.7450000000000001</v>
          </cell>
          <cell r="Q58">
            <v>7.9550000000000003E-3</v>
          </cell>
          <cell r="R58">
            <v>3.0283340000000001</v>
          </cell>
          <cell r="S58">
            <v>1.7450000000000001</v>
          </cell>
          <cell r="T58">
            <v>2.6341E-2</v>
          </cell>
          <cell r="U58">
            <v>0</v>
          </cell>
          <cell r="V58">
            <v>0.17202700000000001</v>
          </cell>
          <cell r="W58">
            <v>3.0640000000000001</v>
          </cell>
          <cell r="X58">
            <v>0.52662100000000001</v>
          </cell>
          <cell r="Y58">
            <v>7.5680000000000001E-3</v>
          </cell>
          <cell r="Z58">
            <v>7.5680000000000001E-3</v>
          </cell>
          <cell r="AA58">
            <v>3.0640000000000001</v>
          </cell>
          <cell r="AB58">
            <v>4.6378999999999997E-2</v>
          </cell>
          <cell r="AC58">
            <v>0.52662100000000001</v>
          </cell>
          <cell r="AD58">
            <v>7.5680000000000001E-3</v>
          </cell>
          <cell r="AE58">
            <v>1.7481660000000001</v>
          </cell>
          <cell r="AF58">
            <v>2.2869999999999999</v>
          </cell>
          <cell r="AG58">
            <v>0.77375271428571435</v>
          </cell>
        </row>
        <row r="60">
          <cell r="B60" t="str">
            <v>Totale Attivo</v>
          </cell>
          <cell r="D60">
            <v>99.495250999999996</v>
          </cell>
          <cell r="E60">
            <v>72.21103699999999</v>
          </cell>
          <cell r="G60">
            <v>162.108724</v>
          </cell>
          <cell r="H60">
            <v>165.19764800000002</v>
          </cell>
          <cell r="I60">
            <v>6.7758120000000002</v>
          </cell>
          <cell r="J60">
            <v>10.567436000000001</v>
          </cell>
          <cell r="K60">
            <v>131.584135</v>
          </cell>
          <cell r="L60">
            <v>131.584135</v>
          </cell>
          <cell r="N60">
            <v>27.740869999999994</v>
          </cell>
          <cell r="O60">
            <v>158.38260100000002</v>
          </cell>
          <cell r="P60">
            <v>172.38499999999999</v>
          </cell>
          <cell r="Q60">
            <v>27.740869999999994</v>
          </cell>
          <cell r="R60">
            <v>158.38260100000002</v>
          </cell>
          <cell r="S60">
            <v>172.38499999999999</v>
          </cell>
          <cell r="T60">
            <v>6.0490370000000002</v>
          </cell>
          <cell r="U60">
            <v>19.702345000000001</v>
          </cell>
          <cell r="V60">
            <v>51.820591</v>
          </cell>
          <cell r="W60">
            <v>243.62099999999998</v>
          </cell>
          <cell r="X60">
            <v>195.04223599999997</v>
          </cell>
          <cell r="Y60">
            <v>36.777211000000001</v>
          </cell>
          <cell r="Z60">
            <v>36.777211000000001</v>
          </cell>
          <cell r="AA60">
            <v>243.62099999999998</v>
          </cell>
          <cell r="AB60">
            <v>19.812767000000001</v>
          </cell>
          <cell r="AC60">
            <v>195.04223599999997</v>
          </cell>
          <cell r="AD60">
            <v>36.777211000000001</v>
          </cell>
          <cell r="AE60">
            <v>818.07217900000001</v>
          </cell>
          <cell r="AF60">
            <v>607.09699999999998</v>
          </cell>
          <cell r="AG60">
            <v>95.512570285714276</v>
          </cell>
        </row>
        <row r="62">
          <cell r="B62" t="str">
            <v>Fornitori</v>
          </cell>
          <cell r="D62">
            <v>40.847989000000005</v>
          </cell>
          <cell r="E62">
            <v>23.392416999999998</v>
          </cell>
          <cell r="G62">
            <v>40.058323999999999</v>
          </cell>
          <cell r="H62">
            <v>39.828567999999997</v>
          </cell>
          <cell r="I62">
            <v>10.111027</v>
          </cell>
          <cell r="J62">
            <v>10.137516</v>
          </cell>
          <cell r="K62">
            <v>73.046837999999994</v>
          </cell>
          <cell r="L62">
            <v>73.046837999999994</v>
          </cell>
          <cell r="N62">
            <v>6.2705609999999998</v>
          </cell>
          <cell r="O62">
            <v>7.7344739999999996</v>
          </cell>
          <cell r="P62">
            <v>10.44</v>
          </cell>
          <cell r="Q62">
            <v>6.2705609999999998</v>
          </cell>
          <cell r="R62">
            <v>7.7344739999999996</v>
          </cell>
          <cell r="S62">
            <v>10.44</v>
          </cell>
          <cell r="T62">
            <v>0.82055299999999998</v>
          </cell>
          <cell r="U62">
            <v>0</v>
          </cell>
          <cell r="V62">
            <v>11.032216999999999</v>
          </cell>
          <cell r="W62">
            <v>58.256999999999998</v>
          </cell>
          <cell r="X62">
            <v>54.750954</v>
          </cell>
          <cell r="Y62">
            <v>3.7592E-2</v>
          </cell>
          <cell r="Z62">
            <v>3.7592E-2</v>
          </cell>
          <cell r="AA62">
            <v>58.256999999999998</v>
          </cell>
          <cell r="AB62">
            <v>5.6944429999999997</v>
          </cell>
          <cell r="AC62">
            <v>54.750954</v>
          </cell>
          <cell r="AD62">
            <v>3.7592E-2</v>
          </cell>
          <cell r="AE62">
            <v>106.72753899999999</v>
          </cell>
          <cell r="AF62">
            <v>153.423</v>
          </cell>
          <cell r="AG62">
            <v>14.778078714285714</v>
          </cell>
        </row>
        <row r="63">
          <cell r="B63" t="str">
            <v>Acconti da Clienti</v>
          </cell>
          <cell r="D63">
            <v>14.840654000000001</v>
          </cell>
          <cell r="E63">
            <v>0</v>
          </cell>
          <cell r="G63">
            <v>0</v>
          </cell>
          <cell r="H63">
            <v>1.99701</v>
          </cell>
          <cell r="I63">
            <v>0</v>
          </cell>
          <cell r="J63">
            <v>0</v>
          </cell>
          <cell r="K63">
            <v>1.0955090000000001</v>
          </cell>
          <cell r="L63">
            <v>1.0955090000000001</v>
          </cell>
          <cell r="N63">
            <v>0</v>
          </cell>
          <cell r="O63">
            <v>7.7561000000000005E-2</v>
          </cell>
          <cell r="P63">
            <v>0.187</v>
          </cell>
          <cell r="Q63">
            <v>0</v>
          </cell>
          <cell r="R63">
            <v>7.7561000000000005E-2</v>
          </cell>
          <cell r="S63">
            <v>0.187</v>
          </cell>
          <cell r="T63">
            <v>0</v>
          </cell>
          <cell r="U63">
            <v>0</v>
          </cell>
          <cell r="V63">
            <v>0.10863</v>
          </cell>
          <cell r="W63">
            <v>48.692999999999998</v>
          </cell>
          <cell r="X63">
            <v>6.9310770000000002</v>
          </cell>
          <cell r="Y63">
            <v>0</v>
          </cell>
          <cell r="Z63">
            <v>0</v>
          </cell>
          <cell r="AA63">
            <v>48.692999999999998</v>
          </cell>
          <cell r="AB63">
            <v>0.15584200000000001</v>
          </cell>
          <cell r="AC63">
            <v>6.9310770000000002</v>
          </cell>
          <cell r="AD63">
            <v>0</v>
          </cell>
          <cell r="AE63">
            <v>394.98238400000002</v>
          </cell>
          <cell r="AF63">
            <v>22.613</v>
          </cell>
          <cell r="AG63">
            <v>1.0279482857142856</v>
          </cell>
        </row>
        <row r="64">
          <cell r="B64" t="str">
            <v>Debiti vs Contr./Coll.</v>
          </cell>
          <cell r="D64">
            <v>1.859E-3</v>
          </cell>
          <cell r="E64">
            <v>9.7900000000000005E-4</v>
          </cell>
          <cell r="G64">
            <v>0</v>
          </cell>
          <cell r="H64">
            <v>5.4369000000000001E-2</v>
          </cell>
          <cell r="I64">
            <v>0</v>
          </cell>
          <cell r="J64">
            <v>0</v>
          </cell>
          <cell r="K64">
            <v>3.8023740000000004</v>
          </cell>
          <cell r="L64">
            <v>3.8023740000000004</v>
          </cell>
          <cell r="N64">
            <v>0</v>
          </cell>
          <cell r="O64">
            <v>0.90748700000000004</v>
          </cell>
          <cell r="P64">
            <v>5.7000000000000002E-2</v>
          </cell>
          <cell r="Q64">
            <v>0</v>
          </cell>
          <cell r="R64">
            <v>0.90748700000000004</v>
          </cell>
          <cell r="S64">
            <v>5.7000000000000002E-2</v>
          </cell>
          <cell r="T64">
            <v>0</v>
          </cell>
          <cell r="U64">
            <v>0</v>
          </cell>
          <cell r="V64">
            <v>1.870676</v>
          </cell>
          <cell r="W64">
            <v>2.5999999999999999E-2</v>
          </cell>
          <cell r="X64">
            <v>1.850846</v>
          </cell>
          <cell r="Y64">
            <v>5.0000000000000001E-3</v>
          </cell>
          <cell r="Z64">
            <v>5.0000000000000001E-3</v>
          </cell>
          <cell r="AA64">
            <v>2.5999999999999999E-2</v>
          </cell>
          <cell r="AB64">
            <v>0.38489400000000001</v>
          </cell>
          <cell r="AC64">
            <v>1.850846</v>
          </cell>
          <cell r="AD64">
            <v>5.0000000000000001E-3</v>
          </cell>
          <cell r="AE64">
            <v>8.1215100000000007</v>
          </cell>
          <cell r="AF64">
            <v>0</v>
          </cell>
          <cell r="AG64">
            <v>0.40304457142857142</v>
          </cell>
        </row>
        <row r="65">
          <cell r="B65" t="str">
            <v>Altri Debiti vs Contr./Coll.</v>
          </cell>
          <cell r="D65">
            <v>0</v>
          </cell>
          <cell r="E65">
            <v>0</v>
          </cell>
          <cell r="G65">
            <v>0</v>
          </cell>
          <cell r="H65">
            <v>0</v>
          </cell>
          <cell r="I65">
            <v>0</v>
          </cell>
          <cell r="J65">
            <v>0</v>
          </cell>
          <cell r="K65">
            <v>0</v>
          </cell>
          <cell r="L65">
            <v>0</v>
          </cell>
          <cell r="N65">
            <v>0</v>
          </cell>
          <cell r="O65">
            <v>0</v>
          </cell>
          <cell r="P65">
            <v>0</v>
          </cell>
          <cell r="Q65">
            <v>0</v>
          </cell>
          <cell r="R65">
            <v>0</v>
          </cell>
          <cell r="S65">
            <v>0</v>
          </cell>
          <cell r="T65">
            <v>4.17E-4</v>
          </cell>
          <cell r="U65">
            <v>0</v>
          </cell>
          <cell r="V65">
            <v>0</v>
          </cell>
          <cell r="W65">
            <v>0</v>
          </cell>
          <cell r="X65">
            <v>0</v>
          </cell>
          <cell r="Y65">
            <v>0</v>
          </cell>
          <cell r="Z65">
            <v>0</v>
          </cell>
          <cell r="AA65">
            <v>0</v>
          </cell>
          <cell r="AB65">
            <v>0</v>
          </cell>
          <cell r="AC65">
            <v>0</v>
          </cell>
          <cell r="AD65">
            <v>0</v>
          </cell>
          <cell r="AE65">
            <v>0</v>
          </cell>
          <cell r="AF65">
            <v>0</v>
          </cell>
          <cell r="AG65">
            <v>5.9571428571428572E-5</v>
          </cell>
        </row>
        <row r="66">
          <cell r="B66" t="str">
            <v>Altri Debiti</v>
          </cell>
          <cell r="D66">
            <v>7.5394970000000008</v>
          </cell>
          <cell r="E66">
            <v>6.2362409999999997</v>
          </cell>
          <cell r="G66">
            <v>15.787177</v>
          </cell>
          <cell r="H66">
            <v>14.882738</v>
          </cell>
          <cell r="I66">
            <v>0.29180499999999998</v>
          </cell>
          <cell r="J66">
            <v>0.29556500000000002</v>
          </cell>
          <cell r="K66">
            <v>9.5212660000000007</v>
          </cell>
          <cell r="L66">
            <v>9.5212660000000007</v>
          </cell>
          <cell r="N66">
            <v>1.791004</v>
          </cell>
          <cell r="O66">
            <v>4.4915229999999999</v>
          </cell>
          <cell r="P66">
            <v>6.9160000000000004</v>
          </cell>
          <cell r="Q66">
            <v>1.791004</v>
          </cell>
          <cell r="R66">
            <v>4.4915229999999999</v>
          </cell>
          <cell r="S66">
            <v>6.9160000000000004</v>
          </cell>
          <cell r="T66">
            <v>0.85650499999999996</v>
          </cell>
          <cell r="U66">
            <v>0</v>
          </cell>
          <cell r="V66">
            <v>0</v>
          </cell>
          <cell r="W66">
            <v>21.402000000000001</v>
          </cell>
          <cell r="X66">
            <v>13.022963000000001</v>
          </cell>
          <cell r="Y66">
            <v>0.17599500000000001</v>
          </cell>
          <cell r="Z66">
            <v>0.17599500000000001</v>
          </cell>
          <cell r="AA66">
            <v>21.402000000000001</v>
          </cell>
          <cell r="AB66">
            <v>5.4565599999999996</v>
          </cell>
          <cell r="AC66">
            <v>13.022963000000001</v>
          </cell>
          <cell r="AD66">
            <v>0.17599500000000001</v>
          </cell>
          <cell r="AE66">
            <v>55.142181000000001</v>
          </cell>
          <cell r="AF66">
            <v>90.242999999999995</v>
          </cell>
          <cell r="AG66">
            <v>4.7843187142857149</v>
          </cell>
        </row>
        <row r="67">
          <cell r="B67" t="str">
            <v>Fondo Rischi ed Oneri</v>
          </cell>
          <cell r="D67">
            <v>0.93154499999999996</v>
          </cell>
          <cell r="E67">
            <v>2.3684750000000001</v>
          </cell>
          <cell r="G67">
            <v>5.1526149999999999</v>
          </cell>
          <cell r="H67">
            <v>5.1526149999999999</v>
          </cell>
          <cell r="I67">
            <v>0.19228100000000001</v>
          </cell>
          <cell r="J67">
            <v>0.37691599999999997</v>
          </cell>
          <cell r="K67">
            <v>0.73512200000000005</v>
          </cell>
          <cell r="L67">
            <v>0.73512200000000005</v>
          </cell>
          <cell r="N67">
            <v>0</v>
          </cell>
          <cell r="O67">
            <v>0</v>
          </cell>
          <cell r="P67">
            <v>0.92300000000000004</v>
          </cell>
          <cell r="Q67">
            <v>0</v>
          </cell>
          <cell r="R67">
            <v>0</v>
          </cell>
          <cell r="S67">
            <v>0.92300000000000004</v>
          </cell>
          <cell r="T67">
            <v>1.3818E-2</v>
          </cell>
          <cell r="U67">
            <v>0</v>
          </cell>
          <cell r="V67">
            <v>6.4593040000000004</v>
          </cell>
          <cell r="W67">
            <v>5.5780000000000003</v>
          </cell>
          <cell r="X67">
            <v>0.53556800000000004</v>
          </cell>
          <cell r="Y67">
            <v>0.26875500000000002</v>
          </cell>
          <cell r="Z67">
            <v>0.26875500000000002</v>
          </cell>
          <cell r="AA67">
            <v>5.5780000000000003</v>
          </cell>
          <cell r="AB67">
            <v>0.122</v>
          </cell>
          <cell r="AC67">
            <v>0.53556800000000004</v>
          </cell>
          <cell r="AD67">
            <v>0.26875500000000002</v>
          </cell>
          <cell r="AE67">
            <v>35.841614999999997</v>
          </cell>
          <cell r="AF67">
            <v>32.939</v>
          </cell>
          <cell r="AG67">
            <v>0.58708799999999994</v>
          </cell>
        </row>
        <row r="68">
          <cell r="B68" t="str">
            <v>Passivo Circolante</v>
          </cell>
          <cell r="D68">
            <v>64.161544000000006</v>
          </cell>
          <cell r="E68">
            <v>31.998111999999999</v>
          </cell>
          <cell r="G68">
            <v>60.998115999999996</v>
          </cell>
          <cell r="H68">
            <v>61.915300000000002</v>
          </cell>
          <cell r="I68">
            <v>10.595113</v>
          </cell>
          <cell r="J68">
            <v>10.809996999999999</v>
          </cell>
          <cell r="K68">
            <v>88.201109000000002</v>
          </cell>
          <cell r="L68">
            <v>88.201109000000002</v>
          </cell>
          <cell r="N68">
            <v>8.0615649999999999</v>
          </cell>
          <cell r="O68">
            <v>13.211044999999999</v>
          </cell>
          <cell r="P68">
            <v>18.523000000000003</v>
          </cell>
          <cell r="Q68">
            <v>8.0615649999999999</v>
          </cell>
          <cell r="R68">
            <v>13.211044999999999</v>
          </cell>
          <cell r="S68">
            <v>18.523000000000003</v>
          </cell>
          <cell r="T68">
            <v>1.6912929999999999</v>
          </cell>
          <cell r="U68">
            <v>0</v>
          </cell>
          <cell r="V68">
            <v>19.470827</v>
          </cell>
          <cell r="W68">
            <v>133.95599999999999</v>
          </cell>
          <cell r="X68">
            <v>77.091408000000001</v>
          </cell>
          <cell r="Y68">
            <v>0.48734200000000005</v>
          </cell>
          <cell r="Z68">
            <v>0.48734200000000005</v>
          </cell>
          <cell r="AA68">
            <v>133.95599999999999</v>
          </cell>
          <cell r="AB68">
            <v>11.813738999999998</v>
          </cell>
          <cell r="AC68">
            <v>77.091408000000001</v>
          </cell>
          <cell r="AD68">
            <v>0.48734200000000005</v>
          </cell>
          <cell r="AE68">
            <v>600.81522900000004</v>
          </cell>
          <cell r="AF68">
            <v>299.21800000000002</v>
          </cell>
          <cell r="AG68">
            <v>21.580537857142858</v>
          </cell>
        </row>
        <row r="70">
          <cell r="B70" t="str">
            <v>Banche</v>
          </cell>
          <cell r="D70">
            <v>18.761044999999999</v>
          </cell>
          <cell r="E70">
            <v>16.260469000000001</v>
          </cell>
          <cell r="G70">
            <v>68.609138999999999</v>
          </cell>
          <cell r="H70">
            <v>70.871110999999999</v>
          </cell>
          <cell r="I70">
            <v>1.490872</v>
          </cell>
          <cell r="J70">
            <v>1.906906</v>
          </cell>
          <cell r="K70">
            <v>31.173196000000001</v>
          </cell>
          <cell r="L70">
            <v>31.173196000000001</v>
          </cell>
          <cell r="N70">
            <v>13.657889000000001</v>
          </cell>
          <cell r="O70">
            <v>0</v>
          </cell>
          <cell r="P70">
            <v>4.3970000000000002</v>
          </cell>
          <cell r="Q70">
            <v>13.657889000000001</v>
          </cell>
          <cell r="R70">
            <v>0</v>
          </cell>
          <cell r="S70">
            <v>4.3970000000000002</v>
          </cell>
          <cell r="T70">
            <v>1.2286790000000001</v>
          </cell>
          <cell r="U70">
            <v>0</v>
          </cell>
          <cell r="V70">
            <v>14.899428</v>
          </cell>
          <cell r="W70">
            <v>46.994</v>
          </cell>
          <cell r="X70">
            <v>76.719386</v>
          </cell>
          <cell r="Y70">
            <v>3.9999999999999998E-6</v>
          </cell>
          <cell r="Z70">
            <v>3.9999999999999998E-6</v>
          </cell>
          <cell r="AA70">
            <v>46.994</v>
          </cell>
          <cell r="AB70">
            <v>4.9326749999999997</v>
          </cell>
          <cell r="AC70">
            <v>76.719386</v>
          </cell>
          <cell r="AD70">
            <v>3.9999999999999998E-6</v>
          </cell>
          <cell r="AE70">
            <v>65.550044</v>
          </cell>
          <cell r="AF70">
            <v>15.401999999999999</v>
          </cell>
          <cell r="AG70">
            <v>16.037632428571431</v>
          </cell>
        </row>
        <row r="71">
          <cell r="B71" t="str">
            <v>TFR</v>
          </cell>
          <cell r="D71">
            <v>7.1912070000000003</v>
          </cell>
          <cell r="E71">
            <v>6.5283720000000001</v>
          </cell>
          <cell r="G71">
            <v>11.853835</v>
          </cell>
          <cell r="H71">
            <v>11.973169</v>
          </cell>
          <cell r="I71">
            <v>1.179314</v>
          </cell>
          <cell r="J71">
            <v>3.325021</v>
          </cell>
          <cell r="K71">
            <v>5.0642399999999999</v>
          </cell>
          <cell r="L71">
            <v>5.0642399999999999</v>
          </cell>
          <cell r="N71">
            <v>0.43585200000000002</v>
          </cell>
          <cell r="O71">
            <v>2.282842</v>
          </cell>
          <cell r="P71">
            <v>2.9590000000000001</v>
          </cell>
          <cell r="Q71">
            <v>0.43585200000000002</v>
          </cell>
          <cell r="R71">
            <v>2.282842</v>
          </cell>
          <cell r="S71">
            <v>2.9590000000000001</v>
          </cell>
          <cell r="T71">
            <v>1.8927210000000001</v>
          </cell>
          <cell r="U71">
            <v>0</v>
          </cell>
          <cell r="V71">
            <v>12.158744</v>
          </cell>
          <cell r="W71">
            <v>40.868000000000002</v>
          </cell>
          <cell r="X71">
            <v>16.857386999999999</v>
          </cell>
          <cell r="Y71">
            <v>0</v>
          </cell>
          <cell r="Z71">
            <v>0</v>
          </cell>
          <cell r="AA71">
            <v>40.868000000000002</v>
          </cell>
          <cell r="AB71">
            <v>2.7743820000000001</v>
          </cell>
          <cell r="AC71">
            <v>16.857386999999999</v>
          </cell>
          <cell r="AD71">
            <v>0</v>
          </cell>
          <cell r="AE71">
            <v>59.515827000000002</v>
          </cell>
          <cell r="AF71">
            <v>58.445999999999998</v>
          </cell>
          <cell r="AG71">
            <v>4.4223105714285706</v>
          </cell>
        </row>
        <row r="72">
          <cell r="B72" t="str">
            <v>Ratei e Risconti</v>
          </cell>
          <cell r="D72">
            <v>0.117116</v>
          </cell>
          <cell r="E72">
            <v>0.132602</v>
          </cell>
          <cell r="G72">
            <v>3.0490159999999999</v>
          </cell>
          <cell r="H72">
            <v>3.1586419999999999</v>
          </cell>
          <cell r="I72">
            <v>5.2129999999999998E-3</v>
          </cell>
          <cell r="J72">
            <v>9.3626000000000001E-2</v>
          </cell>
          <cell r="K72">
            <v>0.163355</v>
          </cell>
          <cell r="L72">
            <v>0.163355</v>
          </cell>
          <cell r="N72">
            <v>1.8109999999999999E-3</v>
          </cell>
          <cell r="O72">
            <v>7.1396069999999998</v>
          </cell>
          <cell r="P72">
            <v>8.7129999999999992</v>
          </cell>
          <cell r="Q72">
            <v>1.8109999999999999E-3</v>
          </cell>
          <cell r="R72">
            <v>7.1396069999999998</v>
          </cell>
          <cell r="S72">
            <v>8.7129999999999992</v>
          </cell>
          <cell r="T72">
            <v>5.2170000000000003E-3</v>
          </cell>
          <cell r="U72">
            <v>0</v>
          </cell>
          <cell r="V72">
            <v>4.3800000000000002E-4</v>
          </cell>
          <cell r="W72">
            <v>2.4E-2</v>
          </cell>
          <cell r="X72">
            <v>1.137513</v>
          </cell>
          <cell r="Y72">
            <v>0</v>
          </cell>
          <cell r="Z72">
            <v>0</v>
          </cell>
          <cell r="AA72">
            <v>2.4E-2</v>
          </cell>
          <cell r="AB72">
            <v>0</v>
          </cell>
          <cell r="AC72">
            <v>1.137513</v>
          </cell>
          <cell r="AD72">
            <v>0</v>
          </cell>
          <cell r="AE72">
            <v>1.2936460000000001</v>
          </cell>
          <cell r="AF72">
            <v>1.387</v>
          </cell>
          <cell r="AG72">
            <v>2.4471071428571425</v>
          </cell>
        </row>
        <row r="73">
          <cell r="E73">
            <v>0</v>
          </cell>
          <cell r="G73">
            <v>0</v>
          </cell>
          <cell r="H73">
            <v>0</v>
          </cell>
          <cell r="I73">
            <v>0</v>
          </cell>
          <cell r="J73">
            <v>0</v>
          </cell>
          <cell r="L73">
            <v>0</v>
          </cell>
          <cell r="N73">
            <v>0</v>
          </cell>
          <cell r="O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row>
        <row r="74">
          <cell r="B74" t="str">
            <v>Patrimonio Netto</v>
          </cell>
          <cell r="D74">
            <v>9.2642889999999998</v>
          </cell>
          <cell r="E74">
            <v>17.291481999999998</v>
          </cell>
          <cell r="G74">
            <v>17.598617999999998</v>
          </cell>
          <cell r="H74">
            <v>17.279426000000001</v>
          </cell>
          <cell r="I74">
            <v>-6.4946989999999998</v>
          </cell>
          <cell r="J74">
            <v>-5.5681130000000003</v>
          </cell>
          <cell r="K74">
            <v>6.9822350000000002</v>
          </cell>
          <cell r="L74">
            <v>6.9822350000000002</v>
          </cell>
          <cell r="N74">
            <v>5.5837529999999997</v>
          </cell>
          <cell r="O74">
            <v>135.74910800000001</v>
          </cell>
          <cell r="P74">
            <v>137.79300000000001</v>
          </cell>
          <cell r="Q74">
            <v>5.5837529999999997</v>
          </cell>
          <cell r="R74">
            <v>135.74910800000001</v>
          </cell>
          <cell r="S74">
            <v>137.79300000000001</v>
          </cell>
          <cell r="T74">
            <v>1.2311270000000001</v>
          </cell>
          <cell r="U74">
            <v>0</v>
          </cell>
          <cell r="V74">
            <v>5.2911539999999997</v>
          </cell>
          <cell r="W74">
            <v>21.779</v>
          </cell>
          <cell r="X74">
            <v>23.236542</v>
          </cell>
          <cell r="Y74">
            <v>36.289864999999999</v>
          </cell>
          <cell r="Z74">
            <v>36.289864999999999</v>
          </cell>
          <cell r="AA74">
            <v>21.779</v>
          </cell>
          <cell r="AB74">
            <v>0.29197400000000001</v>
          </cell>
          <cell r="AC74">
            <v>23.236542</v>
          </cell>
          <cell r="AD74">
            <v>36.289864999999999</v>
          </cell>
          <cell r="AE74">
            <v>156.44747699999999</v>
          </cell>
          <cell r="AF74">
            <v>232.66399999999999</v>
          </cell>
          <cell r="AG74">
            <v>51.024982428571434</v>
          </cell>
        </row>
        <row r="76">
          <cell r="B76" t="str">
            <v>Totale Passivo</v>
          </cell>
          <cell r="D76">
            <v>99.495201000000009</v>
          </cell>
          <cell r="E76">
            <v>72.211037000000005</v>
          </cell>
          <cell r="G76">
            <v>162.108724</v>
          </cell>
          <cell r="H76">
            <v>165.19764800000002</v>
          </cell>
          <cell r="I76">
            <v>6.7758130000000003</v>
          </cell>
          <cell r="J76">
            <v>10.567436999999998</v>
          </cell>
          <cell r="K76">
            <v>131.584135</v>
          </cell>
          <cell r="L76">
            <v>131.584135</v>
          </cell>
          <cell r="N76">
            <v>27.740870000000001</v>
          </cell>
          <cell r="O76">
            <v>158.38260200000002</v>
          </cell>
          <cell r="P76">
            <v>172.38499999999999</v>
          </cell>
          <cell r="Q76">
            <v>27.740870000000001</v>
          </cell>
          <cell r="R76">
            <v>158.38260200000002</v>
          </cell>
          <cell r="S76">
            <v>172.38499999999999</v>
          </cell>
          <cell r="T76">
            <v>6.0490370000000002</v>
          </cell>
          <cell r="U76">
            <v>0</v>
          </cell>
          <cell r="V76">
            <v>51.820591</v>
          </cell>
          <cell r="W76">
            <v>243.62099999999998</v>
          </cell>
          <cell r="X76">
            <v>195.042236</v>
          </cell>
          <cell r="Y76">
            <v>36.777211000000001</v>
          </cell>
          <cell r="Z76">
            <v>36.777211000000001</v>
          </cell>
          <cell r="AA76">
            <v>243.62099999999998</v>
          </cell>
          <cell r="AB76">
            <v>19.812769999999997</v>
          </cell>
          <cell r="AC76">
            <v>195.042236</v>
          </cell>
          <cell r="AD76">
            <v>36.777211000000001</v>
          </cell>
          <cell r="AE76">
            <v>818.07217900000001</v>
          </cell>
          <cell r="AF76">
            <v>607.11699999999996</v>
          </cell>
          <cell r="AG76">
            <v>95.512570428571436</v>
          </cell>
        </row>
        <row r="79">
          <cell r="B79" t="str">
            <v>INDICATORI</v>
          </cell>
        </row>
        <row r="83">
          <cell r="B83" t="str">
            <v>Immobilizzazioni</v>
          </cell>
          <cell r="D83">
            <v>0</v>
          </cell>
          <cell r="E83">
            <v>2.5966149999999999</v>
          </cell>
          <cell r="F83">
            <v>0</v>
          </cell>
          <cell r="G83">
            <v>0</v>
          </cell>
          <cell r="H83">
            <v>0</v>
          </cell>
          <cell r="I83">
            <v>0</v>
          </cell>
          <cell r="J83">
            <v>0</v>
          </cell>
          <cell r="K83">
            <v>0</v>
          </cell>
          <cell r="L83">
            <v>0</v>
          </cell>
          <cell r="M83">
            <v>0</v>
          </cell>
          <cell r="N83">
            <v>0</v>
          </cell>
          <cell r="O83">
            <v>0</v>
          </cell>
          <cell r="P83">
            <v>0</v>
          </cell>
          <cell r="Q83">
            <v>7.4115979999999997</v>
          </cell>
          <cell r="R83">
            <v>63.440890000000003</v>
          </cell>
          <cell r="S83">
            <v>72.303000000000011</v>
          </cell>
          <cell r="T83">
            <v>1.1072529999999998</v>
          </cell>
          <cell r="U83">
            <v>0</v>
          </cell>
          <cell r="V83">
            <v>0</v>
          </cell>
          <cell r="W83">
            <v>0</v>
          </cell>
          <cell r="X83">
            <v>0</v>
          </cell>
          <cell r="Y83">
            <v>0</v>
          </cell>
          <cell r="Z83">
            <v>0</v>
          </cell>
          <cell r="AA83">
            <v>0</v>
          </cell>
          <cell r="AB83">
            <v>0</v>
          </cell>
          <cell r="AC83">
            <v>32.887982999999998</v>
          </cell>
          <cell r="AD83">
            <v>33.760136000000003</v>
          </cell>
          <cell r="AE83">
            <v>0</v>
          </cell>
          <cell r="AF83">
            <v>0</v>
          </cell>
          <cell r="AG83">
            <v>0</v>
          </cell>
        </row>
        <row r="84">
          <cell r="B84" t="str">
            <v>Circolante Netto</v>
          </cell>
          <cell r="D84">
            <v>0</v>
          </cell>
          <cell r="E84">
            <v>37.206160999999994</v>
          </cell>
          <cell r="F84">
            <v>0</v>
          </cell>
          <cell r="G84">
            <v>0</v>
          </cell>
          <cell r="H84">
            <v>0</v>
          </cell>
          <cell r="I84">
            <v>0</v>
          </cell>
          <cell r="J84">
            <v>0</v>
          </cell>
          <cell r="K84">
            <v>0</v>
          </cell>
          <cell r="L84">
            <v>0</v>
          </cell>
          <cell r="M84">
            <v>0</v>
          </cell>
          <cell r="N84">
            <v>0</v>
          </cell>
          <cell r="O84">
            <v>0</v>
          </cell>
          <cell r="P84">
            <v>0</v>
          </cell>
          <cell r="Q84">
            <v>12.114403999999995</v>
          </cell>
          <cell r="R84">
            <v>57.169457000000008</v>
          </cell>
          <cell r="S84">
            <v>54.213000000000008</v>
          </cell>
          <cell r="T84">
            <v>3.0877940000000006</v>
          </cell>
          <cell r="U84">
            <v>0</v>
          </cell>
          <cell r="V84">
            <v>0</v>
          </cell>
          <cell r="W84">
            <v>0</v>
          </cell>
          <cell r="X84">
            <v>0</v>
          </cell>
          <cell r="Y84">
            <v>0</v>
          </cell>
          <cell r="Z84">
            <v>0</v>
          </cell>
          <cell r="AA84">
            <v>0</v>
          </cell>
          <cell r="AB84">
            <v>0</v>
          </cell>
          <cell r="AC84">
            <v>75.728642999999991</v>
          </cell>
          <cell r="AD84">
            <v>1.9194970000000002</v>
          </cell>
          <cell r="AE84">
            <v>0</v>
          </cell>
          <cell r="AF84">
            <v>0</v>
          </cell>
          <cell r="AG84">
            <v>0</v>
          </cell>
        </row>
        <row r="85">
          <cell r="B85" t="str">
            <v>TFR</v>
          </cell>
          <cell r="D85">
            <v>0</v>
          </cell>
          <cell r="E85">
            <v>-6.5283720000000001</v>
          </cell>
          <cell r="F85">
            <v>0</v>
          </cell>
          <cell r="G85">
            <v>0</v>
          </cell>
          <cell r="H85">
            <v>0</v>
          </cell>
          <cell r="I85">
            <v>0</v>
          </cell>
          <cell r="J85">
            <v>0</v>
          </cell>
          <cell r="K85">
            <v>0</v>
          </cell>
          <cell r="L85">
            <v>0</v>
          </cell>
          <cell r="M85">
            <v>0</v>
          </cell>
          <cell r="N85">
            <v>0</v>
          </cell>
          <cell r="O85">
            <v>0</v>
          </cell>
          <cell r="P85">
            <v>0</v>
          </cell>
          <cell r="Q85">
            <v>-0.43585200000000002</v>
          </cell>
          <cell r="R85">
            <v>-2.282842</v>
          </cell>
          <cell r="S85">
            <v>-2.9590000000000001</v>
          </cell>
          <cell r="T85">
            <v>-1.8927210000000001</v>
          </cell>
          <cell r="U85">
            <v>0</v>
          </cell>
          <cell r="V85">
            <v>0</v>
          </cell>
          <cell r="W85">
            <v>0</v>
          </cell>
          <cell r="X85">
            <v>0</v>
          </cell>
          <cell r="Y85">
            <v>0</v>
          </cell>
          <cell r="Z85">
            <v>0</v>
          </cell>
          <cell r="AA85">
            <v>0</v>
          </cell>
          <cell r="AB85">
            <v>0</v>
          </cell>
          <cell r="AC85">
            <v>-16.857386999999999</v>
          </cell>
          <cell r="AD85">
            <v>0</v>
          </cell>
          <cell r="AE85">
            <v>0</v>
          </cell>
          <cell r="AF85">
            <v>0</v>
          </cell>
          <cell r="AG85">
            <v>0</v>
          </cell>
        </row>
        <row r="86">
          <cell r="B86" t="str">
            <v>Capitale Investito</v>
          </cell>
          <cell r="D86">
            <v>0</v>
          </cell>
          <cell r="E86">
            <v>33.274403999999997</v>
          </cell>
          <cell r="F86">
            <v>0</v>
          </cell>
          <cell r="G86">
            <v>0</v>
          </cell>
          <cell r="H86">
            <v>0</v>
          </cell>
          <cell r="I86">
            <v>0</v>
          </cell>
          <cell r="J86">
            <v>0</v>
          </cell>
          <cell r="K86">
            <v>0</v>
          </cell>
          <cell r="L86">
            <v>0</v>
          </cell>
          <cell r="M86">
            <v>0</v>
          </cell>
          <cell r="N86">
            <v>0</v>
          </cell>
          <cell r="O86">
            <v>0</v>
          </cell>
          <cell r="P86">
            <v>0</v>
          </cell>
          <cell r="Q86">
            <v>19.090149999999994</v>
          </cell>
          <cell r="R86">
            <v>118.32750500000002</v>
          </cell>
          <cell r="S86">
            <v>123.55700000000002</v>
          </cell>
          <cell r="T86">
            <v>2.3023260000000008</v>
          </cell>
          <cell r="U86">
            <v>0</v>
          </cell>
          <cell r="V86">
            <v>0</v>
          </cell>
          <cell r="W86">
            <v>0</v>
          </cell>
          <cell r="X86">
            <v>0</v>
          </cell>
          <cell r="Y86">
            <v>0</v>
          </cell>
          <cell r="Z86">
            <v>0</v>
          </cell>
          <cell r="AA86">
            <v>0</v>
          </cell>
          <cell r="AB86">
            <v>0</v>
          </cell>
          <cell r="AC86">
            <v>91.759238999999994</v>
          </cell>
          <cell r="AD86">
            <v>35.679633000000003</v>
          </cell>
          <cell r="AE86">
            <v>0</v>
          </cell>
          <cell r="AF86">
            <v>0</v>
          </cell>
          <cell r="AG86">
            <v>0</v>
          </cell>
        </row>
        <row r="88">
          <cell r="B88" t="str">
            <v>PFN (stimata)</v>
          </cell>
          <cell r="D88">
            <v>0</v>
          </cell>
          <cell r="E88">
            <v>-15.982922</v>
          </cell>
          <cell r="F88">
            <v>0</v>
          </cell>
          <cell r="G88">
            <v>0</v>
          </cell>
          <cell r="H88">
            <v>0</v>
          </cell>
          <cell r="I88">
            <v>0</v>
          </cell>
          <cell r="J88">
            <v>0</v>
          </cell>
          <cell r="K88">
            <v>0</v>
          </cell>
          <cell r="L88">
            <v>0</v>
          </cell>
          <cell r="M88">
            <v>0</v>
          </cell>
          <cell r="N88">
            <v>0</v>
          </cell>
          <cell r="O88">
            <v>0</v>
          </cell>
          <cell r="P88">
            <v>0</v>
          </cell>
          <cell r="Q88">
            <v>-13.506397000000002</v>
          </cell>
          <cell r="R88">
            <v>17.421602</v>
          </cell>
          <cell r="S88">
            <v>14.235999999999999</v>
          </cell>
          <cell r="T88">
            <v>-1.071199</v>
          </cell>
          <cell r="U88">
            <v>0</v>
          </cell>
          <cell r="V88">
            <v>0</v>
          </cell>
          <cell r="W88">
            <v>0</v>
          </cell>
          <cell r="X88">
            <v>0</v>
          </cell>
          <cell r="Y88">
            <v>0</v>
          </cell>
          <cell r="Z88">
            <v>0</v>
          </cell>
          <cell r="AA88">
            <v>0</v>
          </cell>
          <cell r="AB88">
            <v>0</v>
          </cell>
          <cell r="AC88">
            <v>-68.522696999999994</v>
          </cell>
          <cell r="AD88">
            <v>0.610232</v>
          </cell>
          <cell r="AE88">
            <v>0</v>
          </cell>
          <cell r="AF88">
            <v>0</v>
          </cell>
          <cell r="AG88">
            <v>0</v>
          </cell>
        </row>
        <row r="89">
          <cell r="B89" t="str">
            <v>Patrimonio Netto</v>
          </cell>
          <cell r="D89">
            <v>0</v>
          </cell>
          <cell r="E89">
            <v>17.291481999999998</v>
          </cell>
          <cell r="F89">
            <v>0</v>
          </cell>
          <cell r="G89">
            <v>0</v>
          </cell>
          <cell r="H89">
            <v>0</v>
          </cell>
          <cell r="I89">
            <v>0</v>
          </cell>
          <cell r="J89">
            <v>0</v>
          </cell>
          <cell r="K89">
            <v>0</v>
          </cell>
          <cell r="L89">
            <v>0</v>
          </cell>
          <cell r="M89">
            <v>0</v>
          </cell>
          <cell r="N89">
            <v>0</v>
          </cell>
          <cell r="O89">
            <v>0</v>
          </cell>
          <cell r="P89">
            <v>0</v>
          </cell>
          <cell r="Q89">
            <v>5.5837529999999997</v>
          </cell>
          <cell r="R89">
            <v>135.74910800000001</v>
          </cell>
          <cell r="S89">
            <v>137.79300000000001</v>
          </cell>
          <cell r="T89">
            <v>1.2311270000000001</v>
          </cell>
          <cell r="U89">
            <v>0</v>
          </cell>
          <cell r="V89">
            <v>0</v>
          </cell>
          <cell r="W89">
            <v>0</v>
          </cell>
          <cell r="X89">
            <v>0</v>
          </cell>
          <cell r="Y89">
            <v>0</v>
          </cell>
          <cell r="Z89">
            <v>0</v>
          </cell>
          <cell r="AA89">
            <v>0</v>
          </cell>
          <cell r="AB89">
            <v>0</v>
          </cell>
          <cell r="AC89">
            <v>23.236542</v>
          </cell>
          <cell r="AD89">
            <v>36.289864999999999</v>
          </cell>
          <cell r="AE89">
            <v>0</v>
          </cell>
          <cell r="AF89">
            <v>0</v>
          </cell>
          <cell r="AG89">
            <v>0</v>
          </cell>
        </row>
        <row r="90">
          <cell r="B90" t="str">
            <v>Totale Fonti finanziamento</v>
          </cell>
          <cell r="D90">
            <v>0</v>
          </cell>
          <cell r="E90">
            <v>33.274403999999997</v>
          </cell>
          <cell r="F90">
            <v>0</v>
          </cell>
          <cell r="G90">
            <v>0</v>
          </cell>
          <cell r="H90">
            <v>0</v>
          </cell>
          <cell r="I90">
            <v>0</v>
          </cell>
          <cell r="J90">
            <v>0</v>
          </cell>
          <cell r="K90">
            <v>0</v>
          </cell>
          <cell r="L90">
            <v>0</v>
          </cell>
          <cell r="M90">
            <v>0</v>
          </cell>
          <cell r="N90">
            <v>0</v>
          </cell>
          <cell r="O90">
            <v>0</v>
          </cell>
          <cell r="P90">
            <v>0</v>
          </cell>
          <cell r="Q90">
            <v>19.090150000000001</v>
          </cell>
          <cell r="R90">
            <v>118.327506</v>
          </cell>
          <cell r="S90">
            <v>123.557</v>
          </cell>
          <cell r="T90">
            <v>2.3023259999999999</v>
          </cell>
          <cell r="U90">
            <v>0</v>
          </cell>
          <cell r="V90">
            <v>0</v>
          </cell>
          <cell r="W90">
            <v>0</v>
          </cell>
          <cell r="X90">
            <v>0</v>
          </cell>
          <cell r="Y90">
            <v>0</v>
          </cell>
          <cell r="Z90">
            <v>0</v>
          </cell>
          <cell r="AA90">
            <v>0</v>
          </cell>
          <cell r="AB90">
            <v>0</v>
          </cell>
          <cell r="AC90">
            <v>91.759238999999994</v>
          </cell>
          <cell r="AD90">
            <v>35.679632999999995</v>
          </cell>
          <cell r="AE90">
            <v>0</v>
          </cell>
          <cell r="AF90">
            <v>0</v>
          </cell>
          <cell r="AG90">
            <v>0</v>
          </cell>
        </row>
        <row r="92">
          <cell r="B92" t="str">
            <v>D/E</v>
          </cell>
          <cell r="D92" t="e">
            <v>#DIV/0!</v>
          </cell>
          <cell r="E92">
            <v>0.92432343277458817</v>
          </cell>
          <cell r="F92" t="e">
            <v>#DIV/0!</v>
          </cell>
          <cell r="G92" t="e">
            <v>#DIV/0!</v>
          </cell>
          <cell r="H92" t="e">
            <v>#DIV/0!</v>
          </cell>
          <cell r="I92" t="e">
            <v>#DIV/0!</v>
          </cell>
          <cell r="J92" t="e">
            <v>#DIV/0!</v>
          </cell>
          <cell r="K92" t="e">
            <v>#DIV/0!</v>
          </cell>
          <cell r="L92" t="e">
            <v>#DIV/0!</v>
          </cell>
          <cell r="M92" t="e">
            <v>#DIV/0!</v>
          </cell>
          <cell r="N92" t="e">
            <v>#DIV/0!</v>
          </cell>
          <cell r="O92" t="e">
            <v>#DIV/0!</v>
          </cell>
          <cell r="P92" t="e">
            <v>#DIV/0!</v>
          </cell>
          <cell r="Q92">
            <v>2.4188743663983709</v>
          </cell>
          <cell r="R92">
            <v>-0.12833676962356172</v>
          </cell>
          <cell r="S92">
            <v>-0.10331439187767157</v>
          </cell>
          <cell r="T92">
            <v>0.87009626139301632</v>
          </cell>
          <cell r="U92" t="e">
            <v>#DIV/0!</v>
          </cell>
          <cell r="V92" t="e">
            <v>#DIV/0!</v>
          </cell>
          <cell r="W92" t="e">
            <v>#DIV/0!</v>
          </cell>
          <cell r="X92" t="e">
            <v>#DIV/0!</v>
          </cell>
          <cell r="Y92" t="e">
            <v>#DIV/0!</v>
          </cell>
          <cell r="Z92" t="e">
            <v>#DIV/0!</v>
          </cell>
          <cell r="AA92" t="e">
            <v>#DIV/0!</v>
          </cell>
          <cell r="AB92" t="e">
            <v>#DIV/0!</v>
          </cell>
          <cell r="AC92">
            <v>2.9489197230809987</v>
          </cell>
          <cell r="AD92">
            <v>-1.6815493802470747E-2</v>
          </cell>
          <cell r="AE92" t="e">
            <v>#DIV/0!</v>
          </cell>
          <cell r="AF92" t="e">
            <v>#DIV/0!</v>
          </cell>
          <cell r="AG92" t="e">
            <v>#DIV/0!</v>
          </cell>
        </row>
        <row r="94">
          <cell r="B94" t="str">
            <v>Patrimonio Netto Rettificato</v>
          </cell>
          <cell r="D94">
            <v>0</v>
          </cell>
          <cell r="E94">
            <v>15.818976999999999</v>
          </cell>
          <cell r="F94">
            <v>0</v>
          </cell>
          <cell r="G94">
            <v>0</v>
          </cell>
          <cell r="H94">
            <v>0</v>
          </cell>
          <cell r="I94">
            <v>0</v>
          </cell>
          <cell r="J94">
            <v>0</v>
          </cell>
          <cell r="K94">
            <v>0</v>
          </cell>
          <cell r="L94">
            <v>0</v>
          </cell>
          <cell r="M94">
            <v>0</v>
          </cell>
          <cell r="N94">
            <v>0</v>
          </cell>
          <cell r="O94">
            <v>0</v>
          </cell>
          <cell r="P94">
            <v>0</v>
          </cell>
          <cell r="Q94">
            <v>-4.2597999999999914E-2</v>
          </cell>
          <cell r="R94">
            <v>133.21286600000002</v>
          </cell>
          <cell r="S94">
            <v>130.31100000000001</v>
          </cell>
          <cell r="T94">
            <v>1.2206080000000001</v>
          </cell>
          <cell r="U94">
            <v>0</v>
          </cell>
          <cell r="V94">
            <v>0</v>
          </cell>
          <cell r="W94">
            <v>0</v>
          </cell>
          <cell r="X94">
            <v>0</v>
          </cell>
          <cell r="Y94">
            <v>0</v>
          </cell>
          <cell r="Z94">
            <v>0</v>
          </cell>
          <cell r="AA94">
            <v>0</v>
          </cell>
          <cell r="AB94">
            <v>0</v>
          </cell>
          <cell r="AC94">
            <v>21.612553999999999</v>
          </cell>
          <cell r="AD94">
            <v>36.242137</v>
          </cell>
          <cell r="AE94">
            <v>0</v>
          </cell>
          <cell r="AF94">
            <v>0</v>
          </cell>
          <cell r="AG94">
            <v>0</v>
          </cell>
        </row>
        <row r="96">
          <cell r="B96" t="str">
            <v>D/(E rettificato)</v>
          </cell>
          <cell r="D96" t="str">
            <v>n.d.</v>
          </cell>
          <cell r="E96">
            <v>1.0103638180901333</v>
          </cell>
          <cell r="F96" t="str">
            <v>n.d.</v>
          </cell>
          <cell r="G96" t="str">
            <v>n.d.</v>
          </cell>
          <cell r="H96" t="str">
            <v>n.d.</v>
          </cell>
          <cell r="I96" t="str">
            <v>n.d.</v>
          </cell>
          <cell r="J96" t="str">
            <v>n.d.</v>
          </cell>
          <cell r="K96" t="str">
            <v>n.d.</v>
          </cell>
          <cell r="L96" t="str">
            <v>n.d.</v>
          </cell>
          <cell r="M96" t="str">
            <v>n.d.</v>
          </cell>
          <cell r="N96" t="str">
            <v>n.d.</v>
          </cell>
          <cell r="O96" t="str">
            <v>n.d.</v>
          </cell>
          <cell r="P96" t="str">
            <v>n.d.</v>
          </cell>
          <cell r="Q96" t="str">
            <v>E rettificato&lt;0</v>
          </cell>
          <cell r="R96">
            <v>-0.13078017554250351</v>
          </cell>
          <cell r="S96">
            <v>-0.10924634144469766</v>
          </cell>
          <cell r="T96">
            <v>0.87759460858850658</v>
          </cell>
          <cell r="U96" t="str">
            <v>n.d.</v>
          </cell>
          <cell r="V96" t="str">
            <v>n.d.</v>
          </cell>
          <cell r="W96" t="str">
            <v>n.d.</v>
          </cell>
          <cell r="X96" t="str">
            <v>n.d.</v>
          </cell>
          <cell r="Y96" t="str">
            <v>n.d.</v>
          </cell>
          <cell r="Z96" t="str">
            <v>n.d.</v>
          </cell>
          <cell r="AA96" t="str">
            <v>n.d.</v>
          </cell>
          <cell r="AB96" t="str">
            <v>n.d.</v>
          </cell>
          <cell r="AC96">
            <v>3.1705043744482948</v>
          </cell>
          <cell r="AD96">
            <v>-1.6837638464862047E-2</v>
          </cell>
          <cell r="AE96" t="str">
            <v>n.d.</v>
          </cell>
          <cell r="AF96" t="str">
            <v>n.d.</v>
          </cell>
          <cell r="AG96" t="str">
            <v>n.d.</v>
          </cell>
        </row>
        <row r="99">
          <cell r="B99" t="str">
            <v>PFN/EBITDA</v>
          </cell>
          <cell r="D99" t="e">
            <v>#DIV/0!</v>
          </cell>
          <cell r="E99">
            <v>2.1330835492718929</v>
          </cell>
          <cell r="F99" t="e">
            <v>#DIV/0!</v>
          </cell>
          <cell r="G99" t="e">
            <v>#DIV/0!</v>
          </cell>
          <cell r="H99" t="e">
            <v>#DIV/0!</v>
          </cell>
          <cell r="I99" t="e">
            <v>#DIV/0!</v>
          </cell>
          <cell r="J99" t="e">
            <v>#DIV/0!</v>
          </cell>
          <cell r="K99" t="e">
            <v>#DIV/0!</v>
          </cell>
          <cell r="L99" t="e">
            <v>#DIV/0!</v>
          </cell>
          <cell r="M99" t="e">
            <v>#DIV/0!</v>
          </cell>
          <cell r="N99" t="e">
            <v>#DIV/0!</v>
          </cell>
          <cell r="O99" t="e">
            <v>#DIV/0!</v>
          </cell>
          <cell r="P99" t="e">
            <v>#DIV/0!</v>
          </cell>
          <cell r="Q99">
            <v>7.6581854160819445</v>
          </cell>
          <cell r="R99">
            <v>-3.4278385333505712</v>
          </cell>
          <cell r="S99">
            <v>-1.9224848075624577</v>
          </cell>
          <cell r="T99">
            <v>2.1955613218472059</v>
          </cell>
          <cell r="U99" t="e">
            <v>#DIV/0!</v>
          </cell>
          <cell r="V99" t="e">
            <v>#DIV/0!</v>
          </cell>
          <cell r="W99" t="e">
            <v>#DIV/0!</v>
          </cell>
          <cell r="X99" t="e">
            <v>#DIV/0!</v>
          </cell>
          <cell r="Y99" t="e">
            <v>#DIV/0!</v>
          </cell>
          <cell r="Z99" t="e">
            <v>#DIV/0!</v>
          </cell>
          <cell r="AA99" t="e">
            <v>#DIV/0!</v>
          </cell>
          <cell r="AB99" t="e">
            <v>#DIV/0!</v>
          </cell>
          <cell r="AC99">
            <v>5.4102280551919533</v>
          </cell>
          <cell r="AD99">
            <v>-0.84617763251858458</v>
          </cell>
          <cell r="AE99" t="e">
            <v>#DIV/0!</v>
          </cell>
          <cell r="AF99" t="e">
            <v>#DIV/0!</v>
          </cell>
          <cell r="AG99" t="e">
            <v>#DIV/0!</v>
          </cell>
        </row>
        <row r="100">
          <cell r="B100" t="str">
            <v>EBITDA/Proventi(Oneri) Finanz.</v>
          </cell>
          <cell r="D100" t="str">
            <v>n.d.</v>
          </cell>
          <cell r="E100">
            <v>-11.117037265633932</v>
          </cell>
          <cell r="F100" t="str">
            <v>n.d.</v>
          </cell>
          <cell r="G100" t="str">
            <v>n.d.</v>
          </cell>
          <cell r="H100" t="str">
            <v>n.d.</v>
          </cell>
          <cell r="I100" t="str">
            <v>n.d.</v>
          </cell>
          <cell r="J100" t="str">
            <v>n.d.</v>
          </cell>
          <cell r="K100" t="str">
            <v>n.d.</v>
          </cell>
          <cell r="L100" t="str">
            <v>n.d.</v>
          </cell>
          <cell r="M100" t="str">
            <v>n.d.</v>
          </cell>
          <cell r="N100" t="str">
            <v>n.d.</v>
          </cell>
          <cell r="O100" t="str">
            <v>n.d.</v>
          </cell>
          <cell r="P100" t="str">
            <v>n.d.</v>
          </cell>
          <cell r="Q100">
            <v>1.7603139241719217</v>
          </cell>
          <cell r="R100">
            <v>-3.1052079451100654</v>
          </cell>
          <cell r="S100">
            <v>-5.1747030048916844</v>
          </cell>
          <cell r="T100">
            <v>6.2067373134708177</v>
          </cell>
          <cell r="U100" t="str">
            <v>n.d.</v>
          </cell>
          <cell r="V100" t="str">
            <v>n.d.</v>
          </cell>
          <cell r="W100" t="str">
            <v>n.d.</v>
          </cell>
          <cell r="X100" t="str">
            <v>n.d.</v>
          </cell>
          <cell r="Y100" t="str">
            <v>n.d.</v>
          </cell>
          <cell r="Z100" t="str">
            <v>n.d.</v>
          </cell>
          <cell r="AA100" t="str">
            <v>n.d.</v>
          </cell>
          <cell r="AB100" t="str">
            <v>n.d.</v>
          </cell>
          <cell r="AC100">
            <v>3.9638036168529363</v>
          </cell>
          <cell r="AD100">
            <v>-2.856125023267603</v>
          </cell>
          <cell r="AE100" t="str">
            <v>n.d.</v>
          </cell>
          <cell r="AF100" t="str">
            <v>n.d.</v>
          </cell>
          <cell r="AG100" t="str">
            <v>n.d.</v>
          </cell>
        </row>
        <row r="102">
          <cell r="B102" t="str">
            <v>Immobilizz Imm /Attivo</v>
          </cell>
          <cell r="D102" t="e">
            <v>#DIV/0!</v>
          </cell>
          <cell r="E102">
            <v>2.0391688877144917E-2</v>
          </cell>
          <cell r="F102" t="e">
            <v>#DIV/0!</v>
          </cell>
          <cell r="G102" t="e">
            <v>#DIV/0!</v>
          </cell>
          <cell r="H102" t="e">
            <v>#DIV/0!</v>
          </cell>
          <cell r="I102" t="e">
            <v>#DIV/0!</v>
          </cell>
          <cell r="J102" t="e">
            <v>#DIV/0!</v>
          </cell>
          <cell r="K102" t="e">
            <v>#DIV/0!</v>
          </cell>
          <cell r="L102" t="e">
            <v>#DIV/0!</v>
          </cell>
          <cell r="M102" t="e">
            <v>#DIV/0!</v>
          </cell>
          <cell r="N102" t="e">
            <v>#DIV/0!</v>
          </cell>
          <cell r="O102" t="e">
            <v>#DIV/0!</v>
          </cell>
          <cell r="P102" t="e">
            <v>#DIV/0!</v>
          </cell>
          <cell r="Q102">
            <v>0.20281811637486499</v>
          </cell>
          <cell r="R102">
            <v>1.6013387733163947E-2</v>
          </cell>
          <cell r="S102">
            <v>4.3402848275662036E-2</v>
          </cell>
          <cell r="T102">
            <v>1.7389544815149915E-3</v>
          </cell>
          <cell r="U102" t="e">
            <v>#DIV/0!</v>
          </cell>
          <cell r="V102" t="e">
            <v>#DIV/0!</v>
          </cell>
          <cell r="W102" t="e">
            <v>#DIV/0!</v>
          </cell>
          <cell r="X102" t="e">
            <v>#DIV/0!</v>
          </cell>
          <cell r="Y102" t="e">
            <v>#DIV/0!</v>
          </cell>
          <cell r="Z102" t="e">
            <v>#DIV/0!</v>
          </cell>
          <cell r="AA102" t="e">
            <v>#DIV/0!</v>
          </cell>
          <cell r="AB102" t="e">
            <v>#DIV/0!</v>
          </cell>
          <cell r="AC102">
            <v>8.3263401471668948E-3</v>
          </cell>
          <cell r="AD102">
            <v>1.29776018089028E-3</v>
          </cell>
          <cell r="AE102" t="e">
            <v>#DIV/0!</v>
          </cell>
          <cell r="AF102" t="e">
            <v>#DIV/0!</v>
          </cell>
          <cell r="AG102" t="e">
            <v>#DIV/0!</v>
          </cell>
        </row>
        <row r="103">
          <cell r="B103" t="str">
            <v>Imm. Materiali+Finanz / Attivo</v>
          </cell>
          <cell r="D103" t="str">
            <v>n.d.</v>
          </cell>
          <cell r="E103">
            <v>1.5567010898901786E-2</v>
          </cell>
          <cell r="F103" t="str">
            <v>n.d.</v>
          </cell>
          <cell r="G103" t="str">
            <v>n.d.</v>
          </cell>
          <cell r="H103" t="str">
            <v>n.d.</v>
          </cell>
          <cell r="I103" t="str">
            <v>n.d.</v>
          </cell>
          <cell r="J103" t="str">
            <v>n.d.</v>
          </cell>
          <cell r="K103" t="str">
            <v>n.d.</v>
          </cell>
          <cell r="L103" t="str">
            <v>n.d.</v>
          </cell>
          <cell r="M103" t="str">
            <v>n.d.</v>
          </cell>
          <cell r="N103" t="str">
            <v>n.d.</v>
          </cell>
          <cell r="O103" t="str">
            <v>n.d.</v>
          </cell>
          <cell r="P103" t="str">
            <v>n.d.</v>
          </cell>
          <cell r="Q103">
            <v>6.4354398402068871E-2</v>
          </cell>
          <cell r="R103">
            <v>0.38454127925326842</v>
          </cell>
          <cell r="S103">
            <v>0.37602459610755007</v>
          </cell>
          <cell r="T103">
            <v>0.18130720641979869</v>
          </cell>
          <cell r="U103" t="str">
            <v>n.d.</v>
          </cell>
          <cell r="V103" t="str">
            <v>n.d.</v>
          </cell>
          <cell r="W103" t="str">
            <v>n.d.</v>
          </cell>
          <cell r="X103" t="str">
            <v>n.d.</v>
          </cell>
          <cell r="Y103" t="str">
            <v>n.d.</v>
          </cell>
          <cell r="Z103" t="str">
            <v>n.d.</v>
          </cell>
          <cell r="AA103" t="str">
            <v>n.d.</v>
          </cell>
          <cell r="AB103" t="str">
            <v>n.d.</v>
          </cell>
          <cell r="AC103">
            <v>0.16029346074559978</v>
          </cell>
          <cell r="AD103">
            <v>0.9166657036608894</v>
          </cell>
          <cell r="AE103" t="str">
            <v>n.d.</v>
          </cell>
          <cell r="AF103" t="str">
            <v>n.d.</v>
          </cell>
          <cell r="AG103" t="str">
            <v>n.d.</v>
          </cell>
        </row>
        <row r="104">
          <cell r="B104" t="str">
            <v>Totale Immobilizz / Attivo</v>
          </cell>
          <cell r="D104" t="str">
            <v>n.d.</v>
          </cell>
          <cell r="E104">
            <v>3.5958699776046703E-2</v>
          </cell>
          <cell r="F104" t="str">
            <v>n.d.</v>
          </cell>
          <cell r="G104" t="str">
            <v>n.d.</v>
          </cell>
          <cell r="H104" t="str">
            <v>n.d.</v>
          </cell>
          <cell r="I104" t="str">
            <v>n.d.</v>
          </cell>
          <cell r="J104" t="str">
            <v>n.d.</v>
          </cell>
          <cell r="K104" t="str">
            <v>n.d.</v>
          </cell>
          <cell r="L104" t="str">
            <v>n.d.</v>
          </cell>
          <cell r="M104" t="str">
            <v>n.d.</v>
          </cell>
          <cell r="N104" t="str">
            <v>n.d.</v>
          </cell>
          <cell r="O104" t="str">
            <v>n.d.</v>
          </cell>
          <cell r="P104" t="str">
            <v>n.d.</v>
          </cell>
          <cell r="Q104">
            <v>0.26717251477693388</v>
          </cell>
          <cell r="R104">
            <v>0.40055466698643238</v>
          </cell>
          <cell r="S104">
            <v>0.41942744438321211</v>
          </cell>
          <cell r="T104">
            <v>0.18304616090131368</v>
          </cell>
          <cell r="U104" t="str">
            <v>n.d.</v>
          </cell>
          <cell r="V104" t="str">
            <v>n.d.</v>
          </cell>
          <cell r="W104" t="str">
            <v>n.d.</v>
          </cell>
          <cell r="X104" t="str">
            <v>n.d.</v>
          </cell>
          <cell r="Y104" t="str">
            <v>n.d.</v>
          </cell>
          <cell r="Z104" t="str">
            <v>n.d.</v>
          </cell>
          <cell r="AA104" t="str">
            <v>n.d.</v>
          </cell>
          <cell r="AB104" t="str">
            <v>n.d.</v>
          </cell>
          <cell r="AC104">
            <v>0.16861980089276665</v>
          </cell>
          <cell r="AD104">
            <v>0.91796346384177963</v>
          </cell>
          <cell r="AE104" t="str">
            <v>n.d.</v>
          </cell>
          <cell r="AF104" t="str">
            <v>n.d.</v>
          </cell>
          <cell r="AG104" t="str">
            <v>n.d.</v>
          </cell>
        </row>
        <row r="107">
          <cell r="B107" t="str">
            <v>Capitale Circolante/VdP</v>
          </cell>
          <cell r="D107" t="e">
            <v>#DIV/0!</v>
          </cell>
          <cell r="E107">
            <v>0.43267580299589942</v>
          </cell>
          <cell r="F107" t="e">
            <v>#DIV/0!</v>
          </cell>
          <cell r="G107" t="e">
            <v>#DIV/0!</v>
          </cell>
          <cell r="H107" t="e">
            <v>#DIV/0!</v>
          </cell>
          <cell r="I107" t="e">
            <v>#DIV/0!</v>
          </cell>
          <cell r="J107" t="e">
            <v>#DIV/0!</v>
          </cell>
          <cell r="K107" t="e">
            <v>#DIV/0!</v>
          </cell>
          <cell r="L107" t="e">
            <v>#DIV/0!</v>
          </cell>
          <cell r="M107" t="e">
            <v>#DIV/0!</v>
          </cell>
          <cell r="N107" t="e">
            <v>#DIV/0!</v>
          </cell>
          <cell r="O107" t="e">
            <v>#DIV/0!</v>
          </cell>
          <cell r="P107" t="e">
            <v>#DIV/0!</v>
          </cell>
          <cell r="Q107">
            <v>0.941116503337596</v>
          </cell>
          <cell r="R107">
            <v>0.15703075220717991</v>
          </cell>
          <cell r="S107">
            <v>0.11527580173019999</v>
          </cell>
          <cell r="T107">
            <v>0.45034278636079617</v>
          </cell>
          <cell r="U107" t="e">
            <v>#DIV/0!</v>
          </cell>
          <cell r="V107" t="e">
            <v>#DIV/0!</v>
          </cell>
          <cell r="W107" t="e">
            <v>#DIV/0!</v>
          </cell>
          <cell r="X107" t="e">
            <v>#DIV/0!</v>
          </cell>
          <cell r="Y107" t="e">
            <v>#DIV/0!</v>
          </cell>
          <cell r="Z107" t="e">
            <v>#DIV/0!</v>
          </cell>
          <cell r="AA107" t="e">
            <v>#DIV/0!</v>
          </cell>
          <cell r="AB107" t="e">
            <v>#DIV/0!</v>
          </cell>
          <cell r="AC107">
            <v>0.4256714365409946</v>
          </cell>
          <cell r="AD107">
            <v>2.3389084280899635</v>
          </cell>
          <cell r="AE107" t="e">
            <v>#DIV/0!</v>
          </cell>
          <cell r="AF107" t="e">
            <v>#DIV/0!</v>
          </cell>
          <cell r="AG107" t="e">
            <v>#DIV/0!</v>
          </cell>
        </row>
        <row r="108">
          <cell r="B108" t="str">
            <v>Crediti Commerciali/VdP</v>
          </cell>
          <cell r="D108" t="e">
            <v>#DIV/0!</v>
          </cell>
          <cell r="E108">
            <v>0.56468642245962397</v>
          </cell>
          <cell r="F108" t="e">
            <v>#DIV/0!</v>
          </cell>
          <cell r="G108" t="e">
            <v>#DIV/0!</v>
          </cell>
          <cell r="H108" t="e">
            <v>#DIV/0!</v>
          </cell>
          <cell r="I108" t="e">
            <v>#DIV/0!</v>
          </cell>
          <cell r="J108" t="e">
            <v>#DIV/0!</v>
          </cell>
          <cell r="K108" t="e">
            <v>#DIV/0!</v>
          </cell>
          <cell r="L108" t="e">
            <v>#DIV/0!</v>
          </cell>
          <cell r="M108" t="e">
            <v>#DIV/0!</v>
          </cell>
          <cell r="N108" t="e">
            <v>#DIV/0!</v>
          </cell>
          <cell r="O108" t="e">
            <v>#DIV/0!</v>
          </cell>
          <cell r="P108" t="e">
            <v>#DIV/0!</v>
          </cell>
          <cell r="Q108">
            <v>1.1822474013757045</v>
          </cell>
          <cell r="R108">
            <v>0.33329077154383624</v>
          </cell>
          <cell r="S108">
            <v>0.32440432386465845</v>
          </cell>
          <cell r="T108">
            <v>0.44436933844471843</v>
          </cell>
          <cell r="U108" t="e">
            <v>#DIV/0!</v>
          </cell>
          <cell r="V108" t="e">
            <v>#DIV/0!</v>
          </cell>
          <cell r="W108" t="e">
            <v>#DIV/0!</v>
          </cell>
          <cell r="X108" t="e">
            <v>#DIV/0!</v>
          </cell>
          <cell r="Y108" t="e">
            <v>#DIV/0!</v>
          </cell>
          <cell r="Z108" t="e">
            <v>#DIV/0!</v>
          </cell>
          <cell r="AA108" t="e">
            <v>#DIV/0!</v>
          </cell>
          <cell r="AB108" t="e">
            <v>#DIV/0!</v>
          </cell>
          <cell r="AC108">
            <v>0.45195557357167115</v>
          </cell>
          <cell r="AD108">
            <v>2.1351895234541774E-2</v>
          </cell>
          <cell r="AE108" t="e">
            <v>#DIV/0!</v>
          </cell>
          <cell r="AF108" t="e">
            <v>#DIV/0!</v>
          </cell>
          <cell r="AG108" t="e">
            <v>#DIV/0!</v>
          </cell>
        </row>
        <row r="109">
          <cell r="B109" t="str">
            <v>Durata media crediti vs. clienti (gg)</v>
          </cell>
          <cell r="D109" t="str">
            <v>n.d.</v>
          </cell>
          <cell r="E109">
            <v>171.75878683146897</v>
          </cell>
          <cell r="F109" t="str">
            <v>n.d.</v>
          </cell>
          <cell r="G109" t="str">
            <v>n.d.</v>
          </cell>
          <cell r="H109" t="str">
            <v>n.d.</v>
          </cell>
          <cell r="I109" t="str">
            <v>n.d.</v>
          </cell>
          <cell r="J109" t="str">
            <v>n.d.</v>
          </cell>
          <cell r="K109" t="str">
            <v>n.d.</v>
          </cell>
          <cell r="L109" t="str">
            <v>n.d.</v>
          </cell>
          <cell r="M109" t="str">
            <v>n.d.</v>
          </cell>
          <cell r="N109" t="str">
            <v>n.d.</v>
          </cell>
          <cell r="O109" t="str">
            <v>n.d.</v>
          </cell>
          <cell r="P109" t="str">
            <v>n.d.</v>
          </cell>
          <cell r="Q109">
            <v>359.60025125177674</v>
          </cell>
          <cell r="R109">
            <v>101.3759430112502</v>
          </cell>
          <cell r="S109">
            <v>98.672981842166934</v>
          </cell>
          <cell r="T109">
            <v>135.16234044360186</v>
          </cell>
          <cell r="U109" t="str">
            <v>n.d.</v>
          </cell>
          <cell r="V109" t="str">
            <v>n.d.</v>
          </cell>
          <cell r="W109" t="str">
            <v>n.d.</v>
          </cell>
          <cell r="X109" t="str">
            <v>n.d.</v>
          </cell>
          <cell r="Y109" t="str">
            <v>n.d.</v>
          </cell>
          <cell r="Z109" t="str">
            <v>n.d.</v>
          </cell>
          <cell r="AA109" t="str">
            <v>n.d.</v>
          </cell>
          <cell r="AB109" t="str">
            <v>n.d.</v>
          </cell>
          <cell r="AC109">
            <v>137.46982029471664</v>
          </cell>
          <cell r="AD109">
            <v>6.4945348005064565</v>
          </cell>
          <cell r="AE109" t="str">
            <v>n.d.</v>
          </cell>
          <cell r="AF109" t="str">
            <v>n.d.</v>
          </cell>
          <cell r="AG109" t="str">
            <v>n.d.</v>
          </cell>
        </row>
        <row r="110">
          <cell r="B110" t="str">
            <v>Debiti Commerciali/VdP</v>
          </cell>
          <cell r="D110" t="e">
            <v>#DIV/0!</v>
          </cell>
          <cell r="E110">
            <v>0.2716092688865599</v>
          </cell>
          <cell r="F110" t="e">
            <v>#DIV/0!</v>
          </cell>
          <cell r="G110" t="e">
            <v>#DIV/0!</v>
          </cell>
          <cell r="H110" t="e">
            <v>#DIV/0!</v>
          </cell>
          <cell r="I110" t="e">
            <v>#DIV/0!</v>
          </cell>
          <cell r="J110" t="e">
            <v>#DIV/0!</v>
          </cell>
          <cell r="K110" t="e">
            <v>#DIV/0!</v>
          </cell>
          <cell r="L110" t="e">
            <v>#DIV/0!</v>
          </cell>
          <cell r="M110" t="e">
            <v>#DIV/0!</v>
          </cell>
          <cell r="N110" t="e">
            <v>#DIV/0!</v>
          </cell>
          <cell r="O110" t="e">
            <v>#DIV/0!</v>
          </cell>
          <cell r="P110" t="e">
            <v>#DIV/0!</v>
          </cell>
          <cell r="Q110">
            <v>0.4873803868008369</v>
          </cell>
          <cell r="R110">
            <v>0.16989147819987047</v>
          </cell>
          <cell r="S110">
            <v>0.1707305107197174</v>
          </cell>
          <cell r="T110">
            <v>0.12049882262412008</v>
          </cell>
          <cell r="U110" t="e">
            <v>#DIV/0!</v>
          </cell>
          <cell r="V110" t="e">
            <v>#DIV/0!</v>
          </cell>
          <cell r="W110" t="e">
            <v>#DIV/0!</v>
          </cell>
          <cell r="X110" t="e">
            <v>#DIV/0!</v>
          </cell>
          <cell r="Y110" t="e">
            <v>#DIV/0!</v>
          </cell>
          <cell r="Z110" t="e">
            <v>#DIV/0!</v>
          </cell>
          <cell r="AA110" t="e">
            <v>#DIV/0!</v>
          </cell>
          <cell r="AB110" t="e">
            <v>#DIV/0!</v>
          </cell>
          <cell r="AC110">
            <v>0.30558868088439139</v>
          </cell>
          <cell r="AD110">
            <v>4.5987191798836619E-2</v>
          </cell>
          <cell r="AE110" t="e">
            <v>#DIV/0!</v>
          </cell>
          <cell r="AF110" t="e">
            <v>#DIV/0!</v>
          </cell>
          <cell r="AG110" t="e">
            <v>#DIV/0!</v>
          </cell>
        </row>
        <row r="111">
          <cell r="B111" t="str">
            <v>Durata media debiti vs. fornitori (gg)</v>
          </cell>
          <cell r="D111" t="str">
            <v>n.d.</v>
          </cell>
          <cell r="E111">
            <v>123.45368082372971</v>
          </cell>
          <cell r="F111" t="str">
            <v>n.d.</v>
          </cell>
          <cell r="G111" t="str">
            <v>n.d.</v>
          </cell>
          <cell r="H111" t="str">
            <v>n.d.</v>
          </cell>
          <cell r="I111" t="str">
            <v>n.d.</v>
          </cell>
          <cell r="J111" t="str">
            <v>n.d.</v>
          </cell>
          <cell r="K111" t="str">
            <v>n.d.</v>
          </cell>
          <cell r="L111" t="str">
            <v>n.d.</v>
          </cell>
          <cell r="M111" t="str">
            <v>n.d.</v>
          </cell>
          <cell r="N111" t="str">
            <v>n.d.</v>
          </cell>
          <cell r="O111" t="str">
            <v>n.d.</v>
          </cell>
          <cell r="P111" t="str">
            <v>n.d.</v>
          </cell>
          <cell r="Q111">
            <v>194.06124603416373</v>
          </cell>
          <cell r="R111">
            <v>93.874264629476457</v>
          </cell>
          <cell r="S111">
            <v>83.927069368872068</v>
          </cell>
          <cell r="T111">
            <v>97.020810527914378</v>
          </cell>
          <cell r="U111" t="str">
            <v>n.d.</v>
          </cell>
          <cell r="V111" t="str">
            <v>n.d.</v>
          </cell>
          <cell r="W111" t="str">
            <v>n.d.</v>
          </cell>
          <cell r="X111" t="str">
            <v>n.d.</v>
          </cell>
          <cell r="Y111" t="str">
            <v>n.d.</v>
          </cell>
          <cell r="Z111" t="str">
            <v>n.d.</v>
          </cell>
          <cell r="AA111" t="str">
            <v>n.d.</v>
          </cell>
          <cell r="AB111" t="str">
            <v>n.d.</v>
          </cell>
          <cell r="AC111">
            <v>145.48347831347689</v>
          </cell>
          <cell r="AD111">
            <v>320.13904333572214</v>
          </cell>
          <cell r="AE111" t="str">
            <v>n.d.</v>
          </cell>
          <cell r="AF111" t="str">
            <v>n.d.</v>
          </cell>
          <cell r="AG111" t="str">
            <v>n.d.</v>
          </cell>
        </row>
        <row r="113">
          <cell r="B113" t="str">
            <v>LIC netti Acconti/VdP</v>
          </cell>
          <cell r="D113" t="e">
            <v>#DIV/0!</v>
          </cell>
          <cell r="E113">
            <v>0.19106246341012201</v>
          </cell>
          <cell r="F113" t="e">
            <v>#DIV/0!</v>
          </cell>
          <cell r="G113" t="e">
            <v>#DIV/0!</v>
          </cell>
          <cell r="H113" t="e">
            <v>#DIV/0!</v>
          </cell>
          <cell r="I113" t="e">
            <v>#DIV/0!</v>
          </cell>
          <cell r="J113" t="e">
            <v>#DIV/0!</v>
          </cell>
          <cell r="K113" t="e">
            <v>#DIV/0!</v>
          </cell>
          <cell r="L113" t="e">
            <v>#DIV/0!</v>
          </cell>
          <cell r="M113" t="e">
            <v>#DIV/0!</v>
          </cell>
          <cell r="N113" t="e">
            <v>#DIV/0!</v>
          </cell>
          <cell r="O113" t="e">
            <v>#DIV/0!</v>
          </cell>
          <cell r="P113" t="e">
            <v>#DIV/0!</v>
          </cell>
          <cell r="Q113">
            <v>5.6490649740405718E-3</v>
          </cell>
          <cell r="R113">
            <v>8.758232224738198E-3</v>
          </cell>
          <cell r="S113">
            <v>2.1046950890447922E-2</v>
          </cell>
          <cell r="T113">
            <v>0.11401227819112185</v>
          </cell>
          <cell r="U113" t="e">
            <v>#DIV/0!</v>
          </cell>
          <cell r="V113" t="e">
            <v>#DIV/0!</v>
          </cell>
          <cell r="W113" t="e">
            <v>#DIV/0!</v>
          </cell>
          <cell r="X113" t="e">
            <v>#DIV/0!</v>
          </cell>
          <cell r="Y113" t="e">
            <v>#DIV/0!</v>
          </cell>
          <cell r="Z113" t="e">
            <v>#DIV/0!</v>
          </cell>
          <cell r="AA113" t="e">
            <v>#DIV/0!</v>
          </cell>
          <cell r="AB113" t="e">
            <v>#DIV/0!</v>
          </cell>
          <cell r="AC113">
            <v>0.24360906457239762</v>
          </cell>
          <cell r="AD113">
            <v>0</v>
          </cell>
          <cell r="AE113" t="e">
            <v>#DIV/0!</v>
          </cell>
          <cell r="AF113" t="e">
            <v>#DIV/0!</v>
          </cell>
          <cell r="AG113" t="e">
            <v>#DIV/0!</v>
          </cell>
        </row>
        <row r="114">
          <cell r="B114" t="str">
            <v>Magazzino/VdP</v>
          </cell>
          <cell r="D114" t="e">
            <v>#DIV/0!</v>
          </cell>
          <cell r="E114">
            <v>2.6115162761844078E-2</v>
          </cell>
          <cell r="F114" t="e">
            <v>#DIV/0!</v>
          </cell>
          <cell r="G114" t="e">
            <v>#DIV/0!</v>
          </cell>
          <cell r="H114" t="e">
            <v>#DIV/0!</v>
          </cell>
          <cell r="I114" t="e">
            <v>#DIV/0!</v>
          </cell>
          <cell r="J114" t="e">
            <v>#DIV/0!</v>
          </cell>
          <cell r="K114" t="e">
            <v>#DIV/0!</v>
          </cell>
          <cell r="L114" t="e">
            <v>#DIV/0!</v>
          </cell>
          <cell r="M114" t="e">
            <v>#DIV/0!</v>
          </cell>
          <cell r="N114" t="e">
            <v>#DIV/0!</v>
          </cell>
          <cell r="O114" t="e">
            <v>#DIV/0!</v>
          </cell>
          <cell r="P114" t="e">
            <v>#DIV/0!</v>
          </cell>
          <cell r="Q114">
            <v>9.4264302557328927E-2</v>
          </cell>
          <cell r="R114">
            <v>0</v>
          </cell>
          <cell r="S114">
            <v>4.906049158612569E-4</v>
          </cell>
          <cell r="T114">
            <v>4.490754643971373E-2</v>
          </cell>
          <cell r="U114" t="e">
            <v>#DIV/0!</v>
          </cell>
          <cell r="V114" t="e">
            <v>#DIV/0!</v>
          </cell>
          <cell r="W114" t="e">
            <v>#DIV/0!</v>
          </cell>
          <cell r="X114" t="e">
            <v>#DIV/0!</v>
          </cell>
          <cell r="Y114" t="e">
            <v>#DIV/0!</v>
          </cell>
          <cell r="Z114" t="e">
            <v>#DIV/0!</v>
          </cell>
          <cell r="AA114" t="e">
            <v>#DIV/0!</v>
          </cell>
          <cell r="AB114" t="e">
            <v>#DIV/0!</v>
          </cell>
          <cell r="AC114">
            <v>6.9248079696049986E-2</v>
          </cell>
          <cell r="AD114">
            <v>0</v>
          </cell>
          <cell r="AE114" t="e">
            <v>#DIV/0!</v>
          </cell>
          <cell r="AF114" t="e">
            <v>#DIV/0!</v>
          </cell>
          <cell r="AG114" t="e">
            <v>#DIV/0!</v>
          </cell>
        </row>
        <row r="116">
          <cell r="B116" t="str">
            <v>TFR per dipendente</v>
          </cell>
          <cell r="D116" t="e">
            <v>#DIV/0!</v>
          </cell>
          <cell r="E116">
            <v>11699.591397849463</v>
          </cell>
          <cell r="F116" t="e">
            <v>#DIV/0!</v>
          </cell>
          <cell r="G116" t="e">
            <v>#DIV/0!</v>
          </cell>
          <cell r="H116" t="e">
            <v>#DIV/0!</v>
          </cell>
          <cell r="I116" t="e">
            <v>#DIV/0!</v>
          </cell>
          <cell r="J116" t="e">
            <v>#DIV/0!</v>
          </cell>
          <cell r="K116" t="e">
            <v>#DIV/0!</v>
          </cell>
          <cell r="L116" t="e">
            <v>#DIV/0!</v>
          </cell>
          <cell r="M116" t="e">
            <v>#DIV/0!</v>
          </cell>
          <cell r="N116" t="e">
            <v>#DIV/0!</v>
          </cell>
          <cell r="O116" t="e">
            <v>#DIV/0!</v>
          </cell>
          <cell r="P116" t="e">
            <v>#DIV/0!</v>
          </cell>
          <cell r="Q116">
            <v>13620.375</v>
          </cell>
          <cell r="R116">
            <v>10423.93607305936</v>
          </cell>
          <cell r="S116">
            <v>10419.014084507042</v>
          </cell>
          <cell r="T116">
            <v>16316.560344827587</v>
          </cell>
          <cell r="U116" t="e">
            <v>#DIV/0!</v>
          </cell>
          <cell r="V116" t="e">
            <v>#DIV/0!</v>
          </cell>
          <cell r="W116" t="e">
            <v>#DIV/0!</v>
          </cell>
          <cell r="X116" t="e">
            <v>#DIV/0!</v>
          </cell>
          <cell r="Y116" t="e">
            <v>#DIV/0!</v>
          </cell>
          <cell r="Z116" t="e">
            <v>#DIV/0!</v>
          </cell>
          <cell r="AA116" t="e">
            <v>#DIV/0!</v>
          </cell>
          <cell r="AB116" t="e">
            <v>#DIV/0!</v>
          </cell>
          <cell r="AC116">
            <v>11649.887353144437</v>
          </cell>
          <cell r="AD116" t="e">
            <v>#VALUE!</v>
          </cell>
          <cell r="AE116" t="e">
            <v>#DIV/0!</v>
          </cell>
          <cell r="AF116" t="e">
            <v>#DIV/0!</v>
          </cell>
          <cell r="AG116" t="e">
            <v>#DIV/0!</v>
          </cell>
        </row>
        <row r="118">
          <cell r="B118" t="str">
            <v>PN/Attivo</v>
          </cell>
          <cell r="D118" t="e">
            <v>#DIV/0!</v>
          </cell>
          <cell r="E118">
            <v>0.23945760535193533</v>
          </cell>
          <cell r="F118" t="e">
            <v>#DIV/0!</v>
          </cell>
          <cell r="G118" t="e">
            <v>#DIV/0!</v>
          </cell>
          <cell r="H118" t="e">
            <v>#DIV/0!</v>
          </cell>
          <cell r="I118" t="e">
            <v>#DIV/0!</v>
          </cell>
          <cell r="J118" t="e">
            <v>#DIV/0!</v>
          </cell>
          <cell r="K118" t="e">
            <v>#DIV/0!</v>
          </cell>
          <cell r="L118" t="e">
            <v>#DIV/0!</v>
          </cell>
          <cell r="M118" t="e">
            <v>#DIV/0!</v>
          </cell>
          <cell r="N118" t="e">
            <v>#DIV/0!</v>
          </cell>
          <cell r="O118" t="e">
            <v>#DIV/0!</v>
          </cell>
          <cell r="P118" t="e">
            <v>#DIV/0!</v>
          </cell>
          <cell r="Q118">
            <v>0.20128254809600424</v>
          </cell>
          <cell r="R118">
            <v>0.85709608974031171</v>
          </cell>
          <cell r="S118">
            <v>0.79933288859239504</v>
          </cell>
          <cell r="T118">
            <v>0.20352446182756032</v>
          </cell>
          <cell r="U118" t="e">
            <v>#DIV/0!</v>
          </cell>
          <cell r="V118" t="e">
            <v>#DIV/0!</v>
          </cell>
          <cell r="W118" t="e">
            <v>#DIV/0!</v>
          </cell>
          <cell r="X118" t="e">
            <v>#DIV/0!</v>
          </cell>
          <cell r="Y118" t="e">
            <v>#DIV/0!</v>
          </cell>
          <cell r="Z118" t="e">
            <v>#DIV/0!</v>
          </cell>
          <cell r="AA118" t="e">
            <v>#DIV/0!</v>
          </cell>
          <cell r="AB118" t="e">
            <v>#DIV/0!</v>
          </cell>
          <cell r="AC118">
            <v>0.11913594961042183</v>
          </cell>
          <cell r="AD118">
            <v>0.9867486960879116</v>
          </cell>
          <cell r="AE118" t="e">
            <v>#DIV/0!</v>
          </cell>
          <cell r="AF118" t="e">
            <v>#DIV/0!</v>
          </cell>
          <cell r="AG118" t="e">
            <v>#DIV/0!</v>
          </cell>
        </row>
        <row r="122">
          <cell r="B122" t="str">
            <v>ANALISI PERSONALE</v>
          </cell>
        </row>
        <row r="124">
          <cell r="B124" t="str">
            <v>puntuale (al 31.12)</v>
          </cell>
        </row>
        <row r="126">
          <cell r="B126" t="str">
            <v>Dirigenti</v>
          </cell>
          <cell r="D126">
            <v>7</v>
          </cell>
          <cell r="E126">
            <v>4</v>
          </cell>
          <cell r="G126" t="str">
            <v>n.d.</v>
          </cell>
          <cell r="H126" t="str">
            <v>n.d.</v>
          </cell>
          <cell r="I126" t="str">
            <v>n.d.</v>
          </cell>
          <cell r="J126" t="str">
            <v>n.d.</v>
          </cell>
          <cell r="K126">
            <v>13</v>
          </cell>
          <cell r="L126">
            <v>13</v>
          </cell>
          <cell r="N126" t="str">
            <v>n.d.</v>
          </cell>
          <cell r="O126" t="str">
            <v>n.d.</v>
          </cell>
          <cell r="P126">
            <v>19</v>
          </cell>
          <cell r="Q126" t="str">
            <v>n.d.</v>
          </cell>
          <cell r="R126" t="str">
            <v>n.d.</v>
          </cell>
          <cell r="S126">
            <v>19</v>
          </cell>
          <cell r="T126" t="str">
            <v>n.d.</v>
          </cell>
          <cell r="U126" t="str">
            <v>n.d.</v>
          </cell>
          <cell r="V126" t="str">
            <v>n.d.</v>
          </cell>
          <cell r="W126" t="str">
            <v>n.d.</v>
          </cell>
          <cell r="X126">
            <v>8</v>
          </cell>
          <cell r="Y126" t="str">
            <v>n.d.</v>
          </cell>
          <cell r="Z126" t="str">
            <v>n.d.</v>
          </cell>
          <cell r="AA126" t="str">
            <v>n.d.</v>
          </cell>
          <cell r="AB126">
            <v>6</v>
          </cell>
          <cell r="AC126">
            <v>8</v>
          </cell>
          <cell r="AD126" t="str">
            <v>n.d.</v>
          </cell>
          <cell r="AE126">
            <v>89</v>
          </cell>
          <cell r="AF126" t="str">
            <v>n.d.</v>
          </cell>
          <cell r="AG126">
            <v>13.5</v>
          </cell>
        </row>
        <row r="127">
          <cell r="B127" t="str">
            <v>Quadri</v>
          </cell>
          <cell r="D127">
            <v>11</v>
          </cell>
          <cell r="E127">
            <v>17</v>
          </cell>
          <cell r="G127" t="str">
            <v>n.d.</v>
          </cell>
          <cell r="H127" t="str">
            <v>n.d.</v>
          </cell>
          <cell r="I127" t="str">
            <v>n.d.</v>
          </cell>
          <cell r="J127" t="str">
            <v>n.d.</v>
          </cell>
          <cell r="K127" t="str">
            <v>n.d.</v>
          </cell>
          <cell r="L127" t="str">
            <v>n.d.</v>
          </cell>
          <cell r="N127" t="str">
            <v>n.d.</v>
          </cell>
          <cell r="O127" t="str">
            <v>n.d.</v>
          </cell>
          <cell r="P127">
            <v>66</v>
          </cell>
          <cell r="Q127" t="str">
            <v>n.d.</v>
          </cell>
          <cell r="R127" t="str">
            <v>n.d.</v>
          </cell>
          <cell r="S127">
            <v>66</v>
          </cell>
          <cell r="T127" t="str">
            <v>n.d.</v>
          </cell>
          <cell r="U127" t="str">
            <v>n.d.</v>
          </cell>
          <cell r="V127" t="str">
            <v>n.d.</v>
          </cell>
          <cell r="W127" t="str">
            <v>n.d.</v>
          </cell>
          <cell r="X127" t="str">
            <v>n.d.</v>
          </cell>
          <cell r="Y127" t="str">
            <v>n.d.</v>
          </cell>
          <cell r="Z127" t="str">
            <v>n.d.</v>
          </cell>
          <cell r="AA127" t="str">
            <v>n.d.</v>
          </cell>
          <cell r="AB127" t="str">
            <v>n.d.</v>
          </cell>
          <cell r="AC127" t="str">
            <v>n.d.</v>
          </cell>
          <cell r="AD127" t="str">
            <v>n.d.</v>
          </cell>
          <cell r="AE127" t="str">
            <v>n.d.</v>
          </cell>
          <cell r="AF127" t="str">
            <v>n.d.</v>
          </cell>
          <cell r="AG127">
            <v>66</v>
          </cell>
        </row>
        <row r="128">
          <cell r="B128" t="str">
            <v>Impiegati</v>
          </cell>
          <cell r="D128">
            <v>236</v>
          </cell>
          <cell r="E128">
            <v>139</v>
          </cell>
          <cell r="G128" t="str">
            <v>n.d.</v>
          </cell>
          <cell r="H128" t="str">
            <v>n.d.</v>
          </cell>
          <cell r="I128" t="str">
            <v>n.d.</v>
          </cell>
          <cell r="J128" t="str">
            <v>n.d.</v>
          </cell>
          <cell r="K128">
            <v>262</v>
          </cell>
          <cell r="L128">
            <v>262</v>
          </cell>
          <cell r="N128" t="str">
            <v>n.d.</v>
          </cell>
          <cell r="O128" t="str">
            <v>n.d.</v>
          </cell>
          <cell r="P128">
            <v>199</v>
          </cell>
          <cell r="Q128" t="str">
            <v>n.d.</v>
          </cell>
          <cell r="R128" t="str">
            <v>n.d.</v>
          </cell>
          <cell r="S128">
            <v>199</v>
          </cell>
          <cell r="T128" t="str">
            <v>n.d.</v>
          </cell>
          <cell r="U128" t="str">
            <v>n.d.</v>
          </cell>
          <cell r="V128" t="str">
            <v>n.d.</v>
          </cell>
          <cell r="W128" t="str">
            <v>n.d.</v>
          </cell>
          <cell r="X128">
            <v>391</v>
          </cell>
          <cell r="Y128" t="str">
            <v>n.d.</v>
          </cell>
          <cell r="Z128" t="str">
            <v>n.d.</v>
          </cell>
          <cell r="AA128" t="str">
            <v>n.d.</v>
          </cell>
          <cell r="AB128">
            <v>169</v>
          </cell>
          <cell r="AC128">
            <v>391</v>
          </cell>
          <cell r="AD128" t="str">
            <v>n.d.</v>
          </cell>
          <cell r="AE128">
            <v>1755</v>
          </cell>
          <cell r="AF128" t="str">
            <v>n.d.</v>
          </cell>
          <cell r="AG128">
            <v>295</v>
          </cell>
        </row>
        <row r="129">
          <cell r="B129" t="str">
            <v>Operai</v>
          </cell>
          <cell r="D129">
            <v>307</v>
          </cell>
          <cell r="E129">
            <v>415</v>
          </cell>
          <cell r="G129" t="str">
            <v>n.d.</v>
          </cell>
          <cell r="H129" t="str">
            <v>n.d.</v>
          </cell>
          <cell r="I129" t="str">
            <v>n.d.</v>
          </cell>
          <cell r="J129" t="str">
            <v>n.d.</v>
          </cell>
          <cell r="K129">
            <v>450</v>
          </cell>
          <cell r="L129">
            <v>450</v>
          </cell>
          <cell r="N129" t="str">
            <v>n.d.</v>
          </cell>
          <cell r="O129" t="str">
            <v>n.d.</v>
          </cell>
          <cell r="P129" t="str">
            <v>n.d.</v>
          </cell>
          <cell r="Q129" t="str">
            <v>n.d.</v>
          </cell>
          <cell r="R129" t="str">
            <v>n.d.</v>
          </cell>
          <cell r="S129" t="str">
            <v>n.d.</v>
          </cell>
          <cell r="T129" t="str">
            <v>n.d.</v>
          </cell>
          <cell r="U129" t="str">
            <v>n.d.</v>
          </cell>
          <cell r="V129" t="str">
            <v>n.d.</v>
          </cell>
          <cell r="W129" t="str">
            <v>n.d.</v>
          </cell>
          <cell r="X129">
            <v>1048</v>
          </cell>
          <cell r="Y129" t="str">
            <v>n.d.</v>
          </cell>
          <cell r="Z129" t="str">
            <v>n.d.</v>
          </cell>
          <cell r="AA129" t="str">
            <v>n.d.</v>
          </cell>
          <cell r="AB129">
            <v>78</v>
          </cell>
          <cell r="AC129">
            <v>1048</v>
          </cell>
          <cell r="AD129" t="str">
            <v>n.d.</v>
          </cell>
          <cell r="AE129">
            <v>2221</v>
          </cell>
          <cell r="AF129">
            <v>2601</v>
          </cell>
          <cell r="AG129">
            <v>1048</v>
          </cell>
        </row>
        <row r="130">
          <cell r="B130" t="str">
            <v>Altri</v>
          </cell>
          <cell r="D130" t="str">
            <v>n.d.</v>
          </cell>
          <cell r="E130" t="str">
            <v>n.d.</v>
          </cell>
          <cell r="G130" t="str">
            <v>n.d.</v>
          </cell>
          <cell r="H130" t="str">
            <v>n.d.</v>
          </cell>
          <cell r="I130" t="str">
            <v>n.d.</v>
          </cell>
          <cell r="J130" t="str">
            <v>n.d.</v>
          </cell>
          <cell r="K130" t="str">
            <v>n.d.</v>
          </cell>
          <cell r="L130" t="str">
            <v>n.d.</v>
          </cell>
          <cell r="N130" t="str">
            <v>n.d.</v>
          </cell>
          <cell r="O130" t="str">
            <v>n.d.</v>
          </cell>
          <cell r="P130" t="str">
            <v>n.d.</v>
          </cell>
          <cell r="Q130" t="str">
            <v>n.d.</v>
          </cell>
          <cell r="R130" t="str">
            <v>n.d.</v>
          </cell>
          <cell r="S130" t="str">
            <v>n.d.</v>
          </cell>
          <cell r="T130" t="str">
            <v>n.d.</v>
          </cell>
          <cell r="U130" t="str">
            <v>n.d.</v>
          </cell>
          <cell r="V130" t="str">
            <v>n.d.</v>
          </cell>
          <cell r="W130" t="str">
            <v>n.d.</v>
          </cell>
          <cell r="X130" t="str">
            <v>n.d.</v>
          </cell>
          <cell r="Y130" t="str">
            <v>n.d.</v>
          </cell>
          <cell r="Z130" t="str">
            <v>n.d.</v>
          </cell>
          <cell r="AA130" t="str">
            <v>n.d.</v>
          </cell>
          <cell r="AB130" t="str">
            <v>n.d.</v>
          </cell>
          <cell r="AC130" t="str">
            <v>n.d.</v>
          </cell>
          <cell r="AD130" t="str">
            <v>n.d.</v>
          </cell>
          <cell r="AE130" t="str">
            <v>n.d.</v>
          </cell>
          <cell r="AF130" t="str">
            <v>n.d.</v>
          </cell>
          <cell r="AG130" t="e">
            <v>#DIV/0!</v>
          </cell>
        </row>
        <row r="131">
          <cell r="Q131" t="str">
            <v>n.d.</v>
          </cell>
          <cell r="T131" t="str">
            <v>n.d.</v>
          </cell>
        </row>
        <row r="132">
          <cell r="B132" t="str">
            <v>TOTALE NUMERO DIPENDENTI</v>
          </cell>
          <cell r="D132">
            <v>561</v>
          </cell>
          <cell r="E132">
            <v>0</v>
          </cell>
          <cell r="F132">
            <v>0</v>
          </cell>
          <cell r="G132">
            <v>0</v>
          </cell>
          <cell r="H132">
            <v>0</v>
          </cell>
          <cell r="I132">
            <v>0</v>
          </cell>
          <cell r="J132">
            <v>0</v>
          </cell>
          <cell r="K132">
            <v>725</v>
          </cell>
          <cell r="L132">
            <v>0</v>
          </cell>
          <cell r="M132">
            <v>0</v>
          </cell>
          <cell r="N132">
            <v>0</v>
          </cell>
          <cell r="O132">
            <v>0</v>
          </cell>
          <cell r="P132">
            <v>0</v>
          </cell>
          <cell r="Q132" t="str">
            <v>n.d.</v>
          </cell>
          <cell r="R132" t="str">
            <v>n.d.</v>
          </cell>
          <cell r="S132">
            <v>284</v>
          </cell>
          <cell r="T132" t="str">
            <v>n.d.</v>
          </cell>
          <cell r="U132">
            <v>0</v>
          </cell>
          <cell r="V132">
            <v>0</v>
          </cell>
          <cell r="W132">
            <v>0</v>
          </cell>
          <cell r="X132">
            <v>0</v>
          </cell>
          <cell r="Y132">
            <v>0</v>
          </cell>
          <cell r="Z132">
            <v>0</v>
          </cell>
          <cell r="AA132">
            <v>0</v>
          </cell>
          <cell r="AB132">
            <v>0</v>
          </cell>
          <cell r="AC132">
            <v>1447</v>
          </cell>
          <cell r="AD132" t="str">
            <v>n.d.</v>
          </cell>
          <cell r="AE132">
            <v>0</v>
          </cell>
          <cell r="AF132">
            <v>0</v>
          </cell>
          <cell r="AG132">
            <v>0</v>
          </cell>
        </row>
        <row r="134">
          <cell r="B134" t="str">
            <v>di cui CIGS</v>
          </cell>
          <cell r="D134" t="str">
            <v>n.d.</v>
          </cell>
          <cell r="E134" t="str">
            <v>n.d.</v>
          </cell>
          <cell r="F134" t="str">
            <v>n.d.</v>
          </cell>
          <cell r="G134" t="str">
            <v>n.d.</v>
          </cell>
          <cell r="H134" t="str">
            <v>n.d.</v>
          </cell>
          <cell r="I134" t="str">
            <v>n.d.</v>
          </cell>
          <cell r="J134" t="str">
            <v>n.d.</v>
          </cell>
          <cell r="K134" t="str">
            <v>n.d.</v>
          </cell>
          <cell r="L134" t="str">
            <v>n.d.</v>
          </cell>
          <cell r="M134" t="str">
            <v>n.d.</v>
          </cell>
          <cell r="N134" t="str">
            <v>n.d.</v>
          </cell>
          <cell r="O134" t="str">
            <v>n.d.</v>
          </cell>
          <cell r="P134" t="str">
            <v>n.d.</v>
          </cell>
          <cell r="Q134" t="str">
            <v>n.d.</v>
          </cell>
          <cell r="R134" t="str">
            <v>n.d.</v>
          </cell>
          <cell r="S134" t="str">
            <v>n.d.</v>
          </cell>
          <cell r="T134" t="str">
            <v>n.d.</v>
          </cell>
          <cell r="U134" t="str">
            <v>n.d.</v>
          </cell>
          <cell r="V134">
            <v>373</v>
          </cell>
          <cell r="W134" t="str">
            <v>n.d.</v>
          </cell>
          <cell r="X134" t="str">
            <v>n.d.</v>
          </cell>
          <cell r="Y134" t="str">
            <v>n.d.</v>
          </cell>
          <cell r="Z134" t="str">
            <v>n.d.</v>
          </cell>
          <cell r="AA134" t="str">
            <v>n.d.</v>
          </cell>
          <cell r="AB134" t="str">
            <v>n.d.</v>
          </cell>
          <cell r="AC134" t="str">
            <v>n.d.</v>
          </cell>
          <cell r="AD134" t="str">
            <v>n.d.</v>
          </cell>
          <cell r="AE134" t="str">
            <v>n.d.</v>
          </cell>
          <cell r="AF134" t="str">
            <v>n.d.</v>
          </cell>
          <cell r="AG134" t="str">
            <v>n.d.</v>
          </cell>
        </row>
        <row r="135">
          <cell r="B135" t="str">
            <v>di cui dipendenti attivi (netto CIGS)</v>
          </cell>
          <cell r="D135">
            <v>0</v>
          </cell>
          <cell r="E135">
            <v>0</v>
          </cell>
          <cell r="F135">
            <v>0</v>
          </cell>
          <cell r="G135">
            <v>0</v>
          </cell>
          <cell r="H135">
            <v>0</v>
          </cell>
          <cell r="I135">
            <v>0</v>
          </cell>
          <cell r="J135">
            <v>0</v>
          </cell>
          <cell r="K135">
            <v>0</v>
          </cell>
          <cell r="L135">
            <v>0</v>
          </cell>
          <cell r="M135">
            <v>0</v>
          </cell>
          <cell r="N135">
            <v>0</v>
          </cell>
          <cell r="O135">
            <v>0</v>
          </cell>
          <cell r="P135">
            <v>0</v>
          </cell>
          <cell r="Q135" t="str">
            <v>n.d.</v>
          </cell>
          <cell r="R135" t="str">
            <v>n.d.</v>
          </cell>
          <cell r="S135">
            <v>284</v>
          </cell>
          <cell r="T135" t="str">
            <v>n.d.</v>
          </cell>
          <cell r="U135">
            <v>0</v>
          </cell>
          <cell r="V135" t="str">
            <v>n.s.</v>
          </cell>
          <cell r="W135">
            <v>0</v>
          </cell>
          <cell r="X135">
            <v>0</v>
          </cell>
          <cell r="Y135">
            <v>0</v>
          </cell>
          <cell r="Z135">
            <v>0</v>
          </cell>
          <cell r="AA135">
            <v>0</v>
          </cell>
          <cell r="AB135">
            <v>0</v>
          </cell>
          <cell r="AC135">
            <v>1447</v>
          </cell>
          <cell r="AD135" t="str">
            <v>n.d.</v>
          </cell>
          <cell r="AE135">
            <v>0</v>
          </cell>
          <cell r="AF135">
            <v>0</v>
          </cell>
          <cell r="AG135">
            <v>0</v>
          </cell>
        </row>
        <row r="136">
          <cell r="B136" t="str">
            <v>% CIGS/ totale dipendenti</v>
          </cell>
          <cell r="D136" t="str">
            <v>-</v>
          </cell>
          <cell r="E136" t="str">
            <v>-</v>
          </cell>
          <cell r="F136" t="str">
            <v>-</v>
          </cell>
          <cell r="G136" t="str">
            <v>-</v>
          </cell>
          <cell r="H136" t="str">
            <v>-</v>
          </cell>
          <cell r="I136" t="str">
            <v>-</v>
          </cell>
          <cell r="J136" t="str">
            <v>-</v>
          </cell>
          <cell r="K136" t="str">
            <v>-</v>
          </cell>
          <cell r="L136" t="str">
            <v>-</v>
          </cell>
          <cell r="M136" t="str">
            <v>-</v>
          </cell>
          <cell r="N136" t="str">
            <v>-</v>
          </cell>
          <cell r="O136" t="str">
            <v>-</v>
          </cell>
          <cell r="P136" t="str">
            <v>-</v>
          </cell>
          <cell r="Q136" t="str">
            <v>-</v>
          </cell>
          <cell r="R136" t="str">
            <v>-</v>
          </cell>
          <cell r="S136" t="str">
            <v>-</v>
          </cell>
          <cell r="T136" t="str">
            <v>-</v>
          </cell>
          <cell r="U136" t="str">
            <v>-</v>
          </cell>
          <cell r="V136" t="str">
            <v>-</v>
          </cell>
          <cell r="W136" t="str">
            <v>-</v>
          </cell>
          <cell r="X136" t="str">
            <v>-</v>
          </cell>
          <cell r="Y136" t="str">
            <v>-</v>
          </cell>
          <cell r="Z136" t="str">
            <v>-</v>
          </cell>
          <cell r="AA136" t="str">
            <v>-</v>
          </cell>
          <cell r="AB136" t="str">
            <v>-</v>
          </cell>
          <cell r="AC136" t="str">
            <v>-</v>
          </cell>
          <cell r="AD136" t="str">
            <v>-</v>
          </cell>
          <cell r="AE136" t="str">
            <v>-</v>
          </cell>
          <cell r="AF136" t="str">
            <v>-</v>
          </cell>
          <cell r="AG136" t="str">
            <v>-</v>
          </cell>
        </row>
        <row r="137">
          <cell r="B137" t="str">
            <v>% dipendenti attivi / totale dipendenti</v>
          </cell>
          <cell r="D137" t="str">
            <v>-</v>
          </cell>
          <cell r="E137" t="str">
            <v>-</v>
          </cell>
          <cell r="F137" t="str">
            <v>-</v>
          </cell>
          <cell r="G137" t="str">
            <v>-</v>
          </cell>
          <cell r="H137" t="str">
            <v>-</v>
          </cell>
          <cell r="I137" t="str">
            <v>-</v>
          </cell>
          <cell r="J137" t="str">
            <v>-</v>
          </cell>
          <cell r="K137" t="str">
            <v>-</v>
          </cell>
          <cell r="L137" t="str">
            <v>-</v>
          </cell>
          <cell r="M137" t="str">
            <v>-</v>
          </cell>
          <cell r="N137" t="str">
            <v>-</v>
          </cell>
          <cell r="O137" t="str">
            <v>-</v>
          </cell>
          <cell r="P137" t="str">
            <v>-</v>
          </cell>
          <cell r="Q137" t="str">
            <v>-</v>
          </cell>
          <cell r="R137" t="str">
            <v>-</v>
          </cell>
          <cell r="S137" t="str">
            <v>-</v>
          </cell>
          <cell r="T137" t="str">
            <v>-</v>
          </cell>
          <cell r="U137" t="str">
            <v>-</v>
          </cell>
          <cell r="V137" t="str">
            <v>-</v>
          </cell>
          <cell r="W137" t="str">
            <v>-</v>
          </cell>
          <cell r="X137" t="str">
            <v>-</v>
          </cell>
          <cell r="Y137" t="str">
            <v>-</v>
          </cell>
          <cell r="Z137" t="str">
            <v>-</v>
          </cell>
          <cell r="AA137" t="str">
            <v>-</v>
          </cell>
          <cell r="AB137" t="str">
            <v>-</v>
          </cell>
          <cell r="AC137" t="str">
            <v>-</v>
          </cell>
          <cell r="AD137" t="str">
            <v>-</v>
          </cell>
          <cell r="AE137" t="str">
            <v>-</v>
          </cell>
          <cell r="AF137" t="str">
            <v>-</v>
          </cell>
          <cell r="AG137" t="str">
            <v>-</v>
          </cell>
        </row>
        <row r="138">
          <cell r="B138" t="str">
            <v>dirigenti / totale dipendenti</v>
          </cell>
          <cell r="D138" t="str">
            <v>n.d.</v>
          </cell>
          <cell r="E138" t="str">
            <v>n.d.</v>
          </cell>
          <cell r="F138" t="str">
            <v>n.d.</v>
          </cell>
          <cell r="G138" t="str">
            <v>n.d.</v>
          </cell>
          <cell r="H138" t="str">
            <v>n.d.</v>
          </cell>
          <cell r="I138" t="str">
            <v>n.d.</v>
          </cell>
          <cell r="J138" t="str">
            <v>n.d.</v>
          </cell>
          <cell r="K138" t="str">
            <v>n.d.</v>
          </cell>
          <cell r="L138" t="str">
            <v>n.d.</v>
          </cell>
          <cell r="M138" t="str">
            <v>n.d.</v>
          </cell>
          <cell r="N138" t="str">
            <v>n.d.</v>
          </cell>
          <cell r="O138" t="str">
            <v>n.d.</v>
          </cell>
          <cell r="P138" t="str">
            <v>n.d.</v>
          </cell>
          <cell r="Q138" t="str">
            <v>n.d.</v>
          </cell>
          <cell r="R138" t="str">
            <v>n.d.</v>
          </cell>
          <cell r="S138">
            <v>6.6901408450704219E-2</v>
          </cell>
          <cell r="T138" t="str">
            <v>n.d.</v>
          </cell>
          <cell r="U138" t="str">
            <v>n.d.</v>
          </cell>
          <cell r="V138" t="str">
            <v>n.d.</v>
          </cell>
          <cell r="W138" t="str">
            <v>n.d.</v>
          </cell>
          <cell r="X138" t="str">
            <v>n.d.</v>
          </cell>
          <cell r="Y138" t="str">
            <v>n.d.</v>
          </cell>
          <cell r="Z138" t="str">
            <v>n.d.</v>
          </cell>
          <cell r="AA138" t="str">
            <v>n.d.</v>
          </cell>
          <cell r="AB138" t="str">
            <v>n.d.</v>
          </cell>
          <cell r="AC138">
            <v>5.5286800276433999E-3</v>
          </cell>
          <cell r="AD138" t="str">
            <v>n.d.</v>
          </cell>
          <cell r="AE138" t="str">
            <v>n.d.</v>
          </cell>
          <cell r="AF138" t="str">
            <v>n.d.</v>
          </cell>
          <cell r="AG138" t="str">
            <v>n.d.</v>
          </cell>
        </row>
        <row r="140">
          <cell r="B140" t="str">
            <v>Costo Organico</v>
          </cell>
        </row>
        <row r="142">
          <cell r="B142" t="str">
            <v>Costo Personale (mio euro)</v>
          </cell>
          <cell r="D142">
            <v>0</v>
          </cell>
          <cell r="E142">
            <v>19.622897999999999</v>
          </cell>
          <cell r="F142">
            <v>0</v>
          </cell>
          <cell r="G142">
            <v>0</v>
          </cell>
          <cell r="H142">
            <v>0</v>
          </cell>
          <cell r="I142">
            <v>0</v>
          </cell>
          <cell r="J142">
            <v>0</v>
          </cell>
          <cell r="K142">
            <v>0</v>
          </cell>
          <cell r="L142">
            <v>0</v>
          </cell>
          <cell r="M142">
            <v>0</v>
          </cell>
          <cell r="N142">
            <v>0</v>
          </cell>
          <cell r="O142">
            <v>0</v>
          </cell>
          <cell r="P142">
            <v>0</v>
          </cell>
          <cell r="Q142">
            <v>1.080894</v>
          </cell>
          <cell r="R142">
            <v>11.913766000000001</v>
          </cell>
          <cell r="S142">
            <v>14.901</v>
          </cell>
          <cell r="T142">
            <v>3.623014</v>
          </cell>
          <cell r="U142">
            <v>0</v>
          </cell>
          <cell r="V142">
            <v>0</v>
          </cell>
          <cell r="W142">
            <v>0</v>
          </cell>
          <cell r="X142">
            <v>0</v>
          </cell>
          <cell r="Y142">
            <v>0</v>
          </cell>
          <cell r="Z142">
            <v>0</v>
          </cell>
          <cell r="AA142">
            <v>0</v>
          </cell>
          <cell r="AB142">
            <v>0</v>
          </cell>
          <cell r="AC142">
            <v>46.215457000000001</v>
          </cell>
          <cell r="AD142">
            <v>0</v>
          </cell>
          <cell r="AE142">
            <v>0</v>
          </cell>
          <cell r="AF142">
            <v>0</v>
          </cell>
          <cell r="AG142">
            <v>0</v>
          </cell>
        </row>
        <row r="143">
          <cell r="B143" t="str">
            <v>Costo Dirigenti (stima 0,0165mio euro mensili pro capite)</v>
          </cell>
          <cell r="D143">
            <v>0</v>
          </cell>
          <cell r="E143">
            <v>0</v>
          </cell>
          <cell r="F143">
            <v>0</v>
          </cell>
          <cell r="G143">
            <v>0</v>
          </cell>
          <cell r="H143">
            <v>0</v>
          </cell>
          <cell r="I143">
            <v>0</v>
          </cell>
          <cell r="J143">
            <v>0</v>
          </cell>
          <cell r="K143">
            <v>0</v>
          </cell>
          <cell r="L143">
            <v>0</v>
          </cell>
          <cell r="M143">
            <v>0</v>
          </cell>
          <cell r="N143">
            <v>0</v>
          </cell>
          <cell r="O143">
            <v>0</v>
          </cell>
          <cell r="P143">
            <v>0</v>
          </cell>
          <cell r="Q143" t="str">
            <v>n.d.</v>
          </cell>
          <cell r="R143" t="str">
            <v>n.d.</v>
          </cell>
          <cell r="S143">
            <v>3.762</v>
          </cell>
          <cell r="T143" t="str">
            <v>n.d.</v>
          </cell>
          <cell r="U143">
            <v>0</v>
          </cell>
          <cell r="V143">
            <v>0</v>
          </cell>
          <cell r="W143">
            <v>0</v>
          </cell>
          <cell r="X143">
            <v>0</v>
          </cell>
          <cell r="Y143">
            <v>0</v>
          </cell>
          <cell r="Z143">
            <v>0</v>
          </cell>
          <cell r="AA143">
            <v>0</v>
          </cell>
          <cell r="AB143">
            <v>0</v>
          </cell>
          <cell r="AC143">
            <v>1.5840000000000001</v>
          </cell>
          <cell r="AD143" t="str">
            <v>n.d.</v>
          </cell>
          <cell r="AE143">
            <v>0</v>
          </cell>
          <cell r="AF143">
            <v>0</v>
          </cell>
          <cell r="AG143">
            <v>0</v>
          </cell>
        </row>
        <row r="144">
          <cell r="B144" t="str">
            <v>Costo Personale Netto Dirigenti (mio euro)</v>
          </cell>
          <cell r="D144">
            <v>0</v>
          </cell>
          <cell r="E144">
            <v>19.622897999999999</v>
          </cell>
          <cell r="F144">
            <v>0</v>
          </cell>
          <cell r="G144">
            <v>0</v>
          </cell>
          <cell r="H144">
            <v>0</v>
          </cell>
          <cell r="I144">
            <v>0</v>
          </cell>
          <cell r="J144">
            <v>0</v>
          </cell>
          <cell r="K144">
            <v>0</v>
          </cell>
          <cell r="L144">
            <v>0</v>
          </cell>
          <cell r="M144">
            <v>0</v>
          </cell>
          <cell r="N144">
            <v>0</v>
          </cell>
          <cell r="O144">
            <v>0</v>
          </cell>
          <cell r="P144">
            <v>0</v>
          </cell>
          <cell r="Q144" t="str">
            <v>n.d.</v>
          </cell>
          <cell r="R144" t="str">
            <v>n.d.</v>
          </cell>
          <cell r="S144">
            <v>11.138999999999999</v>
          </cell>
          <cell r="T144" t="str">
            <v>n.d.</v>
          </cell>
          <cell r="U144">
            <v>0</v>
          </cell>
          <cell r="V144">
            <v>0</v>
          </cell>
          <cell r="W144">
            <v>0</v>
          </cell>
          <cell r="X144">
            <v>0</v>
          </cell>
          <cell r="Y144">
            <v>0</v>
          </cell>
          <cell r="Z144">
            <v>0</v>
          </cell>
          <cell r="AA144">
            <v>0</v>
          </cell>
          <cell r="AB144">
            <v>0</v>
          </cell>
          <cell r="AC144">
            <v>44.631456999999997</v>
          </cell>
          <cell r="AD144" t="str">
            <v>n.d.</v>
          </cell>
          <cell r="AE144">
            <v>0</v>
          </cell>
          <cell r="AF144">
            <v>0</v>
          </cell>
          <cell r="AG144">
            <v>0</v>
          </cell>
        </row>
        <row r="146">
          <cell r="B146" t="str">
            <v>Costo Pers. Pro Capite (mio euro)</v>
          </cell>
          <cell r="D146" t="str">
            <v>n.d.</v>
          </cell>
          <cell r="E146" t="str">
            <v>n.d.</v>
          </cell>
          <cell r="F146" t="str">
            <v>n.d.</v>
          </cell>
          <cell r="G146" t="str">
            <v>n.d.</v>
          </cell>
          <cell r="H146" t="str">
            <v>n.d.</v>
          </cell>
          <cell r="I146" t="str">
            <v>n.d.</v>
          </cell>
          <cell r="J146" t="str">
            <v>n.d.</v>
          </cell>
          <cell r="K146" t="str">
            <v>n.d.</v>
          </cell>
          <cell r="L146" t="str">
            <v>n.d.</v>
          </cell>
          <cell r="M146" t="str">
            <v>n.d.</v>
          </cell>
          <cell r="N146" t="str">
            <v>n.d.</v>
          </cell>
          <cell r="O146" t="str">
            <v>n.d.</v>
          </cell>
          <cell r="P146" t="str">
            <v>n.d.</v>
          </cell>
          <cell r="Q146" t="str">
            <v>n.d.</v>
          </cell>
          <cell r="R146" t="str">
            <v>n.d.</v>
          </cell>
          <cell r="S146">
            <v>5.2468309859154925E-2</v>
          </cell>
          <cell r="T146" t="str">
            <v>n.d.</v>
          </cell>
          <cell r="U146" t="str">
            <v>n.d.</v>
          </cell>
          <cell r="V146" t="str">
            <v>n.d.</v>
          </cell>
          <cell r="W146" t="str">
            <v>n.d.</v>
          </cell>
          <cell r="X146" t="str">
            <v>n.d.</v>
          </cell>
          <cell r="Y146" t="str">
            <v>n.d.</v>
          </cell>
          <cell r="Z146" t="str">
            <v>n.d.</v>
          </cell>
          <cell r="AA146" t="str">
            <v>n.d.</v>
          </cell>
          <cell r="AB146" t="str">
            <v>n.d.</v>
          </cell>
          <cell r="AC146">
            <v>3.1938809260539047E-2</v>
          </cell>
          <cell r="AD146" t="str">
            <v>n.d.</v>
          </cell>
          <cell r="AE146" t="str">
            <v>n.d.</v>
          </cell>
          <cell r="AF146" t="str">
            <v>n.d.</v>
          </cell>
          <cell r="AG146" t="str">
            <v>n.d.</v>
          </cell>
        </row>
        <row r="147">
          <cell r="B147" t="str">
            <v>Costo Personale Netto Dirigenti Pro Capite (mio euro)</v>
          </cell>
          <cell r="D147" t="str">
            <v>n.d.</v>
          </cell>
          <cell r="E147" t="str">
            <v>n.d.</v>
          </cell>
          <cell r="F147" t="str">
            <v>n.d.</v>
          </cell>
          <cell r="G147" t="str">
            <v>n.d.</v>
          </cell>
          <cell r="H147" t="str">
            <v>n.d.</v>
          </cell>
          <cell r="I147" t="str">
            <v>n.d.</v>
          </cell>
          <cell r="J147" t="str">
            <v>n.d.</v>
          </cell>
          <cell r="K147" t="str">
            <v>n.d.</v>
          </cell>
          <cell r="L147" t="str">
            <v>n.d.</v>
          </cell>
          <cell r="M147" t="str">
            <v>n.d.</v>
          </cell>
          <cell r="N147" t="str">
            <v>n.d.</v>
          </cell>
          <cell r="O147" t="str">
            <v>n.d.</v>
          </cell>
          <cell r="P147" t="str">
            <v>n.d.</v>
          </cell>
          <cell r="Q147" t="str">
            <v>n.d.</v>
          </cell>
          <cell r="R147" t="str">
            <v>n.d.</v>
          </cell>
          <cell r="S147">
            <v>4.2033962264150938E-2</v>
          </cell>
          <cell r="T147" t="str">
            <v>n.d.</v>
          </cell>
          <cell r="U147" t="str">
            <v>n.d.</v>
          </cell>
          <cell r="V147" t="str">
            <v>n.d.</v>
          </cell>
          <cell r="W147" t="str">
            <v>n.d.</v>
          </cell>
          <cell r="X147" t="str">
            <v>n.d.</v>
          </cell>
          <cell r="Y147" t="str">
            <v>n.d.</v>
          </cell>
          <cell r="Z147" t="str">
            <v>n.d.</v>
          </cell>
          <cell r="AA147" t="str">
            <v>n.d.</v>
          </cell>
          <cell r="AB147" t="str">
            <v>n.d.</v>
          </cell>
          <cell r="AC147">
            <v>3.1015605976372478E-2</v>
          </cell>
          <cell r="AD147" t="str">
            <v>n.d.</v>
          </cell>
          <cell r="AE147" t="str">
            <v>n.d.</v>
          </cell>
          <cell r="AF147" t="str">
            <v>n.d.</v>
          </cell>
          <cell r="AG147" t="str">
            <v>n.d.</v>
          </cell>
        </row>
        <row r="148">
          <cell r="B148" t="str">
            <v>Costo Pers. Pro Capite netto CIGS (mio euro)</v>
          </cell>
          <cell r="D148" t="str">
            <v>n.d.</v>
          </cell>
          <cell r="E148" t="str">
            <v>n.d.</v>
          </cell>
          <cell r="F148" t="str">
            <v>n.d.</v>
          </cell>
          <cell r="G148" t="str">
            <v>n.d.</v>
          </cell>
          <cell r="H148" t="str">
            <v>n.d.</v>
          </cell>
          <cell r="I148" t="str">
            <v>n.d.</v>
          </cell>
          <cell r="J148" t="str">
            <v>n.d.</v>
          </cell>
          <cell r="K148" t="str">
            <v>n.d.</v>
          </cell>
          <cell r="L148" t="str">
            <v>n.d.</v>
          </cell>
          <cell r="M148" t="str">
            <v>n.d.</v>
          </cell>
          <cell r="N148" t="str">
            <v>n.d.</v>
          </cell>
          <cell r="O148" t="str">
            <v>n.d.</v>
          </cell>
          <cell r="P148" t="str">
            <v>n.d.</v>
          </cell>
          <cell r="Q148" t="str">
            <v>n.d.</v>
          </cell>
          <cell r="R148" t="str">
            <v>n.d.</v>
          </cell>
          <cell r="S148">
            <v>5.2468309859154925E-2</v>
          </cell>
          <cell r="T148" t="str">
            <v>n.d.</v>
          </cell>
          <cell r="U148" t="str">
            <v>n.d.</v>
          </cell>
          <cell r="V148" t="str">
            <v>n.d.</v>
          </cell>
          <cell r="W148" t="str">
            <v>n.d.</v>
          </cell>
          <cell r="X148" t="str">
            <v>n.d.</v>
          </cell>
          <cell r="Y148" t="str">
            <v>n.d.</v>
          </cell>
          <cell r="Z148" t="str">
            <v>n.d.</v>
          </cell>
          <cell r="AA148" t="str">
            <v>n.d.</v>
          </cell>
          <cell r="AB148" t="str">
            <v>n.d.</v>
          </cell>
          <cell r="AC148">
            <v>3.1938809260539047E-2</v>
          </cell>
          <cell r="AD148" t="str">
            <v>n.d.</v>
          </cell>
          <cell r="AE148" t="str">
            <v>n.d.</v>
          </cell>
          <cell r="AF148" t="str">
            <v>n.d.</v>
          </cell>
          <cell r="AG148" t="str">
            <v>n.d.</v>
          </cell>
        </row>
        <row r="150">
          <cell r="B150" t="str">
            <v>VdP Pro Capite (mio euro)</v>
          </cell>
          <cell r="D150" t="str">
            <v>n.d.</v>
          </cell>
          <cell r="E150" t="str">
            <v>n.d.</v>
          </cell>
          <cell r="F150" t="str">
            <v>n.d.</v>
          </cell>
          <cell r="G150" t="str">
            <v>n.d.</v>
          </cell>
          <cell r="H150" t="str">
            <v>n.d.</v>
          </cell>
          <cell r="I150" t="str">
            <v>n.d.</v>
          </cell>
          <cell r="J150" t="str">
            <v>n.d.</v>
          </cell>
          <cell r="K150" t="str">
            <v>n.d.</v>
          </cell>
          <cell r="L150" t="str">
            <v>n.d.</v>
          </cell>
          <cell r="M150" t="str">
            <v>n.d.</v>
          </cell>
          <cell r="N150" t="str">
            <v>n.d.</v>
          </cell>
          <cell r="O150" t="str">
            <v>n.d.</v>
          </cell>
          <cell r="P150" t="str">
            <v>n.d.</v>
          </cell>
          <cell r="Q150" t="str">
            <v>n.d.</v>
          </cell>
          <cell r="R150" t="str">
            <v>n.d.</v>
          </cell>
          <cell r="S150">
            <v>0</v>
          </cell>
          <cell r="T150" t="str">
            <v>n.d.</v>
          </cell>
          <cell r="U150" t="str">
            <v>n.d.</v>
          </cell>
          <cell r="V150" t="str">
            <v>n.d.</v>
          </cell>
          <cell r="W150" t="str">
            <v>n.d.</v>
          </cell>
          <cell r="X150" t="str">
            <v>n.d.</v>
          </cell>
          <cell r="Y150" t="str">
            <v>n.d.</v>
          </cell>
          <cell r="Z150" t="str">
            <v>n.d.</v>
          </cell>
          <cell r="AA150" t="str">
            <v>n.d.</v>
          </cell>
          <cell r="AB150" t="str">
            <v>n.d.</v>
          </cell>
          <cell r="AC150">
            <v>0</v>
          </cell>
          <cell r="AD150" t="str">
            <v>n.d.</v>
          </cell>
          <cell r="AE150" t="str">
            <v>n.d.</v>
          </cell>
          <cell r="AF150" t="str">
            <v>n.d.</v>
          </cell>
          <cell r="AG150" t="str">
            <v>n.d.</v>
          </cell>
        </row>
        <row r="153">
          <cell r="B153" t="str">
            <v>medio</v>
          </cell>
        </row>
        <row r="155">
          <cell r="B155" t="str">
            <v>Dirigenti</v>
          </cell>
          <cell r="D155">
            <v>8</v>
          </cell>
          <cell r="E155">
            <v>4</v>
          </cell>
          <cell r="G155">
            <v>9</v>
          </cell>
          <cell r="H155">
            <v>9</v>
          </cell>
          <cell r="I155" t="str">
            <v>n.d.</v>
          </cell>
          <cell r="J155">
            <v>0</v>
          </cell>
          <cell r="K155">
            <v>12</v>
          </cell>
          <cell r="L155">
            <v>12</v>
          </cell>
          <cell r="N155" t="str">
            <v>n.d.</v>
          </cell>
          <cell r="O155">
            <v>18</v>
          </cell>
          <cell r="P155" t="str">
            <v>n.d.</v>
          </cell>
          <cell r="Q155" t="str">
            <v>n.d.</v>
          </cell>
          <cell r="R155">
            <v>18</v>
          </cell>
          <cell r="S155" t="str">
            <v>n.d.</v>
          </cell>
          <cell r="T155" t="str">
            <v>n.d.</v>
          </cell>
          <cell r="U155" t="str">
            <v>n.d.</v>
          </cell>
          <cell r="V155">
            <v>1</v>
          </cell>
          <cell r="W155">
            <v>18</v>
          </cell>
          <cell r="X155" t="str">
            <v>n.d.</v>
          </cell>
          <cell r="Y155" t="str">
            <v>n.d.</v>
          </cell>
          <cell r="Z155" t="str">
            <v>n.d.</v>
          </cell>
          <cell r="AA155">
            <v>18</v>
          </cell>
          <cell r="AB155">
            <v>5</v>
          </cell>
          <cell r="AC155" t="str">
            <v>n.d.</v>
          </cell>
          <cell r="AD155" t="str">
            <v>n.d.</v>
          </cell>
          <cell r="AE155">
            <v>90</v>
          </cell>
          <cell r="AF155">
            <v>117</v>
          </cell>
          <cell r="AG155">
            <v>11</v>
          </cell>
        </row>
        <row r="156">
          <cell r="B156" t="str">
            <v>Quadri</v>
          </cell>
          <cell r="D156">
            <v>9</v>
          </cell>
          <cell r="E156">
            <v>18</v>
          </cell>
          <cell r="G156" t="str">
            <v>n.d.</v>
          </cell>
          <cell r="H156" t="str">
            <v>n.d.</v>
          </cell>
          <cell r="I156" t="str">
            <v>n.d.</v>
          </cell>
          <cell r="J156">
            <v>0</v>
          </cell>
          <cell r="K156" t="str">
            <v>n.d.</v>
          </cell>
          <cell r="L156" t="str">
            <v>n.d.</v>
          </cell>
          <cell r="N156" t="str">
            <v>n.d.</v>
          </cell>
          <cell r="O156">
            <v>56</v>
          </cell>
          <cell r="P156" t="str">
            <v>n.d.</v>
          </cell>
          <cell r="Q156" t="str">
            <v>n.d.</v>
          </cell>
          <cell r="R156">
            <v>56</v>
          </cell>
          <cell r="S156" t="str">
            <v>n.d.</v>
          </cell>
          <cell r="T156" t="str">
            <v>n.d.</v>
          </cell>
          <cell r="U156" t="str">
            <v>n.d.</v>
          </cell>
          <cell r="V156">
            <v>3</v>
          </cell>
          <cell r="W156">
            <v>0</v>
          </cell>
          <cell r="X156" t="str">
            <v>n.d.</v>
          </cell>
          <cell r="Y156" t="str">
            <v>n.d.</v>
          </cell>
          <cell r="Z156" t="str">
            <v>n.d.</v>
          </cell>
          <cell r="AA156">
            <v>0</v>
          </cell>
          <cell r="AB156" t="str">
            <v>n.d.</v>
          </cell>
          <cell r="AC156" t="str">
            <v>n.d.</v>
          </cell>
          <cell r="AD156" t="str">
            <v>n.d.</v>
          </cell>
          <cell r="AE156" t="str">
            <v>n.d</v>
          </cell>
          <cell r="AF156">
            <v>162</v>
          </cell>
          <cell r="AG156">
            <v>37</v>
          </cell>
        </row>
        <row r="157">
          <cell r="B157" t="str">
            <v>Impiegati</v>
          </cell>
          <cell r="D157">
            <v>233</v>
          </cell>
          <cell r="E157">
            <v>132</v>
          </cell>
          <cell r="G157">
            <v>291</v>
          </cell>
          <cell r="H157">
            <v>296</v>
          </cell>
          <cell r="I157" t="str">
            <v>n.d.</v>
          </cell>
          <cell r="J157">
            <v>12</v>
          </cell>
          <cell r="K157">
            <v>250</v>
          </cell>
          <cell r="L157">
            <v>250</v>
          </cell>
          <cell r="N157">
            <v>24</v>
          </cell>
          <cell r="O157">
            <v>145</v>
          </cell>
          <cell r="P157" t="str">
            <v>n.d.</v>
          </cell>
          <cell r="Q157">
            <v>24</v>
          </cell>
          <cell r="R157">
            <v>145</v>
          </cell>
          <cell r="S157" t="str">
            <v>n.d.</v>
          </cell>
          <cell r="T157">
            <v>18</v>
          </cell>
          <cell r="U157" t="str">
            <v>n.d.</v>
          </cell>
          <cell r="V157">
            <v>113</v>
          </cell>
          <cell r="W157">
            <v>585</v>
          </cell>
          <cell r="X157" t="str">
            <v>n.d.</v>
          </cell>
          <cell r="Y157" t="str">
            <v>n.d.</v>
          </cell>
          <cell r="Z157" t="str">
            <v>n.d.</v>
          </cell>
          <cell r="AA157">
            <v>585</v>
          </cell>
          <cell r="AB157">
            <v>171</v>
          </cell>
          <cell r="AC157" t="str">
            <v>n.d.</v>
          </cell>
          <cell r="AD157" t="str">
            <v>n.d.</v>
          </cell>
          <cell r="AE157">
            <v>1480</v>
          </cell>
          <cell r="AF157">
            <v>2141</v>
          </cell>
          <cell r="AG157">
            <v>79.75</v>
          </cell>
        </row>
        <row r="158">
          <cell r="B158" t="str">
            <v>Operai</v>
          </cell>
          <cell r="D158">
            <v>303</v>
          </cell>
          <cell r="E158">
            <v>404</v>
          </cell>
          <cell r="G158">
            <v>992</v>
          </cell>
          <cell r="H158">
            <v>1095</v>
          </cell>
          <cell r="I158" t="str">
            <v>n.d.</v>
          </cell>
          <cell r="J158">
            <v>48</v>
          </cell>
          <cell r="K158">
            <v>464</v>
          </cell>
          <cell r="L158">
            <v>464</v>
          </cell>
          <cell r="N158">
            <v>8</v>
          </cell>
          <cell r="O158" t="str">
            <v>n.d.</v>
          </cell>
          <cell r="P158" t="str">
            <v>n.d.</v>
          </cell>
          <cell r="Q158">
            <v>8</v>
          </cell>
          <cell r="R158" t="str">
            <v>n.d.</v>
          </cell>
          <cell r="S158" t="str">
            <v>n.d.</v>
          </cell>
          <cell r="T158">
            <v>98</v>
          </cell>
          <cell r="U158" t="str">
            <v>n.d.</v>
          </cell>
          <cell r="V158">
            <v>584</v>
          </cell>
          <cell r="W158">
            <v>1950</v>
          </cell>
          <cell r="X158" t="str">
            <v>n.d.</v>
          </cell>
          <cell r="Y158" t="str">
            <v>n.d.</v>
          </cell>
          <cell r="Z158" t="str">
            <v>n.d.</v>
          </cell>
          <cell r="AA158">
            <v>1950</v>
          </cell>
          <cell r="AB158">
            <v>80</v>
          </cell>
          <cell r="AC158" t="str">
            <v>n.d.</v>
          </cell>
          <cell r="AD158" t="str">
            <v>n.d.</v>
          </cell>
          <cell r="AE158">
            <v>2110</v>
          </cell>
          <cell r="AF158">
            <v>2720</v>
          </cell>
          <cell r="AG158">
            <v>170</v>
          </cell>
        </row>
        <row r="159">
          <cell r="B159" t="str">
            <v>Altri</v>
          </cell>
          <cell r="D159" t="str">
            <v>n.d.</v>
          </cell>
          <cell r="E159" t="str">
            <v>n.d.</v>
          </cell>
          <cell r="G159" t="str">
            <v>n.d.</v>
          </cell>
          <cell r="H159" t="str">
            <v>n.d.</v>
          </cell>
          <cell r="I159" t="str">
            <v>n.d.</v>
          </cell>
          <cell r="J159">
            <v>0</v>
          </cell>
          <cell r="K159" t="str">
            <v>n.d.</v>
          </cell>
          <cell r="L159" t="str">
            <v>n.d.</v>
          </cell>
          <cell r="N159" t="str">
            <v>n.d.</v>
          </cell>
          <cell r="O159" t="str">
            <v>n.d.</v>
          </cell>
          <cell r="P159" t="str">
            <v>n.d.</v>
          </cell>
          <cell r="Q159" t="str">
            <v>n.d.</v>
          </cell>
          <cell r="R159" t="str">
            <v>n.d.</v>
          </cell>
          <cell r="S159" t="str">
            <v>n.d.</v>
          </cell>
          <cell r="T159" t="str">
            <v>n.d.</v>
          </cell>
          <cell r="U159" t="str">
            <v>n.d.</v>
          </cell>
          <cell r="V159">
            <v>51</v>
          </cell>
          <cell r="W159" t="str">
            <v>n.d.</v>
          </cell>
          <cell r="X159" t="str">
            <v>n.d.</v>
          </cell>
          <cell r="Y159" t="str">
            <v>n.d.</v>
          </cell>
          <cell r="Z159" t="str">
            <v>n.d.</v>
          </cell>
          <cell r="AA159" t="str">
            <v>n.d.</v>
          </cell>
          <cell r="AB159" t="str">
            <v>n.d.</v>
          </cell>
          <cell r="AC159" t="str">
            <v>n.d.</v>
          </cell>
          <cell r="AD159" t="str">
            <v>n.d.</v>
          </cell>
          <cell r="AE159">
            <v>154</v>
          </cell>
          <cell r="AF159" t="str">
            <v>n.d.</v>
          </cell>
          <cell r="AG159" t="e">
            <v>#DIV/0!</v>
          </cell>
        </row>
        <row r="160">
          <cell r="I160" t="str">
            <v>n.d.</v>
          </cell>
          <cell r="J160" t="str">
            <v>n.d.</v>
          </cell>
          <cell r="X160" t="str">
            <v>n.d.</v>
          </cell>
          <cell r="Y160" t="str">
            <v>n.d.</v>
          </cell>
          <cell r="AC160" t="str">
            <v>n.d.</v>
          </cell>
        </row>
        <row r="161">
          <cell r="B161" t="str">
            <v>TOTALE NUMERO DIPENDENTI</v>
          </cell>
          <cell r="D161">
            <v>553</v>
          </cell>
          <cell r="E161">
            <v>558</v>
          </cell>
          <cell r="F161">
            <v>0</v>
          </cell>
          <cell r="G161">
            <v>0</v>
          </cell>
          <cell r="H161">
            <v>0</v>
          </cell>
          <cell r="I161">
            <v>0</v>
          </cell>
          <cell r="J161">
            <v>0</v>
          </cell>
          <cell r="K161">
            <v>0</v>
          </cell>
          <cell r="L161">
            <v>0</v>
          </cell>
          <cell r="M161">
            <v>0</v>
          </cell>
          <cell r="N161">
            <v>0</v>
          </cell>
          <cell r="O161">
            <v>0</v>
          </cell>
          <cell r="P161">
            <v>0</v>
          </cell>
          <cell r="Q161">
            <v>32</v>
          </cell>
          <cell r="R161">
            <v>219</v>
          </cell>
          <cell r="S161" t="str">
            <v>n.d.</v>
          </cell>
          <cell r="T161">
            <v>116</v>
          </cell>
          <cell r="U161">
            <v>0</v>
          </cell>
          <cell r="V161">
            <v>0</v>
          </cell>
          <cell r="W161">
            <v>0</v>
          </cell>
          <cell r="X161">
            <v>0</v>
          </cell>
          <cell r="Y161">
            <v>0</v>
          </cell>
          <cell r="Z161">
            <v>0</v>
          </cell>
          <cell r="AA161">
            <v>0</v>
          </cell>
          <cell r="AB161">
            <v>0</v>
          </cell>
          <cell r="AC161">
            <v>1447</v>
          </cell>
          <cell r="AD161" t="str">
            <v>n.d.</v>
          </cell>
          <cell r="AE161">
            <v>0</v>
          </cell>
          <cell r="AF161">
            <v>0</v>
          </cell>
          <cell r="AG161">
            <v>0</v>
          </cell>
        </row>
        <row r="162">
          <cell r="K162">
            <v>1452</v>
          </cell>
          <cell r="L162">
            <v>1452</v>
          </cell>
        </row>
        <row r="163">
          <cell r="B163" t="str">
            <v>di cui CIGS</v>
          </cell>
          <cell r="D163" t="str">
            <v>n.d.</v>
          </cell>
          <cell r="E163" t="str">
            <v>n.d.</v>
          </cell>
          <cell r="F163" t="str">
            <v>n.d.</v>
          </cell>
          <cell r="G163" t="str">
            <v>n.d.</v>
          </cell>
          <cell r="H163" t="str">
            <v>n.d.</v>
          </cell>
          <cell r="I163" t="str">
            <v>n.d.</v>
          </cell>
          <cell r="J163" t="str">
            <v>n.d.</v>
          </cell>
          <cell r="K163" t="str">
            <v>n.d.</v>
          </cell>
          <cell r="L163" t="str">
            <v>n.d.</v>
          </cell>
          <cell r="M163" t="str">
            <v>n.d.</v>
          </cell>
          <cell r="N163" t="str">
            <v>n.d.</v>
          </cell>
          <cell r="O163" t="str">
            <v>n.d.</v>
          </cell>
          <cell r="P163" t="str">
            <v>n.d.</v>
          </cell>
          <cell r="Q163" t="str">
            <v>n.d.</v>
          </cell>
          <cell r="R163" t="str">
            <v>n.d.</v>
          </cell>
          <cell r="S163" t="str">
            <v>n.d.</v>
          </cell>
          <cell r="T163" t="str">
            <v>n.d.</v>
          </cell>
          <cell r="U163" t="str">
            <v>n.d.</v>
          </cell>
          <cell r="V163" t="str">
            <v>n.d.</v>
          </cell>
          <cell r="W163" t="str">
            <v>n.d.</v>
          </cell>
          <cell r="X163" t="str">
            <v>n.d.</v>
          </cell>
          <cell r="Y163" t="str">
            <v>n.d.</v>
          </cell>
          <cell r="Z163" t="str">
            <v>n.d.</v>
          </cell>
          <cell r="AA163" t="str">
            <v>n.d.</v>
          </cell>
          <cell r="AB163" t="str">
            <v>n.d.</v>
          </cell>
          <cell r="AC163" t="str">
            <v>n.d.</v>
          </cell>
          <cell r="AD163" t="str">
            <v>n.d.</v>
          </cell>
          <cell r="AE163" t="str">
            <v>n.d.</v>
          </cell>
          <cell r="AF163" t="str">
            <v>n.d.</v>
          </cell>
          <cell r="AG163" t="str">
            <v>n.d.</v>
          </cell>
        </row>
        <row r="164">
          <cell r="B164" t="str">
            <v>di cui dipendenti attivi (netto CIGS)</v>
          </cell>
          <cell r="D164">
            <v>0</v>
          </cell>
          <cell r="E164">
            <v>558</v>
          </cell>
          <cell r="F164">
            <v>0</v>
          </cell>
          <cell r="G164">
            <v>0</v>
          </cell>
          <cell r="H164">
            <v>0</v>
          </cell>
          <cell r="I164">
            <v>0</v>
          </cell>
          <cell r="J164">
            <v>0</v>
          </cell>
          <cell r="K164">
            <v>0</v>
          </cell>
          <cell r="L164">
            <v>0</v>
          </cell>
          <cell r="M164">
            <v>0</v>
          </cell>
          <cell r="N164">
            <v>0</v>
          </cell>
          <cell r="O164">
            <v>0</v>
          </cell>
          <cell r="P164">
            <v>0</v>
          </cell>
          <cell r="Q164">
            <v>32</v>
          </cell>
          <cell r="R164">
            <v>219</v>
          </cell>
          <cell r="S164" t="str">
            <v>n.d.</v>
          </cell>
          <cell r="T164">
            <v>116</v>
          </cell>
          <cell r="U164">
            <v>0</v>
          </cell>
          <cell r="V164">
            <v>0</v>
          </cell>
          <cell r="W164">
            <v>0</v>
          </cell>
          <cell r="X164">
            <v>0</v>
          </cell>
          <cell r="Y164">
            <v>0</v>
          </cell>
          <cell r="Z164">
            <v>0</v>
          </cell>
          <cell r="AA164">
            <v>0</v>
          </cell>
          <cell r="AB164">
            <v>0</v>
          </cell>
          <cell r="AC164">
            <v>1447</v>
          </cell>
          <cell r="AD164" t="str">
            <v>n.d.</v>
          </cell>
          <cell r="AE164">
            <v>0</v>
          </cell>
          <cell r="AF164">
            <v>0</v>
          </cell>
          <cell r="AG164">
            <v>0</v>
          </cell>
        </row>
        <row r="165">
          <cell r="B165" t="str">
            <v>% CIGS/ totale dipendenti</v>
          </cell>
          <cell r="D165" t="str">
            <v>-</v>
          </cell>
          <cell r="E165" t="str">
            <v>-</v>
          </cell>
          <cell r="F165" t="str">
            <v>-</v>
          </cell>
          <cell r="G165" t="str">
            <v>-</v>
          </cell>
          <cell r="H165" t="str">
            <v>-</v>
          </cell>
          <cell r="I165" t="str">
            <v>-</v>
          </cell>
          <cell r="J165" t="str">
            <v>-</v>
          </cell>
          <cell r="K165" t="str">
            <v>-</v>
          </cell>
          <cell r="L165" t="str">
            <v>-</v>
          </cell>
          <cell r="M165" t="str">
            <v>-</v>
          </cell>
          <cell r="N165" t="str">
            <v>-</v>
          </cell>
          <cell r="O165" t="str">
            <v>-</v>
          </cell>
          <cell r="P165" t="str">
            <v>-</v>
          </cell>
          <cell r="Q165" t="str">
            <v>-</v>
          </cell>
          <cell r="R165" t="str">
            <v>-</v>
          </cell>
          <cell r="S165" t="str">
            <v>-</v>
          </cell>
          <cell r="T165" t="str">
            <v>-</v>
          </cell>
          <cell r="U165" t="str">
            <v>-</v>
          </cell>
          <cell r="V165" t="str">
            <v>-</v>
          </cell>
          <cell r="W165" t="str">
            <v>-</v>
          </cell>
          <cell r="X165" t="str">
            <v>-</v>
          </cell>
          <cell r="Y165" t="str">
            <v>-</v>
          </cell>
          <cell r="Z165" t="str">
            <v>-</v>
          </cell>
          <cell r="AA165" t="str">
            <v>-</v>
          </cell>
          <cell r="AB165" t="str">
            <v>-</v>
          </cell>
          <cell r="AC165" t="str">
            <v>-</v>
          </cell>
          <cell r="AD165" t="str">
            <v>-</v>
          </cell>
          <cell r="AE165" t="str">
            <v>-</v>
          </cell>
          <cell r="AF165" t="str">
            <v>-</v>
          </cell>
          <cell r="AG165" t="str">
            <v>-</v>
          </cell>
        </row>
        <row r="166">
          <cell r="B166" t="str">
            <v>% dipendenti attivi / totale dipendenti</v>
          </cell>
          <cell r="D166" t="str">
            <v>-</v>
          </cell>
          <cell r="E166" t="str">
            <v>-</v>
          </cell>
          <cell r="F166" t="str">
            <v>-</v>
          </cell>
          <cell r="G166" t="str">
            <v>-</v>
          </cell>
          <cell r="H166" t="str">
            <v>-</v>
          </cell>
          <cell r="I166" t="str">
            <v>-</v>
          </cell>
          <cell r="J166" t="str">
            <v>-</v>
          </cell>
          <cell r="K166" t="str">
            <v>-</v>
          </cell>
          <cell r="L166" t="str">
            <v>-</v>
          </cell>
          <cell r="M166" t="str">
            <v>-</v>
          </cell>
          <cell r="N166" t="str">
            <v>-</v>
          </cell>
          <cell r="O166" t="str">
            <v>-</v>
          </cell>
          <cell r="P166" t="str">
            <v>-</v>
          </cell>
          <cell r="Q166" t="str">
            <v>-</v>
          </cell>
          <cell r="R166" t="str">
            <v>-</v>
          </cell>
          <cell r="S166" t="str">
            <v>-</v>
          </cell>
          <cell r="T166" t="str">
            <v>-</v>
          </cell>
          <cell r="U166" t="str">
            <v>-</v>
          </cell>
          <cell r="V166" t="str">
            <v>-</v>
          </cell>
          <cell r="W166" t="str">
            <v>-</v>
          </cell>
          <cell r="X166" t="str">
            <v>-</v>
          </cell>
          <cell r="Y166" t="str">
            <v>-</v>
          </cell>
          <cell r="Z166" t="str">
            <v>-</v>
          </cell>
          <cell r="AA166" t="str">
            <v>-</v>
          </cell>
          <cell r="AB166" t="str">
            <v>-</v>
          </cell>
          <cell r="AC166" t="str">
            <v>-</v>
          </cell>
          <cell r="AD166" t="str">
            <v>-</v>
          </cell>
          <cell r="AE166" t="str">
            <v>-</v>
          </cell>
          <cell r="AF166" t="str">
            <v>-</v>
          </cell>
          <cell r="AG166" t="str">
            <v>-</v>
          </cell>
        </row>
        <row r="167">
          <cell r="B167" t="str">
            <v>dirigenti / totale dipendenti</v>
          </cell>
          <cell r="D167" t="str">
            <v>n.d.</v>
          </cell>
          <cell r="E167">
            <v>7.1684587813620072E-3</v>
          </cell>
          <cell r="F167" t="str">
            <v>n.d.</v>
          </cell>
          <cell r="G167" t="str">
            <v>n.d.</v>
          </cell>
          <cell r="H167" t="str">
            <v>n.d.</v>
          </cell>
          <cell r="I167" t="str">
            <v>n.d.</v>
          </cell>
          <cell r="J167" t="str">
            <v>n.d.</v>
          </cell>
          <cell r="K167" t="str">
            <v>n.d.</v>
          </cell>
          <cell r="L167" t="str">
            <v>n.d.</v>
          </cell>
          <cell r="M167" t="str">
            <v>n.d.</v>
          </cell>
          <cell r="N167" t="str">
            <v>n.d.</v>
          </cell>
          <cell r="O167" t="str">
            <v>n.d.</v>
          </cell>
          <cell r="P167" t="str">
            <v>n.d.</v>
          </cell>
          <cell r="Q167" t="str">
            <v>n.d.</v>
          </cell>
          <cell r="R167">
            <v>8.2191780821917804E-2</v>
          </cell>
          <cell r="S167" t="str">
            <v>n.d.</v>
          </cell>
          <cell r="T167" t="str">
            <v>n.d.</v>
          </cell>
          <cell r="U167" t="str">
            <v>n.d.</v>
          </cell>
          <cell r="V167" t="str">
            <v>n.d.</v>
          </cell>
          <cell r="W167" t="str">
            <v>n.d.</v>
          </cell>
          <cell r="X167" t="str">
            <v>n.d.</v>
          </cell>
          <cell r="Y167" t="str">
            <v>n.d.</v>
          </cell>
          <cell r="Z167" t="str">
            <v>n.d.</v>
          </cell>
          <cell r="AA167" t="str">
            <v>n.d.</v>
          </cell>
          <cell r="AB167" t="str">
            <v>n.d.</v>
          </cell>
          <cell r="AC167" t="str">
            <v>n.d.</v>
          </cell>
          <cell r="AD167" t="str">
            <v>n.d.</v>
          </cell>
          <cell r="AE167" t="str">
            <v>n.d.</v>
          </cell>
          <cell r="AF167" t="str">
            <v>n.d.</v>
          </cell>
          <cell r="AG167" t="str">
            <v>n.d.</v>
          </cell>
        </row>
      </sheetData>
      <sheetData sheetId="2"/>
      <sheetData sheetId="3" refreshError="1">
        <row r="4">
          <cell r="D4" t="str">
            <v xml:space="preserve">Alpitel </v>
          </cell>
          <cell r="E4" t="str">
            <v>Ceit Impianti</v>
          </cell>
          <cell r="F4" t="str">
            <v>Ciet cnsldt.</v>
          </cell>
          <cell r="G4" t="str">
            <v>Ciet</v>
          </cell>
          <cell r="H4" t="str">
            <v>Ciet Consolidato</v>
          </cell>
          <cell r="I4" t="str">
            <v xml:space="preserve">Elettromontaggi </v>
          </cell>
          <cell r="J4" t="str">
            <v>C.I.T.E.</v>
          </cell>
          <cell r="K4" t="str">
            <v>E.T.S. (attività cessata)</v>
          </cell>
          <cell r="L4" t="str">
            <v>Gemmo Impianti</v>
          </cell>
          <cell r="M4" t="str">
            <v>Ghio (attività cessata)</v>
          </cell>
          <cell r="N4" t="str">
            <v>Gruppo Igefi</v>
          </cell>
          <cell r="O4" t="str">
            <v xml:space="preserve">I.CO.T. </v>
          </cell>
          <cell r="P4" t="str">
            <v>I.CO.T. Tec</v>
          </cell>
          <cell r="Q4" t="str">
            <v>I.CO.T. Engineering Srl</v>
          </cell>
          <cell r="R4" t="str">
            <v>I.Net</v>
          </cell>
          <cell r="S4" t="str">
            <v>I.Net Consolidato</v>
          </cell>
          <cell r="T4" t="str">
            <v>I.T.E.</v>
          </cell>
          <cell r="U4" t="str">
            <v>Itel</v>
          </cell>
          <cell r="V4" t="str">
            <v>Mazzoni</v>
          </cell>
          <cell r="W4" t="str">
            <v>Padovani (attività cessata)</v>
          </cell>
          <cell r="X4" t="str">
            <v>Sensi</v>
          </cell>
          <cell r="Y4" t="str">
            <v>Sielte Network</v>
          </cell>
          <cell r="Z4" t="str">
            <v>Sielte</v>
          </cell>
          <cell r="AA4" t="str">
            <v>Sieti/Itel Consolidato (gruppo Sieti)</v>
          </cell>
          <cell r="AB4" t="str">
            <v>Sieti Srl</v>
          </cell>
          <cell r="AC4" t="str">
            <v>Site</v>
          </cell>
          <cell r="AD4" t="str">
            <v>S.I.T.E.</v>
          </cell>
          <cell r="AE4" t="str">
            <v>S.I.T.E. Consolidato</v>
          </cell>
          <cell r="AF4" t="str">
            <v>Valtellina</v>
          </cell>
          <cell r="AG4" t="str">
            <v>Seam</v>
          </cell>
        </row>
        <row r="5">
          <cell r="B5" t="str">
            <v>CONTO ECONOMICO</v>
          </cell>
          <cell r="O5" t="str">
            <v>I Trim. 04</v>
          </cell>
          <cell r="P5" t="str">
            <v>I Trim. 04</v>
          </cell>
          <cell r="R5" t="str">
            <v>I Trim. 04</v>
          </cell>
          <cell r="S5" t="str">
            <v>I Trim. 04</v>
          </cell>
          <cell r="Y5">
            <v>38533</v>
          </cell>
          <cell r="Z5">
            <v>38533</v>
          </cell>
          <cell r="AD5">
            <v>38533</v>
          </cell>
        </row>
        <row r="8">
          <cell r="B8" t="str">
            <v>Valore Produzione</v>
          </cell>
          <cell r="D8">
            <v>95.774709999999999</v>
          </cell>
          <cell r="E8">
            <v>77.604988000000006</v>
          </cell>
          <cell r="G8">
            <v>118.374292</v>
          </cell>
          <cell r="H8">
            <v>127.189294</v>
          </cell>
          <cell r="I8">
            <v>107.62334</v>
          </cell>
          <cell r="J8">
            <v>6.0463490000000002</v>
          </cell>
          <cell r="K8">
            <v>153.619621</v>
          </cell>
          <cell r="L8">
            <v>153.619621</v>
          </cell>
          <cell r="N8">
            <v>16.644808000000001</v>
          </cell>
          <cell r="O8">
            <v>48.130088000000001</v>
          </cell>
          <cell r="P8">
            <v>50.093000000000004</v>
          </cell>
          <cell r="Q8">
            <v>16.644808000000001</v>
          </cell>
          <cell r="R8">
            <v>43.454644000000002</v>
          </cell>
          <cell r="S8">
            <v>50.093000000000004</v>
          </cell>
          <cell r="T8">
            <v>6.4333669999999996</v>
          </cell>
          <cell r="U8">
            <v>7.5992000000000004E-2</v>
          </cell>
          <cell r="V8">
            <v>35.825524000000001</v>
          </cell>
          <cell r="W8">
            <v>184.30600000000001</v>
          </cell>
          <cell r="X8">
            <v>14.60214</v>
          </cell>
          <cell r="Y8">
            <v>0.63984600000000003</v>
          </cell>
          <cell r="Z8">
            <v>181.08823000000001</v>
          </cell>
          <cell r="AA8">
            <v>184.30600000000001</v>
          </cell>
          <cell r="AB8">
            <v>24.315856</v>
          </cell>
          <cell r="AC8">
            <v>163.81340399999999</v>
          </cell>
          <cell r="AD8">
            <v>0.63984600000000003</v>
          </cell>
          <cell r="AE8">
            <v>163.83574999999999</v>
          </cell>
          <cell r="AF8">
            <v>88.565731</v>
          </cell>
          <cell r="AG8">
            <v>24.315856</v>
          </cell>
        </row>
        <row r="10">
          <cell r="B10" t="str">
            <v>Altri Ricavi e Proventi</v>
          </cell>
          <cell r="D10">
            <v>0.51773999999999998</v>
          </cell>
          <cell r="E10">
            <v>0.75013200000000002</v>
          </cell>
          <cell r="G10">
            <v>5.691497</v>
          </cell>
          <cell r="H10">
            <v>8.3308710000000001</v>
          </cell>
          <cell r="I10">
            <v>0.47185199999999999</v>
          </cell>
          <cell r="J10">
            <v>5.2030000000000002E-3</v>
          </cell>
          <cell r="K10">
            <v>0.300645</v>
          </cell>
          <cell r="L10">
            <v>0.300645</v>
          </cell>
          <cell r="N10">
            <v>3.3399999999999999E-4</v>
          </cell>
          <cell r="O10">
            <v>0.103382</v>
          </cell>
          <cell r="P10">
            <v>0.59199999999999997</v>
          </cell>
          <cell r="Q10">
            <v>3.3399999999999999E-4</v>
          </cell>
          <cell r="R10">
            <v>0.46946500000000002</v>
          </cell>
          <cell r="S10">
            <v>0.59199999999999997</v>
          </cell>
          <cell r="T10">
            <v>0.17488899999999999</v>
          </cell>
          <cell r="U10">
            <v>7.5992000000000004E-2</v>
          </cell>
          <cell r="V10">
            <v>1.6234219999999999</v>
          </cell>
          <cell r="W10">
            <v>5.5510000000000002</v>
          </cell>
          <cell r="X10">
            <v>0.33882000000000001</v>
          </cell>
          <cell r="Y10">
            <v>3.2346E-2</v>
          </cell>
          <cell r="Z10">
            <v>5.3378389999999998</v>
          </cell>
          <cell r="AA10">
            <v>5.5510000000000002</v>
          </cell>
          <cell r="AB10">
            <v>0.36222100000000002</v>
          </cell>
          <cell r="AC10">
            <v>1.376719</v>
          </cell>
          <cell r="AD10">
            <v>3.2346E-2</v>
          </cell>
          <cell r="AE10">
            <v>1.399065</v>
          </cell>
          <cell r="AF10">
            <v>1.1557980000000001</v>
          </cell>
          <cell r="AG10">
            <v>0.36222100000000002</v>
          </cell>
        </row>
        <row r="11">
          <cell r="AE11">
            <v>0</v>
          </cell>
          <cell r="AF11">
            <v>0</v>
          </cell>
          <cell r="AG11">
            <v>0</v>
          </cell>
        </row>
        <row r="12">
          <cell r="B12" t="str">
            <v>Valore della Produzione "tipico"</v>
          </cell>
          <cell r="D12">
            <v>95.256969999999995</v>
          </cell>
          <cell r="E12">
            <v>76.854856000000012</v>
          </cell>
          <cell r="G12">
            <v>112.682795</v>
          </cell>
          <cell r="H12">
            <v>118.858423</v>
          </cell>
          <cell r="I12">
            <v>107.151488</v>
          </cell>
          <cell r="J12">
            <v>6.0411460000000003</v>
          </cell>
          <cell r="K12">
            <v>153.31897599999999</v>
          </cell>
          <cell r="L12">
            <v>153.31897599999999</v>
          </cell>
          <cell r="N12">
            <v>16.644474000000002</v>
          </cell>
          <cell r="O12">
            <v>48.026705999999997</v>
          </cell>
          <cell r="P12">
            <v>49.501000000000005</v>
          </cell>
          <cell r="Q12">
            <v>16.644474000000002</v>
          </cell>
          <cell r="R12">
            <v>42.985179000000002</v>
          </cell>
          <cell r="S12">
            <v>49.501000000000005</v>
          </cell>
          <cell r="T12">
            <v>6.2584779999999993</v>
          </cell>
          <cell r="U12">
            <v>0</v>
          </cell>
          <cell r="V12">
            <v>34.202102000000004</v>
          </cell>
          <cell r="W12">
            <v>178.755</v>
          </cell>
          <cell r="X12">
            <v>14.26332</v>
          </cell>
          <cell r="Y12">
            <v>0.60750000000000004</v>
          </cell>
          <cell r="Z12">
            <v>175.75039100000001</v>
          </cell>
          <cell r="AA12">
            <v>178.755</v>
          </cell>
          <cell r="AB12">
            <v>23.953634999999998</v>
          </cell>
          <cell r="AC12">
            <v>162.43668499999998</v>
          </cell>
          <cell r="AD12">
            <v>0.60750000000000004</v>
          </cell>
          <cell r="AE12">
            <v>162.43668499999998</v>
          </cell>
          <cell r="AF12">
            <v>87.409932999999995</v>
          </cell>
          <cell r="AG12">
            <v>23.953634999999998</v>
          </cell>
        </row>
        <row r="13">
          <cell r="AE13">
            <v>0</v>
          </cell>
          <cell r="AF13">
            <v>0</v>
          </cell>
          <cell r="AG13">
            <v>0</v>
          </cell>
        </row>
        <row r="14">
          <cell r="B14" t="str">
            <v>Materiali</v>
          </cell>
          <cell r="D14">
            <v>-23.241015999999998</v>
          </cell>
          <cell r="E14">
            <v>-14.994407000000001</v>
          </cell>
          <cell r="G14">
            <v>-25.383255000000002</v>
          </cell>
          <cell r="H14">
            <v>-33.812868000000002</v>
          </cell>
          <cell r="I14">
            <v>-28.730678000000001</v>
          </cell>
          <cell r="J14">
            <v>-0.95413400000000004</v>
          </cell>
          <cell r="K14">
            <v>-40.244143000000001</v>
          </cell>
          <cell r="L14">
            <v>-40.244143000000001</v>
          </cell>
          <cell r="N14">
            <v>-1.843526</v>
          </cell>
          <cell r="O14">
            <v>-4.1929249999999998</v>
          </cell>
          <cell r="P14">
            <v>-18.055</v>
          </cell>
          <cell r="Q14">
            <v>-1.843526</v>
          </cell>
          <cell r="R14">
            <v>-14.870539000000001</v>
          </cell>
          <cell r="S14">
            <v>-18.055</v>
          </cell>
          <cell r="T14">
            <v>-1.047469</v>
          </cell>
          <cell r="U14">
            <v>0</v>
          </cell>
          <cell r="V14">
            <v>-2.8506490000000002</v>
          </cell>
          <cell r="W14">
            <v>-25.795000000000002</v>
          </cell>
          <cell r="X14">
            <v>-1.2030839999999998</v>
          </cell>
          <cell r="Y14">
            <v>0</v>
          </cell>
          <cell r="Z14">
            <v>-25.361319999999999</v>
          </cell>
          <cell r="AA14">
            <v>-25.795000000000002</v>
          </cell>
          <cell r="AB14">
            <v>-2.1756419999999999</v>
          </cell>
          <cell r="AC14">
            <v>-38.461064999999998</v>
          </cell>
          <cell r="AD14">
            <v>0</v>
          </cell>
          <cell r="AE14">
            <v>-38.461064999999998</v>
          </cell>
          <cell r="AF14">
            <v>-14.353873999999999</v>
          </cell>
          <cell r="AG14">
            <v>-2.1756419999999999</v>
          </cell>
        </row>
        <row r="15">
          <cell r="B15" t="str">
            <v>Servizi</v>
          </cell>
          <cell r="D15">
            <v>-43.547792000000001</v>
          </cell>
          <cell r="E15">
            <v>-35.436958000000004</v>
          </cell>
          <cell r="G15">
            <v>-30.268782000000002</v>
          </cell>
          <cell r="H15">
            <v>-31.857232</v>
          </cell>
          <cell r="I15">
            <v>-42.321773999999998</v>
          </cell>
          <cell r="J15">
            <v>-3.5447679999999999</v>
          </cell>
          <cell r="K15">
            <v>-69.347354999999993</v>
          </cell>
          <cell r="L15">
            <v>-69.347354999999993</v>
          </cell>
          <cell r="N15">
            <v>-11.372545000000001</v>
          </cell>
          <cell r="O15">
            <v>-27.748567999999999</v>
          </cell>
          <cell r="P15">
            <v>-9.0679999999999996</v>
          </cell>
          <cell r="Q15">
            <v>-11.372545000000001</v>
          </cell>
          <cell r="R15">
            <v>-7.6804490000000003</v>
          </cell>
          <cell r="S15">
            <v>-9.0679999999999996</v>
          </cell>
          <cell r="T15">
            <v>-1.021552</v>
          </cell>
          <cell r="U15">
            <v>0</v>
          </cell>
          <cell r="V15">
            <v>-14.719937</v>
          </cell>
          <cell r="W15">
            <v>-82.998000000000005</v>
          </cell>
          <cell r="X15">
            <v>-7.9674560000000003</v>
          </cell>
          <cell r="Y15">
            <v>-7.2779999999999997E-2</v>
          </cell>
          <cell r="Z15">
            <v>-80.908133000000007</v>
          </cell>
          <cell r="AA15">
            <v>-82.998000000000005</v>
          </cell>
          <cell r="AB15">
            <v>-8.5650259999999996</v>
          </cell>
          <cell r="AC15">
            <v>-64.398992000000007</v>
          </cell>
          <cell r="AD15">
            <v>-7.2779999999999997E-2</v>
          </cell>
          <cell r="AE15">
            <v>-64.461771999999996</v>
          </cell>
          <cell r="AF15">
            <v>-26.599509000000001</v>
          </cell>
          <cell r="AG15">
            <v>-8.5650259999999996</v>
          </cell>
        </row>
        <row r="16">
          <cell r="B16" t="str">
            <v>Per godimento beni di terzi</v>
          </cell>
          <cell r="D16">
            <v>-1.583388</v>
          </cell>
          <cell r="E16">
            <v>-1.6854769999999999</v>
          </cell>
          <cell r="G16">
            <v>-8.6173920000000006</v>
          </cell>
          <cell r="H16">
            <v>-8.9615080000000003</v>
          </cell>
          <cell r="I16">
            <v>-4.24153</v>
          </cell>
          <cell r="J16">
            <v>-0.47169800000000001</v>
          </cell>
          <cell r="K16">
            <v>-4.9029220000000002</v>
          </cell>
          <cell r="L16">
            <v>-4.9029220000000002</v>
          </cell>
          <cell r="N16">
            <v>-0.14605099999999999</v>
          </cell>
          <cell r="O16">
            <v>-1.9056759999999999</v>
          </cell>
          <cell r="P16">
            <v>-3.8050000000000002</v>
          </cell>
          <cell r="Q16">
            <v>-0.14605099999999999</v>
          </cell>
          <cell r="R16">
            <v>-4.7227870000000003</v>
          </cell>
          <cell r="S16">
            <v>-3.8050000000000002</v>
          </cell>
          <cell r="T16">
            <v>-0.32863500000000001</v>
          </cell>
          <cell r="U16">
            <v>0</v>
          </cell>
          <cell r="V16">
            <v>-1.580117</v>
          </cell>
          <cell r="W16">
            <v>-4.8090000000000002</v>
          </cell>
          <cell r="X16">
            <v>-0.24710599999999999</v>
          </cell>
          <cell r="Y16">
            <v>0</v>
          </cell>
          <cell r="Z16">
            <v>-4.7514399999999997</v>
          </cell>
          <cell r="AA16">
            <v>-4.8090000000000002</v>
          </cell>
          <cell r="AB16">
            <v>-0.83388099999999998</v>
          </cell>
          <cell r="AC16">
            <v>-6.6470609999999999</v>
          </cell>
          <cell r="AD16">
            <v>0</v>
          </cell>
          <cell r="AE16">
            <v>-6.039561</v>
          </cell>
          <cell r="AF16">
            <v>-1.818533</v>
          </cell>
          <cell r="AG16">
            <v>-0.83388099999999998</v>
          </cell>
        </row>
        <row r="17">
          <cell r="B17" t="str">
            <v>Personale</v>
          </cell>
          <cell r="D17">
            <v>-19.533335999999998</v>
          </cell>
          <cell r="E17">
            <v>-20.078580000000002</v>
          </cell>
          <cell r="G17">
            <v>-39.679313999999998</v>
          </cell>
          <cell r="H17">
            <v>-41.911067000000003</v>
          </cell>
          <cell r="I17">
            <v>-24.372555999999999</v>
          </cell>
          <cell r="J17">
            <v>-2.1387710000000002</v>
          </cell>
          <cell r="K17">
            <v>-32.289915999999998</v>
          </cell>
          <cell r="L17">
            <v>-32.289915999999998</v>
          </cell>
          <cell r="N17">
            <v>-1.1680919999999999</v>
          </cell>
          <cell r="O17">
            <v>-6.1069339999999999</v>
          </cell>
          <cell r="P17">
            <v>-13.43</v>
          </cell>
          <cell r="Q17">
            <v>-1.1680919999999999</v>
          </cell>
          <cell r="R17">
            <v>-12.101899</v>
          </cell>
          <cell r="S17">
            <v>-13.43</v>
          </cell>
          <cell r="T17">
            <v>-3.7424360000000001</v>
          </cell>
          <cell r="U17">
            <v>0</v>
          </cell>
          <cell r="V17">
            <v>-13.902635999999999</v>
          </cell>
          <cell r="W17">
            <v>-60.054000000000009</v>
          </cell>
          <cell r="X17">
            <v>-3.6309279999999999</v>
          </cell>
          <cell r="Y17">
            <v>0</v>
          </cell>
          <cell r="Z17">
            <v>-59.559721000000003</v>
          </cell>
          <cell r="AA17">
            <v>-60.054000000000009</v>
          </cell>
          <cell r="AB17">
            <v>-10.73681</v>
          </cell>
          <cell r="AC17">
            <v>-43.499175000000001</v>
          </cell>
          <cell r="AD17">
            <v>0</v>
          </cell>
          <cell r="AE17">
            <v>-43.499175000000001</v>
          </cell>
          <cell r="AF17">
            <v>-36.446919999999999</v>
          </cell>
          <cell r="AG17">
            <v>-10.73681</v>
          </cell>
        </row>
        <row r="18">
          <cell r="B18" t="str">
            <v>Altro</v>
          </cell>
          <cell r="D18">
            <v>-1.0320590000000001</v>
          </cell>
          <cell r="E18">
            <v>-0.28093200000000002</v>
          </cell>
          <cell r="G18">
            <v>-5.0268709999999999</v>
          </cell>
          <cell r="H18">
            <v>-1.4769589999999999</v>
          </cell>
          <cell r="I18">
            <v>-0.69119399999999998</v>
          </cell>
          <cell r="J18">
            <v>-0.235787</v>
          </cell>
          <cell r="K18">
            <v>-1.2021120000000001</v>
          </cell>
          <cell r="L18">
            <v>-1.2021120000000001</v>
          </cell>
          <cell r="N18">
            <v>-0.26254100000000002</v>
          </cell>
          <cell r="O18">
            <v>-1.6042419999999999</v>
          </cell>
          <cell r="P18">
            <v>-0.59099999999999997</v>
          </cell>
          <cell r="Q18">
            <v>-0.26254100000000002</v>
          </cell>
          <cell r="R18">
            <v>-0.51651199999999997</v>
          </cell>
          <cell r="S18">
            <v>-0.59099999999999997</v>
          </cell>
          <cell r="T18">
            <v>-0.114111</v>
          </cell>
          <cell r="U18">
            <v>0</v>
          </cell>
          <cell r="V18">
            <v>-0.65121600000000002</v>
          </cell>
          <cell r="W18">
            <v>-1.3759999999999999</v>
          </cell>
          <cell r="X18">
            <v>-0.492753</v>
          </cell>
          <cell r="Y18">
            <v>-0.109919</v>
          </cell>
          <cell r="Z18">
            <v>-1.2906629999999999</v>
          </cell>
          <cell r="AA18">
            <v>-1.3759999999999999</v>
          </cell>
          <cell r="AB18">
            <v>-3.2211999999999998E-2</v>
          </cell>
          <cell r="AC18">
            <v>-0.71685699999999997</v>
          </cell>
          <cell r="AD18">
            <v>-0.109919</v>
          </cell>
          <cell r="AE18">
            <v>-0.82677599999999996</v>
          </cell>
          <cell r="AF18">
            <v>-1.87375</v>
          </cell>
          <cell r="AG18">
            <v>-3.2211999999999998E-2</v>
          </cell>
        </row>
        <row r="19">
          <cell r="B19" t="str">
            <v>Totale Costi Operativi</v>
          </cell>
          <cell r="D19">
            <v>-88.937590999999998</v>
          </cell>
          <cell r="E19">
            <v>-72.476354000000015</v>
          </cell>
          <cell r="G19">
            <v>-108.97561400000001</v>
          </cell>
          <cell r="H19">
            <v>-118.019634</v>
          </cell>
          <cell r="I19">
            <v>-100.357732</v>
          </cell>
          <cell r="J19">
            <v>-7.3451580000000005</v>
          </cell>
          <cell r="K19">
            <v>-147.986448</v>
          </cell>
          <cell r="L19">
            <v>-147.986448</v>
          </cell>
          <cell r="N19">
            <v>-14.792755000000001</v>
          </cell>
          <cell r="O19">
            <v>-41.558345000000003</v>
          </cell>
          <cell r="P19">
            <v>-44.948999999999998</v>
          </cell>
          <cell r="Q19">
            <v>-14.792755000000001</v>
          </cell>
          <cell r="R19">
            <v>-39.892186000000002</v>
          </cell>
          <cell r="S19">
            <v>-44.948999999999998</v>
          </cell>
          <cell r="T19">
            <v>-6.2542030000000013</v>
          </cell>
          <cell r="U19">
            <v>0</v>
          </cell>
          <cell r="V19">
            <v>-33.704554999999999</v>
          </cell>
          <cell r="W19">
            <v>-175.03200000000001</v>
          </cell>
          <cell r="X19">
            <v>-13.541327000000003</v>
          </cell>
          <cell r="Y19">
            <v>-0.182699</v>
          </cell>
          <cell r="Z19">
            <v>-171.87127699999999</v>
          </cell>
          <cell r="AA19">
            <v>-175.03200000000001</v>
          </cell>
          <cell r="AB19">
            <v>-22.343571000000001</v>
          </cell>
          <cell r="AC19">
            <v>-153.72315</v>
          </cell>
          <cell r="AD19">
            <v>-0.182699</v>
          </cell>
          <cell r="AE19">
            <v>-153.28834899999998</v>
          </cell>
          <cell r="AF19">
            <v>-81.092586000000011</v>
          </cell>
          <cell r="AG19">
            <v>-22.343571000000001</v>
          </cell>
        </row>
        <row r="21">
          <cell r="B21" t="str">
            <v>EBITDA</v>
          </cell>
          <cell r="D21">
            <v>6.8371190000000013</v>
          </cell>
          <cell r="E21">
            <v>5.128633999999991</v>
          </cell>
          <cell r="G21">
            <v>9.3986779999999897</v>
          </cell>
          <cell r="H21">
            <v>9.1696600000000075</v>
          </cell>
          <cell r="I21">
            <v>7.2656080000000003</v>
          </cell>
          <cell r="J21">
            <v>-1.2988090000000003</v>
          </cell>
          <cell r="K21">
            <v>5.6331729999999993</v>
          </cell>
          <cell r="L21">
            <v>5.6331729999999993</v>
          </cell>
          <cell r="N21">
            <v>1.8520529999999997</v>
          </cell>
          <cell r="O21">
            <v>6.5717429999999979</v>
          </cell>
          <cell r="P21">
            <v>5.1440000000000055</v>
          </cell>
          <cell r="Q21">
            <v>1.8520529999999997</v>
          </cell>
          <cell r="R21">
            <v>3.5624579999999995</v>
          </cell>
          <cell r="S21">
            <v>5.1440000000000055</v>
          </cell>
          <cell r="T21">
            <v>0.17916399999999832</v>
          </cell>
          <cell r="U21">
            <v>7.5992000000000004E-2</v>
          </cell>
          <cell r="V21">
            <v>2.1209690000000023</v>
          </cell>
          <cell r="W21">
            <v>9.2740000000000009</v>
          </cell>
          <cell r="X21">
            <v>1.0608129999999978</v>
          </cell>
          <cell r="Y21">
            <v>0.45714700000000003</v>
          </cell>
          <cell r="Z21">
            <v>9.2169530000000179</v>
          </cell>
          <cell r="AA21">
            <v>9.2740000000000009</v>
          </cell>
          <cell r="AB21">
            <v>1.9722849999999994</v>
          </cell>
          <cell r="AC21">
            <v>10.090253999999987</v>
          </cell>
          <cell r="AD21">
            <v>0.45714700000000003</v>
          </cell>
          <cell r="AE21">
            <v>10.547401000000008</v>
          </cell>
          <cell r="AF21">
            <v>7.4731449999999882</v>
          </cell>
          <cell r="AG21">
            <v>1.9722849999999994</v>
          </cell>
        </row>
        <row r="23">
          <cell r="B23" t="str">
            <v>Ammortamenti (*)</v>
          </cell>
          <cell r="D23">
            <v>-2.1250780000000002</v>
          </cell>
          <cell r="E23">
            <v>-1.127491</v>
          </cell>
          <cell r="G23">
            <v>-4.0399989999999999</v>
          </cell>
          <cell r="H23">
            <v>-4.7360439999999997</v>
          </cell>
          <cell r="I23">
            <v>-2.3020130000000001</v>
          </cell>
          <cell r="J23">
            <v>-0.34207799999999999</v>
          </cell>
          <cell r="K23">
            <v>-1.0484169999999999</v>
          </cell>
          <cell r="L23">
            <v>-1.0484169999999999</v>
          </cell>
          <cell r="N23">
            <v>-0.48143599999999998</v>
          </cell>
          <cell r="O23">
            <v>-2.2308330000000001</v>
          </cell>
          <cell r="P23">
            <v>-12.852</v>
          </cell>
          <cell r="Q23">
            <v>-0.48143599999999998</v>
          </cell>
          <cell r="R23">
            <v>-11.772408</v>
          </cell>
          <cell r="S23">
            <v>-12.852</v>
          </cell>
          <cell r="T23">
            <v>-0.18614700000000001</v>
          </cell>
          <cell r="U23">
            <v>0</v>
          </cell>
          <cell r="V23">
            <v>-1.6945950000000001</v>
          </cell>
          <cell r="W23">
            <v>-2.0499999999999998</v>
          </cell>
          <cell r="X23">
            <v>-0.31463399999999997</v>
          </cell>
          <cell r="Y23">
            <v>-4.5328200000000001</v>
          </cell>
          <cell r="Z23">
            <v>-2.9721299999999999</v>
          </cell>
          <cell r="AA23">
            <v>-2.0499999999999998</v>
          </cell>
          <cell r="AB23">
            <v>-0.53259299999999998</v>
          </cell>
          <cell r="AC23">
            <v>-3.0782180000000001</v>
          </cell>
          <cell r="AD23">
            <v>-4.5328200000000001</v>
          </cell>
          <cell r="AE23">
            <v>-8.5078429999999994</v>
          </cell>
          <cell r="AF23">
            <v>-2.3387020000000001</v>
          </cell>
          <cell r="AG23">
            <v>-0.53259299999999998</v>
          </cell>
        </row>
        <row r="24">
          <cell r="K24">
            <v>0</v>
          </cell>
          <cell r="L24">
            <v>0</v>
          </cell>
        </row>
        <row r="25">
          <cell r="B25" t="str">
            <v>EBIT</v>
          </cell>
          <cell r="D25">
            <v>4.712041000000001</v>
          </cell>
          <cell r="E25">
            <v>4.001142999999991</v>
          </cell>
          <cell r="G25">
            <v>5.3586789999999898</v>
          </cell>
          <cell r="H25">
            <v>4.4336160000000078</v>
          </cell>
          <cell r="I25">
            <v>4.9635949999999998</v>
          </cell>
          <cell r="J25">
            <v>-1.6408870000000002</v>
          </cell>
          <cell r="K25">
            <v>4.5847559999999996</v>
          </cell>
          <cell r="L25">
            <v>4.5847559999999996</v>
          </cell>
          <cell r="N25">
            <v>1.3706169999999998</v>
          </cell>
          <cell r="O25">
            <v>4.3409099999999974</v>
          </cell>
          <cell r="P25">
            <v>-7.7079999999999949</v>
          </cell>
          <cell r="Q25">
            <v>1.3706169999999998</v>
          </cell>
          <cell r="R25">
            <v>-8.209950000000001</v>
          </cell>
          <cell r="S25">
            <v>-7.7079999999999949</v>
          </cell>
          <cell r="T25">
            <v>-6.9830000000016823E-3</v>
          </cell>
          <cell r="U25">
            <v>7.5992000000000004E-2</v>
          </cell>
          <cell r="V25">
            <v>0.42637400000000225</v>
          </cell>
          <cell r="W25">
            <v>7.2240000000000011</v>
          </cell>
          <cell r="X25">
            <v>0.74617899999999782</v>
          </cell>
          <cell r="Y25">
            <v>-4.0756730000000001</v>
          </cell>
          <cell r="Z25">
            <v>6.244823000000018</v>
          </cell>
          <cell r="AA25">
            <v>7.2240000000000011</v>
          </cell>
          <cell r="AB25">
            <v>1.4396919999999995</v>
          </cell>
          <cell r="AC25">
            <v>7.0120359999999877</v>
          </cell>
          <cell r="AD25">
            <v>-4.0756730000000001</v>
          </cell>
          <cell r="AE25">
            <v>2.0395580000000084</v>
          </cell>
          <cell r="AF25">
            <v>5.1344429999999885</v>
          </cell>
          <cell r="AG25">
            <v>1.4396919999999995</v>
          </cell>
        </row>
        <row r="27">
          <cell r="B27" t="str">
            <v>Proventi (Oneri) Finanziari</v>
          </cell>
          <cell r="D27">
            <v>-1.1352100000000001</v>
          </cell>
          <cell r="E27">
            <v>0.480157</v>
          </cell>
          <cell r="G27">
            <v>-3.0550419999999998</v>
          </cell>
          <cell r="H27">
            <v>-3.1488230000000001</v>
          </cell>
          <cell r="I27">
            <v>-1.7665249999999999</v>
          </cell>
          <cell r="J27">
            <v>-0.27318799999999999</v>
          </cell>
          <cell r="K27">
            <v>-1.2607440000000001</v>
          </cell>
          <cell r="L27">
            <v>-1.2607440000000001</v>
          </cell>
          <cell r="N27">
            <v>-1.1017980000000001</v>
          </cell>
          <cell r="O27">
            <v>-2.6561080000000001</v>
          </cell>
          <cell r="P27">
            <v>1.7330000000000001</v>
          </cell>
          <cell r="Q27">
            <v>-1.1017980000000001</v>
          </cell>
          <cell r="R27">
            <v>1.9438629999999999</v>
          </cell>
          <cell r="S27">
            <v>1.7330000000000001</v>
          </cell>
          <cell r="T27">
            <v>-7.3195999999999997E-2</v>
          </cell>
          <cell r="U27">
            <v>0</v>
          </cell>
          <cell r="V27">
            <v>-1.1387750000000001</v>
          </cell>
          <cell r="W27">
            <v>-2.5329999999999999</v>
          </cell>
          <cell r="X27">
            <v>6.1883000000000001E-2</v>
          </cell>
          <cell r="Y27">
            <v>-1.0194999999999999E-2</v>
          </cell>
          <cell r="Z27">
            <v>-2.3845429999999999</v>
          </cell>
          <cell r="AA27">
            <v>-2.5329999999999999</v>
          </cell>
          <cell r="AB27">
            <v>-0.35478100000000001</v>
          </cell>
          <cell r="AC27">
            <v>-2.864007</v>
          </cell>
          <cell r="AD27">
            <v>-1.0194999999999999E-2</v>
          </cell>
          <cell r="AE27">
            <v>-2.8742019999999999</v>
          </cell>
          <cell r="AF27">
            <v>-1.6626730000000001</v>
          </cell>
          <cell r="AG27">
            <v>-0.35478100000000001</v>
          </cell>
        </row>
        <row r="28">
          <cell r="B28" t="str">
            <v>Rettifiche di valore di attività finanz.</v>
          </cell>
          <cell r="D28">
            <v>-1.2056739999999999</v>
          </cell>
          <cell r="E28">
            <v>-3.6549999999999998E-3</v>
          </cell>
          <cell r="G28">
            <v>-8.1130000000000004E-3</v>
          </cell>
          <cell r="H28">
            <v>-7.6340000000000002E-3</v>
          </cell>
          <cell r="I28">
            <v>0</v>
          </cell>
          <cell r="J28">
            <v>0</v>
          </cell>
          <cell r="K28">
            <v>-2.4747999999999999E-2</v>
          </cell>
          <cell r="L28">
            <v>-2.4747999999999999E-2</v>
          </cell>
          <cell r="N28">
            <v>0</v>
          </cell>
          <cell r="O28">
            <v>0</v>
          </cell>
          <cell r="P28">
            <v>-7.3999999999999996E-2</v>
          </cell>
          <cell r="Q28">
            <v>0</v>
          </cell>
          <cell r="R28">
            <v>-0.55159599999999998</v>
          </cell>
          <cell r="S28">
            <v>-7.3999999999999996E-2</v>
          </cell>
          <cell r="T28">
            <v>-7.352E-3</v>
          </cell>
          <cell r="U28">
            <v>0</v>
          </cell>
          <cell r="V28">
            <v>0</v>
          </cell>
          <cell r="W28">
            <v>-2.3E-2</v>
          </cell>
          <cell r="X28">
            <v>0</v>
          </cell>
          <cell r="Y28">
            <v>0</v>
          </cell>
          <cell r="Z28">
            <v>0</v>
          </cell>
          <cell r="AA28">
            <v>-2.3E-2</v>
          </cell>
          <cell r="AB28">
            <v>0</v>
          </cell>
          <cell r="AC28">
            <v>0</v>
          </cell>
          <cell r="AD28">
            <v>0</v>
          </cell>
          <cell r="AE28">
            <v>0</v>
          </cell>
          <cell r="AF28">
            <v>-1.0635749999999999</v>
          </cell>
          <cell r="AG28">
            <v>0</v>
          </cell>
        </row>
        <row r="29">
          <cell r="B29" t="str">
            <v>Proventi (Oneri) Straordinari</v>
          </cell>
          <cell r="D29">
            <v>-0.112042</v>
          </cell>
          <cell r="E29">
            <v>0.37132300000000001</v>
          </cell>
          <cell r="G29">
            <v>2.1150000000000001E-3</v>
          </cell>
          <cell r="H29">
            <v>0.110781</v>
          </cell>
          <cell r="I29">
            <v>0.413101</v>
          </cell>
          <cell r="J29">
            <v>-0.274532</v>
          </cell>
          <cell r="K29">
            <v>0.48857299999999998</v>
          </cell>
          <cell r="L29">
            <v>0.48857299999999998</v>
          </cell>
          <cell r="N29">
            <v>2.649E-2</v>
          </cell>
          <cell r="O29">
            <v>-0.13802500000000001</v>
          </cell>
          <cell r="P29">
            <v>5.0000000000000001E-3</v>
          </cell>
          <cell r="Q29">
            <v>2.649E-2</v>
          </cell>
          <cell r="R29">
            <v>1.617E-2</v>
          </cell>
          <cell r="S29">
            <v>5.0000000000000001E-3</v>
          </cell>
          <cell r="T29">
            <v>0</v>
          </cell>
          <cell r="U29">
            <v>0</v>
          </cell>
          <cell r="V29">
            <v>2.1271610000000001</v>
          </cell>
          <cell r="W29">
            <v>-3.6579999999999999</v>
          </cell>
          <cell r="X29">
            <v>0</v>
          </cell>
          <cell r="Y29">
            <v>8.6200000000000003E-4</v>
          </cell>
          <cell r="Z29">
            <v>-2.753403</v>
          </cell>
          <cell r="AA29">
            <v>-3.6579999999999999</v>
          </cell>
          <cell r="AB29">
            <v>1.0248999999999999E-2</v>
          </cell>
          <cell r="AC29">
            <v>0.43218800000000002</v>
          </cell>
          <cell r="AD29">
            <v>8.6200000000000003E-4</v>
          </cell>
          <cell r="AE29">
            <v>0.43304999999999999</v>
          </cell>
          <cell r="AF29">
            <v>0.14264099999999999</v>
          </cell>
          <cell r="AG29">
            <v>1.0248999999999999E-2</v>
          </cell>
        </row>
        <row r="31">
          <cell r="B31" t="str">
            <v>EBT</v>
          </cell>
          <cell r="D31">
            <v>2.2591150000000009</v>
          </cell>
          <cell r="E31">
            <v>4.8489679999999913</v>
          </cell>
          <cell r="G31">
            <v>2.29763899999999</v>
          </cell>
          <cell r="H31">
            <v>1.3879400000000077</v>
          </cell>
          <cell r="I31">
            <v>3.6101710000000002</v>
          </cell>
          <cell r="J31">
            <v>-2.1886070000000002</v>
          </cell>
          <cell r="K31">
            <v>3.7878369999999997</v>
          </cell>
          <cell r="L31">
            <v>3.7878369999999997</v>
          </cell>
          <cell r="N31">
            <v>0.29530899999999971</v>
          </cell>
          <cell r="O31">
            <v>1.5467769999999972</v>
          </cell>
          <cell r="P31">
            <v>-6.0439999999999943</v>
          </cell>
          <cell r="Q31">
            <v>0.29530899999999971</v>
          </cell>
          <cell r="R31">
            <v>-6.8015130000000008</v>
          </cell>
          <cell r="S31">
            <v>-6.0439999999999943</v>
          </cell>
          <cell r="T31">
            <v>-8.7531000000001677E-2</v>
          </cell>
          <cell r="U31">
            <v>7.5992000000000004E-2</v>
          </cell>
          <cell r="V31">
            <v>1.4147600000000022</v>
          </cell>
          <cell r="W31">
            <v>1.01</v>
          </cell>
          <cell r="X31">
            <v>0.80806199999999784</v>
          </cell>
          <cell r="Y31">
            <v>-4.0850060000000008</v>
          </cell>
          <cell r="Z31">
            <v>1.1068770000000181</v>
          </cell>
          <cell r="AA31">
            <v>1.01</v>
          </cell>
          <cell r="AB31">
            <v>1.0951599999999995</v>
          </cell>
          <cell r="AC31">
            <v>4.5802169999999878</v>
          </cell>
          <cell r="AD31">
            <v>-4.0850060000000008</v>
          </cell>
          <cell r="AE31">
            <v>-0.40159399999999151</v>
          </cell>
          <cell r="AF31">
            <v>2.5508359999999883</v>
          </cell>
          <cell r="AG31">
            <v>1.0951599999999995</v>
          </cell>
        </row>
        <row r="33">
          <cell r="B33" t="str">
            <v>Tasse</v>
          </cell>
          <cell r="D33">
            <v>-2.0552600000000001</v>
          </cell>
          <cell r="E33">
            <v>-2.6898569999999999</v>
          </cell>
          <cell r="G33">
            <v>-1.9367239999999999</v>
          </cell>
          <cell r="H33">
            <v>-2.069496</v>
          </cell>
          <cell r="I33">
            <v>-2.515755</v>
          </cell>
          <cell r="J33">
            <v>-7.3581999999999995E-2</v>
          </cell>
          <cell r="K33">
            <v>-3.052203</v>
          </cell>
          <cell r="L33">
            <v>-3.052203</v>
          </cell>
          <cell r="N33">
            <v>-0.187282</v>
          </cell>
          <cell r="O33">
            <v>-1.0491170000000001</v>
          </cell>
          <cell r="P33">
            <v>-0.88500000000000001</v>
          </cell>
          <cell r="Q33">
            <v>-0.187282</v>
          </cell>
          <cell r="R33">
            <v>-0.32140099999999999</v>
          </cell>
          <cell r="S33">
            <v>-0.88500000000000001</v>
          </cell>
          <cell r="T33">
            <v>-0.17145099999999999</v>
          </cell>
          <cell r="U33">
            <v>0</v>
          </cell>
          <cell r="V33">
            <v>-1.401119</v>
          </cell>
          <cell r="W33">
            <v>-0.124</v>
          </cell>
          <cell r="X33">
            <v>-0.51225500000000002</v>
          </cell>
          <cell r="Y33">
            <v>5.1139999999999996E-3</v>
          </cell>
          <cell r="Z33">
            <v>-9.8554000000000003E-2</v>
          </cell>
          <cell r="AA33">
            <v>-0.124</v>
          </cell>
          <cell r="AB33">
            <v>-1.097961</v>
          </cell>
          <cell r="AC33">
            <v>-3.895642</v>
          </cell>
          <cell r="AD33">
            <v>5.1139999999999996E-3</v>
          </cell>
          <cell r="AE33">
            <v>-3.9007560000000003</v>
          </cell>
          <cell r="AF33">
            <v>-3.182382</v>
          </cell>
          <cell r="AG33">
            <v>-1.097961</v>
          </cell>
        </row>
        <row r="35">
          <cell r="B35" t="str">
            <v>Utile (Perdita)</v>
          </cell>
          <cell r="D35">
            <v>0.20385500000000079</v>
          </cell>
          <cell r="E35">
            <v>2.1591109999999913</v>
          </cell>
          <cell r="G35">
            <v>0.3609149999999901</v>
          </cell>
          <cell r="H35">
            <v>-0.68155599999999228</v>
          </cell>
          <cell r="I35">
            <v>1.0944160000000003</v>
          </cell>
          <cell r="J35">
            <v>-2.2621890000000002</v>
          </cell>
          <cell r="K35">
            <v>0.73563399999999968</v>
          </cell>
          <cell r="L35">
            <v>0.73563399999999968</v>
          </cell>
          <cell r="N35">
            <v>0.10802699999999971</v>
          </cell>
          <cell r="O35">
            <v>0.4976599999999971</v>
          </cell>
          <cell r="P35">
            <v>-6.8179999999999943</v>
          </cell>
          <cell r="Q35">
            <v>0.10802699999999971</v>
          </cell>
          <cell r="R35">
            <v>-7.1229140000000006</v>
          </cell>
          <cell r="S35">
            <v>-6.8179999999999943</v>
          </cell>
          <cell r="T35">
            <v>-0.25898200000000166</v>
          </cell>
          <cell r="U35">
            <v>7.5992000000000004E-2</v>
          </cell>
          <cell r="V35">
            <v>1.3641000000002235E-2</v>
          </cell>
          <cell r="W35">
            <v>0.88600000000000112</v>
          </cell>
          <cell r="X35">
            <v>0.29580699999999782</v>
          </cell>
          <cell r="Y35">
            <v>-4.079892000000001</v>
          </cell>
          <cell r="Z35">
            <v>1.0083230000000181</v>
          </cell>
          <cell r="AA35">
            <v>0.88600000000000112</v>
          </cell>
          <cell r="AB35">
            <v>-2.8010000000004975E-3</v>
          </cell>
          <cell r="AC35">
            <v>0.68457499999998772</v>
          </cell>
          <cell r="AD35">
            <v>-4.079892000000001</v>
          </cell>
          <cell r="AE35">
            <v>-4.3023499999999917</v>
          </cell>
          <cell r="AF35">
            <v>-0.63154600000001171</v>
          </cell>
          <cell r="AG35">
            <v>-2.8010000000004975E-3</v>
          </cell>
        </row>
        <row r="37">
          <cell r="B37" t="str">
            <v>*) include svalutazione attivo circolante</v>
          </cell>
        </row>
        <row r="39">
          <cell r="B39" t="str">
            <v>STATO PATRIMONIALE</v>
          </cell>
        </row>
        <row r="42">
          <cell r="Y42">
            <v>1.250604</v>
          </cell>
          <cell r="Z42">
            <v>1.250604</v>
          </cell>
          <cell r="AD42">
            <v>1.250604</v>
          </cell>
        </row>
        <row r="43">
          <cell r="B43" t="str">
            <v>Immateriali</v>
          </cell>
          <cell r="D43">
            <v>0.63819899999999996</v>
          </cell>
          <cell r="E43">
            <v>1.872007</v>
          </cell>
          <cell r="G43">
            <v>1.577369</v>
          </cell>
          <cell r="H43">
            <v>4.3507660000000001</v>
          </cell>
          <cell r="I43">
            <v>0.511822</v>
          </cell>
          <cell r="J43">
            <v>0</v>
          </cell>
          <cell r="K43">
            <v>1.5857250000000001</v>
          </cell>
          <cell r="L43">
            <v>1.5857250000000001</v>
          </cell>
          <cell r="N43">
            <v>5.9127689999999999</v>
          </cell>
          <cell r="O43">
            <v>18.886368999999998</v>
          </cell>
          <cell r="P43">
            <v>11.307</v>
          </cell>
          <cell r="Q43">
            <v>5.9127689999999999</v>
          </cell>
          <cell r="R43">
            <v>5.297612</v>
          </cell>
          <cell r="S43">
            <v>11.307</v>
          </cell>
          <cell r="T43">
            <v>3.2896000000000002E-2</v>
          </cell>
          <cell r="U43">
            <v>0</v>
          </cell>
          <cell r="V43">
            <v>6.9666810000000003</v>
          </cell>
          <cell r="W43">
            <v>5.282</v>
          </cell>
          <cell r="X43">
            <v>5.3351000000000003E-2</v>
          </cell>
          <cell r="Y43">
            <v>5.1631000000000003E-2</v>
          </cell>
          <cell r="Z43">
            <v>12.711638000000001</v>
          </cell>
          <cell r="AA43">
            <v>5.282</v>
          </cell>
          <cell r="AB43">
            <v>0.83835400000000004</v>
          </cell>
          <cell r="AC43">
            <v>1.162285</v>
          </cell>
          <cell r="AD43">
            <v>5.1631000000000003E-2</v>
          </cell>
          <cell r="AE43">
            <v>10.304417000000001</v>
          </cell>
          <cell r="AF43">
            <v>6.240596</v>
          </cell>
          <cell r="AG43">
            <v>0.83835400000000004</v>
          </cell>
        </row>
        <row r="44">
          <cell r="B44" t="str">
            <v>Materiali</v>
          </cell>
          <cell r="D44">
            <v>5.6561969999999997</v>
          </cell>
          <cell r="E44">
            <v>1.343666</v>
          </cell>
          <cell r="G44">
            <v>15.325203999999999</v>
          </cell>
          <cell r="H44">
            <v>16.398205000000001</v>
          </cell>
          <cell r="I44">
            <v>7.9357769999999999</v>
          </cell>
          <cell r="J44">
            <v>0.52713299999999996</v>
          </cell>
          <cell r="K44">
            <v>2.5094539999999999</v>
          </cell>
          <cell r="L44">
            <v>2.5094539999999999</v>
          </cell>
          <cell r="N44">
            <v>0.36181799999999997</v>
          </cell>
          <cell r="O44">
            <v>8.5887349999999998</v>
          </cell>
          <cell r="P44">
            <v>64.671999999999997</v>
          </cell>
          <cell r="Q44">
            <v>0.36181799999999997</v>
          </cell>
          <cell r="R44">
            <v>55.336239999999997</v>
          </cell>
          <cell r="S44">
            <v>64.671999999999997</v>
          </cell>
          <cell r="T44">
            <v>0.84322299999999994</v>
          </cell>
          <cell r="U44">
            <v>0</v>
          </cell>
          <cell r="V44">
            <v>0.12640999999999999</v>
          </cell>
          <cell r="W44">
            <v>2.1949999999999998</v>
          </cell>
          <cell r="X44">
            <v>0.30748199999999998</v>
          </cell>
          <cell r="Y44">
            <v>1.5715429999999999</v>
          </cell>
          <cell r="Z44">
            <v>2.0610740000000001</v>
          </cell>
          <cell r="AA44">
            <v>2.1949999999999998</v>
          </cell>
          <cell r="AB44">
            <v>1.94574</v>
          </cell>
          <cell r="AC44">
            <v>14.266859999999999</v>
          </cell>
          <cell r="AD44">
            <v>1.5715429999999999</v>
          </cell>
          <cell r="AE44">
            <v>12.175939</v>
          </cell>
          <cell r="AF44">
            <v>5.3519930000000002</v>
          </cell>
          <cell r="AG44">
            <v>1.94574</v>
          </cell>
        </row>
        <row r="45">
          <cell r="B45" t="str">
            <v>Finanziarie</v>
          </cell>
          <cell r="D45">
            <v>2.2252830000000001</v>
          </cell>
          <cell r="E45">
            <v>1.2749999999999999E-2</v>
          </cell>
          <cell r="G45">
            <v>25.325133000000001</v>
          </cell>
          <cell r="H45">
            <v>17.649857999999998</v>
          </cell>
          <cell r="I45">
            <v>0.202406</v>
          </cell>
          <cell r="J45">
            <v>0.71062400000000003</v>
          </cell>
          <cell r="K45">
            <v>6.6838949999999997</v>
          </cell>
          <cell r="L45">
            <v>6.6838949999999997</v>
          </cell>
          <cell r="N45">
            <v>1.645508</v>
          </cell>
          <cell r="O45">
            <v>1.8583730000000001</v>
          </cell>
          <cell r="P45">
            <v>5.1999999999999998E-2</v>
          </cell>
          <cell r="Q45">
            <v>1.645508</v>
          </cell>
          <cell r="R45">
            <v>5.8450899999999999</v>
          </cell>
          <cell r="S45">
            <v>5.1999999999999998E-2</v>
          </cell>
          <cell r="T45">
            <v>0.24903500000000001</v>
          </cell>
          <cell r="U45">
            <v>19.702345000000001</v>
          </cell>
          <cell r="V45">
            <v>0.14141400000000001</v>
          </cell>
          <cell r="W45">
            <v>3.863</v>
          </cell>
          <cell r="X45">
            <v>6.9310999999999998E-2</v>
          </cell>
          <cell r="Y45">
            <v>32.502431999999999</v>
          </cell>
          <cell r="Z45">
            <v>9.1654029999999995</v>
          </cell>
          <cell r="AA45">
            <v>3.863</v>
          </cell>
          <cell r="AB45">
            <v>3.5629000000000001E-2</v>
          </cell>
          <cell r="AC45">
            <v>13.09056</v>
          </cell>
          <cell r="AD45">
            <v>32.502431999999999</v>
          </cell>
          <cell r="AE45">
            <v>14.215498999999999</v>
          </cell>
          <cell r="AF45">
            <v>5.4468209999999999</v>
          </cell>
          <cell r="AG45">
            <v>3.5629000000000001E-2</v>
          </cell>
        </row>
        <row r="46">
          <cell r="B46" t="str">
            <v>Totale Immobilizzazioni</v>
          </cell>
          <cell r="D46">
            <v>8.519679</v>
          </cell>
          <cell r="E46">
            <v>3.2284229999999998</v>
          </cell>
          <cell r="G46">
            <v>42.227705999999998</v>
          </cell>
          <cell r="H46">
            <v>38.398828999999999</v>
          </cell>
          <cell r="I46">
            <v>8.6500050000000002</v>
          </cell>
          <cell r="J46">
            <v>1.237757</v>
          </cell>
          <cell r="K46">
            <v>10.779074</v>
          </cell>
          <cell r="L46">
            <v>10.779074</v>
          </cell>
          <cell r="N46">
            <v>7.9200949999999999</v>
          </cell>
          <cell r="O46">
            <v>29.333476999999998</v>
          </cell>
          <cell r="P46">
            <v>76.031000000000006</v>
          </cell>
          <cell r="Q46">
            <v>7.9200949999999999</v>
          </cell>
          <cell r="R46">
            <v>66.478942000000004</v>
          </cell>
          <cell r="S46">
            <v>76.031000000000006</v>
          </cell>
          <cell r="T46">
            <v>1.125154</v>
          </cell>
          <cell r="U46">
            <v>19.702345000000001</v>
          </cell>
          <cell r="V46">
            <v>7.2345050000000004</v>
          </cell>
          <cell r="W46">
            <v>11.34</v>
          </cell>
          <cell r="X46">
            <v>0.43014399999999997</v>
          </cell>
          <cell r="Y46">
            <v>34.125605999999998</v>
          </cell>
          <cell r="Z46">
            <v>23.938115</v>
          </cell>
          <cell r="AA46">
            <v>11.34</v>
          </cell>
          <cell r="AB46">
            <v>2.8197230000000002</v>
          </cell>
          <cell r="AC46">
            <v>28.519705000000002</v>
          </cell>
          <cell r="AD46">
            <v>34.125605999999998</v>
          </cell>
          <cell r="AE46">
            <v>36.695855000000002</v>
          </cell>
          <cell r="AF46">
            <v>17.03941</v>
          </cell>
          <cell r="AG46">
            <v>2.8197230000000002</v>
          </cell>
        </row>
        <row r="48">
          <cell r="B48" t="str">
            <v>Materie prime, suss. e di consumo</v>
          </cell>
          <cell r="D48">
            <v>4.8014789999999996</v>
          </cell>
          <cell r="E48">
            <v>2.4852460000000001</v>
          </cell>
          <cell r="G48">
            <v>5.0642959999999997</v>
          </cell>
          <cell r="H48">
            <v>5.1356739999999999</v>
          </cell>
          <cell r="I48">
            <v>7.8541359999999996</v>
          </cell>
          <cell r="J48">
            <v>0.09</v>
          </cell>
          <cell r="K48">
            <v>0.245667</v>
          </cell>
          <cell r="L48">
            <v>0.245667</v>
          </cell>
          <cell r="N48">
            <v>1.746451</v>
          </cell>
          <cell r="O48">
            <v>3.2475999999999998</v>
          </cell>
          <cell r="P48">
            <v>0</v>
          </cell>
          <cell r="Q48">
            <v>1.746451</v>
          </cell>
          <cell r="R48">
            <v>0</v>
          </cell>
          <cell r="S48">
            <v>0</v>
          </cell>
          <cell r="T48">
            <v>0.34216999999999997</v>
          </cell>
          <cell r="U48">
            <v>0</v>
          </cell>
          <cell r="V48">
            <v>3.538821</v>
          </cell>
          <cell r="W48">
            <v>13.106999999999999</v>
          </cell>
          <cell r="X48">
            <v>0.51644900000000005</v>
          </cell>
          <cell r="Y48">
            <v>0</v>
          </cell>
          <cell r="Z48">
            <v>13.107201</v>
          </cell>
          <cell r="AA48">
            <v>13.106999999999999</v>
          </cell>
          <cell r="AB48">
            <v>1.9094789999999999</v>
          </cell>
          <cell r="AC48">
            <v>11.755162</v>
          </cell>
          <cell r="AD48">
            <v>0</v>
          </cell>
          <cell r="AE48">
            <v>11.755162</v>
          </cell>
          <cell r="AF48">
            <v>5.0753810000000001</v>
          </cell>
          <cell r="AG48">
            <v>1.9094789999999999</v>
          </cell>
        </row>
        <row r="49">
          <cell r="B49" t="str">
            <v>Lavori in Corso, Prodotti Finiti e Merci</v>
          </cell>
          <cell r="D49">
            <v>20.605854000000001</v>
          </cell>
          <cell r="E49">
            <v>26.839178</v>
          </cell>
          <cell r="G49">
            <v>43.294087000000005</v>
          </cell>
          <cell r="H49">
            <v>47.430001000000004</v>
          </cell>
          <cell r="I49">
            <v>9.7987520000000004</v>
          </cell>
          <cell r="J49">
            <v>0</v>
          </cell>
          <cell r="K49">
            <v>42.220903</v>
          </cell>
          <cell r="L49">
            <v>42.220903</v>
          </cell>
          <cell r="N49">
            <v>0.112694</v>
          </cell>
          <cell r="O49">
            <v>0.16193399999999999</v>
          </cell>
          <cell r="P49">
            <v>0.92500000000000004</v>
          </cell>
          <cell r="Q49">
            <v>0.112694</v>
          </cell>
          <cell r="R49">
            <v>0.50375199999999998</v>
          </cell>
          <cell r="S49">
            <v>0.92500000000000004</v>
          </cell>
          <cell r="T49">
            <v>1.0002519999999999</v>
          </cell>
          <cell r="U49">
            <v>0</v>
          </cell>
          <cell r="V49">
            <v>7.342632</v>
          </cell>
          <cell r="W49">
            <v>53.830999999999996</v>
          </cell>
          <cell r="X49">
            <v>0</v>
          </cell>
          <cell r="Y49">
            <v>0</v>
          </cell>
          <cell r="Z49">
            <v>41.575682</v>
          </cell>
          <cell r="AA49">
            <v>53.830999999999996</v>
          </cell>
          <cell r="AB49">
            <v>4.2835660000000004</v>
          </cell>
          <cell r="AC49">
            <v>55.009371999999999</v>
          </cell>
          <cell r="AD49">
            <v>0</v>
          </cell>
          <cell r="AE49">
            <v>55.009371999999999</v>
          </cell>
          <cell r="AF49">
            <v>64.744176999999993</v>
          </cell>
          <cell r="AG49">
            <v>4.2835660000000004</v>
          </cell>
        </row>
        <row r="50">
          <cell r="B50" t="str">
            <v>Crediti Commerciali</v>
          </cell>
          <cell r="D50">
            <v>63.017544999999998</v>
          </cell>
          <cell r="E50">
            <v>30.785830000000001</v>
          </cell>
          <cell r="G50">
            <v>64.537498999999997</v>
          </cell>
          <cell r="H50">
            <v>66.141310000000004</v>
          </cell>
          <cell r="I50">
            <v>69.566179000000005</v>
          </cell>
          <cell r="J50">
            <v>5.5983689999999999</v>
          </cell>
          <cell r="K50">
            <v>66.756597999999997</v>
          </cell>
          <cell r="L50">
            <v>66.756597999999997</v>
          </cell>
          <cell r="N50">
            <v>15.04759</v>
          </cell>
          <cell r="O50">
            <v>40.648823</v>
          </cell>
          <cell r="P50">
            <v>23.219000000000001</v>
          </cell>
          <cell r="Q50">
            <v>15.04759</v>
          </cell>
          <cell r="R50">
            <v>17.750706000000001</v>
          </cell>
          <cell r="S50">
            <v>23.219000000000001</v>
          </cell>
          <cell r="T50">
            <v>2.7909079999999999</v>
          </cell>
          <cell r="U50">
            <v>0</v>
          </cell>
          <cell r="V50">
            <v>8.6866240000000001</v>
          </cell>
          <cell r="W50">
            <v>135.53</v>
          </cell>
          <cell r="X50">
            <v>8.1818480000000005</v>
          </cell>
          <cell r="Y50">
            <v>2.4340000000000001E-2</v>
          </cell>
          <cell r="Z50">
            <v>133.17951500000001</v>
          </cell>
          <cell r="AA50">
            <v>135.53</v>
          </cell>
          <cell r="AB50">
            <v>9.7262149999999998</v>
          </cell>
          <cell r="AC50">
            <v>67.927372000000005</v>
          </cell>
          <cell r="AD50">
            <v>2.4340000000000001E-2</v>
          </cell>
          <cell r="AE50">
            <v>67.951712000000001</v>
          </cell>
          <cell r="AF50">
            <v>35.387278999999999</v>
          </cell>
          <cell r="AG50">
            <v>9.7262149999999998</v>
          </cell>
        </row>
        <row r="51">
          <cell r="B51" t="str">
            <v>Crediti vs Contr./Coll.</v>
          </cell>
          <cell r="D51">
            <v>5.4762000000000005E-2</v>
          </cell>
          <cell r="E51">
            <v>0</v>
          </cell>
          <cell r="G51">
            <v>0</v>
          </cell>
          <cell r="H51">
            <v>0</v>
          </cell>
          <cell r="I51">
            <v>0.19833500000000001</v>
          </cell>
          <cell r="J51">
            <v>0</v>
          </cell>
          <cell r="K51">
            <v>3.486659</v>
          </cell>
          <cell r="L51">
            <v>3.486659</v>
          </cell>
          <cell r="N51">
            <v>4.4160399999999997</v>
          </cell>
          <cell r="O51">
            <v>1.4685999999999999E-2</v>
          </cell>
          <cell r="P51">
            <v>0</v>
          </cell>
          <cell r="Q51">
            <v>4.4160399999999997</v>
          </cell>
          <cell r="R51">
            <v>1.4419360000000001</v>
          </cell>
          <cell r="S51">
            <v>0</v>
          </cell>
          <cell r="T51">
            <v>0.34271499999999999</v>
          </cell>
          <cell r="U51">
            <v>0</v>
          </cell>
          <cell r="V51">
            <v>3.5217839999999998</v>
          </cell>
          <cell r="W51">
            <v>0.25800000000000001</v>
          </cell>
          <cell r="X51">
            <v>0</v>
          </cell>
          <cell r="Y51">
            <v>1.544233</v>
          </cell>
          <cell r="Z51">
            <v>2.7117580000000001</v>
          </cell>
          <cell r="AA51">
            <v>0.25800000000000001</v>
          </cell>
          <cell r="AB51">
            <v>0.12206699999999999</v>
          </cell>
          <cell r="AC51">
            <v>1.9674000000000001E-2</v>
          </cell>
          <cell r="AD51">
            <v>1.544233</v>
          </cell>
          <cell r="AE51">
            <v>1.4834830000000001</v>
          </cell>
          <cell r="AF51">
            <v>0.50589099999999998</v>
          </cell>
          <cell r="AG51">
            <v>0.12206699999999999</v>
          </cell>
        </row>
        <row r="52">
          <cell r="B52" t="str">
            <v>Altri Crediti vs Contr./Coll.</v>
          </cell>
          <cell r="D52">
            <v>0</v>
          </cell>
          <cell r="E52">
            <v>0</v>
          </cell>
          <cell r="G52">
            <v>0</v>
          </cell>
          <cell r="H52">
            <v>0</v>
          </cell>
          <cell r="I52">
            <v>0</v>
          </cell>
          <cell r="J52">
            <v>0</v>
          </cell>
          <cell r="K52">
            <v>0</v>
          </cell>
          <cell r="L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row>
        <row r="53">
          <cell r="B53" t="str">
            <v>Altri Crediti</v>
          </cell>
          <cell r="D53">
            <v>1.11496</v>
          </cell>
          <cell r="E53">
            <v>1.6454849999999999</v>
          </cell>
          <cell r="G53">
            <v>3.9944609999999998</v>
          </cell>
          <cell r="H53">
            <v>3.8011599999999999</v>
          </cell>
          <cell r="I53">
            <v>0.82944700000000005</v>
          </cell>
          <cell r="J53">
            <v>0.358182</v>
          </cell>
          <cell r="K53">
            <v>2.6485889999999999</v>
          </cell>
          <cell r="L53">
            <v>2.6485889999999999</v>
          </cell>
          <cell r="N53">
            <v>1.7528840000000001</v>
          </cell>
          <cell r="O53">
            <v>1.7391669999999999</v>
          </cell>
          <cell r="P53">
            <v>3.2120000000000002</v>
          </cell>
          <cell r="Q53">
            <v>1.7528840000000001</v>
          </cell>
          <cell r="R53">
            <v>3.105353</v>
          </cell>
          <cell r="S53">
            <v>3.2120000000000002</v>
          </cell>
          <cell r="T53">
            <v>0.320716</v>
          </cell>
          <cell r="U53">
            <v>0</v>
          </cell>
          <cell r="V53">
            <v>21.231459000000001</v>
          </cell>
          <cell r="W53">
            <v>12.398</v>
          </cell>
          <cell r="X53">
            <v>0.98169400000000007</v>
          </cell>
          <cell r="Y53">
            <v>0.111779</v>
          </cell>
          <cell r="Z53">
            <v>11.588944999999999</v>
          </cell>
          <cell r="AA53">
            <v>12.398</v>
          </cell>
          <cell r="AB53">
            <v>0.73077599999999998</v>
          </cell>
          <cell r="AC53">
            <v>9.2043210000000002</v>
          </cell>
          <cell r="AD53">
            <v>0.111779</v>
          </cell>
          <cell r="AE53">
            <v>9.3161000000000005</v>
          </cell>
          <cell r="AF53">
            <v>2.383613</v>
          </cell>
          <cell r="AG53">
            <v>0.73077599999999998</v>
          </cell>
        </row>
        <row r="54">
          <cell r="B54" t="str">
            <v>Attivo Circolante</v>
          </cell>
          <cell r="D54">
            <v>89.5946</v>
          </cell>
          <cell r="E54">
            <v>61.755738999999998</v>
          </cell>
          <cell r="G54">
            <v>116.890343</v>
          </cell>
          <cell r="H54">
            <v>122.508145</v>
          </cell>
          <cell r="I54">
            <v>88.246849000000012</v>
          </cell>
          <cell r="J54">
            <v>6.046551</v>
          </cell>
          <cell r="K54">
            <v>115.35841599999999</v>
          </cell>
          <cell r="L54">
            <v>115.35841599999999</v>
          </cell>
          <cell r="N54">
            <v>23.075659000000002</v>
          </cell>
          <cell r="O54">
            <v>45.81221</v>
          </cell>
          <cell r="P54">
            <v>27.356000000000002</v>
          </cell>
          <cell r="Q54">
            <v>23.075659000000002</v>
          </cell>
          <cell r="R54">
            <v>22.801746999999999</v>
          </cell>
          <cell r="S54">
            <v>27.356000000000002</v>
          </cell>
          <cell r="T54">
            <v>4.7967610000000001</v>
          </cell>
          <cell r="U54">
            <v>0</v>
          </cell>
          <cell r="V54">
            <v>44.32132</v>
          </cell>
          <cell r="W54">
            <v>215.124</v>
          </cell>
          <cell r="X54">
            <v>9.6799910000000011</v>
          </cell>
          <cell r="Y54">
            <v>1.6803520000000001</v>
          </cell>
          <cell r="Z54">
            <v>202.16310100000001</v>
          </cell>
          <cell r="AA54">
            <v>215.124</v>
          </cell>
          <cell r="AB54">
            <v>16.772103000000001</v>
          </cell>
          <cell r="AC54">
            <v>143.91590100000002</v>
          </cell>
          <cell r="AD54">
            <v>1.6803520000000001</v>
          </cell>
          <cell r="AE54">
            <v>145.51582900000002</v>
          </cell>
          <cell r="AF54">
            <v>108.09634100000001</v>
          </cell>
          <cell r="AG54">
            <v>16.772103000000001</v>
          </cell>
        </row>
        <row r="56">
          <cell r="B56" t="str">
            <v>Cassa</v>
          </cell>
          <cell r="D56">
            <v>0.30012299999999997</v>
          </cell>
          <cell r="E56">
            <v>0.42912899999999998</v>
          </cell>
          <cell r="G56">
            <v>1.478777</v>
          </cell>
          <cell r="H56">
            <v>2.5314960000000002</v>
          </cell>
          <cell r="I56">
            <v>2.1807850000000002</v>
          </cell>
          <cell r="J56">
            <v>3.2732260000000002</v>
          </cell>
          <cell r="K56">
            <v>4.9672360000000007</v>
          </cell>
          <cell r="L56">
            <v>4.9672360000000007</v>
          </cell>
          <cell r="N56">
            <v>0.220251</v>
          </cell>
          <cell r="O56">
            <v>0.52956499999999995</v>
          </cell>
          <cell r="P56">
            <v>18.771000000000001</v>
          </cell>
          <cell r="Q56">
            <v>0.220251</v>
          </cell>
          <cell r="R56">
            <v>18.253447999999999</v>
          </cell>
          <cell r="S56">
            <v>18.771000000000001</v>
          </cell>
          <cell r="T56">
            <v>0.143646</v>
          </cell>
          <cell r="U56">
            <v>0</v>
          </cell>
          <cell r="V56">
            <v>9.2739000000000002E-2</v>
          </cell>
          <cell r="W56">
            <v>14.093</v>
          </cell>
          <cell r="X56">
            <v>2.765485</v>
          </cell>
          <cell r="Y56">
            <v>0.11405999999999999</v>
          </cell>
          <cell r="Z56">
            <v>13.819482000000001</v>
          </cell>
          <cell r="AA56">
            <v>14.093</v>
          </cell>
          <cell r="AB56">
            <v>0.151925</v>
          </cell>
          <cell r="AC56">
            <v>6.7399269999999998</v>
          </cell>
          <cell r="AD56">
            <v>0.11405999999999999</v>
          </cell>
          <cell r="AE56">
            <v>6.8539870000000001</v>
          </cell>
          <cell r="AF56">
            <v>0.19123699999999999</v>
          </cell>
          <cell r="AG56">
            <v>0.151925</v>
          </cell>
        </row>
        <row r="57">
          <cell r="B57" t="str">
            <v>Altre Attività che non costituiscono imm.ni</v>
          </cell>
          <cell r="D57">
            <v>0.47930899999999999</v>
          </cell>
          <cell r="E57">
            <v>9.9999999999999995E-7</v>
          </cell>
          <cell r="G57">
            <v>1.1511640000000001</v>
          </cell>
          <cell r="H57">
            <v>1.1564369999999999</v>
          </cell>
          <cell r="I57">
            <v>0</v>
          </cell>
          <cell r="J57">
            <v>0</v>
          </cell>
          <cell r="K57">
            <v>0</v>
          </cell>
          <cell r="L57">
            <v>0</v>
          </cell>
          <cell r="N57">
            <v>0</v>
          </cell>
          <cell r="O57">
            <v>2.5000000000000001E-2</v>
          </cell>
          <cell r="P57">
            <v>52.991999999999997</v>
          </cell>
          <cell r="Q57">
            <v>0</v>
          </cell>
          <cell r="R57">
            <v>52.992331999999998</v>
          </cell>
          <cell r="S57">
            <v>0</v>
          </cell>
          <cell r="T57">
            <v>0</v>
          </cell>
          <cell r="U57">
            <v>0</v>
          </cell>
          <cell r="V57">
            <v>0.164077</v>
          </cell>
          <cell r="W57">
            <v>0</v>
          </cell>
          <cell r="X57">
            <v>0</v>
          </cell>
          <cell r="Y57">
            <v>0</v>
          </cell>
          <cell r="Z57">
            <v>0</v>
          </cell>
          <cell r="AA57">
            <v>0</v>
          </cell>
          <cell r="AB57">
            <v>2.2637000000000001E-2</v>
          </cell>
          <cell r="AC57">
            <v>2.2446000000000001E-2</v>
          </cell>
          <cell r="AD57">
            <v>0</v>
          </cell>
          <cell r="AE57">
            <v>2.2446000000000001E-2</v>
          </cell>
          <cell r="AF57">
            <v>8.5664000000000004E-2</v>
          </cell>
          <cell r="AG57">
            <v>2.2637000000000001E-2</v>
          </cell>
        </row>
        <row r="58">
          <cell r="B58" t="str">
            <v>Ratei e Risconti</v>
          </cell>
          <cell r="D58">
            <v>0.60153999999999996</v>
          </cell>
          <cell r="E58">
            <v>9.9279000000000006E-2</v>
          </cell>
          <cell r="G58">
            <v>0.360734</v>
          </cell>
          <cell r="H58">
            <v>0.60274099999999997</v>
          </cell>
          <cell r="I58">
            <v>0.81321399999999999</v>
          </cell>
          <cell r="J58">
            <v>9.9019999999999993E-3</v>
          </cell>
          <cell r="K58">
            <v>0.47940899999999997</v>
          </cell>
          <cell r="L58">
            <v>0.47940899999999997</v>
          </cell>
          <cell r="N58">
            <v>2.0499E-2</v>
          </cell>
          <cell r="O58">
            <v>0.120462</v>
          </cell>
          <cell r="P58">
            <v>2.448</v>
          </cell>
          <cell r="Q58">
            <v>2.0499E-2</v>
          </cell>
          <cell r="R58">
            <v>3.847308</v>
          </cell>
          <cell r="S58">
            <v>2.448</v>
          </cell>
          <cell r="T58">
            <v>3.3449E-2</v>
          </cell>
          <cell r="U58">
            <v>0</v>
          </cell>
          <cell r="V58">
            <v>0.17202700000000001</v>
          </cell>
          <cell r="W58">
            <v>3.0640000000000001</v>
          </cell>
          <cell r="X58">
            <v>1.1037E-2</v>
          </cell>
          <cell r="Y58">
            <v>1.0340999999999999E-2</v>
          </cell>
          <cell r="Z58">
            <v>3.0595279999999998</v>
          </cell>
          <cell r="AA58">
            <v>3.0640000000000001</v>
          </cell>
          <cell r="AB58">
            <v>4.6378999999999997E-2</v>
          </cell>
          <cell r="AC58">
            <v>0.68200700000000003</v>
          </cell>
          <cell r="AD58">
            <v>1.0340999999999999E-2</v>
          </cell>
          <cell r="AE58">
            <v>0.69234799999999996</v>
          </cell>
          <cell r="AF58">
            <v>0.83837799999999996</v>
          </cell>
          <cell r="AG58">
            <v>4.6378999999999997E-2</v>
          </cell>
        </row>
        <row r="60">
          <cell r="B60" t="str">
            <v>Totale Attivo</v>
          </cell>
          <cell r="D60">
            <v>99.495250999999996</v>
          </cell>
          <cell r="E60">
            <v>65.512570999999994</v>
          </cell>
          <cell r="G60">
            <v>162.108724</v>
          </cell>
          <cell r="H60">
            <v>165.19764800000002</v>
          </cell>
          <cell r="I60">
            <v>99.890853000000007</v>
          </cell>
          <cell r="J60">
            <v>10.567436000000001</v>
          </cell>
          <cell r="K60">
            <v>131.584135</v>
          </cell>
          <cell r="L60">
            <v>131.584135</v>
          </cell>
          <cell r="N60">
            <v>31.236504000000004</v>
          </cell>
          <cell r="O60">
            <v>75.820713999999995</v>
          </cell>
          <cell r="P60">
            <v>177.59800000000001</v>
          </cell>
          <cell r="Q60">
            <v>31.236504000000004</v>
          </cell>
          <cell r="R60">
            <v>164.37377699999999</v>
          </cell>
          <cell r="S60">
            <v>177.59800000000001</v>
          </cell>
          <cell r="T60">
            <v>6.0990099999999998</v>
          </cell>
          <cell r="U60">
            <v>19.702345000000001</v>
          </cell>
          <cell r="V60">
            <v>51.820591</v>
          </cell>
          <cell r="W60">
            <v>243.62099999999998</v>
          </cell>
          <cell r="X60">
            <v>12.886657000000001</v>
          </cell>
          <cell r="Y60">
            <v>35.930358999999996</v>
          </cell>
          <cell r="Z60">
            <v>242.98022600000002</v>
          </cell>
          <cell r="AA60">
            <v>243.62099999999998</v>
          </cell>
          <cell r="AB60">
            <v>19.812767000000001</v>
          </cell>
          <cell r="AC60">
            <v>179.87998600000003</v>
          </cell>
          <cell r="AD60">
            <v>35.930358999999996</v>
          </cell>
          <cell r="AE60">
            <v>189.78046500000002</v>
          </cell>
          <cell r="AF60">
            <v>126.25103000000001</v>
          </cell>
          <cell r="AG60">
            <v>19.812767000000001</v>
          </cell>
        </row>
        <row r="62">
          <cell r="B62" t="str">
            <v>Fornitori</v>
          </cell>
          <cell r="D62">
            <v>40.847989000000005</v>
          </cell>
          <cell r="E62">
            <v>22.940743000000001</v>
          </cell>
          <cell r="G62">
            <v>40.058323999999999</v>
          </cell>
          <cell r="H62">
            <v>39.828567999999997</v>
          </cell>
          <cell r="I62">
            <v>41.586736999999999</v>
          </cell>
          <cell r="J62">
            <v>10.137516</v>
          </cell>
          <cell r="K62">
            <v>73.046837999999994</v>
          </cell>
          <cell r="L62">
            <v>73.046837999999994</v>
          </cell>
          <cell r="N62">
            <v>7.9011440000000004</v>
          </cell>
          <cell r="O62">
            <v>23.595790000000001</v>
          </cell>
          <cell r="P62">
            <v>9.9670000000000005</v>
          </cell>
          <cell r="Q62">
            <v>7.9011440000000004</v>
          </cell>
          <cell r="R62">
            <v>7.2928350000000002</v>
          </cell>
          <cell r="S62">
            <v>9.9670000000000005</v>
          </cell>
          <cell r="T62">
            <v>0.84440199999999999</v>
          </cell>
          <cell r="U62">
            <v>0</v>
          </cell>
          <cell r="V62">
            <v>11.032216999999999</v>
          </cell>
          <cell r="W62">
            <v>58.256999999999998</v>
          </cell>
          <cell r="X62">
            <v>3.7274790000000002</v>
          </cell>
          <cell r="Y62">
            <v>1.9000000000000001E-5</v>
          </cell>
          <cell r="Z62">
            <v>55.916811000000003</v>
          </cell>
          <cell r="AA62">
            <v>58.256999999999998</v>
          </cell>
          <cell r="AB62">
            <v>5.6944429999999997</v>
          </cell>
          <cell r="AC62">
            <v>52.018805999999998</v>
          </cell>
          <cell r="AD62">
            <v>1.9000000000000001E-5</v>
          </cell>
          <cell r="AE62">
            <v>52.018825</v>
          </cell>
          <cell r="AF62">
            <v>18.707459</v>
          </cell>
          <cell r="AG62">
            <v>5.6944429999999997</v>
          </cell>
        </row>
        <row r="63">
          <cell r="B63" t="str">
            <v>Acconti da Clienti</v>
          </cell>
          <cell r="D63">
            <v>14.840654000000001</v>
          </cell>
          <cell r="E63">
            <v>2.2850000000000001E-3</v>
          </cell>
          <cell r="G63">
            <v>0</v>
          </cell>
          <cell r="H63">
            <v>1.99701</v>
          </cell>
          <cell r="I63">
            <v>0</v>
          </cell>
          <cell r="J63">
            <v>0</v>
          </cell>
          <cell r="K63">
            <v>1.0955090000000001</v>
          </cell>
          <cell r="L63">
            <v>1.0955090000000001</v>
          </cell>
          <cell r="N63">
            <v>0</v>
          </cell>
          <cell r="O63">
            <v>2.1640000000000001E-3</v>
          </cell>
          <cell r="P63">
            <v>0.14399999999999999</v>
          </cell>
          <cell r="Q63">
            <v>0</v>
          </cell>
          <cell r="R63">
            <v>9.8942000000000002E-2</v>
          </cell>
          <cell r="S63">
            <v>0.14399999999999999</v>
          </cell>
          <cell r="T63">
            <v>0.14608699999999999</v>
          </cell>
          <cell r="U63">
            <v>0</v>
          </cell>
          <cell r="V63">
            <v>0.10863</v>
          </cell>
          <cell r="W63">
            <v>48.692999999999998</v>
          </cell>
          <cell r="X63">
            <v>0</v>
          </cell>
          <cell r="Y63">
            <v>2.6159999999999998E-3</v>
          </cell>
          <cell r="Z63">
            <v>44.009244000000002</v>
          </cell>
          <cell r="AA63">
            <v>48.692999999999998</v>
          </cell>
          <cell r="AB63">
            <v>0.15584200000000001</v>
          </cell>
          <cell r="AC63">
            <v>8.6914870000000004</v>
          </cell>
          <cell r="AD63">
            <v>2.6159999999999998E-3</v>
          </cell>
          <cell r="AE63">
            <v>8.6941029999999984</v>
          </cell>
          <cell r="AF63">
            <v>37.265169999999998</v>
          </cell>
          <cell r="AG63">
            <v>0.15584200000000001</v>
          </cell>
        </row>
        <row r="64">
          <cell r="B64" t="str">
            <v>Debiti vs Contr./Coll.</v>
          </cell>
          <cell r="D64">
            <v>1.859E-3</v>
          </cell>
          <cell r="E64">
            <v>2.9680000000000002E-3</v>
          </cell>
          <cell r="G64">
            <v>0</v>
          </cell>
          <cell r="H64">
            <v>5.4369000000000001E-2</v>
          </cell>
          <cell r="I64">
            <v>8.1832000000000002E-2</v>
          </cell>
          <cell r="J64">
            <v>0</v>
          </cell>
          <cell r="K64">
            <v>3.8023740000000004</v>
          </cell>
          <cell r="L64">
            <v>3.8023740000000004</v>
          </cell>
          <cell r="N64">
            <v>0</v>
          </cell>
          <cell r="O64">
            <v>0</v>
          </cell>
          <cell r="P64">
            <v>0.19900000000000001</v>
          </cell>
          <cell r="Q64">
            <v>0</v>
          </cell>
          <cell r="R64">
            <v>0.46606399999999998</v>
          </cell>
          <cell r="S64">
            <v>0.19900000000000001</v>
          </cell>
          <cell r="T64">
            <v>0</v>
          </cell>
          <cell r="U64">
            <v>0</v>
          </cell>
          <cell r="V64">
            <v>1.870676</v>
          </cell>
          <cell r="W64">
            <v>2.5999999999999999E-2</v>
          </cell>
          <cell r="X64">
            <v>0</v>
          </cell>
          <cell r="Y64">
            <v>1.9674000000000001E-2</v>
          </cell>
          <cell r="Z64">
            <v>1.3468709999999999</v>
          </cell>
          <cell r="AA64">
            <v>2.5999999999999999E-2</v>
          </cell>
          <cell r="AB64">
            <v>0.38489400000000001</v>
          </cell>
          <cell r="AC64">
            <v>8.2874000000000003E-2</v>
          </cell>
          <cell r="AD64">
            <v>1.9674000000000001E-2</v>
          </cell>
          <cell r="AE64">
            <v>8.2874000000000003E-2</v>
          </cell>
          <cell r="AF64">
            <v>7.6957999999999999E-2</v>
          </cell>
          <cell r="AG64">
            <v>0.38489400000000001</v>
          </cell>
        </row>
        <row r="65">
          <cell r="B65" t="str">
            <v>Altri Debiti vs Contr./Coll.</v>
          </cell>
          <cell r="D65">
            <v>0</v>
          </cell>
          <cell r="E65">
            <v>0</v>
          </cell>
          <cell r="G65">
            <v>0</v>
          </cell>
          <cell r="H65">
            <v>0</v>
          </cell>
          <cell r="I65">
            <v>0</v>
          </cell>
          <cell r="J65">
            <v>0</v>
          </cell>
          <cell r="K65">
            <v>0</v>
          </cell>
          <cell r="L65">
            <v>0</v>
          </cell>
          <cell r="N65">
            <v>0</v>
          </cell>
          <cell r="O65">
            <v>0</v>
          </cell>
          <cell r="P65">
            <v>0</v>
          </cell>
          <cell r="Q65">
            <v>0</v>
          </cell>
          <cell r="R65">
            <v>0</v>
          </cell>
          <cell r="S65">
            <v>0</v>
          </cell>
          <cell r="T65">
            <v>4.17E-4</v>
          </cell>
          <cell r="U65">
            <v>0</v>
          </cell>
          <cell r="V65">
            <v>0</v>
          </cell>
          <cell r="W65">
            <v>0</v>
          </cell>
          <cell r="X65">
            <v>0</v>
          </cell>
          <cell r="Y65">
            <v>0</v>
          </cell>
          <cell r="Z65">
            <v>0</v>
          </cell>
          <cell r="AA65">
            <v>0</v>
          </cell>
          <cell r="AB65">
            <v>0</v>
          </cell>
          <cell r="AC65">
            <v>6.0749999999999998E-2</v>
          </cell>
          <cell r="AD65">
            <v>0</v>
          </cell>
          <cell r="AE65">
            <v>0</v>
          </cell>
          <cell r="AF65">
            <v>0</v>
          </cell>
          <cell r="AG65">
            <v>0</v>
          </cell>
        </row>
        <row r="66">
          <cell r="B66" t="str">
            <v>Altri Debiti</v>
          </cell>
          <cell r="D66">
            <v>7.5394970000000008</v>
          </cell>
          <cell r="E66">
            <v>5.8187549999999995</v>
          </cell>
          <cell r="G66">
            <v>15.787177</v>
          </cell>
          <cell r="H66">
            <v>14.882738</v>
          </cell>
          <cell r="I66">
            <v>5.19834</v>
          </cell>
          <cell r="J66">
            <v>0.29556500000000002</v>
          </cell>
          <cell r="K66">
            <v>9.5212660000000007</v>
          </cell>
          <cell r="L66">
            <v>9.5212660000000007</v>
          </cell>
          <cell r="N66">
            <v>0.759934</v>
          </cell>
          <cell r="O66">
            <v>2.400617</v>
          </cell>
          <cell r="P66">
            <v>5.94</v>
          </cell>
          <cell r="Q66">
            <v>0.759934</v>
          </cell>
          <cell r="R66">
            <v>4.8920240000000002</v>
          </cell>
          <cell r="S66">
            <v>5.94</v>
          </cell>
          <cell r="T66">
            <v>0.85029999999999994</v>
          </cell>
          <cell r="U66">
            <v>0</v>
          </cell>
          <cell r="V66">
            <v>0</v>
          </cell>
          <cell r="W66">
            <v>21.402000000000001</v>
          </cell>
          <cell r="X66">
            <v>1.295771</v>
          </cell>
          <cell r="Y66">
            <v>9.3270000000000002E-3</v>
          </cell>
          <cell r="Z66">
            <v>20.599833</v>
          </cell>
          <cell r="AA66">
            <v>21.402000000000001</v>
          </cell>
          <cell r="AB66">
            <v>5.4565599999999996</v>
          </cell>
          <cell r="AC66">
            <v>12.443229000000001</v>
          </cell>
          <cell r="AD66">
            <v>9.3270000000000002E-3</v>
          </cell>
          <cell r="AE66">
            <v>12.452556000000001</v>
          </cell>
          <cell r="AF66">
            <v>4.9479639999999998</v>
          </cell>
          <cell r="AG66">
            <v>5.4565599999999996</v>
          </cell>
        </row>
        <row r="67">
          <cell r="B67" t="str">
            <v>Fondo Rischi ed Oneri</v>
          </cell>
          <cell r="D67">
            <v>0.93154499999999996</v>
          </cell>
          <cell r="E67">
            <v>1.184947</v>
          </cell>
          <cell r="G67">
            <v>5.1526149999999999</v>
          </cell>
          <cell r="H67">
            <v>5.1526149999999999</v>
          </cell>
          <cell r="I67">
            <v>0.13087299999999999</v>
          </cell>
          <cell r="J67">
            <v>0.37691599999999997</v>
          </cell>
          <cell r="K67">
            <v>0.73512200000000005</v>
          </cell>
          <cell r="L67">
            <v>0.73512200000000005</v>
          </cell>
          <cell r="N67">
            <v>2.2959999999999999E-3</v>
          </cell>
          <cell r="O67">
            <v>0.2235</v>
          </cell>
          <cell r="P67">
            <v>0.67100000000000004</v>
          </cell>
          <cell r="Q67">
            <v>2.2959999999999999E-3</v>
          </cell>
          <cell r="R67">
            <v>0</v>
          </cell>
          <cell r="S67">
            <v>0.67100000000000004</v>
          </cell>
          <cell r="T67">
            <v>5.8353000000000002E-2</v>
          </cell>
          <cell r="U67">
            <v>0</v>
          </cell>
          <cell r="V67">
            <v>6.4593040000000004</v>
          </cell>
          <cell r="W67">
            <v>5.5780000000000003</v>
          </cell>
          <cell r="X67">
            <v>7.0000000000000007E-2</v>
          </cell>
          <cell r="Y67">
            <v>0</v>
          </cell>
          <cell r="Z67">
            <v>4.6633899999999997</v>
          </cell>
          <cell r="AA67">
            <v>5.5780000000000003</v>
          </cell>
          <cell r="AB67">
            <v>0.122</v>
          </cell>
          <cell r="AC67">
            <v>0.26767200000000002</v>
          </cell>
          <cell r="AD67">
            <v>0</v>
          </cell>
          <cell r="AE67">
            <v>0.26767200000000002</v>
          </cell>
          <cell r="AF67">
            <v>0.35825299999999999</v>
          </cell>
          <cell r="AG67">
            <v>0.122</v>
          </cell>
        </row>
        <row r="68">
          <cell r="B68" t="str">
            <v>Passivo Circolante</v>
          </cell>
          <cell r="D68">
            <v>64.161544000000006</v>
          </cell>
          <cell r="E68">
            <v>29.949698000000001</v>
          </cell>
          <cell r="G68">
            <v>60.998115999999996</v>
          </cell>
          <cell r="H68">
            <v>61.915300000000002</v>
          </cell>
          <cell r="I68">
            <v>46.997782000000001</v>
          </cell>
          <cell r="J68">
            <v>10.809996999999999</v>
          </cell>
          <cell r="K68">
            <v>88.201109000000002</v>
          </cell>
          <cell r="L68">
            <v>88.201109000000002</v>
          </cell>
          <cell r="N68">
            <v>8.6633739999999992</v>
          </cell>
          <cell r="O68">
            <v>26.222071000000003</v>
          </cell>
          <cell r="P68">
            <v>16.920999999999999</v>
          </cell>
          <cell r="Q68">
            <v>8.6633739999999992</v>
          </cell>
          <cell r="R68">
            <v>12.749865</v>
          </cell>
          <cell r="S68">
            <v>16.920999999999999</v>
          </cell>
          <cell r="T68">
            <v>1.899559</v>
          </cell>
          <cell r="U68">
            <v>0</v>
          </cell>
          <cell r="V68">
            <v>19.470827</v>
          </cell>
          <cell r="W68">
            <v>133.95599999999999</v>
          </cell>
          <cell r="X68">
            <v>5.0932500000000003</v>
          </cell>
          <cell r="Y68">
            <v>3.1635999999999997E-2</v>
          </cell>
          <cell r="Z68">
            <v>126.53614899999999</v>
          </cell>
          <cell r="AA68">
            <v>133.95599999999999</v>
          </cell>
          <cell r="AB68">
            <v>11.813738999999998</v>
          </cell>
          <cell r="AC68">
            <v>73.564818000000002</v>
          </cell>
          <cell r="AD68">
            <v>3.1635999999999997E-2</v>
          </cell>
          <cell r="AE68">
            <v>73.516030000000001</v>
          </cell>
          <cell r="AF68">
            <v>61.355803999999992</v>
          </cell>
          <cell r="AG68">
            <v>11.813738999999998</v>
          </cell>
        </row>
        <row r="70">
          <cell r="B70" t="str">
            <v>Banche</v>
          </cell>
          <cell r="D70">
            <v>18.761044999999999</v>
          </cell>
          <cell r="E70">
            <v>12.314157</v>
          </cell>
          <cell r="G70">
            <v>68.609138999999999</v>
          </cell>
          <cell r="H70">
            <v>70.871110999999999</v>
          </cell>
          <cell r="I70">
            <v>40.053300999999998</v>
          </cell>
          <cell r="J70">
            <v>1.906906</v>
          </cell>
          <cell r="K70">
            <v>31.173196000000001</v>
          </cell>
          <cell r="L70">
            <v>31.173196000000001</v>
          </cell>
          <cell r="N70">
            <v>16.604745000000001</v>
          </cell>
          <cell r="O70">
            <v>42.588166999999999</v>
          </cell>
          <cell r="P70">
            <v>5.36</v>
          </cell>
          <cell r="Q70">
            <v>16.604745000000001</v>
          </cell>
          <cell r="R70">
            <v>0</v>
          </cell>
          <cell r="S70">
            <v>5.36</v>
          </cell>
          <cell r="T70">
            <v>1.00197</v>
          </cell>
          <cell r="U70">
            <v>0</v>
          </cell>
          <cell r="V70">
            <v>14.899428</v>
          </cell>
          <cell r="W70">
            <v>46.994</v>
          </cell>
          <cell r="X70">
            <v>0</v>
          </cell>
          <cell r="Y70">
            <v>0</v>
          </cell>
          <cell r="Z70">
            <v>46.697336999999997</v>
          </cell>
          <cell r="AA70">
            <v>46.994</v>
          </cell>
          <cell r="AB70">
            <v>4.9326749999999997</v>
          </cell>
          <cell r="AC70">
            <v>65.550044</v>
          </cell>
          <cell r="AD70">
            <v>0</v>
          </cell>
          <cell r="AE70">
            <v>65.550044</v>
          </cell>
          <cell r="AF70">
            <v>38.048017999999999</v>
          </cell>
          <cell r="AG70">
            <v>4.9326749999999997</v>
          </cell>
        </row>
        <row r="71">
          <cell r="B71" t="str">
            <v>TFR</v>
          </cell>
          <cell r="D71">
            <v>7.1912070000000003</v>
          </cell>
          <cell r="E71">
            <v>6.8602309999999997</v>
          </cell>
          <cell r="G71">
            <v>11.853835</v>
          </cell>
          <cell r="H71">
            <v>11.973169</v>
          </cell>
          <cell r="I71">
            <v>2.9550939999999999</v>
          </cell>
          <cell r="J71">
            <v>3.325021</v>
          </cell>
          <cell r="K71">
            <v>5.0642399999999999</v>
          </cell>
          <cell r="L71">
            <v>5.0642399999999999</v>
          </cell>
          <cell r="N71">
            <v>0.45082100000000003</v>
          </cell>
          <cell r="O71">
            <v>3.7728830000000002</v>
          </cell>
          <cell r="P71">
            <v>2.6240000000000001</v>
          </cell>
          <cell r="Q71">
            <v>0.45082100000000003</v>
          </cell>
          <cell r="R71">
            <v>1.980234</v>
          </cell>
          <cell r="S71">
            <v>2.6240000000000001</v>
          </cell>
          <cell r="T71">
            <v>2.0029539999999999</v>
          </cell>
          <cell r="U71">
            <v>0</v>
          </cell>
          <cell r="V71">
            <v>12.158744</v>
          </cell>
          <cell r="W71">
            <v>40.868000000000002</v>
          </cell>
          <cell r="X71">
            <v>1.755736</v>
          </cell>
          <cell r="Y71">
            <v>0</v>
          </cell>
          <cell r="Z71">
            <v>40.714198000000003</v>
          </cell>
          <cell r="AA71">
            <v>40.868000000000002</v>
          </cell>
          <cell r="AB71">
            <v>2.7743820000000001</v>
          </cell>
          <cell r="AC71">
            <v>18.426919000000002</v>
          </cell>
          <cell r="AD71">
            <v>0</v>
          </cell>
          <cell r="AE71">
            <v>18.426919000000002</v>
          </cell>
          <cell r="AF71">
            <v>16.796129000000001</v>
          </cell>
          <cell r="AG71">
            <v>2.7743820000000001</v>
          </cell>
        </row>
        <row r="72">
          <cell r="B72" t="str">
            <v>Ratei e Risconti</v>
          </cell>
          <cell r="D72">
            <v>0.117116</v>
          </cell>
          <cell r="E72">
            <v>0.199881</v>
          </cell>
          <cell r="G72">
            <v>3.0490159999999999</v>
          </cell>
          <cell r="H72">
            <v>3.1586419999999999</v>
          </cell>
          <cell r="I72">
            <v>0.51573999999999998</v>
          </cell>
          <cell r="J72">
            <v>9.3626000000000001E-2</v>
          </cell>
          <cell r="K72">
            <v>0.163355</v>
          </cell>
          <cell r="L72">
            <v>0.163355</v>
          </cell>
          <cell r="N72">
            <v>0</v>
          </cell>
          <cell r="O72">
            <v>2.826E-3</v>
          </cell>
          <cell r="P72">
            <v>9.391</v>
          </cell>
          <cell r="Q72">
            <v>0</v>
          </cell>
          <cell r="R72">
            <v>7.9261229999999996</v>
          </cell>
          <cell r="S72">
            <v>9.391</v>
          </cell>
          <cell r="T72">
            <v>4.3239999999999997E-3</v>
          </cell>
          <cell r="U72">
            <v>0</v>
          </cell>
          <cell r="V72">
            <v>4.3800000000000002E-4</v>
          </cell>
          <cell r="W72">
            <v>2.4E-2</v>
          </cell>
          <cell r="X72">
            <v>0</v>
          </cell>
          <cell r="Y72">
            <v>5.1139999999999998E-2</v>
          </cell>
          <cell r="Z72">
            <v>2.4215E-2</v>
          </cell>
          <cell r="AA72">
            <v>2.4E-2</v>
          </cell>
          <cell r="AB72">
            <v>0</v>
          </cell>
          <cell r="AC72">
            <v>0.43552400000000002</v>
          </cell>
          <cell r="AD72">
            <v>5.1139999999999998E-2</v>
          </cell>
          <cell r="AE72">
            <v>0.48666399999999999</v>
          </cell>
          <cell r="AF72">
            <v>0.40449099999999999</v>
          </cell>
          <cell r="AG72">
            <v>0</v>
          </cell>
        </row>
        <row r="73">
          <cell r="E73">
            <v>0</v>
          </cell>
          <cell r="G73">
            <v>0</v>
          </cell>
          <cell r="H73">
            <v>0</v>
          </cell>
          <cell r="I73">
            <v>0</v>
          </cell>
          <cell r="J73">
            <v>0</v>
          </cell>
          <cell r="L73">
            <v>0</v>
          </cell>
          <cell r="N73">
            <v>0</v>
          </cell>
          <cell r="O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row>
        <row r="74">
          <cell r="B74" t="str">
            <v>Patrimonio Netto</v>
          </cell>
          <cell r="D74">
            <v>9.2642889999999998</v>
          </cell>
          <cell r="E74">
            <v>16.188604000000002</v>
          </cell>
          <cell r="G74">
            <v>17.598617999999998</v>
          </cell>
          <cell r="H74">
            <v>17.279426000000001</v>
          </cell>
          <cell r="I74">
            <v>9.3689959999999992</v>
          </cell>
          <cell r="J74">
            <v>-5.5681130000000003</v>
          </cell>
          <cell r="K74">
            <v>6.9822350000000002</v>
          </cell>
          <cell r="L74">
            <v>6.9822350000000002</v>
          </cell>
          <cell r="N74">
            <v>5.5175640000000001</v>
          </cell>
          <cell r="O74">
            <v>3.2587039999999998</v>
          </cell>
          <cell r="P74">
            <v>143.30199999999999</v>
          </cell>
          <cell r="Q74">
            <v>5.5175640000000001</v>
          </cell>
          <cell r="R74">
            <v>141.717555</v>
          </cell>
          <cell r="S74">
            <v>143.30199999999999</v>
          </cell>
          <cell r="T74">
            <v>1.1902029999999999</v>
          </cell>
          <cell r="U74">
            <v>0</v>
          </cell>
          <cell r="V74">
            <v>5.2911539999999997</v>
          </cell>
          <cell r="W74">
            <v>21.779</v>
          </cell>
          <cell r="X74">
            <v>6.0376709999999996</v>
          </cell>
          <cell r="Y74">
            <v>35.847583</v>
          </cell>
          <cell r="Z74">
            <v>29.008327000000001</v>
          </cell>
          <cell r="AA74">
            <v>21.779</v>
          </cell>
          <cell r="AB74">
            <v>0.29197400000000001</v>
          </cell>
          <cell r="AC74">
            <v>21.902681000000001</v>
          </cell>
          <cell r="AD74">
            <v>35.847583</v>
          </cell>
          <cell r="AE74">
            <v>31.800808</v>
          </cell>
          <cell r="AF74">
            <v>9.6465879999999995</v>
          </cell>
          <cell r="AG74">
            <v>0.29197400000000001</v>
          </cell>
        </row>
        <row r="76">
          <cell r="B76" t="str">
            <v>Totale Passivo</v>
          </cell>
          <cell r="D76">
            <v>99.495201000000009</v>
          </cell>
          <cell r="E76">
            <v>65.512571000000008</v>
          </cell>
          <cell r="G76">
            <v>162.108724</v>
          </cell>
          <cell r="H76">
            <v>165.19764800000002</v>
          </cell>
          <cell r="I76">
            <v>99.890912999999998</v>
          </cell>
          <cell r="J76">
            <v>10.567436999999998</v>
          </cell>
          <cell r="K76">
            <v>131.584135</v>
          </cell>
          <cell r="L76">
            <v>131.584135</v>
          </cell>
          <cell r="N76">
            <v>31.236504000000004</v>
          </cell>
          <cell r="O76">
            <v>75.844650999999999</v>
          </cell>
          <cell r="P76">
            <v>177.59799999999998</v>
          </cell>
          <cell r="Q76">
            <v>31.236504000000004</v>
          </cell>
          <cell r="R76">
            <v>164.37377700000002</v>
          </cell>
          <cell r="S76">
            <v>177.59799999999998</v>
          </cell>
          <cell r="T76">
            <v>6.0990099999999998</v>
          </cell>
          <cell r="U76">
            <v>0</v>
          </cell>
          <cell r="V76">
            <v>51.820591</v>
          </cell>
          <cell r="W76">
            <v>243.62099999999998</v>
          </cell>
          <cell r="X76">
            <v>12.886657</v>
          </cell>
          <cell r="Y76">
            <v>35.930359000000003</v>
          </cell>
          <cell r="Z76">
            <v>242.98022600000002</v>
          </cell>
          <cell r="AA76">
            <v>243.62099999999998</v>
          </cell>
          <cell r="AB76">
            <v>19.812769999999997</v>
          </cell>
          <cell r="AC76">
            <v>179.879986</v>
          </cell>
          <cell r="AD76">
            <v>35.930359000000003</v>
          </cell>
          <cell r="AE76">
            <v>189.78046499999999</v>
          </cell>
          <cell r="AF76">
            <v>126.25102999999999</v>
          </cell>
          <cell r="AG76">
            <v>19.812769999999997</v>
          </cell>
        </row>
        <row r="79">
          <cell r="B79" t="str">
            <v>INDICATORI</v>
          </cell>
        </row>
        <row r="83">
          <cell r="B83" t="str">
            <v>Immobilizzazioni</v>
          </cell>
          <cell r="D83">
            <v>8.519679</v>
          </cell>
          <cell r="E83">
            <v>3.2284229999999998</v>
          </cell>
          <cell r="F83">
            <v>0</v>
          </cell>
          <cell r="G83">
            <v>42.227705999999998</v>
          </cell>
          <cell r="H83">
            <v>38.398828999999999</v>
          </cell>
          <cell r="I83">
            <v>8.6500050000000002</v>
          </cell>
          <cell r="J83">
            <v>1.237757</v>
          </cell>
          <cell r="K83">
            <v>0</v>
          </cell>
          <cell r="L83">
            <v>10.779074</v>
          </cell>
          <cell r="M83">
            <v>0</v>
          </cell>
          <cell r="N83">
            <v>0</v>
          </cell>
          <cell r="O83">
            <v>29.333476999999998</v>
          </cell>
          <cell r="P83">
            <v>0</v>
          </cell>
          <cell r="Q83">
            <v>7.9200949999999999</v>
          </cell>
          <cell r="R83">
            <v>66.478942000000004</v>
          </cell>
          <cell r="S83">
            <v>76.031000000000006</v>
          </cell>
          <cell r="T83">
            <v>1.125154</v>
          </cell>
          <cell r="U83">
            <v>19.702345000000001</v>
          </cell>
          <cell r="V83">
            <v>7.2345050000000004</v>
          </cell>
          <cell r="W83">
            <v>0</v>
          </cell>
          <cell r="X83">
            <v>0.43014399999999997</v>
          </cell>
          <cell r="Y83">
            <v>0</v>
          </cell>
          <cell r="Z83">
            <v>23.938115</v>
          </cell>
          <cell r="AA83">
            <v>11.34</v>
          </cell>
          <cell r="AB83">
            <v>0</v>
          </cell>
          <cell r="AC83">
            <v>28.519705000000002</v>
          </cell>
          <cell r="AD83">
            <v>34.125605999999998</v>
          </cell>
          <cell r="AE83">
            <v>36.695855000000002</v>
          </cell>
          <cell r="AF83">
            <v>17.03941</v>
          </cell>
          <cell r="AG83">
            <v>2.8197230000000002</v>
          </cell>
        </row>
        <row r="84">
          <cell r="B84" t="str">
            <v>Circolante Netto</v>
          </cell>
          <cell r="D84">
            <v>26.396788999999998</v>
          </cell>
          <cell r="E84">
            <v>31.705439999999996</v>
          </cell>
          <cell r="F84">
            <v>0</v>
          </cell>
          <cell r="G84">
            <v>54.355108999999999</v>
          </cell>
          <cell r="H84">
            <v>59.193380999999988</v>
          </cell>
          <cell r="I84">
            <v>41.546541000000012</v>
          </cell>
          <cell r="J84">
            <v>-4.8471699999999993</v>
          </cell>
          <cell r="K84">
            <v>0</v>
          </cell>
          <cell r="L84">
            <v>27.473360999999997</v>
          </cell>
          <cell r="M84">
            <v>0</v>
          </cell>
          <cell r="N84">
            <v>0</v>
          </cell>
          <cell r="O84">
            <v>19.732775</v>
          </cell>
          <cell r="P84">
            <v>0</v>
          </cell>
          <cell r="Q84">
            <v>14.432784000000003</v>
          </cell>
          <cell r="R84">
            <v>58.965398999999991</v>
          </cell>
          <cell r="S84">
            <v>56.483999999999995</v>
          </cell>
          <cell r="T84">
            <v>2.9263270000000001</v>
          </cell>
          <cell r="U84">
            <v>0</v>
          </cell>
          <cell r="V84">
            <v>25.022082000000001</v>
          </cell>
          <cell r="W84">
            <v>0</v>
          </cell>
          <cell r="X84">
            <v>4.5977780000000008</v>
          </cell>
          <cell r="Y84">
            <v>0</v>
          </cell>
          <cell r="Z84">
            <v>78.662265000000019</v>
          </cell>
          <cell r="AA84">
            <v>84.207999999999998</v>
          </cell>
          <cell r="AB84">
            <v>0</v>
          </cell>
          <cell r="AC84">
            <v>70.620012000000017</v>
          </cell>
          <cell r="AD84">
            <v>1.607917</v>
          </cell>
          <cell r="AE84">
            <v>72.227929000000032</v>
          </cell>
          <cell r="AF84">
            <v>47.260088000000017</v>
          </cell>
          <cell r="AG84">
            <v>5.0273800000000044</v>
          </cell>
        </row>
        <row r="85">
          <cell r="B85" t="str">
            <v>TFR</v>
          </cell>
          <cell r="D85">
            <v>-7.1912070000000003</v>
          </cell>
          <cell r="E85">
            <v>-6.8602309999999997</v>
          </cell>
          <cell r="F85">
            <v>0</v>
          </cell>
          <cell r="G85">
            <v>-11.853835</v>
          </cell>
          <cell r="H85">
            <v>-11.973169</v>
          </cell>
          <cell r="I85">
            <v>-2.9550939999999999</v>
          </cell>
          <cell r="J85">
            <v>-3.325021</v>
          </cell>
          <cell r="K85">
            <v>0</v>
          </cell>
          <cell r="L85">
            <v>-5.0642399999999999</v>
          </cell>
          <cell r="M85">
            <v>0</v>
          </cell>
          <cell r="N85">
            <v>0</v>
          </cell>
          <cell r="O85">
            <v>-3.7728830000000002</v>
          </cell>
          <cell r="P85">
            <v>0</v>
          </cell>
          <cell r="Q85">
            <v>-0.45082100000000003</v>
          </cell>
          <cell r="R85">
            <v>-1.980234</v>
          </cell>
          <cell r="S85">
            <v>-2.6240000000000001</v>
          </cell>
          <cell r="T85">
            <v>-2.0029539999999999</v>
          </cell>
          <cell r="U85">
            <v>0</v>
          </cell>
          <cell r="V85">
            <v>-12.158744</v>
          </cell>
          <cell r="W85">
            <v>0</v>
          </cell>
          <cell r="X85">
            <v>-1.755736</v>
          </cell>
          <cell r="Y85">
            <v>0</v>
          </cell>
          <cell r="Z85">
            <v>-40.714198000000003</v>
          </cell>
          <cell r="AA85">
            <v>-40.868000000000002</v>
          </cell>
          <cell r="AB85">
            <v>0</v>
          </cell>
          <cell r="AC85">
            <v>-18.426919000000002</v>
          </cell>
          <cell r="AD85">
            <v>0</v>
          </cell>
          <cell r="AE85">
            <v>-18.426919000000002</v>
          </cell>
          <cell r="AF85">
            <v>-16.796129000000001</v>
          </cell>
          <cell r="AG85">
            <v>-2.7743820000000001</v>
          </cell>
        </row>
        <row r="86">
          <cell r="B86" t="str">
            <v>Capitale Investito</v>
          </cell>
          <cell r="D86">
            <v>27.725260999999996</v>
          </cell>
          <cell r="E86">
            <v>28.073631999999996</v>
          </cell>
          <cell r="F86">
            <v>0</v>
          </cell>
          <cell r="G86">
            <v>84.728979999999993</v>
          </cell>
          <cell r="H86">
            <v>85.619040999999996</v>
          </cell>
          <cell r="I86">
            <v>47.24145200000001</v>
          </cell>
          <cell r="J86">
            <v>-6.9344339999999995</v>
          </cell>
          <cell r="K86">
            <v>0</v>
          </cell>
          <cell r="L86">
            <v>33.188195</v>
          </cell>
          <cell r="M86">
            <v>0</v>
          </cell>
          <cell r="N86">
            <v>0</v>
          </cell>
          <cell r="O86">
            <v>45.293368999999998</v>
          </cell>
          <cell r="P86">
            <v>0</v>
          </cell>
          <cell r="Q86">
            <v>21.902058</v>
          </cell>
          <cell r="R86">
            <v>123.464107</v>
          </cell>
          <cell r="S86">
            <v>129.89099999999999</v>
          </cell>
          <cell r="T86">
            <v>2.048527</v>
          </cell>
          <cell r="U86">
            <v>19.702345000000001</v>
          </cell>
          <cell r="V86">
            <v>20.097843000000005</v>
          </cell>
          <cell r="W86">
            <v>0</v>
          </cell>
          <cell r="X86">
            <v>3.2721860000000014</v>
          </cell>
          <cell r="Y86">
            <v>0</v>
          </cell>
          <cell r="Z86">
            <v>61.886182000000012</v>
          </cell>
          <cell r="AA86">
            <v>54.68</v>
          </cell>
          <cell r="AB86">
            <v>0</v>
          </cell>
          <cell r="AC86">
            <v>80.712798000000021</v>
          </cell>
          <cell r="AD86">
            <v>35.733522999999998</v>
          </cell>
          <cell r="AE86">
            <v>90.496865000000042</v>
          </cell>
          <cell r="AF86">
            <v>47.503369000000014</v>
          </cell>
          <cell r="AG86">
            <v>5.072721000000004</v>
          </cell>
        </row>
        <row r="88">
          <cell r="B88" t="str">
            <v>PFN (stimata)</v>
          </cell>
          <cell r="D88">
            <v>-18.460922</v>
          </cell>
          <cell r="E88">
            <v>-11.885028</v>
          </cell>
          <cell r="F88">
            <v>0</v>
          </cell>
          <cell r="G88">
            <v>-67.130362000000005</v>
          </cell>
          <cell r="H88">
            <v>-68.339614999999995</v>
          </cell>
          <cell r="I88">
            <v>-37.872515999999997</v>
          </cell>
          <cell r="J88">
            <v>1.3663200000000002</v>
          </cell>
          <cell r="K88">
            <v>0</v>
          </cell>
          <cell r="L88">
            <v>-26.205960000000001</v>
          </cell>
          <cell r="M88">
            <v>0</v>
          </cell>
          <cell r="N88">
            <v>0</v>
          </cell>
          <cell r="O88">
            <v>-42.058602</v>
          </cell>
          <cell r="P88">
            <v>0</v>
          </cell>
          <cell r="Q88">
            <v>-16.384494</v>
          </cell>
          <cell r="R88">
            <v>18.253447999999999</v>
          </cell>
          <cell r="S88">
            <v>13.411000000000001</v>
          </cell>
          <cell r="T88">
            <v>-0.85832400000000009</v>
          </cell>
          <cell r="U88">
            <v>0</v>
          </cell>
          <cell r="V88">
            <v>-14.806689</v>
          </cell>
          <cell r="W88">
            <v>0</v>
          </cell>
          <cell r="X88">
            <v>2.765485</v>
          </cell>
          <cell r="Y88">
            <v>0</v>
          </cell>
          <cell r="Z88">
            <v>-32.877854999999997</v>
          </cell>
          <cell r="AA88">
            <v>-32.900999999999996</v>
          </cell>
          <cell r="AB88">
            <v>0</v>
          </cell>
          <cell r="AC88">
            <v>-58.810116999999998</v>
          </cell>
          <cell r="AD88">
            <v>0.11405999999999999</v>
          </cell>
          <cell r="AE88">
            <v>-58.696056999999996</v>
          </cell>
          <cell r="AF88">
            <v>-37.856780999999998</v>
          </cell>
          <cell r="AG88">
            <v>-4.7807499999999994</v>
          </cell>
        </row>
        <row r="89">
          <cell r="B89" t="str">
            <v>Patrimonio Netto</v>
          </cell>
          <cell r="D89">
            <v>9.2642889999999998</v>
          </cell>
          <cell r="E89">
            <v>16.188604000000002</v>
          </cell>
          <cell r="F89">
            <v>0</v>
          </cell>
          <cell r="G89">
            <v>17.598617999999998</v>
          </cell>
          <cell r="H89">
            <v>17.279426000000001</v>
          </cell>
          <cell r="I89">
            <v>9.3689959999999992</v>
          </cell>
          <cell r="J89">
            <v>-5.5681130000000003</v>
          </cell>
          <cell r="K89">
            <v>0</v>
          </cell>
          <cell r="L89">
            <v>6.9822350000000002</v>
          </cell>
          <cell r="M89">
            <v>0</v>
          </cell>
          <cell r="N89">
            <v>0</v>
          </cell>
          <cell r="O89">
            <v>3.2587039999999998</v>
          </cell>
          <cell r="P89">
            <v>0</v>
          </cell>
          <cell r="Q89">
            <v>5.5175640000000001</v>
          </cell>
          <cell r="R89">
            <v>141.717555</v>
          </cell>
          <cell r="S89">
            <v>143.30199999999999</v>
          </cell>
          <cell r="T89">
            <v>1.1902029999999999</v>
          </cell>
          <cell r="U89">
            <v>0</v>
          </cell>
          <cell r="V89">
            <v>5.2911539999999997</v>
          </cell>
          <cell r="W89">
            <v>0</v>
          </cell>
          <cell r="X89">
            <v>6.0376709999999996</v>
          </cell>
          <cell r="Y89">
            <v>0</v>
          </cell>
          <cell r="Z89">
            <v>29.008327000000001</v>
          </cell>
          <cell r="AA89">
            <v>21.779</v>
          </cell>
          <cell r="AB89">
            <v>0</v>
          </cell>
          <cell r="AC89">
            <v>21.902681000000001</v>
          </cell>
          <cell r="AD89">
            <v>35.847583</v>
          </cell>
          <cell r="AE89">
            <v>31.800808</v>
          </cell>
          <cell r="AF89">
            <v>9.6465879999999995</v>
          </cell>
          <cell r="AG89">
            <v>0.29197400000000001</v>
          </cell>
        </row>
        <row r="90">
          <cell r="B90" t="str">
            <v>Totale Fonti finanziamento</v>
          </cell>
          <cell r="D90">
            <v>27.725211000000002</v>
          </cell>
          <cell r="E90">
            <v>28.073632000000003</v>
          </cell>
          <cell r="F90">
            <v>0</v>
          </cell>
          <cell r="G90">
            <v>84.728980000000007</v>
          </cell>
          <cell r="H90">
            <v>85.619040999999996</v>
          </cell>
          <cell r="I90">
            <v>47.241512</v>
          </cell>
          <cell r="J90">
            <v>-6.9344330000000003</v>
          </cell>
          <cell r="K90">
            <v>0</v>
          </cell>
          <cell r="L90">
            <v>33.188195</v>
          </cell>
          <cell r="M90">
            <v>0</v>
          </cell>
          <cell r="N90">
            <v>0</v>
          </cell>
          <cell r="O90">
            <v>45.317306000000002</v>
          </cell>
          <cell r="P90">
            <v>0</v>
          </cell>
          <cell r="Q90">
            <v>21.902058</v>
          </cell>
          <cell r="R90">
            <v>123.46410700000001</v>
          </cell>
          <cell r="S90">
            <v>129.89099999999999</v>
          </cell>
          <cell r="T90">
            <v>2.048527</v>
          </cell>
          <cell r="U90">
            <v>0</v>
          </cell>
          <cell r="V90">
            <v>20.097843000000001</v>
          </cell>
          <cell r="W90">
            <v>0</v>
          </cell>
          <cell r="X90">
            <v>3.2721859999999996</v>
          </cell>
          <cell r="Y90">
            <v>0</v>
          </cell>
          <cell r="Z90">
            <v>61.886181999999998</v>
          </cell>
          <cell r="AA90">
            <v>54.679999999999993</v>
          </cell>
          <cell r="AB90">
            <v>0</v>
          </cell>
          <cell r="AC90">
            <v>80.712797999999992</v>
          </cell>
          <cell r="AD90">
            <v>35.733522999999998</v>
          </cell>
          <cell r="AE90">
            <v>90.496865</v>
          </cell>
          <cell r="AF90">
            <v>47.503368999999999</v>
          </cell>
          <cell r="AG90">
            <v>5.0727239999999991</v>
          </cell>
        </row>
        <row r="92">
          <cell r="B92" t="str">
            <v>D/E</v>
          </cell>
          <cell r="D92">
            <v>1.9926971190125871</v>
          </cell>
          <cell r="E92">
            <v>0.73416015364882603</v>
          </cell>
          <cell r="F92" t="e">
            <v>#DIV/0!</v>
          </cell>
          <cell r="G92">
            <v>3.8145246405143864</v>
          </cell>
          <cell r="H92">
            <v>3.9549702056075238</v>
          </cell>
          <cell r="I92">
            <v>4.0423238519901172</v>
          </cell>
          <cell r="J92">
            <v>0.24538295110030994</v>
          </cell>
          <cell r="K92" t="e">
            <v>#DIV/0!</v>
          </cell>
          <cell r="L92">
            <v>3.7532337424907642</v>
          </cell>
          <cell r="M92" t="e">
            <v>#DIV/0!</v>
          </cell>
          <cell r="N92" t="e">
            <v>#DIV/0!</v>
          </cell>
          <cell r="O92">
            <v>12.906542600984933</v>
          </cell>
          <cell r="P92" t="e">
            <v>#DIV/0!</v>
          </cell>
          <cell r="Q92">
            <v>2.9695158950580365</v>
          </cell>
          <cell r="R92">
            <v>-0.12880160118483555</v>
          </cell>
          <cell r="S92">
            <v>-9.3585574520941808E-2</v>
          </cell>
          <cell r="T92">
            <v>0.72115765125781073</v>
          </cell>
          <cell r="U92" t="e">
            <v>#DIV/0!</v>
          </cell>
          <cell r="V92">
            <v>2.7983855695751818</v>
          </cell>
          <cell r="W92" t="e">
            <v>#DIV/0!</v>
          </cell>
          <cell r="X92">
            <v>-0.45803837274339726</v>
          </cell>
          <cell r="Y92" t="e">
            <v>#DIV/0!</v>
          </cell>
          <cell r="Z92">
            <v>1.1333936976096552</v>
          </cell>
          <cell r="AA92">
            <v>1.5106754212773772</v>
          </cell>
          <cell r="AB92" t="e">
            <v>#DIV/0!</v>
          </cell>
          <cell r="AC92">
            <v>2.6850647644459595</v>
          </cell>
          <cell r="AD92">
            <v>-3.1818044747954134E-3</v>
          </cell>
          <cell r="AE92">
            <v>1.8457410579001639</v>
          </cell>
          <cell r="AF92">
            <v>3.92437004669423</v>
          </cell>
          <cell r="AG92">
            <v>16.373889455910454</v>
          </cell>
        </row>
        <row r="94">
          <cell r="B94" t="str">
            <v>Patrimonio Netto Rettificato</v>
          </cell>
          <cell r="D94">
            <v>8.6260899999999996</v>
          </cell>
          <cell r="E94">
            <v>14.316597000000002</v>
          </cell>
          <cell r="F94">
            <v>0</v>
          </cell>
          <cell r="G94">
            <v>16.021248999999997</v>
          </cell>
          <cell r="H94">
            <v>12.928660000000001</v>
          </cell>
          <cell r="I94">
            <v>8.8571739999999988</v>
          </cell>
          <cell r="J94">
            <v>-5.5681130000000003</v>
          </cell>
          <cell r="K94">
            <v>0</v>
          </cell>
          <cell r="L94">
            <v>5.3965100000000001</v>
          </cell>
          <cell r="M94">
            <v>0</v>
          </cell>
          <cell r="N94">
            <v>0</v>
          </cell>
          <cell r="O94">
            <v>-15.627664999999999</v>
          </cell>
          <cell r="P94">
            <v>0</v>
          </cell>
          <cell r="Q94">
            <v>-0.39520499999999981</v>
          </cell>
          <cell r="R94">
            <v>136.41994300000002</v>
          </cell>
          <cell r="S94">
            <v>131.995</v>
          </cell>
          <cell r="T94">
            <v>1.1573069999999999</v>
          </cell>
          <cell r="U94">
            <v>0</v>
          </cell>
          <cell r="V94">
            <v>-1.6755270000000007</v>
          </cell>
          <cell r="W94">
            <v>0</v>
          </cell>
          <cell r="X94">
            <v>5.9843199999999994</v>
          </cell>
          <cell r="Y94">
            <v>0</v>
          </cell>
          <cell r="Z94">
            <v>16.296689000000001</v>
          </cell>
          <cell r="AA94">
            <v>16.497</v>
          </cell>
          <cell r="AB94">
            <v>0</v>
          </cell>
          <cell r="AC94">
            <v>20.740396</v>
          </cell>
          <cell r="AD94">
            <v>35.795952</v>
          </cell>
          <cell r="AE94">
            <v>21.496390999999999</v>
          </cell>
          <cell r="AF94">
            <v>3.4059919999999995</v>
          </cell>
          <cell r="AG94">
            <v>-0.54638000000000009</v>
          </cell>
        </row>
        <row r="96">
          <cell r="B96" t="str">
            <v>D/(E rettificato)</v>
          </cell>
          <cell r="D96">
            <v>2.1401262912860868</v>
          </cell>
          <cell r="E96">
            <v>0.83015733417655035</v>
          </cell>
          <cell r="F96" t="str">
            <v>n.d.</v>
          </cell>
          <cell r="G96">
            <v>4.1900829329848142</v>
          </cell>
          <cell r="H96">
            <v>5.2859008590217389</v>
          </cell>
          <cell r="I96">
            <v>4.2759141911404246</v>
          </cell>
          <cell r="J96" t="str">
            <v>E rettificato&lt;0</v>
          </cell>
          <cell r="K96" t="str">
            <v>n.d.</v>
          </cell>
          <cell r="L96">
            <v>4.8560940311423497</v>
          </cell>
          <cell r="M96" t="str">
            <v>n.d.</v>
          </cell>
          <cell r="N96" t="str">
            <v>n.d.</v>
          </cell>
          <cell r="O96" t="str">
            <v>E rettificato&lt;0</v>
          </cell>
          <cell r="P96" t="str">
            <v>n.d.</v>
          </cell>
          <cell r="Q96" t="str">
            <v>E rettificato&lt;0</v>
          </cell>
          <cell r="R96">
            <v>-0.1338033692038707</v>
          </cell>
          <cell r="S96">
            <v>-0.10160233342172052</v>
          </cell>
          <cell r="T96">
            <v>0.74165627616527008</v>
          </cell>
          <cell r="U96" t="str">
            <v>n.d.</v>
          </cell>
          <cell r="V96" t="str">
            <v>E rettificato&lt;0</v>
          </cell>
          <cell r="W96" t="str">
            <v>n.d.</v>
          </cell>
          <cell r="X96">
            <v>-0.46212184508849796</v>
          </cell>
          <cell r="Y96" t="str">
            <v>n.d.</v>
          </cell>
          <cell r="Z96">
            <v>2.0174561225289378</v>
          </cell>
          <cell r="AA96">
            <v>1.9943626113838877</v>
          </cell>
          <cell r="AB96" t="str">
            <v>n.d.</v>
          </cell>
          <cell r="AC96">
            <v>2.8355349145696156</v>
          </cell>
          <cell r="AD96">
            <v>-3.1863938134680703E-3</v>
          </cell>
          <cell r="AE96">
            <v>2.7305075070508344</v>
          </cell>
          <cell r="AF96">
            <v>11.114759224331708</v>
          </cell>
          <cell r="AG96" t="str">
            <v>E rettificato&lt;0</v>
          </cell>
        </row>
        <row r="99">
          <cell r="B99" t="str">
            <v>PFN/EBITDA</v>
          </cell>
          <cell r="D99">
            <v>2.7001024846868975</v>
          </cell>
          <cell r="E99">
            <v>2.3173866569538832</v>
          </cell>
          <cell r="F99" t="e">
            <v>#DIV/0!</v>
          </cell>
          <cell r="G99">
            <v>7.1425323859376899</v>
          </cell>
          <cell r="H99">
            <v>7.4527970502723049</v>
          </cell>
          <cell r="I99">
            <v>5.2125735382365797</v>
          </cell>
          <cell r="J99">
            <v>1.0519791593683134</v>
          </cell>
          <cell r="K99" t="e">
            <v>#DIV/0!</v>
          </cell>
          <cell r="L99">
            <v>4.6520779674261741</v>
          </cell>
          <cell r="M99" t="e">
            <v>#DIV/0!</v>
          </cell>
          <cell r="N99" t="e">
            <v>#DIV/0!</v>
          </cell>
          <cell r="O99">
            <v>6.3999158214190688</v>
          </cell>
          <cell r="P99" t="e">
            <v>#DIV/0!</v>
          </cell>
          <cell r="Q99">
            <v>8.8466658351569869</v>
          </cell>
          <cell r="R99">
            <v>-5.1238352845142323</v>
          </cell>
          <cell r="S99">
            <v>-2.6071150855365448</v>
          </cell>
          <cell r="T99">
            <v>4.7907168850885675</v>
          </cell>
          <cell r="U99">
            <v>0</v>
          </cell>
          <cell r="V99">
            <v>6.9810963762317995</v>
          </cell>
          <cell r="W99" t="e">
            <v>#DIV/0!</v>
          </cell>
          <cell r="X99">
            <v>-2.6069486327939098</v>
          </cell>
          <cell r="Y99" t="e">
            <v>#DIV/0!</v>
          </cell>
          <cell r="Z99">
            <v>3.5671067217116037</v>
          </cell>
          <cell r="AA99">
            <v>3.5476601250808706</v>
          </cell>
          <cell r="AB99" t="e">
            <v>#DIV/0!</v>
          </cell>
          <cell r="AC99">
            <v>5.8284079865581253</v>
          </cell>
          <cell r="AD99">
            <v>-0.24950398887010083</v>
          </cell>
          <cell r="AE99">
            <v>5.5649782349225134</v>
          </cell>
          <cell r="AF99">
            <v>5.0657094168519485</v>
          </cell>
          <cell r="AG99">
            <v>2.4239650963222865</v>
          </cell>
        </row>
        <row r="100">
          <cell r="B100" t="str">
            <v>EBITDA/Proventi(Oneri) Finanz.</v>
          </cell>
          <cell r="D100">
            <v>6.022779045286776</v>
          </cell>
          <cell r="E100">
            <v>-10.681160537074314</v>
          </cell>
          <cell r="F100" t="str">
            <v>n.d.</v>
          </cell>
          <cell r="G100">
            <v>3.0764480488320585</v>
          </cell>
          <cell r="H100">
            <v>2.9120912798210656</v>
          </cell>
          <cell r="I100">
            <v>4.1129381129618885</v>
          </cell>
          <cell r="J100">
            <v>-4.7542681230507942</v>
          </cell>
          <cell r="K100" t="str">
            <v>n.d.</v>
          </cell>
          <cell r="L100">
            <v>4.4681338955410448</v>
          </cell>
          <cell r="M100" t="str">
            <v>n.d.</v>
          </cell>
          <cell r="N100" t="str">
            <v>n.d.</v>
          </cell>
          <cell r="O100">
            <v>2.4742002207741542</v>
          </cell>
          <cell r="P100" t="str">
            <v>n.d.</v>
          </cell>
          <cell r="Q100">
            <v>1.6809369775584995</v>
          </cell>
          <cell r="R100">
            <v>-1.8326692776188445</v>
          </cell>
          <cell r="S100">
            <v>-2.9682631275245268</v>
          </cell>
          <cell r="T100">
            <v>2.4477293841193282</v>
          </cell>
          <cell r="U100" t="str">
            <v>n.d.</v>
          </cell>
          <cell r="V100">
            <v>1.8625004939518361</v>
          </cell>
          <cell r="W100" t="str">
            <v>n.d.</v>
          </cell>
          <cell r="X100">
            <v>-17.142236155325335</v>
          </cell>
          <cell r="Y100" t="str">
            <v>n.d.</v>
          </cell>
          <cell r="Z100">
            <v>3.8652911689996863</v>
          </cell>
          <cell r="AA100">
            <v>3.6612712198973556</v>
          </cell>
          <cell r="AB100" t="str">
            <v>n.d.</v>
          </cell>
          <cell r="AC100">
            <v>3.5231247688989544</v>
          </cell>
          <cell r="AD100">
            <v>44.840313879352628</v>
          </cell>
          <cell r="AE100">
            <v>3.669679792860769</v>
          </cell>
          <cell r="AF100">
            <v>4.4946570973366304</v>
          </cell>
          <cell r="AG100">
            <v>5.559161849140736</v>
          </cell>
        </row>
        <row r="102">
          <cell r="B102" t="str">
            <v>Immobilizz Imm /Attivo</v>
          </cell>
          <cell r="D102">
            <v>6.4143664505153112E-3</v>
          </cell>
          <cell r="E102">
            <v>2.8574775366394949E-2</v>
          </cell>
          <cell r="F102" t="e">
            <v>#DIV/0!</v>
          </cell>
          <cell r="G102">
            <v>9.7303153160344415E-3</v>
          </cell>
          <cell r="H102">
            <v>2.6336730895829701E-2</v>
          </cell>
          <cell r="I102">
            <v>5.1238124876158576E-3</v>
          </cell>
          <cell r="J102">
            <v>0</v>
          </cell>
          <cell r="K102" t="e">
            <v>#DIV/0!</v>
          </cell>
          <cell r="L102">
            <v>1.2051034875898982E-2</v>
          </cell>
          <cell r="M102" t="e">
            <v>#DIV/0!</v>
          </cell>
          <cell r="N102" t="e">
            <v>#DIV/0!</v>
          </cell>
          <cell r="O102">
            <v>0.24909247095721099</v>
          </cell>
          <cell r="P102" t="e">
            <v>#DIV/0!</v>
          </cell>
          <cell r="Q102">
            <v>0.18929035720514686</v>
          </cell>
          <cell r="R102">
            <v>3.2229058044945941E-2</v>
          </cell>
          <cell r="S102">
            <v>6.3666257502899809E-2</v>
          </cell>
          <cell r="T102">
            <v>5.3936622501028859E-3</v>
          </cell>
          <cell r="U102">
            <v>0</v>
          </cell>
          <cell r="V102">
            <v>0.1344384706071762</v>
          </cell>
          <cell r="W102" t="e">
            <v>#DIV/0!</v>
          </cell>
          <cell r="X102">
            <v>4.1400186254666356E-3</v>
          </cell>
          <cell r="Y102" t="e">
            <v>#DIV/0!</v>
          </cell>
          <cell r="Z102">
            <v>5.2315524638618126E-2</v>
          </cell>
          <cell r="AA102">
            <v>2.1681217957401046E-2</v>
          </cell>
          <cell r="AB102" t="e">
            <v>#DIV/0!</v>
          </cell>
          <cell r="AC102">
            <v>6.4614470227944082E-3</v>
          </cell>
          <cell r="AD102">
            <v>1.4369742311787091E-3</v>
          </cell>
          <cell r="AE102">
            <v>5.429651044431786E-2</v>
          </cell>
          <cell r="AF102">
            <v>4.9430060095351294E-2</v>
          </cell>
          <cell r="AG102">
            <v>4.2313827240788728E-2</v>
          </cell>
        </row>
        <row r="103">
          <cell r="B103" t="str">
            <v>Imm. Materiali+Finanz / Attivo</v>
          </cell>
          <cell r="D103">
            <v>7.9214635078411935E-2</v>
          </cell>
          <cell r="E103">
            <v>2.0704667505721919E-2</v>
          </cell>
          <cell r="F103" t="str">
            <v>n.d.</v>
          </cell>
          <cell r="G103">
            <v>0.25075971235206318</v>
          </cell>
          <cell r="H103">
            <v>0.20610501064760919</v>
          </cell>
          <cell r="I103">
            <v>8.1470752882648823E-2</v>
          </cell>
          <cell r="J103">
            <v>0.11712935853124636</v>
          </cell>
          <cell r="K103" t="str">
            <v>n.d.</v>
          </cell>
          <cell r="L103">
            <v>6.9866697835571132E-2</v>
          </cell>
          <cell r="M103" t="str">
            <v>n.d.</v>
          </cell>
          <cell r="N103" t="str">
            <v>n.d.</v>
          </cell>
          <cell r="O103">
            <v>0.13778699050499579</v>
          </cell>
          <cell r="P103" t="str">
            <v>n.d.</v>
          </cell>
          <cell r="Q103">
            <v>6.4262185038376884E-2</v>
          </cell>
          <cell r="R103">
            <v>0.37220857923098039</v>
          </cell>
          <cell r="S103">
            <v>0.36444104100271396</v>
          </cell>
          <cell r="T103">
            <v>0.17908775358623777</v>
          </cell>
          <cell r="U103">
            <v>1</v>
          </cell>
          <cell r="V103">
            <v>5.1682930439755116E-3</v>
          </cell>
          <cell r="W103" t="str">
            <v>n.d.</v>
          </cell>
          <cell r="X103">
            <v>2.9239002791802401E-2</v>
          </cell>
          <cell r="Y103" t="str">
            <v>n.d.</v>
          </cell>
          <cell r="Z103">
            <v>4.6203253593154525E-2</v>
          </cell>
          <cell r="AA103">
            <v>2.4866493446788249E-2</v>
          </cell>
          <cell r="AB103" t="str">
            <v>n.d.</v>
          </cell>
          <cell r="AC103">
            <v>0.15208706987557799</v>
          </cell>
          <cell r="AD103">
            <v>0.94833383100903612</v>
          </cell>
          <cell r="AE103">
            <v>0.13906298522347912</v>
          </cell>
          <cell r="AF103">
            <v>8.5534462570325154E-2</v>
          </cell>
          <cell r="AG103">
            <v>0.10000465861229781</v>
          </cell>
        </row>
        <row r="104">
          <cell r="B104" t="str">
            <v>Totale Immobilizz / Attivo</v>
          </cell>
          <cell r="D104">
            <v>8.5629001528927245E-2</v>
          </cell>
          <cell r="E104">
            <v>4.9279442872116865E-2</v>
          </cell>
          <cell r="F104" t="str">
            <v>n.d.</v>
          </cell>
          <cell r="G104">
            <v>0.26049002766809759</v>
          </cell>
          <cell r="H104">
            <v>0.23244174154343888</v>
          </cell>
          <cell r="I104">
            <v>8.6594565370264678E-2</v>
          </cell>
          <cell r="J104">
            <v>0.11712935853124636</v>
          </cell>
          <cell r="K104" t="str">
            <v>n.d.</v>
          </cell>
          <cell r="L104">
            <v>8.1917732711470112E-2</v>
          </cell>
          <cell r="M104" t="str">
            <v>n.d.</v>
          </cell>
          <cell r="N104" t="str">
            <v>n.d.</v>
          </cell>
          <cell r="O104">
            <v>0.38687946146220675</v>
          </cell>
          <cell r="P104" t="str">
            <v>n.d.</v>
          </cell>
          <cell r="Q104">
            <v>0.25355254224352375</v>
          </cell>
          <cell r="R104">
            <v>0.40443763727592635</v>
          </cell>
          <cell r="S104">
            <v>0.4281072985056138</v>
          </cell>
          <cell r="T104">
            <v>0.18448141583634065</v>
          </cell>
          <cell r="U104">
            <v>1</v>
          </cell>
          <cell r="V104">
            <v>0.13960676365115174</v>
          </cell>
          <cell r="W104" t="str">
            <v>n.d.</v>
          </cell>
          <cell r="X104">
            <v>3.3379021417269034E-2</v>
          </cell>
          <cell r="Y104" t="str">
            <v>n.d.</v>
          </cell>
          <cell r="Z104">
            <v>9.8518778231772644E-2</v>
          </cell>
          <cell r="AA104">
            <v>4.6547711404189299E-2</v>
          </cell>
          <cell r="AB104" t="str">
            <v>n.d.</v>
          </cell>
          <cell r="AC104">
            <v>0.15854851689837243</v>
          </cell>
          <cell r="AD104">
            <v>0.94977080524021484</v>
          </cell>
          <cell r="AE104">
            <v>0.19335949566779698</v>
          </cell>
          <cell r="AF104">
            <v>0.13496452266567646</v>
          </cell>
          <cell r="AG104">
            <v>0.14231848585308654</v>
          </cell>
        </row>
        <row r="107">
          <cell r="B107" t="str">
            <v>Capitale Circolante/VdP</v>
          </cell>
          <cell r="D107">
            <v>0.26555085366481396</v>
          </cell>
          <cell r="E107">
            <v>0.40984531819011422</v>
          </cell>
          <cell r="F107" t="e">
            <v>#DIV/0!</v>
          </cell>
          <cell r="G107">
            <v>0.47216524851527736</v>
          </cell>
          <cell r="H107">
            <v>0.47639894125051119</v>
          </cell>
          <cell r="I107">
            <v>0.38327250390110557</v>
          </cell>
          <cell r="J107">
            <v>-0.78782187399371073</v>
          </cell>
          <cell r="K107" t="e">
            <v>#DIV/0!</v>
          </cell>
          <cell r="L107">
            <v>0.17678280172296473</v>
          </cell>
          <cell r="M107" t="e">
            <v>#DIV/0!</v>
          </cell>
          <cell r="N107" t="e">
            <v>#DIV/0!</v>
          </cell>
          <cell r="O107">
            <v>0.40702479081276555</v>
          </cell>
          <cell r="P107" t="e">
            <v>#DIV/0!</v>
          </cell>
          <cell r="Q107">
            <v>0.86587270937580063</v>
          </cell>
          <cell r="R107">
            <v>0.2313189356700287</v>
          </cell>
          <cell r="S107">
            <v>0.20831253867805885</v>
          </cell>
          <cell r="T107">
            <v>0.45033992309159421</v>
          </cell>
          <cell r="U107">
            <v>0</v>
          </cell>
          <cell r="V107">
            <v>0.69365330148415971</v>
          </cell>
          <cell r="W107" t="e">
            <v>#DIV/0!</v>
          </cell>
          <cell r="X107">
            <v>0.314114301054503</v>
          </cell>
          <cell r="Y107" t="e">
            <v>#DIV/0!</v>
          </cell>
          <cell r="Z107">
            <v>0.41762488925978242</v>
          </cell>
          <cell r="AA107">
            <v>0.440398033704817</v>
          </cell>
          <cell r="AB107" t="e">
            <v>#DIV/0!</v>
          </cell>
          <cell r="AC107">
            <v>0.42945864796265404</v>
          </cell>
          <cell r="AD107">
            <v>2.5767387777684005</v>
          </cell>
          <cell r="AE107">
            <v>0.43946329784555588</v>
          </cell>
          <cell r="AF107">
            <v>0.5277496890981459</v>
          </cell>
          <cell r="AG107">
            <v>0.2039148447005116</v>
          </cell>
        </row>
        <row r="108">
          <cell r="B108" t="str">
            <v>Crediti Commerciali/VdP</v>
          </cell>
          <cell r="D108">
            <v>0.6579768813708754</v>
          </cell>
          <cell r="E108">
            <v>0.39669911423734772</v>
          </cell>
          <cell r="F108" t="e">
            <v>#DIV/0!</v>
          </cell>
          <cell r="G108">
            <v>0.54519860612978366</v>
          </cell>
          <cell r="H108">
            <v>0.52002262077183947</v>
          </cell>
          <cell r="I108">
            <v>0.64638561672588868</v>
          </cell>
          <cell r="J108">
            <v>0.92590900723726</v>
          </cell>
          <cell r="K108" t="e">
            <v>#DIV/0!</v>
          </cell>
          <cell r="L108">
            <v>0.43455775743646702</v>
          </cell>
          <cell r="M108" t="e">
            <v>#DIV/0!</v>
          </cell>
          <cell r="N108" t="e">
            <v>#DIV/0!</v>
          </cell>
          <cell r="O108">
            <v>0.84456157653399677</v>
          </cell>
          <cell r="P108" t="e">
            <v>#DIV/0!</v>
          </cell>
          <cell r="Q108">
            <v>0.90404106794142647</v>
          </cell>
          <cell r="R108">
            <v>0.40848812384701622</v>
          </cell>
          <cell r="S108">
            <v>0.4635178567863773</v>
          </cell>
          <cell r="T108">
            <v>0.43381762613573888</v>
          </cell>
          <cell r="U108">
            <v>0</v>
          </cell>
          <cell r="V108">
            <v>0.24247025668068387</v>
          </cell>
          <cell r="W108" t="e">
            <v>#DIV/0!</v>
          </cell>
          <cell r="X108">
            <v>0.56031841908103885</v>
          </cell>
          <cell r="Y108" t="e">
            <v>#DIV/0!</v>
          </cell>
          <cell r="Z108">
            <v>0.73543992892304488</v>
          </cell>
          <cell r="AA108">
            <v>0.7353531626751163</v>
          </cell>
          <cell r="AB108" t="e">
            <v>#DIV/0!</v>
          </cell>
          <cell r="AC108">
            <v>0.41466308825375492</v>
          </cell>
          <cell r="AD108">
            <v>3.8040403472085468E-2</v>
          </cell>
          <cell r="AE108">
            <v>0.41475509466035348</v>
          </cell>
          <cell r="AF108">
            <v>0.39955949779266203</v>
          </cell>
          <cell r="AG108">
            <v>0.39999476062039518</v>
          </cell>
        </row>
        <row r="109">
          <cell r="B109" t="str">
            <v>Durata media crediti vs. clienti (gg)</v>
          </cell>
          <cell r="D109">
            <v>200.13463475030795</v>
          </cell>
          <cell r="E109">
            <v>120.66264724719326</v>
          </cell>
          <cell r="F109" t="str">
            <v>n.d.</v>
          </cell>
          <cell r="G109">
            <v>165.83124269780919</v>
          </cell>
          <cell r="H109">
            <v>158.17354715143452</v>
          </cell>
          <cell r="I109">
            <v>196.60895842079117</v>
          </cell>
          <cell r="J109">
            <v>281.6306563679999</v>
          </cell>
          <cell r="K109" t="str">
            <v>n.d.</v>
          </cell>
          <cell r="L109">
            <v>132.17798455359207</v>
          </cell>
          <cell r="M109" t="str">
            <v>n.d.</v>
          </cell>
          <cell r="N109" t="str">
            <v>n.d.</v>
          </cell>
          <cell r="O109">
            <v>256.88747952909068</v>
          </cell>
          <cell r="P109" t="str">
            <v>n.d.</v>
          </cell>
          <cell r="Q109">
            <v>274.97915816551722</v>
          </cell>
          <cell r="R109">
            <v>124.24847100346743</v>
          </cell>
          <cell r="S109">
            <v>140.98668143918977</v>
          </cell>
          <cell r="T109">
            <v>131.95286128295393</v>
          </cell>
          <cell r="U109">
            <v>0</v>
          </cell>
          <cell r="V109">
            <v>73.751369740374685</v>
          </cell>
          <cell r="W109" t="str">
            <v>n.d.</v>
          </cell>
          <cell r="X109">
            <v>170.43018580381599</v>
          </cell>
          <cell r="Y109" t="str">
            <v>n.d.</v>
          </cell>
          <cell r="Z109">
            <v>223.69631171409281</v>
          </cell>
          <cell r="AA109">
            <v>223.66992031368125</v>
          </cell>
          <cell r="AB109" t="str">
            <v>n.d.</v>
          </cell>
          <cell r="AC109">
            <v>126.12668934385046</v>
          </cell>
          <cell r="AD109">
            <v>11.570622722759332</v>
          </cell>
          <cell r="AE109">
            <v>126.15467462585751</v>
          </cell>
          <cell r="AF109">
            <v>121.53268057860137</v>
          </cell>
          <cell r="AG109">
            <v>121.66507302203688</v>
          </cell>
        </row>
        <row r="110">
          <cell r="B110" t="str">
            <v>Debiti Commerciali/VdP</v>
          </cell>
          <cell r="D110">
            <v>0.42650078501934391</v>
          </cell>
          <cell r="E110">
            <v>0.29560913017601392</v>
          </cell>
          <cell r="F110" t="e">
            <v>#DIV/0!</v>
          </cell>
          <cell r="G110">
            <v>0.33840391628276856</v>
          </cell>
          <cell r="H110">
            <v>0.31314402924510293</v>
          </cell>
          <cell r="I110">
            <v>0.38641002035432093</v>
          </cell>
          <cell r="J110">
            <v>1.6766342796289131</v>
          </cell>
          <cell r="K110" t="e">
            <v>#DIV/0!</v>
          </cell>
          <cell r="L110">
            <v>0.47550461018257556</v>
          </cell>
          <cell r="M110" t="e">
            <v>#DIV/0!</v>
          </cell>
          <cell r="N110" t="e">
            <v>#DIV/0!</v>
          </cell>
          <cell r="O110">
            <v>0.49025029831651257</v>
          </cell>
          <cell r="P110" t="e">
            <v>#DIV/0!</v>
          </cell>
          <cell r="Q110">
            <v>0.47469120701182016</v>
          </cell>
          <cell r="R110">
            <v>0.16782636626824052</v>
          </cell>
          <cell r="S110">
            <v>0.19896991595632124</v>
          </cell>
          <cell r="T110">
            <v>0.1312535100204916</v>
          </cell>
          <cell r="U110">
            <v>0</v>
          </cell>
          <cell r="V110">
            <v>0.30794293476349427</v>
          </cell>
          <cell r="W110" t="e">
            <v>#DIV/0!</v>
          </cell>
          <cell r="X110">
            <v>0.25526936462737654</v>
          </cell>
          <cell r="Y110" t="e">
            <v>#DIV/0!</v>
          </cell>
          <cell r="Z110">
            <v>0.3087821389606602</v>
          </cell>
          <cell r="AA110">
            <v>0.3160884615801981</v>
          </cell>
          <cell r="AB110" t="e">
            <v>#DIV/0!</v>
          </cell>
          <cell r="AC110">
            <v>0.31754914268187723</v>
          </cell>
          <cell r="AD110">
            <v>2.969464527401906E-5</v>
          </cell>
          <cell r="AE110">
            <v>0.31750594726730891</v>
          </cell>
          <cell r="AF110">
            <v>0.21122683445135229</v>
          </cell>
          <cell r="AG110">
            <v>0.23418640906575527</v>
          </cell>
        </row>
        <row r="111">
          <cell r="B111" t="str">
            <v>Durata media debiti vs. fornitori (gg)</v>
          </cell>
          <cell r="D111">
            <v>181.72828762147705</v>
          </cell>
          <cell r="E111">
            <v>133.90512218359919</v>
          </cell>
          <cell r="F111" t="str">
            <v>n.d.</v>
          </cell>
          <cell r="G111">
            <v>189.58324467661495</v>
          </cell>
          <cell r="H111">
            <v>162.54587472062332</v>
          </cell>
          <cell r="I111">
            <v>168.3293857070808</v>
          </cell>
          <cell r="J111">
            <v>620.34652758218317</v>
          </cell>
          <cell r="K111" t="str">
            <v>n.d.</v>
          </cell>
          <cell r="L111">
            <v>204.15814718306794</v>
          </cell>
          <cell r="M111" t="str">
            <v>n.d.</v>
          </cell>
          <cell r="N111" t="str">
            <v>n.d.</v>
          </cell>
          <cell r="O111">
            <v>212.04292718444688</v>
          </cell>
          <cell r="P111" t="str">
            <v>n.d.</v>
          </cell>
          <cell r="Q111">
            <v>179.85651031575173</v>
          </cell>
          <cell r="R111">
            <v>86.529952154893607</v>
          </cell>
          <cell r="S111">
            <v>99.979252888429059</v>
          </cell>
          <cell r="T111">
            <v>107.12084705506821</v>
          </cell>
          <cell r="U111" t="str">
            <v>n.d.</v>
          </cell>
          <cell r="V111">
            <v>204.93398880274353</v>
          </cell>
          <cell r="W111" t="str">
            <v>n.d.</v>
          </cell>
          <cell r="X111">
            <v>120.38834996558587</v>
          </cell>
          <cell r="Y111" t="str">
            <v>n.d.</v>
          </cell>
          <cell r="Z111">
            <v>156.8867156833264</v>
          </cell>
          <cell r="AA111">
            <v>156.05135326255993</v>
          </cell>
          <cell r="AB111" t="str">
            <v>n.d.</v>
          </cell>
          <cell r="AC111">
            <v>144.71748159177497</v>
          </cell>
          <cell r="AD111">
            <v>82.302200696161961</v>
          </cell>
          <cell r="AE111">
            <v>145.44099986217265</v>
          </cell>
          <cell r="AF111">
            <v>133.58282813813312</v>
          </cell>
          <cell r="AG111">
            <v>159.75842089686029</v>
          </cell>
        </row>
        <row r="113">
          <cell r="B113" t="str">
            <v>LIC netti Acconti/VdP</v>
          </cell>
          <cell r="D113">
            <v>6.0195431549727479E-2</v>
          </cell>
          <cell r="E113">
            <v>0.3458140216451035</v>
          </cell>
          <cell r="F113" t="e">
            <v>#DIV/0!</v>
          </cell>
          <cell r="G113">
            <v>0.36573893088205339</v>
          </cell>
          <cell r="H113">
            <v>0.35720766717991215</v>
          </cell>
          <cell r="I113">
            <v>9.1046719048117258E-2</v>
          </cell>
          <cell r="J113">
            <v>0</v>
          </cell>
          <cell r="K113" t="e">
            <v>#DIV/0!</v>
          </cell>
          <cell r="L113">
            <v>0.26770925310380761</v>
          </cell>
          <cell r="M113" t="e">
            <v>#DIV/0!</v>
          </cell>
          <cell r="N113" t="e">
            <v>#DIV/0!</v>
          </cell>
          <cell r="O113">
            <v>3.3195451460633105E-3</v>
          </cell>
          <cell r="P113" t="e">
            <v>#DIV/0!</v>
          </cell>
          <cell r="Q113">
            <v>6.7705196719601689E-3</v>
          </cell>
          <cell r="R113">
            <v>9.3156901711126654E-3</v>
          </cell>
          <cell r="S113">
            <v>1.5591000738626154E-2</v>
          </cell>
          <cell r="T113">
            <v>0.13277106684571235</v>
          </cell>
          <cell r="U113">
            <v>0</v>
          </cell>
          <cell r="V113">
            <v>0.20192313167561765</v>
          </cell>
          <cell r="W113" t="e">
            <v>#DIV/0!</v>
          </cell>
          <cell r="X113">
            <v>0</v>
          </cell>
          <cell r="Y113" t="e">
            <v>#DIV/0!</v>
          </cell>
          <cell r="Z113">
            <v>-1.3438543189692681E-2</v>
          </cell>
          <cell r="AA113">
            <v>2.787755146332728E-2</v>
          </cell>
          <cell r="AB113" t="e">
            <v>#DIV/0!</v>
          </cell>
          <cell r="AC113">
            <v>0.28274783301615536</v>
          </cell>
          <cell r="AD113">
            <v>-4.0884837914123085E-3</v>
          </cell>
          <cell r="AE113">
            <v>0.28269330106524371</v>
          </cell>
          <cell r="AF113">
            <v>0.31026681188912669</v>
          </cell>
          <cell r="AG113">
            <v>0.16975441868055152</v>
          </cell>
        </row>
        <row r="114">
          <cell r="B114" t="str">
            <v>Magazzino/VdP</v>
          </cell>
          <cell r="D114">
            <v>5.0133057046061531E-2</v>
          </cell>
          <cell r="E114">
            <v>3.2024307509718318E-2</v>
          </cell>
          <cell r="F114" t="e">
            <v>#DIV/0!</v>
          </cell>
          <cell r="G114">
            <v>4.278205946946656E-2</v>
          </cell>
          <cell r="H114">
            <v>4.0378194095487312E-2</v>
          </cell>
          <cell r="I114">
            <v>7.2977999010251857E-2</v>
          </cell>
          <cell r="J114">
            <v>1.4885015734288576E-2</v>
          </cell>
          <cell r="K114" t="e">
            <v>#DIV/0!</v>
          </cell>
          <cell r="L114">
            <v>1.5991902492716085E-3</v>
          </cell>
          <cell r="M114" t="e">
            <v>#DIV/0!</v>
          </cell>
          <cell r="N114" t="e">
            <v>#DIV/0!</v>
          </cell>
          <cell r="O114">
            <v>6.7475463581117903E-2</v>
          </cell>
          <cell r="P114" t="e">
            <v>#DIV/0!</v>
          </cell>
          <cell r="Q114">
            <v>0.10492467080425319</v>
          </cell>
          <cell r="R114">
            <v>0</v>
          </cell>
          <cell r="S114">
            <v>0</v>
          </cell>
          <cell r="T114">
            <v>5.3186768297222901E-2</v>
          </cell>
          <cell r="U114">
            <v>0</v>
          </cell>
          <cell r="V114">
            <v>9.8779322809067635E-2</v>
          </cell>
          <cell r="W114" t="e">
            <v>#DIV/0!</v>
          </cell>
          <cell r="X114">
            <v>3.5368035096225624E-2</v>
          </cell>
          <cell r="Y114" t="e">
            <v>#DIV/0!</v>
          </cell>
          <cell r="Z114">
            <v>7.2380192793314063E-2</v>
          </cell>
          <cell r="AA114">
            <v>7.1115427604093187E-2</v>
          </cell>
          <cell r="AB114" t="e">
            <v>#DIV/0!</v>
          </cell>
          <cell r="AC114">
            <v>7.1759463590659531E-2</v>
          </cell>
          <cell r="AD114">
            <v>0</v>
          </cell>
          <cell r="AE114">
            <v>7.1749676123800829E-2</v>
          </cell>
          <cell r="AF114">
            <v>5.7306375080898954E-2</v>
          </cell>
          <cell r="AG114">
            <v>7.8528142295299003E-2</v>
          </cell>
        </row>
        <row r="116">
          <cell r="B116" t="str">
            <v>TFR per dipendente</v>
          </cell>
          <cell r="D116">
            <v>12818.550802139038</v>
          </cell>
          <cell r="E116">
            <v>11930.836521739131</v>
          </cell>
          <cell r="F116" t="e">
            <v>#DIV/0!</v>
          </cell>
          <cell r="G116">
            <v>9174.7948916408677</v>
          </cell>
          <cell r="H116">
            <v>8552.2635714285716</v>
          </cell>
          <cell r="I116" t="e">
            <v>#VALUE!</v>
          </cell>
          <cell r="J116">
            <v>55417.01666666667</v>
          </cell>
          <cell r="K116" t="e">
            <v>#DIV/0!</v>
          </cell>
          <cell r="L116">
            <v>6985.1586206896554</v>
          </cell>
          <cell r="M116" t="e">
            <v>#DIV/0!</v>
          </cell>
          <cell r="N116" t="e">
            <v>#DIV/0!</v>
          </cell>
          <cell r="O116">
            <v>19151.690355329949</v>
          </cell>
          <cell r="P116" t="e">
            <v>#DIV/0!</v>
          </cell>
          <cell r="Q116">
            <v>14088.15625</v>
          </cell>
          <cell r="R116">
            <v>8723.4977973568275</v>
          </cell>
          <cell r="S116">
            <v>9174.8251748251751</v>
          </cell>
          <cell r="T116">
            <v>15896.460317460318</v>
          </cell>
          <cell r="U116" t="e">
            <v>#VALUE!</v>
          </cell>
          <cell r="V116">
            <v>17197.657708628005</v>
          </cell>
          <cell r="W116" t="e">
            <v>#DIV/0!</v>
          </cell>
          <cell r="X116">
            <v>17557.36</v>
          </cell>
          <cell r="Y116" t="e">
            <v>#DIV/0!</v>
          </cell>
          <cell r="Z116">
            <v>16699.835110746513</v>
          </cell>
          <cell r="AA116">
            <v>16007.8339208774</v>
          </cell>
          <cell r="AB116" t="e">
            <v>#DIV/0!</v>
          </cell>
          <cell r="AC116">
            <v>12350.481903485255</v>
          </cell>
          <cell r="AD116" t="e">
            <v>#VALUE!</v>
          </cell>
          <cell r="AE116">
            <v>12350.481903485255</v>
          </cell>
          <cell r="AF116">
            <v>15269.208181818181</v>
          </cell>
          <cell r="AG116">
            <v>10965.93675889328</v>
          </cell>
        </row>
        <row r="118">
          <cell r="B118" t="str">
            <v>PN/Attivo</v>
          </cell>
          <cell r="D118">
            <v>9.3112876312056336E-2</v>
          </cell>
          <cell r="E118">
            <v>0.24710683389299443</v>
          </cell>
          <cell r="F118" t="e">
            <v>#DIV/0!</v>
          </cell>
          <cell r="G118">
            <v>0.10856058554874566</v>
          </cell>
          <cell r="H118">
            <v>0.10459849888419719</v>
          </cell>
          <cell r="I118">
            <v>9.3792331516079838E-2</v>
          </cell>
          <cell r="J118">
            <v>-0.52691239388627475</v>
          </cell>
          <cell r="K118" t="e">
            <v>#DIV/0!</v>
          </cell>
          <cell r="L118">
            <v>5.3062893942343432E-2</v>
          </cell>
          <cell r="M118" t="e">
            <v>#DIV/0!</v>
          </cell>
          <cell r="N118" t="e">
            <v>#DIV/0!</v>
          </cell>
          <cell r="O118">
            <v>4.2979072974701875E-2</v>
          </cell>
          <cell r="P118" t="e">
            <v>#DIV/0!</v>
          </cell>
          <cell r="Q118">
            <v>0.17663833315021424</v>
          </cell>
          <cell r="R118">
            <v>0.86216644519885921</v>
          </cell>
          <cell r="S118">
            <v>0.80688971722654523</v>
          </cell>
          <cell r="T118">
            <v>0.19514691728657602</v>
          </cell>
          <cell r="U118">
            <v>0</v>
          </cell>
          <cell r="V118">
            <v>0.10210524229644544</v>
          </cell>
          <cell r="W118" t="e">
            <v>#DIV/0!</v>
          </cell>
          <cell r="X118">
            <v>0.46852112227399229</v>
          </cell>
          <cell r="Y118" t="e">
            <v>#DIV/0!</v>
          </cell>
          <cell r="Z118">
            <v>0.11938554621313094</v>
          </cell>
          <cell r="AA118">
            <v>8.9397055262066899E-2</v>
          </cell>
          <cell r="AB118" t="e">
            <v>#DIV/0!</v>
          </cell>
          <cell r="AC118">
            <v>0.12176274574537713</v>
          </cell>
          <cell r="AD118">
            <v>0.99769621004900078</v>
          </cell>
          <cell r="AE118">
            <v>0.16756628771038154</v>
          </cell>
          <cell r="AF118">
            <v>7.6407994453589798E-2</v>
          </cell>
          <cell r="AG118">
            <v>1.4736659447920627E-2</v>
          </cell>
        </row>
        <row r="122">
          <cell r="B122" t="str">
            <v>ANALISI PERSONALE</v>
          </cell>
        </row>
        <row r="124">
          <cell r="B124" t="str">
            <v>puntuale (al 31.12)</v>
          </cell>
        </row>
        <row r="126">
          <cell r="B126" t="str">
            <v>Dirigenti</v>
          </cell>
          <cell r="D126">
            <v>7</v>
          </cell>
          <cell r="E126">
            <v>4</v>
          </cell>
          <cell r="G126" t="str">
            <v>n.d.</v>
          </cell>
          <cell r="H126" t="str">
            <v>n.d.</v>
          </cell>
          <cell r="I126" t="str">
            <v>n.d.</v>
          </cell>
          <cell r="J126" t="str">
            <v>n.d.</v>
          </cell>
          <cell r="K126">
            <v>13</v>
          </cell>
          <cell r="L126">
            <v>13</v>
          </cell>
          <cell r="N126" t="str">
            <v>n.d.</v>
          </cell>
          <cell r="O126" t="str">
            <v>n.d.</v>
          </cell>
          <cell r="P126" t="str">
            <v>n.d.</v>
          </cell>
          <cell r="Q126" t="str">
            <v>n.d.</v>
          </cell>
          <cell r="R126" t="str">
            <v>n.d.</v>
          </cell>
          <cell r="S126" t="str">
            <v>n.d.</v>
          </cell>
          <cell r="T126" t="str">
            <v>n.d.</v>
          </cell>
          <cell r="U126" t="str">
            <v>n.d.</v>
          </cell>
          <cell r="V126" t="str">
            <v>n.d.</v>
          </cell>
          <cell r="W126" t="str">
            <v>n.d.</v>
          </cell>
          <cell r="X126" t="str">
            <v>n.d.</v>
          </cell>
          <cell r="Y126" t="str">
            <v>n.d.</v>
          </cell>
          <cell r="Z126" t="str">
            <v>n.d.</v>
          </cell>
          <cell r="AA126" t="str">
            <v>n.d.</v>
          </cell>
          <cell r="AB126">
            <v>6</v>
          </cell>
          <cell r="AC126">
            <v>8</v>
          </cell>
          <cell r="AD126" t="str">
            <v>n.d.</v>
          </cell>
          <cell r="AE126" t="str">
            <v>n.d.</v>
          </cell>
          <cell r="AF126" t="str">
            <v>n.d.</v>
          </cell>
          <cell r="AG126">
            <v>6</v>
          </cell>
        </row>
        <row r="127">
          <cell r="B127" t="str">
            <v>Quadri</v>
          </cell>
          <cell r="D127">
            <v>11</v>
          </cell>
          <cell r="E127">
            <v>17</v>
          </cell>
          <cell r="G127" t="str">
            <v>n.d.</v>
          </cell>
          <cell r="H127" t="str">
            <v>n.d.</v>
          </cell>
          <cell r="I127" t="str">
            <v>n.d.</v>
          </cell>
          <cell r="J127" t="str">
            <v>n.d.</v>
          </cell>
          <cell r="K127" t="str">
            <v>n.d.</v>
          </cell>
          <cell r="L127" t="str">
            <v>n.d.</v>
          </cell>
          <cell r="N127" t="str">
            <v>n.d.</v>
          </cell>
          <cell r="O127" t="str">
            <v>n.d.</v>
          </cell>
          <cell r="P127" t="str">
            <v>n.d.</v>
          </cell>
          <cell r="Q127" t="str">
            <v>n.d.</v>
          </cell>
          <cell r="R127" t="str">
            <v>n.d.</v>
          </cell>
          <cell r="S127" t="str">
            <v>n.d.</v>
          </cell>
          <cell r="T127" t="str">
            <v>n.d.</v>
          </cell>
          <cell r="U127" t="str">
            <v>n.d.</v>
          </cell>
          <cell r="V127" t="str">
            <v>n.d.</v>
          </cell>
          <cell r="W127" t="str">
            <v>n.d.</v>
          </cell>
          <cell r="X127" t="str">
            <v>n.d.</v>
          </cell>
          <cell r="Y127" t="str">
            <v>n.d.</v>
          </cell>
          <cell r="Z127" t="str">
            <v>n.d.</v>
          </cell>
          <cell r="AA127" t="str">
            <v>n.d.</v>
          </cell>
          <cell r="AB127" t="str">
            <v>n.d.</v>
          </cell>
          <cell r="AC127" t="str">
            <v>n.d.</v>
          </cell>
          <cell r="AD127" t="str">
            <v>n.d.</v>
          </cell>
          <cell r="AE127" t="str">
            <v>n.d.</v>
          </cell>
          <cell r="AF127" t="str">
            <v>n.d.</v>
          </cell>
          <cell r="AG127" t="str">
            <v>n.d.</v>
          </cell>
        </row>
        <row r="128">
          <cell r="B128" t="str">
            <v>Impiegati</v>
          </cell>
          <cell r="D128">
            <v>236</v>
          </cell>
          <cell r="E128">
            <v>139</v>
          </cell>
          <cell r="G128" t="str">
            <v>n.d.</v>
          </cell>
          <cell r="H128" t="str">
            <v>n.d.</v>
          </cell>
          <cell r="I128" t="str">
            <v>n.d.</v>
          </cell>
          <cell r="J128" t="str">
            <v>n.d.</v>
          </cell>
          <cell r="K128">
            <v>262</v>
          </cell>
          <cell r="L128">
            <v>262</v>
          </cell>
          <cell r="N128" t="str">
            <v>n.d.</v>
          </cell>
          <cell r="O128" t="str">
            <v>n.d.</v>
          </cell>
          <cell r="P128" t="str">
            <v>n.d.</v>
          </cell>
          <cell r="Q128" t="str">
            <v>n.d.</v>
          </cell>
          <cell r="R128" t="str">
            <v>n.d.</v>
          </cell>
          <cell r="S128" t="str">
            <v>n.d.</v>
          </cell>
          <cell r="T128" t="str">
            <v>n.d.</v>
          </cell>
          <cell r="U128" t="str">
            <v>n.d.</v>
          </cell>
          <cell r="V128" t="str">
            <v>n.d.</v>
          </cell>
          <cell r="W128" t="str">
            <v>n.d.</v>
          </cell>
          <cell r="X128" t="str">
            <v>n.d.</v>
          </cell>
          <cell r="Y128" t="str">
            <v>n.d.</v>
          </cell>
          <cell r="Z128" t="str">
            <v>n.d.</v>
          </cell>
          <cell r="AA128" t="str">
            <v>n.d.</v>
          </cell>
          <cell r="AB128">
            <v>169</v>
          </cell>
          <cell r="AC128">
            <v>378</v>
          </cell>
          <cell r="AD128" t="str">
            <v>n.d.</v>
          </cell>
          <cell r="AE128" t="str">
            <v>n.d.</v>
          </cell>
          <cell r="AF128" t="str">
            <v>n.d.</v>
          </cell>
          <cell r="AG128">
            <v>169</v>
          </cell>
        </row>
        <row r="129">
          <cell r="B129" t="str">
            <v>Operai</v>
          </cell>
          <cell r="D129">
            <v>307</v>
          </cell>
          <cell r="E129">
            <v>415</v>
          </cell>
          <cell r="G129" t="str">
            <v>n.d.</v>
          </cell>
          <cell r="H129" t="str">
            <v>n.d.</v>
          </cell>
          <cell r="I129" t="str">
            <v>n.d.</v>
          </cell>
          <cell r="J129" t="str">
            <v>n.d.</v>
          </cell>
          <cell r="K129">
            <v>450</v>
          </cell>
          <cell r="L129">
            <v>450</v>
          </cell>
          <cell r="N129" t="str">
            <v>n.d.</v>
          </cell>
          <cell r="O129" t="str">
            <v>n.d.</v>
          </cell>
          <cell r="P129" t="str">
            <v>n.d.</v>
          </cell>
          <cell r="Q129" t="str">
            <v>n.d.</v>
          </cell>
          <cell r="R129" t="str">
            <v>n.d.</v>
          </cell>
          <cell r="S129" t="str">
            <v>n.d.</v>
          </cell>
          <cell r="T129" t="str">
            <v>n.d.</v>
          </cell>
          <cell r="U129" t="str">
            <v>n.d.</v>
          </cell>
          <cell r="V129" t="str">
            <v>n.d.</v>
          </cell>
          <cell r="W129" t="str">
            <v>n.d.</v>
          </cell>
          <cell r="X129" t="str">
            <v>n.d.</v>
          </cell>
          <cell r="Y129" t="str">
            <v>n.d.</v>
          </cell>
          <cell r="Z129" t="str">
            <v>n.d.</v>
          </cell>
          <cell r="AA129" t="str">
            <v>n.d.</v>
          </cell>
          <cell r="AB129">
            <v>78</v>
          </cell>
          <cell r="AC129">
            <v>1106</v>
          </cell>
          <cell r="AD129" t="str">
            <v>n.d.</v>
          </cell>
          <cell r="AE129" t="str">
            <v>n.d.</v>
          </cell>
          <cell r="AF129" t="str">
            <v>n.d.</v>
          </cell>
          <cell r="AG129">
            <v>78</v>
          </cell>
        </row>
        <row r="130">
          <cell r="B130" t="str">
            <v>Altri</v>
          </cell>
          <cell r="D130" t="str">
            <v>n.d.</v>
          </cell>
          <cell r="E130" t="str">
            <v>n.d.</v>
          </cell>
          <cell r="G130" t="str">
            <v>n.d.</v>
          </cell>
          <cell r="H130" t="str">
            <v>n.d.</v>
          </cell>
          <cell r="I130" t="str">
            <v>n.d.</v>
          </cell>
          <cell r="J130" t="str">
            <v>n.d.</v>
          </cell>
          <cell r="K130" t="str">
            <v>n.d.</v>
          </cell>
          <cell r="L130" t="str">
            <v>n.d.</v>
          </cell>
          <cell r="N130" t="str">
            <v>n.d.</v>
          </cell>
          <cell r="O130" t="str">
            <v>n.d.</v>
          </cell>
          <cell r="P130" t="str">
            <v>n.d.</v>
          </cell>
          <cell r="Q130" t="str">
            <v>n.d.</v>
          </cell>
          <cell r="R130" t="str">
            <v>n.d.</v>
          </cell>
          <cell r="S130" t="str">
            <v>n.d.</v>
          </cell>
          <cell r="T130" t="str">
            <v>n.d.</v>
          </cell>
          <cell r="U130" t="str">
            <v>n.d.</v>
          </cell>
          <cell r="V130" t="str">
            <v>n.d.</v>
          </cell>
          <cell r="W130" t="str">
            <v>n.d.</v>
          </cell>
          <cell r="X130" t="str">
            <v>n.d.</v>
          </cell>
          <cell r="Y130" t="str">
            <v>n.d.</v>
          </cell>
          <cell r="Z130" t="str">
            <v>n.d.</v>
          </cell>
          <cell r="AA130" t="str">
            <v>n.d.</v>
          </cell>
          <cell r="AB130" t="str">
            <v>n.d.</v>
          </cell>
          <cell r="AC130" t="str">
            <v>n.d.</v>
          </cell>
          <cell r="AD130" t="str">
            <v>n.d.</v>
          </cell>
          <cell r="AE130" t="str">
            <v>n.d.</v>
          </cell>
          <cell r="AF130">
            <v>0</v>
          </cell>
          <cell r="AG130" t="str">
            <v>n.d.</v>
          </cell>
        </row>
        <row r="131">
          <cell r="Q131" t="str">
            <v>n.d.</v>
          </cell>
          <cell r="T131" t="str">
            <v>n.d.</v>
          </cell>
        </row>
        <row r="132">
          <cell r="B132" t="str">
            <v>TOTALE NUMERO DIPENDENTI</v>
          </cell>
          <cell r="D132">
            <v>561</v>
          </cell>
          <cell r="E132">
            <v>575</v>
          </cell>
          <cell r="F132">
            <v>0</v>
          </cell>
          <cell r="G132" t="str">
            <v>n.d.</v>
          </cell>
          <cell r="H132" t="str">
            <v>n.d.</v>
          </cell>
          <cell r="I132" t="str">
            <v>n.d.</v>
          </cell>
          <cell r="J132" t="str">
            <v>n.d.</v>
          </cell>
          <cell r="K132">
            <v>725</v>
          </cell>
          <cell r="L132">
            <v>725</v>
          </cell>
          <cell r="M132">
            <v>0</v>
          </cell>
          <cell r="N132">
            <v>0</v>
          </cell>
          <cell r="O132" t="str">
            <v>n.d.</v>
          </cell>
          <cell r="P132">
            <v>0</v>
          </cell>
          <cell r="Q132" t="str">
            <v>n.d.</v>
          </cell>
          <cell r="R132" t="str">
            <v>n.d.</v>
          </cell>
          <cell r="S132" t="str">
            <v>n.d.</v>
          </cell>
          <cell r="T132" t="str">
            <v>n.d.</v>
          </cell>
          <cell r="U132" t="str">
            <v>n.d.</v>
          </cell>
          <cell r="V132">
            <v>707</v>
          </cell>
          <cell r="W132">
            <v>0</v>
          </cell>
          <cell r="X132" t="str">
            <v>n.d.</v>
          </cell>
          <cell r="Y132">
            <v>0</v>
          </cell>
          <cell r="Z132">
            <v>2438</v>
          </cell>
          <cell r="AA132" t="str">
            <v>n.d.</v>
          </cell>
          <cell r="AB132">
            <v>0</v>
          </cell>
          <cell r="AC132">
            <v>1492</v>
          </cell>
          <cell r="AD132" t="str">
            <v>n.d.</v>
          </cell>
          <cell r="AE132" t="str">
            <v>n.d.</v>
          </cell>
          <cell r="AF132" t="str">
            <v>n.d.</v>
          </cell>
          <cell r="AG132">
            <v>253</v>
          </cell>
        </row>
        <row r="134">
          <cell r="B134" t="str">
            <v>di cui CIGS</v>
          </cell>
          <cell r="D134" t="str">
            <v>n.d.</v>
          </cell>
          <cell r="E134" t="str">
            <v>n.d.</v>
          </cell>
          <cell r="F134" t="str">
            <v>n.d.</v>
          </cell>
          <cell r="G134" t="str">
            <v>n.d.</v>
          </cell>
          <cell r="H134" t="str">
            <v>n.d.</v>
          </cell>
          <cell r="I134" t="str">
            <v>n.d.</v>
          </cell>
          <cell r="J134" t="str">
            <v>n.d.</v>
          </cell>
          <cell r="K134" t="str">
            <v>n.d.</v>
          </cell>
          <cell r="L134" t="str">
            <v>n.d.</v>
          </cell>
          <cell r="M134" t="str">
            <v>n.d.</v>
          </cell>
          <cell r="N134" t="str">
            <v>n.d.</v>
          </cell>
          <cell r="O134" t="str">
            <v>n.d.</v>
          </cell>
          <cell r="P134" t="str">
            <v>n.d.</v>
          </cell>
          <cell r="Q134" t="str">
            <v>n.d.</v>
          </cell>
          <cell r="R134" t="str">
            <v>n.d.</v>
          </cell>
          <cell r="S134" t="str">
            <v>n.d.</v>
          </cell>
          <cell r="T134" t="str">
            <v>n.d.</v>
          </cell>
          <cell r="U134" t="str">
            <v>n.d.</v>
          </cell>
          <cell r="V134">
            <v>350</v>
          </cell>
          <cell r="W134" t="str">
            <v>n.d.</v>
          </cell>
          <cell r="X134" t="str">
            <v>n.d.</v>
          </cell>
          <cell r="Y134" t="str">
            <v>n.d.</v>
          </cell>
          <cell r="Z134" t="str">
            <v>n.d.</v>
          </cell>
          <cell r="AA134" t="str">
            <v>n.d.</v>
          </cell>
          <cell r="AB134" t="str">
            <v>n.d.</v>
          </cell>
          <cell r="AC134" t="str">
            <v>n.d.</v>
          </cell>
          <cell r="AD134" t="str">
            <v>n.d.</v>
          </cell>
          <cell r="AE134" t="str">
            <v>n.d.</v>
          </cell>
          <cell r="AF134" t="str">
            <v>n.d.</v>
          </cell>
          <cell r="AG134" t="str">
            <v>n.d.</v>
          </cell>
        </row>
        <row r="135">
          <cell r="B135" t="str">
            <v>di cui dipendenti attivi (netto CIGS)</v>
          </cell>
          <cell r="D135">
            <v>561</v>
          </cell>
          <cell r="E135">
            <v>575</v>
          </cell>
          <cell r="F135">
            <v>0</v>
          </cell>
          <cell r="G135" t="str">
            <v>n.d.</v>
          </cell>
          <cell r="H135" t="str">
            <v>n.d.</v>
          </cell>
          <cell r="I135" t="str">
            <v>n.d.</v>
          </cell>
          <cell r="J135" t="str">
            <v>n.d.</v>
          </cell>
          <cell r="K135">
            <v>0</v>
          </cell>
          <cell r="L135">
            <v>725</v>
          </cell>
          <cell r="M135">
            <v>0</v>
          </cell>
          <cell r="N135">
            <v>0</v>
          </cell>
          <cell r="O135" t="str">
            <v>n.d.</v>
          </cell>
          <cell r="P135">
            <v>0</v>
          </cell>
          <cell r="Q135" t="str">
            <v>n.d.</v>
          </cell>
          <cell r="R135" t="str">
            <v>n.d.</v>
          </cell>
          <cell r="S135" t="str">
            <v>n.d.</v>
          </cell>
          <cell r="T135" t="str">
            <v>n.d.</v>
          </cell>
          <cell r="U135" t="str">
            <v>n.d.</v>
          </cell>
          <cell r="V135" t="str">
            <v>n.s.</v>
          </cell>
          <cell r="W135">
            <v>0</v>
          </cell>
          <cell r="X135" t="str">
            <v>n.d.</v>
          </cell>
          <cell r="Y135">
            <v>0</v>
          </cell>
          <cell r="Z135">
            <v>2438</v>
          </cell>
          <cell r="AA135" t="str">
            <v>n.d.</v>
          </cell>
          <cell r="AB135">
            <v>0</v>
          </cell>
          <cell r="AC135">
            <v>1492</v>
          </cell>
          <cell r="AD135" t="str">
            <v>n.d.</v>
          </cell>
          <cell r="AE135" t="str">
            <v>n.d.</v>
          </cell>
          <cell r="AF135" t="str">
            <v>n.d.</v>
          </cell>
          <cell r="AG135">
            <v>253</v>
          </cell>
        </row>
        <row r="136">
          <cell r="B136" t="str">
            <v>% CIGS/ totale dipendenti</v>
          </cell>
          <cell r="D136" t="str">
            <v>-</v>
          </cell>
          <cell r="E136" t="str">
            <v>-</v>
          </cell>
          <cell r="F136" t="str">
            <v>-</v>
          </cell>
          <cell r="G136" t="str">
            <v>-</v>
          </cell>
          <cell r="H136" t="str">
            <v>-</v>
          </cell>
          <cell r="I136" t="str">
            <v>-</v>
          </cell>
          <cell r="J136" t="str">
            <v>-</v>
          </cell>
          <cell r="K136" t="str">
            <v>-</v>
          </cell>
          <cell r="L136" t="str">
            <v>-</v>
          </cell>
          <cell r="M136" t="str">
            <v>-</v>
          </cell>
          <cell r="N136" t="str">
            <v>-</v>
          </cell>
          <cell r="O136" t="str">
            <v>-</v>
          </cell>
          <cell r="P136" t="str">
            <v>-</v>
          </cell>
          <cell r="Q136" t="str">
            <v>-</v>
          </cell>
          <cell r="R136" t="str">
            <v>-</v>
          </cell>
          <cell r="S136" t="str">
            <v>-</v>
          </cell>
          <cell r="T136" t="str">
            <v>-</v>
          </cell>
          <cell r="U136" t="str">
            <v>-</v>
          </cell>
          <cell r="V136">
            <v>0.49504950495049505</v>
          </cell>
          <cell r="W136" t="str">
            <v>-</v>
          </cell>
          <cell r="X136" t="str">
            <v>-</v>
          </cell>
          <cell r="Y136" t="str">
            <v>-</v>
          </cell>
          <cell r="Z136" t="str">
            <v>-</v>
          </cell>
          <cell r="AA136" t="str">
            <v>-</v>
          </cell>
          <cell r="AB136" t="str">
            <v>-</v>
          </cell>
          <cell r="AC136" t="str">
            <v>-</v>
          </cell>
          <cell r="AD136" t="str">
            <v>-</v>
          </cell>
          <cell r="AE136" t="str">
            <v>-</v>
          </cell>
          <cell r="AF136" t="str">
            <v>-</v>
          </cell>
          <cell r="AG136" t="str">
            <v>-</v>
          </cell>
        </row>
        <row r="137">
          <cell r="B137" t="str">
            <v>% dipendenti attivi / totale dipendenti</v>
          </cell>
          <cell r="D137" t="str">
            <v>-</v>
          </cell>
          <cell r="E137" t="str">
            <v>-</v>
          </cell>
          <cell r="F137" t="str">
            <v>-</v>
          </cell>
          <cell r="G137" t="str">
            <v>-</v>
          </cell>
          <cell r="H137" t="str">
            <v>-</v>
          </cell>
          <cell r="I137" t="str">
            <v>-</v>
          </cell>
          <cell r="J137" t="str">
            <v>-</v>
          </cell>
          <cell r="K137" t="str">
            <v>-</v>
          </cell>
          <cell r="L137" t="str">
            <v>-</v>
          </cell>
          <cell r="M137" t="str">
            <v>-</v>
          </cell>
          <cell r="N137" t="str">
            <v>-</v>
          </cell>
          <cell r="O137" t="str">
            <v>-</v>
          </cell>
          <cell r="P137" t="str">
            <v>-</v>
          </cell>
          <cell r="Q137" t="str">
            <v>-</v>
          </cell>
          <cell r="R137" t="str">
            <v>-</v>
          </cell>
          <cell r="S137" t="str">
            <v>-</v>
          </cell>
          <cell r="T137" t="str">
            <v>-</v>
          </cell>
          <cell r="U137" t="str">
            <v>-</v>
          </cell>
          <cell r="V137">
            <v>0.50495049504950495</v>
          </cell>
          <cell r="W137" t="str">
            <v>-</v>
          </cell>
          <cell r="X137" t="str">
            <v>-</v>
          </cell>
          <cell r="Y137" t="str">
            <v>-</v>
          </cell>
          <cell r="Z137" t="str">
            <v>-</v>
          </cell>
          <cell r="AA137" t="str">
            <v>-</v>
          </cell>
          <cell r="AB137" t="str">
            <v>-</v>
          </cell>
          <cell r="AC137" t="str">
            <v>-</v>
          </cell>
          <cell r="AD137" t="str">
            <v>-</v>
          </cell>
          <cell r="AE137" t="str">
            <v>-</v>
          </cell>
          <cell r="AF137" t="str">
            <v>-</v>
          </cell>
          <cell r="AG137" t="str">
            <v>-</v>
          </cell>
        </row>
        <row r="138">
          <cell r="B138" t="str">
            <v>dirigenti / totale dipendenti</v>
          </cell>
          <cell r="D138">
            <v>1.2477718360071301E-2</v>
          </cell>
          <cell r="E138">
            <v>6.956521739130435E-3</v>
          </cell>
          <cell r="F138" t="str">
            <v>n.d.</v>
          </cell>
          <cell r="G138" t="str">
            <v>n.d.</v>
          </cell>
          <cell r="H138" t="str">
            <v>n.d.</v>
          </cell>
          <cell r="I138" t="str">
            <v>n.d.</v>
          </cell>
          <cell r="J138" t="str">
            <v>n.d.</v>
          </cell>
          <cell r="K138" t="str">
            <v>n.d.</v>
          </cell>
          <cell r="L138">
            <v>1.793103448275862E-2</v>
          </cell>
          <cell r="M138" t="str">
            <v>n.d.</v>
          </cell>
          <cell r="N138" t="str">
            <v>n.d.</v>
          </cell>
          <cell r="O138" t="str">
            <v>n.d.</v>
          </cell>
          <cell r="P138" t="str">
            <v>n.d.</v>
          </cell>
          <cell r="Q138" t="str">
            <v>n.d.</v>
          </cell>
          <cell r="R138" t="str">
            <v>n.d.</v>
          </cell>
          <cell r="S138" t="str">
            <v>n.d.</v>
          </cell>
          <cell r="T138" t="str">
            <v>n.d.</v>
          </cell>
          <cell r="U138" t="str">
            <v>n.d.</v>
          </cell>
          <cell r="V138" t="str">
            <v>n.d.</v>
          </cell>
          <cell r="W138" t="str">
            <v>n.d.</v>
          </cell>
          <cell r="X138" t="str">
            <v>n.d.</v>
          </cell>
          <cell r="Y138" t="str">
            <v>n.d.</v>
          </cell>
          <cell r="Z138" t="str">
            <v>n.d.</v>
          </cell>
          <cell r="AA138" t="str">
            <v>n.d.</v>
          </cell>
          <cell r="AB138" t="str">
            <v>n.d.</v>
          </cell>
          <cell r="AC138">
            <v>5.3619302949061663E-3</v>
          </cell>
          <cell r="AD138" t="str">
            <v>n.d.</v>
          </cell>
          <cell r="AE138" t="str">
            <v>n.d.</v>
          </cell>
          <cell r="AF138" t="str">
            <v>n.d.</v>
          </cell>
          <cell r="AG138">
            <v>2.3715415019762844E-2</v>
          </cell>
        </row>
        <row r="140">
          <cell r="B140" t="str">
            <v>Costo Organico</v>
          </cell>
        </row>
        <row r="142">
          <cell r="B142" t="str">
            <v>Costo Personale (mio euro)</v>
          </cell>
          <cell r="D142">
            <v>19.533335999999998</v>
          </cell>
          <cell r="E142">
            <v>20.078580000000002</v>
          </cell>
          <cell r="F142">
            <v>0</v>
          </cell>
          <cell r="G142">
            <v>39.679313999999998</v>
          </cell>
          <cell r="H142">
            <v>41.911067000000003</v>
          </cell>
          <cell r="I142">
            <v>24.372555999999999</v>
          </cell>
          <cell r="J142">
            <v>2.1387710000000002</v>
          </cell>
          <cell r="K142">
            <v>0</v>
          </cell>
          <cell r="L142">
            <v>32.289915999999998</v>
          </cell>
          <cell r="M142">
            <v>0</v>
          </cell>
          <cell r="N142">
            <v>0</v>
          </cell>
          <cell r="O142">
            <v>6.1069339999999999</v>
          </cell>
          <cell r="P142">
            <v>0</v>
          </cell>
          <cell r="Q142">
            <v>1.1680919999999999</v>
          </cell>
          <cell r="R142">
            <v>12.101899</v>
          </cell>
          <cell r="S142">
            <v>13.43</v>
          </cell>
          <cell r="T142">
            <v>3.7424360000000001</v>
          </cell>
          <cell r="U142">
            <v>0</v>
          </cell>
          <cell r="V142">
            <v>13.902635999999999</v>
          </cell>
          <cell r="W142">
            <v>0</v>
          </cell>
          <cell r="X142">
            <v>3.6309279999999999</v>
          </cell>
          <cell r="Y142">
            <v>0</v>
          </cell>
          <cell r="Z142">
            <v>59.559721000000003</v>
          </cell>
          <cell r="AA142">
            <v>60.054000000000009</v>
          </cell>
          <cell r="AB142">
            <v>0</v>
          </cell>
          <cell r="AC142">
            <v>43.499175000000001</v>
          </cell>
          <cell r="AD142">
            <v>0</v>
          </cell>
          <cell r="AE142">
            <v>43.499175000000001</v>
          </cell>
          <cell r="AF142">
            <v>36.446919999999999</v>
          </cell>
          <cell r="AG142">
            <v>10.73681</v>
          </cell>
        </row>
        <row r="143">
          <cell r="B143" t="str">
            <v>Costo Dirigenti (stima 0,0165mio euro mensili pro capite)</v>
          </cell>
          <cell r="D143">
            <v>1.3859999999999999</v>
          </cell>
          <cell r="E143">
            <v>0.79200000000000004</v>
          </cell>
          <cell r="F143">
            <v>0</v>
          </cell>
          <cell r="G143" t="str">
            <v>n.d.</v>
          </cell>
          <cell r="H143" t="str">
            <v>n.d.</v>
          </cell>
          <cell r="I143" t="str">
            <v>n.d.</v>
          </cell>
          <cell r="J143" t="str">
            <v>n.d.</v>
          </cell>
          <cell r="K143">
            <v>0</v>
          </cell>
          <cell r="L143">
            <v>2.5739999999999998</v>
          </cell>
          <cell r="M143">
            <v>0</v>
          </cell>
          <cell r="N143">
            <v>0</v>
          </cell>
          <cell r="O143" t="str">
            <v>n.d.</v>
          </cell>
          <cell r="P143">
            <v>0</v>
          </cell>
          <cell r="Q143" t="str">
            <v>n.d.</v>
          </cell>
          <cell r="R143" t="str">
            <v>n.d.</v>
          </cell>
          <cell r="S143" t="str">
            <v>n.d.</v>
          </cell>
          <cell r="T143" t="str">
            <v>n.d.</v>
          </cell>
          <cell r="U143" t="str">
            <v>n.d.</v>
          </cell>
          <cell r="V143" t="str">
            <v>n.d.</v>
          </cell>
          <cell r="W143">
            <v>0</v>
          </cell>
          <cell r="X143" t="str">
            <v>n.d.</v>
          </cell>
          <cell r="Y143">
            <v>0</v>
          </cell>
          <cell r="Z143" t="str">
            <v>n.d.</v>
          </cell>
          <cell r="AA143" t="str">
            <v>n.d.</v>
          </cell>
          <cell r="AB143">
            <v>0</v>
          </cell>
          <cell r="AC143">
            <v>1.5840000000000001</v>
          </cell>
          <cell r="AD143" t="str">
            <v>n.d.</v>
          </cell>
          <cell r="AE143" t="str">
            <v>n.d.</v>
          </cell>
          <cell r="AF143" t="str">
            <v>n.d.</v>
          </cell>
          <cell r="AG143">
            <v>1.1879999999999999</v>
          </cell>
        </row>
        <row r="144">
          <cell r="B144" t="str">
            <v>Costo Personale Netto Dirigenti (mio euro)</v>
          </cell>
          <cell r="D144">
            <v>18.147335999999999</v>
          </cell>
          <cell r="E144">
            <v>19.286580000000001</v>
          </cell>
          <cell r="F144">
            <v>0</v>
          </cell>
          <cell r="G144" t="str">
            <v>n.d.</v>
          </cell>
          <cell r="H144" t="str">
            <v>n.d.</v>
          </cell>
          <cell r="I144" t="str">
            <v>n.d.</v>
          </cell>
          <cell r="J144" t="str">
            <v>n.d.</v>
          </cell>
          <cell r="K144">
            <v>0</v>
          </cell>
          <cell r="L144">
            <v>29.715916</v>
          </cell>
          <cell r="M144">
            <v>0</v>
          </cell>
          <cell r="N144">
            <v>0</v>
          </cell>
          <cell r="O144" t="str">
            <v>n.d.</v>
          </cell>
          <cell r="P144">
            <v>0</v>
          </cell>
          <cell r="Q144" t="str">
            <v>n.d.</v>
          </cell>
          <cell r="R144" t="str">
            <v>n.d.</v>
          </cell>
          <cell r="S144" t="str">
            <v>n.d.</v>
          </cell>
          <cell r="T144" t="str">
            <v>n.d.</v>
          </cell>
          <cell r="U144" t="str">
            <v>n.d.</v>
          </cell>
          <cell r="V144" t="str">
            <v>n.d.</v>
          </cell>
          <cell r="W144">
            <v>0</v>
          </cell>
          <cell r="X144" t="str">
            <v>n.d.</v>
          </cell>
          <cell r="Y144">
            <v>0</v>
          </cell>
          <cell r="Z144" t="str">
            <v>n.d.</v>
          </cell>
          <cell r="AA144" t="str">
            <v>n.d.</v>
          </cell>
          <cell r="AB144">
            <v>0</v>
          </cell>
          <cell r="AC144">
            <v>41.915174999999998</v>
          </cell>
          <cell r="AD144" t="str">
            <v>n.d.</v>
          </cell>
          <cell r="AE144" t="str">
            <v>n.d.</v>
          </cell>
          <cell r="AF144" t="str">
            <v>n.d.</v>
          </cell>
          <cell r="AG144">
            <v>9.5488099999999996</v>
          </cell>
        </row>
        <row r="146">
          <cell r="B146" t="str">
            <v>Costo Pers. Pro Capite (mio euro)</v>
          </cell>
          <cell r="D146">
            <v>3.4818780748663097E-2</v>
          </cell>
          <cell r="E146">
            <v>3.4919269565217397E-2</v>
          </cell>
          <cell r="F146" t="str">
            <v>n.d.</v>
          </cell>
          <cell r="G146" t="str">
            <v>n.d.</v>
          </cell>
          <cell r="H146" t="str">
            <v>n.d.</v>
          </cell>
          <cell r="I146" t="str">
            <v>n.d.</v>
          </cell>
          <cell r="J146" t="str">
            <v>n.d.</v>
          </cell>
          <cell r="K146" t="str">
            <v>n.d.</v>
          </cell>
          <cell r="L146">
            <v>4.4537815172413793E-2</v>
          </cell>
          <cell r="M146" t="str">
            <v>n.d.</v>
          </cell>
          <cell r="N146" t="str">
            <v>n.d.</v>
          </cell>
          <cell r="O146" t="str">
            <v>n.d.</v>
          </cell>
          <cell r="P146" t="str">
            <v>n.d.</v>
          </cell>
          <cell r="Q146" t="str">
            <v>n.d.</v>
          </cell>
          <cell r="R146" t="str">
            <v>n.d.</v>
          </cell>
          <cell r="S146" t="str">
            <v>n.d.</v>
          </cell>
          <cell r="T146" t="str">
            <v>n.d.</v>
          </cell>
          <cell r="U146" t="str">
            <v>n.d.</v>
          </cell>
          <cell r="V146">
            <v>1.9664265912305516E-2</v>
          </cell>
          <cell r="W146" t="str">
            <v>n.d.</v>
          </cell>
          <cell r="X146" t="str">
            <v>n.d.</v>
          </cell>
          <cell r="Y146" t="str">
            <v>n.d.</v>
          </cell>
          <cell r="Z146">
            <v>2.4429746103363414E-2</v>
          </cell>
          <cell r="AA146" t="str">
            <v>n.d.</v>
          </cell>
          <cell r="AB146" t="str">
            <v>n.d.</v>
          </cell>
          <cell r="AC146">
            <v>2.9154943029490617E-2</v>
          </cell>
          <cell r="AD146" t="str">
            <v>n.d.</v>
          </cell>
          <cell r="AE146" t="str">
            <v>n.d.</v>
          </cell>
          <cell r="AF146" t="str">
            <v>n.d.</v>
          </cell>
          <cell r="AG146">
            <v>4.2437984189723318E-2</v>
          </cell>
        </row>
        <row r="147">
          <cell r="B147" t="str">
            <v>Costo Personale Netto Dirigenti Pro Capite (mio euro)</v>
          </cell>
          <cell r="D147">
            <v>3.2756924187725633E-2</v>
          </cell>
          <cell r="E147">
            <v>3.3776847635726796E-2</v>
          </cell>
          <cell r="F147" t="str">
            <v>n.d.</v>
          </cell>
          <cell r="G147" t="str">
            <v>n.d.</v>
          </cell>
          <cell r="H147" t="str">
            <v>n.d.</v>
          </cell>
          <cell r="I147" t="str">
            <v>n.d.</v>
          </cell>
          <cell r="J147" t="str">
            <v>n.d.</v>
          </cell>
          <cell r="K147" t="str">
            <v>n.d.</v>
          </cell>
          <cell r="L147">
            <v>4.1735837078651687E-2</v>
          </cell>
          <cell r="M147" t="str">
            <v>n.d.</v>
          </cell>
          <cell r="N147" t="str">
            <v>n.d.</v>
          </cell>
          <cell r="O147" t="str">
            <v>n.d.</v>
          </cell>
          <cell r="P147" t="str">
            <v>n.d.</v>
          </cell>
          <cell r="Q147" t="str">
            <v>n.d.</v>
          </cell>
          <cell r="R147" t="str">
            <v>n.d.</v>
          </cell>
          <cell r="S147" t="str">
            <v>n.d.</v>
          </cell>
          <cell r="T147" t="str">
            <v>n.d.</v>
          </cell>
          <cell r="U147" t="str">
            <v>n.d.</v>
          </cell>
          <cell r="V147" t="str">
            <v>n.d.</v>
          </cell>
          <cell r="W147" t="str">
            <v>n.d.</v>
          </cell>
          <cell r="X147" t="str">
            <v>n.d.</v>
          </cell>
          <cell r="Y147" t="str">
            <v>n.d.</v>
          </cell>
          <cell r="Z147" t="str">
            <v>n.d.</v>
          </cell>
          <cell r="AA147" t="str">
            <v>n.d.</v>
          </cell>
          <cell r="AB147" t="str">
            <v>n.d.</v>
          </cell>
          <cell r="AC147">
            <v>2.8244727088948787E-2</v>
          </cell>
          <cell r="AD147" t="str">
            <v>n.d.</v>
          </cell>
          <cell r="AE147" t="str">
            <v>n.d.</v>
          </cell>
          <cell r="AF147" t="str">
            <v>n.d.</v>
          </cell>
          <cell r="AG147">
            <v>3.8659149797570846E-2</v>
          </cell>
        </row>
        <row r="148">
          <cell r="B148" t="str">
            <v>Costo Pers. Pro Capite netto CIGS (mio euro)</v>
          </cell>
          <cell r="D148">
            <v>3.4818780748663097E-2</v>
          </cell>
          <cell r="E148">
            <v>3.4919269565217397E-2</v>
          </cell>
          <cell r="F148" t="str">
            <v>n.d.</v>
          </cell>
          <cell r="G148" t="str">
            <v>n.d.</v>
          </cell>
          <cell r="H148" t="str">
            <v>n.d.</v>
          </cell>
          <cell r="I148" t="str">
            <v>n.d.</v>
          </cell>
          <cell r="J148" t="str">
            <v>n.d.</v>
          </cell>
          <cell r="K148" t="str">
            <v>n.d.</v>
          </cell>
          <cell r="L148">
            <v>4.4537815172413793E-2</v>
          </cell>
          <cell r="M148" t="str">
            <v>n.d.</v>
          </cell>
          <cell r="N148" t="str">
            <v>n.d.</v>
          </cell>
          <cell r="O148" t="str">
            <v>n.d.</v>
          </cell>
          <cell r="P148" t="str">
            <v>n.d.</v>
          </cell>
          <cell r="Q148" t="str">
            <v>n.d.</v>
          </cell>
          <cell r="R148" t="str">
            <v>n.d.</v>
          </cell>
          <cell r="S148" t="str">
            <v>n.d.</v>
          </cell>
          <cell r="T148" t="str">
            <v>n.d.</v>
          </cell>
          <cell r="U148" t="str">
            <v>n.d.</v>
          </cell>
          <cell r="V148" t="str">
            <v>n.d.</v>
          </cell>
          <cell r="W148" t="str">
            <v>n.d.</v>
          </cell>
          <cell r="X148" t="str">
            <v>n.d.</v>
          </cell>
          <cell r="Y148" t="str">
            <v>n.d.</v>
          </cell>
          <cell r="Z148">
            <v>2.4429746103363414E-2</v>
          </cell>
          <cell r="AA148" t="str">
            <v>n.d.</v>
          </cell>
          <cell r="AB148" t="str">
            <v>n.d.</v>
          </cell>
          <cell r="AC148">
            <v>2.9154943029490617E-2</v>
          </cell>
          <cell r="AD148" t="str">
            <v>n.d.</v>
          </cell>
          <cell r="AE148" t="str">
            <v>n.d.</v>
          </cell>
          <cell r="AF148" t="str">
            <v>n.d.</v>
          </cell>
          <cell r="AG148">
            <v>4.2437984189723318E-2</v>
          </cell>
        </row>
        <row r="150">
          <cell r="B150" t="str">
            <v>VdP Pro Capite (mio euro)</v>
          </cell>
          <cell r="D150">
            <v>0.17072140819964349</v>
          </cell>
          <cell r="E150">
            <v>0.16656471304347825</v>
          </cell>
          <cell r="F150" t="str">
            <v>n.d.</v>
          </cell>
          <cell r="G150" t="str">
            <v>n.d.</v>
          </cell>
          <cell r="H150" t="str">
            <v>n.d.</v>
          </cell>
          <cell r="I150" t="str">
            <v>n.d.</v>
          </cell>
          <cell r="J150" t="str">
            <v>n.d.</v>
          </cell>
          <cell r="K150" t="str">
            <v>n.d.</v>
          </cell>
          <cell r="L150">
            <v>0.13210304827586206</v>
          </cell>
          <cell r="M150" t="str">
            <v>n.d.</v>
          </cell>
          <cell r="N150" t="str">
            <v>n.d.</v>
          </cell>
          <cell r="O150" t="str">
            <v>n.d.</v>
          </cell>
          <cell r="P150" t="str">
            <v>n.d.</v>
          </cell>
          <cell r="Q150" t="str">
            <v>n.d.</v>
          </cell>
          <cell r="R150" t="str">
            <v>n.d.</v>
          </cell>
          <cell r="S150" t="str">
            <v>n.d.</v>
          </cell>
          <cell r="T150" t="str">
            <v>n.d.</v>
          </cell>
          <cell r="U150" t="str">
            <v>n.d.</v>
          </cell>
          <cell r="V150">
            <v>0.13546635077793492</v>
          </cell>
          <cell r="W150" t="str">
            <v>n.d.</v>
          </cell>
          <cell r="X150" t="str">
            <v>n.d.</v>
          </cell>
          <cell r="Y150" t="str">
            <v>n.d.</v>
          </cell>
          <cell r="Z150">
            <v>3.9284130434782606E-2</v>
          </cell>
          <cell r="AA150" t="str">
            <v>n.d.</v>
          </cell>
          <cell r="AB150" t="str">
            <v>n.d.</v>
          </cell>
          <cell r="AC150">
            <v>6.419216487935657E-2</v>
          </cell>
          <cell r="AD150" t="str">
            <v>n.d.</v>
          </cell>
          <cell r="AE150" t="str">
            <v>n.d.</v>
          </cell>
          <cell r="AF150" t="str">
            <v>n.d.</v>
          </cell>
          <cell r="AG150">
            <v>0.37855616600790515</v>
          </cell>
        </row>
        <row r="153">
          <cell r="B153" t="str">
            <v>medio</v>
          </cell>
        </row>
        <row r="155">
          <cell r="B155" t="str">
            <v>Dirigenti</v>
          </cell>
          <cell r="D155">
            <v>8</v>
          </cell>
          <cell r="E155">
            <v>4</v>
          </cell>
          <cell r="G155">
            <v>9</v>
          </cell>
          <cell r="H155">
            <v>9</v>
          </cell>
          <cell r="I155" t="str">
            <v>n.d.</v>
          </cell>
          <cell r="J155">
            <v>0</v>
          </cell>
          <cell r="K155">
            <v>12</v>
          </cell>
          <cell r="L155">
            <v>12</v>
          </cell>
          <cell r="N155" t="str">
            <v>n.d.</v>
          </cell>
          <cell r="O155" t="str">
            <v>n.d.</v>
          </cell>
          <cell r="P155">
            <v>17</v>
          </cell>
          <cell r="Q155" t="str">
            <v>n.d.</v>
          </cell>
          <cell r="R155">
            <v>18</v>
          </cell>
          <cell r="S155">
            <v>17</v>
          </cell>
          <cell r="T155" t="str">
            <v>n.d.</v>
          </cell>
          <cell r="U155" t="str">
            <v>n.d.</v>
          </cell>
          <cell r="V155">
            <v>1</v>
          </cell>
          <cell r="W155">
            <v>18</v>
          </cell>
          <cell r="X155">
            <v>1</v>
          </cell>
          <cell r="Y155" t="str">
            <v>n.d.</v>
          </cell>
          <cell r="Z155">
            <v>18</v>
          </cell>
          <cell r="AA155">
            <v>18</v>
          </cell>
          <cell r="AB155">
            <v>5</v>
          </cell>
          <cell r="AC155" t="str">
            <v>n.d.</v>
          </cell>
          <cell r="AD155" t="str">
            <v>n.d.</v>
          </cell>
          <cell r="AE155">
            <v>8</v>
          </cell>
          <cell r="AF155">
            <v>5</v>
          </cell>
          <cell r="AG155">
            <v>5</v>
          </cell>
        </row>
        <row r="156">
          <cell r="B156" t="str">
            <v>Quadri</v>
          </cell>
          <cell r="D156">
            <v>9</v>
          </cell>
          <cell r="E156">
            <v>17</v>
          </cell>
          <cell r="G156" t="str">
            <v>n.d.</v>
          </cell>
          <cell r="H156" t="str">
            <v>n.d.</v>
          </cell>
          <cell r="I156" t="str">
            <v>n.d.</v>
          </cell>
          <cell r="J156">
            <v>0</v>
          </cell>
          <cell r="K156" t="str">
            <v>n.d.</v>
          </cell>
          <cell r="L156" t="str">
            <v>n.d.</v>
          </cell>
          <cell r="N156" t="str">
            <v>n.d.</v>
          </cell>
          <cell r="O156" t="str">
            <v>n.d.</v>
          </cell>
          <cell r="P156">
            <v>62</v>
          </cell>
          <cell r="Q156" t="str">
            <v>n.d.</v>
          </cell>
          <cell r="R156">
            <v>59</v>
          </cell>
          <cell r="S156">
            <v>62</v>
          </cell>
          <cell r="T156" t="str">
            <v>n.d.</v>
          </cell>
          <cell r="U156" t="str">
            <v>n.d.</v>
          </cell>
          <cell r="V156">
            <v>3</v>
          </cell>
          <cell r="W156">
            <v>0</v>
          </cell>
          <cell r="X156">
            <v>0</v>
          </cell>
          <cell r="Y156" t="str">
            <v>n.d.</v>
          </cell>
          <cell r="Z156" t="str">
            <v>n.d.</v>
          </cell>
          <cell r="AA156">
            <v>0</v>
          </cell>
          <cell r="AB156" t="str">
            <v>n.d.</v>
          </cell>
          <cell r="AC156" t="str">
            <v>n.d.</v>
          </cell>
          <cell r="AD156" t="str">
            <v>n.d.</v>
          </cell>
          <cell r="AE156" t="str">
            <v>n.d</v>
          </cell>
          <cell r="AF156">
            <v>10</v>
          </cell>
          <cell r="AG156" t="str">
            <v>n.d.</v>
          </cell>
        </row>
        <row r="157">
          <cell r="B157" t="str">
            <v>Impiegati</v>
          </cell>
          <cell r="D157">
            <v>233</v>
          </cell>
          <cell r="E157">
            <v>139</v>
          </cell>
          <cell r="G157">
            <v>291</v>
          </cell>
          <cell r="H157">
            <v>296</v>
          </cell>
          <cell r="I157" t="str">
            <v>n.d.</v>
          </cell>
          <cell r="J157">
            <v>12</v>
          </cell>
          <cell r="K157">
            <v>250</v>
          </cell>
          <cell r="L157">
            <v>250</v>
          </cell>
          <cell r="N157">
            <v>24</v>
          </cell>
          <cell r="O157">
            <v>86</v>
          </cell>
          <cell r="P157">
            <v>207</v>
          </cell>
          <cell r="Q157">
            <v>24</v>
          </cell>
          <cell r="R157">
            <v>150</v>
          </cell>
          <cell r="S157">
            <v>207</v>
          </cell>
          <cell r="T157">
            <v>20</v>
          </cell>
          <cell r="U157" t="str">
            <v>n.d.</v>
          </cell>
          <cell r="V157">
            <v>113</v>
          </cell>
          <cell r="W157">
            <v>585</v>
          </cell>
          <cell r="X157">
            <v>25</v>
          </cell>
          <cell r="Y157" t="str">
            <v>n.d.</v>
          </cell>
          <cell r="Z157">
            <v>572</v>
          </cell>
          <cell r="AA157">
            <v>585</v>
          </cell>
          <cell r="AB157">
            <v>171</v>
          </cell>
          <cell r="AC157" t="str">
            <v>n.d.</v>
          </cell>
          <cell r="AD157" t="str">
            <v>n.d.</v>
          </cell>
          <cell r="AE157">
            <v>378</v>
          </cell>
          <cell r="AF157">
            <v>195</v>
          </cell>
          <cell r="AG157">
            <v>171</v>
          </cell>
        </row>
        <row r="158">
          <cell r="B158" t="str">
            <v>Operai</v>
          </cell>
          <cell r="D158">
            <v>303</v>
          </cell>
          <cell r="E158">
            <v>436</v>
          </cell>
          <cell r="G158">
            <v>992</v>
          </cell>
          <cell r="H158">
            <v>1095</v>
          </cell>
          <cell r="I158" t="str">
            <v>n.d.</v>
          </cell>
          <cell r="J158">
            <v>48</v>
          </cell>
          <cell r="K158">
            <v>464</v>
          </cell>
          <cell r="L158">
            <v>464</v>
          </cell>
          <cell r="N158">
            <v>8</v>
          </cell>
          <cell r="O158">
            <v>111</v>
          </cell>
          <cell r="P158" t="str">
            <v>n.d.</v>
          </cell>
          <cell r="Q158">
            <v>8</v>
          </cell>
          <cell r="R158" t="str">
            <v>n.d.</v>
          </cell>
          <cell r="S158" t="str">
            <v>n.d.</v>
          </cell>
          <cell r="T158">
            <v>106</v>
          </cell>
          <cell r="U158" t="str">
            <v>n.d.</v>
          </cell>
          <cell r="V158">
            <v>584</v>
          </cell>
          <cell r="W158">
            <v>1950</v>
          </cell>
          <cell r="X158">
            <v>74</v>
          </cell>
          <cell r="Y158" t="str">
            <v>n.d.</v>
          </cell>
          <cell r="Z158">
            <v>1948</v>
          </cell>
          <cell r="AA158">
            <v>1950</v>
          </cell>
          <cell r="AB158">
            <v>80</v>
          </cell>
          <cell r="AC158" t="str">
            <v>n.d.</v>
          </cell>
          <cell r="AD158" t="str">
            <v>n.d.</v>
          </cell>
          <cell r="AE158">
            <v>1106</v>
          </cell>
          <cell r="AF158">
            <v>890</v>
          </cell>
          <cell r="AG158">
            <v>80</v>
          </cell>
        </row>
        <row r="159">
          <cell r="B159" t="str">
            <v>Altri</v>
          </cell>
          <cell r="D159" t="str">
            <v>n.d.</v>
          </cell>
          <cell r="E159" t="str">
            <v>n.d.</v>
          </cell>
          <cell r="G159" t="str">
            <v>n.d.</v>
          </cell>
          <cell r="H159" t="str">
            <v>n.d.</v>
          </cell>
          <cell r="I159" t="str">
            <v>n.d.</v>
          </cell>
          <cell r="J159">
            <v>0</v>
          </cell>
          <cell r="K159" t="str">
            <v>n.d.</v>
          </cell>
          <cell r="L159" t="str">
            <v>n.d.</v>
          </cell>
          <cell r="N159" t="str">
            <v>n.d.</v>
          </cell>
          <cell r="O159" t="str">
            <v>n.d.</v>
          </cell>
          <cell r="P159" t="str">
            <v>n.d.</v>
          </cell>
          <cell r="Q159" t="str">
            <v>n.d.</v>
          </cell>
          <cell r="R159" t="str">
            <v>n.d.</v>
          </cell>
          <cell r="S159" t="str">
            <v>n.d.</v>
          </cell>
          <cell r="T159" t="str">
            <v>n.d.</v>
          </cell>
          <cell r="U159" t="str">
            <v>n.d.</v>
          </cell>
          <cell r="V159">
            <v>51</v>
          </cell>
          <cell r="W159" t="str">
            <v>n.d.</v>
          </cell>
          <cell r="X159" t="str">
            <v>n.d.</v>
          </cell>
          <cell r="Y159" t="str">
            <v>n.d.</v>
          </cell>
          <cell r="Z159" t="str">
            <v>n.d.</v>
          </cell>
          <cell r="AA159" t="str">
            <v>n.d.</v>
          </cell>
          <cell r="AB159" t="str">
            <v>n.d.</v>
          </cell>
          <cell r="AC159" t="str">
            <v>n.d.</v>
          </cell>
          <cell r="AD159" t="str">
            <v>n.d.</v>
          </cell>
          <cell r="AE159" t="str">
            <v>n.d.</v>
          </cell>
          <cell r="AF159" t="str">
            <v>n.d</v>
          </cell>
          <cell r="AG159" t="str">
            <v>n.d.</v>
          </cell>
        </row>
        <row r="160">
          <cell r="I160" t="str">
            <v>n.d.</v>
          </cell>
          <cell r="J160" t="str">
            <v>n.d.</v>
          </cell>
          <cell r="X160" t="str">
            <v>n.d.</v>
          </cell>
          <cell r="Y160" t="str">
            <v>n.d.</v>
          </cell>
          <cell r="AC160" t="str">
            <v>n.d.</v>
          </cell>
        </row>
        <row r="161">
          <cell r="B161" t="str">
            <v>TOTALE NUMERO DIPENDENTI</v>
          </cell>
          <cell r="D161">
            <v>553</v>
          </cell>
          <cell r="E161">
            <v>596</v>
          </cell>
          <cell r="F161">
            <v>0</v>
          </cell>
          <cell r="G161">
            <v>1292</v>
          </cell>
          <cell r="H161">
            <v>1400</v>
          </cell>
          <cell r="I161" t="str">
            <v>n.d.</v>
          </cell>
          <cell r="J161">
            <v>60</v>
          </cell>
          <cell r="K161">
            <v>0</v>
          </cell>
          <cell r="L161">
            <v>726</v>
          </cell>
          <cell r="M161">
            <v>0</v>
          </cell>
          <cell r="N161">
            <v>0</v>
          </cell>
          <cell r="O161">
            <v>197</v>
          </cell>
          <cell r="P161">
            <v>0</v>
          </cell>
          <cell r="Q161">
            <v>32</v>
          </cell>
          <cell r="R161">
            <v>227</v>
          </cell>
          <cell r="S161">
            <v>286</v>
          </cell>
          <cell r="T161">
            <v>126</v>
          </cell>
          <cell r="U161" t="str">
            <v>n.d.</v>
          </cell>
          <cell r="V161">
            <v>752</v>
          </cell>
          <cell r="W161">
            <v>0</v>
          </cell>
          <cell r="X161">
            <v>100</v>
          </cell>
          <cell r="Y161">
            <v>0</v>
          </cell>
          <cell r="Z161">
            <v>2538</v>
          </cell>
          <cell r="AA161">
            <v>2553</v>
          </cell>
          <cell r="AB161">
            <v>0</v>
          </cell>
          <cell r="AC161" t="str">
            <v>n.d.</v>
          </cell>
          <cell r="AD161" t="str">
            <v>n.d.</v>
          </cell>
          <cell r="AE161">
            <v>1492</v>
          </cell>
          <cell r="AF161">
            <v>1100</v>
          </cell>
          <cell r="AG161">
            <v>256</v>
          </cell>
        </row>
        <row r="162">
          <cell r="K162">
            <v>1452</v>
          </cell>
          <cell r="L162">
            <v>1452</v>
          </cell>
        </row>
        <row r="163">
          <cell r="B163" t="str">
            <v>di cui CIGS</v>
          </cell>
          <cell r="D163" t="str">
            <v>n.d.</v>
          </cell>
          <cell r="E163" t="str">
            <v>n.d.</v>
          </cell>
          <cell r="F163" t="str">
            <v>n.d.</v>
          </cell>
          <cell r="G163" t="str">
            <v>n.d.</v>
          </cell>
          <cell r="H163" t="str">
            <v>n.d.</v>
          </cell>
          <cell r="I163" t="str">
            <v>n.d.</v>
          </cell>
          <cell r="J163">
            <v>60</v>
          </cell>
          <cell r="K163" t="str">
            <v>n.d.</v>
          </cell>
          <cell r="L163" t="str">
            <v>n.d.</v>
          </cell>
          <cell r="M163" t="str">
            <v>n.d.</v>
          </cell>
          <cell r="N163" t="str">
            <v>n.d.</v>
          </cell>
          <cell r="O163" t="str">
            <v>n.d.</v>
          </cell>
          <cell r="P163" t="str">
            <v>n.d.</v>
          </cell>
          <cell r="Q163" t="str">
            <v>n.d.</v>
          </cell>
          <cell r="R163" t="str">
            <v>n.d.</v>
          </cell>
          <cell r="S163" t="str">
            <v>n.d.</v>
          </cell>
          <cell r="T163" t="str">
            <v>n.d.</v>
          </cell>
          <cell r="U163" t="str">
            <v>n.d.</v>
          </cell>
          <cell r="V163">
            <v>350</v>
          </cell>
          <cell r="W163" t="str">
            <v>n.d.</v>
          </cell>
          <cell r="X163" t="str">
            <v>n.d.</v>
          </cell>
          <cell r="Y163" t="str">
            <v>n.d.</v>
          </cell>
          <cell r="Z163">
            <v>914</v>
          </cell>
          <cell r="AA163">
            <v>914</v>
          </cell>
          <cell r="AB163" t="str">
            <v>n.d.</v>
          </cell>
          <cell r="AC163" t="str">
            <v>n.d.</v>
          </cell>
          <cell r="AD163" t="str">
            <v>n.d.</v>
          </cell>
          <cell r="AE163" t="str">
            <v>n.d.</v>
          </cell>
          <cell r="AF163" t="str">
            <v>n.d.</v>
          </cell>
          <cell r="AG163" t="str">
            <v>n.d.</v>
          </cell>
        </row>
        <row r="164">
          <cell r="B164" t="str">
            <v>di cui dipendenti attivi (netto CIGS)</v>
          </cell>
          <cell r="D164">
            <v>553</v>
          </cell>
          <cell r="E164">
            <v>596</v>
          </cell>
          <cell r="F164">
            <v>0</v>
          </cell>
          <cell r="G164">
            <v>1292</v>
          </cell>
          <cell r="H164">
            <v>1400</v>
          </cell>
          <cell r="I164" t="str">
            <v>n.d.</v>
          </cell>
          <cell r="J164">
            <v>0</v>
          </cell>
          <cell r="K164">
            <v>0</v>
          </cell>
          <cell r="L164">
            <v>726</v>
          </cell>
          <cell r="M164">
            <v>0</v>
          </cell>
          <cell r="N164">
            <v>0</v>
          </cell>
          <cell r="O164">
            <v>197</v>
          </cell>
          <cell r="P164">
            <v>0</v>
          </cell>
          <cell r="Q164">
            <v>32</v>
          </cell>
          <cell r="R164">
            <v>227</v>
          </cell>
          <cell r="S164">
            <v>286</v>
          </cell>
          <cell r="T164">
            <v>126</v>
          </cell>
          <cell r="U164" t="str">
            <v>n.d.</v>
          </cell>
          <cell r="V164">
            <v>402</v>
          </cell>
          <cell r="W164">
            <v>0</v>
          </cell>
          <cell r="X164">
            <v>100</v>
          </cell>
          <cell r="Y164">
            <v>0</v>
          </cell>
          <cell r="Z164">
            <v>1624</v>
          </cell>
          <cell r="AA164">
            <v>1639</v>
          </cell>
          <cell r="AB164">
            <v>0</v>
          </cell>
          <cell r="AC164" t="str">
            <v>n.d.</v>
          </cell>
          <cell r="AD164" t="str">
            <v>n.d.</v>
          </cell>
          <cell r="AE164">
            <v>1492</v>
          </cell>
          <cell r="AF164">
            <v>1100</v>
          </cell>
          <cell r="AG164">
            <v>256</v>
          </cell>
        </row>
        <row r="165">
          <cell r="B165" t="str">
            <v>% CIGS/ totale dipendenti</v>
          </cell>
          <cell r="D165" t="str">
            <v>-</v>
          </cell>
          <cell r="E165" t="str">
            <v>-</v>
          </cell>
          <cell r="F165" t="str">
            <v>-</v>
          </cell>
          <cell r="G165" t="str">
            <v>-</v>
          </cell>
          <cell r="H165" t="str">
            <v>-</v>
          </cell>
          <cell r="I165" t="str">
            <v>-</v>
          </cell>
          <cell r="J165">
            <v>1</v>
          </cell>
          <cell r="K165" t="str">
            <v>-</v>
          </cell>
          <cell r="L165" t="str">
            <v>-</v>
          </cell>
          <cell r="M165" t="str">
            <v>-</v>
          </cell>
          <cell r="N165" t="str">
            <v>-</v>
          </cell>
          <cell r="O165" t="str">
            <v>-</v>
          </cell>
          <cell r="P165" t="str">
            <v>-</v>
          </cell>
          <cell r="Q165" t="str">
            <v>-</v>
          </cell>
          <cell r="R165" t="str">
            <v>-</v>
          </cell>
          <cell r="S165" t="str">
            <v>-</v>
          </cell>
          <cell r="T165" t="str">
            <v>-</v>
          </cell>
          <cell r="U165" t="str">
            <v>-</v>
          </cell>
          <cell r="V165">
            <v>0.46542553191489361</v>
          </cell>
          <cell r="W165" t="str">
            <v>-</v>
          </cell>
          <cell r="X165" t="str">
            <v>-</v>
          </cell>
          <cell r="Y165" t="str">
            <v>-</v>
          </cell>
          <cell r="Z165">
            <v>0.36012608353033887</v>
          </cell>
          <cell r="AA165">
            <v>0.35801018409714064</v>
          </cell>
          <cell r="AB165" t="str">
            <v>-</v>
          </cell>
          <cell r="AC165" t="str">
            <v>-</v>
          </cell>
          <cell r="AD165" t="str">
            <v>-</v>
          </cell>
          <cell r="AE165" t="str">
            <v>-</v>
          </cell>
          <cell r="AF165" t="str">
            <v>-</v>
          </cell>
          <cell r="AG165" t="str">
            <v>-</v>
          </cell>
        </row>
        <row r="166">
          <cell r="B166" t="str">
            <v>% dipendenti attivi / totale dipendenti</v>
          </cell>
          <cell r="D166" t="str">
            <v>-</v>
          </cell>
          <cell r="E166" t="str">
            <v>-</v>
          </cell>
          <cell r="F166" t="str">
            <v>-</v>
          </cell>
          <cell r="G166" t="str">
            <v>-</v>
          </cell>
          <cell r="H166" t="str">
            <v>-</v>
          </cell>
          <cell r="I166" t="str">
            <v>-</v>
          </cell>
          <cell r="J166">
            <v>0</v>
          </cell>
          <cell r="K166" t="str">
            <v>-</v>
          </cell>
          <cell r="L166" t="str">
            <v>-</v>
          </cell>
          <cell r="M166" t="str">
            <v>-</v>
          </cell>
          <cell r="N166" t="str">
            <v>-</v>
          </cell>
          <cell r="O166" t="str">
            <v>-</v>
          </cell>
          <cell r="P166" t="str">
            <v>-</v>
          </cell>
          <cell r="Q166" t="str">
            <v>-</v>
          </cell>
          <cell r="R166" t="str">
            <v>-</v>
          </cell>
          <cell r="S166" t="str">
            <v>-</v>
          </cell>
          <cell r="T166" t="str">
            <v>-</v>
          </cell>
          <cell r="U166" t="str">
            <v>-</v>
          </cell>
          <cell r="V166">
            <v>0.53457446808510634</v>
          </cell>
          <cell r="W166" t="str">
            <v>-</v>
          </cell>
          <cell r="X166" t="str">
            <v>-</v>
          </cell>
          <cell r="Y166" t="str">
            <v>-</v>
          </cell>
          <cell r="Z166">
            <v>0.63987391646966119</v>
          </cell>
          <cell r="AA166">
            <v>0.64198981590285942</v>
          </cell>
          <cell r="AB166" t="str">
            <v>-</v>
          </cell>
          <cell r="AC166" t="str">
            <v>-</v>
          </cell>
          <cell r="AD166" t="str">
            <v>-</v>
          </cell>
          <cell r="AE166" t="str">
            <v>-</v>
          </cell>
          <cell r="AF166" t="str">
            <v>-</v>
          </cell>
          <cell r="AG166" t="str">
            <v>-</v>
          </cell>
        </row>
        <row r="167">
          <cell r="B167" t="str">
            <v>dirigenti / totale dipendenti</v>
          </cell>
          <cell r="D167">
            <v>1.4466546112115732E-2</v>
          </cell>
          <cell r="E167">
            <v>6.7114093959731542E-3</v>
          </cell>
          <cell r="F167" t="str">
            <v>n.d.</v>
          </cell>
          <cell r="G167">
            <v>6.9659442724458202E-3</v>
          </cell>
          <cell r="H167">
            <v>6.4285714285714285E-3</v>
          </cell>
          <cell r="I167" t="str">
            <v>n.d.</v>
          </cell>
          <cell r="J167">
            <v>0</v>
          </cell>
          <cell r="K167" t="str">
            <v>n.d.</v>
          </cell>
          <cell r="L167">
            <v>1.6528925619834711E-2</v>
          </cell>
          <cell r="M167" t="str">
            <v>n.d.</v>
          </cell>
          <cell r="N167" t="str">
            <v>n.d.</v>
          </cell>
          <cell r="O167" t="str">
            <v>n.d.</v>
          </cell>
          <cell r="P167" t="str">
            <v>n.d.</v>
          </cell>
          <cell r="Q167" t="str">
            <v>n.d.</v>
          </cell>
          <cell r="R167">
            <v>7.9295154185022032E-2</v>
          </cell>
          <cell r="S167">
            <v>5.944055944055944E-2</v>
          </cell>
          <cell r="T167" t="str">
            <v>n.d.</v>
          </cell>
          <cell r="U167" t="str">
            <v>n.d.</v>
          </cell>
          <cell r="V167">
            <v>1.3297872340425532E-3</v>
          </cell>
          <cell r="W167" t="str">
            <v>n.d.</v>
          </cell>
          <cell r="X167">
            <v>0.01</v>
          </cell>
          <cell r="Y167" t="str">
            <v>n.d.</v>
          </cell>
          <cell r="Z167">
            <v>7.0921985815602835E-3</v>
          </cell>
          <cell r="AA167">
            <v>7.0505287896592246E-3</v>
          </cell>
          <cell r="AB167" t="str">
            <v>n.d.</v>
          </cell>
          <cell r="AC167" t="str">
            <v>n.d.</v>
          </cell>
          <cell r="AD167" t="str">
            <v>n.d.</v>
          </cell>
          <cell r="AE167">
            <v>5.3619302949061663E-3</v>
          </cell>
          <cell r="AF167">
            <v>4.5454545454545452E-3</v>
          </cell>
          <cell r="AG167">
            <v>1.953125E-2</v>
          </cell>
        </row>
      </sheetData>
      <sheetData sheetId="4" refreshError="1">
        <row r="10">
          <cell r="B10" t="str">
            <v xml:space="preserve">Alpitel </v>
          </cell>
          <cell r="D10">
            <v>95.256969999999995</v>
          </cell>
          <cell r="H10">
            <v>-43.547792000000001</v>
          </cell>
          <cell r="J10">
            <v>-19.533335999999998</v>
          </cell>
          <cell r="L10">
            <v>-25.856462999999998</v>
          </cell>
          <cell r="N10">
            <v>-23.241015999999998</v>
          </cell>
          <cell r="P10">
            <v>-1.583388</v>
          </cell>
          <cell r="R10">
            <v>-1.0320590000000001</v>
          </cell>
          <cell r="T10">
            <v>-88.937590999999998</v>
          </cell>
          <cell r="V10">
            <v>6.8371190000000013</v>
          </cell>
          <cell r="W10">
            <v>7.1775524667643753E-2</v>
          </cell>
          <cell r="Y10">
            <v>553</v>
          </cell>
          <cell r="AA10" t="str">
            <v>n.d.</v>
          </cell>
          <cell r="AD10" t="e">
            <v>#VALUE!</v>
          </cell>
          <cell r="AF10">
            <v>2.229408842401523</v>
          </cell>
        </row>
        <row r="12">
          <cell r="B12" t="str">
            <v>Ceit Impianti</v>
          </cell>
          <cell r="D12">
            <v>76.854856000000012</v>
          </cell>
          <cell r="H12">
            <v>-35.436958000000004</v>
          </cell>
          <cell r="J12">
            <v>-20.078580000000002</v>
          </cell>
          <cell r="L12">
            <v>-16.960816000000001</v>
          </cell>
          <cell r="N12">
            <v>-14.994407000000001</v>
          </cell>
          <cell r="P12">
            <v>-1.6854769999999999</v>
          </cell>
          <cell r="R12">
            <v>-0.28093200000000002</v>
          </cell>
          <cell r="T12">
            <v>-72.476354000000015</v>
          </cell>
          <cell r="V12">
            <v>5.128633999999991</v>
          </cell>
          <cell r="W12">
            <v>6.6731424231671069E-2</v>
          </cell>
          <cell r="Y12">
            <v>596</v>
          </cell>
          <cell r="AA12" t="str">
            <v>n.d.</v>
          </cell>
          <cell r="AD12" t="e">
            <v>#VALUE!</v>
          </cell>
          <cell r="AF12">
            <v>1.7649135546438046</v>
          </cell>
        </row>
        <row r="14">
          <cell r="B14" t="str">
            <v>Ciet cnsldt.</v>
          </cell>
          <cell r="D14">
            <v>0</v>
          </cell>
          <cell r="H14">
            <v>0</v>
          </cell>
          <cell r="J14">
            <v>0</v>
          </cell>
          <cell r="L14">
            <v>0</v>
          </cell>
          <cell r="N14">
            <v>0</v>
          </cell>
          <cell r="P14">
            <v>0</v>
          </cell>
          <cell r="R14">
            <v>0</v>
          </cell>
          <cell r="T14">
            <v>0</v>
          </cell>
          <cell r="V14">
            <v>0</v>
          </cell>
          <cell r="W14" t="e">
            <v>#DIV/0!</v>
          </cell>
          <cell r="Y14">
            <v>0</v>
          </cell>
          <cell r="AA14" t="str">
            <v>n.d.</v>
          </cell>
          <cell r="AD14" t="e">
            <v>#VALUE!</v>
          </cell>
          <cell r="AF14" t="e">
            <v>#DIV/0!</v>
          </cell>
        </row>
        <row r="16">
          <cell r="B16" t="str">
            <v>Ciet</v>
          </cell>
          <cell r="D16">
            <v>112.682795</v>
          </cell>
          <cell r="H16">
            <v>-30.268782000000002</v>
          </cell>
          <cell r="J16">
            <v>-39.679313999999998</v>
          </cell>
          <cell r="L16">
            <v>-39.027518000000001</v>
          </cell>
          <cell r="N16">
            <v>-25.383255000000002</v>
          </cell>
          <cell r="P16">
            <v>-8.6173920000000006</v>
          </cell>
          <cell r="R16">
            <v>-5.0268709999999999</v>
          </cell>
          <cell r="T16">
            <v>-108.97561399999999</v>
          </cell>
          <cell r="V16">
            <v>9.3986779999999897</v>
          </cell>
          <cell r="W16">
            <v>8.3408278965746194E-2</v>
          </cell>
          <cell r="Y16">
            <v>1292</v>
          </cell>
          <cell r="AA16" t="str">
            <v>n.d.</v>
          </cell>
          <cell r="AD16" t="e">
            <v>#VALUE!</v>
          </cell>
          <cell r="AF16">
            <v>0.76283531514682945</v>
          </cell>
        </row>
        <row r="18">
          <cell r="B18" t="str">
            <v>Ciet Consolidato</v>
          </cell>
          <cell r="D18">
            <v>118.858423</v>
          </cell>
          <cell r="H18">
            <v>-31.857232</v>
          </cell>
          <cell r="J18">
            <v>-41.911067000000003</v>
          </cell>
          <cell r="L18">
            <v>-44.251335000000005</v>
          </cell>
          <cell r="N18">
            <v>-33.812868000000002</v>
          </cell>
          <cell r="P18">
            <v>-8.9615080000000003</v>
          </cell>
          <cell r="R18">
            <v>-1.4769589999999999</v>
          </cell>
          <cell r="T18">
            <v>-118.019634</v>
          </cell>
          <cell r="V18">
            <v>9.1696600000000075</v>
          </cell>
          <cell r="W18">
            <v>7.7147750816111763E-2</v>
          </cell>
          <cell r="Y18">
            <v>1400</v>
          </cell>
          <cell r="AA18" t="str">
            <v>n.d.</v>
          </cell>
          <cell r="AD18" t="e">
            <v>#VALUE!</v>
          </cell>
          <cell r="AF18">
            <v>0.76011503119211921</v>
          </cell>
        </row>
        <row r="20">
          <cell r="B20" t="str">
            <v xml:space="preserve">Elettromontaggi </v>
          </cell>
          <cell r="D20">
            <v>107.151488</v>
          </cell>
          <cell r="H20">
            <v>-42.321773999999998</v>
          </cell>
          <cell r="J20">
            <v>-24.372555999999999</v>
          </cell>
          <cell r="L20">
            <v>-33.663402000000005</v>
          </cell>
          <cell r="N20">
            <v>-28.730678000000001</v>
          </cell>
          <cell r="P20">
            <v>-4.24153</v>
          </cell>
          <cell r="R20">
            <v>-0.69119399999999998</v>
          </cell>
          <cell r="T20">
            <v>-100.357732</v>
          </cell>
          <cell r="V20">
            <v>7.2656080000000003</v>
          </cell>
          <cell r="W20">
            <v>6.7806879172783871E-2</v>
          </cell>
          <cell r="Y20" t="str">
            <v>n.d.</v>
          </cell>
          <cell r="AA20" t="str">
            <v>n.d.</v>
          </cell>
          <cell r="AD20" t="e">
            <v>#VALUE!</v>
          </cell>
          <cell r="AF20" t="e">
            <v>#VALUE!</v>
          </cell>
        </row>
        <row r="22">
          <cell r="B22" t="str">
            <v>C.I.T.E.</v>
          </cell>
          <cell r="D22">
            <v>6.0411460000000003</v>
          </cell>
          <cell r="H22">
            <v>-3.5447679999999999</v>
          </cell>
          <cell r="J22">
            <v>-2.1387710000000002</v>
          </cell>
          <cell r="L22">
            <v>-1.661619</v>
          </cell>
          <cell r="N22">
            <v>-0.95413400000000004</v>
          </cell>
          <cell r="P22">
            <v>-0.47169800000000001</v>
          </cell>
          <cell r="R22">
            <v>-0.235787</v>
          </cell>
          <cell r="T22">
            <v>-7.3451579999999996</v>
          </cell>
          <cell r="V22">
            <v>-1.2988090000000003</v>
          </cell>
          <cell r="W22">
            <v>-0.21499381077696189</v>
          </cell>
          <cell r="Y22">
            <v>60</v>
          </cell>
          <cell r="AA22">
            <v>60</v>
          </cell>
          <cell r="AD22" t="e">
            <v>#DIV/0!</v>
          </cell>
          <cell r="AF22">
            <v>1.6573854797918988</v>
          </cell>
        </row>
        <row r="24">
          <cell r="B24" t="str">
            <v>E.T.S. (attività cessata)</v>
          </cell>
          <cell r="D24">
            <v>0</v>
          </cell>
          <cell r="H24">
            <v>0</v>
          </cell>
          <cell r="J24">
            <v>0</v>
          </cell>
          <cell r="L24">
            <v>0</v>
          </cell>
          <cell r="N24">
            <v>0</v>
          </cell>
          <cell r="P24">
            <v>0</v>
          </cell>
          <cell r="R24">
            <v>0</v>
          </cell>
          <cell r="T24">
            <v>0</v>
          </cell>
          <cell r="V24">
            <v>0</v>
          </cell>
          <cell r="W24" t="e">
            <v>#DIV/0!</v>
          </cell>
          <cell r="Y24">
            <v>0</v>
          </cell>
          <cell r="AA24" t="str">
            <v>n.d.</v>
          </cell>
          <cell r="AD24" t="e">
            <v>#VALUE!</v>
          </cell>
          <cell r="AF24" t="e">
            <v>#DIV/0!</v>
          </cell>
        </row>
        <row r="26">
          <cell r="B26" t="str">
            <v>Gemmo Impianti</v>
          </cell>
          <cell r="D26">
            <v>153.31897599999999</v>
          </cell>
          <cell r="H26">
            <v>-69.347354999999993</v>
          </cell>
          <cell r="J26">
            <v>-32.289915999999998</v>
          </cell>
          <cell r="L26">
            <v>-46.349176999999997</v>
          </cell>
          <cell r="N26">
            <v>-40.244143000000001</v>
          </cell>
          <cell r="P26">
            <v>-4.9029220000000002</v>
          </cell>
          <cell r="R26">
            <v>-1.2021120000000001</v>
          </cell>
          <cell r="T26">
            <v>-147.986448</v>
          </cell>
          <cell r="V26">
            <v>5.6331729999999993</v>
          </cell>
          <cell r="W26">
            <v>3.6741525067321083E-2</v>
          </cell>
          <cell r="Y26">
            <v>726</v>
          </cell>
          <cell r="AA26" t="str">
            <v>n.d.</v>
          </cell>
          <cell r="AD26" t="e">
            <v>#VALUE!</v>
          </cell>
          <cell r="AF26">
            <v>2.1476474265216421</v>
          </cell>
        </row>
        <row r="28">
          <cell r="B28" t="str">
            <v>Ghio (attività cessata)</v>
          </cell>
          <cell r="D28">
            <v>0</v>
          </cell>
          <cell r="H28">
            <v>0</v>
          </cell>
          <cell r="J28">
            <v>0</v>
          </cell>
          <cell r="L28">
            <v>0</v>
          </cell>
          <cell r="N28">
            <v>0</v>
          </cell>
          <cell r="P28">
            <v>0</v>
          </cell>
          <cell r="R28">
            <v>0</v>
          </cell>
          <cell r="T28">
            <v>0</v>
          </cell>
          <cell r="V28">
            <v>0</v>
          </cell>
          <cell r="W28" t="e">
            <v>#DIV/0!</v>
          </cell>
          <cell r="Y28">
            <v>0</v>
          </cell>
          <cell r="AA28" t="str">
            <v>n.d.</v>
          </cell>
          <cell r="AD28" t="e">
            <v>#VALUE!</v>
          </cell>
          <cell r="AF28" t="e">
            <v>#DIV/0!</v>
          </cell>
        </row>
        <row r="30">
          <cell r="B30" t="str">
            <v>Gruppo Igefi</v>
          </cell>
          <cell r="D30">
            <v>0</v>
          </cell>
          <cell r="H30">
            <v>0</v>
          </cell>
          <cell r="J30">
            <v>0</v>
          </cell>
          <cell r="L30">
            <v>0</v>
          </cell>
          <cell r="N30">
            <v>0</v>
          </cell>
          <cell r="P30">
            <v>0</v>
          </cell>
          <cell r="R30">
            <v>0</v>
          </cell>
          <cell r="T30">
            <v>0</v>
          </cell>
          <cell r="V30">
            <v>0</v>
          </cell>
          <cell r="W30" t="e">
            <v>#DIV/0!</v>
          </cell>
          <cell r="Y30">
            <v>0</v>
          </cell>
          <cell r="AA30" t="str">
            <v>n.d.</v>
          </cell>
          <cell r="AD30" t="e">
            <v>#VALUE!</v>
          </cell>
          <cell r="AF30" t="e">
            <v>#DIV/0!</v>
          </cell>
        </row>
        <row r="32">
          <cell r="B32" t="str">
            <v xml:space="preserve">I.CO.T. </v>
          </cell>
          <cell r="D32">
            <v>48.026705999999997</v>
          </cell>
          <cell r="H32">
            <v>-27.748567999999999</v>
          </cell>
          <cell r="J32">
            <v>-6.1069339999999999</v>
          </cell>
          <cell r="L32">
            <v>-7.7028429999999997</v>
          </cell>
          <cell r="N32">
            <v>-4.1929249999999998</v>
          </cell>
          <cell r="P32">
            <v>-1.9056759999999999</v>
          </cell>
          <cell r="R32">
            <v>-1.6042419999999999</v>
          </cell>
          <cell r="T32">
            <v>-41.558345000000003</v>
          </cell>
          <cell r="V32">
            <v>6.5717429999999979</v>
          </cell>
          <cell r="W32">
            <v>0.13683518082626775</v>
          </cell>
          <cell r="Y32">
            <v>197</v>
          </cell>
          <cell r="AA32" t="str">
            <v>n.d.</v>
          </cell>
          <cell r="AD32" t="e">
            <v>#VALUE!</v>
          </cell>
          <cell r="AF32">
            <v>4.5437805615714861</v>
          </cell>
        </row>
        <row r="34">
          <cell r="B34" t="str">
            <v>I.CO.T. Tec</v>
          </cell>
          <cell r="D34">
            <v>0</v>
          </cell>
          <cell r="H34">
            <v>0</v>
          </cell>
          <cell r="J34">
            <v>0</v>
          </cell>
          <cell r="L34">
            <v>0</v>
          </cell>
          <cell r="N34">
            <v>0</v>
          </cell>
          <cell r="P34">
            <v>0</v>
          </cell>
          <cell r="R34">
            <v>0</v>
          </cell>
          <cell r="T34">
            <v>0</v>
          </cell>
          <cell r="V34">
            <v>0</v>
          </cell>
          <cell r="W34" t="e">
            <v>#DIV/0!</v>
          </cell>
          <cell r="Y34">
            <v>0</v>
          </cell>
          <cell r="AA34" t="str">
            <v>n.d.</v>
          </cell>
          <cell r="AD34" t="e">
            <v>#VALUE!</v>
          </cell>
          <cell r="AF34" t="e">
            <v>#DIV/0!</v>
          </cell>
        </row>
        <row r="36">
          <cell r="B36" t="str">
            <v>I.CO.T. Engineering Srl</v>
          </cell>
          <cell r="D36">
            <v>16.644474000000002</v>
          </cell>
          <cell r="H36">
            <v>-11.372545000000001</v>
          </cell>
          <cell r="J36">
            <v>-1.1680919999999999</v>
          </cell>
          <cell r="L36">
            <v>-2.2521179999999998</v>
          </cell>
          <cell r="N36">
            <v>-1.843526</v>
          </cell>
          <cell r="P36">
            <v>-0.14605099999999999</v>
          </cell>
          <cell r="R36">
            <v>-0.26254100000000002</v>
          </cell>
          <cell r="T36">
            <v>-14.792755</v>
          </cell>
          <cell r="V36">
            <v>1.8520529999999997</v>
          </cell>
          <cell r="W36">
            <v>0.11127134447144436</v>
          </cell>
          <cell r="Y36">
            <v>32</v>
          </cell>
          <cell r="AA36" t="str">
            <v>n.d.</v>
          </cell>
          <cell r="AD36" t="e">
            <v>#VALUE!</v>
          </cell>
          <cell r="AF36">
            <v>9.7360011026528746</v>
          </cell>
        </row>
        <row r="38">
          <cell r="B38" t="str">
            <v>I.Net</v>
          </cell>
          <cell r="D38">
            <v>42.985179000000002</v>
          </cell>
          <cell r="H38">
            <v>-7.6804490000000003</v>
          </cell>
          <cell r="J38">
            <v>-12.101899</v>
          </cell>
          <cell r="L38">
            <v>-20.109838</v>
          </cell>
          <cell r="N38">
            <v>-14.870539000000001</v>
          </cell>
          <cell r="P38">
            <v>-4.7227870000000003</v>
          </cell>
          <cell r="R38">
            <v>-0.51651199999999997</v>
          </cell>
          <cell r="T38">
            <v>-39.892185999999995</v>
          </cell>
          <cell r="V38">
            <v>3.5624579999999995</v>
          </cell>
          <cell r="W38">
            <v>8.2876425849011795E-2</v>
          </cell>
          <cell r="Y38">
            <v>227</v>
          </cell>
          <cell r="AA38" t="str">
            <v>n.d.</v>
          </cell>
          <cell r="AD38" t="e">
            <v>#VALUE!</v>
          </cell>
          <cell r="AF38">
            <v>0.63464824817989318</v>
          </cell>
        </row>
        <row r="40">
          <cell r="B40" t="str">
            <v>I.Net Consolidato</v>
          </cell>
          <cell r="D40">
            <v>49.501000000000005</v>
          </cell>
          <cell r="H40">
            <v>-9.0679999999999996</v>
          </cell>
          <cell r="J40">
            <v>-13.43</v>
          </cell>
          <cell r="L40">
            <v>-22.451000000000001</v>
          </cell>
          <cell r="N40">
            <v>-18.055</v>
          </cell>
          <cell r="P40">
            <v>-3.8050000000000002</v>
          </cell>
          <cell r="R40">
            <v>-0.59099999999999997</v>
          </cell>
          <cell r="T40">
            <v>-44.948999999999998</v>
          </cell>
          <cell r="V40">
            <v>5.1440000000000055</v>
          </cell>
          <cell r="W40">
            <v>0.1039170925839883</v>
          </cell>
          <cell r="Y40">
            <v>286</v>
          </cell>
          <cell r="AA40" t="str">
            <v>n.d.</v>
          </cell>
          <cell r="AD40" t="e">
            <v>#VALUE!</v>
          </cell>
          <cell r="AF40">
            <v>0.67520476545048402</v>
          </cell>
        </row>
        <row r="42">
          <cell r="B42" t="str">
            <v>I.T.E.</v>
          </cell>
          <cell r="D42">
            <v>6.2584779999999993</v>
          </cell>
          <cell r="H42">
            <v>-1.021552</v>
          </cell>
          <cell r="J42">
            <v>-3.7424360000000001</v>
          </cell>
          <cell r="L42">
            <v>-1.4902150000000001</v>
          </cell>
          <cell r="N42">
            <v>-1.047469</v>
          </cell>
          <cell r="P42">
            <v>-0.32863500000000001</v>
          </cell>
          <cell r="R42">
            <v>-0.114111</v>
          </cell>
          <cell r="T42">
            <v>-6.2542030000000004</v>
          </cell>
          <cell r="V42">
            <v>0.17916399999999832</v>
          </cell>
          <cell r="W42">
            <v>2.862740749428189E-2</v>
          </cell>
          <cell r="Y42">
            <v>126</v>
          </cell>
          <cell r="AA42" t="str">
            <v>n.d.</v>
          </cell>
          <cell r="AD42" t="e">
            <v>#VALUE!</v>
          </cell>
          <cell r="AF42">
            <v>0.27296445416835446</v>
          </cell>
        </row>
        <row r="44">
          <cell r="B44" t="str">
            <v>Itel</v>
          </cell>
          <cell r="D44">
            <v>0</v>
          </cell>
          <cell r="H44">
            <v>0</v>
          </cell>
          <cell r="J44">
            <v>0</v>
          </cell>
          <cell r="L44">
            <v>0</v>
          </cell>
          <cell r="N44">
            <v>0</v>
          </cell>
          <cell r="P44">
            <v>0</v>
          </cell>
          <cell r="R44">
            <v>0</v>
          </cell>
          <cell r="T44">
            <v>0</v>
          </cell>
          <cell r="V44">
            <v>7.5992000000000004E-2</v>
          </cell>
          <cell r="W44" t="e">
            <v>#DIV/0!</v>
          </cell>
          <cell r="Y44" t="str">
            <v>n.d.</v>
          </cell>
          <cell r="AA44" t="str">
            <v>n.d.</v>
          </cell>
          <cell r="AD44" t="e">
            <v>#VALUE!</v>
          </cell>
          <cell r="AF44" t="e">
            <v>#VALUE!</v>
          </cell>
        </row>
        <row r="46">
          <cell r="B46" t="str">
            <v>Mazzoni</v>
          </cell>
          <cell r="D46">
            <v>34.202102000000004</v>
          </cell>
          <cell r="H46">
            <v>-14.719937</v>
          </cell>
          <cell r="J46">
            <v>-13.902635999999999</v>
          </cell>
          <cell r="L46">
            <v>-5.081982</v>
          </cell>
          <cell r="N46">
            <v>-2.8506490000000002</v>
          </cell>
          <cell r="P46">
            <v>-1.580117</v>
          </cell>
          <cell r="R46">
            <v>-0.65121600000000002</v>
          </cell>
          <cell r="T46">
            <v>-33.704554999999999</v>
          </cell>
          <cell r="V46">
            <v>2.1209690000000023</v>
          </cell>
          <cell r="W46">
            <v>6.2012825995314616E-2</v>
          </cell>
          <cell r="Y46">
            <v>752</v>
          </cell>
          <cell r="AA46">
            <v>350</v>
          </cell>
          <cell r="AD46">
            <v>85079.855721393033</v>
          </cell>
          <cell r="AF46">
            <v>1.058787484618025</v>
          </cell>
        </row>
        <row r="48">
          <cell r="B48" t="str">
            <v>Padovani (attività cessata)</v>
          </cell>
          <cell r="D48">
            <v>0</v>
          </cell>
          <cell r="H48">
            <v>0</v>
          </cell>
          <cell r="J48">
            <v>0</v>
          </cell>
          <cell r="L48">
            <v>0</v>
          </cell>
          <cell r="N48">
            <v>0</v>
          </cell>
          <cell r="P48">
            <v>0</v>
          </cell>
          <cell r="R48">
            <v>0</v>
          </cell>
          <cell r="T48">
            <v>0</v>
          </cell>
          <cell r="V48">
            <v>0</v>
          </cell>
          <cell r="W48" t="e">
            <v>#DIV/0!</v>
          </cell>
          <cell r="Y48">
            <v>0</v>
          </cell>
          <cell r="AA48" t="str">
            <v>n.d.</v>
          </cell>
          <cell r="AD48" t="e">
            <v>#VALUE!</v>
          </cell>
          <cell r="AF48" t="e">
            <v>#DIV/0!</v>
          </cell>
        </row>
        <row r="50">
          <cell r="B50" t="str">
            <v>Sensi</v>
          </cell>
          <cell r="D50">
            <v>14.26332</v>
          </cell>
          <cell r="H50">
            <v>-7.9674560000000003</v>
          </cell>
          <cell r="J50">
            <v>-3.6309279999999999</v>
          </cell>
          <cell r="L50">
            <v>-1.9429429999999999</v>
          </cell>
          <cell r="N50">
            <v>-1.2030839999999998</v>
          </cell>
          <cell r="P50">
            <v>-0.24710599999999999</v>
          </cell>
          <cell r="R50">
            <v>-0.492753</v>
          </cell>
          <cell r="T50">
            <v>-13.541326999999999</v>
          </cell>
          <cell r="V50">
            <v>1.0608129999999978</v>
          </cell>
          <cell r="W50">
            <v>7.4373497895300511E-2</v>
          </cell>
          <cell r="Y50">
            <v>100</v>
          </cell>
          <cell r="AA50" t="str">
            <v>n.d.</v>
          </cell>
          <cell r="AD50" t="e">
            <v>#VALUE!</v>
          </cell>
          <cell r="AF50">
            <v>2.1943304852092909</v>
          </cell>
        </row>
        <row r="52">
          <cell r="B52" t="str">
            <v>Sielte Network</v>
          </cell>
          <cell r="D52">
            <v>0</v>
          </cell>
          <cell r="H52">
            <v>0</v>
          </cell>
          <cell r="J52">
            <v>0</v>
          </cell>
          <cell r="L52">
            <v>0</v>
          </cell>
          <cell r="N52">
            <v>0</v>
          </cell>
          <cell r="P52">
            <v>0</v>
          </cell>
          <cell r="R52">
            <v>0</v>
          </cell>
          <cell r="T52">
            <v>0</v>
          </cell>
          <cell r="V52">
            <v>0</v>
          </cell>
          <cell r="W52" t="e">
            <v>#DIV/0!</v>
          </cell>
          <cell r="Y52">
            <v>0</v>
          </cell>
          <cell r="AA52" t="str">
            <v>n.d.</v>
          </cell>
          <cell r="AD52" t="e">
            <v>#VALUE!</v>
          </cell>
          <cell r="AF52" t="e">
            <v>#DIV/0!</v>
          </cell>
        </row>
        <row r="54">
          <cell r="B54" t="str">
            <v>Sielte</v>
          </cell>
          <cell r="D54">
            <v>175.75039100000001</v>
          </cell>
          <cell r="H54">
            <v>-80.908133000000007</v>
          </cell>
          <cell r="J54">
            <v>-59.559721000000003</v>
          </cell>
          <cell r="L54">
            <v>-31.403422999999997</v>
          </cell>
          <cell r="N54">
            <v>-25.361319999999999</v>
          </cell>
          <cell r="P54">
            <v>-4.7514399999999997</v>
          </cell>
          <cell r="R54">
            <v>-1.2906629999999999</v>
          </cell>
          <cell r="T54">
            <v>-171.87127700000002</v>
          </cell>
          <cell r="V54">
            <v>9.2169530000000179</v>
          </cell>
          <cell r="W54">
            <v>5.2443428134393268E-2</v>
          </cell>
          <cell r="Y54">
            <v>2538</v>
          </cell>
          <cell r="AA54">
            <v>914</v>
          </cell>
          <cell r="AD54">
            <v>108220.68411330049</v>
          </cell>
          <cell r="AF54">
            <v>1.3584370719265122</v>
          </cell>
        </row>
        <row r="56">
          <cell r="B56" t="str">
            <v>Sieti/Itel Consolidato (gruppo Sieti)</v>
          </cell>
          <cell r="D56">
            <v>178.755</v>
          </cell>
          <cell r="H56">
            <v>-82.998000000000005</v>
          </cell>
          <cell r="J56">
            <v>-60.054000000000009</v>
          </cell>
          <cell r="L56">
            <v>-31.980000000000004</v>
          </cell>
          <cell r="N56">
            <v>-25.795000000000002</v>
          </cell>
          <cell r="P56">
            <v>-4.8090000000000002</v>
          </cell>
          <cell r="R56">
            <v>-1.3759999999999999</v>
          </cell>
          <cell r="T56">
            <v>-175.03200000000004</v>
          </cell>
          <cell r="V56">
            <v>9.2740000000000009</v>
          </cell>
          <cell r="W56">
            <v>5.188106626388074E-2</v>
          </cell>
          <cell r="Y56">
            <v>2553</v>
          </cell>
          <cell r="AA56">
            <v>914</v>
          </cell>
          <cell r="AD56">
            <v>109063.45332519829</v>
          </cell>
          <cell r="AF56">
            <v>1.3820561494654811</v>
          </cell>
        </row>
        <row r="58">
          <cell r="B58" t="str">
            <v>Sieti Srl</v>
          </cell>
          <cell r="D58">
            <v>0</v>
          </cell>
          <cell r="H58">
            <v>0</v>
          </cell>
          <cell r="J58">
            <v>0</v>
          </cell>
          <cell r="L58">
            <v>0</v>
          </cell>
          <cell r="N58">
            <v>0</v>
          </cell>
          <cell r="P58">
            <v>0</v>
          </cell>
          <cell r="R58">
            <v>0</v>
          </cell>
          <cell r="T58">
            <v>0</v>
          </cell>
          <cell r="V58">
            <v>0</v>
          </cell>
          <cell r="W58" t="e">
            <v>#DIV/0!</v>
          </cell>
          <cell r="Y58">
            <v>0</v>
          </cell>
          <cell r="AA58" t="str">
            <v>n.d.</v>
          </cell>
          <cell r="AD58" t="e">
            <v>#VALUE!</v>
          </cell>
          <cell r="AF58" t="e">
            <v>#DIV/0!</v>
          </cell>
        </row>
        <row r="60">
          <cell r="B60" t="str">
            <v>Site</v>
          </cell>
          <cell r="D60">
            <v>162.43668499999998</v>
          </cell>
          <cell r="H60">
            <v>-64.398992000000007</v>
          </cell>
          <cell r="J60">
            <v>-43.499175000000001</v>
          </cell>
          <cell r="L60">
            <v>-45.824982999999996</v>
          </cell>
          <cell r="N60">
            <v>-38.461064999999998</v>
          </cell>
          <cell r="P60">
            <v>-6.6470609999999999</v>
          </cell>
          <cell r="R60">
            <v>-0.71685699999999997</v>
          </cell>
          <cell r="T60">
            <v>-153.72315</v>
          </cell>
          <cell r="V60">
            <v>10.090253999999987</v>
          </cell>
          <cell r="W60">
            <v>6.211807388214053E-2</v>
          </cell>
          <cell r="Y60" t="str">
            <v>n.d.</v>
          </cell>
          <cell r="AA60" t="str">
            <v>n.d.</v>
          </cell>
          <cell r="AD60" t="e">
            <v>#VALUE!</v>
          </cell>
          <cell r="AF60" t="e">
            <v>#VALUE!</v>
          </cell>
        </row>
        <row r="62">
          <cell r="B62" t="str">
            <v>S.I.T.E.</v>
          </cell>
          <cell r="D62">
            <v>0.60750000000000004</v>
          </cell>
          <cell r="H62">
            <v>-7.2779999999999997E-2</v>
          </cell>
          <cell r="J62">
            <v>0</v>
          </cell>
          <cell r="L62">
            <v>-0.109919</v>
          </cell>
          <cell r="N62">
            <v>0</v>
          </cell>
          <cell r="P62">
            <v>0</v>
          </cell>
          <cell r="R62">
            <v>-0.109919</v>
          </cell>
          <cell r="T62">
            <v>-0.182699</v>
          </cell>
          <cell r="V62">
            <v>0.45714700000000003</v>
          </cell>
          <cell r="W62">
            <v>0.75250534979423866</v>
          </cell>
          <cell r="Y62" t="str">
            <v>n.d.</v>
          </cell>
          <cell r="AA62" t="str">
            <v>n.d.</v>
          </cell>
          <cell r="AD62" t="e">
            <v>#VALUE!</v>
          </cell>
          <cell r="AF62" t="e">
            <v>#VALUE!</v>
          </cell>
        </row>
        <row r="64">
          <cell r="B64" t="str">
            <v>S.I.T.E. Consolidato</v>
          </cell>
          <cell r="D64">
            <v>162.43668499999998</v>
          </cell>
          <cell r="H64">
            <v>-64.461771999999996</v>
          </cell>
          <cell r="J64">
            <v>-43.499175000000001</v>
          </cell>
          <cell r="L64">
            <v>-45.327401999999999</v>
          </cell>
          <cell r="N64">
            <v>-38.461064999999998</v>
          </cell>
          <cell r="P64">
            <v>-6.039561</v>
          </cell>
          <cell r="R64">
            <v>-0.82677599999999996</v>
          </cell>
          <cell r="T64">
            <v>-153.28834900000001</v>
          </cell>
          <cell r="V64">
            <v>10.547401000000008</v>
          </cell>
          <cell r="W64">
            <v>6.4932382731154661E-2</v>
          </cell>
          <cell r="Y64">
            <v>1492</v>
          </cell>
          <cell r="AA64" t="str">
            <v>n.d.</v>
          </cell>
          <cell r="AD64" t="e">
            <v>#VALUE!</v>
          </cell>
          <cell r="AF64">
            <v>1.4819079212421844</v>
          </cell>
        </row>
        <row r="66">
          <cell r="B66" t="str">
            <v>Valtellina</v>
          </cell>
          <cell r="D66">
            <v>87.409932999999995</v>
          </cell>
          <cell r="H66">
            <v>-26.599509000000001</v>
          </cell>
          <cell r="J66">
            <v>-36.446919999999999</v>
          </cell>
          <cell r="L66">
            <v>-18.046157000000001</v>
          </cell>
          <cell r="N66">
            <v>-14.353873999999999</v>
          </cell>
          <cell r="P66">
            <v>-1.818533</v>
          </cell>
          <cell r="R66">
            <v>-1.87375</v>
          </cell>
          <cell r="T66">
            <v>-81.092586000000011</v>
          </cell>
          <cell r="V66">
            <v>7.4731449999999882</v>
          </cell>
          <cell r="W66">
            <v>8.5495374993594705E-2</v>
          </cell>
          <cell r="Y66">
            <v>1100</v>
          </cell>
          <cell r="AA66" t="str">
            <v>n.d.</v>
          </cell>
          <cell r="AD66" t="e">
            <v>#VALUE!</v>
          </cell>
          <cell r="AF66">
            <v>0.72981500220046036</v>
          </cell>
        </row>
        <row r="68">
          <cell r="B68" t="str">
            <v>Seam</v>
          </cell>
          <cell r="D68">
            <v>23.953634999999998</v>
          </cell>
          <cell r="H68">
            <v>-8.5650259999999996</v>
          </cell>
          <cell r="J68">
            <v>-10.73681</v>
          </cell>
          <cell r="L68">
            <v>-3.0417349999999996</v>
          </cell>
          <cell r="N68">
            <v>-2.1756419999999999</v>
          </cell>
          <cell r="P68">
            <v>-0.83388099999999998</v>
          </cell>
          <cell r="R68">
            <v>-3.2211999999999998E-2</v>
          </cell>
          <cell r="T68">
            <v>-22.343571000000001</v>
          </cell>
          <cell r="V68">
            <v>1.9722849999999994</v>
          </cell>
          <cell r="W68">
            <v>8.2337607632411505E-2</v>
          </cell>
          <cell r="Y68">
            <v>256</v>
          </cell>
          <cell r="AA68" t="str">
            <v>n.d.</v>
          </cell>
          <cell r="AD68" t="e">
            <v>#VALUE!</v>
          </cell>
          <cell r="AF68">
            <v>0.79772539515926977</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
      <sheetName val="prebdg97"/>
      <sheetName val="premi96"/>
    </sheetNames>
    <sheetDataSet>
      <sheetData sheetId="0" refreshError="1"/>
      <sheetData sheetId="1" refreshError="1"/>
      <sheetData sheetId="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 7 SIN"/>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pertina"/>
      <sheetName val="Pag.4  CE Societario"/>
      <sheetName val="Pag.5 CE Societario"/>
      <sheetName val="Pag 6 CE Operation"/>
      <sheetName val="Pag 7 CE Operation"/>
      <sheetName val="Pag 8 CE Account"/>
      <sheetName val="Pag 9 CE Account"/>
      <sheetName val="Pag. 10 CE PM"/>
      <sheetName val="Pag.11 Crediti"/>
      <sheetName val="Pag.12 PFN"/>
      <sheetName val="Pag.13-14 CicloAttivo"/>
      <sheetName val="Pag.15 Org"/>
      <sheetName val="Pag.16 Indicatori"/>
      <sheetName val="Data Base CE"/>
      <sheetName val="Data Base Varie"/>
      <sheetName val="Foglio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5">
          <cell r="A5" t="str">
            <v>Chiave</v>
          </cell>
          <cell r="B5" t="str">
            <v>COD1</v>
          </cell>
          <cell r="C5" t="str">
            <v>COD2</v>
          </cell>
          <cell r="D5" t="str">
            <v>COD3</v>
          </cell>
          <cell r="E5" t="str">
            <v>Descriz. Voce</v>
          </cell>
          <cell r="F5">
            <v>39478</v>
          </cell>
          <cell r="G5">
            <v>39506</v>
          </cell>
          <cell r="H5">
            <v>39538</v>
          </cell>
          <cell r="I5">
            <v>39568</v>
          </cell>
          <cell r="J5">
            <v>39599</v>
          </cell>
          <cell r="K5">
            <v>39629</v>
          </cell>
          <cell r="L5">
            <v>39660</v>
          </cell>
          <cell r="M5">
            <v>39691</v>
          </cell>
          <cell r="N5">
            <v>39721</v>
          </cell>
          <cell r="O5">
            <v>39752</v>
          </cell>
          <cell r="P5">
            <v>39782</v>
          </cell>
          <cell r="Q5">
            <v>39813</v>
          </cell>
          <cell r="R5">
            <v>39478</v>
          </cell>
          <cell r="S5">
            <v>39506</v>
          </cell>
          <cell r="T5">
            <v>39538</v>
          </cell>
          <cell r="U5">
            <v>39568</v>
          </cell>
          <cell r="V5">
            <v>39599</v>
          </cell>
          <cell r="W5">
            <v>39629</v>
          </cell>
          <cell r="X5">
            <v>39660</v>
          </cell>
          <cell r="Y5">
            <v>39691</v>
          </cell>
          <cell r="Z5">
            <v>39721</v>
          </cell>
          <cell r="AA5">
            <v>39752</v>
          </cell>
          <cell r="AB5">
            <v>39782</v>
          </cell>
          <cell r="AC5">
            <v>39813</v>
          </cell>
          <cell r="AD5">
            <v>39478</v>
          </cell>
          <cell r="AE5">
            <v>39506</v>
          </cell>
          <cell r="AF5">
            <v>39538</v>
          </cell>
          <cell r="AG5">
            <v>39568</v>
          </cell>
          <cell r="AH5">
            <v>39599</v>
          </cell>
          <cell r="AI5">
            <v>39629</v>
          </cell>
          <cell r="AJ5">
            <v>39660</v>
          </cell>
          <cell r="AK5">
            <v>39691</v>
          </cell>
          <cell r="AL5">
            <v>39721</v>
          </cell>
          <cell r="AM5">
            <v>39752</v>
          </cell>
          <cell r="AN5">
            <v>39782</v>
          </cell>
          <cell r="AO5">
            <v>39813</v>
          </cell>
          <cell r="AP5">
            <v>39478</v>
          </cell>
          <cell r="AQ5">
            <v>39506</v>
          </cell>
          <cell r="AR5">
            <v>39538</v>
          </cell>
          <cell r="AS5">
            <v>39568</v>
          </cell>
          <cell r="AT5">
            <v>39599</v>
          </cell>
          <cell r="AU5">
            <v>39629</v>
          </cell>
          <cell r="AV5">
            <v>39660</v>
          </cell>
          <cell r="AW5">
            <v>39691</v>
          </cell>
          <cell r="AX5">
            <v>39721</v>
          </cell>
          <cell r="AY5">
            <v>39752</v>
          </cell>
          <cell r="AZ5">
            <v>39782</v>
          </cell>
          <cell r="BA5">
            <v>39813</v>
          </cell>
          <cell r="BB5">
            <v>39113</v>
          </cell>
          <cell r="BC5">
            <v>39141</v>
          </cell>
          <cell r="BD5">
            <v>39172</v>
          </cell>
          <cell r="BE5">
            <v>39202</v>
          </cell>
          <cell r="BF5">
            <v>39233</v>
          </cell>
          <cell r="BG5">
            <v>39263</v>
          </cell>
          <cell r="BH5">
            <v>39294</v>
          </cell>
          <cell r="BI5">
            <v>39325</v>
          </cell>
          <cell r="BJ5">
            <v>39355</v>
          </cell>
          <cell r="BK5">
            <v>39386</v>
          </cell>
          <cell r="BL5">
            <v>39416</v>
          </cell>
          <cell r="BM5">
            <v>39447</v>
          </cell>
          <cell r="BN5">
            <v>39113</v>
          </cell>
          <cell r="BO5">
            <v>39141</v>
          </cell>
          <cell r="BP5">
            <v>39172</v>
          </cell>
          <cell r="BQ5">
            <v>39202</v>
          </cell>
          <cell r="BR5">
            <v>39233</v>
          </cell>
          <cell r="BS5">
            <v>39263</v>
          </cell>
          <cell r="BT5">
            <v>39294</v>
          </cell>
          <cell r="BU5">
            <v>39325</v>
          </cell>
          <cell r="BV5">
            <v>39355</v>
          </cell>
          <cell r="BW5">
            <v>39386</v>
          </cell>
          <cell r="BX5">
            <v>39416</v>
          </cell>
          <cell r="BY5">
            <v>39447</v>
          </cell>
          <cell r="BZ5">
            <v>39113</v>
          </cell>
          <cell r="CA5">
            <v>39141</v>
          </cell>
          <cell r="CB5">
            <v>39172</v>
          </cell>
          <cell r="CC5">
            <v>39202</v>
          </cell>
          <cell r="CD5">
            <v>39233</v>
          </cell>
          <cell r="CE5">
            <v>39263</v>
          </cell>
          <cell r="CF5">
            <v>39294</v>
          </cell>
          <cell r="CG5">
            <v>39325</v>
          </cell>
          <cell r="CH5">
            <v>39355</v>
          </cell>
          <cell r="CI5">
            <v>39386</v>
          </cell>
          <cell r="CJ5">
            <v>39416</v>
          </cell>
          <cell r="CK5">
            <v>39447</v>
          </cell>
          <cell r="CL5">
            <v>39113</v>
          </cell>
          <cell r="CM5">
            <v>39141</v>
          </cell>
          <cell r="CN5">
            <v>39172</v>
          </cell>
          <cell r="CO5">
            <v>39202</v>
          </cell>
          <cell r="CP5">
            <v>39233</v>
          </cell>
          <cell r="CQ5">
            <v>39263</v>
          </cell>
          <cell r="CR5">
            <v>39294</v>
          </cell>
          <cell r="CS5">
            <v>39325</v>
          </cell>
          <cell r="CT5">
            <v>39355</v>
          </cell>
          <cell r="CU5">
            <v>39386</v>
          </cell>
          <cell r="CV5">
            <v>39416</v>
          </cell>
          <cell r="CW5">
            <v>39447</v>
          </cell>
          <cell r="CX5">
            <v>38748</v>
          </cell>
          <cell r="CY5">
            <v>38776</v>
          </cell>
          <cell r="CZ5">
            <v>38807</v>
          </cell>
          <cell r="DA5">
            <v>38837</v>
          </cell>
          <cell r="DB5">
            <v>38868</v>
          </cell>
          <cell r="DC5">
            <v>38898</v>
          </cell>
          <cell r="DD5">
            <v>38929</v>
          </cell>
          <cell r="DE5">
            <v>38960</v>
          </cell>
          <cell r="DF5">
            <v>38990</v>
          </cell>
          <cell r="DG5">
            <v>39021</v>
          </cell>
          <cell r="DH5">
            <v>39051</v>
          </cell>
          <cell r="DI5">
            <v>39082</v>
          </cell>
          <cell r="DJ5">
            <v>38748</v>
          </cell>
          <cell r="DK5">
            <v>38776</v>
          </cell>
          <cell r="DL5">
            <v>38807</v>
          </cell>
          <cell r="DM5">
            <v>38837</v>
          </cell>
          <cell r="DN5">
            <v>38868</v>
          </cell>
          <cell r="DO5">
            <v>38898</v>
          </cell>
          <cell r="DP5">
            <v>38929</v>
          </cell>
          <cell r="DQ5">
            <v>39325</v>
          </cell>
          <cell r="DR5">
            <v>38990</v>
          </cell>
          <cell r="DS5">
            <v>39021</v>
          </cell>
          <cell r="DT5">
            <v>39051</v>
          </cell>
          <cell r="DU5">
            <v>39082</v>
          </cell>
          <cell r="DV5">
            <v>38717</v>
          </cell>
          <cell r="DW5">
            <v>38352</v>
          </cell>
          <cell r="DX5">
            <v>37986</v>
          </cell>
          <cell r="DY5">
            <v>37621</v>
          </cell>
        </row>
        <row r="6">
          <cell r="A6" t="str">
            <v>CE-TOTSOC-100</v>
          </cell>
          <cell r="B6" t="str">
            <v>CE</v>
          </cell>
          <cell r="C6" t="str">
            <v>TOTSOC</v>
          </cell>
          <cell r="D6">
            <v>100</v>
          </cell>
          <cell r="E6" t="str">
            <v>Valore della Produzione</v>
          </cell>
          <cell r="F6">
            <v>52.637653</v>
          </cell>
          <cell r="G6">
            <v>113.24982982000009</v>
          </cell>
          <cell r="H6">
            <v>168.79506444000003</v>
          </cell>
          <cell r="I6">
            <v>226.33862437000008</v>
          </cell>
          <cell r="R6">
            <v>52.637653</v>
          </cell>
          <cell r="S6">
            <v>60.612176820000087</v>
          </cell>
          <cell r="T6">
            <v>55.545234619999945</v>
          </cell>
          <cell r="U6">
            <v>57.543559930000043</v>
          </cell>
          <cell r="V6">
            <v>-226.33862437000008</v>
          </cell>
          <cell r="W6">
            <v>0</v>
          </cell>
          <cell r="X6">
            <v>0</v>
          </cell>
          <cell r="Y6">
            <v>0</v>
          </cell>
          <cell r="Z6">
            <v>0</v>
          </cell>
          <cell r="AA6">
            <v>0</v>
          </cell>
          <cell r="AB6">
            <v>0</v>
          </cell>
          <cell r="AC6">
            <v>0</v>
          </cell>
          <cell r="AD6">
            <v>51.598699999999994</v>
          </cell>
          <cell r="AE6">
            <v>107.04639999999999</v>
          </cell>
          <cell r="AF6">
            <v>164.92</v>
          </cell>
          <cell r="AG6">
            <v>225.4871</v>
          </cell>
          <cell r="AH6">
            <v>287.73230000000001</v>
          </cell>
          <cell r="AI6">
            <v>350.32249999999999</v>
          </cell>
          <cell r="AJ6">
            <v>412.23040000000003</v>
          </cell>
          <cell r="AK6">
            <v>448.50940000000003</v>
          </cell>
          <cell r="AL6">
            <v>512.03229999999996</v>
          </cell>
          <cell r="AM6">
            <v>577.8972</v>
          </cell>
          <cell r="AN6">
            <v>637.83199999999999</v>
          </cell>
          <cell r="AO6">
            <v>694.18080000000009</v>
          </cell>
          <cell r="AP6">
            <v>51.598699999999994</v>
          </cell>
          <cell r="AQ6">
            <v>55.447699999999998</v>
          </cell>
          <cell r="AR6">
            <v>57.873599999999996</v>
          </cell>
          <cell r="AS6">
            <v>60.567100000000011</v>
          </cell>
          <cell r="AT6">
            <v>62.245200000000011</v>
          </cell>
          <cell r="AU6">
            <v>62.590199999999982</v>
          </cell>
          <cell r="AV6">
            <v>61.907900000000041</v>
          </cell>
          <cell r="AW6">
            <v>36.278999999999996</v>
          </cell>
          <cell r="AX6">
            <v>63.522899999999936</v>
          </cell>
          <cell r="AY6">
            <v>65.864900000000034</v>
          </cell>
          <cell r="AZ6">
            <v>59.934799999999996</v>
          </cell>
          <cell r="BA6">
            <v>56.348800000000097</v>
          </cell>
          <cell r="BB6">
            <v>58.838799999999999</v>
          </cell>
          <cell r="BC6">
            <v>115.55070000000001</v>
          </cell>
          <cell r="BD6">
            <v>176.20259999999999</v>
          </cell>
          <cell r="BE6">
            <v>230.34800000000001</v>
          </cell>
          <cell r="BF6">
            <v>295.23739999999998</v>
          </cell>
          <cell r="BG6">
            <v>359.47620000000001</v>
          </cell>
          <cell r="BH6">
            <v>421.56189999999998</v>
          </cell>
          <cell r="BI6">
            <v>463.83339999999998</v>
          </cell>
          <cell r="BJ6">
            <v>520.83900000000006</v>
          </cell>
          <cell r="BK6">
            <v>588.12819999999999</v>
          </cell>
          <cell r="BL6">
            <v>650.79769999999996</v>
          </cell>
          <cell r="BM6">
            <v>708.15989999999999</v>
          </cell>
          <cell r="BN6">
            <v>58.838799999999999</v>
          </cell>
          <cell r="BO6">
            <v>56.711900000000007</v>
          </cell>
          <cell r="BP6">
            <v>60.651899999999983</v>
          </cell>
          <cell r="BQ6">
            <v>54.145400000000024</v>
          </cell>
          <cell r="BR6">
            <v>64.889399999999966</v>
          </cell>
          <cell r="BS6">
            <v>64.238800000000026</v>
          </cell>
          <cell r="BT6">
            <v>62.085699999999974</v>
          </cell>
          <cell r="BU6">
            <v>42.271500000000003</v>
          </cell>
          <cell r="BV6">
            <v>57.005600000000072</v>
          </cell>
          <cell r="BW6">
            <v>67.289199999999937</v>
          </cell>
          <cell r="BX6">
            <v>62.669499999999971</v>
          </cell>
          <cell r="BY6">
            <v>57.36220000000003</v>
          </cell>
          <cell r="BZ6">
            <v>57.463436999999999</v>
          </cell>
          <cell r="CA6">
            <v>107.122928</v>
          </cell>
          <cell r="CB6">
            <v>160.613348</v>
          </cell>
          <cell r="CC6">
            <v>209.87177800000001</v>
          </cell>
          <cell r="CD6">
            <v>270.10637400000002</v>
          </cell>
          <cell r="CE6">
            <v>328.84065700000002</v>
          </cell>
          <cell r="CF6">
            <v>385.593211</v>
          </cell>
          <cell r="CG6">
            <v>423.43939499999999</v>
          </cell>
          <cell r="CH6">
            <v>480.06566900000001</v>
          </cell>
          <cell r="CI6">
            <v>543.39865399999996</v>
          </cell>
          <cell r="CJ6">
            <v>602.86406899999997</v>
          </cell>
          <cell r="CK6">
            <v>655.10051999999996</v>
          </cell>
          <cell r="CL6">
            <v>57.463436999999999</v>
          </cell>
          <cell r="CM6">
            <v>49.659491000000003</v>
          </cell>
          <cell r="CN6">
            <v>53.49042</v>
          </cell>
          <cell r="CO6">
            <v>49.258430000000004</v>
          </cell>
          <cell r="CP6">
            <v>60.23459600000001</v>
          </cell>
          <cell r="CQ6">
            <v>58.734283000000005</v>
          </cell>
          <cell r="CR6">
            <v>56.752553999999975</v>
          </cell>
          <cell r="CS6">
            <v>37.846183999999994</v>
          </cell>
          <cell r="CT6">
            <v>56.626274000000024</v>
          </cell>
          <cell r="CU6">
            <v>63.332984999999951</v>
          </cell>
          <cell r="CV6">
            <v>59.465415000000007</v>
          </cell>
          <cell r="CW6">
            <v>52.236450999999988</v>
          </cell>
          <cell r="CX6">
            <v>49.244272999999993</v>
          </cell>
          <cell r="CY6">
            <v>101.54469999999999</v>
          </cell>
          <cell r="CZ6">
            <v>158.7604</v>
          </cell>
          <cell r="DA6">
            <v>207.37889999999999</v>
          </cell>
          <cell r="DB6">
            <v>271.47989999999999</v>
          </cell>
          <cell r="DC6">
            <v>328.17150000000004</v>
          </cell>
          <cell r="DD6">
            <v>386.51089999999999</v>
          </cell>
          <cell r="DE6">
            <v>424.24540000000002</v>
          </cell>
          <cell r="DF6">
            <v>481.80560000000003</v>
          </cell>
          <cell r="DG6">
            <v>546.62880000000007</v>
          </cell>
          <cell r="DH6">
            <v>608.95749999999998</v>
          </cell>
          <cell r="DI6">
            <v>670.423</v>
          </cell>
          <cell r="DJ6">
            <v>49.244272999999993</v>
          </cell>
          <cell r="DK6">
            <v>52.300426999999999</v>
          </cell>
          <cell r="DL6">
            <v>57.215700000000012</v>
          </cell>
          <cell r="DM6">
            <v>48.618499999999983</v>
          </cell>
          <cell r="DN6">
            <v>64.100999999999999</v>
          </cell>
          <cell r="DO6">
            <v>56.691600000000051</v>
          </cell>
          <cell r="DP6">
            <v>58.339399999999955</v>
          </cell>
          <cell r="DQ6">
            <v>37.734500000000025</v>
          </cell>
          <cell r="DR6">
            <v>57.560200000000009</v>
          </cell>
          <cell r="DS6">
            <v>64.823200000000043</v>
          </cell>
          <cell r="DT6">
            <v>62.328699999999913</v>
          </cell>
          <cell r="DU6">
            <v>61.46550000000002</v>
          </cell>
          <cell r="DV6">
            <v>587.96264700000006</v>
          </cell>
          <cell r="DW6">
            <v>536.77769999999998</v>
          </cell>
          <cell r="DX6">
            <v>591.60960000000011</v>
          </cell>
          <cell r="DY6">
            <v>589.31200000000001</v>
          </cell>
        </row>
        <row r="7">
          <cell r="A7" t="str">
            <v>CE-TOTSOC-110</v>
          </cell>
          <cell r="B7" t="str">
            <v>CE</v>
          </cell>
          <cell r="C7" t="str">
            <v>TOTSOC</v>
          </cell>
          <cell r="D7">
            <v>110</v>
          </cell>
          <cell r="E7" t="str">
            <v>Costi Diretti</v>
          </cell>
          <cell r="F7">
            <v>-42.035820999999999</v>
          </cell>
          <cell r="G7">
            <v>-89.67521355999996</v>
          </cell>
          <cell r="H7">
            <v>-130.76245960000008</v>
          </cell>
          <cell r="I7">
            <v>-175.02500916000017</v>
          </cell>
          <cell r="R7">
            <v>-42.035820999999999</v>
          </cell>
          <cell r="S7">
            <v>-47.639392559999962</v>
          </cell>
          <cell r="T7">
            <v>-41.087246040000124</v>
          </cell>
          <cell r="U7">
            <v>-44.262549560000082</v>
          </cell>
          <cell r="V7">
            <v>175.02500916000017</v>
          </cell>
          <cell r="W7">
            <v>0</v>
          </cell>
          <cell r="X7">
            <v>0</v>
          </cell>
          <cell r="Y7">
            <v>0</v>
          </cell>
          <cell r="Z7">
            <v>0</v>
          </cell>
          <cell r="AA7">
            <v>0</v>
          </cell>
          <cell r="AB7">
            <v>0</v>
          </cell>
          <cell r="AC7">
            <v>0</v>
          </cell>
          <cell r="AD7">
            <v>-40.849499999999999</v>
          </cell>
          <cell r="AE7">
            <v>-83.969499999999996</v>
          </cell>
          <cell r="AF7">
            <v>-129.16900000000001</v>
          </cell>
          <cell r="AG7">
            <v>-175.96170000000001</v>
          </cell>
          <cell r="AH7">
            <v>-223.95729999999998</v>
          </cell>
          <cell r="AI7">
            <v>-272.70390000000003</v>
          </cell>
          <cell r="AJ7">
            <v>-320.45400000000001</v>
          </cell>
          <cell r="AK7">
            <v>-350.15800000000002</v>
          </cell>
          <cell r="AL7">
            <v>-399.3134</v>
          </cell>
          <cell r="AM7">
            <v>-449.77170000000001</v>
          </cell>
          <cell r="AN7">
            <v>-496.72669999999999</v>
          </cell>
          <cell r="AO7">
            <v>-540.41230000000007</v>
          </cell>
          <cell r="AP7">
            <v>-40.849499999999999</v>
          </cell>
          <cell r="AQ7">
            <v>-43.12</v>
          </cell>
          <cell r="AR7">
            <v>-45.199500000000015</v>
          </cell>
          <cell r="AS7">
            <v>-46.792699999999996</v>
          </cell>
          <cell r="AT7">
            <v>-47.995599999999968</v>
          </cell>
          <cell r="AU7">
            <v>-48.746600000000058</v>
          </cell>
          <cell r="AV7">
            <v>-47.750099999999975</v>
          </cell>
          <cell r="AW7">
            <v>-29.704000000000008</v>
          </cell>
          <cell r="AX7">
            <v>-49.155399999999986</v>
          </cell>
          <cell r="AY7">
            <v>-50.458300000000008</v>
          </cell>
          <cell r="AZ7">
            <v>-46.954999999999984</v>
          </cell>
          <cell r="BA7">
            <v>-43.685600000000079</v>
          </cell>
          <cell r="BB7">
            <v>-44.566200000000002</v>
          </cell>
          <cell r="BC7">
            <v>-88.52883700000001</v>
          </cell>
          <cell r="BD7">
            <v>-135.8707</v>
          </cell>
          <cell r="BE7">
            <v>-176.84559999999999</v>
          </cell>
          <cell r="BF7">
            <v>-227.12189999999998</v>
          </cell>
          <cell r="BG7">
            <v>-276.68809999999996</v>
          </cell>
          <cell r="BH7">
            <v>-325.1918</v>
          </cell>
          <cell r="BI7">
            <v>-356.89170000000001</v>
          </cell>
          <cell r="BJ7">
            <v>-403.93270000000001</v>
          </cell>
          <cell r="BK7">
            <v>-457.96610000000004</v>
          </cell>
          <cell r="BL7">
            <v>-506.17690000000005</v>
          </cell>
          <cell r="BM7">
            <v>-553.41060000000004</v>
          </cell>
          <cell r="BN7">
            <v>-44.566200000000002</v>
          </cell>
          <cell r="BO7">
            <v>-43.962637000000008</v>
          </cell>
          <cell r="BP7">
            <v>-47.341862999999989</v>
          </cell>
          <cell r="BQ7">
            <v>-40.974899999999991</v>
          </cell>
          <cell r="BR7">
            <v>-50.276299999999992</v>
          </cell>
          <cell r="BS7">
            <v>-49.566199999999981</v>
          </cell>
          <cell r="BT7">
            <v>-48.503700000000038</v>
          </cell>
          <cell r="BU7">
            <v>-31.699900000000014</v>
          </cell>
          <cell r="BV7">
            <v>-47.040999999999997</v>
          </cell>
          <cell r="BW7">
            <v>-54.033400000000029</v>
          </cell>
          <cell r="BX7">
            <v>-48.210800000000006</v>
          </cell>
          <cell r="BY7">
            <v>-47.233699999999999</v>
          </cell>
          <cell r="BZ7">
            <v>-43.874980000000001</v>
          </cell>
          <cell r="CA7">
            <v>-82.243409999999997</v>
          </cell>
          <cell r="CB7">
            <v>-123.841436</v>
          </cell>
          <cell r="CC7">
            <v>-162.33821900000001</v>
          </cell>
          <cell r="CD7">
            <v>-208.86414199999999</v>
          </cell>
          <cell r="CE7">
            <v>-254.360569</v>
          </cell>
          <cell r="CF7">
            <v>-298.63388300000003</v>
          </cell>
          <cell r="CG7">
            <v>-328.71695799999998</v>
          </cell>
          <cell r="CH7">
            <v>-373.55343199999999</v>
          </cell>
          <cell r="CI7">
            <v>-423.23354999999998</v>
          </cell>
          <cell r="CJ7">
            <v>-470.841677</v>
          </cell>
          <cell r="CK7">
            <v>-514.17045700000006</v>
          </cell>
          <cell r="CL7">
            <v>-43.874980000000001</v>
          </cell>
          <cell r="CM7">
            <v>-38.368429999999996</v>
          </cell>
          <cell r="CN7">
            <v>-41.598026000000004</v>
          </cell>
          <cell r="CO7">
            <v>-38.496783000000008</v>
          </cell>
          <cell r="CP7">
            <v>-46.525922999999977</v>
          </cell>
          <cell r="CQ7">
            <v>-45.496427000000011</v>
          </cell>
          <cell r="CR7">
            <v>-44.273314000000028</v>
          </cell>
          <cell r="CS7">
            <v>-30.083074999999951</v>
          </cell>
          <cell r="CT7">
            <v>-44.83647400000001</v>
          </cell>
          <cell r="CU7">
            <v>-49.680117999999993</v>
          </cell>
          <cell r="CV7">
            <v>-47.608127000000025</v>
          </cell>
          <cell r="CW7">
            <v>-43.328780000000052</v>
          </cell>
          <cell r="CX7">
            <v>-39.579966999999996</v>
          </cell>
          <cell r="CY7">
            <v>-82.013834000000003</v>
          </cell>
          <cell r="CZ7">
            <v>-127.374601</v>
          </cell>
          <cell r="DA7">
            <v>-165.93716799999999</v>
          </cell>
          <cell r="DB7">
            <v>-212.917935</v>
          </cell>
          <cell r="DC7">
            <v>-257.62100200000003</v>
          </cell>
          <cell r="DD7">
            <v>-304.76846899999998</v>
          </cell>
          <cell r="DE7">
            <v>-332.58213599999999</v>
          </cell>
          <cell r="DF7">
            <v>-378.67490300000003</v>
          </cell>
          <cell r="DG7">
            <v>-427.71347000000003</v>
          </cell>
          <cell r="DH7">
            <v>-475.91143699999998</v>
          </cell>
          <cell r="DI7">
            <v>-521.38000399999999</v>
          </cell>
          <cell r="DJ7">
            <v>-39.579966999999996</v>
          </cell>
          <cell r="DK7">
            <v>-42.433867000000006</v>
          </cell>
          <cell r="DL7">
            <v>-45.360766999999996</v>
          </cell>
          <cell r="DM7">
            <v>-38.562566999999987</v>
          </cell>
          <cell r="DN7">
            <v>-46.980767000000014</v>
          </cell>
          <cell r="DO7">
            <v>-44.703067000000033</v>
          </cell>
          <cell r="DP7">
            <v>-47.147466999999949</v>
          </cell>
          <cell r="DQ7">
            <v>-27.813667000000009</v>
          </cell>
          <cell r="DR7">
            <v>-46.092767000000038</v>
          </cell>
          <cell r="DS7">
            <v>-49.038567</v>
          </cell>
          <cell r="DT7">
            <v>-48.197966999999949</v>
          </cell>
          <cell r="DU7">
            <v>-45.468567000000007</v>
          </cell>
          <cell r="DV7">
            <v>-458.55364700000001</v>
          </cell>
          <cell r="DW7">
            <v>-411.50109999999995</v>
          </cell>
          <cell r="DX7">
            <v>-455.70520000000005</v>
          </cell>
          <cell r="DY7">
            <v>-452.01350000000002</v>
          </cell>
        </row>
        <row r="8">
          <cell r="A8" t="str">
            <v>CE-TOTSOC-120</v>
          </cell>
          <cell r="B8" t="str">
            <v>CE</v>
          </cell>
          <cell r="C8" t="str">
            <v>TOTSOC</v>
          </cell>
          <cell r="D8">
            <v>120</v>
          </cell>
          <cell r="E8" t="str">
            <v>Margine Diretto</v>
          </cell>
          <cell r="F8">
            <v>10.601832000000002</v>
          </cell>
          <cell r="G8">
            <v>23.574616260000127</v>
          </cell>
          <cell r="H8">
            <v>38.032604839999948</v>
          </cell>
          <cell r="I8">
            <v>51.313615209999909</v>
          </cell>
          <cell r="J8">
            <v>0</v>
          </cell>
          <cell r="K8">
            <v>0</v>
          </cell>
          <cell r="L8">
            <v>0</v>
          </cell>
          <cell r="M8">
            <v>0</v>
          </cell>
          <cell r="N8">
            <v>0</v>
          </cell>
          <cell r="O8">
            <v>0</v>
          </cell>
          <cell r="P8">
            <v>0</v>
          </cell>
          <cell r="Q8">
            <v>0</v>
          </cell>
          <cell r="R8">
            <v>10.601832000000002</v>
          </cell>
          <cell r="S8">
            <v>12.972784260000125</v>
          </cell>
          <cell r="T8">
            <v>14.457988579999821</v>
          </cell>
          <cell r="U8">
            <v>13.281010369999962</v>
          </cell>
          <cell r="V8">
            <v>-51.313615209999909</v>
          </cell>
          <cell r="W8">
            <v>0</v>
          </cell>
          <cell r="X8">
            <v>0</v>
          </cell>
          <cell r="Y8">
            <v>0</v>
          </cell>
          <cell r="Z8">
            <v>0</v>
          </cell>
          <cell r="AA8">
            <v>0</v>
          </cell>
          <cell r="AB8">
            <v>0</v>
          </cell>
          <cell r="AC8">
            <v>0</v>
          </cell>
          <cell r="AD8">
            <v>10.749199999999995</v>
          </cell>
          <cell r="AE8">
            <v>23.076899999999995</v>
          </cell>
          <cell r="AF8">
            <v>35.750999999999976</v>
          </cell>
          <cell r="AG8">
            <v>49.525399999999991</v>
          </cell>
          <cell r="AH8">
            <v>63.775000000000034</v>
          </cell>
          <cell r="AI8">
            <v>77.618599999999958</v>
          </cell>
          <cell r="AJ8">
            <v>91.776400000000024</v>
          </cell>
          <cell r="AK8">
            <v>98.351400000000012</v>
          </cell>
          <cell r="AL8">
            <v>112.71889999999996</v>
          </cell>
          <cell r="AM8">
            <v>128.12549999999999</v>
          </cell>
          <cell r="AN8">
            <v>141.1053</v>
          </cell>
          <cell r="AO8">
            <v>153.76850000000002</v>
          </cell>
          <cell r="AP8">
            <v>10.749199999999995</v>
          </cell>
          <cell r="AQ8">
            <v>12.3277</v>
          </cell>
          <cell r="AR8">
            <v>12.674099999999981</v>
          </cell>
          <cell r="AS8">
            <v>13.774400000000014</v>
          </cell>
          <cell r="AT8">
            <v>14.249600000000044</v>
          </cell>
          <cell r="AU8">
            <v>13.843599999999924</v>
          </cell>
          <cell r="AV8">
            <v>14.157800000000066</v>
          </cell>
          <cell r="AW8">
            <v>6.5749999999999886</v>
          </cell>
          <cell r="AX8">
            <v>14.36749999999995</v>
          </cell>
          <cell r="AY8">
            <v>15.406600000000026</v>
          </cell>
          <cell r="AZ8">
            <v>12.979800000000012</v>
          </cell>
          <cell r="BA8">
            <v>12.663200000000018</v>
          </cell>
          <cell r="BB8">
            <v>14.272599999999997</v>
          </cell>
          <cell r="BC8">
            <v>27.021862999999996</v>
          </cell>
          <cell r="BD8">
            <v>40.33189999999999</v>
          </cell>
          <cell r="BE8">
            <v>53.502400000000023</v>
          </cell>
          <cell r="BF8">
            <v>68.115499999999997</v>
          </cell>
          <cell r="BG8">
            <v>82.788100000000043</v>
          </cell>
          <cell r="BH8">
            <v>96.370099999999979</v>
          </cell>
          <cell r="BI8">
            <v>106.94169999999997</v>
          </cell>
          <cell r="BJ8">
            <v>116.90630000000004</v>
          </cell>
          <cell r="BK8">
            <v>130.16209999999995</v>
          </cell>
          <cell r="BL8">
            <v>144.62079999999992</v>
          </cell>
          <cell r="BM8">
            <v>154.74929999999995</v>
          </cell>
          <cell r="BN8">
            <v>14.272599999999997</v>
          </cell>
          <cell r="BO8">
            <v>12.749262999999999</v>
          </cell>
          <cell r="BP8">
            <v>13.310036999999994</v>
          </cell>
          <cell r="BQ8">
            <v>13.170500000000033</v>
          </cell>
          <cell r="BR8">
            <v>14.613099999999974</v>
          </cell>
          <cell r="BS8">
            <v>14.672600000000045</v>
          </cell>
          <cell r="BT8">
            <v>13.581999999999937</v>
          </cell>
          <cell r="BU8">
            <v>10.571599999999989</v>
          </cell>
          <cell r="BV8">
            <v>9.9646000000000754</v>
          </cell>
          <cell r="BW8">
            <v>13.255799999999908</v>
          </cell>
          <cell r="BX8">
            <v>14.458699999999965</v>
          </cell>
          <cell r="BY8">
            <v>10.128500000000031</v>
          </cell>
          <cell r="BZ8">
            <v>13.588456999999998</v>
          </cell>
          <cell r="CA8">
            <v>24.879518000000004</v>
          </cell>
          <cell r="CB8">
            <v>36.771912</v>
          </cell>
          <cell r="CC8">
            <v>47.533558999999997</v>
          </cell>
          <cell r="CD8">
            <v>61.24223200000003</v>
          </cell>
          <cell r="CE8">
            <v>74.480088000000023</v>
          </cell>
          <cell r="CF8">
            <v>86.959327999999971</v>
          </cell>
          <cell r="CG8">
            <v>94.722437000000014</v>
          </cell>
          <cell r="CH8">
            <v>106.51223700000003</v>
          </cell>
          <cell r="CI8">
            <v>120.16510399999999</v>
          </cell>
          <cell r="CJ8">
            <v>132.02239199999997</v>
          </cell>
          <cell r="CK8">
            <v>140.9300629999999</v>
          </cell>
          <cell r="CL8">
            <v>13.588456999999998</v>
          </cell>
          <cell r="CM8">
            <v>11.291061000000006</v>
          </cell>
          <cell r="CN8">
            <v>11.892393999999996</v>
          </cell>
          <cell r="CO8">
            <v>10.761646999999996</v>
          </cell>
          <cell r="CP8">
            <v>13.708673000000033</v>
          </cell>
          <cell r="CQ8">
            <v>13.237855999999994</v>
          </cell>
          <cell r="CR8">
            <v>12.479239999999947</v>
          </cell>
          <cell r="CS8">
            <v>7.7631090000000427</v>
          </cell>
          <cell r="CT8">
            <v>11.789800000000014</v>
          </cell>
          <cell r="CU8">
            <v>13.652866999999958</v>
          </cell>
          <cell r="CV8">
            <v>11.857287999999983</v>
          </cell>
          <cell r="CW8">
            <v>8.9076709999999366</v>
          </cell>
          <cell r="CX8">
            <v>9.6643059999999963</v>
          </cell>
          <cell r="CY8">
            <v>19.530865999999989</v>
          </cell>
          <cell r="CZ8">
            <v>31.385799000000006</v>
          </cell>
          <cell r="DA8">
            <v>41.441732000000002</v>
          </cell>
          <cell r="DB8">
            <v>58.561964999999987</v>
          </cell>
          <cell r="DC8">
            <v>70.550498000000005</v>
          </cell>
          <cell r="DD8">
            <v>81.74243100000001</v>
          </cell>
          <cell r="DE8">
            <v>91.663264000000026</v>
          </cell>
          <cell r="DF8">
            <v>103.130697</v>
          </cell>
          <cell r="DG8">
            <v>118.91533000000004</v>
          </cell>
          <cell r="DH8">
            <v>133.046063</v>
          </cell>
          <cell r="DI8">
            <v>149.04299600000002</v>
          </cell>
          <cell r="DJ8">
            <v>9.6643059999999963</v>
          </cell>
          <cell r="DK8">
            <v>9.8665599999999927</v>
          </cell>
          <cell r="DL8">
            <v>11.854933000000017</v>
          </cell>
          <cell r="DM8">
            <v>10.055932999999996</v>
          </cell>
          <cell r="DN8">
            <v>17.120232999999985</v>
          </cell>
          <cell r="DO8">
            <v>11.988533000000018</v>
          </cell>
          <cell r="DP8">
            <v>11.191933000000006</v>
          </cell>
          <cell r="DQ8">
            <v>9.920833000000016</v>
          </cell>
          <cell r="DR8">
            <v>11.467432999999971</v>
          </cell>
          <cell r="DS8">
            <v>15.784633000000042</v>
          </cell>
          <cell r="DT8">
            <v>14.130732999999964</v>
          </cell>
          <cell r="DU8">
            <v>15.996933000000013</v>
          </cell>
          <cell r="DV8">
            <v>129.40900000000005</v>
          </cell>
          <cell r="DW8">
            <v>125.27660000000003</v>
          </cell>
          <cell r="DX8">
            <v>135.90440000000007</v>
          </cell>
          <cell r="DY8">
            <v>137.29849999999999</v>
          </cell>
        </row>
        <row r="9">
          <cell r="A9" t="str">
            <v>CE-TOTSOC-130</v>
          </cell>
          <cell r="B9" t="str">
            <v>CE</v>
          </cell>
          <cell r="C9" t="str">
            <v>TOTSOC</v>
          </cell>
          <cell r="D9">
            <v>130</v>
          </cell>
          <cell r="E9" t="str">
            <v>MD %</v>
          </cell>
          <cell r="F9">
            <v>0.20141156369566859</v>
          </cell>
          <cell r="G9">
            <v>0.20816469479441826</v>
          </cell>
          <cell r="H9">
            <v>0.2253182281494909</v>
          </cell>
          <cell r="I9">
            <v>0.22671170399143437</v>
          </cell>
          <cell r="J9" t="e">
            <v>#DIV/0!</v>
          </cell>
          <cell r="K9" t="e">
            <v>#DIV/0!</v>
          </cell>
          <cell r="L9" t="e">
            <v>#DIV/0!</v>
          </cell>
          <cell r="M9" t="e">
            <v>#DIV/0!</v>
          </cell>
          <cell r="N9" t="e">
            <v>#DIV/0!</v>
          </cell>
          <cell r="O9" t="e">
            <v>#DIV/0!</v>
          </cell>
          <cell r="P9" t="e">
            <v>#DIV/0!</v>
          </cell>
          <cell r="Q9" t="e">
            <v>#DIV/0!</v>
          </cell>
          <cell r="R9">
            <v>0.20141156369566859</v>
          </cell>
          <cell r="S9">
            <v>0.21402934097756277</v>
          </cell>
          <cell r="T9">
            <v>0.26029215069322964</v>
          </cell>
          <cell r="U9">
            <v>0.23079924818964798</v>
          </cell>
          <cell r="V9">
            <v>0.22671170399143437</v>
          </cell>
          <cell r="W9" t="e">
            <v>#DIV/0!</v>
          </cell>
          <cell r="X9" t="e">
            <v>#DIV/0!</v>
          </cell>
          <cell r="Y9" t="e">
            <v>#DIV/0!</v>
          </cell>
          <cell r="Z9" t="e">
            <v>#DIV/0!</v>
          </cell>
          <cell r="AA9" t="e">
            <v>#DIV/0!</v>
          </cell>
          <cell r="AB9" t="e">
            <v>#DIV/0!</v>
          </cell>
          <cell r="AC9" t="e">
            <v>#DIV/0!</v>
          </cell>
          <cell r="AD9">
            <v>0.20832307790700147</v>
          </cell>
          <cell r="AE9">
            <v>0.21557847811790024</v>
          </cell>
          <cell r="AF9">
            <v>0.21677783167596398</v>
          </cell>
          <cell r="AG9">
            <v>0.21963739832566914</v>
          </cell>
          <cell r="AH9">
            <v>0.2216469961836055</v>
          </cell>
          <cell r="AI9">
            <v>0.22156327384053254</v>
          </cell>
          <cell r="AJ9">
            <v>0.22263375044635236</v>
          </cell>
          <cell r="AK9">
            <v>0.21928503616646608</v>
          </cell>
          <cell r="AL9">
            <v>0.22014021381073023</v>
          </cell>
          <cell r="AM9">
            <v>0.22170984735693475</v>
          </cell>
          <cell r="AN9">
            <v>0.22122643580127682</v>
          </cell>
          <cell r="AO9">
            <v>0.22151073610794189</v>
          </cell>
          <cell r="AP9">
            <v>0.20832307790700147</v>
          </cell>
          <cell r="AQ9">
            <v>0.22233023191223442</v>
          </cell>
          <cell r="AR9">
            <v>0.21899622625860465</v>
          </cell>
          <cell r="AS9">
            <v>0.22742379938943769</v>
          </cell>
          <cell r="AT9">
            <v>0.22892688914165335</v>
          </cell>
          <cell r="AU9">
            <v>0.22117839533984437</v>
          </cell>
          <cell r="AV9">
            <v>0.22869133018564766</v>
          </cell>
          <cell r="AW9">
            <v>0.18123432288651808</v>
          </cell>
          <cell r="AX9">
            <v>0.22617827586586828</v>
          </cell>
          <cell r="AY9">
            <v>0.23391214440468319</v>
          </cell>
          <cell r="AZ9">
            <v>0.2165653343299721</v>
          </cell>
          <cell r="BA9">
            <v>0.22472883184735071</v>
          </cell>
          <cell r="BB9">
            <v>0.242571228509079</v>
          </cell>
          <cell r="BC9">
            <v>0.23385287151008169</v>
          </cell>
          <cell r="BD9">
            <v>0.22889503333094968</v>
          </cell>
          <cell r="BE9">
            <v>0.23226769930713537</v>
          </cell>
          <cell r="BF9">
            <v>0.23071433361762433</v>
          </cell>
          <cell r="BG9">
            <v>0.23030203390377454</v>
          </cell>
          <cell r="BH9">
            <v>0.22860248993089741</v>
          </cell>
          <cell r="BI9">
            <v>0.23056058489966436</v>
          </cell>
          <cell r="BJ9">
            <v>0.22445765390072561</v>
          </cell>
          <cell r="BK9">
            <v>0.22131586276597509</v>
          </cell>
          <cell r="BL9">
            <v>0.22222082223093279</v>
          </cell>
          <cell r="BM9">
            <v>0.21852310473948039</v>
          </cell>
          <cell r="BN9">
            <v>0.242571228509079</v>
          </cell>
          <cell r="BO9">
            <v>0.22480754480100293</v>
          </cell>
          <cell r="BP9">
            <v>0.21944962977252153</v>
          </cell>
          <cell r="BQ9">
            <v>0.2432431933275962</v>
          </cell>
          <cell r="BR9">
            <v>0.22520010972516286</v>
          </cell>
          <cell r="BS9">
            <v>0.22840713089285664</v>
          </cell>
          <cell r="BT9">
            <v>0.21876213041006129</v>
          </cell>
          <cell r="BU9">
            <v>0.25008812083791654</v>
          </cell>
          <cell r="BV9">
            <v>0.17480037048991789</v>
          </cell>
          <cell r="BW9">
            <v>0.19699743792465835</v>
          </cell>
          <cell r="BX9">
            <v>0.23071350497450868</v>
          </cell>
          <cell r="BY9">
            <v>0.17657098228450138</v>
          </cell>
          <cell r="BZ9">
            <v>0.23647135830040933</v>
          </cell>
          <cell r="CA9">
            <v>0.23225203478381401</v>
          </cell>
          <cell r="CB9">
            <v>0.22894679961468706</v>
          </cell>
          <cell r="CC9">
            <v>0.22648857055949656</v>
          </cell>
          <cell r="CD9">
            <v>0.2267337534211615</v>
          </cell>
          <cell r="CE9">
            <v>0.22649294244659054</v>
          </cell>
          <cell r="CF9">
            <v>0.22552090005547315</v>
          </cell>
          <cell r="CG9">
            <v>0.22369774309733279</v>
          </cell>
          <cell r="CH9">
            <v>0.22187013960375496</v>
          </cell>
          <cell r="CI9">
            <v>0.22113618264501625</v>
          </cell>
          <cell r="CJ9">
            <v>0.21899197313084515</v>
          </cell>
          <cell r="CK9">
            <v>0.21512738686270608</v>
          </cell>
          <cell r="CL9">
            <v>0.23647135830040933</v>
          </cell>
          <cell r="CM9">
            <v>0.22736964823098985</v>
          </cell>
          <cell r="CN9">
            <v>0.22232754949390929</v>
          </cell>
          <cell r="CO9">
            <v>0.21847320346994403</v>
          </cell>
          <cell r="CP9">
            <v>0.2275880293112621</v>
          </cell>
          <cell r="CQ9">
            <v>0.22538550440804722</v>
          </cell>
          <cell r="CR9">
            <v>0.21988860624668896</v>
          </cell>
          <cell r="CS9">
            <v>0.20512263534944616</v>
          </cell>
          <cell r="CT9">
            <v>0.20820370416743311</v>
          </cell>
          <cell r="CU9">
            <v>0.21557276986076004</v>
          </cell>
          <cell r="CV9">
            <v>0.19939805347360279</v>
          </cell>
          <cell r="CW9">
            <v>0.17052596088505206</v>
          </cell>
          <cell r="CX9">
            <v>0.1962523845158603</v>
          </cell>
          <cell r="CY9">
            <v>0.19233762077193581</v>
          </cell>
          <cell r="CZ9">
            <v>0.19769286925454965</v>
          </cell>
          <cell r="DA9">
            <v>0.19983581743369264</v>
          </cell>
          <cell r="DB9">
            <v>0.21571381527693206</v>
          </cell>
          <cell r="DC9">
            <v>0.21498057570508103</v>
          </cell>
          <cell r="DD9">
            <v>0.21148803565436319</v>
          </cell>
          <cell r="DE9">
            <v>0.21606189248015423</v>
          </cell>
          <cell r="DF9">
            <v>0.21405043237355478</v>
          </cell>
          <cell r="DG9">
            <v>0.217543111522847</v>
          </cell>
          <cell r="DH9">
            <v>0.21848168878780541</v>
          </cell>
          <cell r="DI9">
            <v>0.22231187772495875</v>
          </cell>
          <cell r="DJ9">
            <v>0.1962523845158603</v>
          </cell>
          <cell r="DK9">
            <v>0.18865161464169294</v>
          </cell>
          <cell r="DL9">
            <v>0.20719720286564727</v>
          </cell>
          <cell r="DM9">
            <v>0.20683346874132275</v>
          </cell>
          <cell r="DN9">
            <v>0.26708215160449894</v>
          </cell>
          <cell r="DO9">
            <v>0.21146930056657437</v>
          </cell>
          <cell r="DP9">
            <v>0.19184175702869782</v>
          </cell>
          <cell r="DQ9">
            <v>0.26291147358518091</v>
          </cell>
          <cell r="DR9">
            <v>0.19922503743906328</v>
          </cell>
          <cell r="DS9">
            <v>0.24350283540460871</v>
          </cell>
          <cell r="DT9">
            <v>0.22671310327345162</v>
          </cell>
          <cell r="DU9">
            <v>0.26025873050735793</v>
          </cell>
          <cell r="DV9">
            <v>0.22009731512757141</v>
          </cell>
          <cell r="DW9">
            <v>0.23338637204936052</v>
          </cell>
          <cell r="DX9">
            <v>0.22971973409491672</v>
          </cell>
          <cell r="DY9">
            <v>0.23298100157471763</v>
          </cell>
        </row>
        <row r="10">
          <cell r="A10" t="str">
            <v>CE-TOTSOC-140</v>
          </cell>
          <cell r="B10" t="str">
            <v>CE</v>
          </cell>
          <cell r="C10" t="str">
            <v>TOTSOC</v>
          </cell>
          <cell r="D10">
            <v>140</v>
          </cell>
          <cell r="E10" t="str">
            <v>Fondi rettificativi dell'attivo</v>
          </cell>
          <cell r="F10">
            <v>0</v>
          </cell>
          <cell r="G10">
            <v>0</v>
          </cell>
          <cell r="H10">
            <v>0</v>
          </cell>
          <cell r="I10">
            <v>0</v>
          </cell>
          <cell r="R10">
            <v>0</v>
          </cell>
          <cell r="S10">
            <v>0</v>
          </cell>
          <cell r="T10">
            <v>0</v>
          </cell>
          <cell r="U10">
            <v>0</v>
          </cell>
          <cell r="V10">
            <v>0</v>
          </cell>
          <cell r="W10">
            <v>0</v>
          </cell>
          <cell r="X10">
            <v>0</v>
          </cell>
          <cell r="Y10">
            <v>0</v>
          </cell>
          <cell r="Z10">
            <v>0</v>
          </cell>
          <cell r="AA10">
            <v>0</v>
          </cell>
          <cell r="AB10">
            <v>0</v>
          </cell>
          <cell r="AC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v>0</v>
          </cell>
          <cell r="BC10">
            <v>0</v>
          </cell>
          <cell r="BD10">
            <v>0</v>
          </cell>
          <cell r="BE10">
            <v>0</v>
          </cell>
          <cell r="BF10">
            <v>0</v>
          </cell>
          <cell r="BG10">
            <v>0</v>
          </cell>
          <cell r="BH10">
            <v>0</v>
          </cell>
          <cell r="BI10">
            <v>0</v>
          </cell>
          <cell r="BJ10">
            <v>0</v>
          </cell>
          <cell r="BK10">
            <v>0</v>
          </cell>
          <cell r="BL10">
            <v>0</v>
          </cell>
          <cell r="BM10">
            <v>0</v>
          </cell>
          <cell r="BN10">
            <v>0</v>
          </cell>
          <cell r="BO10">
            <v>0</v>
          </cell>
          <cell r="BP10">
            <v>0</v>
          </cell>
          <cell r="BQ10">
            <v>0</v>
          </cell>
          <cell r="BR10">
            <v>0</v>
          </cell>
          <cell r="BS10">
            <v>0</v>
          </cell>
          <cell r="BT10">
            <v>0</v>
          </cell>
          <cell r="BU10">
            <v>0</v>
          </cell>
          <cell r="BV10">
            <v>0</v>
          </cell>
          <cell r="BW10">
            <v>0</v>
          </cell>
          <cell r="BX10">
            <v>0</v>
          </cell>
          <cell r="BY10">
            <v>0</v>
          </cell>
          <cell r="BZ10">
            <v>0</v>
          </cell>
          <cell r="CA10">
            <v>0</v>
          </cell>
          <cell r="CB10">
            <v>0</v>
          </cell>
          <cell r="CC10">
            <v>0</v>
          </cell>
          <cell r="CD10">
            <v>0</v>
          </cell>
          <cell r="CE10">
            <v>0</v>
          </cell>
          <cell r="CF10">
            <v>0</v>
          </cell>
          <cell r="CG10">
            <v>0</v>
          </cell>
          <cell r="CH10">
            <v>0</v>
          </cell>
          <cell r="CI10">
            <v>0</v>
          </cell>
          <cell r="CJ10">
            <v>0</v>
          </cell>
          <cell r="CK10">
            <v>0</v>
          </cell>
          <cell r="CL10">
            <v>0</v>
          </cell>
          <cell r="CM10">
            <v>0</v>
          </cell>
          <cell r="CN10">
            <v>0</v>
          </cell>
          <cell r="CO10">
            <v>0</v>
          </cell>
          <cell r="CP10">
            <v>0</v>
          </cell>
          <cell r="CQ10">
            <v>0</v>
          </cell>
          <cell r="CR10">
            <v>0</v>
          </cell>
          <cell r="CS10">
            <v>0</v>
          </cell>
          <cell r="CT10">
            <v>0</v>
          </cell>
          <cell r="CU10">
            <v>0</v>
          </cell>
          <cell r="CV10">
            <v>0</v>
          </cell>
          <cell r="CW10">
            <v>0</v>
          </cell>
          <cell r="CX10">
            <v>0</v>
          </cell>
          <cell r="CY10">
            <v>0</v>
          </cell>
          <cell r="CZ10">
            <v>0</v>
          </cell>
          <cell r="DA10">
            <v>0</v>
          </cell>
          <cell r="DB10">
            <v>0</v>
          </cell>
          <cell r="DC10">
            <v>0</v>
          </cell>
          <cell r="DD10">
            <v>0</v>
          </cell>
          <cell r="DE10">
            <v>0.19370000000000001</v>
          </cell>
          <cell r="DF10">
            <v>0.52329999999999999</v>
          </cell>
          <cell r="DG10">
            <v>0.48669999999999997</v>
          </cell>
          <cell r="DH10">
            <v>0.23669999999999997</v>
          </cell>
          <cell r="DI10">
            <v>-0.1134</v>
          </cell>
          <cell r="DJ10">
            <v>0</v>
          </cell>
          <cell r="DK10">
            <v>0</v>
          </cell>
          <cell r="DL10">
            <v>0</v>
          </cell>
          <cell r="DM10">
            <v>0</v>
          </cell>
          <cell r="DN10">
            <v>0</v>
          </cell>
          <cell r="DO10">
            <v>0</v>
          </cell>
          <cell r="DP10">
            <v>0</v>
          </cell>
          <cell r="DQ10">
            <v>0.19370000000000001</v>
          </cell>
          <cell r="DR10">
            <v>0.3296</v>
          </cell>
          <cell r="DS10">
            <v>-3.6600000000000021E-2</v>
          </cell>
          <cell r="DT10">
            <v>-0.25</v>
          </cell>
          <cell r="DU10">
            <v>-0.35009999999999997</v>
          </cell>
          <cell r="DV10">
            <v>-0.2462</v>
          </cell>
          <cell r="DW10">
            <v>2.5215000000000001</v>
          </cell>
          <cell r="DX10">
            <v>4.3778000000000006</v>
          </cell>
          <cell r="DY10">
            <v>-3.5579999999999998</v>
          </cell>
        </row>
        <row r="11">
          <cell r="A11" t="str">
            <v>CE-TOTSOC-150</v>
          </cell>
          <cell r="B11" t="str">
            <v>CE</v>
          </cell>
          <cell r="C11" t="str">
            <v>TOTSOC</v>
          </cell>
          <cell r="D11">
            <v>150</v>
          </cell>
          <cell r="E11" t="str">
            <v>Altri Fondi</v>
          </cell>
          <cell r="F11">
            <v>2.1940240000000002</v>
          </cell>
          <cell r="G11">
            <v>2.35737117</v>
          </cell>
          <cell r="H11">
            <v>-0.50260028000000001</v>
          </cell>
          <cell r="I11">
            <v>1.1013062900000001</v>
          </cell>
          <cell r="R11">
            <v>2.1940240000000002</v>
          </cell>
          <cell r="S11">
            <v>0.16334716999999976</v>
          </cell>
          <cell r="T11">
            <v>-2.8599714499999997</v>
          </cell>
          <cell r="U11">
            <v>1.6039065700000001</v>
          </cell>
          <cell r="V11">
            <v>-1.1013062900000001</v>
          </cell>
          <cell r="W11">
            <v>0</v>
          </cell>
          <cell r="X11">
            <v>0</v>
          </cell>
          <cell r="Y11">
            <v>0</v>
          </cell>
          <cell r="Z11">
            <v>0</v>
          </cell>
          <cell r="AA11">
            <v>0</v>
          </cell>
          <cell r="AB11">
            <v>0</v>
          </cell>
          <cell r="AC11">
            <v>0</v>
          </cell>
          <cell r="AD11">
            <v>1.9137</v>
          </cell>
          <cell r="AE11">
            <v>1.9597</v>
          </cell>
          <cell r="AF11">
            <v>1.9597</v>
          </cell>
          <cell r="AG11">
            <v>1.9597</v>
          </cell>
          <cell r="AH11">
            <v>1.9597</v>
          </cell>
          <cell r="AI11">
            <v>0.22440000000000002</v>
          </cell>
          <cell r="AJ11">
            <v>0.22440000000000002</v>
          </cell>
          <cell r="AK11">
            <v>0.22440000000000002</v>
          </cell>
          <cell r="AL11">
            <v>0.22440000000000002</v>
          </cell>
          <cell r="AM11">
            <v>0.22440000000000002</v>
          </cell>
          <cell r="AN11">
            <v>0.22440000000000002</v>
          </cell>
          <cell r="AO11">
            <v>-3.6618000000000004</v>
          </cell>
          <cell r="AP11">
            <v>1.9137</v>
          </cell>
          <cell r="AQ11">
            <v>4.6000000000000041E-2</v>
          </cell>
          <cell r="AR11">
            <v>0</v>
          </cell>
          <cell r="AS11">
            <v>0</v>
          </cell>
          <cell r="AT11">
            <v>0</v>
          </cell>
          <cell r="AU11">
            <v>-1.7353000000000001</v>
          </cell>
          <cell r="AV11">
            <v>0</v>
          </cell>
          <cell r="AW11">
            <v>0</v>
          </cell>
          <cell r="AX11">
            <v>0</v>
          </cell>
          <cell r="AY11">
            <v>0</v>
          </cell>
          <cell r="AZ11">
            <v>0</v>
          </cell>
          <cell r="BA11">
            <v>-3.8862000000000005</v>
          </cell>
          <cell r="BB11">
            <v>-0.43049999999999999</v>
          </cell>
          <cell r="BC11">
            <v>-0.874</v>
          </cell>
          <cell r="BD11">
            <v>-1.909</v>
          </cell>
          <cell r="BE11">
            <v>-3.1840000000000002</v>
          </cell>
          <cell r="BF11">
            <v>-2.5230000000000001</v>
          </cell>
          <cell r="BG11">
            <v>-3.8014000000000001</v>
          </cell>
          <cell r="BH11">
            <v>-3.5788000000000002</v>
          </cell>
          <cell r="BI11">
            <v>-4.2183999999999999</v>
          </cell>
          <cell r="BJ11">
            <v>-2.3657949999999999</v>
          </cell>
          <cell r="BK11">
            <v>-1.8873</v>
          </cell>
          <cell r="BL11">
            <v>-3.4003999999999999</v>
          </cell>
          <cell r="BM11">
            <v>-2.0312999999999999</v>
          </cell>
          <cell r="BN11">
            <v>-0.43049999999999999</v>
          </cell>
          <cell r="BO11">
            <v>-0.44350000000000001</v>
          </cell>
          <cell r="BP11">
            <v>-1.0350000000000001</v>
          </cell>
          <cell r="BQ11">
            <v>-1.2750000000000001</v>
          </cell>
          <cell r="BR11">
            <v>0.66100000000000003</v>
          </cell>
          <cell r="BS11">
            <v>-1.2784</v>
          </cell>
          <cell r="BT11">
            <v>0.22259999999999991</v>
          </cell>
          <cell r="BU11">
            <v>-0.63959999999999972</v>
          </cell>
          <cell r="BV11">
            <v>1.8526050000000001</v>
          </cell>
          <cell r="BW11">
            <v>0.47849499999999989</v>
          </cell>
          <cell r="BX11">
            <v>-1.5130999999999999</v>
          </cell>
          <cell r="BY11">
            <v>1.3691</v>
          </cell>
          <cell r="BZ11">
            <v>-1.0999999999999999E-2</v>
          </cell>
          <cell r="CA11">
            <v>-0.311</v>
          </cell>
          <cell r="CB11">
            <v>-0.41099999999999998</v>
          </cell>
          <cell r="CC11">
            <v>-0.41099999999999998</v>
          </cell>
          <cell r="CD11">
            <v>-0.41099999999999998</v>
          </cell>
          <cell r="CE11">
            <v>-0.48599999999999999</v>
          </cell>
          <cell r="CF11">
            <v>-0.48599999999999999</v>
          </cell>
          <cell r="CG11">
            <v>-0.48599999999999999</v>
          </cell>
          <cell r="CH11">
            <v>-0.58599999999999997</v>
          </cell>
          <cell r="CI11">
            <v>-0.58599999999999997</v>
          </cell>
          <cell r="CJ11">
            <v>-0.58599999999999997</v>
          </cell>
          <cell r="CK11">
            <v>-1.175</v>
          </cell>
          <cell r="CL11">
            <v>-1.0999999999999999E-2</v>
          </cell>
          <cell r="CM11">
            <v>-0.3</v>
          </cell>
          <cell r="CN11">
            <v>-9.9999999999999978E-2</v>
          </cell>
          <cell r="CO11">
            <v>0</v>
          </cell>
          <cell r="CP11">
            <v>0</v>
          </cell>
          <cell r="CQ11">
            <v>-7.5000000000000011E-2</v>
          </cell>
          <cell r="CR11">
            <v>0</v>
          </cell>
          <cell r="CS11">
            <v>0</v>
          </cell>
          <cell r="CT11">
            <v>-9.9999999999999978E-2</v>
          </cell>
          <cell r="CU11">
            <v>0</v>
          </cell>
          <cell r="CV11">
            <v>0</v>
          </cell>
          <cell r="CW11">
            <v>-0.58900000000000008</v>
          </cell>
          <cell r="CX11">
            <v>0.49860000000000004</v>
          </cell>
          <cell r="CY11">
            <v>0.80669999999999997</v>
          </cell>
          <cell r="CZ11">
            <v>0.95129999999999981</v>
          </cell>
          <cell r="DA11">
            <v>0.70540000000000014</v>
          </cell>
          <cell r="DB11">
            <v>0.70429999999999993</v>
          </cell>
          <cell r="DC11">
            <v>1.6833999999999998</v>
          </cell>
          <cell r="DD11">
            <v>2.7589999999999999</v>
          </cell>
          <cell r="DE11">
            <v>2.4964</v>
          </cell>
          <cell r="DF11">
            <v>2.5165999999999999</v>
          </cell>
          <cell r="DG11">
            <v>2.5625999999999998</v>
          </cell>
          <cell r="DH11">
            <v>2.3875000000000002</v>
          </cell>
          <cell r="DI11">
            <v>-1.1200000000000001</v>
          </cell>
          <cell r="DJ11">
            <v>0.49860000000000004</v>
          </cell>
          <cell r="DK11">
            <v>0.30809999999999993</v>
          </cell>
          <cell r="DL11">
            <v>0.14459999999999984</v>
          </cell>
          <cell r="DM11">
            <v>-0.24589999999999967</v>
          </cell>
          <cell r="DN11">
            <v>-1.1000000000002119E-3</v>
          </cell>
          <cell r="DO11">
            <v>0.97909999999999986</v>
          </cell>
          <cell r="DP11">
            <v>1.0756000000000001</v>
          </cell>
          <cell r="DQ11">
            <v>-0.26259999999999994</v>
          </cell>
          <cell r="DR11">
            <v>2.0199999999999996E-2</v>
          </cell>
          <cell r="DS11">
            <v>4.5999999999999819E-2</v>
          </cell>
          <cell r="DT11">
            <v>-0.17509999999999959</v>
          </cell>
          <cell r="DU11">
            <v>-3.5075000000000003</v>
          </cell>
          <cell r="DV11">
            <v>-1.8359000000000005</v>
          </cell>
          <cell r="DW11">
            <v>0</v>
          </cell>
          <cell r="DX11">
            <v>0</v>
          </cell>
          <cell r="DY11">
            <v>0</v>
          </cell>
        </row>
        <row r="12">
          <cell r="A12" t="str">
            <v>CE-TOTSOC-160</v>
          </cell>
          <cell r="B12" t="str">
            <v>CE</v>
          </cell>
          <cell r="C12" t="str">
            <v>TOTSOC</v>
          </cell>
          <cell r="D12">
            <v>160</v>
          </cell>
          <cell r="E12" t="str">
            <v>(Acc)/Utilizzo Fondo Rischi</v>
          </cell>
          <cell r="F12">
            <v>2.1940240000000002</v>
          </cell>
          <cell r="G12">
            <v>2.35737117</v>
          </cell>
          <cell r="H12">
            <v>-0.50260028000000001</v>
          </cell>
          <cell r="I12">
            <v>1.1013062900000001</v>
          </cell>
          <cell r="J12">
            <v>0</v>
          </cell>
          <cell r="K12">
            <v>0</v>
          </cell>
          <cell r="L12">
            <v>0</v>
          </cell>
          <cell r="M12">
            <v>0</v>
          </cell>
          <cell r="N12">
            <v>0</v>
          </cell>
          <cell r="O12">
            <v>0</v>
          </cell>
          <cell r="P12">
            <v>0</v>
          </cell>
          <cell r="Q12">
            <v>0</v>
          </cell>
          <cell r="R12">
            <v>2.1940240000000002</v>
          </cell>
          <cell r="S12">
            <v>0.16334716999999976</v>
          </cell>
          <cell r="T12">
            <v>-2.8599714499999997</v>
          </cell>
          <cell r="U12">
            <v>1.6039065700000001</v>
          </cell>
          <cell r="V12">
            <v>-1.1013062900000001</v>
          </cell>
          <cell r="W12">
            <v>0</v>
          </cell>
          <cell r="X12">
            <v>0</v>
          </cell>
          <cell r="Y12">
            <v>0</v>
          </cell>
          <cell r="Z12">
            <v>0</v>
          </cell>
          <cell r="AA12">
            <v>0</v>
          </cell>
          <cell r="AB12">
            <v>0</v>
          </cell>
          <cell r="AC12">
            <v>0</v>
          </cell>
          <cell r="AD12">
            <v>1.9137</v>
          </cell>
          <cell r="AE12">
            <v>1.9597</v>
          </cell>
          <cell r="AF12">
            <v>1.9597</v>
          </cell>
          <cell r="AG12">
            <v>1.9597</v>
          </cell>
          <cell r="AH12">
            <v>1.9597</v>
          </cell>
          <cell r="AI12">
            <v>0.22440000000000002</v>
          </cell>
          <cell r="AJ12">
            <v>0.22440000000000002</v>
          </cell>
          <cell r="AK12">
            <v>0.22440000000000002</v>
          </cell>
          <cell r="AL12">
            <v>0.22440000000000002</v>
          </cell>
          <cell r="AM12">
            <v>0.22440000000000002</v>
          </cell>
          <cell r="AN12">
            <v>0.22440000000000002</v>
          </cell>
          <cell r="AO12">
            <v>-3.6618000000000004</v>
          </cell>
          <cell r="AP12">
            <v>1.9137</v>
          </cell>
          <cell r="AQ12">
            <v>4.6000000000000041E-2</v>
          </cell>
          <cell r="AR12">
            <v>0</v>
          </cell>
          <cell r="AS12">
            <v>0</v>
          </cell>
          <cell r="AT12">
            <v>0</v>
          </cell>
          <cell r="AU12">
            <v>-1.7353000000000001</v>
          </cell>
          <cell r="AV12">
            <v>0</v>
          </cell>
          <cell r="AW12">
            <v>0</v>
          </cell>
          <cell r="AX12">
            <v>0</v>
          </cell>
          <cell r="AY12">
            <v>0</v>
          </cell>
          <cell r="AZ12">
            <v>0</v>
          </cell>
          <cell r="BA12">
            <v>-3.8862000000000005</v>
          </cell>
          <cell r="BB12">
            <v>-0.43049999999999999</v>
          </cell>
          <cell r="BC12">
            <v>-0.874</v>
          </cell>
          <cell r="BD12">
            <v>-1.909</v>
          </cell>
          <cell r="BE12">
            <v>-3.1840000000000002</v>
          </cell>
          <cell r="BF12">
            <v>-2.5230000000000001</v>
          </cell>
          <cell r="BG12">
            <v>-3.8014000000000001</v>
          </cell>
          <cell r="BH12">
            <v>-3.5788000000000002</v>
          </cell>
          <cell r="BI12">
            <v>-4.2183999999999999</v>
          </cell>
          <cell r="BJ12">
            <v>-2.3657949999999999</v>
          </cell>
          <cell r="BK12">
            <v>-1.8873</v>
          </cell>
          <cell r="BL12">
            <v>-3.4003999999999999</v>
          </cell>
          <cell r="BM12">
            <v>-2.0312999999999999</v>
          </cell>
          <cell r="BN12">
            <v>-0.43049999999999999</v>
          </cell>
          <cell r="BO12">
            <v>-0.44350000000000001</v>
          </cell>
          <cell r="BP12">
            <v>-1.0350000000000001</v>
          </cell>
          <cell r="BQ12">
            <v>-1.2750000000000001</v>
          </cell>
          <cell r="BR12">
            <v>0.66100000000000003</v>
          </cell>
          <cell r="BS12">
            <v>-1.2784</v>
          </cell>
          <cell r="BT12">
            <v>0.22259999999999991</v>
          </cell>
          <cell r="BU12">
            <v>-0.63959999999999972</v>
          </cell>
          <cell r="BV12">
            <v>1.8526050000000001</v>
          </cell>
          <cell r="BW12">
            <v>0.47849499999999989</v>
          </cell>
          <cell r="BX12">
            <v>-1.5130999999999999</v>
          </cell>
          <cell r="BY12">
            <v>1.3691</v>
          </cell>
          <cell r="BZ12">
            <v>-1.0999999999999999E-2</v>
          </cell>
          <cell r="CA12">
            <v>-0.311</v>
          </cell>
          <cell r="CB12">
            <v>-0.41099999999999998</v>
          </cell>
          <cell r="CC12">
            <v>-0.41099999999999998</v>
          </cell>
          <cell r="CD12">
            <v>-0.41099999999999998</v>
          </cell>
          <cell r="CE12">
            <v>-0.48599999999999999</v>
          </cell>
          <cell r="CF12">
            <v>-0.48599999999999999</v>
          </cell>
          <cell r="CG12">
            <v>-0.48599999999999999</v>
          </cell>
          <cell r="CH12">
            <v>-0.58599999999999997</v>
          </cell>
          <cell r="CI12">
            <v>-0.58599999999999997</v>
          </cell>
          <cell r="CJ12">
            <v>-0.58599999999999997</v>
          </cell>
          <cell r="CK12">
            <v>-1.175</v>
          </cell>
          <cell r="CL12">
            <v>-1.0999999999999999E-2</v>
          </cell>
          <cell r="CM12">
            <v>-0.3</v>
          </cell>
          <cell r="CN12">
            <v>-9.9999999999999978E-2</v>
          </cell>
          <cell r="CO12">
            <v>0</v>
          </cell>
          <cell r="CP12">
            <v>0</v>
          </cell>
          <cell r="CQ12">
            <v>-7.5000000000000011E-2</v>
          </cell>
          <cell r="CR12">
            <v>0</v>
          </cell>
          <cell r="CS12">
            <v>0</v>
          </cell>
          <cell r="CT12">
            <v>-9.9999999999999978E-2</v>
          </cell>
          <cell r="CU12">
            <v>0</v>
          </cell>
          <cell r="CV12">
            <v>0</v>
          </cell>
          <cell r="CW12">
            <v>-0.58900000000000008</v>
          </cell>
          <cell r="CX12">
            <v>0.49860000000000004</v>
          </cell>
          <cell r="CY12">
            <v>0.80669999999999997</v>
          </cell>
          <cell r="CZ12">
            <v>0.95129999999999981</v>
          </cell>
          <cell r="DA12">
            <v>0.70540000000000014</v>
          </cell>
          <cell r="DB12">
            <v>0.70429999999999993</v>
          </cell>
          <cell r="DC12">
            <v>1.6833999999999998</v>
          </cell>
          <cell r="DD12">
            <v>2.7589999999999999</v>
          </cell>
          <cell r="DE12">
            <v>2.6901000000000002</v>
          </cell>
          <cell r="DF12">
            <v>3.0398999999999998</v>
          </cell>
          <cell r="DG12">
            <v>3.0492999999999997</v>
          </cell>
          <cell r="DH12">
            <v>2.6242000000000001</v>
          </cell>
          <cell r="DI12">
            <v>-1.2334000000000001</v>
          </cell>
          <cell r="DJ12">
            <v>0.49860000000000004</v>
          </cell>
          <cell r="DK12">
            <v>0.30809999999999993</v>
          </cell>
          <cell r="DL12">
            <v>0.14459999999999984</v>
          </cell>
          <cell r="DM12">
            <v>-0.24589999999999967</v>
          </cell>
          <cell r="DN12">
            <v>-1.1000000000002119E-3</v>
          </cell>
          <cell r="DO12">
            <v>0.97909999999999986</v>
          </cell>
          <cell r="DP12">
            <v>1.0756000000000001</v>
          </cell>
          <cell r="DQ12">
            <v>-6.8899999999999934E-2</v>
          </cell>
          <cell r="DR12">
            <v>0.3498</v>
          </cell>
          <cell r="DS12">
            <v>9.3999999999997974E-3</v>
          </cell>
          <cell r="DT12">
            <v>-0.42509999999999959</v>
          </cell>
          <cell r="DU12">
            <v>-3.8576000000000001</v>
          </cell>
          <cell r="DV12">
            <v>-2.0821000000000005</v>
          </cell>
          <cell r="DW12">
            <v>2.5215000000000001</v>
          </cell>
          <cell r="DX12">
            <v>4.3778000000000006</v>
          </cell>
          <cell r="DY12">
            <v>-3.5579999999999998</v>
          </cell>
        </row>
        <row r="13">
          <cell r="A13" t="str">
            <v>CE-TOTSOC-170</v>
          </cell>
          <cell r="B13" t="str">
            <v>CE</v>
          </cell>
          <cell r="C13" t="str">
            <v>TOTSOC</v>
          </cell>
          <cell r="D13">
            <v>170</v>
          </cell>
          <cell r="E13" t="str">
            <v>Margine Diretto 2</v>
          </cell>
          <cell r="F13">
            <v>12.795856000000002</v>
          </cell>
          <cell r="G13">
            <v>25.931987430000127</v>
          </cell>
          <cell r="H13">
            <v>37.530004559999945</v>
          </cell>
          <cell r="I13">
            <v>52.414921499999906</v>
          </cell>
          <cell r="J13">
            <v>0</v>
          </cell>
          <cell r="K13">
            <v>0</v>
          </cell>
          <cell r="L13">
            <v>0</v>
          </cell>
          <cell r="M13">
            <v>0</v>
          </cell>
          <cell r="N13">
            <v>0</v>
          </cell>
          <cell r="O13">
            <v>0</v>
          </cell>
          <cell r="P13">
            <v>0</v>
          </cell>
          <cell r="Q13">
            <v>0</v>
          </cell>
          <cell r="R13">
            <v>12.795856000000002</v>
          </cell>
          <cell r="S13">
            <v>13.136131430000125</v>
          </cell>
          <cell r="T13">
            <v>11.598017129999821</v>
          </cell>
          <cell r="U13">
            <v>14.884916939999961</v>
          </cell>
          <cell r="V13">
            <v>-52.414921499999906</v>
          </cell>
          <cell r="W13">
            <v>0</v>
          </cell>
          <cell r="X13">
            <v>0</v>
          </cell>
          <cell r="Y13">
            <v>0</v>
          </cell>
          <cell r="Z13">
            <v>0</v>
          </cell>
          <cell r="AA13">
            <v>0</v>
          </cell>
          <cell r="AB13">
            <v>0</v>
          </cell>
          <cell r="AC13">
            <v>0</v>
          </cell>
          <cell r="AD13">
            <v>12.662899999999995</v>
          </cell>
          <cell r="AE13">
            <v>25.036599999999996</v>
          </cell>
          <cell r="AF13">
            <v>37.710699999999974</v>
          </cell>
          <cell r="AG13">
            <v>51.485099999999989</v>
          </cell>
          <cell r="AH13">
            <v>65.734700000000032</v>
          </cell>
          <cell r="AI13">
            <v>77.842999999999961</v>
          </cell>
          <cell r="AJ13">
            <v>92.000800000000027</v>
          </cell>
          <cell r="AK13">
            <v>98.575800000000015</v>
          </cell>
          <cell r="AL13">
            <v>112.94329999999997</v>
          </cell>
          <cell r="AM13">
            <v>128.34989999999999</v>
          </cell>
          <cell r="AN13">
            <v>141.3297</v>
          </cell>
          <cell r="AO13">
            <v>150.10670000000002</v>
          </cell>
          <cell r="AP13">
            <v>12.662899999999995</v>
          </cell>
          <cell r="AQ13">
            <v>12.373699999999999</v>
          </cell>
          <cell r="AR13">
            <v>12.674099999999981</v>
          </cell>
          <cell r="AS13">
            <v>13.774400000000014</v>
          </cell>
          <cell r="AT13">
            <v>14.249600000000044</v>
          </cell>
          <cell r="AU13">
            <v>12.108299999999923</v>
          </cell>
          <cell r="AV13">
            <v>14.157800000000066</v>
          </cell>
          <cell r="AW13">
            <v>6.5749999999999886</v>
          </cell>
          <cell r="AX13">
            <v>14.36749999999995</v>
          </cell>
          <cell r="AY13">
            <v>15.406600000000026</v>
          </cell>
          <cell r="AZ13">
            <v>12.979800000000012</v>
          </cell>
          <cell r="BA13">
            <v>8.777000000000017</v>
          </cell>
          <cell r="BB13">
            <v>13.842099999999997</v>
          </cell>
          <cell r="BC13">
            <v>26.147862999999997</v>
          </cell>
          <cell r="BD13">
            <v>38.422899999999991</v>
          </cell>
          <cell r="BE13">
            <v>50.318400000000025</v>
          </cell>
          <cell r="BF13">
            <v>65.592500000000001</v>
          </cell>
          <cell r="BG13">
            <v>78.986700000000042</v>
          </cell>
          <cell r="BH13">
            <v>92.791299999999978</v>
          </cell>
          <cell r="BI13">
            <v>102.72329999999997</v>
          </cell>
          <cell r="BJ13">
            <v>114.54050500000004</v>
          </cell>
          <cell r="BK13">
            <v>128.27479999999994</v>
          </cell>
          <cell r="BL13">
            <v>141.22039999999993</v>
          </cell>
          <cell r="BM13">
            <v>152.71799999999996</v>
          </cell>
          <cell r="BN13">
            <v>13.842099999999997</v>
          </cell>
          <cell r="BO13">
            <v>12.305762999999999</v>
          </cell>
          <cell r="BP13">
            <v>12.275036999999994</v>
          </cell>
          <cell r="BQ13">
            <v>11.895500000000032</v>
          </cell>
          <cell r="BR13">
            <v>15.274099999999974</v>
          </cell>
          <cell r="BS13">
            <v>13.394200000000046</v>
          </cell>
          <cell r="BT13">
            <v>13.804599999999937</v>
          </cell>
          <cell r="BU13">
            <v>9.9319999999999897</v>
          </cell>
          <cell r="BV13">
            <v>11.817205000000076</v>
          </cell>
          <cell r="BW13">
            <v>13.734294999999909</v>
          </cell>
          <cell r="BX13">
            <v>12.945599999999965</v>
          </cell>
          <cell r="BY13">
            <v>11.49760000000003</v>
          </cell>
          <cell r="BZ13">
            <v>13.577456999999999</v>
          </cell>
          <cell r="CA13">
            <v>24.568518000000005</v>
          </cell>
          <cell r="CB13">
            <v>36.360911999999999</v>
          </cell>
          <cell r="CC13">
            <v>47.122558999999995</v>
          </cell>
          <cell r="CD13">
            <v>60.831232000000028</v>
          </cell>
          <cell r="CE13">
            <v>73.994088000000019</v>
          </cell>
          <cell r="CF13">
            <v>86.473327999999967</v>
          </cell>
          <cell r="CG13">
            <v>94.236437000000009</v>
          </cell>
          <cell r="CH13">
            <v>105.92623700000003</v>
          </cell>
          <cell r="CI13">
            <v>119.57910399999999</v>
          </cell>
          <cell r="CJ13">
            <v>131.43639199999996</v>
          </cell>
          <cell r="CK13">
            <v>139.75506299999989</v>
          </cell>
          <cell r="CL13">
            <v>13.577456999999999</v>
          </cell>
          <cell r="CM13">
            <v>10.991061000000006</v>
          </cell>
          <cell r="CN13">
            <v>11.792393999999996</v>
          </cell>
          <cell r="CO13">
            <v>10.761646999999996</v>
          </cell>
          <cell r="CP13">
            <v>13.708673000000033</v>
          </cell>
          <cell r="CQ13">
            <v>13.162855999999994</v>
          </cell>
          <cell r="CR13">
            <v>12.479239999999947</v>
          </cell>
          <cell r="CS13">
            <v>7.7631090000000427</v>
          </cell>
          <cell r="CT13">
            <v>11.689800000000014</v>
          </cell>
          <cell r="CU13">
            <v>13.652866999999958</v>
          </cell>
          <cell r="CV13">
            <v>11.857287999999983</v>
          </cell>
          <cell r="CW13">
            <v>8.3186709999999362</v>
          </cell>
          <cell r="CX13">
            <v>10.162905999999996</v>
          </cell>
          <cell r="CY13">
            <v>20.337565999999988</v>
          </cell>
          <cell r="CZ13">
            <v>32.337099000000009</v>
          </cell>
          <cell r="DA13">
            <v>42.147131999999999</v>
          </cell>
          <cell r="DB13">
            <v>59.26626499999999</v>
          </cell>
          <cell r="DC13">
            <v>72.233898000000011</v>
          </cell>
          <cell r="DD13">
            <v>84.501431000000011</v>
          </cell>
          <cell r="DE13">
            <v>94.353364000000028</v>
          </cell>
          <cell r="DF13">
            <v>106.170597</v>
          </cell>
          <cell r="DG13">
            <v>121.96463000000004</v>
          </cell>
          <cell r="DH13">
            <v>135.67026300000001</v>
          </cell>
          <cell r="DI13">
            <v>147.80959600000003</v>
          </cell>
          <cell r="DJ13">
            <v>10.162905999999996</v>
          </cell>
          <cell r="DK13">
            <v>10.174659999999992</v>
          </cell>
          <cell r="DL13">
            <v>11.999533000000017</v>
          </cell>
          <cell r="DM13">
            <v>9.8100329999999971</v>
          </cell>
          <cell r="DN13">
            <v>17.119132999999984</v>
          </cell>
          <cell r="DO13">
            <v>12.967633000000017</v>
          </cell>
          <cell r="DP13">
            <v>12.267533000000006</v>
          </cell>
          <cell r="DQ13">
            <v>9.8519330000000167</v>
          </cell>
          <cell r="DR13">
            <v>11.817232999999971</v>
          </cell>
          <cell r="DS13">
            <v>15.794033000000042</v>
          </cell>
          <cell r="DT13">
            <v>13.705632999999963</v>
          </cell>
          <cell r="DU13">
            <v>12.139333000000013</v>
          </cell>
          <cell r="DV13">
            <v>127.32690000000005</v>
          </cell>
          <cell r="DW13">
            <v>127.79810000000003</v>
          </cell>
          <cell r="DX13">
            <v>140.28220000000007</v>
          </cell>
          <cell r="DY13">
            <v>133.7405</v>
          </cell>
        </row>
        <row r="14">
          <cell r="A14" t="str">
            <v>CE-TOTSOC-180</v>
          </cell>
          <cell r="B14" t="str">
            <v>CE</v>
          </cell>
          <cell r="C14" t="str">
            <v>TOTSOC</v>
          </cell>
          <cell r="D14">
            <v>180</v>
          </cell>
          <cell r="E14" t="str">
            <v>MD %</v>
          </cell>
          <cell r="F14">
            <v>0.24309320934198952</v>
          </cell>
          <cell r="G14">
            <v>0.22898036554418291</v>
          </cell>
          <cell r="H14">
            <v>0.22234065127739785</v>
          </cell>
          <cell r="I14">
            <v>0.23157745014088374</v>
          </cell>
          <cell r="J14" t="e">
            <v>#DIV/0!</v>
          </cell>
          <cell r="K14" t="e">
            <v>#DIV/0!</v>
          </cell>
          <cell r="L14" t="e">
            <v>#DIV/0!</v>
          </cell>
          <cell r="M14" t="e">
            <v>#DIV/0!</v>
          </cell>
          <cell r="N14" t="e">
            <v>#DIV/0!</v>
          </cell>
          <cell r="O14" t="e">
            <v>#DIV/0!</v>
          </cell>
          <cell r="P14" t="e">
            <v>#DIV/0!</v>
          </cell>
          <cell r="Q14" t="e">
            <v>#DIV/0!</v>
          </cell>
          <cell r="R14">
            <v>0.24309320934198952</v>
          </cell>
          <cell r="S14">
            <v>0.21672429731422582</v>
          </cell>
          <cell r="T14">
            <v>0.20880309911993369</v>
          </cell>
          <cell r="U14">
            <v>0.25867215997944865</v>
          </cell>
          <cell r="V14">
            <v>0.23157745014088374</v>
          </cell>
          <cell r="W14" t="e">
            <v>#DIV/0!</v>
          </cell>
          <cell r="X14" t="e">
            <v>#DIV/0!</v>
          </cell>
          <cell r="Y14" t="e">
            <v>#DIV/0!</v>
          </cell>
          <cell r="Z14" t="e">
            <v>#DIV/0!</v>
          </cell>
          <cell r="AA14" t="e">
            <v>#DIV/0!</v>
          </cell>
          <cell r="AB14" t="e">
            <v>#DIV/0!</v>
          </cell>
          <cell r="AC14" t="e">
            <v>#DIV/0!</v>
          </cell>
          <cell r="AD14">
            <v>0.24541122160054413</v>
          </cell>
          <cell r="AE14">
            <v>0.23388549264617958</v>
          </cell>
          <cell r="AF14">
            <v>0.22866056269706511</v>
          </cell>
          <cell r="AG14">
            <v>0.22832836113462804</v>
          </cell>
          <cell r="AH14">
            <v>0.22845784084720425</v>
          </cell>
          <cell r="AI14">
            <v>0.22220382647417725</v>
          </cell>
          <cell r="AJ14">
            <v>0.2231781062240922</v>
          </cell>
          <cell r="AK14">
            <v>0.21978536012846109</v>
          </cell>
          <cell r="AL14">
            <v>0.22057846741309087</v>
          </cell>
          <cell r="AM14">
            <v>0.22209815171279595</v>
          </cell>
          <cell r="AN14">
            <v>0.22157825258061684</v>
          </cell>
          <cell r="AO14">
            <v>0.21623574146677638</v>
          </cell>
          <cell r="AP14">
            <v>0.24541122160054413</v>
          </cell>
          <cell r="AQ14">
            <v>0.22315984251826496</v>
          </cell>
          <cell r="AR14">
            <v>0.21899622625860465</v>
          </cell>
          <cell r="AS14">
            <v>0.22742379938943769</v>
          </cell>
          <cell r="AT14">
            <v>0.22892688914165335</v>
          </cell>
          <cell r="AU14">
            <v>0.19345360775328929</v>
          </cell>
          <cell r="AV14">
            <v>0.22869133018564766</v>
          </cell>
          <cell r="AW14">
            <v>0.18123432288651808</v>
          </cell>
          <cell r="AX14">
            <v>0.22617827586586828</v>
          </cell>
          <cell r="AY14">
            <v>0.23391214440468319</v>
          </cell>
          <cell r="AZ14">
            <v>0.2165653343299721</v>
          </cell>
          <cell r="BA14">
            <v>0.15576196831165884</v>
          </cell>
          <cell r="BB14">
            <v>0.23525462789859747</v>
          </cell>
          <cell r="BC14">
            <v>0.22628909214742962</v>
          </cell>
          <cell r="BD14">
            <v>0.21806091397062241</v>
          </cell>
          <cell r="BE14">
            <v>0.21844513518676101</v>
          </cell>
          <cell r="BF14">
            <v>0.2221686683326706</v>
          </cell>
          <cell r="BG14">
            <v>0.21972720308048221</v>
          </cell>
          <cell r="BH14">
            <v>0.22011310794452721</v>
          </cell>
          <cell r="BI14">
            <v>0.22146594014143864</v>
          </cell>
          <cell r="BJ14">
            <v>0.21991537692069915</v>
          </cell>
          <cell r="BK14">
            <v>0.21810686853648567</v>
          </cell>
          <cell r="BL14">
            <v>0.21699584986240722</v>
          </cell>
          <cell r="BM14">
            <v>0.21565468476822813</v>
          </cell>
          <cell r="BN14">
            <v>0.23525462789859747</v>
          </cell>
          <cell r="BO14">
            <v>0.21698731659492976</v>
          </cell>
          <cell r="BP14">
            <v>0.2023850365775845</v>
          </cell>
          <cell r="BQ14">
            <v>0.2196954865971999</v>
          </cell>
          <cell r="BR14">
            <v>0.2353866733241482</v>
          </cell>
          <cell r="BS14">
            <v>0.20850638554892123</v>
          </cell>
          <cell r="BT14">
            <v>0.22234749708870066</v>
          </cell>
          <cell r="BU14">
            <v>0.23495735897708833</v>
          </cell>
          <cell r="BV14">
            <v>0.20729901974542958</v>
          </cell>
          <cell r="BW14">
            <v>0.20410846019866372</v>
          </cell>
          <cell r="BX14">
            <v>0.20656938383104972</v>
          </cell>
          <cell r="BY14">
            <v>0.20043861637106011</v>
          </cell>
          <cell r="BZ14">
            <v>0.23627993222890581</v>
          </cell>
          <cell r="CA14">
            <v>0.22934882810522136</v>
          </cell>
          <cell r="CB14">
            <v>0.2263878591211485</v>
          </cell>
          <cell r="CC14">
            <v>0.22453023197811758</v>
          </cell>
          <cell r="CD14">
            <v>0.22521213068448367</v>
          </cell>
          <cell r="CE14">
            <v>0.22501502300550388</v>
          </cell>
          <cell r="CF14">
            <v>0.22426050442055104</v>
          </cell>
          <cell r="CG14">
            <v>0.22254999915631377</v>
          </cell>
          <cell r="CH14">
            <v>0.22064947327029133</v>
          </cell>
          <cell r="CI14">
            <v>0.22005778468490647</v>
          </cell>
          <cell r="CJ14">
            <v>0.21801994638363489</v>
          </cell>
          <cell r="CK14">
            <v>0.21333376899166542</v>
          </cell>
          <cell r="CL14">
            <v>0.23627993222890581</v>
          </cell>
          <cell r="CM14">
            <v>0.221328506971608</v>
          </cell>
          <cell r="CN14">
            <v>0.22045805585373973</v>
          </cell>
          <cell r="CO14">
            <v>0.21847320346994403</v>
          </cell>
          <cell r="CP14">
            <v>0.2275880293112621</v>
          </cell>
          <cell r="CQ14">
            <v>0.22410856705273807</v>
          </cell>
          <cell r="CR14">
            <v>0.21988860624668896</v>
          </cell>
          <cell r="CS14">
            <v>0.20512263534944616</v>
          </cell>
          <cell r="CT14">
            <v>0.20643773948467825</v>
          </cell>
          <cell r="CU14">
            <v>0.21557276986076004</v>
          </cell>
          <cell r="CV14">
            <v>0.19939805347360279</v>
          </cell>
          <cell r="CW14">
            <v>0.15925030971188947</v>
          </cell>
          <cell r="CX14">
            <v>0.20637741976615226</v>
          </cell>
          <cell r="CY14">
            <v>0.20028190540717528</v>
          </cell>
          <cell r="CZ14">
            <v>0.20368491764948948</v>
          </cell>
          <cell r="DA14">
            <v>0.20323732067245029</v>
          </cell>
          <cell r="DB14">
            <v>0.21830811415504423</v>
          </cell>
          <cell r="DC14">
            <v>0.22011021066728831</v>
          </cell>
          <cell r="DD14">
            <v>0.21862625607712491</v>
          </cell>
          <cell r="DE14">
            <v>0.22240279800323121</v>
          </cell>
          <cell r="DF14">
            <v>0.22035982354709036</v>
          </cell>
          <cell r="DG14">
            <v>0.22312148573218246</v>
          </cell>
          <cell r="DH14">
            <v>0.22279102071983678</v>
          </cell>
          <cell r="DI14">
            <v>0.22047214370628695</v>
          </cell>
          <cell r="DJ14">
            <v>0.20637741976615226</v>
          </cell>
          <cell r="DK14">
            <v>0.19454257992960541</v>
          </cell>
          <cell r="DL14">
            <v>0.20972448121756818</v>
          </cell>
          <cell r="DM14">
            <v>0.20177572323292575</v>
          </cell>
          <cell r="DN14">
            <v>0.26706499118578469</v>
          </cell>
          <cell r="DO14">
            <v>0.22873993678075774</v>
          </cell>
          <cell r="DP14">
            <v>0.21027869672982608</v>
          </cell>
          <cell r="DQ14">
            <v>0.26108555830870978</v>
          </cell>
          <cell r="DR14">
            <v>0.2053021532239285</v>
          </cell>
          <cell r="DS14">
            <v>0.24364784521591085</v>
          </cell>
          <cell r="DT14">
            <v>0.2198928102142349</v>
          </cell>
          <cell r="DU14">
            <v>0.1974983201958824</v>
          </cell>
          <cell r="DV14">
            <v>0.21655610377575574</v>
          </cell>
          <cell r="DW14">
            <v>0.23808384737294422</v>
          </cell>
          <cell r="DX14">
            <v>0.23711954640357433</v>
          </cell>
          <cell r="DY14">
            <v>0.22694345270417027</v>
          </cell>
        </row>
        <row r="15">
          <cell r="A15" t="str">
            <v>CE-TOTSOC-190</v>
          </cell>
          <cell r="B15" t="str">
            <v>CE</v>
          </cell>
          <cell r="C15" t="str">
            <v>TOTSOC</v>
          </cell>
          <cell r="D15">
            <v>190</v>
          </cell>
          <cell r="E15" t="str">
            <v>Costi Indiretti</v>
          </cell>
          <cell r="F15">
            <v>-2.6064729999999998</v>
          </cell>
          <cell r="G15">
            <v>-5.1894195199999986</v>
          </cell>
          <cell r="H15">
            <v>-7.9525467100000027</v>
          </cell>
          <cell r="I15">
            <v>-10.890639280000006</v>
          </cell>
          <cell r="R15">
            <v>-2.6064729999999998</v>
          </cell>
          <cell r="S15">
            <v>-2.5829465199999988</v>
          </cell>
          <cell r="T15">
            <v>-2.7631271900000041</v>
          </cell>
          <cell r="U15">
            <v>-2.9380925700000029</v>
          </cell>
          <cell r="V15">
            <v>10.890639280000006</v>
          </cell>
          <cell r="W15">
            <v>0</v>
          </cell>
          <cell r="X15">
            <v>0</v>
          </cell>
          <cell r="Y15">
            <v>0</v>
          </cell>
          <cell r="Z15">
            <v>0</v>
          </cell>
          <cell r="AA15">
            <v>0</v>
          </cell>
          <cell r="AB15">
            <v>0</v>
          </cell>
          <cell r="AC15">
            <v>0</v>
          </cell>
          <cell r="AD15">
            <v>-2.8102</v>
          </cell>
          <cell r="AE15">
            <v>-5.6905000000000001</v>
          </cell>
          <cell r="AF15">
            <v>-8.5858999999999988</v>
          </cell>
          <cell r="AG15">
            <v>-11.5246</v>
          </cell>
          <cell r="AH15">
            <v>-14.402700000000001</v>
          </cell>
          <cell r="AI15">
            <v>-17.313400000000001</v>
          </cell>
          <cell r="AJ15">
            <v>-20.2273</v>
          </cell>
          <cell r="AK15">
            <v>-22.484299999999998</v>
          </cell>
          <cell r="AL15">
            <v>-25.430199999999999</v>
          </cell>
          <cell r="AM15">
            <v>-28.518699999999999</v>
          </cell>
          <cell r="AN15">
            <v>-31.410400000000003</v>
          </cell>
          <cell r="AO15">
            <v>-34.489100000000001</v>
          </cell>
          <cell r="AP15">
            <v>-2.8102</v>
          </cell>
          <cell r="AQ15">
            <v>-2.8803000000000001</v>
          </cell>
          <cell r="AR15">
            <v>-2.8953999999999986</v>
          </cell>
          <cell r="AS15">
            <v>-2.9387000000000008</v>
          </cell>
          <cell r="AT15">
            <v>-2.8781000000000017</v>
          </cell>
          <cell r="AU15">
            <v>-2.9107000000000003</v>
          </cell>
          <cell r="AV15">
            <v>-2.9138999999999982</v>
          </cell>
          <cell r="AW15">
            <v>-2.2569999999999979</v>
          </cell>
          <cell r="AX15">
            <v>-2.9459000000000017</v>
          </cell>
          <cell r="AY15">
            <v>-3.0884999999999998</v>
          </cell>
          <cell r="AZ15">
            <v>-2.8917000000000037</v>
          </cell>
          <cell r="BA15">
            <v>-3.0786999999999978</v>
          </cell>
          <cell r="BB15">
            <v>-2.6886999999999999</v>
          </cell>
          <cell r="BC15">
            <v>-5.5450999999999997</v>
          </cell>
          <cell r="BD15">
            <v>-8.6110000000000007</v>
          </cell>
          <cell r="BE15">
            <v>-11.212</v>
          </cell>
          <cell r="BF15">
            <v>-14.3954</v>
          </cell>
          <cell r="BG15">
            <v>-17.178000000000001</v>
          </cell>
          <cell r="BH15">
            <v>-19.994</v>
          </cell>
          <cell r="BI15">
            <v>-22.1706</v>
          </cell>
          <cell r="BJ15">
            <v>-25.038087000000001</v>
          </cell>
          <cell r="BK15">
            <v>-28.030100000000001</v>
          </cell>
          <cell r="BL15">
            <v>-31.220800000000001</v>
          </cell>
          <cell r="BM15">
            <v>-34.050899999999999</v>
          </cell>
          <cell r="BN15">
            <v>-2.6886999999999999</v>
          </cell>
          <cell r="BO15">
            <v>-2.8563999999999998</v>
          </cell>
          <cell r="BP15">
            <v>-3.065900000000001</v>
          </cell>
          <cell r="BQ15">
            <v>-2.6009999999999991</v>
          </cell>
          <cell r="BR15">
            <v>-3.1834000000000007</v>
          </cell>
          <cell r="BS15">
            <v>-2.7826000000000004</v>
          </cell>
          <cell r="BT15">
            <v>-2.8159999999999989</v>
          </cell>
          <cell r="BU15">
            <v>-2.1766000000000005</v>
          </cell>
          <cell r="BV15">
            <v>-2.8674870000000006</v>
          </cell>
          <cell r="BW15">
            <v>-2.992013</v>
          </cell>
          <cell r="BX15">
            <v>-3.1906999999999996</v>
          </cell>
          <cell r="BY15">
            <v>-2.8300999999999981</v>
          </cell>
          <cell r="BZ15">
            <v>-2.8652679999999999</v>
          </cell>
          <cell r="CA15">
            <v>-5.8052910000000004</v>
          </cell>
          <cell r="CB15">
            <v>-8.8450360000000003</v>
          </cell>
          <cell r="CC15">
            <v>-11.698518</v>
          </cell>
          <cell r="CD15">
            <v>-14.658567</v>
          </cell>
          <cell r="CE15">
            <v>-17.569834</v>
          </cell>
          <cell r="CF15">
            <v>-20.458154</v>
          </cell>
          <cell r="CG15">
            <v>-22.847194999999999</v>
          </cell>
          <cell r="CH15">
            <v>-25.804755</v>
          </cell>
          <cell r="CI15">
            <v>-28.835799000000002</v>
          </cell>
          <cell r="CJ15">
            <v>-31.784372999999999</v>
          </cell>
          <cell r="CK15">
            <v>-34.567802999999998</v>
          </cell>
          <cell r="CL15">
            <v>-2.8652679999999999</v>
          </cell>
          <cell r="CM15">
            <v>-2.9400230000000005</v>
          </cell>
          <cell r="CN15">
            <v>-3.0397449999999999</v>
          </cell>
          <cell r="CO15">
            <v>-2.8534819999999996</v>
          </cell>
          <cell r="CP15">
            <v>-2.9600489999999997</v>
          </cell>
          <cell r="CQ15">
            <v>-2.9112670000000005</v>
          </cell>
          <cell r="CR15">
            <v>-2.8883200000000002</v>
          </cell>
          <cell r="CS15">
            <v>-2.3890409999999989</v>
          </cell>
          <cell r="CT15">
            <v>-2.9575600000000009</v>
          </cell>
          <cell r="CU15">
            <v>-3.0310440000000014</v>
          </cell>
          <cell r="CV15">
            <v>-2.9485739999999971</v>
          </cell>
          <cell r="CW15">
            <v>-2.7834299999999992</v>
          </cell>
          <cell r="CX15">
            <v>-2.8273999999999999</v>
          </cell>
          <cell r="CY15">
            <v>-5.8912000000000004</v>
          </cell>
          <cell r="CZ15">
            <v>-9.094100000000001</v>
          </cell>
          <cell r="DA15">
            <v>-12.1059</v>
          </cell>
          <cell r="DB15">
            <v>-15.3446</v>
          </cell>
          <cell r="DC15">
            <v>-18.598099999999999</v>
          </cell>
          <cell r="DD15">
            <v>-21.869300000000003</v>
          </cell>
          <cell r="DE15">
            <v>-24.437000000000001</v>
          </cell>
          <cell r="DF15">
            <v>-27.429000000000002</v>
          </cell>
          <cell r="DG15">
            <v>-30.779000000000003</v>
          </cell>
          <cell r="DH15">
            <v>-34.54</v>
          </cell>
          <cell r="DI15">
            <v>-37.6</v>
          </cell>
          <cell r="DJ15">
            <v>-2.8273999999999999</v>
          </cell>
          <cell r="DK15">
            <v>-3.0638000000000005</v>
          </cell>
          <cell r="DL15">
            <v>-3.2029000000000005</v>
          </cell>
          <cell r="DM15">
            <v>-3.0117999999999991</v>
          </cell>
          <cell r="DN15">
            <v>-3.2386999999999997</v>
          </cell>
          <cell r="DO15">
            <v>-3.2534999999999989</v>
          </cell>
          <cell r="DP15">
            <v>-3.2712000000000039</v>
          </cell>
          <cell r="DQ15">
            <v>-2.5676999999999985</v>
          </cell>
          <cell r="DR15">
            <v>-2.9920000000000009</v>
          </cell>
          <cell r="DS15">
            <v>-3.3500000000000014</v>
          </cell>
          <cell r="DT15">
            <v>-3.7609999999999957</v>
          </cell>
          <cell r="DU15">
            <v>-3.0600000000000023</v>
          </cell>
          <cell r="DV15">
            <v>-31.1828</v>
          </cell>
          <cell r="DW15">
            <v>-37.330799999999996</v>
          </cell>
          <cell r="DX15">
            <v>-39.629399999999997</v>
          </cell>
          <cell r="DY15">
            <v>-37.638599999999997</v>
          </cell>
        </row>
        <row r="16">
          <cell r="A16" t="str">
            <v>CE-TOTSOC-200</v>
          </cell>
          <cell r="B16" t="str">
            <v>CE</v>
          </cell>
          <cell r="C16" t="str">
            <v>TOTSOC</v>
          </cell>
          <cell r="D16">
            <v>200</v>
          </cell>
          <cell r="E16" t="str">
            <v>Risultato di Competenza</v>
          </cell>
          <cell r="F16">
            <v>10.189383000000003</v>
          </cell>
          <cell r="G16">
            <v>20.74256791000013</v>
          </cell>
          <cell r="H16">
            <v>29.577457849999941</v>
          </cell>
          <cell r="I16">
            <v>41.524282219999904</v>
          </cell>
          <cell r="J16">
            <v>0</v>
          </cell>
          <cell r="K16">
            <v>0</v>
          </cell>
          <cell r="L16">
            <v>0</v>
          </cell>
          <cell r="M16">
            <v>0</v>
          </cell>
          <cell r="N16">
            <v>0</v>
          </cell>
          <cell r="O16">
            <v>0</v>
          </cell>
          <cell r="P16">
            <v>0</v>
          </cell>
          <cell r="Q16">
            <v>0</v>
          </cell>
          <cell r="R16">
            <v>10.189383000000003</v>
          </cell>
          <cell r="S16">
            <v>10.553184910000127</v>
          </cell>
          <cell r="T16">
            <v>8.8348899399998171</v>
          </cell>
          <cell r="U16">
            <v>11.946824369999959</v>
          </cell>
          <cell r="V16">
            <v>-41.524282219999904</v>
          </cell>
          <cell r="W16">
            <v>0</v>
          </cell>
          <cell r="X16">
            <v>0</v>
          </cell>
          <cell r="Y16">
            <v>0</v>
          </cell>
          <cell r="Z16">
            <v>0</v>
          </cell>
          <cell r="AA16">
            <v>0</v>
          </cell>
          <cell r="AB16">
            <v>0</v>
          </cell>
          <cell r="AC16">
            <v>0</v>
          </cell>
          <cell r="AD16">
            <v>9.8526999999999951</v>
          </cell>
          <cell r="AE16">
            <v>19.346099999999996</v>
          </cell>
          <cell r="AF16">
            <v>29.124799999999976</v>
          </cell>
          <cell r="AG16">
            <v>39.960499999999989</v>
          </cell>
          <cell r="AH16">
            <v>51.332000000000029</v>
          </cell>
          <cell r="AI16">
            <v>60.529599999999959</v>
          </cell>
          <cell r="AJ16">
            <v>71.773500000000027</v>
          </cell>
          <cell r="AK16">
            <v>76.091500000000025</v>
          </cell>
          <cell r="AL16">
            <v>87.513099999999966</v>
          </cell>
          <cell r="AM16">
            <v>99.831199999999995</v>
          </cell>
          <cell r="AN16">
            <v>109.91929999999999</v>
          </cell>
          <cell r="AO16">
            <v>115.61760000000001</v>
          </cell>
          <cell r="AP16">
            <v>9.8526999999999951</v>
          </cell>
          <cell r="AQ16">
            <v>9.4933999999999994</v>
          </cell>
          <cell r="AR16">
            <v>9.7786999999999829</v>
          </cell>
          <cell r="AS16">
            <v>10.835700000000013</v>
          </cell>
          <cell r="AT16">
            <v>11.371500000000042</v>
          </cell>
          <cell r="AU16">
            <v>9.1975999999999232</v>
          </cell>
          <cell r="AV16">
            <v>11.243900000000068</v>
          </cell>
          <cell r="AW16">
            <v>4.3179999999999907</v>
          </cell>
          <cell r="AX16">
            <v>11.421599999999948</v>
          </cell>
          <cell r="AY16">
            <v>12.318100000000026</v>
          </cell>
          <cell r="AZ16">
            <v>10.088100000000008</v>
          </cell>
          <cell r="BA16">
            <v>5.6983000000000192</v>
          </cell>
          <cell r="BB16">
            <v>11.153399999999998</v>
          </cell>
          <cell r="BC16">
            <v>20.602762999999996</v>
          </cell>
          <cell r="BD16">
            <v>29.811899999999991</v>
          </cell>
          <cell r="BE16">
            <v>39.106400000000022</v>
          </cell>
          <cell r="BF16">
            <v>51.197099999999999</v>
          </cell>
          <cell r="BG16">
            <v>61.808700000000044</v>
          </cell>
          <cell r="BH16">
            <v>72.797299999999979</v>
          </cell>
          <cell r="BI16">
            <v>80.552699999999959</v>
          </cell>
          <cell r="BJ16">
            <v>89.502418000000034</v>
          </cell>
          <cell r="BK16">
            <v>100.24469999999994</v>
          </cell>
          <cell r="BL16">
            <v>109.99959999999993</v>
          </cell>
          <cell r="BM16">
            <v>118.66709999999996</v>
          </cell>
          <cell r="BN16">
            <v>11.153399999999998</v>
          </cell>
          <cell r="BO16">
            <v>9.4493629999999982</v>
          </cell>
          <cell r="BP16">
            <v>9.209136999999993</v>
          </cell>
          <cell r="BQ16">
            <v>9.2945000000000331</v>
          </cell>
          <cell r="BR16">
            <v>12.090699999999973</v>
          </cell>
          <cell r="BS16">
            <v>10.611600000000045</v>
          </cell>
          <cell r="BT16">
            <v>10.988599999999938</v>
          </cell>
          <cell r="BU16">
            <v>7.7553999999999892</v>
          </cell>
          <cell r="BV16">
            <v>8.9497180000000753</v>
          </cell>
          <cell r="BW16">
            <v>10.742281999999909</v>
          </cell>
          <cell r="BX16">
            <v>9.7548999999999655</v>
          </cell>
          <cell r="BY16">
            <v>8.6675000000000324</v>
          </cell>
          <cell r="BZ16">
            <v>10.712188999999999</v>
          </cell>
          <cell r="CA16">
            <v>18.763227000000004</v>
          </cell>
          <cell r="CB16">
            <v>27.515875999999999</v>
          </cell>
          <cell r="CC16">
            <v>35.424040999999995</v>
          </cell>
          <cell r="CD16">
            <v>46.17266500000003</v>
          </cell>
          <cell r="CE16">
            <v>56.424254000000019</v>
          </cell>
          <cell r="CF16">
            <v>66.015173999999973</v>
          </cell>
          <cell r="CG16">
            <v>71.38924200000001</v>
          </cell>
          <cell r="CH16">
            <v>80.121482000000029</v>
          </cell>
          <cell r="CI16">
            <v>90.743304999999992</v>
          </cell>
          <cell r="CJ16">
            <v>99.652018999999953</v>
          </cell>
          <cell r="CK16">
            <v>105.1872599999999</v>
          </cell>
          <cell r="CL16">
            <v>10.712188999999999</v>
          </cell>
          <cell r="CM16">
            <v>8.0510380000000055</v>
          </cell>
          <cell r="CN16">
            <v>8.7526489999999963</v>
          </cell>
          <cell r="CO16">
            <v>7.9081649999999968</v>
          </cell>
          <cell r="CP16">
            <v>10.748624000000033</v>
          </cell>
          <cell r="CQ16">
            <v>10.251588999999994</v>
          </cell>
          <cell r="CR16">
            <v>9.5909199999999473</v>
          </cell>
          <cell r="CS16">
            <v>5.3740680000000438</v>
          </cell>
          <cell r="CT16">
            <v>8.7322400000000133</v>
          </cell>
          <cell r="CU16">
            <v>10.621822999999956</v>
          </cell>
          <cell r="CV16">
            <v>8.9087139999999856</v>
          </cell>
          <cell r="CW16">
            <v>5.535240999999937</v>
          </cell>
          <cell r="CX16">
            <v>7.3355059999999961</v>
          </cell>
          <cell r="CY16">
            <v>14.446365999999987</v>
          </cell>
          <cell r="CZ16">
            <v>23.242999000000008</v>
          </cell>
          <cell r="DA16">
            <v>30.041232000000001</v>
          </cell>
          <cell r="DB16">
            <v>43.92166499999999</v>
          </cell>
          <cell r="DC16">
            <v>53.635798000000008</v>
          </cell>
          <cell r="DD16">
            <v>62.632131000000008</v>
          </cell>
          <cell r="DE16">
            <v>69.91636400000003</v>
          </cell>
          <cell r="DF16">
            <v>78.741596999999999</v>
          </cell>
          <cell r="DG16">
            <v>91.185630000000032</v>
          </cell>
          <cell r="DH16">
            <v>101.13026300000001</v>
          </cell>
          <cell r="DI16">
            <v>110.20959600000003</v>
          </cell>
          <cell r="DJ16">
            <v>7.3355059999999961</v>
          </cell>
          <cell r="DK16">
            <v>7.1108599999999917</v>
          </cell>
          <cell r="DL16">
            <v>8.7966330000000177</v>
          </cell>
          <cell r="DM16">
            <v>6.798232999999998</v>
          </cell>
          <cell r="DN16">
            <v>13.880432999999984</v>
          </cell>
          <cell r="DO16">
            <v>9.7141330000000181</v>
          </cell>
          <cell r="DP16">
            <v>8.9963330000000017</v>
          </cell>
          <cell r="DQ16">
            <v>7.2842330000000182</v>
          </cell>
          <cell r="DR16">
            <v>8.8252329999999706</v>
          </cell>
          <cell r="DS16">
            <v>12.44403300000004</v>
          </cell>
          <cell r="DT16">
            <v>9.9446329999999676</v>
          </cell>
          <cell r="DU16">
            <v>9.0793330000000108</v>
          </cell>
          <cell r="DV16">
            <v>96.144100000000051</v>
          </cell>
          <cell r="DW16">
            <v>90.467300000000037</v>
          </cell>
          <cell r="DX16">
            <v>100.65280000000007</v>
          </cell>
          <cell r="DY16">
            <v>96.101900000000001</v>
          </cell>
        </row>
        <row r="17">
          <cell r="A17" t="str">
            <v>CE-TOTSOC-210</v>
          </cell>
          <cell r="B17" t="str">
            <v>CE</v>
          </cell>
          <cell r="C17" t="str">
            <v>TOTSOC</v>
          </cell>
          <cell r="D17">
            <v>210</v>
          </cell>
          <cell r="E17" t="str">
            <v>RC %</v>
          </cell>
          <cell r="F17">
            <v>0.19357593698184078</v>
          </cell>
          <cell r="G17">
            <v>0.18315760776831616</v>
          </cell>
          <cell r="H17">
            <v>0.17522703017488736</v>
          </cell>
          <cell r="I17">
            <v>0.18346087564851224</v>
          </cell>
          <cell r="J17" t="e">
            <v>#DIV/0!</v>
          </cell>
          <cell r="K17" t="e">
            <v>#DIV/0!</v>
          </cell>
          <cell r="L17" t="e">
            <v>#DIV/0!</v>
          </cell>
          <cell r="M17" t="e">
            <v>#DIV/0!</v>
          </cell>
          <cell r="N17" t="e">
            <v>#DIV/0!</v>
          </cell>
          <cell r="O17" t="e">
            <v>#DIV/0!</v>
          </cell>
          <cell r="P17" t="e">
            <v>#DIV/0!</v>
          </cell>
          <cell r="Q17" t="e">
            <v>#DIV/0!</v>
          </cell>
          <cell r="R17">
            <v>0.19357593698184078</v>
          </cell>
          <cell r="S17">
            <v>0.17410998026584507</v>
          </cell>
          <cell r="T17">
            <v>0.15905756813238259</v>
          </cell>
          <cell r="U17">
            <v>0.20761357803606348</v>
          </cell>
          <cell r="V17">
            <v>0.18346087564851224</v>
          </cell>
          <cell r="W17" t="e">
            <v>#DIV/0!</v>
          </cell>
          <cell r="X17" t="e">
            <v>#DIV/0!</v>
          </cell>
          <cell r="Y17" t="e">
            <v>#DIV/0!</v>
          </cell>
          <cell r="Z17" t="e">
            <v>#DIV/0!</v>
          </cell>
          <cell r="AA17" t="e">
            <v>#DIV/0!</v>
          </cell>
          <cell r="AB17" t="e">
            <v>#DIV/0!</v>
          </cell>
          <cell r="AC17" t="e">
            <v>#DIV/0!</v>
          </cell>
          <cell r="AD17">
            <v>0.190948609170386</v>
          </cell>
          <cell r="AE17">
            <v>0.18072630186535929</v>
          </cell>
          <cell r="AF17">
            <v>0.17659956342469063</v>
          </cell>
          <cell r="AG17">
            <v>0.17721856372271402</v>
          </cell>
          <cell r="AH17">
            <v>0.17840193819046393</v>
          </cell>
          <cell r="AI17">
            <v>0.17278250754661764</v>
          </cell>
          <cell r="AJ17">
            <v>0.17411015781465905</v>
          </cell>
          <cell r="AK17">
            <v>0.16965419230901296</v>
          </cell>
          <cell r="AL17">
            <v>0.17091324121544671</v>
          </cell>
          <cell r="AM17">
            <v>0.17274906332821824</v>
          </cell>
          <cell r="AN17">
            <v>0.17233268321438874</v>
          </cell>
          <cell r="AO17">
            <v>0.16655257535212728</v>
          </cell>
          <cell r="AP17">
            <v>0.190948609170386</v>
          </cell>
          <cell r="AQ17">
            <v>0.17121359407153047</v>
          </cell>
          <cell r="AR17">
            <v>0.16896650631721516</v>
          </cell>
          <cell r="AS17">
            <v>0.17890405847399019</v>
          </cell>
          <cell r="AT17">
            <v>0.18268878564130311</v>
          </cell>
          <cell r="AU17">
            <v>0.14694952244920012</v>
          </cell>
          <cell r="AV17">
            <v>0.18162302387902127</v>
          </cell>
          <cell r="AW17">
            <v>0.11902202376030185</v>
          </cell>
          <cell r="AX17">
            <v>0.17980287423905331</v>
          </cell>
          <cell r="AY17">
            <v>0.18702070450270203</v>
          </cell>
          <cell r="AZ17">
            <v>0.16831790545726369</v>
          </cell>
          <cell r="BA17">
            <v>0.10112548980634919</v>
          </cell>
          <cell r="BB17">
            <v>0.18955859058988284</v>
          </cell>
          <cell r="BC17">
            <v>0.17830063340161501</v>
          </cell>
          <cell r="BD17">
            <v>0.16919103350347833</v>
          </cell>
          <cell r="BE17">
            <v>0.16977095525031699</v>
          </cell>
          <cell r="BF17">
            <v>0.17340994061050533</v>
          </cell>
          <cell r="BG17">
            <v>0.17194100749924485</v>
          </cell>
          <cell r="BH17">
            <v>0.17268472316876829</v>
          </cell>
          <cell r="BI17">
            <v>0.17366731244451125</v>
          </cell>
          <cell r="BJ17">
            <v>0.17184277291063077</v>
          </cell>
          <cell r="BK17">
            <v>0.17044702158474961</v>
          </cell>
          <cell r="BL17">
            <v>0.16902272395861254</v>
          </cell>
          <cell r="BM17">
            <v>0.16757105280883591</v>
          </cell>
          <cell r="BN17">
            <v>0.18955859058988284</v>
          </cell>
          <cell r="BO17">
            <v>0.16662046237209469</v>
          </cell>
          <cell r="BP17">
            <v>0.15183591940235996</v>
          </cell>
          <cell r="BQ17">
            <v>0.17165816486719146</v>
          </cell>
          <cell r="BR17">
            <v>0.18632781317133429</v>
          </cell>
          <cell r="BS17">
            <v>0.1651898852406963</v>
          </cell>
          <cell r="BT17">
            <v>0.17699083685937247</v>
          </cell>
          <cell r="BU17">
            <v>0.18346640171273762</v>
          </cell>
          <cell r="BV17">
            <v>0.15699717220764389</v>
          </cell>
          <cell r="BW17">
            <v>0.15964347919131033</v>
          </cell>
          <cell r="BX17">
            <v>0.15565626022227672</v>
          </cell>
          <cell r="BY17">
            <v>0.15110124786008952</v>
          </cell>
          <cell r="BZ17">
            <v>0.18641747795211064</v>
          </cell>
          <cell r="CA17">
            <v>0.17515603195610938</v>
          </cell>
          <cell r="CB17">
            <v>0.17131749224230106</v>
          </cell>
          <cell r="CC17">
            <v>0.16878896885316327</v>
          </cell>
          <cell r="CD17">
            <v>0.17094252281510405</v>
          </cell>
          <cell r="CE17">
            <v>0.17158539492882724</v>
          </cell>
          <cell r="CF17">
            <v>0.17120419166301135</v>
          </cell>
          <cell r="CG17">
            <v>0.16859376534863982</v>
          </cell>
          <cell r="CH17">
            <v>0.166896920929374</v>
          </cell>
          <cell r="CI17">
            <v>0.16699214164781498</v>
          </cell>
          <cell r="CJ17">
            <v>0.16529765850085842</v>
          </cell>
          <cell r="CK17">
            <v>0.16056659518450681</v>
          </cell>
          <cell r="CL17">
            <v>0.18641747795211064</v>
          </cell>
          <cell r="CM17">
            <v>0.16212485947550298</v>
          </cell>
          <cell r="CN17">
            <v>0.16363021640136677</v>
          </cell>
          <cell r="CO17">
            <v>0.16054439818727467</v>
          </cell>
          <cell r="CP17">
            <v>0.17844602128650505</v>
          </cell>
          <cell r="CQ17">
            <v>0.17454182593835346</v>
          </cell>
          <cell r="CR17">
            <v>0.16899539005768713</v>
          </cell>
          <cell r="CS17">
            <v>0.14199761857100426</v>
          </cell>
          <cell r="CT17">
            <v>0.15420827441339349</v>
          </cell>
          <cell r="CU17">
            <v>0.16771391716338593</v>
          </cell>
          <cell r="CV17">
            <v>0.14981336630712128</v>
          </cell>
          <cell r="CW17">
            <v>0.10596510471203219</v>
          </cell>
          <cell r="CX17">
            <v>0.14896160615468923</v>
          </cell>
          <cell r="CY17">
            <v>0.14226607592518356</v>
          </cell>
          <cell r="CZ17">
            <v>0.14640300100024947</v>
          </cell>
          <cell r="DA17">
            <v>0.14486156499045952</v>
          </cell>
          <cell r="DB17">
            <v>0.16178606592974284</v>
          </cell>
          <cell r="DC17">
            <v>0.16343831807454334</v>
          </cell>
          <cell r="DD17">
            <v>0.16204492809905235</v>
          </cell>
          <cell r="DE17">
            <v>0.16480170203377581</v>
          </cell>
          <cell r="DF17">
            <v>0.16343022372508745</v>
          </cell>
          <cell r="DG17">
            <v>0.16681453666546661</v>
          </cell>
          <cell r="DH17">
            <v>0.1660711346850971</v>
          </cell>
          <cell r="DI17">
            <v>0.16438814897460266</v>
          </cell>
          <cell r="DJ17">
            <v>0.14896160615468923</v>
          </cell>
          <cell r="DK17">
            <v>0.13596179625837457</v>
          </cell>
          <cell r="DL17">
            <v>0.15374509094531774</v>
          </cell>
          <cell r="DM17">
            <v>0.1398281106986024</v>
          </cell>
          <cell r="DN17">
            <v>0.21654003837693614</v>
          </cell>
          <cell r="DO17">
            <v>0.17135048225839472</v>
          </cell>
          <cell r="DP17">
            <v>0.15420681391992391</v>
          </cell>
          <cell r="DQ17">
            <v>0.19303907564695472</v>
          </cell>
          <cell r="DR17">
            <v>0.15332179179363464</v>
          </cell>
          <cell r="DS17">
            <v>0.19196881671994026</v>
          </cell>
          <cell r="DT17">
            <v>0.15955142654988763</v>
          </cell>
          <cell r="DU17">
            <v>0.14771429501102257</v>
          </cell>
          <cell r="DV17">
            <v>0.16352076188948791</v>
          </cell>
          <cell r="DW17">
            <v>0.16853773917955242</v>
          </cell>
          <cell r="DX17">
            <v>0.17013381797726077</v>
          </cell>
          <cell r="DY17">
            <v>0.16307473799956559</v>
          </cell>
        </row>
        <row r="18">
          <cell r="A18" t="str">
            <v>CE-TOTSOC-211</v>
          </cell>
          <cell r="B18" t="str">
            <v>CE</v>
          </cell>
          <cell r="C18" t="str">
            <v>TOTSOC</v>
          </cell>
          <cell r="D18">
            <v>211</v>
          </cell>
          <cell r="E18" t="str">
            <v>Costi di divisione</v>
          </cell>
          <cell r="F18">
            <v>-0.62379499999999999</v>
          </cell>
          <cell r="G18">
            <v>-1.1827450000000004</v>
          </cell>
          <cell r="H18">
            <v>-1.7818389999999997</v>
          </cell>
          <cell r="I18">
            <v>-2.4652890000000003</v>
          </cell>
          <cell r="R18">
            <v>-0.62379499999999999</v>
          </cell>
          <cell r="S18">
            <v>-0.55895000000000039</v>
          </cell>
          <cell r="T18">
            <v>-0.59909399999999935</v>
          </cell>
          <cell r="U18">
            <v>-0.68345000000000056</v>
          </cell>
          <cell r="V18">
            <v>2.4652890000000003</v>
          </cell>
          <cell r="W18">
            <v>0</v>
          </cell>
          <cell r="X18">
            <v>0</v>
          </cell>
          <cell r="Y18">
            <v>0</v>
          </cell>
          <cell r="Z18">
            <v>0</v>
          </cell>
          <cell r="AA18">
            <v>0</v>
          </cell>
          <cell r="AB18">
            <v>0</v>
          </cell>
          <cell r="AC18">
            <v>0</v>
          </cell>
          <cell r="AD18">
            <v>-0.63839999999999997</v>
          </cell>
          <cell r="AE18">
            <v>-1.2839</v>
          </cell>
          <cell r="AF18">
            <v>-1.9147000000000001</v>
          </cell>
          <cell r="AG18">
            <v>-2.5640999999999998</v>
          </cell>
          <cell r="AH18">
            <v>-3.2013000000000003</v>
          </cell>
          <cell r="AI18">
            <v>-3.8331999999999997</v>
          </cell>
          <cell r="AJ18">
            <v>-4.4863999999999997</v>
          </cell>
          <cell r="AK18">
            <v>-4.9071999999999996</v>
          </cell>
          <cell r="AL18">
            <v>-5.5518000000000001</v>
          </cell>
          <cell r="AM18">
            <v>-6.2238999999999995</v>
          </cell>
          <cell r="AN18">
            <v>-6.8621000000000008</v>
          </cell>
          <cell r="AO18">
            <v>-7.4596</v>
          </cell>
          <cell r="AP18">
            <v>-0.63839999999999997</v>
          </cell>
          <cell r="AQ18">
            <v>-0.64550000000000007</v>
          </cell>
          <cell r="AR18">
            <v>-0.63080000000000003</v>
          </cell>
          <cell r="AS18">
            <v>-0.64939999999999976</v>
          </cell>
          <cell r="AT18">
            <v>-0.63720000000000043</v>
          </cell>
          <cell r="AU18">
            <v>-0.63189999999999946</v>
          </cell>
          <cell r="AV18">
            <v>-0.6532</v>
          </cell>
          <cell r="AW18">
            <v>-0.42079999999999984</v>
          </cell>
          <cell r="AX18">
            <v>-0.64460000000000051</v>
          </cell>
          <cell r="AY18">
            <v>-0.67209999999999948</v>
          </cell>
          <cell r="AZ18">
            <v>-0.63820000000000121</v>
          </cell>
          <cell r="BA18">
            <v>-0.59749999999999925</v>
          </cell>
          <cell r="BB18">
            <v>-0.44309999999999999</v>
          </cell>
          <cell r="BC18">
            <v>-0.90069999999999995</v>
          </cell>
          <cell r="BD18">
            <v>-1.3087</v>
          </cell>
          <cell r="BE18">
            <v>-1.67466</v>
          </cell>
          <cell r="BF18">
            <v>-2.2199</v>
          </cell>
          <cell r="BG18">
            <v>-2.649</v>
          </cell>
          <cell r="BH18">
            <v>-3.1019000000000001</v>
          </cell>
          <cell r="BI18">
            <v>-3.4333999999999998</v>
          </cell>
          <cell r="BJ18">
            <v>-3.9552290000000001</v>
          </cell>
          <cell r="BK18">
            <v>-4.4720000000000004</v>
          </cell>
          <cell r="BL18">
            <v>-4.9421999999999997</v>
          </cell>
          <cell r="BM18">
            <v>-5.4405000000000001</v>
          </cell>
          <cell r="BN18">
            <v>-0.44309999999999999</v>
          </cell>
          <cell r="BO18">
            <v>-0.45759999999999995</v>
          </cell>
          <cell r="BP18">
            <v>-0.40800000000000003</v>
          </cell>
          <cell r="BQ18">
            <v>-0.36596000000000006</v>
          </cell>
          <cell r="BR18">
            <v>-0.54523999999999995</v>
          </cell>
          <cell r="BS18">
            <v>-0.42910000000000004</v>
          </cell>
          <cell r="BT18">
            <v>-0.45290000000000008</v>
          </cell>
          <cell r="BU18">
            <v>-0.33149999999999968</v>
          </cell>
          <cell r="BV18">
            <v>-0.52182900000000032</v>
          </cell>
          <cell r="BW18">
            <v>-0.51677100000000031</v>
          </cell>
          <cell r="BX18">
            <v>-0.47019999999999929</v>
          </cell>
          <cell r="BY18">
            <v>-0.49830000000000041</v>
          </cell>
          <cell r="BZ18">
            <v>-0.43337300000000001</v>
          </cell>
          <cell r="CA18">
            <v>-0.81729600000000002</v>
          </cell>
          <cell r="CB18">
            <v>-1.2578400000000001</v>
          </cell>
          <cell r="CC18">
            <v>-1.6798729999999999</v>
          </cell>
          <cell r="CD18">
            <v>-2.119046</v>
          </cell>
          <cell r="CE18">
            <v>-2.546818</v>
          </cell>
          <cell r="CF18">
            <v>-2.9755950000000002</v>
          </cell>
          <cell r="CG18">
            <v>-3.2946499999999999</v>
          </cell>
          <cell r="CH18">
            <v>-3.7226149999999998</v>
          </cell>
          <cell r="CI18">
            <v>-4.1740589999999997</v>
          </cell>
          <cell r="CJ18">
            <v>-4.6024430000000001</v>
          </cell>
          <cell r="CK18">
            <v>-5.0089119999999996</v>
          </cell>
          <cell r="CL18">
            <v>-0.43337300000000001</v>
          </cell>
          <cell r="CM18">
            <v>-0.38392300000000001</v>
          </cell>
          <cell r="CN18">
            <v>-0.44054400000000005</v>
          </cell>
          <cell r="CO18">
            <v>-0.42203299999999988</v>
          </cell>
          <cell r="CP18">
            <v>-0.43917300000000004</v>
          </cell>
          <cell r="CQ18">
            <v>-0.42777200000000004</v>
          </cell>
          <cell r="CR18">
            <v>-0.42877700000000019</v>
          </cell>
          <cell r="CS18">
            <v>-0.31905499999999964</v>
          </cell>
          <cell r="CT18">
            <v>-0.42796499999999993</v>
          </cell>
          <cell r="CU18">
            <v>-0.45144399999999996</v>
          </cell>
          <cell r="CV18">
            <v>-0.42838400000000032</v>
          </cell>
          <cell r="CW18">
            <v>-0.40646899999999953</v>
          </cell>
          <cell r="CX18">
            <v>-0.309693</v>
          </cell>
          <cell r="CY18">
            <v>-0.61654600000000004</v>
          </cell>
          <cell r="CZ18">
            <v>-0.94807699999999995</v>
          </cell>
          <cell r="DA18">
            <v>-1.3745750000000001</v>
          </cell>
          <cell r="DB18">
            <v>-1.723422</v>
          </cell>
          <cell r="DC18">
            <v>-2.0287090000000001</v>
          </cell>
          <cell r="DD18">
            <v>-2.4218890000000002</v>
          </cell>
          <cell r="DE18">
            <v>-2.6773060000000002</v>
          </cell>
          <cell r="DF18">
            <v>-3.0159419999999999</v>
          </cell>
          <cell r="DG18">
            <v>-3.4738799999999999</v>
          </cell>
          <cell r="DH18">
            <v>-3.8878309999999998</v>
          </cell>
          <cell r="DI18">
            <v>-4.3099999999999996</v>
          </cell>
          <cell r="DJ18">
            <v>-0.309693</v>
          </cell>
          <cell r="DK18">
            <v>-0.30685300000000004</v>
          </cell>
          <cell r="DL18">
            <v>-0.33153099999999991</v>
          </cell>
          <cell r="DM18">
            <v>-0.42649800000000015</v>
          </cell>
          <cell r="DN18">
            <v>-0.34884699999999991</v>
          </cell>
          <cell r="DO18">
            <v>-0.30528700000000009</v>
          </cell>
          <cell r="DP18">
            <v>-0.39318000000000008</v>
          </cell>
          <cell r="DQ18">
            <v>-0.25541700000000001</v>
          </cell>
          <cell r="DR18">
            <v>-0.33863599999999972</v>
          </cell>
          <cell r="DS18">
            <v>-0.45793799999999996</v>
          </cell>
          <cell r="DT18">
            <v>-0.41395099999999996</v>
          </cell>
          <cell r="DU18">
            <v>-0.42216899999999979</v>
          </cell>
          <cell r="DV18">
            <v>-2.85</v>
          </cell>
        </row>
        <row r="19">
          <cell r="A19" t="str">
            <v>CE-TOTSOC-212</v>
          </cell>
          <cell r="B19" t="str">
            <v>CE</v>
          </cell>
          <cell r="C19" t="str">
            <v>TOTSOC</v>
          </cell>
          <cell r="D19">
            <v>212</v>
          </cell>
          <cell r="E19" t="str">
            <v>Risultato di divisione</v>
          </cell>
          <cell r="F19">
            <v>9.5655880000000035</v>
          </cell>
          <cell r="G19">
            <v>19.559822910000129</v>
          </cell>
          <cell r="H19">
            <v>27.79561884999994</v>
          </cell>
          <cell r="I19">
            <v>39.058993219999905</v>
          </cell>
          <cell r="J19">
            <v>0</v>
          </cell>
          <cell r="K19">
            <v>0</v>
          </cell>
          <cell r="L19">
            <v>0</v>
          </cell>
          <cell r="M19">
            <v>0</v>
          </cell>
          <cell r="N19">
            <v>0</v>
          </cell>
          <cell r="O19">
            <v>0</v>
          </cell>
          <cell r="P19">
            <v>0</v>
          </cell>
          <cell r="Q19">
            <v>0</v>
          </cell>
          <cell r="R19">
            <v>9.5655880000000035</v>
          </cell>
          <cell r="S19">
            <v>9.9942349100001255</v>
          </cell>
          <cell r="T19">
            <v>8.235795939999818</v>
          </cell>
          <cell r="U19">
            <v>11.263374369999958</v>
          </cell>
          <cell r="V19">
            <v>-39.058993219999905</v>
          </cell>
          <cell r="W19">
            <v>0</v>
          </cell>
          <cell r="X19">
            <v>0</v>
          </cell>
          <cell r="Y19">
            <v>0</v>
          </cell>
          <cell r="Z19">
            <v>0</v>
          </cell>
          <cell r="AA19">
            <v>0</v>
          </cell>
          <cell r="AB19">
            <v>0</v>
          </cell>
          <cell r="AC19">
            <v>0</v>
          </cell>
          <cell r="AD19">
            <v>9.2142999999999944</v>
          </cell>
          <cell r="AE19">
            <v>18.062199999999997</v>
          </cell>
          <cell r="AF19">
            <v>27.210099999999976</v>
          </cell>
          <cell r="AG19">
            <v>37.396399999999986</v>
          </cell>
          <cell r="AH19">
            <v>48.130700000000026</v>
          </cell>
          <cell r="AI19">
            <v>56.696399999999961</v>
          </cell>
          <cell r="AJ19">
            <v>67.287100000000024</v>
          </cell>
          <cell r="AK19">
            <v>71.184300000000022</v>
          </cell>
          <cell r="AL19">
            <v>81.961299999999966</v>
          </cell>
          <cell r="AM19">
            <v>93.607299999999995</v>
          </cell>
          <cell r="AN19">
            <v>103.05719999999999</v>
          </cell>
          <cell r="AO19">
            <v>108.15800000000002</v>
          </cell>
          <cell r="AP19">
            <v>9.2142999999999944</v>
          </cell>
          <cell r="AQ19">
            <v>8.8478999999999992</v>
          </cell>
          <cell r="AR19">
            <v>9.1478999999999822</v>
          </cell>
          <cell r="AS19">
            <v>10.186300000000013</v>
          </cell>
          <cell r="AT19">
            <v>10.734300000000042</v>
          </cell>
          <cell r="AU19">
            <v>8.5656999999999233</v>
          </cell>
          <cell r="AV19">
            <v>10.590700000000068</v>
          </cell>
          <cell r="AW19">
            <v>3.8971999999999909</v>
          </cell>
          <cell r="AX19">
            <v>10.776999999999948</v>
          </cell>
          <cell r="AY19">
            <v>11.646000000000026</v>
          </cell>
          <cell r="AZ19">
            <v>9.4499000000000066</v>
          </cell>
          <cell r="BA19">
            <v>5.10080000000002</v>
          </cell>
          <cell r="BB19">
            <v>10.710299999999998</v>
          </cell>
          <cell r="BC19">
            <v>19.702062999999995</v>
          </cell>
          <cell r="BD19">
            <v>28.503199999999993</v>
          </cell>
          <cell r="BE19">
            <v>37.431740000000019</v>
          </cell>
          <cell r="BF19">
            <v>48.977199999999996</v>
          </cell>
          <cell r="BG19">
            <v>59.159700000000043</v>
          </cell>
          <cell r="BH19">
            <v>69.695399999999978</v>
          </cell>
          <cell r="BI19">
            <v>77.119299999999953</v>
          </cell>
          <cell r="BJ19">
            <v>85.547189000000031</v>
          </cell>
          <cell r="BK19">
            <v>95.772699999999944</v>
          </cell>
          <cell r="BL19">
            <v>105.05739999999993</v>
          </cell>
          <cell r="BM19">
            <v>113.22659999999996</v>
          </cell>
          <cell r="BN19">
            <v>10.710299999999998</v>
          </cell>
          <cell r="BO19">
            <v>8.9917629999999988</v>
          </cell>
          <cell r="BP19">
            <v>8.8011369999999935</v>
          </cell>
          <cell r="BQ19">
            <v>8.9285400000000337</v>
          </cell>
          <cell r="BR19">
            <v>11.545459999999974</v>
          </cell>
          <cell r="BS19">
            <v>10.182500000000045</v>
          </cell>
          <cell r="BT19">
            <v>10.535699999999938</v>
          </cell>
          <cell r="BU19">
            <v>7.4238999999999891</v>
          </cell>
          <cell r="BV19">
            <v>8.427889000000075</v>
          </cell>
          <cell r="BW19">
            <v>10.225510999999909</v>
          </cell>
          <cell r="BX19">
            <v>9.2846999999999653</v>
          </cell>
          <cell r="BY19">
            <v>8.169200000000032</v>
          </cell>
          <cell r="BZ19">
            <v>10.278815999999999</v>
          </cell>
          <cell r="CA19">
            <v>17.945931000000005</v>
          </cell>
          <cell r="CB19">
            <v>26.258035999999997</v>
          </cell>
          <cell r="CC19">
            <v>33.744167999999995</v>
          </cell>
          <cell r="CD19">
            <v>44.053619000000033</v>
          </cell>
          <cell r="CE19">
            <v>53.877436000000017</v>
          </cell>
          <cell r="CF19">
            <v>63.039578999999975</v>
          </cell>
          <cell r="CG19">
            <v>68.094592000000006</v>
          </cell>
          <cell r="CH19">
            <v>76.398867000000024</v>
          </cell>
          <cell r="CI19">
            <v>86.569245999999993</v>
          </cell>
          <cell r="CJ19">
            <v>95.049575999999959</v>
          </cell>
          <cell r="CK19">
            <v>100.1783479999999</v>
          </cell>
          <cell r="CL19">
            <v>10.278815999999999</v>
          </cell>
          <cell r="CM19">
            <v>7.6671150000000052</v>
          </cell>
          <cell r="CN19">
            <v>8.3121049999999954</v>
          </cell>
          <cell r="CO19">
            <v>7.4861319999999969</v>
          </cell>
          <cell r="CP19">
            <v>10.309451000000033</v>
          </cell>
          <cell r="CQ19">
            <v>9.8238169999999947</v>
          </cell>
          <cell r="CR19">
            <v>9.1621429999999471</v>
          </cell>
          <cell r="CS19">
            <v>5.0550130000000442</v>
          </cell>
          <cell r="CT19">
            <v>8.304275000000013</v>
          </cell>
          <cell r="CU19">
            <v>10.170378999999956</v>
          </cell>
          <cell r="CV19">
            <v>8.4803299999999844</v>
          </cell>
          <cell r="CW19">
            <v>5.1287719999999375</v>
          </cell>
          <cell r="CX19">
            <v>7.0258129999999959</v>
          </cell>
          <cell r="CY19">
            <v>13.829819999999987</v>
          </cell>
          <cell r="CZ19">
            <v>22.294922000000007</v>
          </cell>
          <cell r="DA19">
            <v>28.666657000000001</v>
          </cell>
          <cell r="DB19">
            <v>42.198242999999991</v>
          </cell>
          <cell r="DC19">
            <v>51.607089000000009</v>
          </cell>
          <cell r="DD19">
            <v>60.210242000000008</v>
          </cell>
          <cell r="DE19">
            <v>67.239058000000028</v>
          </cell>
          <cell r="DF19">
            <v>75.725655000000003</v>
          </cell>
          <cell r="DG19">
            <v>87.711750000000038</v>
          </cell>
          <cell r="DH19">
            <v>97.242432000000008</v>
          </cell>
          <cell r="DI19">
            <v>105.89959600000003</v>
          </cell>
          <cell r="DJ19">
            <v>7.0258129999999959</v>
          </cell>
          <cell r="DK19">
            <v>6.8040069999999915</v>
          </cell>
          <cell r="DL19">
            <v>8.4651020000000177</v>
          </cell>
          <cell r="DM19">
            <v>6.3717349999999975</v>
          </cell>
          <cell r="DN19">
            <v>13.531585999999985</v>
          </cell>
          <cell r="DO19">
            <v>9.4088460000000183</v>
          </cell>
          <cell r="DP19">
            <v>8.6031530000000025</v>
          </cell>
          <cell r="DQ19">
            <v>7.0288160000000186</v>
          </cell>
          <cell r="DR19">
            <v>8.4865969999999713</v>
          </cell>
          <cell r="DS19">
            <v>11.98609500000004</v>
          </cell>
          <cell r="DT19">
            <v>9.5306819999999668</v>
          </cell>
          <cell r="DU19">
            <v>8.6571640000000105</v>
          </cell>
          <cell r="DV19">
            <v>93.294100000000057</v>
          </cell>
          <cell r="DW19">
            <v>90.467300000000037</v>
          </cell>
          <cell r="DX19">
            <v>100.65280000000007</v>
          </cell>
          <cell r="DY19">
            <v>96.101900000000001</v>
          </cell>
        </row>
        <row r="20">
          <cell r="A20" t="str">
            <v>CE-TOTSOC-213</v>
          </cell>
          <cell r="B20" t="str">
            <v>CE</v>
          </cell>
          <cell r="C20" t="str">
            <v>TOTSOC</v>
          </cell>
          <cell r="D20">
            <v>213</v>
          </cell>
          <cell r="E20" t="str">
            <v>RD %</v>
          </cell>
          <cell r="F20">
            <v>0.18172519963988523</v>
          </cell>
          <cell r="G20">
            <v>0.1727139276155083</v>
          </cell>
          <cell r="H20">
            <v>0.16467080327387287</v>
          </cell>
          <cell r="I20">
            <v>0.17256883719567642</v>
          </cell>
          <cell r="J20" t="e">
            <v>#DIV/0!</v>
          </cell>
          <cell r="K20" t="e">
            <v>#DIV/0!</v>
          </cell>
          <cell r="L20" t="e">
            <v>#DIV/0!</v>
          </cell>
          <cell r="M20" t="e">
            <v>#DIV/0!</v>
          </cell>
          <cell r="N20" t="e">
            <v>#DIV/0!</v>
          </cell>
          <cell r="O20" t="e">
            <v>#DIV/0!</v>
          </cell>
          <cell r="P20" t="e">
            <v>#DIV/0!</v>
          </cell>
          <cell r="Q20" t="e">
            <v>#DIV/0!</v>
          </cell>
          <cell r="R20">
            <v>0.18172519963988523</v>
          </cell>
          <cell r="S20">
            <v>0.16488823590150858</v>
          </cell>
          <cell r="T20">
            <v>0.14827187239991221</v>
          </cell>
          <cell r="U20">
            <v>0.19573648873482113</v>
          </cell>
          <cell r="V20">
            <v>0.17256883719567642</v>
          </cell>
          <cell r="W20" t="e">
            <v>#DIV/0!</v>
          </cell>
          <cell r="X20" t="e">
            <v>#DIV/0!</v>
          </cell>
          <cell r="Y20" t="e">
            <v>#DIV/0!</v>
          </cell>
          <cell r="Z20" t="e">
            <v>#DIV/0!</v>
          </cell>
          <cell r="AA20" t="e">
            <v>#DIV/0!</v>
          </cell>
          <cell r="AB20" t="e">
            <v>#DIV/0!</v>
          </cell>
          <cell r="AC20" t="e">
            <v>#DIV/0!</v>
          </cell>
          <cell r="AD20">
            <v>0.17857620443925903</v>
          </cell>
          <cell r="AE20">
            <v>0.16873243752242018</v>
          </cell>
          <cell r="AF20">
            <v>0.164989691971865</v>
          </cell>
          <cell r="AG20">
            <v>0.16584718150173552</v>
          </cell>
          <cell r="AH20">
            <v>0.16727597144985121</v>
          </cell>
          <cell r="AI20">
            <v>0.16184058974230878</v>
          </cell>
          <cell r="AJ20">
            <v>0.16322692358448096</v>
          </cell>
          <cell r="AK20">
            <v>0.15871306153226669</v>
          </cell>
          <cell r="AL20">
            <v>0.16007056586078647</v>
          </cell>
          <cell r="AM20">
            <v>0.16197915477008712</v>
          </cell>
          <cell r="AN20">
            <v>0.16157420762834099</v>
          </cell>
          <cell r="AO20">
            <v>0.15580667169129425</v>
          </cell>
          <cell r="AP20">
            <v>0.17857620443925903</v>
          </cell>
          <cell r="AQ20">
            <v>0.15957199306734093</v>
          </cell>
          <cell r="AR20">
            <v>0.15806689060296894</v>
          </cell>
          <cell r="AS20">
            <v>0.1681820658410261</v>
          </cell>
          <cell r="AT20">
            <v>0.17245185170904809</v>
          </cell>
          <cell r="AU20">
            <v>0.13685369275062112</v>
          </cell>
          <cell r="AV20">
            <v>0.17107186643384867</v>
          </cell>
          <cell r="AW20">
            <v>0.10742302709556469</v>
          </cell>
          <cell r="AX20">
            <v>0.16965535263660755</v>
          </cell>
          <cell r="AY20">
            <v>0.17681648343806822</v>
          </cell>
          <cell r="AZ20">
            <v>0.1576696677055735</v>
          </cell>
          <cell r="BA20">
            <v>9.0521892214208838E-2</v>
          </cell>
          <cell r="BB20">
            <v>0.18202784557128968</v>
          </cell>
          <cell r="BC20">
            <v>0.17050578663738078</v>
          </cell>
          <cell r="BD20">
            <v>0.16176378782151907</v>
          </cell>
          <cell r="BE20">
            <v>0.16250082483893941</v>
          </cell>
          <cell r="BF20">
            <v>0.16589090677536111</v>
          </cell>
          <cell r="BG20">
            <v>0.16457195219043722</v>
          </cell>
          <cell r="BH20">
            <v>0.16532661039814078</v>
          </cell>
          <cell r="BI20">
            <v>0.16626508569671775</v>
          </cell>
          <cell r="BJ20">
            <v>0.16424881585288356</v>
          </cell>
          <cell r="BK20">
            <v>0.16284323723977179</v>
          </cell>
          <cell r="BL20">
            <v>0.16142865901339223</v>
          </cell>
          <cell r="BM20">
            <v>0.15988846586766628</v>
          </cell>
          <cell r="BN20">
            <v>0.18202784557128968</v>
          </cell>
          <cell r="BO20">
            <v>0.15855160909791416</v>
          </cell>
          <cell r="BP20">
            <v>0.14510900730232681</v>
          </cell>
          <cell r="BQ20">
            <v>0.164899326627932</v>
          </cell>
          <cell r="BR20">
            <v>0.17792520812336035</v>
          </cell>
          <cell r="BS20">
            <v>0.158510121608748</v>
          </cell>
          <cell r="BT20">
            <v>0.16969608138427919</v>
          </cell>
          <cell r="BU20">
            <v>0.17562423855316203</v>
          </cell>
          <cell r="BV20">
            <v>0.14784317681070042</v>
          </cell>
          <cell r="BW20">
            <v>0.15196362863579768</v>
          </cell>
          <cell r="BX20">
            <v>0.14815340795761844</v>
          </cell>
          <cell r="BY20">
            <v>0.14241434254613713</v>
          </cell>
          <cell r="BZ20">
            <v>0.17887576059886567</v>
          </cell>
          <cell r="CA20">
            <v>0.16752651682560438</v>
          </cell>
          <cell r="CB20">
            <v>0.16348601362820728</v>
          </cell>
          <cell r="CC20">
            <v>0.16078468635263571</v>
          </cell>
          <cell r="CD20">
            <v>0.16309729514195037</v>
          </cell>
          <cell r="CE20">
            <v>0.16384055576193551</v>
          </cell>
          <cell r="CF20">
            <v>0.16348726378380135</v>
          </cell>
          <cell r="CG20">
            <v>0.16081307692214139</v>
          </cell>
          <cell r="CH20">
            <v>0.15914253389362867</v>
          </cell>
          <cell r="CI20">
            <v>0.15931074794307459</v>
          </cell>
          <cell r="CJ20">
            <v>0.15766336208701792</v>
          </cell>
          <cell r="CK20">
            <v>0.15292057469287296</v>
          </cell>
          <cell r="CL20">
            <v>0.17887576059886567</v>
          </cell>
          <cell r="CM20">
            <v>0.15439374922308416</v>
          </cell>
          <cell r="CN20">
            <v>0.15539427433921804</v>
          </cell>
          <cell r="CO20">
            <v>0.15197666673501362</v>
          </cell>
          <cell r="CP20">
            <v>0.17115497877664906</v>
          </cell>
          <cell r="CQ20">
            <v>0.16725865198694934</v>
          </cell>
          <cell r="CR20">
            <v>0.16144018822483217</v>
          </cell>
          <cell r="CS20">
            <v>0.13356731024718491</v>
          </cell>
          <cell r="CT20">
            <v>0.14665056365884163</v>
          </cell>
          <cell r="CU20">
            <v>0.16058581480092821</v>
          </cell>
          <cell r="CV20">
            <v>0.1426094478614163</v>
          </cell>
          <cell r="CW20">
            <v>9.818377592306067E-2</v>
          </cell>
          <cell r="CX20">
            <v>0.14267269211183189</v>
          </cell>
          <cell r="CY20">
            <v>0.1361944050255699</v>
          </cell>
          <cell r="CZ20">
            <v>0.14043125363755701</v>
          </cell>
          <cell r="DA20">
            <v>0.13823323877212196</v>
          </cell>
          <cell r="DB20">
            <v>0.15543781694335379</v>
          </cell>
          <cell r="DC20">
            <v>0.15725646194139345</v>
          </cell>
          <cell r="DD20">
            <v>0.15577889782668486</v>
          </cell>
          <cell r="DE20">
            <v>0.15849095358488277</v>
          </cell>
          <cell r="DF20">
            <v>0.15717055800098628</v>
          </cell>
          <cell r="DG20">
            <v>0.16045943792204148</v>
          </cell>
          <cell r="DH20">
            <v>0.15968673019053056</v>
          </cell>
          <cell r="DI20">
            <v>0.15795937191892287</v>
          </cell>
          <cell r="DJ20">
            <v>0.14267269211183189</v>
          </cell>
          <cell r="DK20">
            <v>0.1300946739880344</v>
          </cell>
          <cell r="DL20">
            <v>0.1479506848644693</v>
          </cell>
          <cell r="DM20">
            <v>0.13105577095138682</v>
          </cell>
          <cell r="DN20">
            <v>0.21109789238857404</v>
          </cell>
          <cell r="DO20">
            <v>0.16596543403255526</v>
          </cell>
          <cell r="DP20">
            <v>0.14746728625937203</v>
          </cell>
          <cell r="DQ20">
            <v>0.18627028316262342</v>
          </cell>
          <cell r="DR20">
            <v>0.14743862946966776</v>
          </cell>
          <cell r="DS20">
            <v>0.18490440151057078</v>
          </cell>
          <cell r="DT20">
            <v>0.1529100077492388</v>
          </cell>
          <cell r="DU20">
            <v>0.14084590542662156</v>
          </cell>
          <cell r="DV20">
            <v>0.15867351519015807</v>
          </cell>
          <cell r="DW20">
            <v>0.16853773917955242</v>
          </cell>
          <cell r="DX20">
            <v>0.17013381797726077</v>
          </cell>
          <cell r="DY20">
            <v>0.16307473799956559</v>
          </cell>
        </row>
        <row r="21">
          <cell r="A21" t="str">
            <v>CE-TOTSOC-220</v>
          </cell>
          <cell r="B21" t="str">
            <v>CE</v>
          </cell>
          <cell r="C21" t="str">
            <v>TOTSOC</v>
          </cell>
          <cell r="D21">
            <v>220</v>
          </cell>
          <cell r="E21" t="str">
            <v>Spese Generali</v>
          </cell>
          <cell r="F21">
            <v>-3.4789850000000002</v>
          </cell>
          <cell r="G21">
            <v>-7.1179070000000033</v>
          </cell>
          <cell r="H21">
            <v>-10.553035000000003</v>
          </cell>
          <cell r="I21">
            <v>-14.239907000000004</v>
          </cell>
          <cell r="R21">
            <v>-3.4789850000000002</v>
          </cell>
          <cell r="S21">
            <v>-3.6389220000000031</v>
          </cell>
          <cell r="T21">
            <v>-3.4351279999999997</v>
          </cell>
          <cell r="U21">
            <v>-3.686872000000001</v>
          </cell>
          <cell r="V21">
            <v>14.239907000000004</v>
          </cell>
          <cell r="W21">
            <v>0</v>
          </cell>
          <cell r="X21">
            <v>0</v>
          </cell>
          <cell r="Y21">
            <v>0</v>
          </cell>
          <cell r="Z21">
            <v>0</v>
          </cell>
          <cell r="AA21">
            <v>0</v>
          </cell>
          <cell r="AB21">
            <v>0</v>
          </cell>
          <cell r="AC21">
            <v>0</v>
          </cell>
          <cell r="AD21">
            <v>-3.6041999999999996</v>
          </cell>
          <cell r="AE21">
            <v>-7.1308999999999996</v>
          </cell>
          <cell r="AF21">
            <v>-10.554799999999998</v>
          </cell>
          <cell r="AG21">
            <v>-14.196999999999999</v>
          </cell>
          <cell r="AH21">
            <v>-17.752800000000001</v>
          </cell>
          <cell r="AI21">
            <v>-21.2364</v>
          </cell>
          <cell r="AJ21">
            <v>-24.953799999999998</v>
          </cell>
          <cell r="AK21">
            <v>-27.489000000000001</v>
          </cell>
          <cell r="AL21">
            <v>-31.090799999999998</v>
          </cell>
          <cell r="AM21">
            <v>-35.001300000000001</v>
          </cell>
          <cell r="AN21">
            <v>-38.581699999999998</v>
          </cell>
          <cell r="AO21">
            <v>-41.896099999999997</v>
          </cell>
          <cell r="AP21">
            <v>-3.6041999999999996</v>
          </cell>
          <cell r="AQ21">
            <v>-3.5266999999999999</v>
          </cell>
          <cell r="AR21">
            <v>-3.4238999999999988</v>
          </cell>
          <cell r="AS21">
            <v>-3.6422000000000008</v>
          </cell>
          <cell r="AT21">
            <v>-3.5558000000000014</v>
          </cell>
          <cell r="AU21">
            <v>-3.4835999999999991</v>
          </cell>
          <cell r="AV21">
            <v>-3.7173999999999978</v>
          </cell>
          <cell r="AW21">
            <v>-2.5352000000000032</v>
          </cell>
          <cell r="AX21">
            <v>-3.6017999999999972</v>
          </cell>
          <cell r="AY21">
            <v>-3.9105000000000025</v>
          </cell>
          <cell r="AZ21">
            <v>-3.5803999999999974</v>
          </cell>
          <cell r="BA21">
            <v>-3.3143999999999991</v>
          </cell>
          <cell r="BB21">
            <v>-3.2199</v>
          </cell>
          <cell r="BC21">
            <v>-6.4416000000000002</v>
          </cell>
          <cell r="BD21">
            <v>-10.098729000000001</v>
          </cell>
          <cell r="BE21">
            <v>-13.248699999999999</v>
          </cell>
          <cell r="BF21">
            <v>-16.751000000000001</v>
          </cell>
          <cell r="BG21">
            <v>-20.204305000000002</v>
          </cell>
          <cell r="BH21">
            <v>-23.765499999999999</v>
          </cell>
          <cell r="BI21">
            <v>-26.382400000000001</v>
          </cell>
          <cell r="BJ21">
            <v>-29.977442</v>
          </cell>
          <cell r="BK21">
            <v>-33.614600000000003</v>
          </cell>
          <cell r="BL21">
            <v>-37.2012</v>
          </cell>
          <cell r="BM21">
            <v>-41.934252440000002</v>
          </cell>
          <cell r="BN21">
            <v>-3.2199</v>
          </cell>
          <cell r="BO21">
            <v>-3.2217000000000002</v>
          </cell>
          <cell r="BP21">
            <v>-3.6571290000000003</v>
          </cell>
          <cell r="BQ21">
            <v>-3.149970999999999</v>
          </cell>
          <cell r="BR21">
            <v>-3.5023000000000017</v>
          </cell>
          <cell r="BS21">
            <v>-3.4533050000000003</v>
          </cell>
          <cell r="BT21">
            <v>-3.5611949999999979</v>
          </cell>
          <cell r="BU21">
            <v>-2.6169000000000011</v>
          </cell>
          <cell r="BV21">
            <v>-3.5950419999999994</v>
          </cell>
          <cell r="BW21">
            <v>-3.637158000000003</v>
          </cell>
          <cell r="BX21">
            <v>-3.5865999999999971</v>
          </cell>
          <cell r="BY21">
            <v>-4.7330524400000016</v>
          </cell>
          <cell r="BZ21">
            <v>-3.2099199999999999</v>
          </cell>
          <cell r="CA21">
            <v>-6.6579699999999997</v>
          </cell>
          <cell r="CB21">
            <v>-10.150093</v>
          </cell>
          <cell r="CC21">
            <v>-13.436623000000001</v>
          </cell>
          <cell r="CD21">
            <v>-16.893245</v>
          </cell>
          <cell r="CE21">
            <v>-20.274951000000001</v>
          </cell>
          <cell r="CF21">
            <v>-23.588363000000001</v>
          </cell>
          <cell r="CG21">
            <v>-26.050494</v>
          </cell>
          <cell r="CH21">
            <v>-29.451832</v>
          </cell>
          <cell r="CI21">
            <v>-32.869751999999998</v>
          </cell>
          <cell r="CJ21">
            <v>-36.177436</v>
          </cell>
          <cell r="CK21">
            <v>-39.402366000000001</v>
          </cell>
          <cell r="CL21">
            <v>-3.2099199999999999</v>
          </cell>
          <cell r="CM21">
            <v>-3.4480499999999998</v>
          </cell>
          <cell r="CN21">
            <v>-3.4921230000000003</v>
          </cell>
          <cell r="CO21">
            <v>-3.2865300000000008</v>
          </cell>
          <cell r="CP21">
            <v>-3.4566219999999994</v>
          </cell>
          <cell r="CQ21">
            <v>-3.3817060000000012</v>
          </cell>
          <cell r="CR21">
            <v>-3.3134119999999996</v>
          </cell>
          <cell r="CS21">
            <v>-2.4621309999999994</v>
          </cell>
          <cell r="CT21">
            <v>-3.4013379999999991</v>
          </cell>
          <cell r="CU21">
            <v>-3.4179199999999987</v>
          </cell>
          <cell r="CV21">
            <v>-3.3076840000000018</v>
          </cell>
          <cell r="CW21">
            <v>-3.2249300000000005</v>
          </cell>
          <cell r="CX21">
            <v>-3.6180399999999997</v>
          </cell>
          <cell r="CY21">
            <v>-7.0734200000000005</v>
          </cell>
          <cell r="CZ21">
            <v>-10.764722000000001</v>
          </cell>
          <cell r="DA21">
            <v>-14.395156999999999</v>
          </cell>
          <cell r="DB21">
            <v>-17.856743000000002</v>
          </cell>
          <cell r="DC21">
            <v>-21.258628999999999</v>
          </cell>
          <cell r="DD21">
            <v>-24.919061999999997</v>
          </cell>
          <cell r="DE21">
            <v>-27.358877999999997</v>
          </cell>
          <cell r="DF21">
            <v>-30.622174999999999</v>
          </cell>
          <cell r="DG21">
            <v>-34.252470000000002</v>
          </cell>
          <cell r="DH21">
            <v>-37.870252000000001</v>
          </cell>
          <cell r="DI21">
            <v>-41.649995999999994</v>
          </cell>
          <cell r="DJ21">
            <v>-3.6180399999999997</v>
          </cell>
          <cell r="DK21">
            <v>-3.4553800000000008</v>
          </cell>
          <cell r="DL21">
            <v>-3.6913020000000003</v>
          </cell>
          <cell r="DM21">
            <v>-3.6304349999999985</v>
          </cell>
          <cell r="DN21">
            <v>-3.4615860000000023</v>
          </cell>
          <cell r="DO21">
            <v>-3.4018859999999975</v>
          </cell>
          <cell r="DP21">
            <v>-3.6604329999999976</v>
          </cell>
          <cell r="DQ21">
            <v>-2.4398160000000004</v>
          </cell>
          <cell r="DR21">
            <v>-3.2632970000000014</v>
          </cell>
          <cell r="DS21">
            <v>-3.6302950000000038</v>
          </cell>
          <cell r="DT21">
            <v>-3.6177819999999983</v>
          </cell>
          <cell r="DU21">
            <v>-3.7797439999999938</v>
          </cell>
          <cell r="DV21">
            <v>-39.726999999999997</v>
          </cell>
          <cell r="DW21">
            <v>-38.740500000000004</v>
          </cell>
          <cell r="DX21">
            <v>-40.767399999999995</v>
          </cell>
          <cell r="DY21">
            <v>-45.996600000000001</v>
          </cell>
        </row>
        <row r="22">
          <cell r="A22" t="str">
            <v>CE-TOTSOC-230</v>
          </cell>
          <cell r="B22" t="str">
            <v>CE</v>
          </cell>
          <cell r="C22" t="str">
            <v>TOTSOC</v>
          </cell>
          <cell r="D22">
            <v>230</v>
          </cell>
          <cell r="E22" t="str">
            <v>Risultato Operativo pre IAS</v>
          </cell>
          <cell r="F22">
            <v>6.0866030000000038</v>
          </cell>
          <cell r="G22">
            <v>12.441915910000127</v>
          </cell>
          <cell r="H22">
            <v>17.242583849999939</v>
          </cell>
          <cell r="I22">
            <v>24.819086219999903</v>
          </cell>
          <cell r="J22">
            <v>0</v>
          </cell>
          <cell r="K22">
            <v>0</v>
          </cell>
          <cell r="L22">
            <v>0</v>
          </cell>
          <cell r="M22">
            <v>0</v>
          </cell>
          <cell r="N22">
            <v>0</v>
          </cell>
          <cell r="O22">
            <v>0</v>
          </cell>
          <cell r="P22">
            <v>0</v>
          </cell>
          <cell r="Q22">
            <v>0</v>
          </cell>
          <cell r="R22">
            <v>6.0866030000000038</v>
          </cell>
          <cell r="S22">
            <v>6.3553129100001229</v>
          </cell>
          <cell r="T22">
            <v>4.8006679399998182</v>
          </cell>
          <cell r="U22">
            <v>7.5765023699999574</v>
          </cell>
          <cell r="V22">
            <v>-24.819086219999903</v>
          </cell>
          <cell r="W22">
            <v>0</v>
          </cell>
          <cell r="X22">
            <v>0</v>
          </cell>
          <cell r="Y22">
            <v>0</v>
          </cell>
          <cell r="Z22">
            <v>0</v>
          </cell>
          <cell r="AA22">
            <v>0</v>
          </cell>
          <cell r="AB22">
            <v>0</v>
          </cell>
          <cell r="AC22">
            <v>0</v>
          </cell>
          <cell r="AD22">
            <v>5.6100999999999948</v>
          </cell>
          <cell r="AE22">
            <v>10.931299999999997</v>
          </cell>
          <cell r="AF22">
            <v>16.655299999999976</v>
          </cell>
          <cell r="AG22">
            <v>23.199399999999986</v>
          </cell>
          <cell r="AH22">
            <v>30.377900000000025</v>
          </cell>
          <cell r="AI22">
            <v>35.459999999999965</v>
          </cell>
          <cell r="AJ22">
            <v>42.333300000000023</v>
          </cell>
          <cell r="AK22">
            <v>43.695300000000017</v>
          </cell>
          <cell r="AL22">
            <v>50.870499999999964</v>
          </cell>
          <cell r="AM22">
            <v>58.605999999999995</v>
          </cell>
          <cell r="AN22">
            <v>64.475499999999997</v>
          </cell>
          <cell r="AO22">
            <v>66.261900000000026</v>
          </cell>
          <cell r="AP22">
            <v>5.6100999999999948</v>
          </cell>
          <cell r="AQ22">
            <v>5.3211999999999993</v>
          </cell>
          <cell r="AR22">
            <v>5.7239999999999833</v>
          </cell>
          <cell r="AS22">
            <v>6.5441000000000127</v>
          </cell>
          <cell r="AT22">
            <v>7.1785000000000405</v>
          </cell>
          <cell r="AU22">
            <v>5.0820999999999241</v>
          </cell>
          <cell r="AV22">
            <v>6.8733000000000697</v>
          </cell>
          <cell r="AW22">
            <v>1.3619999999999877</v>
          </cell>
          <cell r="AX22">
            <v>7.1751999999999505</v>
          </cell>
          <cell r="AY22">
            <v>7.7355000000000231</v>
          </cell>
          <cell r="AZ22">
            <v>5.8695000000000093</v>
          </cell>
          <cell r="BA22">
            <v>1.7864000000000209</v>
          </cell>
          <cell r="BB22">
            <v>7.4903999999999984</v>
          </cell>
          <cell r="BC22">
            <v>13.260462999999994</v>
          </cell>
          <cell r="BD22">
            <v>18.404470999999994</v>
          </cell>
          <cell r="BE22">
            <v>24.18304000000002</v>
          </cell>
          <cell r="BF22">
            <v>32.226199999999992</v>
          </cell>
          <cell r="BG22">
            <v>38.955395000000038</v>
          </cell>
          <cell r="BH22">
            <v>45.929899999999975</v>
          </cell>
          <cell r="BI22">
            <v>50.736899999999949</v>
          </cell>
          <cell r="BJ22">
            <v>55.569747000000035</v>
          </cell>
          <cell r="BK22">
            <v>62.158099999999941</v>
          </cell>
          <cell r="BL22">
            <v>67.85619999999993</v>
          </cell>
          <cell r="BM22">
            <v>71.292347559999968</v>
          </cell>
          <cell r="BN22">
            <v>7.4903999999999984</v>
          </cell>
          <cell r="BO22">
            <v>5.7700629999999986</v>
          </cell>
          <cell r="BP22">
            <v>5.1440079999999933</v>
          </cell>
          <cell r="BQ22">
            <v>5.7785690000000347</v>
          </cell>
          <cell r="BR22">
            <v>8.0431599999999719</v>
          </cell>
          <cell r="BS22">
            <v>6.7291950000000451</v>
          </cell>
          <cell r="BT22">
            <v>6.9745049999999402</v>
          </cell>
          <cell r="BU22">
            <v>4.8069999999999879</v>
          </cell>
          <cell r="BV22">
            <v>4.8328470000000756</v>
          </cell>
          <cell r="BW22">
            <v>6.5883529999999055</v>
          </cell>
          <cell r="BX22">
            <v>5.6980999999999682</v>
          </cell>
          <cell r="BY22">
            <v>3.4361475600000304</v>
          </cell>
          <cell r="BZ22">
            <v>7.0688959999999987</v>
          </cell>
          <cell r="CA22">
            <v>11.287961000000006</v>
          </cell>
          <cell r="CB22">
            <v>16.107942999999999</v>
          </cell>
          <cell r="CC22">
            <v>20.307544999999994</v>
          </cell>
          <cell r="CD22">
            <v>27.160374000000033</v>
          </cell>
          <cell r="CE22">
            <v>33.602485000000016</v>
          </cell>
          <cell r="CF22">
            <v>39.451215999999974</v>
          </cell>
          <cell r="CG22">
            <v>42.044098000000005</v>
          </cell>
          <cell r="CH22">
            <v>46.947035000000028</v>
          </cell>
          <cell r="CI22">
            <v>53.699493999999994</v>
          </cell>
          <cell r="CJ22">
            <v>58.872139999999959</v>
          </cell>
          <cell r="CK22">
            <v>60.7759819999999</v>
          </cell>
          <cell r="CL22">
            <v>7.0688959999999987</v>
          </cell>
          <cell r="CM22">
            <v>4.2190650000000058</v>
          </cell>
          <cell r="CN22">
            <v>4.8199819999999951</v>
          </cell>
          <cell r="CO22">
            <v>4.1996019999999961</v>
          </cell>
          <cell r="CP22">
            <v>6.8528290000000336</v>
          </cell>
          <cell r="CQ22">
            <v>6.4421109999999935</v>
          </cell>
          <cell r="CR22">
            <v>5.8487309999999475</v>
          </cell>
          <cell r="CS22">
            <v>2.5928820000000448</v>
          </cell>
          <cell r="CT22">
            <v>4.9029370000000139</v>
          </cell>
          <cell r="CU22">
            <v>6.7524589999999574</v>
          </cell>
          <cell r="CV22">
            <v>5.1726459999999825</v>
          </cell>
          <cell r="CW22">
            <v>1.903841999999937</v>
          </cell>
          <cell r="CX22">
            <v>3.4077729999999962</v>
          </cell>
          <cell r="CY22">
            <v>6.7563999999999869</v>
          </cell>
          <cell r="CZ22">
            <v>11.530200000000006</v>
          </cell>
          <cell r="DA22">
            <v>14.271500000000001</v>
          </cell>
          <cell r="DB22">
            <v>24.341499999999989</v>
          </cell>
          <cell r="DC22">
            <v>30.34846000000001</v>
          </cell>
          <cell r="DD22">
            <v>35.291180000000011</v>
          </cell>
          <cell r="DE22">
            <v>39.880180000000031</v>
          </cell>
          <cell r="DF22">
            <v>45.103480000000005</v>
          </cell>
          <cell r="DG22">
            <v>53.459280000000035</v>
          </cell>
          <cell r="DH22">
            <v>59.372180000000007</v>
          </cell>
          <cell r="DI22">
            <v>64.249600000000044</v>
          </cell>
          <cell r="DJ22">
            <v>3.4077729999999962</v>
          </cell>
          <cell r="DK22">
            <v>3.3486269999999907</v>
          </cell>
          <cell r="DL22">
            <v>4.7738000000000174</v>
          </cell>
          <cell r="DM22">
            <v>2.741299999999999</v>
          </cell>
          <cell r="DN22">
            <v>10.069999999999983</v>
          </cell>
          <cell r="DO22">
            <v>6.0069600000000207</v>
          </cell>
          <cell r="DP22">
            <v>4.9427200000000049</v>
          </cell>
          <cell r="DQ22">
            <v>4.5890000000000182</v>
          </cell>
          <cell r="DR22">
            <v>5.2232999999999699</v>
          </cell>
          <cell r="DS22">
            <v>8.3558000000000359</v>
          </cell>
          <cell r="DT22">
            <v>5.9128999999999685</v>
          </cell>
          <cell r="DU22">
            <v>4.8774200000000167</v>
          </cell>
          <cell r="DV22">
            <v>53.56710000000006</v>
          </cell>
          <cell r="DW22">
            <v>51.726800000000033</v>
          </cell>
          <cell r="DX22">
            <v>59.885400000000075</v>
          </cell>
          <cell r="DY22">
            <v>50.1053</v>
          </cell>
        </row>
        <row r="23">
          <cell r="A23" t="str">
            <v>CE-TOTSOC-240</v>
          </cell>
          <cell r="B23" t="str">
            <v>CE</v>
          </cell>
          <cell r="C23" t="str">
            <v>TOTSOC</v>
          </cell>
          <cell r="D23">
            <v>240</v>
          </cell>
          <cell r="E23" t="str">
            <v>RO % pre-IAS</v>
          </cell>
          <cell r="F23">
            <v>0.11563211224482223</v>
          </cell>
          <cell r="G23">
            <v>0.10986255723099432</v>
          </cell>
          <cell r="H23">
            <v>0.10215099539316799</v>
          </cell>
          <cell r="I23">
            <v>0.10965466583126204</v>
          </cell>
          <cell r="J23" t="e">
            <v>#DIV/0!</v>
          </cell>
          <cell r="K23" t="e">
            <v>#DIV/0!</v>
          </cell>
          <cell r="L23" t="e">
            <v>#DIV/0!</v>
          </cell>
          <cell r="M23" t="e">
            <v>#DIV/0!</v>
          </cell>
          <cell r="N23" t="e">
            <v>#DIV/0!</v>
          </cell>
          <cell r="O23" t="e">
            <v>#DIV/0!</v>
          </cell>
          <cell r="P23" t="e">
            <v>#DIV/0!</v>
          </cell>
          <cell r="Q23" t="e">
            <v>#DIV/0!</v>
          </cell>
          <cell r="R23">
            <v>0.11563211224482223</v>
          </cell>
          <cell r="S23">
            <v>0.10485208160191126</v>
          </cell>
          <cell r="T23">
            <v>8.6428079255448154E-2</v>
          </cell>
          <cell r="U23">
            <v>0.13166551355558359</v>
          </cell>
          <cell r="V23">
            <v>0.10965466583126204</v>
          </cell>
          <cell r="W23" t="e">
            <v>#DIV/0!</v>
          </cell>
          <cell r="X23" t="e">
            <v>#DIV/0!</v>
          </cell>
          <cell r="Y23" t="e">
            <v>#DIV/0!</v>
          </cell>
          <cell r="Z23" t="e">
            <v>#DIV/0!</v>
          </cell>
          <cell r="AA23" t="e">
            <v>#DIV/0!</v>
          </cell>
          <cell r="AB23" t="e">
            <v>#DIV/0!</v>
          </cell>
          <cell r="AC23" t="e">
            <v>#DIV/0!</v>
          </cell>
          <cell r="AD23">
            <v>0.10872560742809403</v>
          </cell>
          <cell r="AE23">
            <v>0.10211739955757501</v>
          </cell>
          <cell r="AF23">
            <v>0.10099017705554195</v>
          </cell>
          <cell r="AG23">
            <v>0.10288570831768197</v>
          </cell>
          <cell r="AH23">
            <v>0.10557695469017564</v>
          </cell>
          <cell r="AI23">
            <v>0.1012210177764773</v>
          </cell>
          <cell r="AJ23">
            <v>0.10269329966931119</v>
          </cell>
          <cell r="AK23">
            <v>9.742337618787926E-2</v>
          </cell>
          <cell r="AL23">
            <v>9.9350177713398102E-2</v>
          </cell>
          <cell r="AM23">
            <v>0.10141250035473436</v>
          </cell>
          <cell r="AN23">
            <v>0.1010853955273489</v>
          </cell>
          <cell r="AO23">
            <v>9.5453374682791595E-2</v>
          </cell>
          <cell r="AP23">
            <v>0.10872560742809403</v>
          </cell>
          <cell r="AQ23">
            <v>9.596791210455978E-2</v>
          </cell>
          <cell r="AR23">
            <v>9.890520029858145E-2</v>
          </cell>
          <cell r="AS23">
            <v>0.10804710808343163</v>
          </cell>
          <cell r="AT23">
            <v>0.11532616169600289</v>
          </cell>
          <cell r="AU23">
            <v>8.119641733050742E-2</v>
          </cell>
          <cell r="AV23">
            <v>0.11102460267591156</v>
          </cell>
          <cell r="AW23">
            <v>3.7542379889191756E-2</v>
          </cell>
          <cell r="AX23">
            <v>0.11295454080339465</v>
          </cell>
          <cell r="AY23">
            <v>0.11744495171176179</v>
          </cell>
          <cell r="AZ23">
            <v>9.7931418808438669E-2</v>
          </cell>
          <cell r="BA23">
            <v>3.1702538474643965E-2</v>
          </cell>
          <cell r="BB23">
            <v>0.1273037519459948</v>
          </cell>
          <cell r="BC23">
            <v>0.11475882880847968</v>
          </cell>
          <cell r="BD23">
            <v>0.10445062104645444</v>
          </cell>
          <cell r="BE23">
            <v>0.10498480559848584</v>
          </cell>
          <cell r="BF23">
            <v>0.10915351510343876</v>
          </cell>
          <cell r="BG23">
            <v>0.10836710469288381</v>
          </cell>
          <cell r="BH23">
            <v>0.10895173401581115</v>
          </cell>
          <cell r="BI23">
            <v>0.10938604248853133</v>
          </cell>
          <cell r="BJ23">
            <v>0.10669275342284282</v>
          </cell>
          <cell r="BK23">
            <v>0.1056880115593844</v>
          </cell>
          <cell r="BL23">
            <v>0.10426619516325877</v>
          </cell>
          <cell r="BM23">
            <v>0.1006726694917348</v>
          </cell>
          <cell r="BN23">
            <v>0.1273037519459948</v>
          </cell>
          <cell r="BO23">
            <v>0.10174342598290655</v>
          </cell>
          <cell r="BP23">
            <v>8.4811984455556946E-2</v>
          </cell>
          <cell r="BQ23">
            <v>0.10672317500655701</v>
          </cell>
          <cell r="BR23">
            <v>0.12395183188625532</v>
          </cell>
          <cell r="BS23">
            <v>0.1047528129417119</v>
          </cell>
          <cell r="BT23">
            <v>0.11233673776731104</v>
          </cell>
          <cell r="BU23">
            <v>0.11371727996404167</v>
          </cell>
          <cell r="BV23">
            <v>8.4778460361790237E-2</v>
          </cell>
          <cell r="BW23">
            <v>9.791100206273684E-2</v>
          </cell>
          <cell r="BX23">
            <v>9.0923016778496249E-2</v>
          </cell>
          <cell r="BY23">
            <v>5.9902645993355007E-2</v>
          </cell>
          <cell r="BZ23">
            <v>0.1230155446497222</v>
          </cell>
          <cell r="CA23">
            <v>0.10537390277457695</v>
          </cell>
          <cell r="CB23">
            <v>0.10029018883287333</v>
          </cell>
          <cell r="CC23">
            <v>9.6761676074426706E-2</v>
          </cell>
          <cell r="CD23">
            <v>0.10055436159385128</v>
          </cell>
          <cell r="CE23">
            <v>0.10218470339572401</v>
          </cell>
          <cell r="CF23">
            <v>0.10231304617030712</v>
          </cell>
          <cell r="CG23">
            <v>9.9291890401458763E-2</v>
          </cell>
          <cell r="CH23">
            <v>9.7792943823275205E-2</v>
          </cell>
          <cell r="CI23">
            <v>9.8821544007725859E-2</v>
          </cell>
          <cell r="CJ23">
            <v>9.7654086596426368E-2</v>
          </cell>
          <cell r="CK23">
            <v>9.2773521229993688E-2</v>
          </cell>
          <cell r="CL23">
            <v>0.1230155446497222</v>
          </cell>
          <cell r="CM23">
            <v>8.4959892158379263E-2</v>
          </cell>
          <cell r="CN23">
            <v>9.0109256947318694E-2</v>
          </cell>
          <cell r="CO23">
            <v>8.5256513453636176E-2</v>
          </cell>
          <cell r="CP23">
            <v>0.11376898751010188</v>
          </cell>
          <cell r="CQ23">
            <v>0.10968229577264088</v>
          </cell>
          <cell r="CR23">
            <v>0.10305670120149923</v>
          </cell>
          <cell r="CS23">
            <v>6.8511055170054805E-2</v>
          </cell>
          <cell r="CT23">
            <v>8.6584135837721052E-2</v>
          </cell>
          <cell r="CU23">
            <v>0.10661836008519041</v>
          </cell>
          <cell r="CV23">
            <v>8.6985788293918107E-2</v>
          </cell>
          <cell r="CW23">
            <v>3.6446618473370967E-2</v>
          </cell>
          <cell r="CX23">
            <v>6.9201407440820512E-2</v>
          </cell>
          <cell r="CY23">
            <v>6.6536215085573031E-2</v>
          </cell>
          <cell r="CZ23">
            <v>7.2626423213849337E-2</v>
          </cell>
          <cell r="DA23">
            <v>6.8818476710986523E-2</v>
          </cell>
          <cell r="DB23">
            <v>8.9662254922003401E-2</v>
          </cell>
          <cell r="DC23">
            <v>9.2477439387637278E-2</v>
          </cell>
          <cell r="DD23">
            <v>9.1307075686610686E-2</v>
          </cell>
          <cell r="DE23">
            <v>9.4002622067322419E-2</v>
          </cell>
          <cell r="DF23">
            <v>9.3613440773623227E-2</v>
          </cell>
          <cell r="DG23">
            <v>9.779814016385531E-2</v>
          </cell>
          <cell r="DH23">
            <v>9.7498068420209957E-2</v>
          </cell>
          <cell r="DI23">
            <v>9.5834420955128397E-2</v>
          </cell>
          <cell r="DJ23">
            <v>6.9201407440820512E-2</v>
          </cell>
          <cell r="DK23">
            <v>6.402676215243884E-2</v>
          </cell>
          <cell r="DL23">
            <v>8.3435141053941772E-2</v>
          </cell>
          <cell r="DM23">
            <v>5.6383886792064748E-2</v>
          </cell>
          <cell r="DN23">
            <v>0.15709583313832831</v>
          </cell>
          <cell r="DO23">
            <v>0.10595855470651763</v>
          </cell>
          <cell r="DP23">
            <v>8.4723531609855587E-2</v>
          </cell>
          <cell r="DQ23">
            <v>0.12161284765930422</v>
          </cell>
          <cell r="DR23">
            <v>9.0744993936782176E-2</v>
          </cell>
          <cell r="DS23">
            <v>0.12890138098705448</v>
          </cell>
          <cell r="DT23">
            <v>9.4866409856133316E-2</v>
          </cell>
          <cell r="DU23">
            <v>7.9352156901026025E-2</v>
          </cell>
          <cell r="DV23">
            <v>9.1106297778130882E-2</v>
          </cell>
          <cell r="DW23">
            <v>9.6365404151476555E-2</v>
          </cell>
          <cell r="DX23">
            <v>0.10122452373997999</v>
          </cell>
          <cell r="DY23">
            <v>8.502338319939183E-2</v>
          </cell>
        </row>
        <row r="24">
          <cell r="A24" t="str">
            <v>CE-TOTSOC-250</v>
          </cell>
          <cell r="B24" t="str">
            <v>CE</v>
          </cell>
          <cell r="C24" t="str">
            <v>TOTSOC</v>
          </cell>
          <cell r="D24">
            <v>250</v>
          </cell>
          <cell r="E24" t="str">
            <v>Poste Straordinarie</v>
          </cell>
          <cell r="F24">
            <v>-0.27193200000000001</v>
          </cell>
          <cell r="G24">
            <v>-1.1648780000000003</v>
          </cell>
          <cell r="H24">
            <v>-1.4578419999999996</v>
          </cell>
          <cell r="I24">
            <v>-1.7508089999999998</v>
          </cell>
          <cell r="R24">
            <v>-0.27193200000000001</v>
          </cell>
          <cell r="S24">
            <v>-0.89294600000000024</v>
          </cell>
          <cell r="T24">
            <v>-0.29296399999999934</v>
          </cell>
          <cell r="U24">
            <v>-0.2929670000000002</v>
          </cell>
          <cell r="V24">
            <v>1.7508089999999998</v>
          </cell>
          <cell r="W24">
            <v>0</v>
          </cell>
          <cell r="X24">
            <v>0</v>
          </cell>
          <cell r="Y24">
            <v>0</v>
          </cell>
          <cell r="Z24">
            <v>0</v>
          </cell>
          <cell r="AA24">
            <v>0</v>
          </cell>
          <cell r="AB24">
            <v>0</v>
          </cell>
          <cell r="AC24">
            <v>0</v>
          </cell>
          <cell r="AD24">
            <v>-0.2928</v>
          </cell>
          <cell r="AE24">
            <v>-0.58560000000000001</v>
          </cell>
          <cell r="AF24">
            <v>-1.1284000000000001</v>
          </cell>
          <cell r="AG24">
            <v>-1.6712</v>
          </cell>
          <cell r="AH24">
            <v>-2.214</v>
          </cell>
          <cell r="AI24">
            <v>-2.7568000000000001</v>
          </cell>
          <cell r="AJ24">
            <v>-3.0495999999999999</v>
          </cell>
          <cell r="AK24">
            <v>-3.3424</v>
          </cell>
          <cell r="AL24">
            <v>-3.6351999999999998</v>
          </cell>
          <cell r="AM24">
            <v>-3.9279999999999999</v>
          </cell>
          <cell r="AN24">
            <v>-4.2208000000000006</v>
          </cell>
          <cell r="AO24">
            <v>-4.5136000000000003</v>
          </cell>
          <cell r="AP24">
            <v>-0.2928</v>
          </cell>
          <cell r="AQ24">
            <v>-0.2928</v>
          </cell>
          <cell r="AR24">
            <v>-0.54280000000000006</v>
          </cell>
          <cell r="AS24">
            <v>-0.54279999999999995</v>
          </cell>
          <cell r="AT24">
            <v>-0.54279999999999995</v>
          </cell>
          <cell r="AU24">
            <v>-0.54280000000000017</v>
          </cell>
          <cell r="AV24">
            <v>-0.29279999999999973</v>
          </cell>
          <cell r="AW24">
            <v>-0.29280000000000017</v>
          </cell>
          <cell r="AX24">
            <v>-0.29279999999999973</v>
          </cell>
          <cell r="AY24">
            <v>-0.29280000000000017</v>
          </cell>
          <cell r="AZ24">
            <v>-0.29280000000000062</v>
          </cell>
          <cell r="BA24">
            <v>-0.29279999999999973</v>
          </cell>
          <cell r="BB24">
            <v>-1.0528420000000001</v>
          </cell>
          <cell r="BC24">
            <v>-1.8856999999999999</v>
          </cell>
          <cell r="BD24">
            <v>-2.1785999999999999</v>
          </cell>
          <cell r="BE24">
            <v>-2.9693000000000001</v>
          </cell>
          <cell r="BF24">
            <v>-3.2995999999999999</v>
          </cell>
          <cell r="BG24">
            <v>-3.5653999999999999</v>
          </cell>
          <cell r="BH24">
            <v>-3.8582000000000001</v>
          </cell>
          <cell r="BI24">
            <v>-4.1509999999999998</v>
          </cell>
          <cell r="BJ24">
            <v>-4.4438839999999997</v>
          </cell>
          <cell r="BK24">
            <v>-4.7367999999999997</v>
          </cell>
          <cell r="BL24">
            <v>-5.0296000000000003</v>
          </cell>
          <cell r="BM24">
            <v>-5.5226005999999996</v>
          </cell>
          <cell r="BN24">
            <v>-1.0528420000000001</v>
          </cell>
          <cell r="BO24">
            <v>-0.83285799999999988</v>
          </cell>
          <cell r="BP24">
            <v>-0.29289999999999994</v>
          </cell>
          <cell r="BQ24">
            <v>-0.79070000000000018</v>
          </cell>
          <cell r="BR24">
            <v>-0.33029999999999982</v>
          </cell>
          <cell r="BS24">
            <v>-0.26580000000000004</v>
          </cell>
          <cell r="BT24">
            <v>-0.29280000000000017</v>
          </cell>
          <cell r="BU24">
            <v>-0.29279999999999973</v>
          </cell>
          <cell r="BV24">
            <v>-0.29288399999999992</v>
          </cell>
          <cell r="BW24">
            <v>-0.29291599999999995</v>
          </cell>
          <cell r="BX24">
            <v>-0.29280000000000062</v>
          </cell>
          <cell r="BY24">
            <v>-0.49300059999999934</v>
          </cell>
          <cell r="BZ24">
            <v>-0.33449299999999998</v>
          </cell>
          <cell r="CA24">
            <v>-0.66898599999999997</v>
          </cell>
          <cell r="CB24">
            <v>-1.003479</v>
          </cell>
          <cell r="CC24">
            <v>-1.3379719999999999</v>
          </cell>
          <cell r="CD24">
            <v>-1.6724650000000001</v>
          </cell>
          <cell r="CE24">
            <v>-2.006958</v>
          </cell>
          <cell r="CF24">
            <v>-2.3414510000000002</v>
          </cell>
          <cell r="CG24">
            <v>-2.6759439999999999</v>
          </cell>
          <cell r="CH24">
            <v>-3.010437</v>
          </cell>
          <cell r="CI24">
            <v>-3.3449300000000002</v>
          </cell>
          <cell r="CJ24">
            <v>-3.6794229999999999</v>
          </cell>
          <cell r="CK24">
            <v>-4.0139120000000004</v>
          </cell>
          <cell r="CL24">
            <v>-0.33449299999999998</v>
          </cell>
          <cell r="CM24">
            <v>-0.33449299999999998</v>
          </cell>
          <cell r="CN24">
            <v>-0.33449300000000004</v>
          </cell>
          <cell r="CO24">
            <v>-0.33449299999999993</v>
          </cell>
          <cell r="CP24">
            <v>-0.33449300000000015</v>
          </cell>
          <cell r="CQ24">
            <v>-0.33449299999999993</v>
          </cell>
          <cell r="CR24">
            <v>-0.33449300000000015</v>
          </cell>
          <cell r="CS24">
            <v>-0.33449299999999971</v>
          </cell>
          <cell r="CT24">
            <v>-0.33449300000000015</v>
          </cell>
          <cell r="CU24">
            <v>-0.33449300000000015</v>
          </cell>
          <cell r="CV24">
            <v>-0.33449299999999971</v>
          </cell>
          <cell r="CW24">
            <v>-0.33448900000000048</v>
          </cell>
          <cell r="CX24">
            <v>-0.1003</v>
          </cell>
          <cell r="CY24">
            <v>-0.2</v>
          </cell>
          <cell r="CZ24">
            <v>0.1043</v>
          </cell>
          <cell r="DA24">
            <v>-1.01E-2</v>
          </cell>
          <cell r="DB24">
            <v>-0.12770000000000001</v>
          </cell>
          <cell r="DC24">
            <v>-0.2278</v>
          </cell>
          <cell r="DD24">
            <v>-0.32769999999999999</v>
          </cell>
          <cell r="DE24">
            <v>-2.6313</v>
          </cell>
          <cell r="DF24">
            <v>-2.9336000000000002</v>
          </cell>
          <cell r="DG24">
            <v>-3.5305999999999997</v>
          </cell>
          <cell r="DH24">
            <v>-4.7325999999999997</v>
          </cell>
          <cell r="DI24">
            <v>-5.5944000000000003</v>
          </cell>
          <cell r="DJ24">
            <v>-0.1003</v>
          </cell>
          <cell r="DK24">
            <v>-9.9700000000000011E-2</v>
          </cell>
          <cell r="DL24">
            <v>0.30430000000000001</v>
          </cell>
          <cell r="DM24">
            <v>-0.1144</v>
          </cell>
          <cell r="DN24">
            <v>-0.11760000000000001</v>
          </cell>
          <cell r="DO24">
            <v>-0.10009999999999999</v>
          </cell>
          <cell r="DP24">
            <v>-9.9899999999999989E-2</v>
          </cell>
          <cell r="DQ24">
            <v>-2.3035999999999999</v>
          </cell>
          <cell r="DR24">
            <v>-0.30230000000000024</v>
          </cell>
          <cell r="DS24">
            <v>-0.59699999999999953</v>
          </cell>
          <cell r="DT24">
            <v>-1.202</v>
          </cell>
          <cell r="DU24">
            <v>-0.86180000000000057</v>
          </cell>
          <cell r="DV24">
            <v>-2.3976999999999999</v>
          </cell>
          <cell r="DW24">
            <v>0</v>
          </cell>
          <cell r="DX24">
            <v>0</v>
          </cell>
          <cell r="DY24">
            <v>0</v>
          </cell>
        </row>
        <row r="25">
          <cell r="A25" t="str">
            <v>CE-TOTSOC-260</v>
          </cell>
          <cell r="B25" t="str">
            <v>CE</v>
          </cell>
          <cell r="C25" t="str">
            <v>TOTSOC</v>
          </cell>
          <cell r="D25">
            <v>260</v>
          </cell>
          <cell r="E25" t="str">
            <v>Risultato Operativo</v>
          </cell>
          <cell r="F25">
            <v>5.8146710000000041</v>
          </cell>
          <cell r="G25">
            <v>11.277037910000127</v>
          </cell>
          <cell r="H25">
            <v>15.784741849999939</v>
          </cell>
          <cell r="I25">
            <v>23.068277219999903</v>
          </cell>
          <cell r="J25">
            <v>0</v>
          </cell>
          <cell r="K25">
            <v>0</v>
          </cell>
          <cell r="L25">
            <v>0</v>
          </cell>
          <cell r="M25">
            <v>0</v>
          </cell>
          <cell r="N25">
            <v>0</v>
          </cell>
          <cell r="O25">
            <v>0</v>
          </cell>
          <cell r="P25">
            <v>0</v>
          </cell>
          <cell r="Q25">
            <v>0</v>
          </cell>
          <cell r="R25">
            <v>5.8146710000000041</v>
          </cell>
          <cell r="S25">
            <v>5.4623669100001226</v>
          </cell>
          <cell r="T25">
            <v>4.5077039399998187</v>
          </cell>
          <cell r="U25">
            <v>7.2835353699999574</v>
          </cell>
          <cell r="V25">
            <v>-23.068277219999903</v>
          </cell>
          <cell r="W25">
            <v>0</v>
          </cell>
          <cell r="X25">
            <v>0</v>
          </cell>
          <cell r="Y25">
            <v>0</v>
          </cell>
          <cell r="Z25">
            <v>0</v>
          </cell>
          <cell r="AA25">
            <v>0</v>
          </cell>
          <cell r="AB25">
            <v>0</v>
          </cell>
          <cell r="AC25">
            <v>0</v>
          </cell>
          <cell r="AD25">
            <v>5.317299999999995</v>
          </cell>
          <cell r="AE25">
            <v>10.345699999999997</v>
          </cell>
          <cell r="AF25">
            <v>15.526899999999976</v>
          </cell>
          <cell r="AG25">
            <v>21.528199999999988</v>
          </cell>
          <cell r="AH25">
            <v>28.163900000000027</v>
          </cell>
          <cell r="AI25">
            <v>32.703199999999967</v>
          </cell>
          <cell r="AJ25">
            <v>39.283700000000024</v>
          </cell>
          <cell r="AK25">
            <v>40.35290000000002</v>
          </cell>
          <cell r="AL25">
            <v>47.235299999999967</v>
          </cell>
          <cell r="AM25">
            <v>54.677999999999997</v>
          </cell>
          <cell r="AN25">
            <v>60.2547</v>
          </cell>
          <cell r="AO25">
            <v>61.748300000000029</v>
          </cell>
          <cell r="AP25">
            <v>5.317299999999995</v>
          </cell>
          <cell r="AQ25">
            <v>5.0283999999999995</v>
          </cell>
          <cell r="AR25">
            <v>5.1811999999999836</v>
          </cell>
          <cell r="AS25">
            <v>6.001300000000013</v>
          </cell>
          <cell r="AT25">
            <v>6.6357000000000408</v>
          </cell>
          <cell r="AU25">
            <v>4.5392999999999244</v>
          </cell>
          <cell r="AV25">
            <v>6.58050000000007</v>
          </cell>
          <cell r="AW25">
            <v>1.0691999999999875</v>
          </cell>
          <cell r="AX25">
            <v>6.8823999999999508</v>
          </cell>
          <cell r="AY25">
            <v>7.4427000000000234</v>
          </cell>
          <cell r="AZ25">
            <v>5.5767000000000087</v>
          </cell>
          <cell r="BA25">
            <v>1.4936000000000211</v>
          </cell>
          <cell r="BB25">
            <v>6.4375579999999983</v>
          </cell>
          <cell r="BC25">
            <v>11.374762999999994</v>
          </cell>
          <cell r="BD25">
            <v>16.225870999999994</v>
          </cell>
          <cell r="BE25">
            <v>21.213740000000019</v>
          </cell>
          <cell r="BF25">
            <v>28.926599999999993</v>
          </cell>
          <cell r="BG25">
            <v>35.389995000000042</v>
          </cell>
          <cell r="BH25">
            <v>42.071699999999979</v>
          </cell>
          <cell r="BI25">
            <v>46.585899999999953</v>
          </cell>
          <cell r="BJ25">
            <v>51.125863000000038</v>
          </cell>
          <cell r="BK25">
            <v>57.421299999999938</v>
          </cell>
          <cell r="BL25">
            <v>62.826599999999928</v>
          </cell>
          <cell r="BM25">
            <v>65.769746959999964</v>
          </cell>
          <cell r="BN25">
            <v>6.4375579999999983</v>
          </cell>
          <cell r="BO25">
            <v>4.9372049999999987</v>
          </cell>
          <cell r="BP25">
            <v>4.8511079999999929</v>
          </cell>
          <cell r="BQ25">
            <v>4.9878690000000345</v>
          </cell>
          <cell r="BR25">
            <v>7.7128599999999725</v>
          </cell>
          <cell r="BS25">
            <v>6.4633950000000446</v>
          </cell>
          <cell r="BT25">
            <v>6.6817049999999405</v>
          </cell>
          <cell r="BU25">
            <v>4.5141999999999882</v>
          </cell>
          <cell r="BV25">
            <v>4.5399630000000757</v>
          </cell>
          <cell r="BW25">
            <v>6.2954369999999056</v>
          </cell>
          <cell r="BX25">
            <v>5.4052999999999676</v>
          </cell>
          <cell r="BY25">
            <v>2.9431469600000311</v>
          </cell>
          <cell r="BZ25">
            <v>6.7344029999999986</v>
          </cell>
          <cell r="CA25">
            <v>10.618975000000006</v>
          </cell>
          <cell r="CB25">
            <v>15.104463999999998</v>
          </cell>
          <cell r="CC25">
            <v>18.969572999999993</v>
          </cell>
          <cell r="CD25">
            <v>25.487909000000034</v>
          </cell>
          <cell r="CE25">
            <v>31.595527000000015</v>
          </cell>
          <cell r="CF25">
            <v>37.109764999999975</v>
          </cell>
          <cell r="CG25">
            <v>39.368154000000004</v>
          </cell>
          <cell r="CH25">
            <v>43.936598000000025</v>
          </cell>
          <cell r="CI25">
            <v>50.354563999999996</v>
          </cell>
          <cell r="CJ25">
            <v>55.192716999999959</v>
          </cell>
          <cell r="CK25">
            <v>56.762069999999902</v>
          </cell>
          <cell r="CL25">
            <v>6.7344029999999986</v>
          </cell>
          <cell r="CM25">
            <v>3.8845720000000057</v>
          </cell>
          <cell r="CN25">
            <v>4.485488999999995</v>
          </cell>
          <cell r="CO25">
            <v>3.8651089999999959</v>
          </cell>
          <cell r="CP25">
            <v>6.5183360000000334</v>
          </cell>
          <cell r="CQ25">
            <v>6.1076179999999933</v>
          </cell>
          <cell r="CR25">
            <v>5.5142379999999473</v>
          </cell>
          <cell r="CS25">
            <v>2.2583890000000451</v>
          </cell>
          <cell r="CT25">
            <v>4.5684440000000137</v>
          </cell>
          <cell r="CU25">
            <v>6.4179659999999572</v>
          </cell>
          <cell r="CV25">
            <v>4.8381529999999824</v>
          </cell>
          <cell r="CW25">
            <v>1.5693529999999365</v>
          </cell>
          <cell r="CX25">
            <v>3.3074729999999963</v>
          </cell>
          <cell r="CY25">
            <v>6.5563999999999867</v>
          </cell>
          <cell r="CZ25">
            <v>11.634500000000006</v>
          </cell>
          <cell r="DA25">
            <v>14.261400000000002</v>
          </cell>
          <cell r="DB25">
            <v>24.213799999999988</v>
          </cell>
          <cell r="DC25">
            <v>30.120660000000012</v>
          </cell>
          <cell r="DD25">
            <v>34.963480000000011</v>
          </cell>
          <cell r="DE25">
            <v>37.248880000000028</v>
          </cell>
          <cell r="DF25">
            <v>42.169880000000006</v>
          </cell>
          <cell r="DG25">
            <v>49.928680000000035</v>
          </cell>
          <cell r="DH25">
            <v>54.639580000000009</v>
          </cell>
          <cell r="DI25">
            <v>58.655200000000043</v>
          </cell>
          <cell r="DJ25">
            <v>3.3074729999999963</v>
          </cell>
          <cell r="DK25">
            <v>3.2489269999999908</v>
          </cell>
          <cell r="DL25">
            <v>5.0781000000000169</v>
          </cell>
          <cell r="DM25">
            <v>2.6268999999999991</v>
          </cell>
          <cell r="DN25">
            <v>9.952399999999983</v>
          </cell>
          <cell r="DO25">
            <v>5.9068600000000204</v>
          </cell>
          <cell r="DP25">
            <v>4.842820000000005</v>
          </cell>
          <cell r="DQ25">
            <v>2.2854000000000183</v>
          </cell>
          <cell r="DR25">
            <v>4.9209999999999692</v>
          </cell>
          <cell r="DS25">
            <v>7.7588000000000363</v>
          </cell>
          <cell r="DT25">
            <v>4.7108999999999686</v>
          </cell>
          <cell r="DU25">
            <v>4.0156200000000162</v>
          </cell>
          <cell r="DV25">
            <v>51.16940000000006</v>
          </cell>
          <cell r="DW25">
            <v>51.726800000000033</v>
          </cell>
          <cell r="DX25">
            <v>59.885400000000075</v>
          </cell>
          <cell r="DY25">
            <v>50.1053</v>
          </cell>
        </row>
        <row r="26">
          <cell r="A26" t="str">
            <v>CE-TOTSOC-270</v>
          </cell>
          <cell r="B26" t="str">
            <v>CE</v>
          </cell>
          <cell r="C26" t="str">
            <v>TOTSOC</v>
          </cell>
          <cell r="D26">
            <v>270</v>
          </cell>
          <cell r="E26" t="str">
            <v>RO%</v>
          </cell>
          <cell r="F26">
            <v>0.11046600045028611</v>
          </cell>
          <cell r="G26">
            <v>9.9576643319675751E-2</v>
          </cell>
          <cell r="H26">
            <v>9.3514238122826096E-2</v>
          </cell>
          <cell r="I26">
            <v>0.10191931352507361</v>
          </cell>
          <cell r="J26" t="e">
            <v>#DIV/0!</v>
          </cell>
          <cell r="K26" t="e">
            <v>#DIV/0!</v>
          </cell>
          <cell r="L26" t="e">
            <v>#DIV/0!</v>
          </cell>
          <cell r="M26" t="e">
            <v>#DIV/0!</v>
          </cell>
          <cell r="N26" t="e">
            <v>#DIV/0!</v>
          </cell>
          <cell r="O26" t="e">
            <v>#DIV/0!</v>
          </cell>
          <cell r="P26" t="e">
            <v>#DIV/0!</v>
          </cell>
          <cell r="Q26" t="e">
            <v>#DIV/0!</v>
          </cell>
          <cell r="R26">
            <v>0.11046600045028611</v>
          </cell>
          <cell r="S26">
            <v>9.0119959331302485E-2</v>
          </cell>
          <cell r="T26">
            <v>8.1153747406744192E-2</v>
          </cell>
          <cell r="U26">
            <v>0.12657429222071337</v>
          </cell>
          <cell r="V26">
            <v>0.10191931352507361</v>
          </cell>
          <cell r="W26" t="e">
            <v>#DIV/0!</v>
          </cell>
          <cell r="X26" t="e">
            <v>#DIV/0!</v>
          </cell>
          <cell r="Y26" t="e">
            <v>#DIV/0!</v>
          </cell>
          <cell r="Z26" t="e">
            <v>#DIV/0!</v>
          </cell>
          <cell r="AA26" t="e">
            <v>#DIV/0!</v>
          </cell>
          <cell r="AB26" t="e">
            <v>#DIV/0!</v>
          </cell>
          <cell r="AC26" t="e">
            <v>#DIV/0!</v>
          </cell>
          <cell r="AD26">
            <v>0.10305104585968243</v>
          </cell>
          <cell r="AE26">
            <v>9.6646874626330245E-2</v>
          </cell>
          <cell r="AF26">
            <v>9.4148071792384047E-2</v>
          </cell>
          <cell r="AG26">
            <v>9.5474197858768803E-2</v>
          </cell>
          <cell r="AH26">
            <v>9.7882302404005472E-2</v>
          </cell>
          <cell r="AI26">
            <v>9.3351697364571121E-2</v>
          </cell>
          <cell r="AJ26">
            <v>9.5295494946515402E-2</v>
          </cell>
          <cell r="AK26">
            <v>8.9971135499055346E-2</v>
          </cell>
          <cell r="AL26">
            <v>9.2250625595299299E-2</v>
          </cell>
          <cell r="AM26">
            <v>9.4615443715595091E-2</v>
          </cell>
          <cell r="AN26">
            <v>9.4467979028960605E-2</v>
          </cell>
          <cell r="AO26">
            <v>8.8951322191567414E-2</v>
          </cell>
          <cell r="AP26">
            <v>0.10305104585968243</v>
          </cell>
          <cell r="AQ26">
            <v>9.06872602470436E-2</v>
          </cell>
          <cell r="AR26">
            <v>8.9526139725193937E-2</v>
          </cell>
          <cell r="AS26">
            <v>9.9085146886676301E-2</v>
          </cell>
          <cell r="AT26">
            <v>0.1066058105685264</v>
          </cell>
          <cell r="AU26">
            <v>7.2524133171006422E-2</v>
          </cell>
          <cell r="AV26">
            <v>0.10629499627672827</v>
          </cell>
          <cell r="AW26">
            <v>2.9471595137682615E-2</v>
          </cell>
          <cell r="AX26">
            <v>0.10834517945496755</v>
          </cell>
          <cell r="AY26">
            <v>0.11299948834660069</v>
          </cell>
          <cell r="AZ26">
            <v>9.304611010631568E-2</v>
          </cell>
          <cell r="BA26">
            <v>2.6506331989323971E-2</v>
          </cell>
          <cell r="BB26">
            <v>0.10941008314241621</v>
          </cell>
          <cell r="BC26">
            <v>9.8439585394116985E-2</v>
          </cell>
          <cell r="BD26">
            <v>9.2086444808419377E-2</v>
          </cell>
          <cell r="BE26">
            <v>9.2094309479570119E-2</v>
          </cell>
          <cell r="BF26">
            <v>9.7977424269418426E-2</v>
          </cell>
          <cell r="BG26">
            <v>9.8448784648330095E-2</v>
          </cell>
          <cell r="BH26">
            <v>9.9799578662113392E-2</v>
          </cell>
          <cell r="BI26">
            <v>0.10043670852508671</v>
          </cell>
          <cell r="BJ26">
            <v>9.8160588972792034E-2</v>
          </cell>
          <cell r="BK26">
            <v>9.7633985243353302E-2</v>
          </cell>
          <cell r="BL26">
            <v>9.6537833492650535E-2</v>
          </cell>
          <cell r="BM26">
            <v>9.2874147434781271E-2</v>
          </cell>
          <cell r="BN26">
            <v>0.10941008314241621</v>
          </cell>
          <cell r="BO26">
            <v>8.7057654566325554E-2</v>
          </cell>
          <cell r="BP26">
            <v>7.9982787019038049E-2</v>
          </cell>
          <cell r="BQ26">
            <v>9.2119903075792819E-2</v>
          </cell>
          <cell r="BR26">
            <v>0.11886163225426613</v>
          </cell>
          <cell r="BS26">
            <v>0.10061512668356261</v>
          </cell>
          <cell r="BT26">
            <v>0.10762067593664794</v>
          </cell>
          <cell r="BU26">
            <v>0.10679062725476948</v>
          </cell>
          <cell r="BV26">
            <v>7.9640649339715222E-2</v>
          </cell>
          <cell r="BW26">
            <v>9.3557911224979806E-2</v>
          </cell>
          <cell r="BX26">
            <v>8.6250887592847714E-2</v>
          </cell>
          <cell r="BY26">
            <v>5.130812556003831E-2</v>
          </cell>
          <cell r="BZ26">
            <v>0.11719457365559249</v>
          </cell>
          <cell r="CA26">
            <v>9.9128871832181484E-2</v>
          </cell>
          <cell r="CB26">
            <v>9.4042395529915723E-2</v>
          </cell>
          <cell r="CC26">
            <v>9.0386488268089066E-2</v>
          </cell>
          <cell r="CD26">
            <v>9.436248624032853E-2</v>
          </cell>
          <cell r="CE26">
            <v>9.6081571203040173E-2</v>
          </cell>
          <cell r="CF26">
            <v>9.6240711561698042E-2</v>
          </cell>
          <cell r="CG26">
            <v>9.2972346137042833E-2</v>
          </cell>
          <cell r="CH26">
            <v>9.1522057995778117E-2</v>
          </cell>
          <cell r="CI26">
            <v>9.2665971160097865E-2</v>
          </cell>
          <cell r="CJ26">
            <v>9.1550848421852057E-2</v>
          </cell>
          <cell r="CK26">
            <v>8.6646351616389963E-2</v>
          </cell>
          <cell r="CL26">
            <v>0.11719457365559249</v>
          </cell>
          <cell r="CM26">
            <v>7.8224160614131261E-2</v>
          </cell>
          <cell r="CN26">
            <v>8.3855931585506249E-2</v>
          </cell>
          <cell r="CO26">
            <v>7.8465939738639565E-2</v>
          </cell>
          <cell r="CP26">
            <v>0.10821581670440741</v>
          </cell>
          <cell r="CQ26">
            <v>0.10398727434878183</v>
          </cell>
          <cell r="CR26">
            <v>9.7162816672531599E-2</v>
          </cell>
          <cell r="CS26">
            <v>5.9672832537093976E-2</v>
          </cell>
          <cell r="CT26">
            <v>8.067710759143383E-2</v>
          </cell>
          <cell r="CU26">
            <v>0.10133686261590169</v>
          </cell>
          <cell r="CV26">
            <v>8.1360787610747887E-2</v>
          </cell>
          <cell r="CW26">
            <v>3.0043254661384574E-2</v>
          </cell>
          <cell r="CX26">
            <v>6.7164622371417626E-2</v>
          </cell>
          <cell r="CY26">
            <v>6.456663912542937E-2</v>
          </cell>
          <cell r="CZ26">
            <v>7.3283388048908965E-2</v>
          </cell>
          <cell r="DA26">
            <v>6.8769773588344824E-2</v>
          </cell>
          <cell r="DB26">
            <v>8.9191870190021394E-2</v>
          </cell>
          <cell r="DC26">
            <v>9.1783290139454549E-2</v>
          </cell>
          <cell r="DD26">
            <v>9.0459234138028227E-2</v>
          </cell>
          <cell r="DE26">
            <v>8.7800315572072268E-2</v>
          </cell>
          <cell r="DF26">
            <v>8.7524678002912387E-2</v>
          </cell>
          <cell r="DG26">
            <v>9.1339278135363577E-2</v>
          </cell>
          <cell r="DH26">
            <v>8.9726425900001253E-2</v>
          </cell>
          <cell r="DI26">
            <v>8.7489838504943962E-2</v>
          </cell>
          <cell r="DJ26">
            <v>6.7164622371417626E-2</v>
          </cell>
          <cell r="DK26">
            <v>6.2120467964821603E-2</v>
          </cell>
          <cell r="DL26">
            <v>8.875361133395232E-2</v>
          </cell>
          <cell r="DM26">
            <v>5.4030873021586434E-2</v>
          </cell>
          <cell r="DN26">
            <v>0.15526122837397205</v>
          </cell>
          <cell r="DO26">
            <v>0.10419286102350286</v>
          </cell>
          <cell r="DP26">
            <v>8.3011138270191479E-2</v>
          </cell>
          <cell r="DQ26">
            <v>6.056526520823164E-2</v>
          </cell>
          <cell r="DR26">
            <v>8.5493101135853733E-2</v>
          </cell>
          <cell r="DS26">
            <v>0.11969171531180244</v>
          </cell>
          <cell r="DT26">
            <v>7.5581553922991734E-2</v>
          </cell>
          <cell r="DU26">
            <v>6.5331283402884785E-2</v>
          </cell>
          <cell r="DV26">
            <v>8.7028317633926253E-2</v>
          </cell>
          <cell r="DW26">
            <v>9.6365404151476555E-2</v>
          </cell>
          <cell r="DX26">
            <v>0.10122452373997999</v>
          </cell>
          <cell r="DY26">
            <v>8.502338319939183E-2</v>
          </cell>
        </row>
        <row r="27">
          <cell r="A27" t="str">
            <v>CE-TOTSOC-280</v>
          </cell>
          <cell r="B27" t="str">
            <v>CE</v>
          </cell>
          <cell r="C27" t="str">
            <v>TOTSOC</v>
          </cell>
          <cell r="D27">
            <v>280</v>
          </cell>
          <cell r="E27" t="str">
            <v>Risultato Finanziario</v>
          </cell>
          <cell r="F27">
            <v>-1.1020000000000001</v>
          </cell>
          <cell r="G27">
            <v>-2.0099999999999998</v>
          </cell>
          <cell r="H27">
            <v>-2.8727765618281267</v>
          </cell>
          <cell r="I27">
            <v>-3.3689348077712986</v>
          </cell>
          <cell r="R27">
            <v>-1.1020000000000001</v>
          </cell>
          <cell r="S27">
            <v>-0.9079999999999997</v>
          </cell>
          <cell r="T27">
            <v>-0.8627765618281269</v>
          </cell>
          <cell r="U27">
            <v>-0.49615824594317193</v>
          </cell>
          <cell r="V27">
            <v>3.3689348077712986</v>
          </cell>
          <cell r="W27">
            <v>0</v>
          </cell>
          <cell r="X27">
            <v>0</v>
          </cell>
          <cell r="Y27">
            <v>0</v>
          </cell>
          <cell r="Z27">
            <v>0</v>
          </cell>
          <cell r="AA27">
            <v>0</v>
          </cell>
          <cell r="AB27">
            <v>0</v>
          </cell>
          <cell r="AC27">
            <v>0</v>
          </cell>
          <cell r="AD27">
            <v>-0.79504785756554341</v>
          </cell>
          <cell r="AE27">
            <v>-1.5120761218144931</v>
          </cell>
          <cell r="AF27">
            <v>-2.316261460574216</v>
          </cell>
          <cell r="AG27">
            <v>-3.0249011508383106</v>
          </cell>
          <cell r="AH27">
            <v>-3.7132128035409919</v>
          </cell>
          <cell r="AI27">
            <v>-4.3796019108174953</v>
          </cell>
          <cell r="AJ27">
            <v>-5.0990800329174055</v>
          </cell>
          <cell r="AK27">
            <v>-5.8078315842067187</v>
          </cell>
          <cell r="AL27">
            <v>-6.4776422815899872</v>
          </cell>
          <cell r="AM27">
            <v>-7.1522930206247315</v>
          </cell>
          <cell r="AN27">
            <v>-7.7854949170672079</v>
          </cell>
          <cell r="AO27">
            <v>-8.4874447864778428</v>
          </cell>
          <cell r="AP27">
            <v>-0.79504785756554341</v>
          </cell>
          <cell r="AQ27">
            <v>-0.71702826424894972</v>
          </cell>
          <cell r="AR27">
            <v>-0.80418533875972287</v>
          </cell>
          <cell r="AS27">
            <v>-0.70863969026409457</v>
          </cell>
          <cell r="AT27">
            <v>-0.68831165270268135</v>
          </cell>
          <cell r="AU27">
            <v>-0.66638910727650336</v>
          </cell>
          <cell r="AV27">
            <v>-0.71947812209991024</v>
          </cell>
          <cell r="AW27">
            <v>-0.70875155128931322</v>
          </cell>
          <cell r="AX27">
            <v>-0.66981069738326848</v>
          </cell>
          <cell r="AY27">
            <v>-0.67465073903474426</v>
          </cell>
          <cell r="AZ27">
            <v>-0.63320189644247638</v>
          </cell>
          <cell r="BA27">
            <v>-0.70194986941063497</v>
          </cell>
          <cell r="BB27">
            <v>-0.71436666666666671</v>
          </cell>
          <cell r="BC27">
            <v>-0.97318800000000005</v>
          </cell>
          <cell r="BD27">
            <v>-1.5212279999999996</v>
          </cell>
          <cell r="BE27">
            <v>-2.9369999999999998</v>
          </cell>
          <cell r="BF27">
            <v>-3.367</v>
          </cell>
          <cell r="BG27">
            <v>-2.5042</v>
          </cell>
          <cell r="BH27">
            <v>-3.1178999999999997</v>
          </cell>
          <cell r="BI27">
            <v>-3.8618999999999994</v>
          </cell>
          <cell r="BJ27">
            <v>-4.927999999999999</v>
          </cell>
          <cell r="BK27">
            <v>-5.75</v>
          </cell>
          <cell r="BL27">
            <v>-6.4550000000000001</v>
          </cell>
          <cell r="BM27">
            <v>-7.2810000000000006</v>
          </cell>
          <cell r="BN27">
            <v>-0.71436666666666671</v>
          </cell>
          <cell r="BO27">
            <v>-0.25882133333333335</v>
          </cell>
          <cell r="BP27">
            <v>-0.54803999999999953</v>
          </cell>
          <cell r="BQ27">
            <v>-1.4157720000000003</v>
          </cell>
          <cell r="BR27">
            <v>-0.43000000000000016</v>
          </cell>
          <cell r="BS27">
            <v>0.86280000000000001</v>
          </cell>
          <cell r="BT27">
            <v>-0.61369999999999969</v>
          </cell>
          <cell r="BU27">
            <v>-0.74399999999999977</v>
          </cell>
          <cell r="BV27">
            <v>-1.0660999999999996</v>
          </cell>
          <cell r="BW27">
            <v>-0.82200000000000095</v>
          </cell>
          <cell r="BX27">
            <v>-0.70500000000000007</v>
          </cell>
          <cell r="BY27">
            <v>-0.82600000000000051</v>
          </cell>
          <cell r="BZ27">
            <v>-1.124462972446703</v>
          </cell>
          <cell r="CA27">
            <v>-2.3544835158518147</v>
          </cell>
          <cell r="CB27">
            <v>-3.3743252441703362</v>
          </cell>
          <cell r="CC27">
            <v>-4.2045927103826068</v>
          </cell>
          <cell r="CD27">
            <v>-5.0006363551858239</v>
          </cell>
          <cell r="CE27">
            <v>-5.8239702698843088</v>
          </cell>
          <cell r="CF27">
            <v>-6.672857515729679</v>
          </cell>
          <cell r="CG27">
            <v>-7.5165035369272655</v>
          </cell>
          <cell r="CH27">
            <v>-8.3068302818194795</v>
          </cell>
          <cell r="CI27">
            <v>-9.0123639805472635</v>
          </cell>
          <cell r="CJ27">
            <v>-9.716411042930881</v>
          </cell>
          <cell r="CK27">
            <v>-10.5</v>
          </cell>
          <cell r="CL27">
            <v>-1.124462972446703</v>
          </cell>
          <cell r="CM27">
            <v>-1.2300205434051117</v>
          </cell>
          <cell r="CN27">
            <v>-1.0198417283185215</v>
          </cell>
          <cell r="CO27">
            <v>-0.83026746621227066</v>
          </cell>
          <cell r="CP27">
            <v>-0.7960436448032171</v>
          </cell>
          <cell r="CQ27">
            <v>-0.82333391469848483</v>
          </cell>
          <cell r="CR27">
            <v>-0.84888724584537023</v>
          </cell>
          <cell r="CS27">
            <v>-0.84364602119758647</v>
          </cell>
          <cell r="CT27">
            <v>-0.79032674489221399</v>
          </cell>
          <cell r="CU27">
            <v>-0.70553369872778404</v>
          </cell>
          <cell r="CV27">
            <v>-0.70404706238361747</v>
          </cell>
          <cell r="CW27">
            <v>-0.78358895706911902</v>
          </cell>
          <cell r="CX27">
            <v>7.4800000000000005E-2</v>
          </cell>
          <cell r="CY27">
            <v>8.0999999999999989E-2</v>
          </cell>
          <cell r="CZ27">
            <v>0.21850000000000003</v>
          </cell>
          <cell r="DA27">
            <v>4.13</v>
          </cell>
          <cell r="DB27">
            <v>4.2967200000000005</v>
          </cell>
          <cell r="DC27">
            <v>3.4468400000000008</v>
          </cell>
          <cell r="DD27">
            <v>4.035169999999999</v>
          </cell>
          <cell r="DE27">
            <v>-7.4756666666666671</v>
          </cell>
          <cell r="DF27">
            <v>-7.3090000000000002</v>
          </cell>
          <cell r="DG27">
            <v>-6.2916666666666661</v>
          </cell>
          <cell r="DH27">
            <v>-6.702916666666666</v>
          </cell>
          <cell r="DI27">
            <v>-7.1374999999999993</v>
          </cell>
          <cell r="DJ27">
            <v>7.4800000000000005E-2</v>
          </cell>
          <cell r="DK27">
            <v>6.1999999999999833E-3</v>
          </cell>
          <cell r="DL27">
            <v>0.13750000000000004</v>
          </cell>
          <cell r="DM27">
            <v>3.9114999999999998</v>
          </cell>
          <cell r="DN27">
            <v>0.16672000000000065</v>
          </cell>
          <cell r="DO27">
            <v>-0.84987999999999975</v>
          </cell>
          <cell r="DP27">
            <v>0.58832999999999824</v>
          </cell>
          <cell r="DQ27">
            <v>-11.510836666666666</v>
          </cell>
          <cell r="DR27">
            <v>0.16666666666666696</v>
          </cell>
          <cell r="DS27">
            <v>1.0173333333333341</v>
          </cell>
          <cell r="DT27">
            <v>-0.41124999999999989</v>
          </cell>
          <cell r="DU27">
            <v>-0.43458333333333332</v>
          </cell>
          <cell r="DV27">
            <v>5.6859999999999999</v>
          </cell>
          <cell r="DW27">
            <v>1.8460000000000001</v>
          </cell>
          <cell r="DX27">
            <v>-0.23900000000000088</v>
          </cell>
          <cell r="DY27">
            <v>-5.2140000000000004</v>
          </cell>
        </row>
        <row r="28">
          <cell r="A28" t="str">
            <v>CE-TOTSOC-290</v>
          </cell>
          <cell r="B28" t="str">
            <v>CE</v>
          </cell>
          <cell r="C28" t="str">
            <v>TOTSOC</v>
          </cell>
          <cell r="D28">
            <v>290</v>
          </cell>
          <cell r="E28" t="str">
            <v>Poste Non Operative</v>
          </cell>
          <cell r="F28">
            <v>0</v>
          </cell>
          <cell r="G28">
            <v>0</v>
          </cell>
          <cell r="H28">
            <v>0</v>
          </cell>
          <cell r="I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14.478399999999999</v>
          </cell>
          <cell r="BE28">
            <v>14.478399999999999</v>
          </cell>
          <cell r="BF28">
            <v>15.1975</v>
          </cell>
          <cell r="BG28">
            <v>14.379999999999999</v>
          </cell>
          <cell r="BH28">
            <v>15.175000000000001</v>
          </cell>
          <cell r="BI28">
            <v>14.888999999999999</v>
          </cell>
          <cell r="BJ28">
            <v>14.659000000000001</v>
          </cell>
          <cell r="BK28">
            <v>14.95</v>
          </cell>
          <cell r="BL28">
            <v>14.95</v>
          </cell>
          <cell r="BM28">
            <v>14.95</v>
          </cell>
          <cell r="BN28">
            <v>0</v>
          </cell>
          <cell r="BO28">
            <v>0</v>
          </cell>
          <cell r="BP28">
            <v>14.478399999999999</v>
          </cell>
          <cell r="BQ28">
            <v>0</v>
          </cell>
          <cell r="BR28">
            <v>0.71910000000000096</v>
          </cell>
          <cell r="BS28">
            <v>-0.81750000000000078</v>
          </cell>
          <cell r="BT28">
            <v>0.79500000000000171</v>
          </cell>
          <cell r="BU28">
            <v>-0.28600000000000136</v>
          </cell>
          <cell r="BV28">
            <v>-0.22999999999999865</v>
          </cell>
          <cell r="BW28">
            <v>0.29099999999999859</v>
          </cell>
          <cell r="BX28">
            <v>0</v>
          </cell>
          <cell r="BY28">
            <v>0</v>
          </cell>
          <cell r="BZ28">
            <v>0</v>
          </cell>
          <cell r="CA28">
            <v>0</v>
          </cell>
          <cell r="CB28">
            <v>0</v>
          </cell>
          <cell r="CC28">
            <v>0</v>
          </cell>
          <cell r="CD28">
            <v>0</v>
          </cell>
          <cell r="CE28">
            <v>0</v>
          </cell>
          <cell r="CF28">
            <v>0</v>
          </cell>
          <cell r="CG28">
            <v>0</v>
          </cell>
          <cell r="CK28">
            <v>0</v>
          </cell>
          <cell r="CL28">
            <v>0</v>
          </cell>
          <cell r="CM28">
            <v>0</v>
          </cell>
          <cell r="CN28">
            <v>0</v>
          </cell>
          <cell r="CO28">
            <v>0</v>
          </cell>
          <cell r="CP28">
            <v>0</v>
          </cell>
          <cell r="CQ28">
            <v>0</v>
          </cell>
          <cell r="CR28">
            <v>0</v>
          </cell>
          <cell r="CS28">
            <v>0</v>
          </cell>
          <cell r="CT28">
            <v>0</v>
          </cell>
          <cell r="CU28">
            <v>0</v>
          </cell>
          <cell r="CV28">
            <v>0</v>
          </cell>
          <cell r="CW28">
            <v>0</v>
          </cell>
          <cell r="CX28">
            <v>0</v>
          </cell>
          <cell r="CY28">
            <v>0</v>
          </cell>
          <cell r="CZ28">
            <v>0</v>
          </cell>
          <cell r="DA28">
            <v>-1.0999999999999999E-2</v>
          </cell>
          <cell r="DB28">
            <v>-1.0999999999999999E-2</v>
          </cell>
          <cell r="DC28">
            <v>0</v>
          </cell>
          <cell r="DD28">
            <v>-1.2999999999999999E-2</v>
          </cell>
          <cell r="DE28">
            <v>0</v>
          </cell>
          <cell r="DF28">
            <v>0</v>
          </cell>
          <cell r="DG28">
            <v>0</v>
          </cell>
          <cell r="DH28">
            <v>0</v>
          </cell>
          <cell r="DI28">
            <v>0</v>
          </cell>
          <cell r="DJ28">
            <v>0</v>
          </cell>
          <cell r="DK28">
            <v>0</v>
          </cell>
          <cell r="DL28">
            <v>0</v>
          </cell>
          <cell r="DM28">
            <v>-1.0999999999999999E-2</v>
          </cell>
          <cell r="DN28">
            <v>0</v>
          </cell>
          <cell r="DO28">
            <v>1.0999999999999999E-2</v>
          </cell>
          <cell r="DP28">
            <v>-1.2999999999999999E-2</v>
          </cell>
          <cell r="DQ28">
            <v>1.2999999999999999E-2</v>
          </cell>
          <cell r="DR28">
            <v>0</v>
          </cell>
          <cell r="DS28">
            <v>0</v>
          </cell>
          <cell r="DT28">
            <v>0</v>
          </cell>
          <cell r="DU28">
            <v>0</v>
          </cell>
          <cell r="DV28">
            <v>-1.7849999999999999</v>
          </cell>
          <cell r="DW28">
            <v>-18.166999999999998</v>
          </cell>
          <cell r="DX28">
            <v>-5.431</v>
          </cell>
          <cell r="DY28">
            <v>4.5470000000000006</v>
          </cell>
        </row>
        <row r="29">
          <cell r="A29" t="str">
            <v>CE-TOTSOC-300</v>
          </cell>
          <cell r="B29" t="str">
            <v>CE</v>
          </cell>
          <cell r="C29" t="str">
            <v>TOTSOC</v>
          </cell>
          <cell r="D29">
            <v>300</v>
          </cell>
          <cell r="E29" t="str">
            <v>Risultato Ante Imposte</v>
          </cell>
          <cell r="F29">
            <v>4.7126710000000038</v>
          </cell>
          <cell r="G29">
            <v>9.267037910000127</v>
          </cell>
          <cell r="H29">
            <v>12.911965288171812</v>
          </cell>
          <cell r="I29">
            <v>19.699342412228603</v>
          </cell>
          <cell r="J29">
            <v>0</v>
          </cell>
          <cell r="K29">
            <v>0</v>
          </cell>
          <cell r="L29">
            <v>0</v>
          </cell>
          <cell r="M29">
            <v>0</v>
          </cell>
          <cell r="N29">
            <v>0</v>
          </cell>
          <cell r="O29">
            <v>0</v>
          </cell>
          <cell r="P29">
            <v>0</v>
          </cell>
          <cell r="Q29">
            <v>0</v>
          </cell>
          <cell r="R29">
            <v>4.7126710000000038</v>
          </cell>
          <cell r="S29">
            <v>4.5543669100001232</v>
          </cell>
          <cell r="T29">
            <v>3.6449273781716918</v>
          </cell>
          <cell r="U29">
            <v>6.7873771240567855</v>
          </cell>
          <cell r="V29">
            <v>-19.699342412228603</v>
          </cell>
          <cell r="W29">
            <v>0</v>
          </cell>
          <cell r="X29">
            <v>0</v>
          </cell>
          <cell r="Y29">
            <v>0</v>
          </cell>
          <cell r="Z29">
            <v>0</v>
          </cell>
          <cell r="AA29">
            <v>0</v>
          </cell>
          <cell r="AB29">
            <v>0</v>
          </cell>
          <cell r="AC29">
            <v>0</v>
          </cell>
          <cell r="AD29">
            <v>4.5222521424344517</v>
          </cell>
          <cell r="AE29">
            <v>8.8336238781855041</v>
          </cell>
          <cell r="AF29">
            <v>13.21063853942576</v>
          </cell>
          <cell r="AG29">
            <v>18.503298849161677</v>
          </cell>
          <cell r="AH29">
            <v>24.450687196459036</v>
          </cell>
          <cell r="AI29">
            <v>28.323598089182472</v>
          </cell>
          <cell r="AJ29">
            <v>34.184619967082618</v>
          </cell>
          <cell r="AK29">
            <v>34.545068415793303</v>
          </cell>
          <cell r="AL29">
            <v>40.75765771840998</v>
          </cell>
          <cell r="AM29">
            <v>47.525706979375265</v>
          </cell>
          <cell r="AN29">
            <v>52.469205082932788</v>
          </cell>
          <cell r="AO29">
            <v>53.260855213522184</v>
          </cell>
          <cell r="AP29">
            <v>4.5222521424344517</v>
          </cell>
          <cell r="AQ29">
            <v>4.3113717357510497</v>
          </cell>
          <cell r="AR29">
            <v>4.3770146612402607</v>
          </cell>
          <cell r="AS29">
            <v>5.2926603097359184</v>
          </cell>
          <cell r="AT29">
            <v>5.947388347297359</v>
          </cell>
          <cell r="AU29">
            <v>3.872910892723421</v>
          </cell>
          <cell r="AV29">
            <v>5.8610218779001597</v>
          </cell>
          <cell r="AW29">
            <v>0.36044844871067427</v>
          </cell>
          <cell r="AX29">
            <v>6.2125893026166823</v>
          </cell>
          <cell r="AY29">
            <v>6.7680492609652791</v>
          </cell>
          <cell r="AZ29">
            <v>4.9434981035575323</v>
          </cell>
          <cell r="BA29">
            <v>0.79165013058938616</v>
          </cell>
          <cell r="BB29">
            <v>5.7231913333333315</v>
          </cell>
          <cell r="BC29">
            <v>10.401574999999994</v>
          </cell>
          <cell r="BD29">
            <v>29.183042999999994</v>
          </cell>
          <cell r="BE29">
            <v>32.755140000000019</v>
          </cell>
          <cell r="BF29">
            <v>40.757099999999994</v>
          </cell>
          <cell r="BG29">
            <v>47.26579500000004</v>
          </cell>
          <cell r="BH29">
            <v>54.128799999999984</v>
          </cell>
          <cell r="BI29">
            <v>57.612999999999957</v>
          </cell>
          <cell r="BJ29">
            <v>60.85686300000004</v>
          </cell>
          <cell r="BK29">
            <v>66.621299999999934</v>
          </cell>
          <cell r="BL29">
            <v>71.321599999999933</v>
          </cell>
          <cell r="BM29">
            <v>73.43874695999996</v>
          </cell>
          <cell r="BN29">
            <v>5.7231913333333315</v>
          </cell>
          <cell r="BO29">
            <v>4.6783836666666652</v>
          </cell>
          <cell r="BP29">
            <v>18.781467999999993</v>
          </cell>
          <cell r="BQ29">
            <v>3.5720970000000341</v>
          </cell>
          <cell r="BR29">
            <v>8.0019599999999738</v>
          </cell>
          <cell r="BS29">
            <v>6.5086950000000439</v>
          </cell>
          <cell r="BT29">
            <v>6.8630049999999425</v>
          </cell>
          <cell r="BU29">
            <v>3.4841999999999871</v>
          </cell>
          <cell r="BV29">
            <v>3.2438630000000774</v>
          </cell>
          <cell r="BW29">
            <v>5.7644369999999032</v>
          </cell>
          <cell r="BX29">
            <v>4.7002999999999675</v>
          </cell>
          <cell r="BY29">
            <v>2.1171469600000306</v>
          </cell>
          <cell r="BZ29">
            <v>5.6099400275532956</v>
          </cell>
          <cell r="CA29">
            <v>8.2644914841481913</v>
          </cell>
          <cell r="CB29">
            <v>11.730138755829662</v>
          </cell>
          <cell r="CC29">
            <v>14.764980289617387</v>
          </cell>
          <cell r="CD29">
            <v>20.487272644814212</v>
          </cell>
          <cell r="CE29">
            <v>25.771556730115705</v>
          </cell>
          <cell r="CF29">
            <v>30.436907484270296</v>
          </cell>
          <cell r="CG29">
            <v>31.851650463072737</v>
          </cell>
          <cell r="CH29">
            <v>35.629767718180545</v>
          </cell>
          <cell r="CI29">
            <v>41.342200019452733</v>
          </cell>
          <cell r="CJ29">
            <v>45.47630595706908</v>
          </cell>
          <cell r="CK29">
            <v>46.262069999999902</v>
          </cell>
          <cell r="CL29">
            <v>5.6099400275532956</v>
          </cell>
          <cell r="CM29">
            <v>2.654551456594894</v>
          </cell>
          <cell r="CN29">
            <v>3.4656472716814735</v>
          </cell>
          <cell r="CO29">
            <v>3.0348415337877253</v>
          </cell>
          <cell r="CP29">
            <v>5.7222923551968163</v>
          </cell>
          <cell r="CQ29">
            <v>5.2842840853015085</v>
          </cell>
          <cell r="CR29">
            <v>4.6653507541545771</v>
          </cell>
          <cell r="CS29">
            <v>1.4147429788024586</v>
          </cell>
          <cell r="CT29">
            <v>3.7781172551077997</v>
          </cell>
          <cell r="CU29">
            <v>5.7124323012721732</v>
          </cell>
          <cell r="CV29">
            <v>4.1341059376163649</v>
          </cell>
          <cell r="CW29">
            <v>0.78576404293081747</v>
          </cell>
          <cell r="CX29">
            <v>3.3822729999999965</v>
          </cell>
          <cell r="CY29">
            <v>6.6373999999999871</v>
          </cell>
          <cell r="CZ29">
            <v>11.853000000000007</v>
          </cell>
          <cell r="DA29">
            <v>18.380400000000002</v>
          </cell>
          <cell r="DB29">
            <v>28.49951999999999</v>
          </cell>
          <cell r="DC29">
            <v>33.56750000000001</v>
          </cell>
          <cell r="DD29">
            <v>38.985650000000014</v>
          </cell>
          <cell r="DE29">
            <v>29.773213333333359</v>
          </cell>
          <cell r="DF29">
            <v>34.860880000000009</v>
          </cell>
          <cell r="DG29">
            <v>43.637013333333371</v>
          </cell>
          <cell r="DH29">
            <v>47.936663333333343</v>
          </cell>
          <cell r="DI29">
            <v>51.517700000000048</v>
          </cell>
          <cell r="DJ29">
            <v>3.3822729999999965</v>
          </cell>
          <cell r="DK29">
            <v>3.255126999999991</v>
          </cell>
          <cell r="DL29">
            <v>5.2156000000000171</v>
          </cell>
          <cell r="DM29">
            <v>6.5273999999999992</v>
          </cell>
          <cell r="DN29">
            <v>10.119119999999985</v>
          </cell>
          <cell r="DO29">
            <v>5.0679800000000208</v>
          </cell>
          <cell r="DP29">
            <v>5.4181500000000034</v>
          </cell>
          <cell r="DQ29">
            <v>-9.2124366666666475</v>
          </cell>
          <cell r="DR29">
            <v>5.0876666666666361</v>
          </cell>
          <cell r="DS29">
            <v>8.7761333333333695</v>
          </cell>
          <cell r="DT29">
            <v>4.2996499999999687</v>
          </cell>
          <cell r="DU29">
            <v>3.5810366666666829</v>
          </cell>
          <cell r="DV29">
            <v>55.070400000000063</v>
          </cell>
          <cell r="DW29">
            <v>35.405800000000028</v>
          </cell>
          <cell r="DX29">
            <v>54.215400000000074</v>
          </cell>
          <cell r="DY29">
            <v>49.438299999999998</v>
          </cell>
        </row>
        <row r="30">
          <cell r="A30" t="str">
            <v>CE-TOTSOC-310</v>
          </cell>
          <cell r="B30" t="str">
            <v>CE</v>
          </cell>
          <cell r="C30" t="str">
            <v>TOTSOC</v>
          </cell>
          <cell r="D30">
            <v>310</v>
          </cell>
          <cell r="E30" t="str">
            <v>IRAP</v>
          </cell>
          <cell r="F30">
            <v>-0.93543024900000016</v>
          </cell>
          <cell r="G30">
            <v>-1.9129038984900049</v>
          </cell>
          <cell r="H30">
            <v>-2.2713932371499972</v>
          </cell>
          <cell r="I30">
            <v>-3.1140424795799957</v>
          </cell>
          <cell r="J30">
            <v>-5.2292369999999998E-2</v>
          </cell>
          <cell r="K30">
            <v>-6.2750844E-2</v>
          </cell>
          <cell r="L30">
            <v>-7.3209318000000009E-2</v>
          </cell>
          <cell r="M30">
            <v>-8.3667792000000005E-2</v>
          </cell>
          <cell r="N30">
            <v>-9.4126266E-2</v>
          </cell>
          <cell r="O30">
            <v>-0.10458474</v>
          </cell>
          <cell r="P30">
            <v>-0.115043214</v>
          </cell>
          <cell r="Q30">
            <v>-0.125501688</v>
          </cell>
          <cell r="R30">
            <v>-0.93543024900000016</v>
          </cell>
          <cell r="S30">
            <v>-0.9774736494900047</v>
          </cell>
          <cell r="T30">
            <v>-0.35848933865999233</v>
          </cell>
          <cell r="U30">
            <v>-0.8426492424299985</v>
          </cell>
          <cell r="V30">
            <v>3.0617501095799957</v>
          </cell>
          <cell r="W30">
            <v>-1.0458474000000002E-2</v>
          </cell>
          <cell r="X30">
            <v>-1.0458474000000009E-2</v>
          </cell>
          <cell r="Y30">
            <v>-1.0458473999999995E-2</v>
          </cell>
          <cell r="Z30">
            <v>-1.0458473999999995E-2</v>
          </cell>
          <cell r="AA30">
            <v>-1.0458473999999995E-2</v>
          </cell>
          <cell r="AB30">
            <v>-1.0458474000000009E-2</v>
          </cell>
          <cell r="AC30">
            <v>-1.0458473999999995E-2</v>
          </cell>
          <cell r="AD30">
            <v>-0.92585664599999984</v>
          </cell>
          <cell r="AE30">
            <v>-1.8975367709999997</v>
          </cell>
          <cell r="AF30">
            <v>-2.8746898829999985</v>
          </cell>
          <cell r="AG30">
            <v>-3.8783697419999998</v>
          </cell>
          <cell r="AH30">
            <v>-1.150684470000001</v>
          </cell>
          <cell r="AI30">
            <v>-1.3381756439999986</v>
          </cell>
          <cell r="AJ30">
            <v>-1.6052736180000009</v>
          </cell>
          <cell r="AK30">
            <v>-1.6574308920000007</v>
          </cell>
          <cell r="AL30">
            <v>-1.9363029659999986</v>
          </cell>
          <cell r="AM30">
            <v>-2.2370267400000001</v>
          </cell>
          <cell r="AN30">
            <v>-2.464976514</v>
          </cell>
          <cell r="AO30">
            <v>-11.496162678000001</v>
          </cell>
          <cell r="AP30">
            <v>-0.92585664599999984</v>
          </cell>
          <cell r="AQ30">
            <v>-0.97168012499999989</v>
          </cell>
          <cell r="AR30">
            <v>-0.97715311199999877</v>
          </cell>
          <cell r="AS30">
            <v>-1.0036798590000013</v>
          </cell>
          <cell r="AT30">
            <v>2.7276852719999987</v>
          </cell>
          <cell r="AU30">
            <v>-0.1874911739999976</v>
          </cell>
          <cell r="AV30">
            <v>-0.26709797400000235</v>
          </cell>
          <cell r="AW30">
            <v>-5.2157273999999809E-2</v>
          </cell>
          <cell r="AX30">
            <v>-0.27887207399999792</v>
          </cell>
          <cell r="AY30">
            <v>-0.3007237740000015</v>
          </cell>
          <cell r="AZ30">
            <v>-0.22794977399999983</v>
          </cell>
          <cell r="BA30">
            <v>-9.0311861640000011</v>
          </cell>
          <cell r="BB30">
            <v>-0.99556271250000006</v>
          </cell>
          <cell r="BC30">
            <v>-1.9408152425</v>
          </cell>
          <cell r="BD30">
            <v>-3.6810980849999999</v>
          </cell>
          <cell r="BE30">
            <v>-4.5626611775000008</v>
          </cell>
          <cell r="BF30">
            <v>-5.703130827499999</v>
          </cell>
          <cell r="BG30">
            <v>-6.2195253525000016</v>
          </cell>
          <cell r="BH30">
            <v>-7.2949949924999995</v>
          </cell>
          <cell r="BI30">
            <v>-8.0256373974999988</v>
          </cell>
          <cell r="BJ30">
            <v>-8.0921137750000014</v>
          </cell>
          <cell r="BK30">
            <v>-9.2257545249999993</v>
          </cell>
          <cell r="BL30">
            <v>-10.264911952499997</v>
          </cell>
          <cell r="BM30">
            <v>-10.144772528299999</v>
          </cell>
          <cell r="BN30">
            <v>-0.99556271250000006</v>
          </cell>
          <cell r="BO30">
            <v>-0.94525252999999998</v>
          </cell>
          <cell r="BP30">
            <v>-1.7402828424999999</v>
          </cell>
          <cell r="BQ30">
            <v>-0.88156309250000087</v>
          </cell>
          <cell r="BR30">
            <v>-1.1404696499999982</v>
          </cell>
          <cell r="BS30">
            <v>-0.5163945250000026</v>
          </cell>
          <cell r="BT30">
            <v>-1.0754696399999979</v>
          </cell>
          <cell r="BU30">
            <v>-0.73064240499999933</v>
          </cell>
          <cell r="BV30">
            <v>-6.647637750000257E-2</v>
          </cell>
          <cell r="BW30">
            <v>-1.1336407499999979</v>
          </cell>
          <cell r="BX30">
            <v>-1.0391574274999975</v>
          </cell>
          <cell r="BY30">
            <v>0.12013942419999779</v>
          </cell>
          <cell r="BZ30">
            <v>-0.98352097500000013</v>
          </cell>
          <cell r="CA30">
            <v>-1.8851523975000004</v>
          </cell>
          <cell r="CB30">
            <v>-2.8725288875000001</v>
          </cell>
          <cell r="CC30">
            <v>-3.7550503975000007</v>
          </cell>
          <cell r="CD30">
            <v>-4.8501833000000012</v>
          </cell>
          <cell r="CE30">
            <v>-5.9051537875000015</v>
          </cell>
          <cell r="CF30">
            <v>-6.9265843374999996</v>
          </cell>
          <cell r="CG30">
            <v>-7.5401521625000019</v>
          </cell>
          <cell r="CH30">
            <v>-8.5380845900000022</v>
          </cell>
          <cell r="CI30">
            <v>-9.6411266574999992</v>
          </cell>
          <cell r="CJ30">
            <v>-10.672634425</v>
          </cell>
          <cell r="CK30">
            <v>-11.546001604999997</v>
          </cell>
          <cell r="CL30">
            <v>-0.98352097500000013</v>
          </cell>
          <cell r="CM30">
            <v>-0.90163142250000028</v>
          </cell>
          <cell r="CN30">
            <v>-0.98737648999999972</v>
          </cell>
          <cell r="CO30">
            <v>-0.88252151000000056</v>
          </cell>
          <cell r="CP30">
            <v>-1.0951329025000005</v>
          </cell>
          <cell r="CQ30">
            <v>-1.0549704875000003</v>
          </cell>
          <cell r="CR30">
            <v>-1.021430549999998</v>
          </cell>
          <cell r="CS30">
            <v>-0.61356782500000229</v>
          </cell>
          <cell r="CT30">
            <v>-0.99793242750000033</v>
          </cell>
          <cell r="CU30">
            <v>-1.103042067499997</v>
          </cell>
          <cell r="CV30">
            <v>-1.0315077675000008</v>
          </cell>
          <cell r="CW30">
            <v>-0.87336717999999713</v>
          </cell>
          <cell r="CX30">
            <v>-0.82222293499999977</v>
          </cell>
          <cell r="CY30">
            <v>-1.7020267824999995</v>
          </cell>
          <cell r="CZ30">
            <v>-2.6915104650000004</v>
          </cell>
          <cell r="DA30">
            <v>-3.4447285299999999</v>
          </cell>
          <cell r="DB30">
            <v>-4.6374707575000009</v>
          </cell>
          <cell r="DC30">
            <v>-5.6236549100000017</v>
          </cell>
          <cell r="DD30">
            <v>-6.5363624700000003</v>
          </cell>
          <cell r="DE30">
            <v>-6.8581740425000017</v>
          </cell>
          <cell r="DF30">
            <v>-7.8156706100000015</v>
          </cell>
          <cell r="DG30">
            <v>-8.9722104025000018</v>
          </cell>
          <cell r="DH30">
            <v>-9.978643552500003</v>
          </cell>
          <cell r="DI30">
            <v>-10.848177232500003</v>
          </cell>
          <cell r="DJ30">
            <v>-0.82222293499999977</v>
          </cell>
          <cell r="DK30">
            <v>-0.87980384749999974</v>
          </cell>
          <cell r="DL30">
            <v>-0.98948368250000085</v>
          </cell>
          <cell r="DM30">
            <v>-0.75321806499999955</v>
          </cell>
          <cell r="DN30">
            <v>-1.192742227500001</v>
          </cell>
          <cell r="DO30">
            <v>-0.9861841525000008</v>
          </cell>
          <cell r="DP30">
            <v>-0.91270755999999853</v>
          </cell>
          <cell r="DQ30">
            <v>-0.32181157250000147</v>
          </cell>
          <cell r="DR30">
            <v>-0.95749656749999978</v>
          </cell>
          <cell r="DS30">
            <v>-1.1565397925000003</v>
          </cell>
          <cell r="DT30">
            <v>-1.0064331500000012</v>
          </cell>
          <cell r="DU30">
            <v>-0.86953367999999998</v>
          </cell>
          <cell r="DV30">
            <v>-9.421388219999999</v>
          </cell>
          <cell r="DW30">
            <v>-9.2142999999999997</v>
          </cell>
          <cell r="DX30">
            <v>-10.096599999999999</v>
          </cell>
          <cell r="DY30">
            <v>-9.5681000000000012</v>
          </cell>
        </row>
        <row r="31">
          <cell r="A31" t="str">
            <v>CE-TOTSOC-320</v>
          </cell>
          <cell r="B31" t="str">
            <v>CE</v>
          </cell>
          <cell r="C31" t="str">
            <v>TOTSOC</v>
          </cell>
          <cell r="D31">
            <v>320</v>
          </cell>
          <cell r="E31" t="str">
            <v>Ires</v>
          </cell>
          <cell r="F31">
            <v>-1.2960595250000013</v>
          </cell>
          <cell r="G31">
            <v>-2.5479854252500349</v>
          </cell>
          <cell r="H31">
            <v>-3.5510154542472487</v>
          </cell>
          <cell r="I31">
            <v>-5.4169941633628671</v>
          </cell>
          <cell r="J31">
            <v>0</v>
          </cell>
          <cell r="K31">
            <v>0</v>
          </cell>
          <cell r="L31">
            <v>0</v>
          </cell>
          <cell r="M31">
            <v>0</v>
          </cell>
          <cell r="N31">
            <v>0</v>
          </cell>
          <cell r="O31">
            <v>0</v>
          </cell>
          <cell r="P31">
            <v>0</v>
          </cell>
          <cell r="Q31">
            <v>0</v>
          </cell>
          <cell r="R31">
            <v>-1.2960595250000013</v>
          </cell>
          <cell r="S31">
            <v>-1.2519259002500336</v>
          </cell>
          <cell r="T31">
            <v>-1.0030300289972138</v>
          </cell>
          <cell r="U31">
            <v>-1.8659787091156184</v>
          </cell>
          <cell r="V31">
            <v>5.4169941633628671</v>
          </cell>
          <cell r="W31">
            <v>0</v>
          </cell>
          <cell r="X31">
            <v>0</v>
          </cell>
          <cell r="Y31">
            <v>0</v>
          </cell>
          <cell r="Z31">
            <v>0</v>
          </cell>
          <cell r="AA31">
            <v>0</v>
          </cell>
          <cell r="AB31">
            <v>0</v>
          </cell>
          <cell r="AC31">
            <v>0</v>
          </cell>
          <cell r="AD31">
            <v>-1.3716943391694745</v>
          </cell>
          <cell r="AE31">
            <v>-2.4292465665010137</v>
          </cell>
          <cell r="AF31">
            <v>-3.6329255983420845</v>
          </cell>
          <cell r="AG31">
            <v>-5.088407183519462</v>
          </cell>
          <cell r="AH31">
            <v>-6.7239389790262356</v>
          </cell>
          <cell r="AI31">
            <v>-7.78898947452518</v>
          </cell>
          <cell r="AJ31">
            <v>-9.4007704909477212</v>
          </cell>
          <cell r="AK31">
            <v>-9.4998938143431584</v>
          </cell>
          <cell r="AL31">
            <v>-11.208355872562745</v>
          </cell>
          <cell r="AM31">
            <v>-13.069569419328198</v>
          </cell>
          <cell r="AN31">
            <v>-14.429031397806519</v>
          </cell>
          <cell r="AO31">
            <v>-14.646735183718603</v>
          </cell>
          <cell r="AP31">
            <v>-1.3716943391694745</v>
          </cell>
          <cell r="AQ31">
            <v>-1.0575522273315392</v>
          </cell>
          <cell r="AR31">
            <v>-1.2036790318410708</v>
          </cell>
          <cell r="AS31">
            <v>-1.4554815851773775</v>
          </cell>
          <cell r="AT31">
            <v>-1.6355317955067736</v>
          </cell>
          <cell r="AU31">
            <v>-1.0650504954989444</v>
          </cell>
          <cell r="AV31">
            <v>-1.6117810164225412</v>
          </cell>
          <cell r="AW31">
            <v>-9.9123323395437168E-2</v>
          </cell>
          <cell r="AX31">
            <v>-1.7084620582195864</v>
          </cell>
          <cell r="AY31">
            <v>-1.8612135467654536</v>
          </cell>
          <cell r="AZ31">
            <v>-1.3594619784783202</v>
          </cell>
          <cell r="BA31">
            <v>-0.21770378591208406</v>
          </cell>
          <cell r="BB31">
            <v>-1.8886531399999995</v>
          </cell>
          <cell r="BC31">
            <v>-3.2257011599999981</v>
          </cell>
          <cell r="BD31">
            <v>-4.9121544299999984</v>
          </cell>
          <cell r="BE31">
            <v>-6.090946440000006</v>
          </cell>
          <cell r="BF31">
            <v>-8.5322498711999977</v>
          </cell>
          <cell r="BG31">
            <v>-10.494889350000014</v>
          </cell>
          <cell r="BH31">
            <v>-12.479768999999992</v>
          </cell>
          <cell r="BI31">
            <v>-13.681096999999985</v>
          </cell>
          <cell r="BJ31">
            <v>-14.813731790000013</v>
          </cell>
          <cell r="BK31">
            <v>-16.629055999999981</v>
          </cell>
          <cell r="BL31">
            <v>-18.196994999999976</v>
          </cell>
          <cell r="BM31">
            <v>-18.896263496799989</v>
          </cell>
          <cell r="BN31">
            <v>-1.8886531399999995</v>
          </cell>
          <cell r="BO31">
            <v>-1.3370480199999986</v>
          </cell>
          <cell r="BP31">
            <v>-1.6864532700000003</v>
          </cell>
          <cell r="BQ31">
            <v>-1.1787920100000076</v>
          </cell>
          <cell r="BR31">
            <v>-2.4413034311999917</v>
          </cell>
          <cell r="BS31">
            <v>-1.9626394788000159</v>
          </cell>
          <cell r="BT31">
            <v>-1.9848796499999786</v>
          </cell>
          <cell r="BU31">
            <v>-1.2013279999999931</v>
          </cell>
          <cell r="BV31">
            <v>-1.1326347900000275</v>
          </cell>
          <cell r="BW31">
            <v>-1.815324209999968</v>
          </cell>
          <cell r="BX31">
            <v>-1.5679389999999955</v>
          </cell>
          <cell r="BY31">
            <v>-0.69926849680001268</v>
          </cell>
          <cell r="BZ31">
            <v>-1.8512802090925877</v>
          </cell>
          <cell r="CA31">
            <v>-2.7272821897689035</v>
          </cell>
          <cell r="CB31">
            <v>-3.8709457894237889</v>
          </cell>
          <cell r="CC31">
            <v>-4.8724434955737381</v>
          </cell>
          <cell r="CD31">
            <v>-6.76079997278869</v>
          </cell>
          <cell r="CE31">
            <v>-8.5046137209381829</v>
          </cell>
          <cell r="CF31">
            <v>-10.044179469809198</v>
          </cell>
          <cell r="CG31">
            <v>-10.511044652814004</v>
          </cell>
          <cell r="CH31">
            <v>-11.757823346999581</v>
          </cell>
          <cell r="CI31">
            <v>-13.642926006419403</v>
          </cell>
          <cell r="CJ31">
            <v>-15.007180965832797</v>
          </cell>
          <cell r="CK31">
            <v>-15.266483099999968</v>
          </cell>
          <cell r="CL31">
            <v>-1.8512802090925877</v>
          </cell>
          <cell r="CM31">
            <v>-0.87600198067631574</v>
          </cell>
          <cell r="CN31">
            <v>-1.1436635996548854</v>
          </cell>
          <cell r="CO31">
            <v>-1.0014977061499493</v>
          </cell>
          <cell r="CP31">
            <v>-1.8883564772149519</v>
          </cell>
          <cell r="CQ31">
            <v>-1.7438137481494929</v>
          </cell>
          <cell r="CR31">
            <v>-1.5395657488710146</v>
          </cell>
          <cell r="CS31">
            <v>-0.46686518300480628</v>
          </cell>
          <cell r="CT31">
            <v>-1.2467786941855774</v>
          </cell>
          <cell r="CU31">
            <v>-1.8851026594198217</v>
          </cell>
          <cell r="CV31">
            <v>-1.3642549594133939</v>
          </cell>
          <cell r="CW31">
            <v>-0.25930213416717152</v>
          </cell>
          <cell r="CX31">
            <v>-1.116150089999999</v>
          </cell>
          <cell r="CY31">
            <v>-2.1903419999999958</v>
          </cell>
          <cell r="CZ31">
            <v>-3.9114900000000024</v>
          </cell>
          <cell r="DA31">
            <v>-5.1118320000000006</v>
          </cell>
          <cell r="DB31">
            <v>-8.4511415999999961</v>
          </cell>
          <cell r="DC31">
            <v>-10.123575000000004</v>
          </cell>
          <cell r="DD31">
            <v>-11.911564500000004</v>
          </cell>
          <cell r="DE31">
            <v>-8.871460400000009</v>
          </cell>
          <cell r="DF31">
            <v>-10.550390400000003</v>
          </cell>
          <cell r="DG31">
            <v>-13.446514400000012</v>
          </cell>
          <cell r="DH31">
            <v>-14.865398900000004</v>
          </cell>
          <cell r="DI31">
            <v>-16.047141000000018</v>
          </cell>
          <cell r="DJ31">
            <v>-1.116150089999999</v>
          </cell>
          <cell r="DK31">
            <v>-1.0741919099999968</v>
          </cell>
          <cell r="DL31">
            <v>-1.7211480000000066</v>
          </cell>
          <cell r="DM31">
            <v>-1.2003419999999982</v>
          </cell>
          <cell r="DN31">
            <v>-3.3393095999999955</v>
          </cell>
          <cell r="DO31">
            <v>-1.6724334000000081</v>
          </cell>
          <cell r="DP31">
            <v>-1.7879895000000001</v>
          </cell>
          <cell r="DQ31">
            <v>3.0401040999999953</v>
          </cell>
          <cell r="DR31">
            <v>-1.678929999999994</v>
          </cell>
          <cell r="DS31">
            <v>-2.8961240000000092</v>
          </cell>
          <cell r="DT31">
            <v>-1.4188844999999919</v>
          </cell>
          <cell r="DU31">
            <v>-1.1817421000000135</v>
          </cell>
          <cell r="DV31">
            <v>-16.358232000000005</v>
          </cell>
          <cell r="DW31">
            <v>-15.858414000000012</v>
          </cell>
          <cell r="DX31">
            <v>-16.529236000000029</v>
          </cell>
          <cell r="DY31">
            <v>-9.6669439999999867</v>
          </cell>
        </row>
        <row r="32">
          <cell r="A32" t="str">
            <v>CE-TOTSOC-330</v>
          </cell>
          <cell r="B32" t="str">
            <v>CE</v>
          </cell>
          <cell r="C32" t="str">
            <v>TOTSOC</v>
          </cell>
          <cell r="D32">
            <v>330</v>
          </cell>
          <cell r="E32" t="str">
            <v>Risultato Autonomo</v>
          </cell>
          <cell r="F32">
            <v>2.4811812260000021</v>
          </cell>
          <cell r="G32">
            <v>4.806148586260087</v>
          </cell>
          <cell r="H32">
            <v>7.0895565967745657</v>
          </cell>
          <cell r="I32">
            <v>11.168305769285739</v>
          </cell>
          <cell r="J32">
            <v>-5.2292369999999998E-2</v>
          </cell>
          <cell r="K32">
            <v>-6.2750844E-2</v>
          </cell>
          <cell r="L32">
            <v>-7.3209318000000009E-2</v>
          </cell>
          <cell r="M32">
            <v>-8.3667792000000005E-2</v>
          </cell>
          <cell r="N32">
            <v>-9.4126266E-2</v>
          </cell>
          <cell r="O32">
            <v>-0.10458474</v>
          </cell>
          <cell r="P32">
            <v>-0.115043214</v>
          </cell>
          <cell r="Q32">
            <v>-0.125501688</v>
          </cell>
          <cell r="R32">
            <v>2.4811812260000021</v>
          </cell>
          <cell r="S32">
            <v>2.3249673602600849</v>
          </cell>
          <cell r="T32">
            <v>2.2834080105144854</v>
          </cell>
          <cell r="U32">
            <v>4.0787491725111682</v>
          </cell>
          <cell r="V32">
            <v>-11.220598139285739</v>
          </cell>
          <cell r="W32">
            <v>-1.0458474000000002E-2</v>
          </cell>
          <cell r="X32">
            <v>-1.0458474000000009E-2</v>
          </cell>
          <cell r="Y32">
            <v>-1.0458473999999995E-2</v>
          </cell>
          <cell r="Z32">
            <v>-1.0458473999999995E-2</v>
          </cell>
          <cell r="AA32">
            <v>-1.0458473999999995E-2</v>
          </cell>
          <cell r="AB32">
            <v>-1.0458474000000009E-2</v>
          </cell>
          <cell r="AC32">
            <v>-1.0458473999999995E-2</v>
          </cell>
          <cell r="AD32">
            <v>2.2247011572649775</v>
          </cell>
          <cell r="AE32">
            <v>4.5068405406844914</v>
          </cell>
          <cell r="AF32">
            <v>6.7030230580836774</v>
          </cell>
          <cell r="AG32">
            <v>9.5365219236422156</v>
          </cell>
          <cell r="AH32">
            <v>16.576063747432798</v>
          </cell>
          <cell r="AI32">
            <v>19.196432970657291</v>
          </cell>
          <cell r="AJ32">
            <v>23.178575858134899</v>
          </cell>
          <cell r="AK32">
            <v>23.387743709450142</v>
          </cell>
          <cell r="AL32">
            <v>27.612998879847236</v>
          </cell>
          <cell r="AM32">
            <v>32.219110820047071</v>
          </cell>
          <cell r="AN32">
            <v>35.57519717112627</v>
          </cell>
          <cell r="AO32">
            <v>27.117957351803582</v>
          </cell>
          <cell r="AP32">
            <v>2.2247011572649775</v>
          </cell>
          <cell r="AQ32">
            <v>2.2821393834195107</v>
          </cell>
          <cell r="AR32">
            <v>2.1961825173991909</v>
          </cell>
          <cell r="AS32">
            <v>2.8334988655585391</v>
          </cell>
          <cell r="AT32">
            <v>7.039541823790584</v>
          </cell>
          <cell r="AU32">
            <v>2.6203692232244791</v>
          </cell>
          <cell r="AV32">
            <v>3.9821428874776164</v>
          </cell>
          <cell r="AW32">
            <v>0.2091678513152373</v>
          </cell>
          <cell r="AX32">
            <v>4.225255170397098</v>
          </cell>
          <cell r="AY32">
            <v>4.6061119401998241</v>
          </cell>
          <cell r="AZ32">
            <v>3.3560863510792123</v>
          </cell>
          <cell r="BA32">
            <v>-8.4572398193226999</v>
          </cell>
          <cell r="BB32">
            <v>2.8389754808333318</v>
          </cell>
          <cell r="BC32">
            <v>5.2350585974999966</v>
          </cell>
          <cell r="BD32">
            <v>20.589790484999998</v>
          </cell>
          <cell r="BE32">
            <v>22.101532382500011</v>
          </cell>
          <cell r="BF32">
            <v>26.521719301299999</v>
          </cell>
          <cell r="BG32">
            <v>30.551380297500025</v>
          </cell>
          <cell r="BH32">
            <v>34.354036007499992</v>
          </cell>
          <cell r="BI32">
            <v>35.906265602499971</v>
          </cell>
          <cell r="BJ32">
            <v>37.951017435000026</v>
          </cell>
          <cell r="BK32">
            <v>40.766489474999958</v>
          </cell>
          <cell r="BL32">
            <v>42.85969304749996</v>
          </cell>
          <cell r="BM32">
            <v>44.397710934899976</v>
          </cell>
          <cell r="BN32">
            <v>2.8389754808333318</v>
          </cell>
          <cell r="BO32">
            <v>2.3960831166666665</v>
          </cell>
          <cell r="BP32">
            <v>15.354731887499991</v>
          </cell>
          <cell r="BQ32">
            <v>1.5117418975000256</v>
          </cell>
          <cell r="BR32">
            <v>4.4201869187999838</v>
          </cell>
          <cell r="BS32">
            <v>4.0296609962000254</v>
          </cell>
          <cell r="BT32">
            <v>3.802655709999966</v>
          </cell>
          <cell r="BU32">
            <v>1.5522295949999947</v>
          </cell>
          <cell r="BV32">
            <v>2.0447518325000473</v>
          </cell>
          <cell r="BW32">
            <v>2.8154720399999373</v>
          </cell>
          <cell r="BX32">
            <v>2.0932035724999745</v>
          </cell>
          <cell r="BY32">
            <v>1.5380178874000157</v>
          </cell>
          <cell r="BZ32">
            <v>2.7751388434607076</v>
          </cell>
          <cell r="CA32">
            <v>3.6520568968792873</v>
          </cell>
          <cell r="CB32">
            <v>4.9866640789058732</v>
          </cell>
          <cell r="CC32">
            <v>6.1374863965436495</v>
          </cell>
          <cell r="CD32">
            <v>8.8762893720255214</v>
          </cell>
          <cell r="CE32">
            <v>11.361789221677521</v>
          </cell>
          <cell r="CF32">
            <v>13.466143676961099</v>
          </cell>
          <cell r="CG32">
            <v>13.800453647758733</v>
          </cell>
          <cell r="CH32">
            <v>15.33385978118096</v>
          </cell>
          <cell r="CI32">
            <v>18.058147355533329</v>
          </cell>
          <cell r="CJ32">
            <v>19.796490566236287</v>
          </cell>
          <cell r="CK32">
            <v>19.449585294999942</v>
          </cell>
          <cell r="CL32">
            <v>2.7751388434607076</v>
          </cell>
          <cell r="CM32">
            <v>0.87691805341857787</v>
          </cell>
          <cell r="CN32">
            <v>1.3346071820265881</v>
          </cell>
          <cell r="CO32">
            <v>1.1508223176377754</v>
          </cell>
          <cell r="CP32">
            <v>2.7388029754818639</v>
          </cell>
          <cell r="CQ32">
            <v>2.4854998496520153</v>
          </cell>
          <cell r="CR32">
            <v>2.1043544552835645</v>
          </cell>
          <cell r="CS32">
            <v>0.33430997079765001</v>
          </cell>
          <cell r="CT32">
            <v>1.533406133422222</v>
          </cell>
          <cell r="CU32">
            <v>2.7242875743523545</v>
          </cell>
          <cell r="CV32">
            <v>1.7383432107029702</v>
          </cell>
          <cell r="CW32">
            <v>-0.34690527123635118</v>
          </cell>
          <cell r="CX32">
            <v>1.4438999749999979</v>
          </cell>
          <cell r="CY32">
            <v>2.7450312174999922</v>
          </cell>
          <cell r="CZ32">
            <v>5.2499995350000042</v>
          </cell>
          <cell r="DA32">
            <v>9.8238394700000029</v>
          </cell>
          <cell r="DB32">
            <v>15.410907642499993</v>
          </cell>
          <cell r="DC32">
            <v>17.820270090000001</v>
          </cell>
          <cell r="DD32">
            <v>20.537723030000009</v>
          </cell>
          <cell r="DE32">
            <v>14.043578890833347</v>
          </cell>
          <cell r="DF32">
            <v>16.494818990000006</v>
          </cell>
          <cell r="DG32">
            <v>21.218288530833355</v>
          </cell>
          <cell r="DH32">
            <v>23.092620880833337</v>
          </cell>
          <cell r="DI32">
            <v>24.622381767500023</v>
          </cell>
          <cell r="DJ32">
            <v>1.4438999749999979</v>
          </cell>
          <cell r="DK32">
            <v>1.3011312424999943</v>
          </cell>
          <cell r="DL32">
            <v>2.5049683175000101</v>
          </cell>
          <cell r="DM32">
            <v>4.5738399350000014</v>
          </cell>
          <cell r="DN32">
            <v>5.5870681724999871</v>
          </cell>
          <cell r="DO32">
            <v>2.4093624475000119</v>
          </cell>
          <cell r="DP32">
            <v>2.7174529400000047</v>
          </cell>
          <cell r="DQ32">
            <v>-6.4941441391666537</v>
          </cell>
          <cell r="DR32">
            <v>2.4512400991666423</v>
          </cell>
          <cell r="DS32">
            <v>4.72346954083336</v>
          </cell>
          <cell r="DT32">
            <v>1.8743323499999756</v>
          </cell>
          <cell r="DU32">
            <v>1.5297608866666694</v>
          </cell>
          <cell r="DV32">
            <v>29.290779780000062</v>
          </cell>
          <cell r="DW32">
            <v>10.333086000000014</v>
          </cell>
          <cell r="DX32">
            <v>27.589564000000049</v>
          </cell>
          <cell r="DY32">
            <v>30.20325600000001</v>
          </cell>
        </row>
        <row r="33">
          <cell r="A33" t="str">
            <v>CE-TOTSOC-340</v>
          </cell>
          <cell r="B33" t="str">
            <v>CE</v>
          </cell>
          <cell r="C33" t="str">
            <v>TOTSOC</v>
          </cell>
          <cell r="D33">
            <v>340</v>
          </cell>
          <cell r="E33" t="str">
            <v>RA%</v>
          </cell>
          <cell r="F33">
            <v>4.7137003353853985E-2</v>
          </cell>
          <cell r="G33">
            <v>4.2438461884658073E-2</v>
          </cell>
          <cell r="H33">
            <v>4.2000970942456806E-2</v>
          </cell>
          <cell r="I33">
            <v>4.9343349153826682E-2</v>
          </cell>
          <cell r="J33" t="e">
            <v>#DIV/0!</v>
          </cell>
          <cell r="K33" t="e">
            <v>#DIV/0!</v>
          </cell>
          <cell r="L33" t="e">
            <v>#DIV/0!</v>
          </cell>
          <cell r="M33" t="e">
            <v>#DIV/0!</v>
          </cell>
          <cell r="N33" t="e">
            <v>#DIV/0!</v>
          </cell>
          <cell r="O33" t="e">
            <v>#DIV/0!</v>
          </cell>
          <cell r="P33" t="e">
            <v>#DIV/0!</v>
          </cell>
          <cell r="Q33" t="e">
            <v>#DIV/0!</v>
          </cell>
          <cell r="R33">
            <v>4.7137003353853985E-2</v>
          </cell>
          <cell r="S33">
            <v>3.8358090440548567E-2</v>
          </cell>
          <cell r="T33">
            <v>4.1108981285899689E-2</v>
          </cell>
          <cell r="U33">
            <v>7.0881071269710119E-2</v>
          </cell>
          <cell r="V33">
            <v>4.9574385151971288E-2</v>
          </cell>
          <cell r="W33" t="e">
            <v>#DIV/0!</v>
          </cell>
          <cell r="X33" t="e">
            <v>#DIV/0!</v>
          </cell>
          <cell r="Y33" t="e">
            <v>#DIV/0!</v>
          </cell>
          <cell r="Z33" t="e">
            <v>#DIV/0!</v>
          </cell>
          <cell r="AA33" t="e">
            <v>#DIV/0!</v>
          </cell>
          <cell r="AB33" t="e">
            <v>#DIV/0!</v>
          </cell>
          <cell r="AC33" t="e">
            <v>#DIV/0!</v>
          </cell>
          <cell r="AD33">
            <v>4.3115449754838352E-2</v>
          </cell>
          <cell r="AE33">
            <v>4.2101747846583271E-2</v>
          </cell>
          <cell r="AF33">
            <v>4.0644088394880415E-2</v>
          </cell>
          <cell r="AG33">
            <v>4.2292982275448199E-2</v>
          </cell>
          <cell r="AH33">
            <v>5.7609325569054279E-2</v>
          </cell>
          <cell r="AI33">
            <v>5.479646032058258E-2</v>
          </cell>
          <cell r="AJ33">
            <v>5.6227235686972375E-2</v>
          </cell>
          <cell r="AK33">
            <v>5.2145492846861492E-2</v>
          </cell>
          <cell r="AL33">
            <v>5.3928236323855426E-2</v>
          </cell>
          <cell r="AM33">
            <v>5.5752322073972793E-2</v>
          </cell>
          <cell r="AN33">
            <v>5.5775184015738111E-2</v>
          </cell>
          <cell r="AO33">
            <v>3.9064689417805241E-2</v>
          </cell>
          <cell r="AP33">
            <v>4.3115449754838352E-2</v>
          </cell>
          <cell r="AQ33">
            <v>4.1158413846192191E-2</v>
          </cell>
          <cell r="AR33">
            <v>3.7947916103356127E-2</v>
          </cell>
          <cell r="AS33">
            <v>4.6782805608301184E-2</v>
          </cell>
          <cell r="AT33">
            <v>0.11309372969788165</v>
          </cell>
          <cell r="AU33">
            <v>4.1865487300319859E-2</v>
          </cell>
          <cell r="AV33">
            <v>6.4323662852036875E-2</v>
          </cell>
          <cell r="AW33">
            <v>5.7655351943338385E-3</v>
          </cell>
          <cell r="AX33">
            <v>6.6515464035758795E-2</v>
          </cell>
          <cell r="AY33">
            <v>6.9932725020455833E-2</v>
          </cell>
          <cell r="AZ33">
            <v>5.5995621092907837E-2</v>
          </cell>
          <cell r="BA33">
            <v>-0.15008731009928669</v>
          </cell>
          <cell r="BB33">
            <v>4.825005745925022E-2</v>
          </cell>
          <cell r="BC33">
            <v>4.530529540279718E-2</v>
          </cell>
          <cell r="BD33">
            <v>0.1168529322779573</v>
          </cell>
          <cell r="BE33">
            <v>9.5948444885564491E-2</v>
          </cell>
          <cell r="BF33">
            <v>8.9831841430997567E-2</v>
          </cell>
          <cell r="BG33">
            <v>8.4988603689201192E-2</v>
          </cell>
          <cell r="BH33">
            <v>8.1492269599079029E-2</v>
          </cell>
          <cell r="BI33">
            <v>7.7411988016602457E-2</v>
          </cell>
          <cell r="BJ33">
            <v>7.2865160702251602E-2</v>
          </cell>
          <cell r="BK33">
            <v>6.9315651715051177E-2</v>
          </cell>
          <cell r="BL33">
            <v>6.5857167361685454E-2</v>
          </cell>
          <cell r="BM33">
            <v>6.2694471876902344E-2</v>
          </cell>
          <cell r="BN33">
            <v>4.825005745925022E-2</v>
          </cell>
          <cell r="BO33">
            <v>4.2250094189520478E-2</v>
          </cell>
          <cell r="BP33">
            <v>0.25316159736957944</v>
          </cell>
          <cell r="BQ33">
            <v>2.7920043023045817E-2</v>
          </cell>
          <cell r="BR33">
            <v>6.811878240205621E-2</v>
          </cell>
          <cell r="BS33">
            <v>6.2729394014209849E-2</v>
          </cell>
          <cell r="BT33">
            <v>6.1248495386215629E-2</v>
          </cell>
          <cell r="BU33">
            <v>3.6720475852524623E-2</v>
          </cell>
          <cell r="BV33">
            <v>3.5869315163774167E-2</v>
          </cell>
          <cell r="BW33">
            <v>4.1841365924991526E-2</v>
          </cell>
          <cell r="BX33">
            <v>3.3400674530672421E-2</v>
          </cell>
          <cell r="BY33">
            <v>2.6812393656449978E-2</v>
          </cell>
          <cell r="BZ33">
            <v>4.8293993334591306E-2</v>
          </cell>
          <cell r="CA33">
            <v>3.4092205702959191E-2</v>
          </cell>
          <cell r="CB33">
            <v>3.1047631725514328E-2</v>
          </cell>
          <cell r="CC33">
            <v>2.9243981515912298E-2</v>
          </cell>
          <cell r="CD33">
            <v>3.2862198846242412E-2</v>
          </cell>
          <cell r="CE33">
            <v>3.4551047687748415E-2</v>
          </cell>
          <cell r="CF33">
            <v>3.4923186645423328E-2</v>
          </cell>
          <cell r="CG33">
            <v>3.2591331394091788E-2</v>
          </cell>
          <cell r="CH33">
            <v>3.1941171325835759E-2</v>
          </cell>
          <cell r="CI33">
            <v>3.3231858825202999E-2</v>
          </cell>
          <cell r="CJ33">
            <v>3.2837403295694317E-2</v>
          </cell>
          <cell r="CK33">
            <v>2.9689467037821833E-2</v>
          </cell>
          <cell r="CL33">
            <v>4.8293993334591306E-2</v>
          </cell>
          <cell r="CM33">
            <v>1.7658619445345861E-2</v>
          </cell>
          <cell r="CN33">
            <v>2.4950396389233589E-2</v>
          </cell>
          <cell r="CO33">
            <v>2.3362951633614293E-2</v>
          </cell>
          <cell r="CP33">
            <v>4.5468935750508949E-2</v>
          </cell>
          <cell r="CQ33">
            <v>4.2317701395146255E-2</v>
          </cell>
          <cell r="CR33">
            <v>3.7079467036559545E-2</v>
          </cell>
          <cell r="CS33">
            <v>8.8333864993535433E-3</v>
          </cell>
          <cell r="CT33">
            <v>2.7079410759433358E-2</v>
          </cell>
          <cell r="CU33">
            <v>4.3015303547627774E-2</v>
          </cell>
          <cell r="CV33">
            <v>2.9232844178468609E-2</v>
          </cell>
          <cell r="CW33">
            <v>-6.6410574339430383E-3</v>
          </cell>
          <cell r="CX33">
            <v>2.9321175581168559E-2</v>
          </cell>
          <cell r="CY33">
            <v>2.7032737479159349E-2</v>
          </cell>
          <cell r="CZ33">
            <v>3.3068696822381428E-2</v>
          </cell>
          <cell r="DA33">
            <v>4.7371451338588465E-2</v>
          </cell>
          <cell r="DB33">
            <v>5.6766293351736143E-2</v>
          </cell>
          <cell r="DC33">
            <v>5.430169923348005E-2</v>
          </cell>
          <cell r="DD33">
            <v>5.3136206585635774E-2</v>
          </cell>
          <cell r="DE33">
            <v>3.3102489480930954E-2</v>
          </cell>
          <cell r="DF33">
            <v>3.4235423975977043E-2</v>
          </cell>
          <cell r="DG33">
            <v>3.8816631196221918E-2</v>
          </cell>
          <cell r="DH33">
            <v>3.7921564117090828E-2</v>
          </cell>
          <cell r="DI33">
            <v>3.672663641835084E-2</v>
          </cell>
          <cell r="DJ33">
            <v>2.9321175581168559E-2</v>
          </cell>
          <cell r="DK33">
            <v>2.4878023319006445E-2</v>
          </cell>
          <cell r="DL33">
            <v>4.3781135553703082E-2</v>
          </cell>
          <cell r="DM33">
            <v>9.4076121949463742E-2</v>
          </cell>
          <cell r="DN33">
            <v>8.7160390204520793E-2</v>
          </cell>
          <cell r="DO33">
            <v>4.2499461075362309E-2</v>
          </cell>
          <cell r="DP33">
            <v>4.6580063216282767E-2</v>
          </cell>
          <cell r="DQ33">
            <v>-0.17210097229767585</v>
          </cell>
          <cell r="DR33">
            <v>4.2585677241681615E-2</v>
          </cell>
          <cell r="DS33">
            <v>7.2866960298679437E-2</v>
          </cell>
          <cell r="DT33">
            <v>3.0071738220113338E-2</v>
          </cell>
          <cell r="DU33">
            <v>2.4888122388440164E-2</v>
          </cell>
          <cell r="DV33">
            <v>4.9817416003299371E-2</v>
          </cell>
          <cell r="DW33">
            <v>1.9250214753705332E-2</v>
          </cell>
          <cell r="DX33">
            <v>4.6634746968271044E-2</v>
          </cell>
          <cell r="DY33">
            <v>5.1251724044309312E-2</v>
          </cell>
        </row>
        <row r="34">
          <cell r="A34" t="str">
            <v>CE-TOTSOC-350</v>
          </cell>
          <cell r="B34" t="str">
            <v>CE</v>
          </cell>
          <cell r="C34" t="str">
            <v>TOTSOC</v>
          </cell>
          <cell r="D34">
            <v>350</v>
          </cell>
          <cell r="E34" t="str">
            <v>Proventi da Controllate</v>
          </cell>
          <cell r="F34">
            <v>0</v>
          </cell>
          <cell r="G34">
            <v>0</v>
          </cell>
          <cell r="H34">
            <v>0</v>
          </cell>
          <cell r="I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K34">
            <v>0</v>
          </cell>
          <cell r="CL34">
            <v>0</v>
          </cell>
          <cell r="CM34">
            <v>0</v>
          </cell>
          <cell r="CN34">
            <v>0</v>
          </cell>
          <cell r="CO34">
            <v>0</v>
          </cell>
          <cell r="CP34">
            <v>0</v>
          </cell>
          <cell r="CQ34">
            <v>0</v>
          </cell>
          <cell r="CR34">
            <v>0</v>
          </cell>
          <cell r="CS34">
            <v>0</v>
          </cell>
          <cell r="CT34">
            <v>0</v>
          </cell>
          <cell r="CU34">
            <v>0</v>
          </cell>
          <cell r="CV34">
            <v>0</v>
          </cell>
          <cell r="CW34">
            <v>0</v>
          </cell>
          <cell r="CX34">
            <v>0</v>
          </cell>
          <cell r="CY34">
            <v>0</v>
          </cell>
          <cell r="CZ34">
            <v>0</v>
          </cell>
          <cell r="DA34">
            <v>0</v>
          </cell>
          <cell r="DB34">
            <v>0</v>
          </cell>
          <cell r="DC34">
            <v>0</v>
          </cell>
          <cell r="DD34">
            <v>0</v>
          </cell>
          <cell r="DE34">
            <v>0</v>
          </cell>
          <cell r="DF34">
            <v>0</v>
          </cell>
          <cell r="DG34">
            <v>0</v>
          </cell>
          <cell r="DH34">
            <v>0</v>
          </cell>
          <cell r="DI34">
            <v>0</v>
          </cell>
          <cell r="DJ34">
            <v>0</v>
          </cell>
          <cell r="DK34">
            <v>0</v>
          </cell>
          <cell r="DL34">
            <v>0</v>
          </cell>
          <cell r="DM34">
            <v>0</v>
          </cell>
          <cell r="DN34">
            <v>0</v>
          </cell>
          <cell r="DO34">
            <v>0</v>
          </cell>
          <cell r="DP34">
            <v>0</v>
          </cell>
          <cell r="DQ34">
            <v>0</v>
          </cell>
          <cell r="DR34">
            <v>0</v>
          </cell>
          <cell r="DS34">
            <v>0</v>
          </cell>
          <cell r="DT34">
            <v>0</v>
          </cell>
          <cell r="DU34">
            <v>0</v>
          </cell>
          <cell r="DV34">
            <v>0.96699999999999997</v>
          </cell>
          <cell r="DW34">
            <v>3.9043000000000001</v>
          </cell>
          <cell r="DX34">
            <v>0.114084</v>
          </cell>
          <cell r="DY34">
            <v>3.7081379999999999</v>
          </cell>
        </row>
        <row r="35">
          <cell r="A35" t="str">
            <v>CE-TOTSOC-360</v>
          </cell>
          <cell r="B35" t="str">
            <v>CE</v>
          </cell>
          <cell r="C35" t="str">
            <v>TOTSOC</v>
          </cell>
          <cell r="D35">
            <v>360</v>
          </cell>
          <cell r="E35" t="str">
            <v>Risultato Netto</v>
          </cell>
          <cell r="F35">
            <v>2.4811812260000021</v>
          </cell>
          <cell r="G35">
            <v>4.806148586260087</v>
          </cell>
          <cell r="H35">
            <v>7.0895565967745657</v>
          </cell>
          <cell r="I35">
            <v>11.168305769285739</v>
          </cell>
          <cell r="J35">
            <v>-5.2292369999999998E-2</v>
          </cell>
          <cell r="K35">
            <v>-6.2750844E-2</v>
          </cell>
          <cell r="L35">
            <v>-7.3209318000000009E-2</v>
          </cell>
          <cell r="M35">
            <v>-8.3667792000000005E-2</v>
          </cell>
          <cell r="N35">
            <v>-9.4126266E-2</v>
          </cell>
          <cell r="O35">
            <v>-0.10458474</v>
          </cell>
          <cell r="P35">
            <v>-0.115043214</v>
          </cell>
          <cell r="Q35">
            <v>-0.125501688</v>
          </cell>
          <cell r="R35">
            <v>2.4811812260000021</v>
          </cell>
          <cell r="S35">
            <v>2.3249673602600849</v>
          </cell>
          <cell r="T35">
            <v>2.2834080105144854</v>
          </cell>
          <cell r="U35">
            <v>4.0787491725111682</v>
          </cell>
          <cell r="V35">
            <v>-11.220598139285739</v>
          </cell>
          <cell r="W35">
            <v>-1.0458474000000002E-2</v>
          </cell>
          <cell r="X35">
            <v>-1.0458474000000009E-2</v>
          </cell>
          <cell r="Y35">
            <v>-1.0458473999999995E-2</v>
          </cell>
          <cell r="Z35">
            <v>-1.0458473999999995E-2</v>
          </cell>
          <cell r="AA35">
            <v>-1.0458473999999995E-2</v>
          </cell>
          <cell r="AB35">
            <v>-1.0458474000000009E-2</v>
          </cell>
          <cell r="AC35">
            <v>-1.0458473999999995E-2</v>
          </cell>
          <cell r="AD35">
            <v>2.2247011572649775</v>
          </cell>
          <cell r="AE35">
            <v>4.5068405406844914</v>
          </cell>
          <cell r="AF35">
            <v>6.7030230580836774</v>
          </cell>
          <cell r="AG35">
            <v>9.5365219236422156</v>
          </cell>
          <cell r="AH35">
            <v>16.576063747432798</v>
          </cell>
          <cell r="AI35">
            <v>19.196432970657291</v>
          </cell>
          <cell r="AJ35">
            <v>23.178575858134899</v>
          </cell>
          <cell r="AK35">
            <v>23.387743709450142</v>
          </cell>
          <cell r="AL35">
            <v>27.612998879847236</v>
          </cell>
          <cell r="AM35">
            <v>32.219110820047071</v>
          </cell>
          <cell r="AN35">
            <v>35.57519717112627</v>
          </cell>
          <cell r="AO35">
            <v>27.117957351803582</v>
          </cell>
          <cell r="AP35">
            <v>2.2247011572649775</v>
          </cell>
          <cell r="AQ35">
            <v>2.2821393834195107</v>
          </cell>
          <cell r="AR35">
            <v>2.1961825173991909</v>
          </cell>
          <cell r="AS35">
            <v>2.8334988655585391</v>
          </cell>
          <cell r="AT35">
            <v>7.039541823790584</v>
          </cell>
          <cell r="AU35">
            <v>2.6203692232244791</v>
          </cell>
          <cell r="AV35">
            <v>3.9821428874776164</v>
          </cell>
          <cell r="AW35">
            <v>0.2091678513152373</v>
          </cell>
          <cell r="AX35">
            <v>4.225255170397098</v>
          </cell>
          <cell r="AY35">
            <v>4.6061119401998241</v>
          </cell>
          <cell r="AZ35">
            <v>3.3560863510792123</v>
          </cell>
          <cell r="BA35">
            <v>-8.4572398193226999</v>
          </cell>
          <cell r="BB35">
            <v>2.8389754808333318</v>
          </cell>
          <cell r="BC35">
            <v>5.2350585974999966</v>
          </cell>
          <cell r="BD35">
            <v>20.589790484999998</v>
          </cell>
          <cell r="BE35">
            <v>22.101532382500011</v>
          </cell>
          <cell r="BF35">
            <v>26.521719301299999</v>
          </cell>
          <cell r="BG35">
            <v>30.551380297500025</v>
          </cell>
          <cell r="BH35">
            <v>34.354036007499992</v>
          </cell>
          <cell r="BI35">
            <v>35.906265602499971</v>
          </cell>
          <cell r="BJ35">
            <v>37.951017435000026</v>
          </cell>
          <cell r="BK35">
            <v>40.766489474999958</v>
          </cell>
          <cell r="BL35">
            <v>42.85969304749996</v>
          </cell>
          <cell r="BM35">
            <v>44.397710934899976</v>
          </cell>
          <cell r="BN35">
            <v>2.8389754808333318</v>
          </cell>
          <cell r="BO35">
            <v>2.3960831166666665</v>
          </cell>
          <cell r="BP35">
            <v>15.354731887499991</v>
          </cell>
          <cell r="BQ35">
            <v>1.5117418975000256</v>
          </cell>
          <cell r="BR35">
            <v>4.4201869187999838</v>
          </cell>
          <cell r="BS35">
            <v>4.0296609962000254</v>
          </cell>
          <cell r="BT35">
            <v>3.802655709999966</v>
          </cell>
          <cell r="BU35">
            <v>1.5522295949999947</v>
          </cell>
          <cell r="BV35">
            <v>2.0447518325000473</v>
          </cell>
          <cell r="BW35">
            <v>2.8154720399999373</v>
          </cell>
          <cell r="BX35">
            <v>2.0932035724999745</v>
          </cell>
          <cell r="BY35">
            <v>1.5380178874000157</v>
          </cell>
          <cell r="BZ35">
            <v>2.7751388434607076</v>
          </cell>
          <cell r="CA35">
            <v>3.6520568968792873</v>
          </cell>
          <cell r="CB35">
            <v>4.9866640789058732</v>
          </cell>
          <cell r="CC35">
            <v>6.1374863965436495</v>
          </cell>
          <cell r="CD35">
            <v>8.8762893720255214</v>
          </cell>
          <cell r="CE35">
            <v>11.361789221677521</v>
          </cell>
          <cell r="CF35">
            <v>13.466143676961099</v>
          </cell>
          <cell r="CG35">
            <v>13.800453647758733</v>
          </cell>
          <cell r="CH35">
            <v>15.33385978118096</v>
          </cell>
          <cell r="CI35">
            <v>18.058147355533329</v>
          </cell>
          <cell r="CJ35">
            <v>19.796490566236287</v>
          </cell>
          <cell r="CK35">
            <v>19.449585294999942</v>
          </cell>
          <cell r="CL35">
            <v>2.7751388434607076</v>
          </cell>
          <cell r="CM35">
            <v>0.87691805341857787</v>
          </cell>
          <cell r="CN35">
            <v>1.3346071820265881</v>
          </cell>
          <cell r="CO35">
            <v>1.1508223176377754</v>
          </cell>
          <cell r="CP35">
            <v>2.7388029754818639</v>
          </cell>
          <cell r="CQ35">
            <v>2.4854998496520153</v>
          </cell>
          <cell r="CR35">
            <v>2.1043544552835645</v>
          </cell>
          <cell r="CS35">
            <v>0.33430997079765001</v>
          </cell>
          <cell r="CT35">
            <v>1.533406133422222</v>
          </cell>
          <cell r="CU35">
            <v>2.7242875743523545</v>
          </cell>
          <cell r="CV35">
            <v>1.7383432107029702</v>
          </cell>
          <cell r="CW35">
            <v>-0.34690527123635118</v>
          </cell>
          <cell r="CX35">
            <v>1.4438999749999979</v>
          </cell>
          <cell r="CY35">
            <v>2.7450312174999922</v>
          </cell>
          <cell r="CZ35">
            <v>5.2499995350000042</v>
          </cell>
          <cell r="DA35">
            <v>9.8238394700000029</v>
          </cell>
          <cell r="DB35">
            <v>15.410907642499993</v>
          </cell>
          <cell r="DC35">
            <v>17.820270090000001</v>
          </cell>
          <cell r="DD35">
            <v>20.537723030000009</v>
          </cell>
          <cell r="DE35">
            <v>14.043578890833347</v>
          </cell>
          <cell r="DF35">
            <v>16.494818990000006</v>
          </cell>
          <cell r="DG35">
            <v>21.218288530833355</v>
          </cell>
          <cell r="DH35">
            <v>23.092620880833337</v>
          </cell>
          <cell r="DI35">
            <v>24.622381767500023</v>
          </cell>
          <cell r="DJ35">
            <v>1.4438999749999979</v>
          </cell>
          <cell r="DK35">
            <v>1.3011312424999943</v>
          </cell>
          <cell r="DL35">
            <v>2.5049683175000101</v>
          </cell>
          <cell r="DM35">
            <v>4.5738399350000014</v>
          </cell>
          <cell r="DN35">
            <v>5.5870681724999871</v>
          </cell>
          <cell r="DO35">
            <v>2.4093624475000119</v>
          </cell>
          <cell r="DP35">
            <v>2.7174529400000047</v>
          </cell>
          <cell r="DQ35">
            <v>-6.4941441391666537</v>
          </cell>
          <cell r="DR35">
            <v>2.4512400991666423</v>
          </cell>
          <cell r="DS35">
            <v>4.72346954083336</v>
          </cell>
          <cell r="DT35">
            <v>1.8743323499999756</v>
          </cell>
          <cell r="DU35">
            <v>1.5297608866666694</v>
          </cell>
          <cell r="DV35">
            <v>30.25777978000006</v>
          </cell>
          <cell r="DW35">
            <v>14.237386000000015</v>
          </cell>
          <cell r="DX35">
            <v>27.703648000000047</v>
          </cell>
          <cell r="DY35">
            <v>33.911394000000008</v>
          </cell>
        </row>
        <row r="36">
          <cell r="A36" t="str">
            <v>CE-TOTSOC-370</v>
          </cell>
          <cell r="B36" t="str">
            <v>CE</v>
          </cell>
          <cell r="C36" t="str">
            <v>TOTSOC</v>
          </cell>
          <cell r="D36">
            <v>370</v>
          </cell>
          <cell r="E36" t="str">
            <v>RN%</v>
          </cell>
          <cell r="F36">
            <v>4.7137003353853985E-2</v>
          </cell>
          <cell r="G36">
            <v>4.2438461884658073E-2</v>
          </cell>
          <cell r="H36">
            <v>4.2000970942456806E-2</v>
          </cell>
          <cell r="I36">
            <v>4.9343349153826682E-2</v>
          </cell>
          <cell r="J36" t="e">
            <v>#DIV/0!</v>
          </cell>
          <cell r="K36" t="e">
            <v>#DIV/0!</v>
          </cell>
          <cell r="L36" t="e">
            <v>#DIV/0!</v>
          </cell>
          <cell r="M36" t="e">
            <v>#DIV/0!</v>
          </cell>
          <cell r="N36" t="e">
            <v>#DIV/0!</v>
          </cell>
          <cell r="O36" t="e">
            <v>#DIV/0!</v>
          </cell>
          <cell r="P36" t="e">
            <v>#DIV/0!</v>
          </cell>
          <cell r="Q36" t="e">
            <v>#DIV/0!</v>
          </cell>
          <cell r="R36">
            <v>4.7137003353853985E-2</v>
          </cell>
          <cell r="S36">
            <v>3.8358090440548567E-2</v>
          </cell>
          <cell r="T36">
            <v>4.1108981285899689E-2</v>
          </cell>
          <cell r="U36">
            <v>7.0881071269710119E-2</v>
          </cell>
          <cell r="V36">
            <v>4.9574385151971288E-2</v>
          </cell>
          <cell r="W36" t="e">
            <v>#DIV/0!</v>
          </cell>
          <cell r="X36" t="e">
            <v>#DIV/0!</v>
          </cell>
          <cell r="Y36" t="e">
            <v>#DIV/0!</v>
          </cell>
          <cell r="Z36" t="e">
            <v>#DIV/0!</v>
          </cell>
          <cell r="AA36" t="e">
            <v>#DIV/0!</v>
          </cell>
          <cell r="AB36" t="e">
            <v>#DIV/0!</v>
          </cell>
          <cell r="AC36" t="e">
            <v>#DIV/0!</v>
          </cell>
          <cell r="AD36">
            <v>4.3115449754838352E-2</v>
          </cell>
          <cell r="AE36">
            <v>4.2101747846583271E-2</v>
          </cell>
          <cell r="AF36">
            <v>4.0644088394880415E-2</v>
          </cell>
          <cell r="AG36">
            <v>4.2292982275448199E-2</v>
          </cell>
          <cell r="AH36">
            <v>5.7609325569054279E-2</v>
          </cell>
          <cell r="AI36">
            <v>5.479646032058258E-2</v>
          </cell>
          <cell r="AJ36">
            <v>5.6227235686972375E-2</v>
          </cell>
          <cell r="AK36">
            <v>5.2145492846861492E-2</v>
          </cell>
          <cell r="AL36">
            <v>5.3928236323855426E-2</v>
          </cell>
          <cell r="AM36">
            <v>5.5752322073972793E-2</v>
          </cell>
          <cell r="AN36">
            <v>5.5775184015738111E-2</v>
          </cell>
          <cell r="AO36">
            <v>3.9064689417805241E-2</v>
          </cell>
          <cell r="AP36">
            <v>4.3115449754838352E-2</v>
          </cell>
          <cell r="AQ36">
            <v>4.1158413846192191E-2</v>
          </cell>
          <cell r="AR36">
            <v>3.7947916103356127E-2</v>
          </cell>
          <cell r="AS36">
            <v>4.6782805608301184E-2</v>
          </cell>
          <cell r="AT36">
            <v>0.11309372969788165</v>
          </cell>
          <cell r="AU36">
            <v>4.1865487300319859E-2</v>
          </cell>
          <cell r="AV36">
            <v>6.4323662852036875E-2</v>
          </cell>
          <cell r="AW36">
            <v>5.7655351943338385E-3</v>
          </cell>
          <cell r="AX36">
            <v>6.6515464035758795E-2</v>
          </cell>
          <cell r="AY36">
            <v>6.9932725020455833E-2</v>
          </cell>
          <cell r="AZ36">
            <v>5.5995621092907837E-2</v>
          </cell>
          <cell r="BA36">
            <v>-0.15008731009928669</v>
          </cell>
          <cell r="BB36">
            <v>4.825005745925022E-2</v>
          </cell>
          <cell r="BC36">
            <v>4.530529540279718E-2</v>
          </cell>
          <cell r="BD36">
            <v>0.1168529322779573</v>
          </cell>
          <cell r="BE36">
            <v>9.5948444885564491E-2</v>
          </cell>
          <cell r="BF36">
            <v>8.9831841430997567E-2</v>
          </cell>
          <cell r="BG36">
            <v>8.4988603689201192E-2</v>
          </cell>
          <cell r="BH36">
            <v>8.1492269599079029E-2</v>
          </cell>
          <cell r="BI36">
            <v>7.7411988016602457E-2</v>
          </cell>
          <cell r="BJ36">
            <v>7.2865160702251602E-2</v>
          </cell>
          <cell r="BK36">
            <v>6.9315651715051177E-2</v>
          </cell>
          <cell r="BL36">
            <v>6.5857167361685454E-2</v>
          </cell>
          <cell r="BM36">
            <v>6.2694471876902344E-2</v>
          </cell>
          <cell r="BN36">
            <v>4.825005745925022E-2</v>
          </cell>
          <cell r="BO36">
            <v>4.2250094189520478E-2</v>
          </cell>
          <cell r="BP36">
            <v>0.25316159736957944</v>
          </cell>
          <cell r="BQ36">
            <v>2.7920043023045817E-2</v>
          </cell>
          <cell r="BR36">
            <v>6.811878240205621E-2</v>
          </cell>
          <cell r="BS36">
            <v>6.2729394014209849E-2</v>
          </cell>
          <cell r="BT36">
            <v>6.1248495386215629E-2</v>
          </cell>
          <cell r="BU36">
            <v>3.6720475852524623E-2</v>
          </cell>
          <cell r="BV36">
            <v>3.5869315163774167E-2</v>
          </cell>
          <cell r="BW36">
            <v>4.1841365924991526E-2</v>
          </cell>
          <cell r="BX36">
            <v>3.3400674530672421E-2</v>
          </cell>
          <cell r="BY36">
            <v>2.6812393656449978E-2</v>
          </cell>
          <cell r="BZ36">
            <v>4.8293993334591306E-2</v>
          </cell>
          <cell r="CA36">
            <v>3.4092205702959191E-2</v>
          </cell>
          <cell r="CB36">
            <v>3.1047631725514328E-2</v>
          </cell>
          <cell r="CC36">
            <v>2.9243981515912298E-2</v>
          </cell>
          <cell r="CD36">
            <v>3.2862198846242412E-2</v>
          </cell>
          <cell r="CE36">
            <v>3.4551047687748415E-2</v>
          </cell>
          <cell r="CF36">
            <v>3.4923186645423328E-2</v>
          </cell>
          <cell r="CG36">
            <v>3.2591331394091788E-2</v>
          </cell>
          <cell r="CH36">
            <v>3.1941171325835759E-2</v>
          </cell>
          <cell r="CI36">
            <v>3.3231858825202999E-2</v>
          </cell>
          <cell r="CJ36">
            <v>3.2837403295694317E-2</v>
          </cell>
          <cell r="CK36">
            <v>2.9689467037821833E-2</v>
          </cell>
          <cell r="CL36">
            <v>4.8293993334591306E-2</v>
          </cell>
          <cell r="CM36">
            <v>1.7658619445345861E-2</v>
          </cell>
          <cell r="CN36">
            <v>2.4950396389233589E-2</v>
          </cell>
          <cell r="CO36">
            <v>2.3362951633614293E-2</v>
          </cell>
          <cell r="CP36">
            <v>4.5468935750508949E-2</v>
          </cell>
          <cell r="CQ36">
            <v>4.2317701395146255E-2</v>
          </cell>
          <cell r="CR36">
            <v>3.7079467036559545E-2</v>
          </cell>
          <cell r="CS36">
            <v>8.8333864993535433E-3</v>
          </cell>
          <cell r="CT36">
            <v>2.7079410759433358E-2</v>
          </cell>
          <cell r="CU36">
            <v>4.3015303547627774E-2</v>
          </cell>
          <cell r="CV36">
            <v>2.9232844178468609E-2</v>
          </cell>
          <cell r="CW36">
            <v>-6.6410574339430383E-3</v>
          </cell>
          <cell r="CX36">
            <v>2.9321175581168559E-2</v>
          </cell>
          <cell r="CY36">
            <v>2.7032737479159349E-2</v>
          </cell>
          <cell r="CZ36">
            <v>3.3068696822381428E-2</v>
          </cell>
          <cell r="DA36">
            <v>4.7371451338588465E-2</v>
          </cell>
          <cell r="DB36">
            <v>5.6766293351736143E-2</v>
          </cell>
          <cell r="DC36">
            <v>5.430169923348005E-2</v>
          </cell>
          <cell r="DD36">
            <v>5.3136206585635774E-2</v>
          </cell>
          <cell r="DE36">
            <v>3.3102489480930954E-2</v>
          </cell>
          <cell r="DF36">
            <v>3.4235423975977043E-2</v>
          </cell>
          <cell r="DG36">
            <v>3.8816631196221918E-2</v>
          </cell>
          <cell r="DH36">
            <v>3.7921564117090828E-2</v>
          </cell>
          <cell r="DI36">
            <v>3.672663641835084E-2</v>
          </cell>
          <cell r="DJ36">
            <v>2.9321175581168559E-2</v>
          </cell>
          <cell r="DK36">
            <v>2.4878023319006445E-2</v>
          </cell>
          <cell r="DL36">
            <v>4.3781135553703082E-2</v>
          </cell>
          <cell r="DM36">
            <v>9.4076121949463742E-2</v>
          </cell>
          <cell r="DN36">
            <v>8.7160390204520793E-2</v>
          </cell>
          <cell r="DO36">
            <v>4.2499461075362309E-2</v>
          </cell>
          <cell r="DP36">
            <v>4.6580063216282767E-2</v>
          </cell>
          <cell r="DQ36">
            <v>-0.17210097229767585</v>
          </cell>
          <cell r="DR36">
            <v>4.2585677241681615E-2</v>
          </cell>
          <cell r="DS36">
            <v>7.2866960298679437E-2</v>
          </cell>
          <cell r="DT36">
            <v>3.0071738220113338E-2</v>
          </cell>
          <cell r="DU36">
            <v>2.4888122388440164E-2</v>
          </cell>
          <cell r="DV36">
            <v>5.1462078304440412E-2</v>
          </cell>
          <cell r="DW36">
            <v>2.652380305664713E-2</v>
          </cell>
          <cell r="DX36">
            <v>4.6827583595668569E-2</v>
          </cell>
          <cell r="DY36">
            <v>5.7544041187011306E-2</v>
          </cell>
        </row>
        <row r="37">
          <cell r="A37" t="str">
            <v>CE-TOTSOC-380</v>
          </cell>
          <cell r="B37" t="str">
            <v>CE</v>
          </cell>
          <cell r="C37" t="str">
            <v>TOTSOC</v>
          </cell>
          <cell r="D37">
            <v>380</v>
          </cell>
          <cell r="E37" t="str">
            <v>Ebitda</v>
          </cell>
          <cell r="F37">
            <v>6.6073860000000044</v>
          </cell>
          <cell r="G37">
            <v>12.889633910000127</v>
          </cell>
          <cell r="H37">
            <v>18.285638849999941</v>
          </cell>
          <cell r="I37">
            <v>26.425930619999903</v>
          </cell>
          <cell r="J37">
            <v>0</v>
          </cell>
          <cell r="K37">
            <v>0</v>
          </cell>
          <cell r="L37">
            <v>0</v>
          </cell>
          <cell r="M37">
            <v>0</v>
          </cell>
          <cell r="N37">
            <v>0</v>
          </cell>
          <cell r="O37">
            <v>0</v>
          </cell>
          <cell r="P37">
            <v>0</v>
          </cell>
          <cell r="Q37">
            <v>0</v>
          </cell>
          <cell r="R37">
            <v>6.6073860000000044</v>
          </cell>
          <cell r="S37">
            <v>6.2822479100001223</v>
          </cell>
          <cell r="T37">
            <v>5.3960049399998189</v>
          </cell>
          <cell r="U37">
            <v>8.1402917699999566</v>
          </cell>
          <cell r="V37">
            <v>-26.425930619999903</v>
          </cell>
          <cell r="W37">
            <v>0</v>
          </cell>
          <cell r="X37">
            <v>0</v>
          </cell>
          <cell r="Y37">
            <v>0</v>
          </cell>
          <cell r="Z37">
            <v>0</v>
          </cell>
          <cell r="AA37">
            <v>0</v>
          </cell>
          <cell r="AB37">
            <v>0</v>
          </cell>
          <cell r="AC37">
            <v>0</v>
          </cell>
          <cell r="AD37">
            <v>6.179546999999995</v>
          </cell>
          <cell r="AE37">
            <v>12.096526999999996</v>
          </cell>
          <cell r="AF37">
            <v>18.192999999999977</v>
          </cell>
          <cell r="AG37">
            <v>25.124343999999986</v>
          </cell>
          <cell r="AH37">
            <v>28.163900000000027</v>
          </cell>
          <cell r="AI37">
            <v>32.703199999999967</v>
          </cell>
          <cell r="AJ37">
            <v>39.283700000000024</v>
          </cell>
          <cell r="AK37">
            <v>40.35290000000002</v>
          </cell>
          <cell r="AL37">
            <v>47.235299999999967</v>
          </cell>
          <cell r="AM37">
            <v>54.677999999999997</v>
          </cell>
          <cell r="AN37">
            <v>60.2547</v>
          </cell>
          <cell r="AO37">
            <v>74.217933000000031</v>
          </cell>
          <cell r="AP37">
            <v>6.179546999999995</v>
          </cell>
          <cell r="AQ37">
            <v>5.9169799999999997</v>
          </cell>
          <cell r="AR37">
            <v>6.0964729999999836</v>
          </cell>
          <cell r="AS37">
            <v>6.9313440000000126</v>
          </cell>
          <cell r="AT37">
            <v>3.039556000000041</v>
          </cell>
          <cell r="AU37">
            <v>4.5392999999999244</v>
          </cell>
          <cell r="AV37">
            <v>6.58050000000007</v>
          </cell>
          <cell r="AW37">
            <v>1.0691999999999875</v>
          </cell>
          <cell r="AX37">
            <v>6.8823999999999508</v>
          </cell>
          <cell r="AY37">
            <v>7.4427000000000234</v>
          </cell>
          <cell r="AZ37">
            <v>5.5767000000000087</v>
          </cell>
          <cell r="BA37">
            <v>13.96323300000002</v>
          </cell>
          <cell r="BB37">
            <v>7.1254549999999988</v>
          </cell>
          <cell r="BC37">
            <v>12.766519999999995</v>
          </cell>
          <cell r="BD37">
            <v>18.347440999999996</v>
          </cell>
          <cell r="BE37">
            <v>24.16886700000002</v>
          </cell>
          <cell r="BF37">
            <v>32.722679999999997</v>
          </cell>
          <cell r="BG37">
            <v>40.079748000000038</v>
          </cell>
          <cell r="BH37">
            <v>47.582465999999982</v>
          </cell>
          <cell r="BI37">
            <v>52.917899999999953</v>
          </cell>
          <cell r="BJ37">
            <v>58.290863000000037</v>
          </cell>
          <cell r="BK37">
            <v>65.588299999999933</v>
          </cell>
          <cell r="BL37">
            <v>71.977599999999924</v>
          </cell>
          <cell r="BM37">
            <v>76.240596959999962</v>
          </cell>
          <cell r="BN37">
            <v>7.1254549999999988</v>
          </cell>
          <cell r="BO37">
            <v>5.6410649999999984</v>
          </cell>
          <cell r="BP37">
            <v>5.5809209999999929</v>
          </cell>
          <cell r="BQ37">
            <v>5.8214260000000344</v>
          </cell>
          <cell r="BR37">
            <v>8.5538129999999732</v>
          </cell>
          <cell r="BS37">
            <v>7.3570680000000443</v>
          </cell>
          <cell r="BT37">
            <v>7.5027179999999412</v>
          </cell>
          <cell r="BU37">
            <v>5.3354339999999878</v>
          </cell>
          <cell r="BV37">
            <v>5.3729630000000759</v>
          </cell>
          <cell r="BW37">
            <v>7.2974369999999054</v>
          </cell>
          <cell r="BX37">
            <v>6.3892999999999676</v>
          </cell>
          <cell r="BY37">
            <v>4.2629969600000317</v>
          </cell>
          <cell r="BZ37">
            <v>7.4859029999999986</v>
          </cell>
          <cell r="CA37">
            <v>12.134445000000007</v>
          </cell>
          <cell r="CB37">
            <v>17.430104</v>
          </cell>
          <cell r="CC37">
            <v>22.115536999999993</v>
          </cell>
          <cell r="CD37">
            <v>29.458469000000033</v>
          </cell>
          <cell r="CE37">
            <v>36.445133000000013</v>
          </cell>
          <cell r="CF37">
            <v>42.822731999999974</v>
          </cell>
          <cell r="CG37">
            <v>45.958436000000006</v>
          </cell>
          <cell r="CH37">
            <v>51.421598000000024</v>
          </cell>
          <cell r="CI37">
            <v>58.736563999999994</v>
          </cell>
          <cell r="CJ37">
            <v>64.540716999999958</v>
          </cell>
          <cell r="CK37">
            <v>67.245069999999899</v>
          </cell>
          <cell r="CL37">
            <v>7.4859029999999986</v>
          </cell>
          <cell r="CM37">
            <v>4.6485420000000062</v>
          </cell>
          <cell r="CN37">
            <v>5.2956589999999952</v>
          </cell>
          <cell r="CO37">
            <v>4.6854329999999962</v>
          </cell>
          <cell r="CP37">
            <v>7.3429320000000331</v>
          </cell>
          <cell r="CQ37">
            <v>6.9866639999999931</v>
          </cell>
          <cell r="CR37">
            <v>6.3775989999999476</v>
          </cell>
          <cell r="CS37">
            <v>3.1357040000000453</v>
          </cell>
          <cell r="CT37">
            <v>5.4631620000000138</v>
          </cell>
          <cell r="CU37">
            <v>7.3149659999999566</v>
          </cell>
          <cell r="CV37">
            <v>5.8041529999999835</v>
          </cell>
          <cell r="CW37">
            <v>2.7043529999999363</v>
          </cell>
          <cell r="CX37">
            <v>3.6894249999999964</v>
          </cell>
          <cell r="CY37">
            <v>7.3197429999999866</v>
          </cell>
          <cell r="CZ37">
            <v>12.809160000000006</v>
          </cell>
          <cell r="DA37">
            <v>15.859906000000002</v>
          </cell>
          <cell r="DB37">
            <v>26.267832999999989</v>
          </cell>
          <cell r="DC37">
            <v>32.658996000000009</v>
          </cell>
          <cell r="DD37">
            <v>37.997429000000011</v>
          </cell>
          <cell r="DE37">
            <v>42.699572000000032</v>
          </cell>
          <cell r="DF37">
            <v>48.016408000000006</v>
          </cell>
          <cell r="DG37">
            <v>56.615677000000034</v>
          </cell>
          <cell r="DH37">
            <v>62.554746000000009</v>
          </cell>
          <cell r="DI37">
            <v>68.45183700000004</v>
          </cell>
          <cell r="DJ37">
            <v>3.6894249999999964</v>
          </cell>
          <cell r="DK37">
            <v>3.6303179999999906</v>
          </cell>
          <cell r="DL37">
            <v>5.4894170000000173</v>
          </cell>
          <cell r="DM37">
            <v>3.0507459999999993</v>
          </cell>
          <cell r="DN37">
            <v>10.407926999999983</v>
          </cell>
          <cell r="DO37">
            <v>6.3911630000000201</v>
          </cell>
          <cell r="DP37">
            <v>5.3384330000000055</v>
          </cell>
          <cell r="DQ37">
            <v>4.7021430000000173</v>
          </cell>
          <cell r="DR37">
            <v>5.3168359999999693</v>
          </cell>
          <cell r="DS37">
            <v>8.5992690000000369</v>
          </cell>
          <cell r="DT37">
            <v>5.939068999999968</v>
          </cell>
          <cell r="DU37">
            <v>5.8970910000000165</v>
          </cell>
          <cell r="DV37">
            <v>57.25291700000006</v>
          </cell>
          <cell r="DW37">
            <v>55.613300000000031</v>
          </cell>
          <cell r="DX37">
            <v>62.333600000000075</v>
          </cell>
          <cell r="DY37">
            <v>60.821300000000001</v>
          </cell>
        </row>
        <row r="38">
          <cell r="A38" t="str">
            <v>CE-TOTSOC-390</v>
          </cell>
          <cell r="B38" t="str">
            <v>CE</v>
          </cell>
          <cell r="C38" t="str">
            <v>TOTSOC</v>
          </cell>
          <cell r="D38">
            <v>390</v>
          </cell>
          <cell r="E38" t="str">
            <v>(Accantonamenti)/utilizzi svalutazione attivo</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cell r="BO38">
            <v>0</v>
          </cell>
          <cell r="BP38">
            <v>0</v>
          </cell>
          <cell r="BQ38">
            <v>0</v>
          </cell>
          <cell r="BR38">
            <v>0</v>
          </cell>
          <cell r="BS38">
            <v>0</v>
          </cell>
          <cell r="BT38">
            <v>0</v>
          </cell>
          <cell r="BU38">
            <v>0</v>
          </cell>
          <cell r="BV38">
            <v>0</v>
          </cell>
          <cell r="BW38">
            <v>0</v>
          </cell>
          <cell r="BX38">
            <v>0</v>
          </cell>
          <cell r="BY38">
            <v>0</v>
          </cell>
          <cell r="BZ38">
            <v>0</v>
          </cell>
          <cell r="CA38">
            <v>0</v>
          </cell>
          <cell r="CB38">
            <v>0</v>
          </cell>
          <cell r="CC38">
            <v>0</v>
          </cell>
          <cell r="CD38">
            <v>0</v>
          </cell>
          <cell r="CE38">
            <v>0</v>
          </cell>
          <cell r="CF38">
            <v>0</v>
          </cell>
          <cell r="CG38">
            <v>0</v>
          </cell>
          <cell r="CH38">
            <v>0</v>
          </cell>
          <cell r="CI38">
            <v>0</v>
          </cell>
          <cell r="CJ38">
            <v>0</v>
          </cell>
          <cell r="CK38">
            <v>0</v>
          </cell>
          <cell r="CL38">
            <v>0</v>
          </cell>
          <cell r="CM38">
            <v>0</v>
          </cell>
          <cell r="CN38">
            <v>0</v>
          </cell>
          <cell r="CO38">
            <v>0</v>
          </cell>
          <cell r="CP38">
            <v>0</v>
          </cell>
          <cell r="CQ38">
            <v>0</v>
          </cell>
          <cell r="CR38">
            <v>0</v>
          </cell>
          <cell r="CS38">
            <v>0</v>
          </cell>
          <cell r="CT38">
            <v>0</v>
          </cell>
          <cell r="CU38">
            <v>0</v>
          </cell>
          <cell r="CV38">
            <v>0</v>
          </cell>
          <cell r="CW38">
            <v>0</v>
          </cell>
          <cell r="CX38">
            <v>0</v>
          </cell>
          <cell r="CY38">
            <v>0</v>
          </cell>
          <cell r="CZ38">
            <v>0</v>
          </cell>
          <cell r="DA38">
            <v>0</v>
          </cell>
          <cell r="DB38">
            <v>0</v>
          </cell>
          <cell r="DC38">
            <v>0</v>
          </cell>
          <cell r="DD38">
            <v>0</v>
          </cell>
          <cell r="DE38">
            <v>0.19370000000000001</v>
          </cell>
          <cell r="DF38">
            <v>0.52329999999999999</v>
          </cell>
          <cell r="DG38">
            <v>0.48669999999999997</v>
          </cell>
          <cell r="DH38">
            <v>0.23669999999999997</v>
          </cell>
          <cell r="DI38">
            <v>-0.1134</v>
          </cell>
          <cell r="DJ38">
            <v>0</v>
          </cell>
          <cell r="DK38">
            <v>0</v>
          </cell>
          <cell r="DL38">
            <v>0</v>
          </cell>
          <cell r="DM38">
            <v>0</v>
          </cell>
          <cell r="DN38">
            <v>0</v>
          </cell>
          <cell r="DO38">
            <v>0</v>
          </cell>
          <cell r="DP38">
            <v>0</v>
          </cell>
          <cell r="DQ38">
            <v>0.19370000000000001</v>
          </cell>
          <cell r="DR38">
            <v>0.3296</v>
          </cell>
          <cell r="DS38">
            <v>-3.6600000000000021E-2</v>
          </cell>
          <cell r="DT38">
            <v>-0.25</v>
          </cell>
          <cell r="DU38">
            <v>-0.35009999999999997</v>
          </cell>
          <cell r="DV38">
            <v>-0.2462</v>
          </cell>
          <cell r="DW38">
            <v>2.5215000000000001</v>
          </cell>
          <cell r="DX38">
            <v>4.3778000000000006</v>
          </cell>
          <cell r="DY38">
            <v>-3.5579999999999998</v>
          </cell>
        </row>
        <row r="39">
          <cell r="A39" t="str">
            <v>CE-TOTSOC-400</v>
          </cell>
          <cell r="B39" t="str">
            <v>CE</v>
          </cell>
          <cell r="C39" t="str">
            <v>TOTSOC</v>
          </cell>
          <cell r="D39">
            <v>400</v>
          </cell>
          <cell r="E39" t="str">
            <v>Ammortamenti</v>
          </cell>
          <cell r="F39">
            <v>-0.79271499999999995</v>
          </cell>
          <cell r="G39">
            <v>-1.6125959999999999</v>
          </cell>
          <cell r="H39">
            <v>-2.5008970000000001</v>
          </cell>
          <cell r="I39">
            <v>-3.3576533999999998</v>
          </cell>
          <cell r="R39">
            <v>-0.79271499999999995</v>
          </cell>
          <cell r="S39">
            <v>-0.81988099999999997</v>
          </cell>
          <cell r="T39">
            <v>-0.88830100000000023</v>
          </cell>
          <cell r="U39">
            <v>-0.85675639999999964</v>
          </cell>
          <cell r="V39">
            <v>3.3576533999999998</v>
          </cell>
          <cell r="W39">
            <v>0</v>
          </cell>
          <cell r="X39">
            <v>0</v>
          </cell>
          <cell r="Y39">
            <v>0</v>
          </cell>
          <cell r="Z39">
            <v>0</v>
          </cell>
          <cell r="AA39">
            <v>0</v>
          </cell>
          <cell r="AB39">
            <v>0</v>
          </cell>
          <cell r="AC39">
            <v>0</v>
          </cell>
          <cell r="AD39">
            <v>-0.86224699999999999</v>
          </cell>
          <cell r="AE39">
            <v>-1.7508269999999999</v>
          </cell>
          <cell r="AF39">
            <v>-2.6661000000000001</v>
          </cell>
          <cell r="AG39">
            <v>-3.5961439999999998</v>
          </cell>
          <cell r="AO39">
            <v>-12.469633</v>
          </cell>
          <cell r="AP39">
            <v>-0.86224699999999999</v>
          </cell>
          <cell r="AQ39">
            <v>-0.88857999999999993</v>
          </cell>
          <cell r="AR39">
            <v>-0.91527300000000023</v>
          </cell>
          <cell r="AS39">
            <v>-0.93004399999999965</v>
          </cell>
          <cell r="AT39">
            <v>3.5961439999999998</v>
          </cell>
          <cell r="AU39">
            <v>0</v>
          </cell>
          <cell r="AV39">
            <v>0</v>
          </cell>
          <cell r="AW39">
            <v>0</v>
          </cell>
          <cell r="AX39">
            <v>0</v>
          </cell>
          <cell r="AY39">
            <v>0</v>
          </cell>
          <cell r="AZ39">
            <v>0</v>
          </cell>
          <cell r="BA39">
            <v>-12.469633</v>
          </cell>
          <cell r="BB39">
            <v>-0.68789699999999998</v>
          </cell>
          <cell r="BC39">
            <v>-1.3917569999999999</v>
          </cell>
          <cell r="BD39">
            <v>-2.1215700000000002</v>
          </cell>
          <cell r="BE39">
            <v>-2.9551270000000001</v>
          </cell>
          <cell r="BF39">
            <v>-3.7960799999999999</v>
          </cell>
          <cell r="BG39">
            <v>-4.6897529999999996</v>
          </cell>
          <cell r="BH39">
            <v>-5.5107660000000003</v>
          </cell>
          <cell r="BI39">
            <v>-6.3319999999999999</v>
          </cell>
          <cell r="BJ39">
            <v>-7.165</v>
          </cell>
          <cell r="BK39">
            <v>-8.1669999999999998</v>
          </cell>
          <cell r="BL39">
            <v>-9.1509999999999998</v>
          </cell>
          <cell r="BM39">
            <v>-10.47085</v>
          </cell>
          <cell r="BN39">
            <v>-0.68789699999999998</v>
          </cell>
          <cell r="BO39">
            <v>-0.70385999999999993</v>
          </cell>
          <cell r="BP39">
            <v>-0.72981300000000027</v>
          </cell>
          <cell r="BQ39">
            <v>-0.83355699999999988</v>
          </cell>
          <cell r="BR39">
            <v>-0.84095299999999984</v>
          </cell>
          <cell r="BS39">
            <v>-0.89367299999999972</v>
          </cell>
          <cell r="BT39">
            <v>-0.82101300000000066</v>
          </cell>
          <cell r="BU39">
            <v>-0.82123399999999958</v>
          </cell>
          <cell r="BV39">
            <v>-0.83300000000000018</v>
          </cell>
          <cell r="BW39">
            <v>-1.0019999999999998</v>
          </cell>
          <cell r="BX39">
            <v>-0.98399999999999999</v>
          </cell>
          <cell r="BY39">
            <v>-1.3198500000000006</v>
          </cell>
          <cell r="BZ39">
            <v>-0.75149999999999995</v>
          </cell>
          <cell r="CA39">
            <v>-1.5154700000000001</v>
          </cell>
          <cell r="CB39">
            <v>-2.3256399999999999</v>
          </cell>
          <cell r="CC39">
            <v>-3.1459640000000002</v>
          </cell>
          <cell r="CD39">
            <v>-3.9705599999999999</v>
          </cell>
          <cell r="CE39">
            <v>-4.8496059999999996</v>
          </cell>
          <cell r="CF39">
            <v>-5.7129669999999999</v>
          </cell>
          <cell r="CG39">
            <v>-6.5902820000000002</v>
          </cell>
          <cell r="CH39">
            <v>-7.4850000000000003</v>
          </cell>
          <cell r="CI39">
            <v>-8.3819999999999997</v>
          </cell>
          <cell r="CJ39">
            <v>-9.3480000000000008</v>
          </cell>
          <cell r="CK39">
            <v>-10.483000000000001</v>
          </cell>
          <cell r="CL39">
            <v>-0.75149999999999995</v>
          </cell>
          <cell r="CM39">
            <v>-0.76397000000000015</v>
          </cell>
          <cell r="CN39">
            <v>-0.81016999999999983</v>
          </cell>
          <cell r="CO39">
            <v>-0.82032400000000028</v>
          </cell>
          <cell r="CP39">
            <v>-0.82459599999999966</v>
          </cell>
          <cell r="CQ39">
            <v>-0.87904599999999977</v>
          </cell>
          <cell r="CR39">
            <v>-0.86336100000000027</v>
          </cell>
          <cell r="CS39">
            <v>-0.87731500000000029</v>
          </cell>
          <cell r="CT39">
            <v>-0.89471800000000012</v>
          </cell>
          <cell r="CU39">
            <v>-0.89699999999999935</v>
          </cell>
          <cell r="CV39">
            <v>-0.96600000000000108</v>
          </cell>
          <cell r="CW39">
            <v>-1.1349999999999998</v>
          </cell>
          <cell r="CX39">
            <v>-0.38195200000000001</v>
          </cell>
          <cell r="CY39">
            <v>-0.76334299999999999</v>
          </cell>
          <cell r="CZ39">
            <v>-1.17466</v>
          </cell>
          <cell r="DA39">
            <v>-1.598506</v>
          </cell>
          <cell r="DB39">
            <v>-2.054033</v>
          </cell>
          <cell r="DC39">
            <v>-2.5383360000000001</v>
          </cell>
          <cell r="DD39">
            <v>-3.0339490000000002</v>
          </cell>
          <cell r="DE39">
            <v>-5.6443919999999999</v>
          </cell>
          <cell r="DF39">
            <v>-6.369828</v>
          </cell>
          <cell r="DG39">
            <v>-7.1736970000000007</v>
          </cell>
          <cell r="DH39">
            <v>-8.1518660000000001</v>
          </cell>
          <cell r="DI39">
            <v>-9.6832370000000001</v>
          </cell>
          <cell r="DJ39">
            <v>-0.38195200000000001</v>
          </cell>
          <cell r="DK39">
            <v>-0.38139099999999998</v>
          </cell>
          <cell r="DL39">
            <v>-0.41131700000000004</v>
          </cell>
          <cell r="DM39">
            <v>-0.42384599999999995</v>
          </cell>
          <cell r="DN39">
            <v>-0.45552700000000002</v>
          </cell>
          <cell r="DO39">
            <v>-0.48430300000000015</v>
          </cell>
          <cell r="DP39">
            <v>-0.49561300000000008</v>
          </cell>
          <cell r="DQ39">
            <v>-2.6104429999999996</v>
          </cell>
          <cell r="DR39">
            <v>-0.72543600000000019</v>
          </cell>
          <cell r="DS39">
            <v>-0.80386900000000061</v>
          </cell>
          <cell r="DT39">
            <v>-0.9781689999999994</v>
          </cell>
          <cell r="DU39">
            <v>-1.531371</v>
          </cell>
          <cell r="DV39">
            <v>-5.8373170000000005</v>
          </cell>
          <cell r="DW39">
            <v>-6.4079999999999995</v>
          </cell>
          <cell r="DX39">
            <v>-6.8260000000000005</v>
          </cell>
          <cell r="DY39">
            <v>-7.1579999999999995</v>
          </cell>
        </row>
        <row r="40">
          <cell r="A40" t="str">
            <v>CE-TOTSOC-410</v>
          </cell>
          <cell r="B40" t="str">
            <v>CE</v>
          </cell>
          <cell r="C40" t="str">
            <v>TOTSOC</v>
          </cell>
          <cell r="D40">
            <v>410</v>
          </cell>
          <cell r="E40" t="str">
            <v>Ebit</v>
          </cell>
          <cell r="F40">
            <v>5.8146710000000041</v>
          </cell>
          <cell r="G40">
            <v>11.277037910000127</v>
          </cell>
          <cell r="H40">
            <v>15.784741849999939</v>
          </cell>
          <cell r="I40">
            <v>23.068277219999903</v>
          </cell>
          <cell r="J40">
            <v>0</v>
          </cell>
          <cell r="K40">
            <v>0</v>
          </cell>
          <cell r="L40">
            <v>0</v>
          </cell>
          <cell r="M40">
            <v>0</v>
          </cell>
          <cell r="N40">
            <v>0</v>
          </cell>
          <cell r="O40">
            <v>0</v>
          </cell>
          <cell r="P40">
            <v>0</v>
          </cell>
          <cell r="Q40">
            <v>0</v>
          </cell>
          <cell r="R40">
            <v>5.8146710000000041</v>
          </cell>
          <cell r="S40">
            <v>5.4623669100001226</v>
          </cell>
          <cell r="T40">
            <v>4.5077039399998187</v>
          </cell>
          <cell r="U40">
            <v>7.2835353699999574</v>
          </cell>
          <cell r="V40">
            <v>-23.068277219999903</v>
          </cell>
          <cell r="W40">
            <v>0</v>
          </cell>
          <cell r="X40">
            <v>0</v>
          </cell>
          <cell r="Y40">
            <v>0</v>
          </cell>
          <cell r="Z40">
            <v>0</v>
          </cell>
          <cell r="AA40">
            <v>0</v>
          </cell>
          <cell r="AB40">
            <v>0</v>
          </cell>
          <cell r="AC40">
            <v>0</v>
          </cell>
          <cell r="AD40">
            <v>5.317299999999995</v>
          </cell>
          <cell r="AE40">
            <v>10.345699999999997</v>
          </cell>
          <cell r="AF40">
            <v>15.526899999999976</v>
          </cell>
          <cell r="AG40">
            <v>21.528199999999988</v>
          </cell>
          <cell r="AH40">
            <v>28.163900000000027</v>
          </cell>
          <cell r="AI40">
            <v>32.703199999999967</v>
          </cell>
          <cell r="AJ40">
            <v>39.283700000000024</v>
          </cell>
          <cell r="AK40">
            <v>40.35290000000002</v>
          </cell>
          <cell r="AL40">
            <v>47.235299999999967</v>
          </cell>
          <cell r="AM40">
            <v>54.677999999999997</v>
          </cell>
          <cell r="AN40">
            <v>60.2547</v>
          </cell>
          <cell r="AO40">
            <v>61.748300000000029</v>
          </cell>
          <cell r="AP40">
            <v>5.317299999999995</v>
          </cell>
          <cell r="AQ40">
            <v>5.0283999999999995</v>
          </cell>
          <cell r="AR40">
            <v>5.1811999999999836</v>
          </cell>
          <cell r="AS40">
            <v>6.001300000000013</v>
          </cell>
          <cell r="AT40">
            <v>6.6357000000000408</v>
          </cell>
          <cell r="AU40">
            <v>4.5392999999999244</v>
          </cell>
          <cell r="AV40">
            <v>6.58050000000007</v>
          </cell>
          <cell r="AW40">
            <v>1.0691999999999875</v>
          </cell>
          <cell r="AX40">
            <v>6.8823999999999508</v>
          </cell>
          <cell r="AY40">
            <v>7.4427000000000234</v>
          </cell>
          <cell r="AZ40">
            <v>5.5767000000000087</v>
          </cell>
          <cell r="BA40">
            <v>1.4936000000000211</v>
          </cell>
          <cell r="BB40">
            <v>6.4375579999999983</v>
          </cell>
          <cell r="BC40">
            <v>11.374762999999994</v>
          </cell>
          <cell r="BD40">
            <v>16.225870999999994</v>
          </cell>
          <cell r="BE40">
            <v>21.213740000000019</v>
          </cell>
          <cell r="BF40">
            <v>28.926599999999993</v>
          </cell>
          <cell r="BG40">
            <v>35.389995000000042</v>
          </cell>
          <cell r="BH40">
            <v>42.071699999999979</v>
          </cell>
          <cell r="BI40">
            <v>46.585899999999953</v>
          </cell>
          <cell r="BJ40">
            <v>51.125863000000038</v>
          </cell>
          <cell r="BK40">
            <v>57.421299999999938</v>
          </cell>
          <cell r="BL40">
            <v>62.826599999999928</v>
          </cell>
          <cell r="BM40">
            <v>65.769746959999964</v>
          </cell>
          <cell r="BN40">
            <v>6.4375579999999983</v>
          </cell>
          <cell r="BO40">
            <v>4.9372049999999987</v>
          </cell>
          <cell r="BP40">
            <v>4.8511079999999929</v>
          </cell>
          <cell r="BQ40">
            <v>4.9878690000000345</v>
          </cell>
          <cell r="BR40">
            <v>7.7128599999999725</v>
          </cell>
          <cell r="BS40">
            <v>6.4633950000000446</v>
          </cell>
          <cell r="BT40">
            <v>6.6817049999999405</v>
          </cell>
          <cell r="BU40">
            <v>4.5141999999999882</v>
          </cell>
          <cell r="BV40">
            <v>4.5399630000000757</v>
          </cell>
          <cell r="BW40">
            <v>6.2954369999999056</v>
          </cell>
          <cell r="BX40">
            <v>5.4052999999999676</v>
          </cell>
          <cell r="BY40">
            <v>2.9431469600000311</v>
          </cell>
          <cell r="BZ40">
            <v>6.7344029999999986</v>
          </cell>
          <cell r="CA40">
            <v>10.618975000000006</v>
          </cell>
          <cell r="CB40">
            <v>15.104463999999998</v>
          </cell>
          <cell r="CC40">
            <v>18.969572999999993</v>
          </cell>
          <cell r="CD40">
            <v>25.487909000000034</v>
          </cell>
          <cell r="CE40">
            <v>31.595527000000015</v>
          </cell>
          <cell r="CF40">
            <v>37.109764999999975</v>
          </cell>
          <cell r="CG40">
            <v>39.368154000000004</v>
          </cell>
          <cell r="CH40">
            <v>43.936598000000025</v>
          </cell>
          <cell r="CI40">
            <v>50.354563999999996</v>
          </cell>
          <cell r="CJ40">
            <v>55.192716999999959</v>
          </cell>
          <cell r="CK40">
            <v>56.762069999999902</v>
          </cell>
          <cell r="CL40">
            <v>6.7344029999999986</v>
          </cell>
          <cell r="CM40">
            <v>3.8845720000000057</v>
          </cell>
          <cell r="CN40">
            <v>4.485488999999995</v>
          </cell>
          <cell r="CO40">
            <v>3.8651089999999959</v>
          </cell>
          <cell r="CP40">
            <v>6.5183360000000334</v>
          </cell>
          <cell r="CQ40">
            <v>6.1076179999999933</v>
          </cell>
          <cell r="CR40">
            <v>5.5142379999999473</v>
          </cell>
          <cell r="CS40">
            <v>2.2583890000000451</v>
          </cell>
          <cell r="CT40">
            <v>4.5684440000000137</v>
          </cell>
          <cell r="CU40">
            <v>6.4179659999999572</v>
          </cell>
          <cell r="CV40">
            <v>4.8381529999999824</v>
          </cell>
          <cell r="CW40">
            <v>1.5693529999999365</v>
          </cell>
          <cell r="CX40">
            <v>3.3074729999999963</v>
          </cell>
          <cell r="CY40">
            <v>6.5563999999999867</v>
          </cell>
          <cell r="CZ40">
            <v>11.634500000000006</v>
          </cell>
          <cell r="DA40">
            <v>14.261400000000002</v>
          </cell>
          <cell r="DB40">
            <v>24.213799999999988</v>
          </cell>
          <cell r="DC40">
            <v>30.120660000000012</v>
          </cell>
          <cell r="DD40">
            <v>34.963480000000011</v>
          </cell>
          <cell r="DE40">
            <v>37.248880000000028</v>
          </cell>
          <cell r="DF40">
            <v>42.169880000000006</v>
          </cell>
          <cell r="DG40">
            <v>49.928680000000035</v>
          </cell>
          <cell r="DH40">
            <v>54.639580000000009</v>
          </cell>
          <cell r="DI40">
            <v>58.655200000000043</v>
          </cell>
          <cell r="DJ40">
            <v>3.3074729999999963</v>
          </cell>
          <cell r="DK40">
            <v>3.2489269999999908</v>
          </cell>
          <cell r="DL40">
            <v>5.0781000000000169</v>
          </cell>
          <cell r="DM40">
            <v>2.6268999999999991</v>
          </cell>
          <cell r="DN40">
            <v>9.952399999999983</v>
          </cell>
          <cell r="DO40">
            <v>5.9068600000000204</v>
          </cell>
          <cell r="DP40">
            <v>4.842820000000005</v>
          </cell>
          <cell r="DQ40">
            <v>2.2854000000000183</v>
          </cell>
          <cell r="DR40">
            <v>4.9209999999999692</v>
          </cell>
          <cell r="DS40">
            <v>7.7588000000000363</v>
          </cell>
          <cell r="DT40">
            <v>4.7108999999999686</v>
          </cell>
          <cell r="DU40">
            <v>4.0156200000000162</v>
          </cell>
          <cell r="DV40">
            <v>51.16940000000006</v>
          </cell>
          <cell r="DW40">
            <v>51.726800000000033</v>
          </cell>
          <cell r="DX40">
            <v>59.885400000000075</v>
          </cell>
          <cell r="DY40">
            <v>50.1053</v>
          </cell>
        </row>
        <row r="41">
          <cell r="A41" t="str">
            <v>CE-TOTSOC-420</v>
          </cell>
          <cell r="B41" t="str">
            <v>CE</v>
          </cell>
          <cell r="C41" t="str">
            <v>TOTSOC</v>
          </cell>
          <cell r="D41">
            <v>420</v>
          </cell>
          <cell r="E41" t="str">
            <v>Spese Generali + Indiretti+divisionali</v>
          </cell>
          <cell r="F41">
            <v>6.7092530000000004</v>
          </cell>
          <cell r="G41">
            <v>13.490071520000003</v>
          </cell>
          <cell r="H41">
            <v>20.287420710000006</v>
          </cell>
          <cell r="I41">
            <v>27.59583528000001</v>
          </cell>
          <cell r="J41">
            <v>0</v>
          </cell>
          <cell r="K41">
            <v>0</v>
          </cell>
          <cell r="L41">
            <v>0</v>
          </cell>
          <cell r="M41">
            <v>0</v>
          </cell>
          <cell r="N41">
            <v>0</v>
          </cell>
          <cell r="O41">
            <v>0</v>
          </cell>
          <cell r="P41">
            <v>0</v>
          </cell>
          <cell r="Q41">
            <v>0</v>
          </cell>
          <cell r="R41">
            <v>6.7092530000000004</v>
          </cell>
          <cell r="S41">
            <v>6.7808185200000022</v>
          </cell>
          <cell r="T41">
            <v>6.7973491900000029</v>
          </cell>
          <cell r="U41">
            <v>7.3084145700000045</v>
          </cell>
          <cell r="V41">
            <v>-27.59583528000001</v>
          </cell>
          <cell r="W41">
            <v>0</v>
          </cell>
          <cell r="X41">
            <v>0</v>
          </cell>
          <cell r="Y41">
            <v>0</v>
          </cell>
          <cell r="Z41">
            <v>0</v>
          </cell>
          <cell r="AA41">
            <v>0</v>
          </cell>
          <cell r="AB41">
            <v>0</v>
          </cell>
          <cell r="AC41">
            <v>0</v>
          </cell>
          <cell r="AD41">
            <v>7.0527999999999995</v>
          </cell>
          <cell r="AE41">
            <v>14.1053</v>
          </cell>
          <cell r="AF41">
            <v>21.055399999999995</v>
          </cell>
          <cell r="AG41">
            <v>28.285699999999999</v>
          </cell>
          <cell r="AH41">
            <v>35.356800000000007</v>
          </cell>
          <cell r="AI41">
            <v>42.383000000000003</v>
          </cell>
          <cell r="AJ41">
            <v>49.667500000000004</v>
          </cell>
          <cell r="AK41">
            <v>54.880499999999998</v>
          </cell>
          <cell r="AL41">
            <v>62.072800000000001</v>
          </cell>
          <cell r="AM41">
            <v>69.743899999999996</v>
          </cell>
          <cell r="AN41">
            <v>76.854199999999992</v>
          </cell>
          <cell r="AO41">
            <v>83.844799999999992</v>
          </cell>
          <cell r="AP41">
            <v>7.0527999999999995</v>
          </cell>
          <cell r="AQ41">
            <v>7.0525000000000002</v>
          </cell>
          <cell r="AR41">
            <v>6.9500999999999973</v>
          </cell>
          <cell r="AS41">
            <v>7.2303000000000015</v>
          </cell>
          <cell r="AT41">
            <v>7.071100000000003</v>
          </cell>
          <cell r="AU41">
            <v>7.0261999999999993</v>
          </cell>
          <cell r="AV41">
            <v>7.284499999999996</v>
          </cell>
          <cell r="AW41">
            <v>5.213000000000001</v>
          </cell>
          <cell r="AX41">
            <v>7.1922999999999995</v>
          </cell>
          <cell r="AY41">
            <v>7.6711000000000018</v>
          </cell>
          <cell r="AZ41">
            <v>7.1103000000000023</v>
          </cell>
          <cell r="BA41">
            <v>6.9905999999999962</v>
          </cell>
          <cell r="BB41">
            <v>6.3517000000000001</v>
          </cell>
          <cell r="BC41">
            <v>12.8874</v>
          </cell>
          <cell r="BD41">
            <v>20.018429000000005</v>
          </cell>
          <cell r="BE41">
            <v>26.135359999999999</v>
          </cell>
          <cell r="BF41">
            <v>33.366300000000003</v>
          </cell>
          <cell r="BG41">
            <v>40.031305000000003</v>
          </cell>
          <cell r="BH41">
            <v>46.861400000000003</v>
          </cell>
          <cell r="BI41">
            <v>51.986399999999996</v>
          </cell>
          <cell r="BJ41">
            <v>58.970758000000004</v>
          </cell>
          <cell r="BK41">
            <v>66.116699999999994</v>
          </cell>
          <cell r="BL41">
            <v>73.364199999999997</v>
          </cell>
          <cell r="BM41">
            <v>81.425652440000007</v>
          </cell>
          <cell r="BN41">
            <v>6.3517000000000001</v>
          </cell>
          <cell r="BO41">
            <v>6.5357000000000003</v>
          </cell>
          <cell r="BP41">
            <v>7.1310290000000016</v>
          </cell>
          <cell r="BQ41">
            <v>6.1169309999999983</v>
          </cell>
          <cell r="BR41">
            <v>7.2309400000000021</v>
          </cell>
          <cell r="BS41">
            <v>6.6650050000000007</v>
          </cell>
          <cell r="BT41">
            <v>6.8300949999999965</v>
          </cell>
          <cell r="BU41">
            <v>5.1250000000000018</v>
          </cell>
          <cell r="BV41">
            <v>6.9843580000000003</v>
          </cell>
          <cell r="BW41">
            <v>7.1459420000000033</v>
          </cell>
          <cell r="BX41">
            <v>7.2474999999999961</v>
          </cell>
          <cell r="BY41">
            <v>8.0614524400000001</v>
          </cell>
          <cell r="BZ41">
            <v>6.5085610000000003</v>
          </cell>
          <cell r="CA41">
            <v>13.280557</v>
          </cell>
          <cell r="CB41">
            <v>20.252969</v>
          </cell>
          <cell r="CC41">
            <v>26.815014000000001</v>
          </cell>
          <cell r="CD41">
            <v>33.670857999999996</v>
          </cell>
          <cell r="CE41">
            <v>40.391603000000003</v>
          </cell>
          <cell r="CF41">
            <v>47.022112</v>
          </cell>
          <cell r="CG41">
            <v>52.192338999999997</v>
          </cell>
          <cell r="CH41">
            <v>58.979201999999994</v>
          </cell>
          <cell r="CI41">
            <v>65.87961</v>
          </cell>
          <cell r="CJ41">
            <v>72.564251999999996</v>
          </cell>
          <cell r="CK41">
            <v>78.979080999999994</v>
          </cell>
          <cell r="CL41">
            <v>6.5085610000000003</v>
          </cell>
          <cell r="CM41">
            <v>6.7719960000000006</v>
          </cell>
          <cell r="CN41">
            <v>6.9724120000000003</v>
          </cell>
          <cell r="CO41">
            <v>6.5620450000000003</v>
          </cell>
          <cell r="CP41">
            <v>6.8558439999999994</v>
          </cell>
          <cell r="CQ41">
            <v>6.7207450000000017</v>
          </cell>
          <cell r="CR41">
            <v>6.630509</v>
          </cell>
          <cell r="CS41">
            <v>5.1702269999999979</v>
          </cell>
          <cell r="CT41">
            <v>6.7868630000000003</v>
          </cell>
          <cell r="CU41">
            <v>6.9004080000000005</v>
          </cell>
          <cell r="CV41">
            <v>6.6846419999999993</v>
          </cell>
          <cell r="CW41">
            <v>6.4148289999999992</v>
          </cell>
          <cell r="CX41">
            <v>6.7551329999999998</v>
          </cell>
          <cell r="CY41">
            <v>13.581166</v>
          </cell>
          <cell r="CZ41">
            <v>20.806899000000005</v>
          </cell>
          <cell r="DA41">
            <v>27.875632</v>
          </cell>
          <cell r="DB41">
            <v>34.924765000000001</v>
          </cell>
          <cell r="DC41">
            <v>41.885438000000001</v>
          </cell>
          <cell r="DD41">
            <v>49.210251</v>
          </cell>
          <cell r="DE41">
            <v>54.473184000000003</v>
          </cell>
          <cell r="DF41">
            <v>61.067117000000003</v>
          </cell>
          <cell r="DG41">
            <v>68.505350000000007</v>
          </cell>
          <cell r="DH41">
            <v>76.298083000000005</v>
          </cell>
          <cell r="DI41">
            <v>83.559995999999998</v>
          </cell>
          <cell r="DJ41">
            <v>6.7551329999999998</v>
          </cell>
          <cell r="DK41">
            <v>6.8260330000000016</v>
          </cell>
          <cell r="DL41">
            <v>7.2257330000000008</v>
          </cell>
          <cell r="DM41">
            <v>7.0687329999999982</v>
          </cell>
          <cell r="DN41">
            <v>7.0491330000000021</v>
          </cell>
          <cell r="DO41">
            <v>6.9606729999999963</v>
          </cell>
          <cell r="DP41">
            <v>7.3248130000000016</v>
          </cell>
          <cell r="DQ41">
            <v>5.2629329999999985</v>
          </cell>
          <cell r="DR41">
            <v>6.5939330000000016</v>
          </cell>
          <cell r="DS41">
            <v>7.4382330000000056</v>
          </cell>
          <cell r="DT41">
            <v>7.7927329999999939</v>
          </cell>
          <cell r="DU41">
            <v>7.2619129999999963</v>
          </cell>
          <cell r="DV41">
            <v>73.759799999999984</v>
          </cell>
          <cell r="DW41">
            <v>76.071300000000008</v>
          </cell>
          <cell r="DX41">
            <v>80.396799999999985</v>
          </cell>
          <cell r="DY41">
            <v>83.635199999999998</v>
          </cell>
        </row>
        <row r="42">
          <cell r="A42" t="str">
            <v>CE-REACTE-100</v>
          </cell>
          <cell r="B42" t="str">
            <v>CE</v>
          </cell>
          <cell r="C42" t="str">
            <v>REACTE</v>
          </cell>
          <cell r="D42">
            <v>100</v>
          </cell>
          <cell r="E42" t="str">
            <v>Valore della Produzione</v>
          </cell>
          <cell r="F42">
            <v>14.160800999999999</v>
          </cell>
          <cell r="G42">
            <v>29.361176480000001</v>
          </cell>
          <cell r="H42">
            <v>45.389804449999993</v>
          </cell>
          <cell r="I42">
            <v>59.119787330000008</v>
          </cell>
          <cell r="R42">
            <v>14.160800999999999</v>
          </cell>
          <cell r="S42">
            <v>15.200375480000002</v>
          </cell>
          <cell r="T42">
            <v>16.028627969999992</v>
          </cell>
          <cell r="U42">
            <v>13.729982880000016</v>
          </cell>
          <cell r="V42">
            <v>-59.119787330000008</v>
          </cell>
          <cell r="W42">
            <v>0</v>
          </cell>
          <cell r="X42">
            <v>0</v>
          </cell>
          <cell r="Y42">
            <v>0</v>
          </cell>
          <cell r="Z42">
            <v>0</v>
          </cell>
          <cell r="AA42">
            <v>0</v>
          </cell>
          <cell r="AB42">
            <v>0</v>
          </cell>
          <cell r="AC42">
            <v>0</v>
          </cell>
          <cell r="AD42">
            <v>14.433</v>
          </cell>
          <cell r="AE42">
            <v>29.635900000000003</v>
          </cell>
          <cell r="AF42">
            <v>45.465300000000006</v>
          </cell>
          <cell r="AG42">
            <v>62.089599999999997</v>
          </cell>
          <cell r="AH42">
            <v>79.212100000000007</v>
          </cell>
          <cell r="AI42">
            <v>96.445499999999996</v>
          </cell>
          <cell r="AJ42">
            <v>113.60469999999999</v>
          </cell>
          <cell r="AK42">
            <v>126.43860000000001</v>
          </cell>
          <cell r="AL42">
            <v>143.35629999999998</v>
          </cell>
          <cell r="AM42">
            <v>160.8244</v>
          </cell>
          <cell r="AN42">
            <v>176.7954</v>
          </cell>
          <cell r="AO42">
            <v>191.9631</v>
          </cell>
          <cell r="AP42">
            <v>14.433</v>
          </cell>
          <cell r="AQ42">
            <v>15.202900000000003</v>
          </cell>
          <cell r="AR42">
            <v>15.829400000000003</v>
          </cell>
          <cell r="AS42">
            <v>16.624299999999991</v>
          </cell>
          <cell r="AT42">
            <v>17.122500000000009</v>
          </cell>
          <cell r="AU42">
            <v>17.233399999999989</v>
          </cell>
          <cell r="AV42">
            <v>17.159199999999998</v>
          </cell>
          <cell r="AW42">
            <v>12.833900000000014</v>
          </cell>
          <cell r="AX42">
            <v>16.917699999999968</v>
          </cell>
          <cell r="AY42">
            <v>17.468100000000021</v>
          </cell>
          <cell r="AZ42">
            <v>15.971000000000004</v>
          </cell>
          <cell r="BA42">
            <v>15.167699999999996</v>
          </cell>
          <cell r="BB42">
            <v>14.3634</v>
          </cell>
          <cell r="BC42">
            <v>28.6493</v>
          </cell>
          <cell r="BD42">
            <v>44.5809</v>
          </cell>
          <cell r="BE42">
            <v>59.966099999999997</v>
          </cell>
          <cell r="BF42">
            <v>77.493899999999996</v>
          </cell>
          <cell r="BG42">
            <v>95.249200000000002</v>
          </cell>
          <cell r="BH42">
            <v>112.34269999999999</v>
          </cell>
          <cell r="BI42">
            <v>124.84622400000001</v>
          </cell>
          <cell r="BJ42">
            <v>139.6806</v>
          </cell>
          <cell r="BK42">
            <v>155.442397</v>
          </cell>
          <cell r="BL42">
            <v>169.52157</v>
          </cell>
          <cell r="BM42">
            <v>180.70815675999998</v>
          </cell>
          <cell r="BN42">
            <v>14.3634</v>
          </cell>
          <cell r="BO42">
            <v>14.2859</v>
          </cell>
          <cell r="BP42">
            <v>15.9316</v>
          </cell>
          <cell r="BQ42">
            <v>15.385199999999998</v>
          </cell>
          <cell r="BR42">
            <v>17.527799999999999</v>
          </cell>
          <cell r="BS42">
            <v>17.755300000000005</v>
          </cell>
          <cell r="BT42">
            <v>17.093499999999992</v>
          </cell>
          <cell r="BU42">
            <v>12.503524000000013</v>
          </cell>
          <cell r="BV42">
            <v>14.834375999999992</v>
          </cell>
          <cell r="BW42">
            <v>15.761797000000001</v>
          </cell>
          <cell r="BX42">
            <v>14.079172999999997</v>
          </cell>
          <cell r="BY42">
            <v>11.186586759999983</v>
          </cell>
          <cell r="BZ42">
            <v>13.2057</v>
          </cell>
          <cell r="CA42">
            <v>25.9589</v>
          </cell>
          <cell r="CB42">
            <v>40.041800000000002</v>
          </cell>
          <cell r="CC42">
            <v>53.248600000000003</v>
          </cell>
          <cell r="CD42">
            <v>68.552499999999995</v>
          </cell>
          <cell r="CE42">
            <v>83.619525999999993</v>
          </cell>
          <cell r="CF42">
            <v>97.908564999999996</v>
          </cell>
          <cell r="CG42">
            <v>107.60580400000001</v>
          </cell>
          <cell r="CH42">
            <v>122.27614800000001</v>
          </cell>
          <cell r="CI42">
            <v>139.03534400000001</v>
          </cell>
          <cell r="CJ42">
            <v>154.93502899999999</v>
          </cell>
          <cell r="CK42">
            <v>169.05</v>
          </cell>
          <cell r="CL42">
            <v>13.2057</v>
          </cell>
          <cell r="CM42">
            <v>12.7532</v>
          </cell>
          <cell r="CN42">
            <v>14.082900000000002</v>
          </cell>
          <cell r="CO42">
            <v>13.206800000000001</v>
          </cell>
          <cell r="CP42">
            <v>15.303899999999992</v>
          </cell>
          <cell r="CQ42">
            <v>15.067025999999998</v>
          </cell>
          <cell r="CR42">
            <v>14.289039000000002</v>
          </cell>
          <cell r="CS42">
            <v>9.6972390000000104</v>
          </cell>
          <cell r="CT42">
            <v>14.670344</v>
          </cell>
          <cell r="CU42">
            <v>16.759196000000003</v>
          </cell>
          <cell r="CV42">
            <v>15.899684999999977</v>
          </cell>
          <cell r="CW42">
            <v>14.114971000000025</v>
          </cell>
          <cell r="CX42">
            <v>12.792743</v>
          </cell>
          <cell r="CY42">
            <v>25.773347999999999</v>
          </cell>
          <cell r="CZ42">
            <v>39.440752000000003</v>
          </cell>
          <cell r="DA42">
            <v>50.650205999999997</v>
          </cell>
          <cell r="DB42">
            <v>65.164287000000002</v>
          </cell>
          <cell r="DC42">
            <v>78.253017</v>
          </cell>
          <cell r="DD42">
            <v>91.514864000000003</v>
          </cell>
          <cell r="DE42">
            <v>100.251216</v>
          </cell>
          <cell r="DF42">
            <v>113.513734</v>
          </cell>
          <cell r="DG42">
            <v>128.05959999999999</v>
          </cell>
          <cell r="DH42">
            <v>141.9915</v>
          </cell>
          <cell r="DI42">
            <v>156.3372</v>
          </cell>
          <cell r="DJ42">
            <v>12.792743</v>
          </cell>
          <cell r="DK42">
            <v>12.980604999999999</v>
          </cell>
          <cell r="DL42">
            <v>13.667404000000005</v>
          </cell>
          <cell r="DM42">
            <v>11.209453999999994</v>
          </cell>
          <cell r="DN42">
            <v>14.514081000000004</v>
          </cell>
          <cell r="DO42">
            <v>13.088729999999998</v>
          </cell>
          <cell r="DP42">
            <v>13.261847000000003</v>
          </cell>
          <cell r="DQ42">
            <v>8.7363519999999966</v>
          </cell>
          <cell r="DR42">
            <v>13.262518</v>
          </cell>
          <cell r="DS42">
            <v>14.54586599999999</v>
          </cell>
          <cell r="DT42">
            <v>13.931900000000013</v>
          </cell>
          <cell r="DU42">
            <v>14.345699999999994</v>
          </cell>
        </row>
        <row r="43">
          <cell r="A43" t="str">
            <v>CE-REACTE-110</v>
          </cell>
          <cell r="B43" t="str">
            <v>CE</v>
          </cell>
          <cell r="C43" t="str">
            <v>REACTE</v>
          </cell>
          <cell r="D43">
            <v>110</v>
          </cell>
          <cell r="E43" t="str">
            <v>Costi Diretti</v>
          </cell>
          <cell r="F43">
            <v>-11.486393</v>
          </cell>
          <cell r="G43">
            <v>-23.62574249</v>
          </cell>
          <cell r="H43">
            <v>-34.598274310000008</v>
          </cell>
          <cell r="I43">
            <v>-45.975727009999986</v>
          </cell>
          <cell r="R43">
            <v>-11.486393</v>
          </cell>
          <cell r="S43">
            <v>-12.139349490000001</v>
          </cell>
          <cell r="T43">
            <v>-10.972531820000007</v>
          </cell>
          <cell r="U43">
            <v>-11.377452699999978</v>
          </cell>
          <cell r="V43">
            <v>45.975727009999986</v>
          </cell>
          <cell r="W43">
            <v>0</v>
          </cell>
          <cell r="X43">
            <v>0</v>
          </cell>
          <cell r="Y43">
            <v>0</v>
          </cell>
          <cell r="Z43">
            <v>0</v>
          </cell>
          <cell r="AA43">
            <v>0</v>
          </cell>
          <cell r="AB43">
            <v>0</v>
          </cell>
          <cell r="AC43">
            <v>0</v>
          </cell>
          <cell r="AD43">
            <v>-11.786799999999999</v>
          </cell>
          <cell r="AE43">
            <v>-23.761900000000001</v>
          </cell>
          <cell r="AF43">
            <v>-36.341500000000003</v>
          </cell>
          <cell r="AG43">
            <v>-49.3217</v>
          </cell>
          <cell r="AH43">
            <v>-62.722699999999996</v>
          </cell>
          <cell r="AI43">
            <v>-76.265600000000006</v>
          </cell>
          <cell r="AJ43">
            <v>-89.691699999999997</v>
          </cell>
          <cell r="AK43">
            <v>-100.06610000000001</v>
          </cell>
          <cell r="AL43">
            <v>-113.26829999999998</v>
          </cell>
          <cell r="AM43">
            <v>-126.83070000000001</v>
          </cell>
          <cell r="AN43">
            <v>-139.37529999999998</v>
          </cell>
          <cell r="AO43">
            <v>-151.24590000000001</v>
          </cell>
          <cell r="AP43">
            <v>-11.786799999999999</v>
          </cell>
          <cell r="AQ43">
            <v>-11.975100000000001</v>
          </cell>
          <cell r="AR43">
            <v>-12.579600000000003</v>
          </cell>
          <cell r="AS43">
            <v>-12.980199999999996</v>
          </cell>
          <cell r="AT43">
            <v>-13.400999999999996</v>
          </cell>
          <cell r="AU43">
            <v>-13.54290000000001</v>
          </cell>
          <cell r="AV43">
            <v>-13.426099999999991</v>
          </cell>
          <cell r="AW43">
            <v>-10.374400000000009</v>
          </cell>
          <cell r="AX43">
            <v>-13.202199999999976</v>
          </cell>
          <cell r="AY43">
            <v>-13.562400000000025</v>
          </cell>
          <cell r="AZ43">
            <v>-12.544599999999974</v>
          </cell>
          <cell r="BA43">
            <v>-11.870600000000024</v>
          </cell>
          <cell r="BB43">
            <v>-10.282999999999999</v>
          </cell>
          <cell r="BC43">
            <v>-21.193800000000003</v>
          </cell>
          <cell r="BD43">
            <v>-33.253600000000006</v>
          </cell>
          <cell r="BE43">
            <v>-44.1081</v>
          </cell>
          <cell r="BF43">
            <v>-57.323999999999998</v>
          </cell>
          <cell r="BG43">
            <v>-71.639099999999999</v>
          </cell>
          <cell r="BH43">
            <v>-85.006500000000003</v>
          </cell>
          <cell r="BI43">
            <v>-94.479420000000005</v>
          </cell>
          <cell r="BJ43">
            <v>-107.5454</v>
          </cell>
          <cell r="BK43">
            <v>-121.627475</v>
          </cell>
          <cell r="BL43">
            <v>-133.714831</v>
          </cell>
          <cell r="BM43">
            <v>-145.57846297999998</v>
          </cell>
          <cell r="BN43">
            <v>-10.282999999999999</v>
          </cell>
          <cell r="BO43">
            <v>-10.910800000000004</v>
          </cell>
          <cell r="BP43">
            <v>-12.059800000000003</v>
          </cell>
          <cell r="BQ43">
            <v>-10.854499999999994</v>
          </cell>
          <cell r="BR43">
            <v>-13.215899999999998</v>
          </cell>
          <cell r="BS43">
            <v>-14.315100000000001</v>
          </cell>
          <cell r="BT43">
            <v>-13.367400000000004</v>
          </cell>
          <cell r="BU43">
            <v>-9.472920000000002</v>
          </cell>
          <cell r="BV43">
            <v>-13.065979999999996</v>
          </cell>
          <cell r="BW43">
            <v>-14.082075000000003</v>
          </cell>
          <cell r="BX43">
            <v>-12.087356</v>
          </cell>
          <cell r="BY43">
            <v>-11.86363197999998</v>
          </cell>
          <cell r="BZ43">
            <v>-10.4038</v>
          </cell>
          <cell r="CA43">
            <v>-20.762999999999998</v>
          </cell>
          <cell r="CB43">
            <v>-32.157899999999998</v>
          </cell>
          <cell r="CC43">
            <v>-42.9069</v>
          </cell>
          <cell r="CD43">
            <v>-55.173299999999998</v>
          </cell>
          <cell r="CE43">
            <v>-67.313261999999995</v>
          </cell>
          <cell r="CF43">
            <v>-78.899555000000007</v>
          </cell>
          <cell r="CG43">
            <v>-86.806548000000006</v>
          </cell>
          <cell r="CH43">
            <v>-98.681376999999998</v>
          </cell>
          <cell r="CI43">
            <v>-112.05483099999999</v>
          </cell>
          <cell r="CJ43">
            <v>-124.880752</v>
          </cell>
          <cell r="CK43">
            <v>-136.937521</v>
          </cell>
          <cell r="CL43">
            <v>-10.4038</v>
          </cell>
          <cell r="CM43">
            <v>-10.359199999999998</v>
          </cell>
          <cell r="CN43">
            <v>-11.3949</v>
          </cell>
          <cell r="CO43">
            <v>-10.749000000000002</v>
          </cell>
          <cell r="CP43">
            <v>-12.266399999999997</v>
          </cell>
          <cell r="CQ43">
            <v>-12.139961999999997</v>
          </cell>
          <cell r="CR43">
            <v>-11.586293000000012</v>
          </cell>
          <cell r="CS43">
            <v>-7.9069929999999999</v>
          </cell>
          <cell r="CT43">
            <v>-11.874828999999991</v>
          </cell>
          <cell r="CU43">
            <v>-13.373453999999995</v>
          </cell>
          <cell r="CV43">
            <v>-12.825921000000008</v>
          </cell>
          <cell r="CW43">
            <v>-12.056769000000003</v>
          </cell>
          <cell r="CX43">
            <v>-10.648586</v>
          </cell>
          <cell r="CY43">
            <v>-21.576546</v>
          </cell>
          <cell r="CZ43">
            <v>-32.929886000000003</v>
          </cell>
          <cell r="DA43">
            <v>-42.127454999999998</v>
          </cell>
          <cell r="DB43">
            <v>-53.940697999999998</v>
          </cell>
          <cell r="DC43">
            <v>-64.863039000000001</v>
          </cell>
          <cell r="DD43">
            <v>-76.363364000000004</v>
          </cell>
          <cell r="DE43">
            <v>-83.698390000000003</v>
          </cell>
          <cell r="DF43">
            <v>-94.763328000000001</v>
          </cell>
          <cell r="DG43">
            <v>-106.74549999999999</v>
          </cell>
          <cell r="DH43">
            <v>-118.3173</v>
          </cell>
          <cell r="DI43">
            <v>-128.7568</v>
          </cell>
          <cell r="DJ43">
            <v>-10.648586</v>
          </cell>
          <cell r="DK43">
            <v>-10.927960000000001</v>
          </cell>
          <cell r="DL43">
            <v>-11.353340000000003</v>
          </cell>
          <cell r="DM43">
            <v>-9.1975689999999943</v>
          </cell>
          <cell r="DN43">
            <v>-11.813243</v>
          </cell>
          <cell r="DO43">
            <v>-10.922341000000003</v>
          </cell>
          <cell r="DP43">
            <v>-11.500325000000004</v>
          </cell>
          <cell r="DQ43">
            <v>-7.3350259999999992</v>
          </cell>
          <cell r="DR43">
            <v>-11.064937999999998</v>
          </cell>
          <cell r="DS43">
            <v>-11.982171999999991</v>
          </cell>
          <cell r="DT43">
            <v>-11.57180000000001</v>
          </cell>
          <cell r="DU43">
            <v>-10.439499999999995</v>
          </cell>
        </row>
        <row r="44">
          <cell r="A44" t="str">
            <v>CE-REACTE-120</v>
          </cell>
          <cell r="B44" t="str">
            <v>CE</v>
          </cell>
          <cell r="C44" t="str">
            <v>REACTE</v>
          </cell>
          <cell r="D44">
            <v>120</v>
          </cell>
          <cell r="E44" t="str">
            <v>Margine Diretto</v>
          </cell>
          <cell r="F44">
            <v>2.6744079999999997</v>
          </cell>
          <cell r="G44">
            <v>5.7354339900000006</v>
          </cell>
          <cell r="H44">
            <v>10.791530139999985</v>
          </cell>
          <cell r="I44">
            <v>13.144060320000023</v>
          </cell>
          <cell r="J44">
            <v>0</v>
          </cell>
          <cell r="K44">
            <v>0</v>
          </cell>
          <cell r="L44">
            <v>0</v>
          </cell>
          <cell r="M44">
            <v>0</v>
          </cell>
          <cell r="N44">
            <v>0</v>
          </cell>
          <cell r="O44">
            <v>0</v>
          </cell>
          <cell r="P44">
            <v>0</v>
          </cell>
          <cell r="Q44">
            <v>0</v>
          </cell>
          <cell r="R44">
            <v>2.6744079999999997</v>
          </cell>
          <cell r="S44">
            <v>3.061025990000001</v>
          </cell>
          <cell r="T44">
            <v>5.0560961499999841</v>
          </cell>
          <cell r="U44">
            <v>2.3525301800000378</v>
          </cell>
          <cell r="V44">
            <v>-13.144060320000023</v>
          </cell>
          <cell r="W44">
            <v>0</v>
          </cell>
          <cell r="X44">
            <v>0</v>
          </cell>
          <cell r="Y44">
            <v>0</v>
          </cell>
          <cell r="Z44">
            <v>0</v>
          </cell>
          <cell r="AA44">
            <v>0</v>
          </cell>
          <cell r="AB44">
            <v>0</v>
          </cell>
          <cell r="AC44">
            <v>0</v>
          </cell>
          <cell r="AD44">
            <v>2.6462000000000003</v>
          </cell>
          <cell r="AE44">
            <v>5.8740000000000023</v>
          </cell>
          <cell r="AF44">
            <v>9.1238000000000028</v>
          </cell>
          <cell r="AG44">
            <v>12.767899999999997</v>
          </cell>
          <cell r="AH44">
            <v>16.48940000000001</v>
          </cell>
          <cell r="AI44">
            <v>20.179899999999989</v>
          </cell>
          <cell r="AJ44">
            <v>23.912999999999997</v>
          </cell>
          <cell r="AK44">
            <v>26.372500000000002</v>
          </cell>
          <cell r="AL44">
            <v>30.087999999999994</v>
          </cell>
          <cell r="AM44">
            <v>33.99369999999999</v>
          </cell>
          <cell r="AN44">
            <v>37.420100000000019</v>
          </cell>
          <cell r="AO44">
            <v>40.717199999999991</v>
          </cell>
          <cell r="AP44">
            <v>2.6462000000000003</v>
          </cell>
          <cell r="AQ44">
            <v>3.227800000000002</v>
          </cell>
          <cell r="AR44">
            <v>3.2498000000000005</v>
          </cell>
          <cell r="AS44">
            <v>3.6440999999999946</v>
          </cell>
          <cell r="AT44">
            <v>3.7215000000000131</v>
          </cell>
          <cell r="AU44">
            <v>3.6904999999999788</v>
          </cell>
          <cell r="AV44">
            <v>3.7331000000000074</v>
          </cell>
          <cell r="AW44">
            <v>2.4595000000000056</v>
          </cell>
          <cell r="AX44">
            <v>3.7154999999999916</v>
          </cell>
          <cell r="AY44">
            <v>3.905699999999996</v>
          </cell>
          <cell r="AZ44">
            <v>3.4264000000000294</v>
          </cell>
          <cell r="BA44">
            <v>3.2970999999999719</v>
          </cell>
          <cell r="BB44">
            <v>4.0804000000000009</v>
          </cell>
          <cell r="BC44">
            <v>7.4554999999999971</v>
          </cell>
          <cell r="BD44">
            <v>11.327299999999994</v>
          </cell>
          <cell r="BE44">
            <v>15.857999999999997</v>
          </cell>
          <cell r="BF44">
            <v>20.169899999999998</v>
          </cell>
          <cell r="BG44">
            <v>23.610100000000003</v>
          </cell>
          <cell r="BH44">
            <v>27.336199999999991</v>
          </cell>
          <cell r="BI44">
            <v>30.366804000000002</v>
          </cell>
          <cell r="BJ44">
            <v>32.135199999999998</v>
          </cell>
          <cell r="BK44">
            <v>33.814921999999996</v>
          </cell>
          <cell r="BL44">
            <v>35.806738999999993</v>
          </cell>
          <cell r="BM44">
            <v>35.129693779999997</v>
          </cell>
          <cell r="BN44">
            <v>4.0804000000000009</v>
          </cell>
          <cell r="BO44">
            <v>3.3750999999999962</v>
          </cell>
          <cell r="BP44">
            <v>3.8717999999999968</v>
          </cell>
          <cell r="BQ44">
            <v>4.5307000000000031</v>
          </cell>
          <cell r="BR44">
            <v>4.3119000000000014</v>
          </cell>
          <cell r="BS44">
            <v>3.4402000000000044</v>
          </cell>
          <cell r="BT44">
            <v>3.7260999999999882</v>
          </cell>
          <cell r="BU44">
            <v>3.030604000000011</v>
          </cell>
          <cell r="BV44">
            <v>1.7683959999999956</v>
          </cell>
          <cell r="BW44">
            <v>1.6797219999999982</v>
          </cell>
          <cell r="BX44">
            <v>1.9918169999999975</v>
          </cell>
          <cell r="BY44">
            <v>-0.67704521999999656</v>
          </cell>
          <cell r="BZ44">
            <v>2.8018999999999998</v>
          </cell>
          <cell r="CA44">
            <v>5.1959000000000017</v>
          </cell>
          <cell r="CB44">
            <v>7.8839000000000041</v>
          </cell>
          <cell r="CC44">
            <v>10.341700000000003</v>
          </cell>
          <cell r="CD44">
            <v>13.379199999999997</v>
          </cell>
          <cell r="CE44">
            <v>16.306263999999999</v>
          </cell>
          <cell r="CF44">
            <v>19.009009999999989</v>
          </cell>
          <cell r="CG44">
            <v>20.799256</v>
          </cell>
          <cell r="CH44">
            <v>23.594771000000009</v>
          </cell>
          <cell r="CI44">
            <v>26.980513000000016</v>
          </cell>
          <cell r="CJ44">
            <v>30.054276999999985</v>
          </cell>
          <cell r="CK44">
            <v>32.112479000000008</v>
          </cell>
          <cell r="CL44">
            <v>2.8018999999999998</v>
          </cell>
          <cell r="CM44">
            <v>2.3940000000000019</v>
          </cell>
          <cell r="CN44">
            <v>2.6880000000000024</v>
          </cell>
          <cell r="CO44">
            <v>2.4577999999999989</v>
          </cell>
          <cell r="CP44">
            <v>3.0374999999999943</v>
          </cell>
          <cell r="CQ44">
            <v>2.9270640000000014</v>
          </cell>
          <cell r="CR44">
            <v>2.7027459999999905</v>
          </cell>
          <cell r="CS44">
            <v>1.7902460000000104</v>
          </cell>
          <cell r="CT44">
            <v>2.7955150000000089</v>
          </cell>
          <cell r="CU44">
            <v>3.3857420000000076</v>
          </cell>
          <cell r="CV44">
            <v>3.0737639999999686</v>
          </cell>
          <cell r="CW44">
            <v>2.0582020000000227</v>
          </cell>
          <cell r="CX44">
            <v>2.1441569999999999</v>
          </cell>
          <cell r="CY44">
            <v>4.1968019999999981</v>
          </cell>
          <cell r="CZ44">
            <v>6.510866</v>
          </cell>
          <cell r="DA44">
            <v>8.5227509999999995</v>
          </cell>
          <cell r="DB44">
            <v>11.223589000000004</v>
          </cell>
          <cell r="DC44">
            <v>13.389977999999999</v>
          </cell>
          <cell r="DD44">
            <v>15.151499999999999</v>
          </cell>
          <cell r="DE44">
            <v>16.552825999999996</v>
          </cell>
          <cell r="DF44">
            <v>18.750405999999998</v>
          </cell>
          <cell r="DG44">
            <v>21.314099999999996</v>
          </cell>
          <cell r="DH44">
            <v>23.674199999999999</v>
          </cell>
          <cell r="DI44">
            <v>27.580399999999997</v>
          </cell>
          <cell r="DJ44">
            <v>2.1441569999999999</v>
          </cell>
          <cell r="DK44">
            <v>2.0526449999999983</v>
          </cell>
          <cell r="DL44">
            <v>2.3140640000000019</v>
          </cell>
          <cell r="DM44">
            <v>2.0118849999999995</v>
          </cell>
          <cell r="DN44">
            <v>2.7008380000000045</v>
          </cell>
          <cell r="DO44">
            <v>2.1663889999999952</v>
          </cell>
          <cell r="DP44">
            <v>1.7615219999999994</v>
          </cell>
          <cell r="DQ44">
            <v>1.4013259999999974</v>
          </cell>
          <cell r="DR44">
            <v>2.1975800000000021</v>
          </cell>
          <cell r="DS44">
            <v>2.5636939999999981</v>
          </cell>
          <cell r="DT44">
            <v>2.3601000000000028</v>
          </cell>
          <cell r="DU44">
            <v>3.9061999999999983</v>
          </cell>
        </row>
        <row r="45">
          <cell r="A45" t="str">
            <v>CE-REACTE-130</v>
          </cell>
          <cell r="B45" t="str">
            <v>CE</v>
          </cell>
          <cell r="C45" t="str">
            <v>REACTE</v>
          </cell>
          <cell r="D45">
            <v>130</v>
          </cell>
          <cell r="E45" t="str">
            <v>MD %</v>
          </cell>
          <cell r="F45">
            <v>0.18885993807836152</v>
          </cell>
          <cell r="G45">
            <v>0.19534074167316884</v>
          </cell>
          <cell r="H45">
            <v>0.23775229417186852</v>
          </cell>
          <cell r="I45">
            <v>0.22232928962736884</v>
          </cell>
          <cell r="J45" t="e">
            <v>#DIV/0!</v>
          </cell>
          <cell r="K45" t="e">
            <v>#DIV/0!</v>
          </cell>
          <cell r="L45" t="e">
            <v>#DIV/0!</v>
          </cell>
          <cell r="M45" t="e">
            <v>#DIV/0!</v>
          </cell>
          <cell r="N45" t="e">
            <v>#DIV/0!</v>
          </cell>
          <cell r="O45" t="e">
            <v>#DIV/0!</v>
          </cell>
          <cell r="P45" t="e">
            <v>#DIV/0!</v>
          </cell>
          <cell r="Q45" t="e">
            <v>#DIV/0!</v>
          </cell>
          <cell r="R45">
            <v>0.18885993807836152</v>
          </cell>
          <cell r="S45">
            <v>0.20137831424148481</v>
          </cell>
          <cell r="T45">
            <v>0.31544160607278643</v>
          </cell>
          <cell r="U45">
            <v>0.17134254285392345</v>
          </cell>
          <cell r="V45">
            <v>0.22232928962736884</v>
          </cell>
          <cell r="W45" t="e">
            <v>#DIV/0!</v>
          </cell>
          <cell r="X45" t="e">
            <v>#DIV/0!</v>
          </cell>
          <cell r="Y45" t="e">
            <v>#DIV/0!</v>
          </cell>
          <cell r="Z45" t="e">
            <v>#DIV/0!</v>
          </cell>
          <cell r="AA45" t="e">
            <v>#DIV/0!</v>
          </cell>
          <cell r="AB45" t="e">
            <v>#DIV/0!</v>
          </cell>
          <cell r="AC45" t="e">
            <v>#DIV/0!</v>
          </cell>
          <cell r="AD45">
            <v>0.18334372618305275</v>
          </cell>
          <cell r="AE45">
            <v>0.19820555474947621</v>
          </cell>
          <cell r="AF45">
            <v>0.20067612003000093</v>
          </cell>
          <cell r="AG45">
            <v>0.20563669277946706</v>
          </cell>
          <cell r="AH45">
            <v>0.2081676915521746</v>
          </cell>
          <cell r="AI45">
            <v>0.20923630444136834</v>
          </cell>
          <cell r="AJ45">
            <v>0.21049305178394906</v>
          </cell>
          <cell r="AK45">
            <v>0.20857950024755098</v>
          </cell>
          <cell r="AL45">
            <v>0.20988264903600329</v>
          </cell>
          <cell r="AM45">
            <v>0.21137153317531412</v>
          </cell>
          <cell r="AN45">
            <v>0.21165765625123742</v>
          </cell>
          <cell r="AO45">
            <v>0.21210951479737508</v>
          </cell>
          <cell r="AP45">
            <v>0.18334372618305275</v>
          </cell>
          <cell r="AQ45">
            <v>0.21231475573739231</v>
          </cell>
          <cell r="AR45">
            <v>0.20530152753736716</v>
          </cell>
          <cell r="AS45">
            <v>0.2192032145714404</v>
          </cell>
          <cell r="AT45">
            <v>0.21734559789750393</v>
          </cell>
          <cell r="AU45">
            <v>0.21414810774426296</v>
          </cell>
          <cell r="AV45">
            <v>0.21755676255303322</v>
          </cell>
          <cell r="AW45">
            <v>0.19164088858414066</v>
          </cell>
          <cell r="AX45">
            <v>0.2196220526430897</v>
          </cell>
          <cell r="AY45">
            <v>0.22359043055627065</v>
          </cell>
          <cell r="AZ45">
            <v>0.21453885166865122</v>
          </cell>
          <cell r="BA45">
            <v>0.21737639853108728</v>
          </cell>
          <cell r="BB45">
            <v>0.28408315579876636</v>
          </cell>
          <cell r="BC45">
            <v>0.26023323431986112</v>
          </cell>
          <cell r="BD45">
            <v>0.25408414814416025</v>
          </cell>
          <cell r="BE45">
            <v>0.26444941391886412</v>
          </cell>
          <cell r="BF45">
            <v>0.26027726053276451</v>
          </cell>
          <cell r="BG45">
            <v>0.24787714752459866</v>
          </cell>
          <cell r="BH45">
            <v>0.24332867200093991</v>
          </cell>
          <cell r="BI45">
            <v>0.24323365999439439</v>
          </cell>
          <cell r="BJ45">
            <v>0.23006201290658831</v>
          </cell>
          <cell r="BK45">
            <v>0.21753989035565371</v>
          </cell>
          <cell r="BL45">
            <v>0.21122231819820919</v>
          </cell>
          <cell r="BM45">
            <v>0.19440015553175077</v>
          </cell>
          <cell r="BN45">
            <v>0.28408315579876636</v>
          </cell>
          <cell r="BO45">
            <v>0.23625392869892664</v>
          </cell>
          <cell r="BP45">
            <v>0.2430264380225462</v>
          </cell>
          <cell r="BQ45">
            <v>0.29448430959623562</v>
          </cell>
          <cell r="BR45">
            <v>0.24600349159620727</v>
          </cell>
          <cell r="BS45">
            <v>0.19375623053398158</v>
          </cell>
          <cell r="BT45">
            <v>0.2179834439991804</v>
          </cell>
          <cell r="BU45">
            <v>0.24237998823371779</v>
          </cell>
          <cell r="BV45">
            <v>0.11920932838698417</v>
          </cell>
          <cell r="BW45">
            <v>0.10656919385524366</v>
          </cell>
          <cell r="BX45">
            <v>0.14147258507300095</v>
          </cell>
          <cell r="BY45">
            <v>-6.0522949003615253E-2</v>
          </cell>
          <cell r="BZ45">
            <v>0.21217353112671042</v>
          </cell>
          <cell r="CA45">
            <v>0.20015871242618147</v>
          </cell>
          <cell r="CB45">
            <v>0.19689174812321134</v>
          </cell>
          <cell r="CC45">
            <v>0.19421543477199404</v>
          </cell>
          <cell r="CD45">
            <v>0.19516720761460193</v>
          </cell>
          <cell r="CE45">
            <v>0.19500545841410294</v>
          </cell>
          <cell r="CF45">
            <v>0.1941506343188667</v>
          </cell>
          <cell r="CG45">
            <v>0.19329120945929643</v>
          </cell>
          <cell r="CH45">
            <v>0.1929629889878442</v>
          </cell>
          <cell r="CI45">
            <v>0.19405506703389042</v>
          </cell>
          <cell r="CJ45">
            <v>0.19397987139499609</v>
          </cell>
          <cell r="CK45">
            <v>0.18995846790890272</v>
          </cell>
          <cell r="CL45">
            <v>0.21217353112671042</v>
          </cell>
          <cell r="CM45">
            <v>0.18771759244738589</v>
          </cell>
          <cell r="CN45">
            <v>0.19086977824169751</v>
          </cell>
          <cell r="CO45">
            <v>0.18610109943362499</v>
          </cell>
          <cell r="CP45">
            <v>0.19847881912453663</v>
          </cell>
          <cell r="CQ45">
            <v>0.19426952604979919</v>
          </cell>
          <cell r="CR45">
            <v>0.18914819953952047</v>
          </cell>
          <cell r="CS45">
            <v>0.18461399167330086</v>
          </cell>
          <cell r="CT45">
            <v>0.19055551798921749</v>
          </cell>
          <cell r="CU45">
            <v>0.20202293713851233</v>
          </cell>
          <cell r="CV45">
            <v>0.19332232053653725</v>
          </cell>
          <cell r="CW45">
            <v>0.14581694854350172</v>
          </cell>
          <cell r="CX45">
            <v>0.16760729110246331</v>
          </cell>
          <cell r="CY45">
            <v>0.16283495648295279</v>
          </cell>
          <cell r="CZ45">
            <v>0.16507966176709815</v>
          </cell>
          <cell r="DA45">
            <v>0.16826685759185264</v>
          </cell>
          <cell r="DB45">
            <v>0.17223527666312077</v>
          </cell>
          <cell r="DC45">
            <v>0.1711113323592367</v>
          </cell>
          <cell r="DD45">
            <v>0.16556326849810976</v>
          </cell>
          <cell r="DE45">
            <v>0.16511346854885028</v>
          </cell>
          <cell r="DF45">
            <v>0.16518182724920316</v>
          </cell>
          <cell r="DG45">
            <v>0.16643890813340037</v>
          </cell>
          <cell r="DH45">
            <v>0.16672969860871953</v>
          </cell>
          <cell r="DI45">
            <v>0.17641610569973107</v>
          </cell>
          <cell r="DJ45">
            <v>0.16760729110246331</v>
          </cell>
          <cell r="DK45">
            <v>0.15813168954759801</v>
          </cell>
          <cell r="DL45">
            <v>0.16931262147515366</v>
          </cell>
          <cell r="DM45">
            <v>0.17948108801731116</v>
          </cell>
          <cell r="DN45">
            <v>0.1860839828577506</v>
          </cell>
          <cell r="DO45">
            <v>0.16551560006203778</v>
          </cell>
          <cell r="DP45">
            <v>0.13282629485923031</v>
          </cell>
          <cell r="DQ45">
            <v>0.16040173289720905</v>
          </cell>
          <cell r="DR45">
            <v>0.16569854985305218</v>
          </cell>
          <cell r="DS45">
            <v>0.17624897685706714</v>
          </cell>
          <cell r="DT45">
            <v>0.16940259404675603</v>
          </cell>
          <cell r="DU45">
            <v>0.27229065155412424</v>
          </cell>
        </row>
        <row r="46">
          <cell r="A46" t="str">
            <v>CE-REACTE-140</v>
          </cell>
          <cell r="B46" t="str">
            <v>CE</v>
          </cell>
          <cell r="C46" t="str">
            <v>REACTE</v>
          </cell>
          <cell r="D46">
            <v>140</v>
          </cell>
          <cell r="E46" t="str">
            <v>Fondi rettificativi dell'attivo</v>
          </cell>
          <cell r="F46">
            <v>0</v>
          </cell>
          <cell r="G46">
            <v>0</v>
          </cell>
          <cell r="H46">
            <v>0</v>
          </cell>
          <cell r="I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cell r="BZ46">
            <v>0</v>
          </cell>
          <cell r="CA46">
            <v>0</v>
          </cell>
          <cell r="CB46">
            <v>0</v>
          </cell>
          <cell r="CC46">
            <v>0</v>
          </cell>
          <cell r="CD46">
            <v>0</v>
          </cell>
          <cell r="CE46">
            <v>0</v>
          </cell>
          <cell r="CF46">
            <v>0</v>
          </cell>
          <cell r="CG46">
            <v>0</v>
          </cell>
          <cell r="CH46">
            <v>0</v>
          </cell>
          <cell r="CI46">
            <v>0</v>
          </cell>
          <cell r="CJ46">
            <v>0</v>
          </cell>
          <cell r="CK46">
            <v>0</v>
          </cell>
          <cell r="CL46">
            <v>0</v>
          </cell>
          <cell r="CM46">
            <v>0</v>
          </cell>
          <cell r="CN46">
            <v>0</v>
          </cell>
          <cell r="CO46">
            <v>0</v>
          </cell>
          <cell r="CP46">
            <v>0</v>
          </cell>
          <cell r="CQ46">
            <v>0</v>
          </cell>
          <cell r="CR46">
            <v>0</v>
          </cell>
          <cell r="CS46">
            <v>0</v>
          </cell>
          <cell r="CT46">
            <v>0</v>
          </cell>
          <cell r="CU46">
            <v>0</v>
          </cell>
          <cell r="CV46">
            <v>0</v>
          </cell>
          <cell r="CW46">
            <v>0</v>
          </cell>
          <cell r="CX46">
            <v>0</v>
          </cell>
          <cell r="CY46">
            <v>0</v>
          </cell>
          <cell r="CZ46">
            <v>0</v>
          </cell>
          <cell r="DA46">
            <v>0</v>
          </cell>
          <cell r="DB46">
            <v>0</v>
          </cell>
          <cell r="DC46">
            <v>0</v>
          </cell>
          <cell r="DD46">
            <v>0</v>
          </cell>
          <cell r="DE46">
            <v>0</v>
          </cell>
          <cell r="DF46">
            <v>0</v>
          </cell>
          <cell r="DG46">
            <v>0</v>
          </cell>
          <cell r="DH46">
            <v>0</v>
          </cell>
          <cell r="DI46">
            <v>0</v>
          </cell>
          <cell r="DJ46">
            <v>0</v>
          </cell>
          <cell r="DK46">
            <v>0</v>
          </cell>
          <cell r="DL46">
            <v>0</v>
          </cell>
          <cell r="DM46">
            <v>0</v>
          </cell>
          <cell r="DN46">
            <v>0</v>
          </cell>
          <cell r="DO46">
            <v>0</v>
          </cell>
          <cell r="DP46">
            <v>0</v>
          </cell>
          <cell r="DQ46">
            <v>0</v>
          </cell>
          <cell r="DR46">
            <v>0</v>
          </cell>
          <cell r="DS46">
            <v>0</v>
          </cell>
          <cell r="DT46">
            <v>0</v>
          </cell>
          <cell r="DU46">
            <v>0</v>
          </cell>
        </row>
        <row r="47">
          <cell r="A47" t="str">
            <v>CE-REACTE-150</v>
          </cell>
          <cell r="B47" t="str">
            <v>CE</v>
          </cell>
          <cell r="C47" t="str">
            <v>REACTE</v>
          </cell>
          <cell r="D47">
            <v>150</v>
          </cell>
          <cell r="E47" t="str">
            <v>Altri Fondi</v>
          </cell>
          <cell r="F47">
            <v>-0.213421</v>
          </cell>
          <cell r="G47">
            <v>-0.63455349000000005</v>
          </cell>
          <cell r="H47">
            <v>-3.2877125299999999</v>
          </cell>
          <cell r="I47">
            <v>-2.5519865100000003</v>
          </cell>
          <cell r="R47">
            <v>-0.213421</v>
          </cell>
          <cell r="S47">
            <v>-0.42113249000000008</v>
          </cell>
          <cell r="T47">
            <v>-2.6531590399999998</v>
          </cell>
          <cell r="U47">
            <v>0.73572601999999954</v>
          </cell>
          <cell r="V47">
            <v>2.5519865100000003</v>
          </cell>
          <cell r="W47">
            <v>0</v>
          </cell>
          <cell r="X47">
            <v>0</v>
          </cell>
          <cell r="Y47">
            <v>0</v>
          </cell>
          <cell r="Z47">
            <v>0</v>
          </cell>
          <cell r="AA47">
            <v>0</v>
          </cell>
          <cell r="AB47">
            <v>0</v>
          </cell>
          <cell r="AC47">
            <v>0</v>
          </cell>
          <cell r="AD47">
            <v>5.1999999999999998E-2</v>
          </cell>
          <cell r="AE47">
            <v>5.1999999999999998E-2</v>
          </cell>
          <cell r="AF47">
            <v>5.1999999999999998E-2</v>
          </cell>
          <cell r="AG47">
            <v>5.1999999999999998E-2</v>
          </cell>
          <cell r="AH47">
            <v>5.1999999999999998E-2</v>
          </cell>
          <cell r="AI47">
            <v>5.1999999999999998E-2</v>
          </cell>
          <cell r="AJ47">
            <v>5.1999999999999998E-2</v>
          </cell>
          <cell r="AK47">
            <v>5.1999999999999998E-2</v>
          </cell>
          <cell r="AL47">
            <v>5.1999999999999998E-2</v>
          </cell>
          <cell r="AM47">
            <v>5.1999999999999998E-2</v>
          </cell>
          <cell r="AN47">
            <v>5.1999999999999998E-2</v>
          </cell>
          <cell r="AO47">
            <v>0.2641</v>
          </cell>
          <cell r="AP47">
            <v>5.1999999999999998E-2</v>
          </cell>
          <cell r="AQ47">
            <v>0</v>
          </cell>
          <cell r="AR47">
            <v>0</v>
          </cell>
          <cell r="AS47">
            <v>0</v>
          </cell>
          <cell r="AT47">
            <v>0</v>
          </cell>
          <cell r="AU47">
            <v>0</v>
          </cell>
          <cell r="AV47">
            <v>0</v>
          </cell>
          <cell r="AW47">
            <v>0</v>
          </cell>
          <cell r="AX47">
            <v>0</v>
          </cell>
          <cell r="AY47">
            <v>0</v>
          </cell>
          <cell r="AZ47">
            <v>0</v>
          </cell>
          <cell r="BA47">
            <v>0.21210000000000001</v>
          </cell>
          <cell r="BB47">
            <v>-0.89690000000000003</v>
          </cell>
          <cell r="BC47">
            <v>-1.4476</v>
          </cell>
          <cell r="BD47">
            <v>-1.7807999999999999</v>
          </cell>
          <cell r="BE47">
            <v>-2.5777999999999999</v>
          </cell>
          <cell r="BF47">
            <v>-2.6648999999999998</v>
          </cell>
          <cell r="BG47">
            <v>-2.6775000000000002</v>
          </cell>
          <cell r="BH47">
            <v>-2.8742000000000001</v>
          </cell>
          <cell r="BI47">
            <v>-3.638703</v>
          </cell>
          <cell r="BJ47">
            <v>-2.7517999999999998</v>
          </cell>
          <cell r="BK47">
            <v>-2.6391819999999999</v>
          </cell>
          <cell r="BL47">
            <v>-2.6691850000000001</v>
          </cell>
          <cell r="BM47">
            <v>-0.20367422999999998</v>
          </cell>
          <cell r="BN47">
            <v>-0.89690000000000003</v>
          </cell>
          <cell r="BO47">
            <v>-0.55069999999999997</v>
          </cell>
          <cell r="BP47">
            <v>-0.33319999999999994</v>
          </cell>
          <cell r="BQ47">
            <v>-0.79699999999999993</v>
          </cell>
          <cell r="BR47">
            <v>-8.7099999999999955E-2</v>
          </cell>
          <cell r="BS47">
            <v>-1.2600000000000389E-2</v>
          </cell>
          <cell r="BT47">
            <v>-0.19669999999999987</v>
          </cell>
          <cell r="BU47">
            <v>-0.76450299999999993</v>
          </cell>
          <cell r="BV47">
            <v>0.88690300000000022</v>
          </cell>
          <cell r="BW47">
            <v>0.11261799999999988</v>
          </cell>
          <cell r="BX47">
            <v>-3.0003000000000224E-2</v>
          </cell>
          <cell r="BY47">
            <v>2.4655107700000003</v>
          </cell>
          <cell r="BZ47">
            <v>0</v>
          </cell>
          <cell r="CA47">
            <v>0</v>
          </cell>
          <cell r="CB47">
            <v>0</v>
          </cell>
          <cell r="CC47">
            <v>0</v>
          </cell>
          <cell r="CD47">
            <v>0</v>
          </cell>
          <cell r="CE47">
            <v>2.5000000000000001E-2</v>
          </cell>
          <cell r="CF47">
            <v>2.5000000000000001E-2</v>
          </cell>
          <cell r="CG47">
            <v>2.5000000000000001E-2</v>
          </cell>
          <cell r="CH47">
            <v>2.5000000000000001E-2</v>
          </cell>
          <cell r="CI47">
            <v>2.5000000000000001E-2</v>
          </cell>
          <cell r="CJ47">
            <v>2.5000000000000001E-2</v>
          </cell>
          <cell r="CK47">
            <v>2.5000000000000001E-2</v>
          </cell>
          <cell r="CL47">
            <v>0</v>
          </cell>
          <cell r="CM47">
            <v>0</v>
          </cell>
          <cell r="CN47">
            <v>0</v>
          </cell>
          <cell r="CO47">
            <v>0</v>
          </cell>
          <cell r="CP47">
            <v>0</v>
          </cell>
          <cell r="CQ47">
            <v>2.5000000000000001E-2</v>
          </cell>
          <cell r="CR47">
            <v>0</v>
          </cell>
          <cell r="CS47">
            <v>0</v>
          </cell>
          <cell r="CT47">
            <v>0</v>
          </cell>
          <cell r="CU47">
            <v>0</v>
          </cell>
          <cell r="CV47">
            <v>0</v>
          </cell>
          <cell r="CW47">
            <v>0</v>
          </cell>
          <cell r="CX47">
            <v>-6.6799999999999997E-4</v>
          </cell>
          <cell r="CY47">
            <v>-1.5668999999999999E-2</v>
          </cell>
          <cell r="CZ47">
            <v>-0.15106</v>
          </cell>
          <cell r="DA47">
            <v>-0.39066899999999999</v>
          </cell>
          <cell r="DB47">
            <v>-0.391127</v>
          </cell>
          <cell r="DC47">
            <v>-0.21612600000000001</v>
          </cell>
          <cell r="DD47">
            <v>0.19053</v>
          </cell>
          <cell r="DE47">
            <v>5.5300000000000002E-3</v>
          </cell>
          <cell r="DF47">
            <v>6.053E-2</v>
          </cell>
          <cell r="DG47">
            <v>-1.3300000000000034E-2</v>
          </cell>
          <cell r="DH47">
            <v>-0.28279999999999994</v>
          </cell>
          <cell r="DI47">
            <v>-1.2019</v>
          </cell>
          <cell r="DJ47">
            <v>-6.6799999999999997E-4</v>
          </cell>
          <cell r="DK47">
            <v>-1.5000999999999999E-2</v>
          </cell>
          <cell r="DL47">
            <v>-0.13539100000000001</v>
          </cell>
          <cell r="DM47">
            <v>-0.23960899999999999</v>
          </cell>
          <cell r="DN47">
            <v>-4.5800000000001395E-4</v>
          </cell>
          <cell r="DO47">
            <v>0.17500099999999999</v>
          </cell>
          <cell r="DP47">
            <v>0.40665600000000002</v>
          </cell>
          <cell r="DQ47">
            <v>-0.185</v>
          </cell>
          <cell r="DR47">
            <v>5.5E-2</v>
          </cell>
          <cell r="DS47">
            <v>-7.3830000000000034E-2</v>
          </cell>
          <cell r="DT47">
            <v>-0.26949999999999991</v>
          </cell>
          <cell r="DU47">
            <v>-0.91910000000000003</v>
          </cell>
        </row>
        <row r="48">
          <cell r="A48" t="str">
            <v>CE-REACTE-160</v>
          </cell>
          <cell r="B48" t="str">
            <v>CE</v>
          </cell>
          <cell r="C48" t="str">
            <v>REACTE</v>
          </cell>
          <cell r="D48">
            <v>160</v>
          </cell>
          <cell r="E48" t="str">
            <v>(Acc)/Utilizzo Fondo Rischi</v>
          </cell>
          <cell r="F48">
            <v>-0.213421</v>
          </cell>
          <cell r="G48">
            <v>-0.63455349000000005</v>
          </cell>
          <cell r="H48">
            <v>-3.2877125299999999</v>
          </cell>
          <cell r="I48">
            <v>-2.5519865100000003</v>
          </cell>
          <cell r="J48">
            <v>0</v>
          </cell>
          <cell r="K48">
            <v>0</v>
          </cell>
          <cell r="L48">
            <v>0</v>
          </cell>
          <cell r="M48">
            <v>0</v>
          </cell>
          <cell r="N48">
            <v>0</v>
          </cell>
          <cell r="O48">
            <v>0</v>
          </cell>
          <cell r="P48">
            <v>0</v>
          </cell>
          <cell r="Q48">
            <v>0</v>
          </cell>
          <cell r="R48">
            <v>-0.213421</v>
          </cell>
          <cell r="S48">
            <v>-0.42113249000000008</v>
          </cell>
          <cell r="T48">
            <v>-2.6531590399999998</v>
          </cell>
          <cell r="U48">
            <v>0.73572601999999954</v>
          </cell>
          <cell r="V48">
            <v>2.5519865100000003</v>
          </cell>
          <cell r="W48">
            <v>0</v>
          </cell>
          <cell r="X48">
            <v>0</v>
          </cell>
          <cell r="Y48">
            <v>0</v>
          </cell>
          <cell r="Z48">
            <v>0</v>
          </cell>
          <cell r="AA48">
            <v>0</v>
          </cell>
          <cell r="AB48">
            <v>0</v>
          </cell>
          <cell r="AC48">
            <v>0</v>
          </cell>
          <cell r="AD48">
            <v>5.1999999999999998E-2</v>
          </cell>
          <cell r="AE48">
            <v>5.1999999999999998E-2</v>
          </cell>
          <cell r="AF48">
            <v>5.1999999999999998E-2</v>
          </cell>
          <cell r="AG48">
            <v>5.1999999999999998E-2</v>
          </cell>
          <cell r="AH48">
            <v>5.1999999999999998E-2</v>
          </cell>
          <cell r="AI48">
            <v>5.1999999999999998E-2</v>
          </cell>
          <cell r="AJ48">
            <v>5.1999999999999998E-2</v>
          </cell>
          <cell r="AK48">
            <v>5.1999999999999998E-2</v>
          </cell>
          <cell r="AL48">
            <v>5.1999999999999998E-2</v>
          </cell>
          <cell r="AM48">
            <v>5.1999999999999998E-2</v>
          </cell>
          <cell r="AN48">
            <v>5.1999999999999998E-2</v>
          </cell>
          <cell r="AO48">
            <v>0.2641</v>
          </cell>
          <cell r="AP48">
            <v>5.1999999999999998E-2</v>
          </cell>
          <cell r="AQ48">
            <v>0</v>
          </cell>
          <cell r="AR48">
            <v>0</v>
          </cell>
          <cell r="AS48">
            <v>0</v>
          </cell>
          <cell r="AT48">
            <v>0</v>
          </cell>
          <cell r="AU48">
            <v>0</v>
          </cell>
          <cell r="AV48">
            <v>0</v>
          </cell>
          <cell r="AW48">
            <v>0</v>
          </cell>
          <cell r="AX48">
            <v>0</v>
          </cell>
          <cell r="AY48">
            <v>0</v>
          </cell>
          <cell r="AZ48">
            <v>0</v>
          </cell>
          <cell r="BA48">
            <v>0.21210000000000001</v>
          </cell>
          <cell r="BB48">
            <v>-0.89690000000000003</v>
          </cell>
          <cell r="BC48">
            <v>-1.4476</v>
          </cell>
          <cell r="BD48">
            <v>-1.7807999999999999</v>
          </cell>
          <cell r="BE48">
            <v>-2.5777999999999999</v>
          </cell>
          <cell r="BF48">
            <v>-2.6648999999999998</v>
          </cell>
          <cell r="BG48">
            <v>-2.6775000000000002</v>
          </cell>
          <cell r="BH48">
            <v>-2.8742000000000001</v>
          </cell>
          <cell r="BI48">
            <v>-3.638703</v>
          </cell>
          <cell r="BJ48">
            <v>-2.7517999999999998</v>
          </cell>
          <cell r="BK48">
            <v>-2.6391819999999999</v>
          </cell>
          <cell r="BL48">
            <v>-2.6691850000000001</v>
          </cell>
          <cell r="BM48">
            <v>-0.20367422999999998</v>
          </cell>
          <cell r="BN48">
            <v>-0.89690000000000003</v>
          </cell>
          <cell r="BO48">
            <v>-0.55069999999999997</v>
          </cell>
          <cell r="BP48">
            <v>-0.33319999999999994</v>
          </cell>
          <cell r="BQ48">
            <v>-0.79699999999999993</v>
          </cell>
          <cell r="BR48">
            <v>-8.7099999999999955E-2</v>
          </cell>
          <cell r="BS48">
            <v>-1.2600000000000389E-2</v>
          </cell>
          <cell r="BT48">
            <v>-0.19669999999999987</v>
          </cell>
          <cell r="BU48">
            <v>-0.76450299999999993</v>
          </cell>
          <cell r="BV48">
            <v>0.88690300000000022</v>
          </cell>
          <cell r="BW48">
            <v>0.11261799999999988</v>
          </cell>
          <cell r="BX48">
            <v>-3.0003000000000224E-2</v>
          </cell>
          <cell r="BY48">
            <v>2.4655107700000003</v>
          </cell>
          <cell r="BZ48">
            <v>0</v>
          </cell>
          <cell r="CA48">
            <v>0</v>
          </cell>
          <cell r="CB48">
            <v>0</v>
          </cell>
          <cell r="CC48">
            <v>0</v>
          </cell>
          <cell r="CD48">
            <v>0</v>
          </cell>
          <cell r="CE48">
            <v>2.5000000000000001E-2</v>
          </cell>
          <cell r="CF48">
            <v>2.5000000000000001E-2</v>
          </cell>
          <cell r="CG48">
            <v>2.5000000000000001E-2</v>
          </cell>
          <cell r="CH48">
            <v>2.5000000000000001E-2</v>
          </cell>
          <cell r="CI48">
            <v>2.5000000000000001E-2</v>
          </cell>
          <cell r="CJ48">
            <v>2.5000000000000001E-2</v>
          </cell>
          <cell r="CK48">
            <v>2.5000000000000001E-2</v>
          </cell>
          <cell r="CL48">
            <v>0</v>
          </cell>
          <cell r="CM48">
            <v>0</v>
          </cell>
          <cell r="CN48">
            <v>0</v>
          </cell>
          <cell r="CO48">
            <v>0</v>
          </cell>
          <cell r="CP48">
            <v>0</v>
          </cell>
          <cell r="CQ48">
            <v>2.5000000000000001E-2</v>
          </cell>
          <cell r="CR48">
            <v>0</v>
          </cell>
          <cell r="CS48">
            <v>0</v>
          </cell>
          <cell r="CT48">
            <v>0</v>
          </cell>
          <cell r="CU48">
            <v>0</v>
          </cell>
          <cell r="CV48">
            <v>0</v>
          </cell>
          <cell r="CW48">
            <v>0</v>
          </cell>
          <cell r="CX48">
            <v>-6.6799999999999997E-4</v>
          </cell>
          <cell r="CY48">
            <v>-1.5668999999999999E-2</v>
          </cell>
          <cell r="CZ48">
            <v>-0.15106</v>
          </cell>
          <cell r="DA48">
            <v>-0.39066899999999999</v>
          </cell>
          <cell r="DB48">
            <v>-0.391127</v>
          </cell>
          <cell r="DC48">
            <v>-0.21612600000000001</v>
          </cell>
          <cell r="DD48">
            <v>0.19053</v>
          </cell>
          <cell r="DE48">
            <v>5.5300000000000002E-3</v>
          </cell>
          <cell r="DF48">
            <v>6.053E-2</v>
          </cell>
          <cell r="DG48">
            <v>-1.3300000000000034E-2</v>
          </cell>
          <cell r="DH48">
            <v>-0.28279999999999994</v>
          </cell>
          <cell r="DI48">
            <v>-1.2019</v>
          </cell>
          <cell r="DJ48">
            <v>-6.6799999999999997E-4</v>
          </cell>
          <cell r="DK48">
            <v>-1.5000999999999999E-2</v>
          </cell>
          <cell r="DL48">
            <v>-0.13539100000000001</v>
          </cell>
          <cell r="DM48">
            <v>-0.23960899999999999</v>
          </cell>
          <cell r="DN48">
            <v>-4.5800000000001395E-4</v>
          </cell>
          <cell r="DO48">
            <v>0.17500099999999999</v>
          </cell>
          <cell r="DP48">
            <v>0.40665600000000002</v>
          </cell>
          <cell r="DQ48">
            <v>-0.185</v>
          </cell>
          <cell r="DR48">
            <v>5.5E-2</v>
          </cell>
          <cell r="DS48">
            <v>-7.3830000000000034E-2</v>
          </cell>
          <cell r="DT48">
            <v>-0.26949999999999991</v>
          </cell>
          <cell r="DU48">
            <v>-0.91910000000000003</v>
          </cell>
        </row>
        <row r="49">
          <cell r="A49" t="str">
            <v>CE-REACTE-170</v>
          </cell>
          <cell r="B49" t="str">
            <v>CE</v>
          </cell>
          <cell r="C49" t="str">
            <v>REACTE</v>
          </cell>
          <cell r="D49">
            <v>170</v>
          </cell>
          <cell r="E49" t="str">
            <v>Margine Diretto 2</v>
          </cell>
          <cell r="F49">
            <v>2.4609869999999998</v>
          </cell>
          <cell r="G49">
            <v>5.1008805000000006</v>
          </cell>
          <cell r="H49">
            <v>7.5038176099999845</v>
          </cell>
          <cell r="I49">
            <v>10.592073810000022</v>
          </cell>
          <cell r="J49">
            <v>0</v>
          </cell>
          <cell r="K49">
            <v>0</v>
          </cell>
          <cell r="L49">
            <v>0</v>
          </cell>
          <cell r="M49">
            <v>0</v>
          </cell>
          <cell r="N49">
            <v>0</v>
          </cell>
          <cell r="O49">
            <v>0</v>
          </cell>
          <cell r="P49">
            <v>0</v>
          </cell>
          <cell r="Q49">
            <v>0</v>
          </cell>
          <cell r="R49">
            <v>2.4609869999999998</v>
          </cell>
          <cell r="S49">
            <v>2.6398935000000008</v>
          </cell>
          <cell r="T49">
            <v>2.4029371099999843</v>
          </cell>
          <cell r="U49">
            <v>3.0882562000000373</v>
          </cell>
          <cell r="V49">
            <v>-10.592073810000022</v>
          </cell>
          <cell r="W49">
            <v>0</v>
          </cell>
          <cell r="X49">
            <v>0</v>
          </cell>
          <cell r="Y49">
            <v>0</v>
          </cell>
          <cell r="Z49">
            <v>0</v>
          </cell>
          <cell r="AA49">
            <v>0</v>
          </cell>
          <cell r="AB49">
            <v>0</v>
          </cell>
          <cell r="AC49">
            <v>0</v>
          </cell>
          <cell r="AD49">
            <v>2.6982000000000004</v>
          </cell>
          <cell r="AE49">
            <v>5.9260000000000019</v>
          </cell>
          <cell r="AF49">
            <v>9.1758000000000024</v>
          </cell>
          <cell r="AG49">
            <v>12.819899999999997</v>
          </cell>
          <cell r="AH49">
            <v>16.54140000000001</v>
          </cell>
          <cell r="AI49">
            <v>20.231899999999989</v>
          </cell>
          <cell r="AJ49">
            <v>23.964999999999996</v>
          </cell>
          <cell r="AK49">
            <v>26.424500000000002</v>
          </cell>
          <cell r="AL49">
            <v>30.139999999999993</v>
          </cell>
          <cell r="AM49">
            <v>34.045699999999989</v>
          </cell>
          <cell r="AN49">
            <v>37.472100000000019</v>
          </cell>
          <cell r="AO49">
            <v>40.98129999999999</v>
          </cell>
          <cell r="AP49">
            <v>2.6982000000000004</v>
          </cell>
          <cell r="AQ49">
            <v>3.227800000000002</v>
          </cell>
          <cell r="AR49">
            <v>3.2498000000000005</v>
          </cell>
          <cell r="AS49">
            <v>3.6440999999999946</v>
          </cell>
          <cell r="AT49">
            <v>3.7215000000000131</v>
          </cell>
          <cell r="AU49">
            <v>3.6904999999999788</v>
          </cell>
          <cell r="AV49">
            <v>3.7331000000000074</v>
          </cell>
          <cell r="AW49">
            <v>2.4595000000000056</v>
          </cell>
          <cell r="AX49">
            <v>3.7154999999999916</v>
          </cell>
          <cell r="AY49">
            <v>3.905699999999996</v>
          </cell>
          <cell r="AZ49">
            <v>3.4264000000000294</v>
          </cell>
          <cell r="BA49">
            <v>3.5091999999999719</v>
          </cell>
          <cell r="BB49">
            <v>3.1835000000000009</v>
          </cell>
          <cell r="BC49">
            <v>6.0078999999999976</v>
          </cell>
          <cell r="BD49">
            <v>9.5464999999999947</v>
          </cell>
          <cell r="BE49">
            <v>13.280199999999997</v>
          </cell>
          <cell r="BF49">
            <v>17.504999999999999</v>
          </cell>
          <cell r="BG49">
            <v>20.932600000000001</v>
          </cell>
          <cell r="BH49">
            <v>24.461999999999989</v>
          </cell>
          <cell r="BI49">
            <v>26.728101000000002</v>
          </cell>
          <cell r="BJ49">
            <v>29.383399999999998</v>
          </cell>
          <cell r="BK49">
            <v>31.175739999999998</v>
          </cell>
          <cell r="BL49">
            <v>33.137553999999994</v>
          </cell>
          <cell r="BM49">
            <v>34.926019549999999</v>
          </cell>
          <cell r="BN49">
            <v>3.1835000000000009</v>
          </cell>
          <cell r="BO49">
            <v>2.8243999999999962</v>
          </cell>
          <cell r="BP49">
            <v>3.5385999999999971</v>
          </cell>
          <cell r="BQ49">
            <v>3.7337000000000033</v>
          </cell>
          <cell r="BR49">
            <v>4.2248000000000019</v>
          </cell>
          <cell r="BS49">
            <v>3.427600000000004</v>
          </cell>
          <cell r="BT49">
            <v>3.5293999999999883</v>
          </cell>
          <cell r="BU49">
            <v>2.266101000000011</v>
          </cell>
          <cell r="BV49">
            <v>2.6552989999999959</v>
          </cell>
          <cell r="BW49">
            <v>1.792339999999998</v>
          </cell>
          <cell r="BX49">
            <v>1.9618139999999973</v>
          </cell>
          <cell r="BY49">
            <v>1.7884655500000037</v>
          </cell>
          <cell r="BZ49">
            <v>2.8018999999999998</v>
          </cell>
          <cell r="CA49">
            <v>5.1959000000000017</v>
          </cell>
          <cell r="CB49">
            <v>7.8839000000000041</v>
          </cell>
          <cell r="CC49">
            <v>10.341700000000003</v>
          </cell>
          <cell r="CD49">
            <v>13.379199999999997</v>
          </cell>
          <cell r="CE49">
            <v>16.331263999999997</v>
          </cell>
          <cell r="CF49">
            <v>19.034009999999988</v>
          </cell>
          <cell r="CG49">
            <v>20.824255999999998</v>
          </cell>
          <cell r="CH49">
            <v>23.619771000000007</v>
          </cell>
          <cell r="CI49">
            <v>27.005513000000015</v>
          </cell>
          <cell r="CJ49">
            <v>30.079276999999983</v>
          </cell>
          <cell r="CK49">
            <v>32.137479000000006</v>
          </cell>
          <cell r="CL49">
            <v>2.8018999999999998</v>
          </cell>
          <cell r="CM49">
            <v>2.3940000000000019</v>
          </cell>
          <cell r="CN49">
            <v>2.6880000000000024</v>
          </cell>
          <cell r="CO49">
            <v>2.4577999999999989</v>
          </cell>
          <cell r="CP49">
            <v>3.0374999999999943</v>
          </cell>
          <cell r="CQ49">
            <v>2.9520640000000014</v>
          </cell>
          <cell r="CR49">
            <v>2.7027459999999905</v>
          </cell>
          <cell r="CS49">
            <v>1.7902460000000104</v>
          </cell>
          <cell r="CT49">
            <v>2.7955150000000089</v>
          </cell>
          <cell r="CU49">
            <v>3.3857420000000076</v>
          </cell>
          <cell r="CV49">
            <v>3.0737639999999686</v>
          </cell>
          <cell r="CW49">
            <v>2.0582020000000227</v>
          </cell>
          <cell r="CX49">
            <v>2.1434889999999998</v>
          </cell>
          <cell r="CY49">
            <v>4.1811329999999982</v>
          </cell>
          <cell r="CZ49">
            <v>6.3598059999999998</v>
          </cell>
          <cell r="DA49">
            <v>8.1320819999999987</v>
          </cell>
          <cell r="DB49">
            <v>10.832462000000003</v>
          </cell>
          <cell r="DC49">
            <v>13.173852</v>
          </cell>
          <cell r="DD49">
            <v>15.342029999999999</v>
          </cell>
          <cell r="DE49">
            <v>16.558355999999996</v>
          </cell>
          <cell r="DF49">
            <v>18.810935999999998</v>
          </cell>
          <cell r="DG49">
            <v>21.300799999999995</v>
          </cell>
          <cell r="DH49">
            <v>23.391399999999997</v>
          </cell>
          <cell r="DI49">
            <v>26.378499999999999</v>
          </cell>
          <cell r="DJ49">
            <v>2.1434889999999998</v>
          </cell>
          <cell r="DK49">
            <v>2.0376439999999985</v>
          </cell>
          <cell r="DL49">
            <v>2.1786730000000021</v>
          </cell>
          <cell r="DM49">
            <v>1.7722759999999995</v>
          </cell>
          <cell r="DN49">
            <v>2.7003800000000044</v>
          </cell>
          <cell r="DO49">
            <v>2.3413899999999952</v>
          </cell>
          <cell r="DP49">
            <v>2.1681779999999993</v>
          </cell>
          <cell r="DQ49">
            <v>1.2163259999999974</v>
          </cell>
          <cell r="DR49">
            <v>2.2525800000000022</v>
          </cell>
          <cell r="DS49">
            <v>2.4898639999999981</v>
          </cell>
          <cell r="DT49">
            <v>2.0906000000000029</v>
          </cell>
          <cell r="DU49">
            <v>2.9870999999999981</v>
          </cell>
        </row>
        <row r="50">
          <cell r="A50" t="str">
            <v>CE-REACTE-180</v>
          </cell>
          <cell r="B50" t="str">
            <v>CE</v>
          </cell>
          <cell r="C50" t="str">
            <v>REACTE</v>
          </cell>
          <cell r="D50">
            <v>180</v>
          </cell>
          <cell r="E50" t="str">
            <v>MD %</v>
          </cell>
          <cell r="F50">
            <v>0.17378868610610373</v>
          </cell>
          <cell r="G50">
            <v>0.17372875039508637</v>
          </cell>
          <cell r="H50">
            <v>0.16531945226302877</v>
          </cell>
          <cell r="I50">
            <v>0.17916292139002896</v>
          </cell>
          <cell r="J50" t="e">
            <v>#DIV/0!</v>
          </cell>
          <cell r="K50" t="e">
            <v>#DIV/0!</v>
          </cell>
          <cell r="L50" t="e">
            <v>#DIV/0!</v>
          </cell>
          <cell r="M50" t="e">
            <v>#DIV/0!</v>
          </cell>
          <cell r="N50" t="e">
            <v>#DIV/0!</v>
          </cell>
          <cell r="O50" t="e">
            <v>#DIV/0!</v>
          </cell>
          <cell r="P50" t="e">
            <v>#DIV/0!</v>
          </cell>
          <cell r="Q50" t="e">
            <v>#DIV/0!</v>
          </cell>
          <cell r="R50">
            <v>0.17378868610610373</v>
          </cell>
          <cell r="S50">
            <v>0.17367291376936436</v>
          </cell>
          <cell r="T50">
            <v>0.14991533364536538</v>
          </cell>
          <cell r="U50">
            <v>0.22492789881760097</v>
          </cell>
          <cell r="V50">
            <v>0.17916292139002896</v>
          </cell>
          <cell r="W50" t="e">
            <v>#DIV/0!</v>
          </cell>
          <cell r="X50" t="e">
            <v>#DIV/0!</v>
          </cell>
          <cell r="Y50" t="e">
            <v>#DIV/0!</v>
          </cell>
          <cell r="Z50" t="e">
            <v>#DIV/0!</v>
          </cell>
          <cell r="AA50" t="e">
            <v>#DIV/0!</v>
          </cell>
          <cell r="AB50" t="e">
            <v>#DIV/0!</v>
          </cell>
          <cell r="AC50" t="e">
            <v>#DIV/0!</v>
          </cell>
          <cell r="AD50">
            <v>0.18694658075244236</v>
          </cell>
          <cell r="AE50">
            <v>0.19996018342618249</v>
          </cell>
          <cell r="AF50">
            <v>0.20181984942362641</v>
          </cell>
          <cell r="AG50">
            <v>0.20647419213523677</v>
          </cell>
          <cell r="AH50">
            <v>0.20882415691542086</v>
          </cell>
          <cell r="AI50">
            <v>0.20977546904728567</v>
          </cell>
          <cell r="AJ50">
            <v>0.21095077932515113</v>
          </cell>
          <cell r="AK50">
            <v>0.2089907670600592</v>
          </cell>
          <cell r="AL50">
            <v>0.21024538161210912</v>
          </cell>
          <cell r="AM50">
            <v>0.21169486719676858</v>
          </cell>
          <cell r="AN50">
            <v>0.21195178155087757</v>
          </cell>
          <cell r="AO50">
            <v>0.21348530003943461</v>
          </cell>
          <cell r="AP50">
            <v>0.18694658075244236</v>
          </cell>
          <cell r="AQ50">
            <v>0.21231475573739231</v>
          </cell>
          <cell r="AR50">
            <v>0.20530152753736716</v>
          </cell>
          <cell r="AS50">
            <v>0.2192032145714404</v>
          </cell>
          <cell r="AT50">
            <v>0.21734559789750393</v>
          </cell>
          <cell r="AU50">
            <v>0.21414810774426296</v>
          </cell>
          <cell r="AV50">
            <v>0.21755676255303322</v>
          </cell>
          <cell r="AW50">
            <v>0.19164088858414066</v>
          </cell>
          <cell r="AX50">
            <v>0.2196220526430897</v>
          </cell>
          <cell r="AY50">
            <v>0.22359043055627065</v>
          </cell>
          <cell r="AZ50">
            <v>0.21453885166865122</v>
          </cell>
          <cell r="BA50">
            <v>0.23136006118264291</v>
          </cell>
          <cell r="BB50">
            <v>0.2216397231853183</v>
          </cell>
          <cell r="BC50">
            <v>0.20970494916106144</v>
          </cell>
          <cell r="BD50">
            <v>0.21413879037883926</v>
          </cell>
          <cell r="BE50">
            <v>0.22146179257947404</v>
          </cell>
          <cell r="BF50">
            <v>0.22588874737237383</v>
          </cell>
          <cell r="BG50">
            <v>0.21976667520567103</v>
          </cell>
          <cell r="BH50">
            <v>0.21774445513593665</v>
          </cell>
          <cell r="BI50">
            <v>0.21408818099296301</v>
          </cell>
          <cell r="BJ50">
            <v>0.21036135297242423</v>
          </cell>
          <cell r="BK50">
            <v>0.20056136936694302</v>
          </cell>
          <cell r="BL50">
            <v>0.19547691777512441</v>
          </cell>
          <cell r="BM50">
            <v>0.19327306623123569</v>
          </cell>
          <cell r="BN50">
            <v>0.2216397231853183</v>
          </cell>
          <cell r="BO50">
            <v>0.19770542982941194</v>
          </cell>
          <cell r="BP50">
            <v>0.22211202892364842</v>
          </cell>
          <cell r="BQ50">
            <v>0.24268127811143203</v>
          </cell>
          <cell r="BR50">
            <v>0.24103424274580965</v>
          </cell>
          <cell r="BS50">
            <v>0.1930465832737269</v>
          </cell>
          <cell r="BT50">
            <v>0.20647614590341298</v>
          </cell>
          <cell r="BU50">
            <v>0.1812369856690009</v>
          </cell>
          <cell r="BV50">
            <v>0.17899633931349707</v>
          </cell>
          <cell r="BW50">
            <v>0.11371419134506033</v>
          </cell>
          <cell r="BX50">
            <v>0.13934156501947931</v>
          </cell>
          <cell r="BY50">
            <v>0.15987589318978351</v>
          </cell>
          <cell r="BZ50">
            <v>0.21217353112671042</v>
          </cell>
          <cell r="CA50">
            <v>0.20015871242618147</v>
          </cell>
          <cell r="CB50">
            <v>0.19689174812321134</v>
          </cell>
          <cell r="CC50">
            <v>0.19421543477199404</v>
          </cell>
          <cell r="CD50">
            <v>0.19516720761460193</v>
          </cell>
          <cell r="CE50">
            <v>0.19530443164674241</v>
          </cell>
          <cell r="CF50">
            <v>0.19440597459476594</v>
          </cell>
          <cell r="CG50">
            <v>0.19352353893475854</v>
          </cell>
          <cell r="CH50">
            <v>0.19316744423450438</v>
          </cell>
          <cell r="CI50">
            <v>0.19423487742800141</v>
          </cell>
          <cell r="CJ50">
            <v>0.19414122935362788</v>
          </cell>
          <cell r="CK50">
            <v>0.19010635314995566</v>
          </cell>
          <cell r="CL50">
            <v>0.21217353112671042</v>
          </cell>
          <cell r="CM50">
            <v>0.18771759244738589</v>
          </cell>
          <cell r="CN50">
            <v>0.19086977824169751</v>
          </cell>
          <cell r="CO50">
            <v>0.18610109943362499</v>
          </cell>
          <cell r="CP50">
            <v>0.19847881912453663</v>
          </cell>
          <cell r="CQ50">
            <v>0.19592877851276036</v>
          </cell>
          <cell r="CR50">
            <v>0.18914819953952047</v>
          </cell>
          <cell r="CS50">
            <v>0.18461399167330086</v>
          </cell>
          <cell r="CT50">
            <v>0.19055551798921749</v>
          </cell>
          <cell r="CU50">
            <v>0.20202293713851233</v>
          </cell>
          <cell r="CV50">
            <v>0.19332232053653725</v>
          </cell>
          <cell r="CW50">
            <v>0.14581694854350172</v>
          </cell>
          <cell r="CX50">
            <v>0.16755507399781264</v>
          </cell>
          <cell r="CY50">
            <v>0.16222700287133821</v>
          </cell>
          <cell r="CZ50">
            <v>0.16124961309054145</v>
          </cell>
          <cell r="DA50">
            <v>0.16055377938640564</v>
          </cell>
          <cell r="DB50">
            <v>0.16623310863510257</v>
          </cell>
          <cell r="DC50">
            <v>0.16834944523608592</v>
          </cell>
          <cell r="DD50">
            <v>0.16764522537016499</v>
          </cell>
          <cell r="DE50">
            <v>0.16516862997452317</v>
          </cell>
          <cell r="DF50">
            <v>0.16571506668963951</v>
          </cell>
          <cell r="DG50">
            <v>0.16633505024223094</v>
          </cell>
          <cell r="DH50">
            <v>0.16473803009335064</v>
          </cell>
          <cell r="DI50">
            <v>0.16872823614597166</v>
          </cell>
          <cell r="DJ50">
            <v>0.16755507399781264</v>
          </cell>
          <cell r="DK50">
            <v>0.15697604233392809</v>
          </cell>
          <cell r="DL50">
            <v>0.15940649738604357</v>
          </cell>
          <cell r="DM50">
            <v>0.15810547061435826</v>
          </cell>
          <cell r="DN50">
            <v>0.18605242729457025</v>
          </cell>
          <cell r="DO50">
            <v>0.17888595761391637</v>
          </cell>
          <cell r="DP50">
            <v>0.16348989699549382</v>
          </cell>
          <cell r="DQ50">
            <v>0.13922584621132458</v>
          </cell>
          <cell r="DR50">
            <v>0.1698455753274003</v>
          </cell>
          <cell r="DS50">
            <v>0.17117330793505178</v>
          </cell>
          <cell r="DT50">
            <v>0.15005849884078992</v>
          </cell>
          <cell r="DU50">
            <v>0.20822267299608938</v>
          </cell>
        </row>
        <row r="51">
          <cell r="A51" t="str">
            <v>CE-REACTE-190</v>
          </cell>
          <cell r="B51" t="str">
            <v>CE</v>
          </cell>
          <cell r="C51" t="str">
            <v>REACTE</v>
          </cell>
          <cell r="D51">
            <v>190</v>
          </cell>
          <cell r="E51" t="str">
            <v>Costi Indiretti</v>
          </cell>
          <cell r="F51">
            <v>-0.74448499999999995</v>
          </cell>
          <cell r="G51">
            <v>-1.4880314000000001</v>
          </cell>
          <cell r="H51">
            <v>-2.2481227400000003</v>
          </cell>
          <cell r="I51">
            <v>-3.0600873899999996</v>
          </cell>
          <cell r="R51">
            <v>-0.74448499999999995</v>
          </cell>
          <cell r="S51">
            <v>-0.74354640000000016</v>
          </cell>
          <cell r="T51">
            <v>-0.76009134000000023</v>
          </cell>
          <cell r="U51">
            <v>-0.81196464999999929</v>
          </cell>
          <cell r="V51">
            <v>3.0600873899999996</v>
          </cell>
          <cell r="W51">
            <v>0</v>
          </cell>
          <cell r="X51">
            <v>0</v>
          </cell>
          <cell r="Y51">
            <v>0</v>
          </cell>
          <cell r="Z51">
            <v>0</v>
          </cell>
          <cell r="AA51">
            <v>0</v>
          </cell>
          <cell r="AB51">
            <v>0</v>
          </cell>
          <cell r="AC51">
            <v>0</v>
          </cell>
          <cell r="AD51">
            <v>-0.77370000000000005</v>
          </cell>
          <cell r="AE51">
            <v>-1.6092</v>
          </cell>
          <cell r="AF51">
            <v>-2.4485000000000001</v>
          </cell>
          <cell r="AG51">
            <v>-3.3004000000000002</v>
          </cell>
          <cell r="AH51">
            <v>-4.1343999999999994</v>
          </cell>
          <cell r="AI51">
            <v>-4.9776000000000007</v>
          </cell>
          <cell r="AJ51">
            <v>-5.8168999999999995</v>
          </cell>
          <cell r="AK51">
            <v>-6.5558999999999994</v>
          </cell>
          <cell r="AL51">
            <v>-7.3936999999999999</v>
          </cell>
          <cell r="AM51">
            <v>-8.2517000000000014</v>
          </cell>
          <cell r="AN51">
            <v>-9.0579999999999998</v>
          </cell>
          <cell r="AO51">
            <v>-9.9077000000000002</v>
          </cell>
          <cell r="AP51">
            <v>-0.77370000000000005</v>
          </cell>
          <cell r="AQ51">
            <v>-0.83549999999999991</v>
          </cell>
          <cell r="AR51">
            <v>-0.83930000000000016</v>
          </cell>
          <cell r="AS51">
            <v>-0.8519000000000001</v>
          </cell>
          <cell r="AT51">
            <v>-0.83399999999999919</v>
          </cell>
          <cell r="AU51">
            <v>-0.84320000000000128</v>
          </cell>
          <cell r="AV51">
            <v>-0.83929999999999882</v>
          </cell>
          <cell r="AW51">
            <v>-0.73899999999999988</v>
          </cell>
          <cell r="AX51">
            <v>-0.83780000000000054</v>
          </cell>
          <cell r="AY51">
            <v>-0.85800000000000143</v>
          </cell>
          <cell r="AZ51">
            <v>-0.80629999999999846</v>
          </cell>
          <cell r="BA51">
            <v>-0.84970000000000034</v>
          </cell>
          <cell r="BB51">
            <v>-0.68240000000000001</v>
          </cell>
          <cell r="BC51">
            <v>-1.3735999999999999</v>
          </cell>
          <cell r="BD51">
            <v>-2.1829000000000001</v>
          </cell>
          <cell r="BE51">
            <v>-2.8835000000000002</v>
          </cell>
          <cell r="BF51">
            <v>-3.6625000000000001</v>
          </cell>
          <cell r="BG51">
            <v>-4.3741000000000003</v>
          </cell>
          <cell r="BH51">
            <v>-5.1616999999999997</v>
          </cell>
          <cell r="BI51">
            <v>-5.7916040000000004</v>
          </cell>
          <cell r="BJ51">
            <v>-6.6106999999999996</v>
          </cell>
          <cell r="BK51">
            <v>-7.4617290000000001</v>
          </cell>
          <cell r="BL51">
            <v>-8.3846900000000009</v>
          </cell>
          <cell r="BM51">
            <v>-9.1385995799999993</v>
          </cell>
          <cell r="BN51">
            <v>-0.68240000000000001</v>
          </cell>
          <cell r="BO51">
            <v>-0.69119999999999993</v>
          </cell>
          <cell r="BP51">
            <v>-0.80930000000000013</v>
          </cell>
          <cell r="BQ51">
            <v>-0.70060000000000011</v>
          </cell>
          <cell r="BR51">
            <v>-0.77899999999999991</v>
          </cell>
          <cell r="BS51">
            <v>-0.71160000000000023</v>
          </cell>
          <cell r="BT51">
            <v>-0.78759999999999941</v>
          </cell>
          <cell r="BU51">
            <v>-0.62990400000000069</v>
          </cell>
          <cell r="BV51">
            <v>-0.81909599999999916</v>
          </cell>
          <cell r="BW51">
            <v>-0.85102900000000048</v>
          </cell>
          <cell r="BX51">
            <v>-0.92296100000000081</v>
          </cell>
          <cell r="BY51">
            <v>-0.75390957999999841</v>
          </cell>
          <cell r="BZ51">
            <v>-0.69159999999999999</v>
          </cell>
          <cell r="CA51">
            <v>-1.5152000000000001</v>
          </cell>
          <cell r="CB51">
            <v>-2.3026</v>
          </cell>
          <cell r="CC51">
            <v>-3.0615999999999999</v>
          </cell>
          <cell r="CD51">
            <v>-3.8506999999999998</v>
          </cell>
          <cell r="CE51">
            <v>-4.6326109999999998</v>
          </cell>
          <cell r="CF51">
            <v>-5.381691</v>
          </cell>
          <cell r="CG51">
            <v>-5.9994639999999997</v>
          </cell>
          <cell r="CH51">
            <v>-6.7826589999999998</v>
          </cell>
          <cell r="CI51">
            <v>-7.5973560000000004</v>
          </cell>
          <cell r="CJ51">
            <v>-8.3881630000000005</v>
          </cell>
          <cell r="CK51">
            <v>-9.1336539999999999</v>
          </cell>
          <cell r="CL51">
            <v>-0.69159999999999999</v>
          </cell>
          <cell r="CM51">
            <v>-0.82360000000000011</v>
          </cell>
          <cell r="CN51">
            <v>-0.78739999999999988</v>
          </cell>
          <cell r="CO51">
            <v>-0.7589999999999999</v>
          </cell>
          <cell r="CP51">
            <v>-0.78909999999999991</v>
          </cell>
          <cell r="CQ51">
            <v>-0.78191100000000002</v>
          </cell>
          <cell r="CR51">
            <v>-0.74908000000000019</v>
          </cell>
          <cell r="CS51">
            <v>-0.61777299999999968</v>
          </cell>
          <cell r="CT51">
            <v>-0.78319500000000009</v>
          </cell>
          <cell r="CU51">
            <v>-0.81469700000000067</v>
          </cell>
          <cell r="CV51">
            <v>-0.79080700000000004</v>
          </cell>
          <cell r="CW51">
            <v>-0.74549099999999946</v>
          </cell>
          <cell r="CX51">
            <v>-0.64301299999999995</v>
          </cell>
          <cell r="CY51">
            <v>-1.2959240000000001</v>
          </cell>
          <cell r="CZ51">
            <v>-1.939851</v>
          </cell>
          <cell r="DA51">
            <v>-2.583418</v>
          </cell>
          <cell r="DB51">
            <v>-3.2912889999999999</v>
          </cell>
          <cell r="DC51">
            <v>-3.9682979999999999</v>
          </cell>
          <cell r="DD51">
            <v>-4.6804199999999998</v>
          </cell>
          <cell r="DE51">
            <v>-5.2197019999999998</v>
          </cell>
          <cell r="DF51">
            <v>-5.9373550000000002</v>
          </cell>
          <cell r="DG51">
            <v>-6.6040000000000001</v>
          </cell>
          <cell r="DH51">
            <v>-7.3074000000000003</v>
          </cell>
          <cell r="DI51">
            <v>-7.9733999999999998</v>
          </cell>
          <cell r="DJ51">
            <v>-0.64301299999999995</v>
          </cell>
          <cell r="DK51">
            <v>-0.65291100000000013</v>
          </cell>
          <cell r="DL51">
            <v>-0.64392699999999992</v>
          </cell>
          <cell r="DM51">
            <v>-0.643567</v>
          </cell>
          <cell r="DN51">
            <v>-0.70787099999999992</v>
          </cell>
          <cell r="DO51">
            <v>-0.67700899999999997</v>
          </cell>
          <cell r="DP51">
            <v>-0.71212199999999992</v>
          </cell>
          <cell r="DQ51">
            <v>-0.53928200000000004</v>
          </cell>
          <cell r="DR51">
            <v>-0.71765300000000032</v>
          </cell>
          <cell r="DS51">
            <v>-0.66664499999999993</v>
          </cell>
          <cell r="DT51">
            <v>-0.70340000000000025</v>
          </cell>
          <cell r="DU51">
            <v>-0.66599999999999948</v>
          </cell>
        </row>
        <row r="52">
          <cell r="A52" t="str">
            <v>CE-REACTE-200</v>
          </cell>
          <cell r="B52" t="str">
            <v>CE</v>
          </cell>
          <cell r="C52" t="str">
            <v>REACTE</v>
          </cell>
          <cell r="D52">
            <v>200</v>
          </cell>
          <cell r="E52" t="str">
            <v>Risultato di Competenza</v>
          </cell>
          <cell r="F52">
            <v>1.7165019999999998</v>
          </cell>
          <cell r="G52">
            <v>3.6128491000000005</v>
          </cell>
          <cell r="H52">
            <v>5.2556948699999841</v>
          </cell>
          <cell r="I52">
            <v>7.5319864200000222</v>
          </cell>
          <cell r="J52">
            <v>0</v>
          </cell>
          <cell r="K52">
            <v>0</v>
          </cell>
          <cell r="L52">
            <v>0</v>
          </cell>
          <cell r="M52">
            <v>0</v>
          </cell>
          <cell r="N52">
            <v>0</v>
          </cell>
          <cell r="O52">
            <v>0</v>
          </cell>
          <cell r="P52">
            <v>0</v>
          </cell>
          <cell r="Q52">
            <v>0</v>
          </cell>
          <cell r="R52">
            <v>1.7165019999999998</v>
          </cell>
          <cell r="S52">
            <v>1.8963471000000007</v>
          </cell>
          <cell r="T52">
            <v>1.6428457699999841</v>
          </cell>
          <cell r="U52">
            <v>2.276291550000038</v>
          </cell>
          <cell r="V52">
            <v>-7.5319864200000222</v>
          </cell>
          <cell r="W52">
            <v>0</v>
          </cell>
          <cell r="X52">
            <v>0</v>
          </cell>
          <cell r="Y52">
            <v>0</v>
          </cell>
          <cell r="Z52">
            <v>0</v>
          </cell>
          <cell r="AA52">
            <v>0</v>
          </cell>
          <cell r="AB52">
            <v>0</v>
          </cell>
          <cell r="AC52">
            <v>0</v>
          </cell>
          <cell r="AD52">
            <v>1.9245000000000003</v>
          </cell>
          <cell r="AE52">
            <v>4.3168000000000024</v>
          </cell>
          <cell r="AF52">
            <v>6.7273000000000023</v>
          </cell>
          <cell r="AG52">
            <v>9.5194999999999972</v>
          </cell>
          <cell r="AH52">
            <v>12.407000000000011</v>
          </cell>
          <cell r="AI52">
            <v>15.254299999999988</v>
          </cell>
          <cell r="AJ52">
            <v>18.148099999999996</v>
          </cell>
          <cell r="AK52">
            <v>19.868600000000001</v>
          </cell>
          <cell r="AL52">
            <v>22.746299999999994</v>
          </cell>
          <cell r="AM52">
            <v>25.79399999999999</v>
          </cell>
          <cell r="AN52">
            <v>28.414100000000019</v>
          </cell>
          <cell r="AO52">
            <v>31.073599999999992</v>
          </cell>
          <cell r="AP52">
            <v>1.9245000000000003</v>
          </cell>
          <cell r="AQ52">
            <v>2.3923000000000023</v>
          </cell>
          <cell r="AR52">
            <v>2.4105000000000003</v>
          </cell>
          <cell r="AS52">
            <v>2.7921999999999945</v>
          </cell>
          <cell r="AT52">
            <v>2.8875000000000139</v>
          </cell>
          <cell r="AU52">
            <v>2.8472999999999775</v>
          </cell>
          <cell r="AV52">
            <v>2.8938000000000086</v>
          </cell>
          <cell r="AW52">
            <v>1.7205000000000057</v>
          </cell>
          <cell r="AX52">
            <v>2.877699999999991</v>
          </cell>
          <cell r="AY52">
            <v>3.0476999999999945</v>
          </cell>
          <cell r="AZ52">
            <v>2.620100000000031</v>
          </cell>
          <cell r="BA52">
            <v>2.6594999999999716</v>
          </cell>
          <cell r="BB52">
            <v>2.501100000000001</v>
          </cell>
          <cell r="BC52">
            <v>4.6342999999999979</v>
          </cell>
          <cell r="BD52">
            <v>7.3635999999999946</v>
          </cell>
          <cell r="BE52">
            <v>10.396699999999997</v>
          </cell>
          <cell r="BF52">
            <v>13.842499999999999</v>
          </cell>
          <cell r="BG52">
            <v>16.558500000000002</v>
          </cell>
          <cell r="BH52">
            <v>19.300299999999989</v>
          </cell>
          <cell r="BI52">
            <v>20.936497000000003</v>
          </cell>
          <cell r="BJ52">
            <v>22.7727</v>
          </cell>
          <cell r="BK52">
            <v>23.714010999999999</v>
          </cell>
          <cell r="BL52">
            <v>24.752863999999995</v>
          </cell>
          <cell r="BM52">
            <v>25.787419970000002</v>
          </cell>
          <cell r="BN52">
            <v>2.501100000000001</v>
          </cell>
          <cell r="BO52">
            <v>2.1331999999999964</v>
          </cell>
          <cell r="BP52">
            <v>2.7292999999999967</v>
          </cell>
          <cell r="BQ52">
            <v>3.0331000000000032</v>
          </cell>
          <cell r="BR52">
            <v>3.445800000000002</v>
          </cell>
          <cell r="BS52">
            <v>2.7160000000000037</v>
          </cell>
          <cell r="BT52">
            <v>2.7417999999999889</v>
          </cell>
          <cell r="BU52">
            <v>1.6361970000000103</v>
          </cell>
          <cell r="BV52">
            <v>1.8362029999999967</v>
          </cell>
          <cell r="BW52">
            <v>0.94131099999999757</v>
          </cell>
          <cell r="BX52">
            <v>1.0388529999999965</v>
          </cell>
          <cell r="BY52">
            <v>1.0345559700000053</v>
          </cell>
          <cell r="BZ52">
            <v>2.1102999999999996</v>
          </cell>
          <cell r="CA52">
            <v>3.6807000000000016</v>
          </cell>
          <cell r="CB52">
            <v>5.5813000000000041</v>
          </cell>
          <cell r="CC52">
            <v>7.2801000000000027</v>
          </cell>
          <cell r="CD52">
            <v>9.5284999999999975</v>
          </cell>
          <cell r="CE52">
            <v>11.698652999999997</v>
          </cell>
          <cell r="CF52">
            <v>13.652318999999988</v>
          </cell>
          <cell r="CG52">
            <v>14.824791999999999</v>
          </cell>
          <cell r="CH52">
            <v>16.837112000000008</v>
          </cell>
          <cell r="CI52">
            <v>19.408157000000013</v>
          </cell>
          <cell r="CJ52">
            <v>21.691113999999985</v>
          </cell>
          <cell r="CK52">
            <v>23.003825000000006</v>
          </cell>
          <cell r="CL52">
            <v>2.1102999999999996</v>
          </cell>
          <cell r="CM52">
            <v>1.5704000000000018</v>
          </cell>
          <cell r="CN52">
            <v>1.9006000000000025</v>
          </cell>
          <cell r="CO52">
            <v>1.698799999999999</v>
          </cell>
          <cell r="CP52">
            <v>2.2483999999999944</v>
          </cell>
          <cell r="CQ52">
            <v>2.1701530000000013</v>
          </cell>
          <cell r="CR52">
            <v>1.9536659999999904</v>
          </cell>
          <cell r="CS52">
            <v>1.1724730000000108</v>
          </cell>
          <cell r="CT52">
            <v>2.0123200000000088</v>
          </cell>
          <cell r="CU52">
            <v>2.5710450000000069</v>
          </cell>
          <cell r="CV52">
            <v>2.2829569999999686</v>
          </cell>
          <cell r="CW52">
            <v>1.3127110000000233</v>
          </cell>
          <cell r="CX52">
            <v>1.5004759999999999</v>
          </cell>
          <cell r="CY52">
            <v>2.8852089999999979</v>
          </cell>
          <cell r="CZ52">
            <v>4.4199549999999999</v>
          </cell>
          <cell r="DA52">
            <v>5.5486639999999987</v>
          </cell>
          <cell r="DB52">
            <v>7.5411730000000032</v>
          </cell>
          <cell r="DC52">
            <v>9.2055539999999993</v>
          </cell>
          <cell r="DD52">
            <v>10.66161</v>
          </cell>
          <cell r="DE52">
            <v>11.338653999999996</v>
          </cell>
          <cell r="DF52">
            <v>12.873580999999998</v>
          </cell>
          <cell r="DG52">
            <v>14.696799999999996</v>
          </cell>
          <cell r="DH52">
            <v>16.083999999999996</v>
          </cell>
          <cell r="DI52">
            <v>18.405099999999997</v>
          </cell>
          <cell r="DJ52">
            <v>1.5004759999999999</v>
          </cell>
          <cell r="DK52">
            <v>1.3847329999999984</v>
          </cell>
          <cell r="DL52">
            <v>1.5347460000000022</v>
          </cell>
          <cell r="DM52">
            <v>1.1287089999999995</v>
          </cell>
          <cell r="DN52">
            <v>1.9925090000000045</v>
          </cell>
          <cell r="DO52">
            <v>1.6643809999999952</v>
          </cell>
          <cell r="DP52">
            <v>1.4560559999999994</v>
          </cell>
          <cell r="DQ52">
            <v>0.67704399999999731</v>
          </cell>
          <cell r="DR52">
            <v>1.5349270000000019</v>
          </cell>
          <cell r="DS52">
            <v>1.8232189999999981</v>
          </cell>
          <cell r="DT52">
            <v>1.3872000000000027</v>
          </cell>
          <cell r="DU52">
            <v>2.3210999999999986</v>
          </cell>
        </row>
        <row r="53">
          <cell r="A53" t="str">
            <v>CE-REACTE-210</v>
          </cell>
          <cell r="B53" t="str">
            <v>CE</v>
          </cell>
          <cell r="C53" t="str">
            <v>REACTE</v>
          </cell>
          <cell r="D53">
            <v>210</v>
          </cell>
          <cell r="E53" t="str">
            <v>RC %</v>
          </cell>
          <cell r="F53">
            <v>0.12121503578787668</v>
          </cell>
          <cell r="G53">
            <v>0.12304851280264503</v>
          </cell>
          <cell r="H53">
            <v>0.11579020737552406</v>
          </cell>
          <cell r="I53">
            <v>0.12740212304819909</v>
          </cell>
          <cell r="J53" t="e">
            <v>#DIV/0!</v>
          </cell>
          <cell r="K53" t="e">
            <v>#DIV/0!</v>
          </cell>
          <cell r="L53" t="e">
            <v>#DIV/0!</v>
          </cell>
          <cell r="M53" t="e">
            <v>#DIV/0!</v>
          </cell>
          <cell r="N53" t="e">
            <v>#DIV/0!</v>
          </cell>
          <cell r="O53" t="e">
            <v>#DIV/0!</v>
          </cell>
          <cell r="P53" t="e">
            <v>#DIV/0!</v>
          </cell>
          <cell r="Q53" t="e">
            <v>#DIV/0!</v>
          </cell>
          <cell r="R53">
            <v>0.12121503578787668</v>
          </cell>
          <cell r="S53">
            <v>0.12475659581535552</v>
          </cell>
          <cell r="T53">
            <v>0.10249447258210866</v>
          </cell>
          <cell r="U53">
            <v>0.16578983163306285</v>
          </cell>
          <cell r="V53">
            <v>0.12740212304819909</v>
          </cell>
          <cell r="W53" t="e">
            <v>#DIV/0!</v>
          </cell>
          <cell r="X53" t="e">
            <v>#DIV/0!</v>
          </cell>
          <cell r="Y53" t="e">
            <v>#DIV/0!</v>
          </cell>
          <cell r="Z53" t="e">
            <v>#DIV/0!</v>
          </cell>
          <cell r="AA53" t="e">
            <v>#DIV/0!</v>
          </cell>
          <cell r="AB53" t="e">
            <v>#DIV/0!</v>
          </cell>
          <cell r="AC53" t="e">
            <v>#DIV/0!</v>
          </cell>
          <cell r="AD53">
            <v>0.13334026189981296</v>
          </cell>
          <cell r="AE53">
            <v>0.14566117445395624</v>
          </cell>
          <cell r="AF53">
            <v>0.14796559134108872</v>
          </cell>
          <cell r="AG53">
            <v>0.15331875225480593</v>
          </cell>
          <cell r="AH53">
            <v>0.15663011080377884</v>
          </cell>
          <cell r="AI53">
            <v>0.15816497400086046</v>
          </cell>
          <cell r="AJ53">
            <v>0.15974779212479762</v>
          </cell>
          <cell r="AK53">
            <v>0.15714030367308718</v>
          </cell>
          <cell r="AL53">
            <v>0.15866969222838478</v>
          </cell>
          <cell r="AM53">
            <v>0.16038611056531216</v>
          </cell>
          <cell r="AN53">
            <v>0.16071741685586852</v>
          </cell>
          <cell r="AO53">
            <v>0.1618727765909177</v>
          </cell>
          <cell r="AP53">
            <v>0.13334026189981296</v>
          </cell>
          <cell r="AQ53">
            <v>0.1573581356188623</v>
          </cell>
          <cell r="AR53">
            <v>0.15227993480485677</v>
          </cell>
          <cell r="AS53">
            <v>0.16795895165510705</v>
          </cell>
          <cell r="AT53">
            <v>0.16863775733683822</v>
          </cell>
          <cell r="AU53">
            <v>0.16521986375294367</v>
          </cell>
          <cell r="AV53">
            <v>0.16864422583803493</v>
          </cell>
          <cell r="AW53">
            <v>0.13405901557593591</v>
          </cell>
          <cell r="AX53">
            <v>0.17009995448553861</v>
          </cell>
          <cell r="AY53">
            <v>0.17447232383602057</v>
          </cell>
          <cell r="AZ53">
            <v>0.1640535971448269</v>
          </cell>
          <cell r="BA53">
            <v>0.17533970213018271</v>
          </cell>
          <cell r="BB53">
            <v>0.17413008062157992</v>
          </cell>
          <cell r="BC53">
            <v>0.16175962414439438</v>
          </cell>
          <cell r="BD53">
            <v>0.16517387491055574</v>
          </cell>
          <cell r="BE53">
            <v>0.17337629093771312</v>
          </cell>
          <cell r="BF53">
            <v>0.17862696289643443</v>
          </cell>
          <cell r="BG53">
            <v>0.17384397979195629</v>
          </cell>
          <cell r="BH53">
            <v>0.17179843461123856</v>
          </cell>
          <cell r="BI53">
            <v>0.16769827976535359</v>
          </cell>
          <cell r="BJ53">
            <v>0.16303409349616196</v>
          </cell>
          <cell r="BK53">
            <v>0.1525581917010711</v>
          </cell>
          <cell r="BL53">
            <v>0.14601601436324591</v>
          </cell>
          <cell r="BM53">
            <v>0.14270202536705906</v>
          </cell>
          <cell r="BN53">
            <v>0.17413008062157992</v>
          </cell>
          <cell r="BO53">
            <v>0.14932205881323518</v>
          </cell>
          <cell r="BP53">
            <v>0.17131361570714787</v>
          </cell>
          <cell r="BQ53">
            <v>0.19714400852767619</v>
          </cell>
          <cell r="BR53">
            <v>0.19659055899770661</v>
          </cell>
          <cell r="BS53">
            <v>0.15296840943267662</v>
          </cell>
          <cell r="BT53">
            <v>0.1604001521046006</v>
          </cell>
          <cell r="BU53">
            <v>0.13085886826785861</v>
          </cell>
          <cell r="BV53">
            <v>0.12378026551302176</v>
          </cell>
          <cell r="BW53">
            <v>5.9721045766545369E-2</v>
          </cell>
          <cell r="BX53">
            <v>7.3786507204648785E-2</v>
          </cell>
          <cell r="BY53">
            <v>9.2481825975665774E-2</v>
          </cell>
          <cell r="BZ53">
            <v>0.15980220662289765</v>
          </cell>
          <cell r="CA53">
            <v>0.14178952112762874</v>
          </cell>
          <cell r="CB53">
            <v>0.13938684075141486</v>
          </cell>
          <cell r="CC53">
            <v>0.13671908745018652</v>
          </cell>
          <cell r="CD53">
            <v>0.13899566026038435</v>
          </cell>
          <cell r="CE53">
            <v>0.13990336419749613</v>
          </cell>
          <cell r="CF53">
            <v>0.13943947600498474</v>
          </cell>
          <cell r="CG53">
            <v>0.13776944596780297</v>
          </cell>
          <cell r="CH53">
            <v>0.13769743548022143</v>
          </cell>
          <cell r="CI53">
            <v>0.13959153436553523</v>
          </cell>
          <cell r="CJ53">
            <v>0.14000135501959332</v>
          </cell>
          <cell r="CK53">
            <v>0.13607704821058861</v>
          </cell>
          <cell r="CL53">
            <v>0.15980220662289765</v>
          </cell>
          <cell r="CM53">
            <v>0.12313772229714909</v>
          </cell>
          <cell r="CN53">
            <v>0.13495799870765271</v>
          </cell>
          <cell r="CO53">
            <v>0.12863070539419078</v>
          </cell>
          <cell r="CP53">
            <v>0.14691679898587914</v>
          </cell>
          <cell r="CQ53">
            <v>0.14403326841010305</v>
          </cell>
          <cell r="CR53">
            <v>0.13672480003728663</v>
          </cell>
          <cell r="CS53">
            <v>0.1209079202853523</v>
          </cell>
          <cell r="CT53">
            <v>0.13716924429311328</v>
          </cell>
          <cell r="CU53">
            <v>0.15341099895245611</v>
          </cell>
          <cell r="CV53">
            <v>0.14358504586725912</v>
          </cell>
          <cell r="CW53">
            <v>9.3001324621922413E-2</v>
          </cell>
          <cell r="CX53">
            <v>0.1172911861044969</v>
          </cell>
          <cell r="CY53">
            <v>0.11194544845318498</v>
          </cell>
          <cell r="CZ53">
            <v>0.11206568779418809</v>
          </cell>
          <cell r="DA53">
            <v>0.10954869561636134</v>
          </cell>
          <cell r="DB53">
            <v>0.11572555071461156</v>
          </cell>
          <cell r="DC53">
            <v>0.11763832696699732</v>
          </cell>
          <cell r="DD53">
            <v>0.11650140243884315</v>
          </cell>
          <cell r="DE53">
            <v>0.11310240865307805</v>
          </cell>
          <cell r="DF53">
            <v>0.11340989804810754</v>
          </cell>
          <cell r="DG53">
            <v>0.11476531240141308</v>
          </cell>
          <cell r="DH53">
            <v>0.11327438614283246</v>
          </cell>
          <cell r="DI53">
            <v>0.11772693894991082</v>
          </cell>
          <cell r="DJ53">
            <v>0.1172911861044969</v>
          </cell>
          <cell r="DK53">
            <v>0.10667707706998238</v>
          </cell>
          <cell r="DL53">
            <v>0.11229242949136513</v>
          </cell>
          <cell r="DM53">
            <v>0.10069259394793004</v>
          </cell>
          <cell r="DN53">
            <v>0.13728109964385646</v>
          </cell>
          <cell r="DO53">
            <v>0.12716138234954769</v>
          </cell>
          <cell r="DP53">
            <v>0.10979285162918853</v>
          </cell>
          <cell r="DQ53">
            <v>7.749733527220487E-2</v>
          </cell>
          <cell r="DR53">
            <v>0.11573420673208526</v>
          </cell>
          <cell r="DS53">
            <v>0.12534276061665903</v>
          </cell>
          <cell r="DT53">
            <v>9.9570051464624443E-2</v>
          </cell>
          <cell r="DU53">
            <v>0.16179761182793448</v>
          </cell>
        </row>
        <row r="54">
          <cell r="A54" t="str">
            <v>CE-REACTE-211</v>
          </cell>
          <cell r="B54" t="str">
            <v>CE</v>
          </cell>
          <cell r="C54" t="str">
            <v>REACTE</v>
          </cell>
          <cell r="D54">
            <v>211</v>
          </cell>
          <cell r="E54" t="str">
            <v>Costi di divisione</v>
          </cell>
          <cell r="F54">
            <v>0</v>
          </cell>
          <cell r="G54">
            <v>0</v>
          </cell>
          <cell r="H54">
            <v>0</v>
          </cell>
          <cell r="I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v>0</v>
          </cell>
          <cell r="AZ54">
            <v>0</v>
          </cell>
          <cell r="BA54">
            <v>0</v>
          </cell>
          <cell r="BB54">
            <v>0</v>
          </cell>
          <cell r="BC54">
            <v>0</v>
          </cell>
          <cell r="BD54">
            <v>0</v>
          </cell>
          <cell r="BE54">
            <v>0</v>
          </cell>
          <cell r="BF54">
            <v>0</v>
          </cell>
          <cell r="BG54">
            <v>0</v>
          </cell>
          <cell r="BH54">
            <v>0</v>
          </cell>
          <cell r="BI54">
            <v>0</v>
          </cell>
          <cell r="BJ54">
            <v>0</v>
          </cell>
          <cell r="BK54">
            <v>0</v>
          </cell>
          <cell r="BL54">
            <v>0</v>
          </cell>
          <cell r="BM54">
            <v>0</v>
          </cell>
          <cell r="BN54">
            <v>0</v>
          </cell>
          <cell r="BO54">
            <v>0</v>
          </cell>
          <cell r="BP54">
            <v>0</v>
          </cell>
          <cell r="BQ54">
            <v>0</v>
          </cell>
          <cell r="BR54">
            <v>0</v>
          </cell>
          <cell r="BS54">
            <v>0</v>
          </cell>
          <cell r="BT54">
            <v>0</v>
          </cell>
          <cell r="BU54">
            <v>0</v>
          </cell>
          <cell r="BV54">
            <v>0</v>
          </cell>
          <cell r="BW54">
            <v>0</v>
          </cell>
          <cell r="BX54">
            <v>0</v>
          </cell>
          <cell r="BY54">
            <v>0</v>
          </cell>
          <cell r="CD54">
            <v>0</v>
          </cell>
          <cell r="CE54">
            <v>0</v>
          </cell>
          <cell r="CF54">
            <v>0</v>
          </cell>
          <cell r="CG54">
            <v>0</v>
          </cell>
          <cell r="CH54">
            <v>0</v>
          </cell>
          <cell r="CI54">
            <v>0</v>
          </cell>
          <cell r="CJ54">
            <v>0</v>
          </cell>
          <cell r="CK54">
            <v>0</v>
          </cell>
          <cell r="CL54">
            <v>0</v>
          </cell>
          <cell r="CM54">
            <v>0</v>
          </cell>
          <cell r="CN54">
            <v>0</v>
          </cell>
          <cell r="CO54">
            <v>0</v>
          </cell>
          <cell r="CP54">
            <v>0</v>
          </cell>
          <cell r="CQ54">
            <v>0</v>
          </cell>
          <cell r="CR54">
            <v>0</v>
          </cell>
          <cell r="CS54">
            <v>0</v>
          </cell>
          <cell r="CT54">
            <v>0</v>
          </cell>
          <cell r="CU54">
            <v>0</v>
          </cell>
          <cell r="CV54">
            <v>0</v>
          </cell>
          <cell r="CW54">
            <v>0</v>
          </cell>
          <cell r="DJ54">
            <v>0</v>
          </cell>
          <cell r="DK54">
            <v>0</v>
          </cell>
          <cell r="DL54">
            <v>0</v>
          </cell>
          <cell r="DM54">
            <v>0</v>
          </cell>
          <cell r="DN54">
            <v>0</v>
          </cell>
          <cell r="DO54">
            <v>0</v>
          </cell>
          <cell r="DP54">
            <v>0</v>
          </cell>
          <cell r="DQ54">
            <v>0</v>
          </cell>
          <cell r="DR54">
            <v>0</v>
          </cell>
          <cell r="DS54">
            <v>0</v>
          </cell>
          <cell r="DT54">
            <v>0</v>
          </cell>
          <cell r="DU54">
            <v>0</v>
          </cell>
        </row>
        <row r="55">
          <cell r="A55" t="str">
            <v>CE-REACTE-212</v>
          </cell>
          <cell r="B55" t="str">
            <v>CE</v>
          </cell>
          <cell r="C55" t="str">
            <v>REACTE</v>
          </cell>
          <cell r="D55">
            <v>212</v>
          </cell>
          <cell r="E55" t="str">
            <v>Risultato di divisione</v>
          </cell>
          <cell r="F55">
            <v>1.7165019999999998</v>
          </cell>
          <cell r="G55">
            <v>3.6128491000000005</v>
          </cell>
          <cell r="H55">
            <v>5.2556948699999841</v>
          </cell>
          <cell r="I55">
            <v>7.5319864200000222</v>
          </cell>
          <cell r="J55">
            <v>0</v>
          </cell>
          <cell r="K55">
            <v>0</v>
          </cell>
          <cell r="L55">
            <v>0</v>
          </cell>
          <cell r="M55">
            <v>0</v>
          </cell>
          <cell r="N55">
            <v>0</v>
          </cell>
          <cell r="O55">
            <v>0</v>
          </cell>
          <cell r="P55">
            <v>0</v>
          </cell>
          <cell r="Q55">
            <v>0</v>
          </cell>
          <cell r="R55">
            <v>1.7165019999999998</v>
          </cell>
          <cell r="S55">
            <v>1.8963471000000007</v>
          </cell>
          <cell r="T55">
            <v>1.6428457699999841</v>
          </cell>
          <cell r="U55">
            <v>2.276291550000038</v>
          </cell>
          <cell r="V55">
            <v>-7.5319864200000222</v>
          </cell>
          <cell r="W55">
            <v>0</v>
          </cell>
          <cell r="X55">
            <v>0</v>
          </cell>
          <cell r="Y55">
            <v>0</v>
          </cell>
          <cell r="Z55">
            <v>0</v>
          </cell>
          <cell r="AA55">
            <v>0</v>
          </cell>
          <cell r="AB55">
            <v>0</v>
          </cell>
          <cell r="AC55">
            <v>0</v>
          </cell>
          <cell r="AD55">
            <v>1.9245000000000003</v>
          </cell>
          <cell r="AE55">
            <v>4.3168000000000024</v>
          </cell>
          <cell r="AF55">
            <v>6.7273000000000023</v>
          </cell>
          <cell r="AG55">
            <v>9.5194999999999972</v>
          </cell>
          <cell r="AH55">
            <v>12.407000000000011</v>
          </cell>
          <cell r="AI55">
            <v>15.254299999999988</v>
          </cell>
          <cell r="AJ55">
            <v>18.148099999999996</v>
          </cell>
          <cell r="AK55">
            <v>19.868600000000001</v>
          </cell>
          <cell r="AL55">
            <v>22.746299999999994</v>
          </cell>
          <cell r="AM55">
            <v>25.79399999999999</v>
          </cell>
          <cell r="AN55">
            <v>28.414100000000019</v>
          </cell>
          <cell r="AO55">
            <v>31.073599999999992</v>
          </cell>
          <cell r="AP55">
            <v>1.9245000000000003</v>
          </cell>
          <cell r="AQ55">
            <v>2.3923000000000023</v>
          </cell>
          <cell r="AR55">
            <v>2.4105000000000003</v>
          </cell>
          <cell r="AS55">
            <v>2.7921999999999945</v>
          </cell>
          <cell r="AT55">
            <v>2.8875000000000139</v>
          </cell>
          <cell r="AU55">
            <v>2.8472999999999775</v>
          </cell>
          <cell r="AV55">
            <v>2.8938000000000086</v>
          </cell>
          <cell r="AW55">
            <v>1.7205000000000057</v>
          </cell>
          <cell r="AX55">
            <v>2.877699999999991</v>
          </cell>
          <cell r="AY55">
            <v>3.0476999999999945</v>
          </cell>
          <cell r="AZ55">
            <v>2.620100000000031</v>
          </cell>
          <cell r="BA55">
            <v>2.6594999999999716</v>
          </cell>
          <cell r="BB55">
            <v>2.501100000000001</v>
          </cell>
          <cell r="BC55">
            <v>4.6342999999999979</v>
          </cell>
          <cell r="BD55">
            <v>7.3635999999999946</v>
          </cell>
          <cell r="BE55">
            <v>10.396699999999997</v>
          </cell>
          <cell r="BF55">
            <v>13.842499999999999</v>
          </cell>
          <cell r="BG55">
            <v>16.558500000000002</v>
          </cell>
          <cell r="BH55">
            <v>19.300299999999989</v>
          </cell>
          <cell r="BI55">
            <v>20.936497000000003</v>
          </cell>
          <cell r="BJ55">
            <v>22.7727</v>
          </cell>
          <cell r="BK55">
            <v>23.714010999999999</v>
          </cell>
          <cell r="BL55">
            <v>24.752863999999995</v>
          </cell>
          <cell r="BM55">
            <v>25.787419970000002</v>
          </cell>
          <cell r="BN55">
            <v>2.501100000000001</v>
          </cell>
          <cell r="BO55">
            <v>2.1331999999999964</v>
          </cell>
          <cell r="BP55">
            <v>2.7292999999999967</v>
          </cell>
          <cell r="BQ55">
            <v>3.0331000000000032</v>
          </cell>
          <cell r="BR55">
            <v>3.445800000000002</v>
          </cell>
          <cell r="BS55">
            <v>2.7160000000000037</v>
          </cell>
          <cell r="BT55">
            <v>2.7417999999999889</v>
          </cell>
          <cell r="BU55">
            <v>1.6361970000000103</v>
          </cell>
          <cell r="BV55">
            <v>1.8362029999999967</v>
          </cell>
          <cell r="BW55">
            <v>0.94131099999999757</v>
          </cell>
          <cell r="BX55">
            <v>1.0388529999999965</v>
          </cell>
          <cell r="BY55">
            <v>1.0345559700000053</v>
          </cell>
          <cell r="BZ55">
            <v>2.1102999999999996</v>
          </cell>
          <cell r="CA55">
            <v>3.6807000000000016</v>
          </cell>
          <cell r="CB55">
            <v>5.5813000000000041</v>
          </cell>
          <cell r="CC55">
            <v>7.2801000000000027</v>
          </cell>
          <cell r="CD55">
            <v>9.5284999999999975</v>
          </cell>
          <cell r="CE55">
            <v>11.698652999999997</v>
          </cell>
          <cell r="CF55">
            <v>13.652318999999988</v>
          </cell>
          <cell r="CG55">
            <v>14.824791999999999</v>
          </cell>
          <cell r="CH55">
            <v>16.837112000000008</v>
          </cell>
          <cell r="CI55">
            <v>19.408157000000013</v>
          </cell>
          <cell r="CJ55">
            <v>21.691113999999985</v>
          </cell>
          <cell r="CK55">
            <v>23.003825000000006</v>
          </cell>
          <cell r="CL55">
            <v>2.1102999999999996</v>
          </cell>
          <cell r="CM55">
            <v>1.5704000000000018</v>
          </cell>
          <cell r="CN55">
            <v>1.9006000000000025</v>
          </cell>
          <cell r="CO55">
            <v>1.698799999999999</v>
          </cell>
          <cell r="CP55">
            <v>2.2483999999999944</v>
          </cell>
          <cell r="CQ55">
            <v>2.1701530000000013</v>
          </cell>
          <cell r="CR55">
            <v>1.9536659999999904</v>
          </cell>
          <cell r="CS55">
            <v>1.1724730000000108</v>
          </cell>
          <cell r="CT55">
            <v>2.0123200000000088</v>
          </cell>
          <cell r="CU55">
            <v>2.5710450000000069</v>
          </cell>
          <cell r="CV55">
            <v>2.2829569999999686</v>
          </cell>
          <cell r="CW55">
            <v>1.3127110000000233</v>
          </cell>
          <cell r="CX55">
            <v>1.5004759999999999</v>
          </cell>
          <cell r="CY55">
            <v>2.8852089999999979</v>
          </cell>
          <cell r="CZ55">
            <v>4.4199549999999999</v>
          </cell>
          <cell r="DA55">
            <v>5.5486639999999987</v>
          </cell>
          <cell r="DB55">
            <v>7.5411730000000032</v>
          </cell>
          <cell r="DC55">
            <v>9.2055539999999993</v>
          </cell>
          <cell r="DD55">
            <v>10.66161</v>
          </cell>
          <cell r="DE55">
            <v>11.338653999999996</v>
          </cell>
          <cell r="DF55">
            <v>12.873580999999998</v>
          </cell>
          <cell r="DG55">
            <v>14.696799999999996</v>
          </cell>
          <cell r="DH55">
            <v>16.083999999999996</v>
          </cell>
          <cell r="DI55">
            <v>18.405099999999997</v>
          </cell>
          <cell r="DJ55">
            <v>1.5004759999999999</v>
          </cell>
          <cell r="DK55">
            <v>1.3847329999999984</v>
          </cell>
          <cell r="DL55">
            <v>1.5347460000000022</v>
          </cell>
          <cell r="DM55">
            <v>1.1287089999999995</v>
          </cell>
          <cell r="DN55">
            <v>1.9925090000000045</v>
          </cell>
          <cell r="DO55">
            <v>1.6643809999999952</v>
          </cell>
          <cell r="DP55">
            <v>1.4560559999999994</v>
          </cell>
          <cell r="DQ55">
            <v>0.67704399999999731</v>
          </cell>
          <cell r="DR55">
            <v>1.5349270000000019</v>
          </cell>
          <cell r="DS55">
            <v>1.8232189999999981</v>
          </cell>
          <cell r="DT55">
            <v>1.3872000000000027</v>
          </cell>
          <cell r="DU55">
            <v>2.3210999999999986</v>
          </cell>
          <cell r="DV55">
            <v>0</v>
          </cell>
          <cell r="DW55">
            <v>0</v>
          </cell>
          <cell r="DX55">
            <v>0</v>
          </cell>
          <cell r="DY55">
            <v>0</v>
          </cell>
        </row>
        <row r="56">
          <cell r="A56" t="str">
            <v>CE-REACTE-213</v>
          </cell>
          <cell r="B56" t="str">
            <v>CE</v>
          </cell>
          <cell r="C56" t="str">
            <v>REACTE</v>
          </cell>
          <cell r="D56">
            <v>213</v>
          </cell>
          <cell r="E56" t="str">
            <v>RD %</v>
          </cell>
          <cell r="F56">
            <v>0.12121503578787668</v>
          </cell>
          <cell r="G56">
            <v>0.12304851280264503</v>
          </cell>
          <cell r="H56">
            <v>0.11579020737552406</v>
          </cell>
          <cell r="I56">
            <v>0.12740212304819909</v>
          </cell>
          <cell r="J56" t="e">
            <v>#DIV/0!</v>
          </cell>
          <cell r="K56" t="e">
            <v>#DIV/0!</v>
          </cell>
          <cell r="L56" t="e">
            <v>#DIV/0!</v>
          </cell>
          <cell r="M56" t="e">
            <v>#DIV/0!</v>
          </cell>
          <cell r="N56" t="e">
            <v>#DIV/0!</v>
          </cell>
          <cell r="O56" t="e">
            <v>#DIV/0!</v>
          </cell>
          <cell r="P56" t="e">
            <v>#DIV/0!</v>
          </cell>
          <cell r="Q56" t="e">
            <v>#DIV/0!</v>
          </cell>
          <cell r="R56">
            <v>0.12121503578787668</v>
          </cell>
          <cell r="S56">
            <v>0.12475659581535552</v>
          </cell>
          <cell r="T56">
            <v>0.10249447258210866</v>
          </cell>
          <cell r="U56">
            <v>0.16578983163306285</v>
          </cell>
          <cell r="V56">
            <v>0.12740212304819909</v>
          </cell>
          <cell r="W56" t="e">
            <v>#DIV/0!</v>
          </cell>
          <cell r="X56" t="e">
            <v>#DIV/0!</v>
          </cell>
          <cell r="Y56" t="e">
            <v>#DIV/0!</v>
          </cell>
          <cell r="Z56" t="e">
            <v>#DIV/0!</v>
          </cell>
          <cell r="AA56" t="e">
            <v>#DIV/0!</v>
          </cell>
          <cell r="AB56" t="e">
            <v>#DIV/0!</v>
          </cell>
          <cell r="AC56" t="e">
            <v>#DIV/0!</v>
          </cell>
          <cell r="AD56">
            <v>0.13334026189981296</v>
          </cell>
          <cell r="AE56">
            <v>0.14566117445395624</v>
          </cell>
          <cell r="AF56">
            <v>0.14796559134108872</v>
          </cell>
          <cell r="AG56">
            <v>0.15331875225480593</v>
          </cell>
          <cell r="AH56">
            <v>0.15663011080377884</v>
          </cell>
          <cell r="AI56">
            <v>0.15816497400086046</v>
          </cell>
          <cell r="AJ56">
            <v>0.15974779212479762</v>
          </cell>
          <cell r="AK56">
            <v>0.15714030367308718</v>
          </cell>
          <cell r="AL56">
            <v>0.15866969222838478</v>
          </cell>
          <cell r="AM56">
            <v>0.16038611056531216</v>
          </cell>
          <cell r="AN56">
            <v>0.16071741685586852</v>
          </cell>
          <cell r="AO56">
            <v>0.1618727765909177</v>
          </cell>
          <cell r="AP56">
            <v>0.13334026189981296</v>
          </cell>
          <cell r="AQ56">
            <v>0.1573581356188623</v>
          </cell>
          <cell r="AR56">
            <v>0.15227993480485677</v>
          </cell>
          <cell r="AS56">
            <v>0.16795895165510705</v>
          </cell>
          <cell r="AT56">
            <v>0.16863775733683822</v>
          </cell>
          <cell r="AU56">
            <v>0.16521986375294367</v>
          </cell>
          <cell r="AV56">
            <v>0.16864422583803493</v>
          </cell>
          <cell r="AW56">
            <v>0.13405901557593591</v>
          </cell>
          <cell r="AX56">
            <v>0.17009995448553861</v>
          </cell>
          <cell r="AY56">
            <v>0.17447232383602057</v>
          </cell>
          <cell r="AZ56">
            <v>0.1640535971448269</v>
          </cell>
          <cell r="BA56">
            <v>0.17533970213018271</v>
          </cell>
          <cell r="BB56">
            <v>0.17413008062157992</v>
          </cell>
          <cell r="BC56">
            <v>0.16175962414439438</v>
          </cell>
          <cell r="BD56">
            <v>0.16517387491055574</v>
          </cell>
          <cell r="BE56">
            <v>0.17337629093771312</v>
          </cell>
          <cell r="BF56">
            <v>0.17862696289643443</v>
          </cell>
          <cell r="BG56">
            <v>0.17384397979195629</v>
          </cell>
          <cell r="BH56">
            <v>0.17179843461123856</v>
          </cell>
          <cell r="BI56">
            <v>0.16769827976535359</v>
          </cell>
          <cell r="BJ56">
            <v>0.16303409349616196</v>
          </cell>
          <cell r="BK56">
            <v>0.1525581917010711</v>
          </cell>
          <cell r="BL56">
            <v>0.14601601436324591</v>
          </cell>
          <cell r="BM56">
            <v>0.14270202536705906</v>
          </cell>
          <cell r="BN56">
            <v>0.17413008062157992</v>
          </cell>
          <cell r="BO56">
            <v>0.14932205881323518</v>
          </cell>
          <cell r="BP56">
            <v>0.17131361570714787</v>
          </cell>
          <cell r="BQ56">
            <v>0.19714400852767619</v>
          </cell>
          <cell r="BR56">
            <v>0.19659055899770661</v>
          </cell>
          <cell r="BS56">
            <v>0.15296840943267662</v>
          </cell>
          <cell r="BT56">
            <v>0.1604001521046006</v>
          </cell>
          <cell r="BU56">
            <v>0.13085886826785861</v>
          </cell>
          <cell r="BV56">
            <v>0.12378026551302176</v>
          </cell>
          <cell r="BW56">
            <v>5.9721045766545369E-2</v>
          </cell>
          <cell r="BX56">
            <v>7.3786507204648785E-2</v>
          </cell>
          <cell r="BY56">
            <v>9.2481825975665774E-2</v>
          </cell>
          <cell r="BZ56">
            <v>0.15980220662289765</v>
          </cell>
          <cell r="CA56">
            <v>0.14178952112762874</v>
          </cell>
          <cell r="CB56">
            <v>0.13938684075141486</v>
          </cell>
          <cell r="CC56">
            <v>0.13671908745018652</v>
          </cell>
          <cell r="CD56">
            <v>0.13899566026038435</v>
          </cell>
          <cell r="CE56">
            <v>0.13990336419749613</v>
          </cell>
          <cell r="CF56">
            <v>0.13943947600498474</v>
          </cell>
          <cell r="CG56">
            <v>0.13776944596780297</v>
          </cell>
          <cell r="CH56">
            <v>0.13769743548022143</v>
          </cell>
          <cell r="CI56">
            <v>0.13959153436553523</v>
          </cell>
          <cell r="CJ56">
            <v>0.14000135501959332</v>
          </cell>
          <cell r="CK56">
            <v>0.13607704821058861</v>
          </cell>
          <cell r="CL56">
            <v>0.15980220662289765</v>
          </cell>
          <cell r="CM56">
            <v>0.12313772229714909</v>
          </cell>
          <cell r="CN56">
            <v>0.13495799870765271</v>
          </cell>
          <cell r="CO56">
            <v>0.12863070539419078</v>
          </cell>
          <cell r="CP56">
            <v>0.14691679898587914</v>
          </cell>
          <cell r="CQ56">
            <v>0.14403326841010305</v>
          </cell>
          <cell r="CR56">
            <v>0.13672480003728663</v>
          </cell>
          <cell r="CS56">
            <v>0.1209079202853523</v>
          </cell>
          <cell r="CT56">
            <v>0.13716924429311328</v>
          </cell>
          <cell r="CU56">
            <v>0.15341099895245611</v>
          </cell>
          <cell r="CV56">
            <v>0.14358504586725912</v>
          </cell>
          <cell r="CW56">
            <v>9.3001324621922413E-2</v>
          </cell>
          <cell r="CX56">
            <v>0.1172911861044969</v>
          </cell>
          <cell r="CY56">
            <v>0.11194544845318498</v>
          </cell>
          <cell r="CZ56">
            <v>0.11206568779418809</v>
          </cell>
          <cell r="DA56">
            <v>0.10954869561636134</v>
          </cell>
          <cell r="DB56">
            <v>0.11572555071461156</v>
          </cell>
          <cell r="DC56">
            <v>0.11763832696699732</v>
          </cell>
          <cell r="DD56">
            <v>0.11650140243884315</v>
          </cell>
          <cell r="DE56">
            <v>0.11310240865307805</v>
          </cell>
          <cell r="DF56">
            <v>0.11340989804810754</v>
          </cell>
          <cell r="DG56">
            <v>0.11476531240141308</v>
          </cell>
          <cell r="DH56">
            <v>0.11327438614283246</v>
          </cell>
          <cell r="DI56">
            <v>0.11772693894991082</v>
          </cell>
          <cell r="DJ56">
            <v>0.1172911861044969</v>
          </cell>
          <cell r="DK56">
            <v>0.10667707706998238</v>
          </cell>
          <cell r="DL56">
            <v>0.11229242949136513</v>
          </cell>
          <cell r="DM56">
            <v>0.10069259394793004</v>
          </cell>
          <cell r="DN56">
            <v>0.13728109964385646</v>
          </cell>
          <cell r="DO56">
            <v>0.12716138234954769</v>
          </cell>
          <cell r="DP56">
            <v>0.10979285162918853</v>
          </cell>
          <cell r="DQ56">
            <v>7.749733527220487E-2</v>
          </cell>
          <cell r="DR56">
            <v>0.11573420673208526</v>
          </cell>
          <cell r="DS56">
            <v>0.12534276061665903</v>
          </cell>
          <cell r="DT56">
            <v>9.9570051464624443E-2</v>
          </cell>
          <cell r="DU56">
            <v>0.16179761182793448</v>
          </cell>
          <cell r="DV56" t="e">
            <v>#DIV/0!</v>
          </cell>
          <cell r="DW56" t="e">
            <v>#DIV/0!</v>
          </cell>
          <cell r="DX56" t="e">
            <v>#DIV/0!</v>
          </cell>
          <cell r="DY56" t="e">
            <v>#DIV/0!</v>
          </cell>
        </row>
        <row r="57">
          <cell r="A57" t="str">
            <v>CE-REACTE-220</v>
          </cell>
          <cell r="B57" t="str">
            <v>CE</v>
          </cell>
          <cell r="C57" t="str">
            <v>REACTE</v>
          </cell>
          <cell r="D57">
            <v>220</v>
          </cell>
          <cell r="E57" t="str">
            <v>Spese Generali</v>
          </cell>
          <cell r="F57">
            <v>-0.88101399999999996</v>
          </cell>
          <cell r="G57">
            <v>-1.75414</v>
          </cell>
          <cell r="H57">
            <v>-2.6554630000000001</v>
          </cell>
          <cell r="I57">
            <v>-3.5242302899999998</v>
          </cell>
          <cell r="R57">
            <v>-0.88101399999999996</v>
          </cell>
          <cell r="S57">
            <v>-0.87312600000000007</v>
          </cell>
          <cell r="T57">
            <v>-0.9013230000000001</v>
          </cell>
          <cell r="U57">
            <v>-0.86876728999999964</v>
          </cell>
          <cell r="V57">
            <v>3.5242302899999998</v>
          </cell>
          <cell r="W57">
            <v>0</v>
          </cell>
          <cell r="X57">
            <v>0</v>
          </cell>
          <cell r="Y57">
            <v>0</v>
          </cell>
          <cell r="Z57">
            <v>0</v>
          </cell>
          <cell r="AA57">
            <v>0</v>
          </cell>
          <cell r="AB57">
            <v>0</v>
          </cell>
          <cell r="AC57">
            <v>0</v>
          </cell>
          <cell r="AD57">
            <v>-0.92579999999999996</v>
          </cell>
          <cell r="AE57">
            <v>-1.8339000000000001</v>
          </cell>
          <cell r="AF57">
            <v>-2.7090000000000001</v>
          </cell>
          <cell r="AG57">
            <v>-3.6431</v>
          </cell>
          <cell r="AH57">
            <v>-4.5543000000000005</v>
          </cell>
          <cell r="AI57">
            <v>-5.4543999999999997</v>
          </cell>
          <cell r="AJ57">
            <v>-6.4253999999999998</v>
          </cell>
          <cell r="AK57">
            <v>-7.2301000000000002</v>
          </cell>
          <cell r="AL57">
            <v>-8.1385000000000005</v>
          </cell>
          <cell r="AM57">
            <v>-9.1149000000000004</v>
          </cell>
          <cell r="AN57">
            <v>-10.0146</v>
          </cell>
          <cell r="AO57">
            <v>-10.860899999999999</v>
          </cell>
          <cell r="AP57">
            <v>-0.92579999999999996</v>
          </cell>
          <cell r="AQ57">
            <v>-0.90810000000000013</v>
          </cell>
          <cell r="AR57">
            <v>-0.87509999999999999</v>
          </cell>
          <cell r="AS57">
            <v>-0.93409999999999993</v>
          </cell>
          <cell r="AT57">
            <v>-0.91120000000000045</v>
          </cell>
          <cell r="AU57">
            <v>-0.90009999999999923</v>
          </cell>
          <cell r="AV57">
            <v>-0.97100000000000009</v>
          </cell>
          <cell r="AW57">
            <v>-0.80470000000000041</v>
          </cell>
          <cell r="AX57">
            <v>-0.90840000000000032</v>
          </cell>
          <cell r="AY57">
            <v>-0.97639999999999993</v>
          </cell>
          <cell r="AZ57">
            <v>-0.89969999999999928</v>
          </cell>
          <cell r="BA57">
            <v>-0.84629999999999939</v>
          </cell>
          <cell r="BB57">
            <v>-0.70199999999999996</v>
          </cell>
          <cell r="BC57">
            <v>-1.358455</v>
          </cell>
          <cell r="BD57">
            <v>-2.1774969999999998</v>
          </cell>
          <cell r="BE57">
            <v>-2.9279679999999999</v>
          </cell>
          <cell r="BF57">
            <v>-3.7702</v>
          </cell>
          <cell r="BG57">
            <v>-4.6320370000000004</v>
          </cell>
          <cell r="BH57">
            <v>-5.5056000000000003</v>
          </cell>
          <cell r="BI57">
            <v>-6.1909359999999998</v>
          </cell>
          <cell r="BJ57">
            <v>-7.0711000000000004</v>
          </cell>
          <cell r="BK57">
            <v>-7.9191019999999996</v>
          </cell>
          <cell r="BL57">
            <v>-8.7002070000000007</v>
          </cell>
          <cell r="BM57">
            <v>-9.6572846699999975</v>
          </cell>
          <cell r="BN57">
            <v>-0.70199999999999996</v>
          </cell>
          <cell r="BO57">
            <v>-0.65645500000000001</v>
          </cell>
          <cell r="BP57">
            <v>-0.81904199999999983</v>
          </cell>
          <cell r="BQ57">
            <v>-0.75047100000000011</v>
          </cell>
          <cell r="BR57">
            <v>-0.84223200000000009</v>
          </cell>
          <cell r="BS57">
            <v>-0.86183700000000041</v>
          </cell>
          <cell r="BT57">
            <v>-0.87356299999999987</v>
          </cell>
          <cell r="BU57">
            <v>-0.6853359999999995</v>
          </cell>
          <cell r="BV57">
            <v>-0.88016400000000061</v>
          </cell>
          <cell r="BW57">
            <v>-0.84800199999999926</v>
          </cell>
          <cell r="BX57">
            <v>-0.78110500000000105</v>
          </cell>
          <cell r="BY57">
            <v>-0.95707766999999677</v>
          </cell>
          <cell r="BZ57">
            <v>-0.70450000000000002</v>
          </cell>
          <cell r="CA57">
            <v>-1.6160000000000001</v>
          </cell>
          <cell r="CB57">
            <v>-2.4933000000000001</v>
          </cell>
          <cell r="CC57">
            <v>-3.3249</v>
          </cell>
          <cell r="CD57">
            <v>-3.9434999999999998</v>
          </cell>
          <cell r="CE57">
            <v>-4.7363980000000003</v>
          </cell>
          <cell r="CF57">
            <v>-5.4981109999999997</v>
          </cell>
          <cell r="CG57">
            <v>-6.0611129999999998</v>
          </cell>
          <cell r="CH57">
            <v>-6.8586260000000001</v>
          </cell>
          <cell r="CI57">
            <v>-7.6560370000000004</v>
          </cell>
          <cell r="CJ57">
            <v>-8.4175489999999993</v>
          </cell>
          <cell r="CK57">
            <v>-9.1836549999999999</v>
          </cell>
          <cell r="CL57">
            <v>-0.70450000000000002</v>
          </cell>
          <cell r="CM57">
            <v>-0.91150000000000009</v>
          </cell>
          <cell r="CN57">
            <v>-0.87729999999999997</v>
          </cell>
          <cell r="CO57">
            <v>-0.83159999999999989</v>
          </cell>
          <cell r="CP57">
            <v>-0.61859999999999982</v>
          </cell>
          <cell r="CQ57">
            <v>-0.79289800000000055</v>
          </cell>
          <cell r="CR57">
            <v>-0.76171299999999942</v>
          </cell>
          <cell r="CS57">
            <v>-0.563002</v>
          </cell>
          <cell r="CT57">
            <v>-0.79751300000000036</v>
          </cell>
          <cell r="CU57">
            <v>-0.79741100000000031</v>
          </cell>
          <cell r="CV57">
            <v>-0.76151199999999886</v>
          </cell>
          <cell r="CW57">
            <v>-0.76610600000000062</v>
          </cell>
          <cell r="CX57">
            <v>-0.76407800000000003</v>
          </cell>
          <cell r="CY57">
            <v>-1.4590529999999999</v>
          </cell>
          <cell r="CZ57">
            <v>-2.1795049999999998</v>
          </cell>
          <cell r="DA57">
            <v>-2.869167</v>
          </cell>
          <cell r="DB57">
            <v>-3.6009410000000002</v>
          </cell>
          <cell r="DC57">
            <v>-4.2663909999999996</v>
          </cell>
          <cell r="DD57">
            <v>-4.9959369999999996</v>
          </cell>
          <cell r="DE57">
            <v>-5.5456479999999999</v>
          </cell>
          <cell r="DF57">
            <v>-6.1346980000000002</v>
          </cell>
          <cell r="DG57">
            <v>-6.8723999999999998</v>
          </cell>
          <cell r="DH57">
            <v>-7.5664999999999996</v>
          </cell>
          <cell r="DI57">
            <v>-8.2728000000000002</v>
          </cell>
          <cell r="DJ57">
            <v>-0.76407800000000003</v>
          </cell>
          <cell r="DK57">
            <v>-0.6949749999999999</v>
          </cell>
          <cell r="DL57">
            <v>-0.72045199999999987</v>
          </cell>
          <cell r="DM57">
            <v>-0.68966200000000022</v>
          </cell>
          <cell r="DN57">
            <v>-0.73177400000000015</v>
          </cell>
          <cell r="DO57">
            <v>-0.66544999999999943</v>
          </cell>
          <cell r="DP57">
            <v>-0.72954600000000003</v>
          </cell>
          <cell r="DQ57">
            <v>-0.54971100000000028</v>
          </cell>
          <cell r="DR57">
            <v>-0.5890500000000003</v>
          </cell>
          <cell r="DS57">
            <v>-0.73770199999999964</v>
          </cell>
          <cell r="DT57">
            <v>-0.69409999999999972</v>
          </cell>
          <cell r="DU57">
            <v>-0.70630000000000059</v>
          </cell>
        </row>
        <row r="58">
          <cell r="A58" t="str">
            <v>CE-REACTE-230</v>
          </cell>
          <cell r="B58" t="str">
            <v>CE</v>
          </cell>
          <cell r="C58" t="str">
            <v>REACTE</v>
          </cell>
          <cell r="D58">
            <v>230</v>
          </cell>
          <cell r="E58" t="str">
            <v>Risultato Operativo pre IAS</v>
          </cell>
          <cell r="F58">
            <v>0.83548799999999979</v>
          </cell>
          <cell r="G58">
            <v>1.8587091000000004</v>
          </cell>
          <cell r="H58">
            <v>2.600231869999984</v>
          </cell>
          <cell r="I58">
            <v>4.007756130000022</v>
          </cell>
          <cell r="J58">
            <v>0</v>
          </cell>
          <cell r="K58">
            <v>0</v>
          </cell>
          <cell r="L58">
            <v>0</v>
          </cell>
          <cell r="M58">
            <v>0</v>
          </cell>
          <cell r="N58">
            <v>0</v>
          </cell>
          <cell r="O58">
            <v>0</v>
          </cell>
          <cell r="P58">
            <v>0</v>
          </cell>
          <cell r="Q58">
            <v>0</v>
          </cell>
          <cell r="R58">
            <v>0.83548799999999979</v>
          </cell>
          <cell r="S58">
            <v>1.0232211000000007</v>
          </cell>
          <cell r="T58">
            <v>0.74152276999998401</v>
          </cell>
          <cell r="U58">
            <v>1.4075242600000384</v>
          </cell>
          <cell r="V58">
            <v>-4.007756130000022</v>
          </cell>
          <cell r="W58">
            <v>0</v>
          </cell>
          <cell r="X58">
            <v>0</v>
          </cell>
          <cell r="Y58">
            <v>0</v>
          </cell>
          <cell r="Z58">
            <v>0</v>
          </cell>
          <cell r="AA58">
            <v>0</v>
          </cell>
          <cell r="AB58">
            <v>0</v>
          </cell>
          <cell r="AC58">
            <v>0</v>
          </cell>
          <cell r="AD58">
            <v>0.99870000000000037</v>
          </cell>
          <cell r="AE58">
            <v>2.4829000000000025</v>
          </cell>
          <cell r="AF58">
            <v>4.0183000000000018</v>
          </cell>
          <cell r="AG58">
            <v>5.8763999999999967</v>
          </cell>
          <cell r="AH58">
            <v>7.8527000000000102</v>
          </cell>
          <cell r="AI58">
            <v>9.7998999999999885</v>
          </cell>
          <cell r="AJ58">
            <v>11.722699999999996</v>
          </cell>
          <cell r="AK58">
            <v>12.638500000000001</v>
          </cell>
          <cell r="AL58">
            <v>14.607799999999994</v>
          </cell>
          <cell r="AM58">
            <v>16.679099999999991</v>
          </cell>
          <cell r="AN58">
            <v>18.399500000000018</v>
          </cell>
          <cell r="AO58">
            <v>20.212699999999991</v>
          </cell>
          <cell r="AP58">
            <v>0.99870000000000037</v>
          </cell>
          <cell r="AQ58">
            <v>1.4842000000000022</v>
          </cell>
          <cell r="AR58">
            <v>1.5354000000000003</v>
          </cell>
          <cell r="AS58">
            <v>1.8580999999999945</v>
          </cell>
          <cell r="AT58">
            <v>1.9763000000000135</v>
          </cell>
          <cell r="AU58">
            <v>1.9471999999999783</v>
          </cell>
          <cell r="AV58">
            <v>1.9228000000000085</v>
          </cell>
          <cell r="AW58">
            <v>0.91580000000000528</v>
          </cell>
          <cell r="AX58">
            <v>1.9692999999999907</v>
          </cell>
          <cell r="AY58">
            <v>2.0712999999999946</v>
          </cell>
          <cell r="AZ58">
            <v>1.7204000000000317</v>
          </cell>
          <cell r="BA58">
            <v>1.8131999999999722</v>
          </cell>
          <cell r="BB58">
            <v>1.799100000000001</v>
          </cell>
          <cell r="BC58">
            <v>3.2758449999999977</v>
          </cell>
          <cell r="BD58">
            <v>5.1861029999999948</v>
          </cell>
          <cell r="BE58">
            <v>7.4687319999999975</v>
          </cell>
          <cell r="BF58">
            <v>10.072299999999998</v>
          </cell>
          <cell r="BG58">
            <v>11.926463000000002</v>
          </cell>
          <cell r="BH58">
            <v>13.794699999999988</v>
          </cell>
          <cell r="BI58">
            <v>14.745561000000002</v>
          </cell>
          <cell r="BJ58">
            <v>15.701599999999999</v>
          </cell>
          <cell r="BK58">
            <v>15.794909000000001</v>
          </cell>
          <cell r="BL58">
            <v>16.052656999999996</v>
          </cell>
          <cell r="BM58">
            <v>16.130135300000006</v>
          </cell>
          <cell r="BN58">
            <v>1.799100000000001</v>
          </cell>
          <cell r="BO58">
            <v>1.4767449999999964</v>
          </cell>
          <cell r="BP58">
            <v>1.9102579999999969</v>
          </cell>
          <cell r="BQ58">
            <v>2.2826290000000031</v>
          </cell>
          <cell r="BR58">
            <v>2.6035680000000019</v>
          </cell>
          <cell r="BS58">
            <v>1.8541630000000033</v>
          </cell>
          <cell r="BT58">
            <v>1.868236999999989</v>
          </cell>
          <cell r="BU58">
            <v>0.95086100000001084</v>
          </cell>
          <cell r="BV58">
            <v>0.95603899999999609</v>
          </cell>
          <cell r="BW58">
            <v>9.330899999999831E-2</v>
          </cell>
          <cell r="BX58">
            <v>0.25774799999999543</v>
          </cell>
          <cell r="BY58">
            <v>7.7478300000008549E-2</v>
          </cell>
          <cell r="BZ58">
            <v>1.4057999999999997</v>
          </cell>
          <cell r="CA58">
            <v>2.0647000000000015</v>
          </cell>
          <cell r="CB58">
            <v>3.0880000000000041</v>
          </cell>
          <cell r="CC58">
            <v>3.9552000000000027</v>
          </cell>
          <cell r="CD58">
            <v>5.5849999999999973</v>
          </cell>
          <cell r="CE58">
            <v>6.9622549999999963</v>
          </cell>
          <cell r="CF58">
            <v>8.1542079999999881</v>
          </cell>
          <cell r="CG58">
            <v>8.7636789999999998</v>
          </cell>
          <cell r="CH58">
            <v>9.9784860000000073</v>
          </cell>
          <cell r="CI58">
            <v>11.752120000000012</v>
          </cell>
          <cell r="CJ58">
            <v>13.273564999999985</v>
          </cell>
          <cell r="CK58">
            <v>13.820170000000006</v>
          </cell>
          <cell r="CL58">
            <v>1.4057999999999997</v>
          </cell>
          <cell r="CM58">
            <v>0.65890000000000171</v>
          </cell>
          <cell r="CN58">
            <v>1.0233000000000025</v>
          </cell>
          <cell r="CO58">
            <v>0.86719999999999908</v>
          </cell>
          <cell r="CP58">
            <v>1.6297999999999946</v>
          </cell>
          <cell r="CQ58">
            <v>1.3772550000000008</v>
          </cell>
          <cell r="CR58">
            <v>1.1919529999999909</v>
          </cell>
          <cell r="CS58">
            <v>0.60947100000001075</v>
          </cell>
          <cell r="CT58">
            <v>1.2148070000000084</v>
          </cell>
          <cell r="CU58">
            <v>1.7736340000000066</v>
          </cell>
          <cell r="CV58">
            <v>1.5214449999999697</v>
          </cell>
          <cell r="CW58">
            <v>0.54660500000002266</v>
          </cell>
          <cell r="CX58">
            <v>0.73639799999999989</v>
          </cell>
          <cell r="CY58">
            <v>1.426155999999998</v>
          </cell>
          <cell r="CZ58">
            <v>2.2404500000000001</v>
          </cell>
          <cell r="DA58">
            <v>2.6794969999999987</v>
          </cell>
          <cell r="DB58">
            <v>3.9402320000000031</v>
          </cell>
          <cell r="DC58">
            <v>4.9391629999999997</v>
          </cell>
          <cell r="DD58">
            <v>5.665673</v>
          </cell>
          <cell r="DE58">
            <v>5.7930059999999965</v>
          </cell>
          <cell r="DF58">
            <v>6.7388829999999977</v>
          </cell>
          <cell r="DG58">
            <v>7.8243999999999962</v>
          </cell>
          <cell r="DH58">
            <v>8.5174999999999965</v>
          </cell>
          <cell r="DI58">
            <v>10.132299999999997</v>
          </cell>
          <cell r="DJ58">
            <v>0.73639799999999989</v>
          </cell>
          <cell r="DK58">
            <v>0.68975799999999854</v>
          </cell>
          <cell r="DL58">
            <v>0.81429400000000229</v>
          </cell>
          <cell r="DM58">
            <v>0.4390469999999993</v>
          </cell>
          <cell r="DN58">
            <v>1.2607350000000044</v>
          </cell>
          <cell r="DO58">
            <v>0.99893099999999579</v>
          </cell>
          <cell r="DP58">
            <v>0.72650999999999932</v>
          </cell>
          <cell r="DQ58">
            <v>0.12733299999999703</v>
          </cell>
          <cell r="DR58">
            <v>0.94587700000000163</v>
          </cell>
          <cell r="DS58">
            <v>1.0855169999999985</v>
          </cell>
          <cell r="DT58">
            <v>0.69310000000000294</v>
          </cell>
          <cell r="DU58">
            <v>1.614799999999998</v>
          </cell>
          <cell r="DV58">
            <v>0</v>
          </cell>
          <cell r="DW58">
            <v>0</v>
          </cell>
          <cell r="DX58">
            <v>0</v>
          </cell>
          <cell r="DY58">
            <v>0</v>
          </cell>
        </row>
        <row r="59">
          <cell r="A59" t="str">
            <v>CE-REACTE-240</v>
          </cell>
          <cell r="B59" t="str">
            <v>CE</v>
          </cell>
          <cell r="C59" t="str">
            <v>REACTE</v>
          </cell>
          <cell r="D59">
            <v>240</v>
          </cell>
          <cell r="E59" t="str">
            <v>RO % pre-IAS</v>
          </cell>
          <cell r="F59">
            <v>5.9000052327548409E-2</v>
          </cell>
          <cell r="G59">
            <v>6.3304993969369727E-2</v>
          </cell>
          <cell r="H59">
            <v>5.7286694699562303E-2</v>
          </cell>
          <cell r="I59">
            <v>6.7790435503923205E-2</v>
          </cell>
          <cell r="J59" t="e">
            <v>#DIV/0!</v>
          </cell>
          <cell r="K59" t="e">
            <v>#DIV/0!</v>
          </cell>
          <cell r="L59" t="e">
            <v>#DIV/0!</v>
          </cell>
          <cell r="M59" t="e">
            <v>#DIV/0!</v>
          </cell>
          <cell r="N59" t="e">
            <v>#DIV/0!</v>
          </cell>
          <cell r="O59" t="e">
            <v>#DIV/0!</v>
          </cell>
          <cell r="P59" t="e">
            <v>#DIV/0!</v>
          </cell>
          <cell r="Q59" t="e">
            <v>#DIV/0!</v>
          </cell>
          <cell r="R59">
            <v>5.9000052327548409E-2</v>
          </cell>
          <cell r="S59">
            <v>6.731551476121829E-2</v>
          </cell>
          <cell r="T59">
            <v>4.6262398215733518E-2</v>
          </cell>
          <cell r="U59">
            <v>0.10251464057179048</v>
          </cell>
          <cell r="V59">
            <v>6.7790435503923205E-2</v>
          </cell>
          <cell r="W59" t="e">
            <v>#DIV/0!</v>
          </cell>
          <cell r="X59" t="e">
            <v>#DIV/0!</v>
          </cell>
          <cell r="Y59" t="e">
            <v>#DIV/0!</v>
          </cell>
          <cell r="Z59" t="e">
            <v>#DIV/0!</v>
          </cell>
          <cell r="AA59" t="e">
            <v>#DIV/0!</v>
          </cell>
          <cell r="AB59" t="e">
            <v>#DIV/0!</v>
          </cell>
          <cell r="AC59" t="e">
            <v>#DIV/0!</v>
          </cell>
          <cell r="AD59">
            <v>6.9195593431719007E-2</v>
          </cell>
          <cell r="AE59">
            <v>8.3780145026808778E-2</v>
          </cell>
          <cell r="AF59">
            <v>8.8381688892408078E-2</v>
          </cell>
          <cell r="AG59">
            <v>9.4643869504715719E-2</v>
          </cell>
          <cell r="AH59">
            <v>9.9135106883923158E-2</v>
          </cell>
          <cell r="AI59">
            <v>0.10161075426017792</v>
          </cell>
          <cell r="AJ59">
            <v>0.10318851244710824</v>
          </cell>
          <cell r="AK59">
            <v>9.9957607882403002E-2</v>
          </cell>
          <cell r="AL59">
            <v>0.10189855625459081</v>
          </cell>
          <cell r="AM59">
            <v>0.10371000917771178</v>
          </cell>
          <cell r="AN59">
            <v>0.10407227789863321</v>
          </cell>
          <cell r="AO59">
            <v>0.10529471549480078</v>
          </cell>
          <cell r="AP59">
            <v>6.9195593431719007E-2</v>
          </cell>
          <cell r="AQ59">
            <v>9.7626110807806532E-2</v>
          </cell>
          <cell r="AR59">
            <v>9.69967276081216E-2</v>
          </cell>
          <cell r="AS59">
            <v>0.11177011964413512</v>
          </cell>
          <cell r="AT59">
            <v>0.11542122937655204</v>
          </cell>
          <cell r="AU59">
            <v>0.1129898917218877</v>
          </cell>
          <cell r="AV59">
            <v>0.11205650613082245</v>
          </cell>
          <cell r="AW59">
            <v>7.1357888093253358E-2</v>
          </cell>
          <cell r="AX59">
            <v>0.11640471222447463</v>
          </cell>
          <cell r="AY59">
            <v>0.1185761473772186</v>
          </cell>
          <cell r="AZ59">
            <v>0.10772024294033131</v>
          </cell>
          <cell r="BA59">
            <v>0.11954350362942125</v>
          </cell>
          <cell r="BB59">
            <v>0.12525585864071187</v>
          </cell>
          <cell r="BC59">
            <v>0.11434293333519484</v>
          </cell>
          <cell r="BD59">
            <v>0.11633015484209594</v>
          </cell>
          <cell r="BE59">
            <v>0.12454923698556347</v>
          </cell>
          <cell r="BF59">
            <v>0.12997539161146876</v>
          </cell>
          <cell r="BG59">
            <v>0.12521326163369353</v>
          </cell>
          <cell r="BH59">
            <v>0.122791245003013</v>
          </cell>
          <cell r="BI59">
            <v>0.11810978760559071</v>
          </cell>
          <cell r="BJ59">
            <v>0.1124107427946329</v>
          </cell>
          <cell r="BK59">
            <v>0.10161261859594201</v>
          </cell>
          <cell r="BL59">
            <v>9.4693890576874648E-2</v>
          </cell>
          <cell r="BM59">
            <v>8.9260692982567322E-2</v>
          </cell>
          <cell r="BN59">
            <v>0.12525585864071187</v>
          </cell>
          <cell r="BO59">
            <v>0.10337080617951942</v>
          </cell>
          <cell r="BP59">
            <v>0.11990371337467655</v>
          </cell>
          <cell r="BQ59">
            <v>0.14836524712060964</v>
          </cell>
          <cell r="BR59">
            <v>0.14853934892000148</v>
          </cell>
          <cell r="BS59">
            <v>0.10442870579488957</v>
          </cell>
          <cell r="BT59">
            <v>0.10929517067891245</v>
          </cell>
          <cell r="BU59">
            <v>7.6047440705517083E-2</v>
          </cell>
          <cell r="BV59">
            <v>6.444753726075142E-2</v>
          </cell>
          <cell r="BW59">
            <v>5.9199468182465683E-3</v>
          </cell>
          <cell r="BX59">
            <v>1.8307041187717168E-2</v>
          </cell>
          <cell r="BY59">
            <v>6.9260000089615059E-3</v>
          </cell>
          <cell r="BZ59">
            <v>0.10645403121379401</v>
          </cell>
          <cell r="CA59">
            <v>7.9537268528327529E-2</v>
          </cell>
          <cell r="CB59">
            <v>7.7119410216324041E-2</v>
          </cell>
          <cell r="CC59">
            <v>7.4278009187096039E-2</v>
          </cell>
          <cell r="CD59">
            <v>8.1470405893293421E-2</v>
          </cell>
          <cell r="CE59">
            <v>8.3261115352411791E-2</v>
          </cell>
          <cell r="CF59">
            <v>8.3283908818395896E-2</v>
          </cell>
          <cell r="CG59">
            <v>8.1442437807536849E-2</v>
          </cell>
          <cell r="CH59">
            <v>8.1606152657017025E-2</v>
          </cell>
          <cell r="CI59">
            <v>8.4526133153595903E-2</v>
          </cell>
          <cell r="CJ59">
            <v>8.5671814086664591E-2</v>
          </cell>
          <cell r="CK59">
            <v>8.1751966873706033E-2</v>
          </cell>
          <cell r="CL59">
            <v>0.10645403121379401</v>
          </cell>
          <cell r="CM59">
            <v>5.1665464354044607E-2</v>
          </cell>
          <cell r="CN59">
            <v>7.2662590801610638E-2</v>
          </cell>
          <cell r="CO59">
            <v>6.5663143229245463E-2</v>
          </cell>
          <cell r="CP59">
            <v>0.1064957298466401</v>
          </cell>
          <cell r="CQ59">
            <v>9.1408550035023559E-2</v>
          </cell>
          <cell r="CR59">
            <v>8.341729629263317E-2</v>
          </cell>
          <cell r="CS59">
            <v>6.2849951414006622E-2</v>
          </cell>
          <cell r="CT59">
            <v>8.280698802972912E-2</v>
          </cell>
          <cell r="CU59">
            <v>0.10583049449388898</v>
          </cell>
          <cell r="CV59">
            <v>9.5690260530316915E-2</v>
          </cell>
          <cell r="CW59">
            <v>3.8725194688676419E-2</v>
          </cell>
          <cell r="CX59">
            <v>5.756372968643237E-2</v>
          </cell>
          <cell r="CY59">
            <v>5.5334526193492523E-2</v>
          </cell>
          <cell r="CZ59">
            <v>5.6805458476045283E-2</v>
          </cell>
          <cell r="DA59">
            <v>5.2901996094546953E-2</v>
          </cell>
          <cell r="DB59">
            <v>6.0466126177364653E-2</v>
          </cell>
          <cell r="DC59">
            <v>6.3117860363134617E-2</v>
          </cell>
          <cell r="DD59">
            <v>6.1909866357884764E-2</v>
          </cell>
          <cell r="DE59">
            <v>5.778489509793075E-2</v>
          </cell>
          <cell r="DF59">
            <v>5.9366234926251281E-2</v>
          </cell>
          <cell r="DG59">
            <v>6.1099675463612231E-2</v>
          </cell>
          <cell r="DH59">
            <v>5.9985985076571456E-2</v>
          </cell>
          <cell r="DI59">
            <v>6.4810550527961336E-2</v>
          </cell>
          <cell r="DJ59">
            <v>5.756372968643237E-2</v>
          </cell>
          <cell r="DK59">
            <v>5.3137584881444169E-2</v>
          </cell>
          <cell r="DL59">
            <v>5.9579273430418973E-2</v>
          </cell>
          <cell r="DM59">
            <v>3.9167563379982603E-2</v>
          </cell>
          <cell r="DN59">
            <v>8.6862888528733168E-2</v>
          </cell>
          <cell r="DO59">
            <v>7.6319933255556194E-2</v>
          </cell>
          <cell r="DP59">
            <v>5.4781962120359191E-2</v>
          </cell>
          <cell r="DQ59">
            <v>1.4575076645263044E-2</v>
          </cell>
          <cell r="DR59">
            <v>7.1319563901817262E-2</v>
          </cell>
          <cell r="DS59">
            <v>7.4627182733568373E-2</v>
          </cell>
          <cell r="DT59">
            <v>4.9749136872932066E-2</v>
          </cell>
          <cell r="DU59">
            <v>0.11256334650801277</v>
          </cell>
        </row>
        <row r="60">
          <cell r="A60" t="str">
            <v>CE-REACTE-250</v>
          </cell>
          <cell r="B60" t="str">
            <v>CE</v>
          </cell>
          <cell r="C60" t="str">
            <v>REACTE</v>
          </cell>
          <cell r="D60">
            <v>250</v>
          </cell>
          <cell r="E60" t="str">
            <v>Poste Straordinarie</v>
          </cell>
          <cell r="F60">
            <v>-7.7314999999999995E-2</v>
          </cell>
          <cell r="G60">
            <v>-0.27986800000000001</v>
          </cell>
          <cell r="H60">
            <v>-0.36733300000000008</v>
          </cell>
          <cell r="I60">
            <v>-0.44184045999999999</v>
          </cell>
          <cell r="R60">
            <v>-7.7314999999999995E-2</v>
          </cell>
          <cell r="S60">
            <v>-0.20255300000000001</v>
          </cell>
          <cell r="T60">
            <v>-8.746500000000007E-2</v>
          </cell>
          <cell r="U60">
            <v>-7.4507459999999914E-2</v>
          </cell>
          <cell r="V60">
            <v>0.44184045999999999</v>
          </cell>
          <cell r="W60">
            <v>0</v>
          </cell>
          <cell r="X60">
            <v>0</v>
          </cell>
          <cell r="Y60">
            <v>0</v>
          </cell>
          <cell r="Z60">
            <v>0</v>
          </cell>
          <cell r="AA60">
            <v>0</v>
          </cell>
          <cell r="AB60">
            <v>0</v>
          </cell>
          <cell r="AC60">
            <v>0</v>
          </cell>
          <cell r="AD60">
            <v>-8.2200000000000009E-2</v>
          </cell>
          <cell r="AE60">
            <v>-0.16259999999999999</v>
          </cell>
          <cell r="AF60">
            <v>-0.24309999999999998</v>
          </cell>
          <cell r="AG60">
            <v>-0.3236</v>
          </cell>
          <cell r="AH60">
            <v>-0.40410000000000001</v>
          </cell>
          <cell r="AI60">
            <v>-0.4849</v>
          </cell>
          <cell r="AJ60">
            <v>-0.56589999999999996</v>
          </cell>
          <cell r="AK60">
            <v>-0.67189999999999994</v>
          </cell>
          <cell r="AL60">
            <v>-0.74979999999999991</v>
          </cell>
          <cell r="AM60">
            <v>-0.82750000000000001</v>
          </cell>
          <cell r="AN60">
            <v>-0.90579999999999994</v>
          </cell>
          <cell r="AO60">
            <v>-0.98509999999999998</v>
          </cell>
          <cell r="AP60">
            <v>-8.2200000000000009E-2</v>
          </cell>
          <cell r="AQ60">
            <v>-8.0399999999999985E-2</v>
          </cell>
          <cell r="AR60">
            <v>-8.0499999999999988E-2</v>
          </cell>
          <cell r="AS60">
            <v>-8.0500000000000016E-2</v>
          </cell>
          <cell r="AT60">
            <v>-8.0500000000000016E-2</v>
          </cell>
          <cell r="AU60">
            <v>-8.0799999999999983E-2</v>
          </cell>
          <cell r="AV60">
            <v>-8.0999999999999961E-2</v>
          </cell>
          <cell r="AW60">
            <v>-0.10599999999999998</v>
          </cell>
          <cell r="AX60">
            <v>-7.7899999999999969E-2</v>
          </cell>
          <cell r="AY60">
            <v>-7.7700000000000102E-2</v>
          </cell>
          <cell r="AZ60">
            <v>-7.8299999999999925E-2</v>
          </cell>
          <cell r="BA60">
            <v>-7.9300000000000037E-2</v>
          </cell>
          <cell r="BB60">
            <v>0</v>
          </cell>
          <cell r="BC60">
            <v>-0.15351699999999999</v>
          </cell>
          <cell r="BD60">
            <v>-0.23236399999999999</v>
          </cell>
          <cell r="BE60">
            <v>-0.41699199999999997</v>
          </cell>
          <cell r="BF60">
            <v>-0.50849999999999995</v>
          </cell>
          <cell r="BG60">
            <v>-0.58440000000000003</v>
          </cell>
          <cell r="BH60">
            <v>-0.66649999999999998</v>
          </cell>
          <cell r="BI60">
            <v>-0.75783400000000001</v>
          </cell>
          <cell r="BJ60">
            <v>-0.83789999999999998</v>
          </cell>
          <cell r="BK60">
            <v>-0.91274100000000002</v>
          </cell>
          <cell r="BL60">
            <v>-0.97972999999999999</v>
          </cell>
          <cell r="BM60">
            <v>-1.0805927399999999</v>
          </cell>
          <cell r="BN60">
            <v>0</v>
          </cell>
          <cell r="BO60">
            <v>-0.15351699999999999</v>
          </cell>
          <cell r="BP60">
            <v>-7.8847E-2</v>
          </cell>
          <cell r="BQ60">
            <v>-0.18462799999999999</v>
          </cell>
          <cell r="BR60">
            <v>-9.1507999999999978E-2</v>
          </cell>
          <cell r="BS60">
            <v>-7.5900000000000079E-2</v>
          </cell>
          <cell r="BT60">
            <v>-8.2099999999999951E-2</v>
          </cell>
          <cell r="BU60">
            <v>-9.1334000000000026E-2</v>
          </cell>
          <cell r="BV60">
            <v>-8.0065999999999971E-2</v>
          </cell>
          <cell r="BW60">
            <v>-7.4841000000000046E-2</v>
          </cell>
          <cell r="BX60">
            <v>-6.6988999999999965E-2</v>
          </cell>
          <cell r="BY60">
            <v>-0.10086273999999995</v>
          </cell>
          <cell r="BZ60">
            <v>0</v>
          </cell>
          <cell r="CA60">
            <v>0</v>
          </cell>
          <cell r="CB60">
            <v>0</v>
          </cell>
          <cell r="CC60">
            <v>0</v>
          </cell>
          <cell r="CD60">
            <v>-0.4385</v>
          </cell>
          <cell r="CE60">
            <v>-0.52749999999999997</v>
          </cell>
          <cell r="CF60">
            <v>-0.61358400000000002</v>
          </cell>
          <cell r="CG60">
            <v>-0.701291</v>
          </cell>
          <cell r="CH60">
            <v>-0.79002399999999995</v>
          </cell>
          <cell r="CI60">
            <v>-0.87866900000000003</v>
          </cell>
          <cell r="CJ60">
            <v>-0.96561300000000005</v>
          </cell>
          <cell r="CK60">
            <v>-1.0549379999999999</v>
          </cell>
          <cell r="CL60">
            <v>0</v>
          </cell>
          <cell r="CM60">
            <v>0</v>
          </cell>
          <cell r="CN60">
            <v>0</v>
          </cell>
          <cell r="CO60">
            <v>0</v>
          </cell>
          <cell r="CP60">
            <v>-0.4385</v>
          </cell>
          <cell r="CQ60">
            <v>-8.8999999999999968E-2</v>
          </cell>
          <cell r="CR60">
            <v>-8.6084000000000049E-2</v>
          </cell>
          <cell r="CS60">
            <v>-8.7706999999999979E-2</v>
          </cell>
          <cell r="CT60">
            <v>-8.8732999999999951E-2</v>
          </cell>
          <cell r="CU60">
            <v>-8.8645000000000085E-2</v>
          </cell>
          <cell r="CV60">
            <v>-8.6944000000000021E-2</v>
          </cell>
          <cell r="CW60">
            <v>-8.9324999999999877E-2</v>
          </cell>
          <cell r="CX60">
            <v>0</v>
          </cell>
          <cell r="CY60">
            <v>0</v>
          </cell>
          <cell r="CZ60">
            <v>0</v>
          </cell>
          <cell r="DA60">
            <v>0</v>
          </cell>
          <cell r="DB60">
            <v>0</v>
          </cell>
          <cell r="DC60">
            <v>0</v>
          </cell>
          <cell r="DD60">
            <v>0</v>
          </cell>
          <cell r="DE60">
            <v>0</v>
          </cell>
          <cell r="DF60">
            <v>0</v>
          </cell>
          <cell r="DG60">
            <v>0</v>
          </cell>
          <cell r="DH60">
            <v>0</v>
          </cell>
          <cell r="DI60">
            <v>0</v>
          </cell>
          <cell r="DJ60">
            <v>0</v>
          </cell>
          <cell r="DK60">
            <v>0</v>
          </cell>
          <cell r="DL60">
            <v>0</v>
          </cell>
          <cell r="DM60">
            <v>0</v>
          </cell>
          <cell r="DN60">
            <v>0</v>
          </cell>
          <cell r="DO60">
            <v>0</v>
          </cell>
          <cell r="DP60">
            <v>0</v>
          </cell>
          <cell r="DQ60">
            <v>0</v>
          </cell>
          <cell r="DR60">
            <v>0</v>
          </cell>
          <cell r="DS60">
            <v>0</v>
          </cell>
          <cell r="DT60">
            <v>0</v>
          </cell>
          <cell r="DU60">
            <v>0</v>
          </cell>
        </row>
        <row r="61">
          <cell r="A61" t="str">
            <v>CE-REACTE-260</v>
          </cell>
          <cell r="B61" t="str">
            <v>CE</v>
          </cell>
          <cell r="C61" t="str">
            <v>REACTE</v>
          </cell>
          <cell r="D61">
            <v>260</v>
          </cell>
          <cell r="E61" t="str">
            <v>Risultato Operativo</v>
          </cell>
          <cell r="F61">
            <v>0.75817299999999976</v>
          </cell>
          <cell r="G61">
            <v>1.5788411000000004</v>
          </cell>
          <cell r="H61">
            <v>2.2328988699999841</v>
          </cell>
          <cell r="I61">
            <v>3.5659156700000221</v>
          </cell>
          <cell r="J61">
            <v>0</v>
          </cell>
          <cell r="K61">
            <v>0</v>
          </cell>
          <cell r="L61">
            <v>0</v>
          </cell>
          <cell r="M61">
            <v>0</v>
          </cell>
          <cell r="N61">
            <v>0</v>
          </cell>
          <cell r="O61">
            <v>0</v>
          </cell>
          <cell r="P61">
            <v>0</v>
          </cell>
          <cell r="Q61">
            <v>0</v>
          </cell>
          <cell r="R61">
            <v>0.75817299999999976</v>
          </cell>
          <cell r="S61">
            <v>0.82066810000000068</v>
          </cell>
          <cell r="T61">
            <v>0.65405776999998388</v>
          </cell>
          <cell r="U61">
            <v>1.3330168000000384</v>
          </cell>
          <cell r="V61">
            <v>-3.5659156700000221</v>
          </cell>
          <cell r="W61">
            <v>0</v>
          </cell>
          <cell r="X61">
            <v>0</v>
          </cell>
          <cell r="Y61">
            <v>0</v>
          </cell>
          <cell r="Z61">
            <v>0</v>
          </cell>
          <cell r="AA61">
            <v>0</v>
          </cell>
          <cell r="AB61">
            <v>0</v>
          </cell>
          <cell r="AC61">
            <v>0</v>
          </cell>
          <cell r="AD61">
            <v>0.91650000000000031</v>
          </cell>
          <cell r="AE61">
            <v>2.3203000000000027</v>
          </cell>
          <cell r="AF61">
            <v>3.7752000000000017</v>
          </cell>
          <cell r="AG61">
            <v>5.5527999999999968</v>
          </cell>
          <cell r="AH61">
            <v>7.4486000000000105</v>
          </cell>
          <cell r="AI61">
            <v>9.3149999999999888</v>
          </cell>
          <cell r="AJ61">
            <v>11.156799999999997</v>
          </cell>
          <cell r="AK61">
            <v>11.9666</v>
          </cell>
          <cell r="AL61">
            <v>13.857999999999993</v>
          </cell>
          <cell r="AM61">
            <v>15.851599999999991</v>
          </cell>
          <cell r="AN61">
            <v>17.493700000000018</v>
          </cell>
          <cell r="AO61">
            <v>19.227599999999992</v>
          </cell>
          <cell r="AP61">
            <v>0.91650000000000031</v>
          </cell>
          <cell r="AQ61">
            <v>1.4038000000000022</v>
          </cell>
          <cell r="AR61">
            <v>1.4549000000000003</v>
          </cell>
          <cell r="AS61">
            <v>1.7775999999999945</v>
          </cell>
          <cell r="AT61">
            <v>1.8958000000000135</v>
          </cell>
          <cell r="AU61">
            <v>1.8663999999999783</v>
          </cell>
          <cell r="AV61">
            <v>1.8418000000000085</v>
          </cell>
          <cell r="AW61">
            <v>0.80980000000000529</v>
          </cell>
          <cell r="AX61">
            <v>1.8913999999999906</v>
          </cell>
          <cell r="AY61">
            <v>1.9935999999999945</v>
          </cell>
          <cell r="AZ61">
            <v>1.6421000000000316</v>
          </cell>
          <cell r="BA61">
            <v>1.7338999999999722</v>
          </cell>
          <cell r="BB61">
            <v>1.799100000000001</v>
          </cell>
          <cell r="BC61">
            <v>3.1223279999999978</v>
          </cell>
          <cell r="BD61">
            <v>4.9537389999999952</v>
          </cell>
          <cell r="BE61">
            <v>7.0517399999999979</v>
          </cell>
          <cell r="BF61">
            <v>9.5637999999999987</v>
          </cell>
          <cell r="BG61">
            <v>11.342063000000001</v>
          </cell>
          <cell r="BH61">
            <v>13.128199999999989</v>
          </cell>
          <cell r="BI61">
            <v>13.987727000000001</v>
          </cell>
          <cell r="BJ61">
            <v>14.8637</v>
          </cell>
          <cell r="BK61">
            <v>14.882168</v>
          </cell>
          <cell r="BL61">
            <v>15.072926999999996</v>
          </cell>
          <cell r="BM61">
            <v>15.049542560000006</v>
          </cell>
          <cell r="BN61">
            <v>1.799100000000001</v>
          </cell>
          <cell r="BO61">
            <v>1.3232279999999965</v>
          </cell>
          <cell r="BP61">
            <v>1.831410999999997</v>
          </cell>
          <cell r="BQ61">
            <v>2.0980010000000031</v>
          </cell>
          <cell r="BR61">
            <v>2.5120600000000017</v>
          </cell>
          <cell r="BS61">
            <v>1.7782630000000033</v>
          </cell>
          <cell r="BT61">
            <v>1.786136999999989</v>
          </cell>
          <cell r="BU61">
            <v>0.85952700000001081</v>
          </cell>
          <cell r="BV61">
            <v>0.87597299999999612</v>
          </cell>
          <cell r="BW61">
            <v>1.8467999999998264E-2</v>
          </cell>
          <cell r="BX61">
            <v>0.19075899999999546</v>
          </cell>
          <cell r="BY61">
            <v>-2.3384439999991402E-2</v>
          </cell>
          <cell r="BZ61">
            <v>1.4057999999999997</v>
          </cell>
          <cell r="CA61">
            <v>2.0647000000000015</v>
          </cell>
          <cell r="CB61">
            <v>3.0880000000000041</v>
          </cell>
          <cell r="CC61">
            <v>3.9552000000000027</v>
          </cell>
          <cell r="CD61">
            <v>5.146499999999997</v>
          </cell>
          <cell r="CE61">
            <v>6.4347549999999964</v>
          </cell>
          <cell r="CF61">
            <v>7.5406239999999878</v>
          </cell>
          <cell r="CG61">
            <v>8.0623880000000003</v>
          </cell>
          <cell r="CH61">
            <v>9.1884620000000066</v>
          </cell>
          <cell r="CI61">
            <v>10.873451000000012</v>
          </cell>
          <cell r="CJ61">
            <v>12.307951999999986</v>
          </cell>
          <cell r="CK61">
            <v>12.765232000000006</v>
          </cell>
          <cell r="CL61">
            <v>1.4057999999999997</v>
          </cell>
          <cell r="CM61">
            <v>0.65890000000000171</v>
          </cell>
          <cell r="CN61">
            <v>1.0233000000000025</v>
          </cell>
          <cell r="CO61">
            <v>0.86719999999999908</v>
          </cell>
          <cell r="CP61">
            <v>1.1912999999999947</v>
          </cell>
          <cell r="CQ61">
            <v>1.2882550000000008</v>
          </cell>
          <cell r="CR61">
            <v>1.1058689999999909</v>
          </cell>
          <cell r="CS61">
            <v>0.52176400000001077</v>
          </cell>
          <cell r="CT61">
            <v>1.1260740000000085</v>
          </cell>
          <cell r="CU61">
            <v>1.6849890000000065</v>
          </cell>
          <cell r="CV61">
            <v>1.4345009999999698</v>
          </cell>
          <cell r="CW61">
            <v>0.45728000000002278</v>
          </cell>
          <cell r="CX61">
            <v>0.73639799999999989</v>
          </cell>
          <cell r="CY61">
            <v>1.426155999999998</v>
          </cell>
          <cell r="CZ61">
            <v>2.2404500000000001</v>
          </cell>
          <cell r="DA61">
            <v>2.6794969999999987</v>
          </cell>
          <cell r="DB61">
            <v>3.9402320000000031</v>
          </cell>
          <cell r="DC61">
            <v>4.9391629999999997</v>
          </cell>
          <cell r="DD61">
            <v>5.665673</v>
          </cell>
          <cell r="DE61">
            <v>5.7930059999999965</v>
          </cell>
          <cell r="DF61">
            <v>6.7388829999999977</v>
          </cell>
          <cell r="DG61">
            <v>7.8243999999999962</v>
          </cell>
          <cell r="DH61">
            <v>8.5174999999999965</v>
          </cell>
          <cell r="DI61">
            <v>10.132299999999997</v>
          </cell>
          <cell r="DJ61">
            <v>0.73639799999999989</v>
          </cell>
          <cell r="DK61">
            <v>0.68975799999999854</v>
          </cell>
          <cell r="DL61">
            <v>0.81429400000000229</v>
          </cell>
          <cell r="DM61">
            <v>0.4390469999999993</v>
          </cell>
          <cell r="DN61">
            <v>1.2607350000000044</v>
          </cell>
          <cell r="DO61">
            <v>0.99893099999999579</v>
          </cell>
          <cell r="DP61">
            <v>0.72650999999999932</v>
          </cell>
          <cell r="DQ61">
            <v>0.12733299999999703</v>
          </cell>
          <cell r="DR61">
            <v>0.94587700000000163</v>
          </cell>
          <cell r="DS61">
            <v>1.0855169999999985</v>
          </cell>
          <cell r="DT61">
            <v>0.69310000000000294</v>
          </cell>
          <cell r="DU61">
            <v>1.614799999999998</v>
          </cell>
        </row>
        <row r="62">
          <cell r="A62" t="str">
            <v>CE-REACTE-270</v>
          </cell>
          <cell r="B62" t="str">
            <v>CE</v>
          </cell>
          <cell r="C62" t="str">
            <v>REACTE</v>
          </cell>
          <cell r="D62">
            <v>270</v>
          </cell>
          <cell r="E62" t="str">
            <v>RO%</v>
          </cell>
          <cell r="F62">
            <v>5.3540262305783397E-2</v>
          </cell>
          <cell r="G62">
            <v>5.3773087092591883E-2</v>
          </cell>
          <cell r="H62">
            <v>4.9193842032513639E-2</v>
          </cell>
          <cell r="I62">
            <v>6.0316787847958277E-2</v>
          </cell>
          <cell r="J62" t="e">
            <v>#DIV/0!</v>
          </cell>
          <cell r="K62" t="e">
            <v>#DIV/0!</v>
          </cell>
          <cell r="L62" t="e">
            <v>#DIV/0!</v>
          </cell>
          <cell r="M62" t="e">
            <v>#DIV/0!</v>
          </cell>
          <cell r="N62" t="e">
            <v>#DIV/0!</v>
          </cell>
          <cell r="O62" t="e">
            <v>#DIV/0!</v>
          </cell>
          <cell r="P62" t="e">
            <v>#DIV/0!</v>
          </cell>
          <cell r="Q62" t="e">
            <v>#DIV/0!</v>
          </cell>
          <cell r="R62">
            <v>5.3540262305783397E-2</v>
          </cell>
          <cell r="S62">
            <v>5.3989988673621932E-2</v>
          </cell>
          <cell r="T62">
            <v>4.0805599282992419E-2</v>
          </cell>
          <cell r="U62">
            <v>9.7088016179670347E-2</v>
          </cell>
          <cell r="V62">
            <v>6.0316787847958277E-2</v>
          </cell>
          <cell r="W62" t="e">
            <v>#DIV/0!</v>
          </cell>
          <cell r="X62" t="e">
            <v>#DIV/0!</v>
          </cell>
          <cell r="Y62" t="e">
            <v>#DIV/0!</v>
          </cell>
          <cell r="Z62" t="e">
            <v>#DIV/0!</v>
          </cell>
          <cell r="AA62" t="e">
            <v>#DIV/0!</v>
          </cell>
          <cell r="AB62" t="e">
            <v>#DIV/0!</v>
          </cell>
          <cell r="AC62" t="e">
            <v>#DIV/0!</v>
          </cell>
          <cell r="AD62">
            <v>6.3500311785491606E-2</v>
          </cell>
          <cell r="AE62">
            <v>7.8293556126184882E-2</v>
          </cell>
          <cell r="AF62">
            <v>8.3034753977209011E-2</v>
          </cell>
          <cell r="AG62">
            <v>8.9432046590733338E-2</v>
          </cell>
          <cell r="AH62">
            <v>9.4033613551465112E-2</v>
          </cell>
          <cell r="AI62">
            <v>9.6583044309998797E-2</v>
          </cell>
          <cell r="AJ62">
            <v>9.8207204455449448E-2</v>
          </cell>
          <cell r="AK62">
            <v>9.4643566126167158E-2</v>
          </cell>
          <cell r="AL62">
            <v>9.6668231532203303E-2</v>
          </cell>
          <cell r="AM62">
            <v>9.8564645663220207E-2</v>
          </cell>
          <cell r="AN62">
            <v>9.8948841429132309E-2</v>
          </cell>
          <cell r="AO62">
            <v>0.10016300007657718</v>
          </cell>
          <cell r="AP62">
            <v>6.3500311785491606E-2</v>
          </cell>
          <cell r="AQ62">
            <v>9.2337646106992868E-2</v>
          </cell>
          <cell r="AR62">
            <v>9.1911253743035118E-2</v>
          </cell>
          <cell r="AS62">
            <v>0.10692781049427617</v>
          </cell>
          <cell r="AT62">
            <v>0.11071981311140384</v>
          </cell>
          <cell r="AU62">
            <v>0.1083013218517518</v>
          </cell>
          <cell r="AV62">
            <v>0.10733600634062244</v>
          </cell>
          <cell r="AW62">
            <v>6.3098512533213164E-2</v>
          </cell>
          <cell r="AX62">
            <v>0.1118000673850461</v>
          </cell>
          <cell r="AY62">
            <v>0.11412803911129385</v>
          </cell>
          <cell r="AZ62">
            <v>0.10281760691253092</v>
          </cell>
          <cell r="BA62">
            <v>0.11431528840891979</v>
          </cell>
          <cell r="BB62">
            <v>0.12525585864071187</v>
          </cell>
          <cell r="BC62">
            <v>0.10898444290087358</v>
          </cell>
          <cell r="BD62">
            <v>0.11111796756009851</v>
          </cell>
          <cell r="BE62">
            <v>0.11759544142440476</v>
          </cell>
          <cell r="BF62">
            <v>0.12341358481119158</v>
          </cell>
          <cell r="BG62">
            <v>0.11907777703119818</v>
          </cell>
          <cell r="BH62">
            <v>0.11685850527003526</v>
          </cell>
          <cell r="BI62">
            <v>0.11203964807137459</v>
          </cell>
          <cell r="BJ62">
            <v>0.10641205722197643</v>
          </cell>
          <cell r="BK62">
            <v>9.5740726386250974E-2</v>
          </cell>
          <cell r="BL62">
            <v>8.8914508047559945E-2</v>
          </cell>
          <cell r="BM62">
            <v>8.3280925608617828E-2</v>
          </cell>
          <cell r="BN62">
            <v>0.12525585864071187</v>
          </cell>
          <cell r="BO62">
            <v>9.2624755878173343E-2</v>
          </cell>
          <cell r="BP62">
            <v>0.11495461849406192</v>
          </cell>
          <cell r="BQ62">
            <v>0.13636488313444112</v>
          </cell>
          <cell r="BR62">
            <v>0.14331861385912675</v>
          </cell>
          <cell r="BS62">
            <v>0.10015392587002206</v>
          </cell>
          <cell r="BT62">
            <v>0.10449217538830491</v>
          </cell>
          <cell r="BU62">
            <v>6.8742780035453199E-2</v>
          </cell>
          <cell r="BV62">
            <v>5.9050208785323806E-2</v>
          </cell>
          <cell r="BW62">
            <v>1.1716938113083338E-3</v>
          </cell>
          <cell r="BX62">
            <v>1.3549020244299541E-2</v>
          </cell>
          <cell r="BY62">
            <v>-2.0903999139046982E-3</v>
          </cell>
          <cell r="BZ62">
            <v>0.10645403121379401</v>
          </cell>
          <cell r="CA62">
            <v>7.9537268528327529E-2</v>
          </cell>
          <cell r="CB62">
            <v>7.7119410216324041E-2</v>
          </cell>
          <cell r="CC62">
            <v>7.4278009187096039E-2</v>
          </cell>
          <cell r="CD62">
            <v>7.5073848510265814E-2</v>
          </cell>
          <cell r="CE62">
            <v>7.6952780143719021E-2</v>
          </cell>
          <cell r="CF62">
            <v>7.7017000504501193E-2</v>
          </cell>
          <cell r="CG62">
            <v>7.4925215000484546E-2</v>
          </cell>
          <cell r="CH62">
            <v>7.5145170585517673E-2</v>
          </cell>
          <cell r="CI62">
            <v>7.8206380386270785E-2</v>
          </cell>
          <cell r="CJ62">
            <v>7.9439440386331148E-2</v>
          </cell>
          <cell r="CK62">
            <v>7.5511576456669657E-2</v>
          </cell>
          <cell r="CL62">
            <v>0.10645403121379401</v>
          </cell>
          <cell r="CM62">
            <v>5.1665464354044607E-2</v>
          </cell>
          <cell r="CN62">
            <v>7.2662590801610638E-2</v>
          </cell>
          <cell r="CO62">
            <v>6.5663143229245463E-2</v>
          </cell>
          <cell r="CP62">
            <v>7.7842902789484733E-2</v>
          </cell>
          <cell r="CQ62">
            <v>8.55016112668818E-2</v>
          </cell>
          <cell r="CR62">
            <v>7.7392818369380237E-2</v>
          </cell>
          <cell r="CS62">
            <v>5.3805418222651849E-2</v>
          </cell>
          <cell r="CT62">
            <v>7.6758527271072061E-2</v>
          </cell>
          <cell r="CU62">
            <v>0.10054115961171445</v>
          </cell>
          <cell r="CV62">
            <v>9.0221976095751069E-2</v>
          </cell>
          <cell r="CW62">
            <v>3.2396807616538632E-2</v>
          </cell>
          <cell r="CX62">
            <v>5.756372968643237E-2</v>
          </cell>
          <cell r="CY62">
            <v>5.5334526193492523E-2</v>
          </cell>
          <cell r="CZ62">
            <v>5.6805458476045283E-2</v>
          </cell>
          <cell r="DA62">
            <v>5.2901996094546953E-2</v>
          </cell>
          <cell r="DB62">
            <v>6.0466126177364653E-2</v>
          </cell>
          <cell r="DC62">
            <v>6.3117860363134617E-2</v>
          </cell>
          <cell r="DD62">
            <v>6.1909866357884764E-2</v>
          </cell>
          <cell r="DE62">
            <v>5.778489509793075E-2</v>
          </cell>
          <cell r="DF62">
            <v>5.9366234926251281E-2</v>
          </cell>
          <cell r="DG62">
            <v>6.1099675463612231E-2</v>
          </cell>
          <cell r="DH62">
            <v>5.9985985076571456E-2</v>
          </cell>
          <cell r="DI62">
            <v>6.4810550527961336E-2</v>
          </cell>
          <cell r="DJ62">
            <v>5.756372968643237E-2</v>
          </cell>
          <cell r="DK62">
            <v>5.3137584881444169E-2</v>
          </cell>
          <cell r="DL62">
            <v>5.9579273430418973E-2</v>
          </cell>
          <cell r="DM62">
            <v>3.9167563379982603E-2</v>
          </cell>
          <cell r="DN62">
            <v>8.6862888528733168E-2</v>
          </cell>
          <cell r="DO62">
            <v>7.6319933255556194E-2</v>
          </cell>
          <cell r="DP62">
            <v>5.4781962120359191E-2</v>
          </cell>
          <cell r="DQ62">
            <v>1.4575076645263044E-2</v>
          </cell>
          <cell r="DR62">
            <v>7.1319563901817262E-2</v>
          </cell>
          <cell r="DS62">
            <v>7.4627182733568373E-2</v>
          </cell>
          <cell r="DT62">
            <v>4.9749136872932066E-2</v>
          </cell>
          <cell r="DU62">
            <v>0.11256334650801277</v>
          </cell>
        </row>
        <row r="63">
          <cell r="A63" t="str">
            <v>CE-REACAL-100</v>
          </cell>
          <cell r="B63" t="str">
            <v>CE</v>
          </cell>
          <cell r="C63" t="str">
            <v>REACAL</v>
          </cell>
          <cell r="D63">
            <v>100</v>
          </cell>
          <cell r="E63" t="str">
            <v>Valore della Produzione</v>
          </cell>
          <cell r="F63">
            <v>3.3395380000000001</v>
          </cell>
          <cell r="G63">
            <v>6.431125380000001</v>
          </cell>
          <cell r="H63">
            <v>9.7820057899999977</v>
          </cell>
          <cell r="I63">
            <v>13.597362550000003</v>
          </cell>
          <cell r="R63">
            <v>3.3395380000000001</v>
          </cell>
          <cell r="S63">
            <v>3.0915873800000009</v>
          </cell>
          <cell r="T63">
            <v>3.3508804099999967</v>
          </cell>
          <cell r="U63">
            <v>3.8153567600000056</v>
          </cell>
          <cell r="V63">
            <v>-13.597362550000003</v>
          </cell>
          <cell r="W63">
            <v>0</v>
          </cell>
          <cell r="X63">
            <v>0</v>
          </cell>
          <cell r="Y63">
            <v>0</v>
          </cell>
          <cell r="Z63">
            <v>0</v>
          </cell>
          <cell r="AA63">
            <v>0</v>
          </cell>
          <cell r="AB63">
            <v>0</v>
          </cell>
          <cell r="AC63">
            <v>0</v>
          </cell>
          <cell r="AD63">
            <v>2.7736999999999998</v>
          </cell>
          <cell r="AE63">
            <v>5.6048</v>
          </cell>
          <cell r="AF63">
            <v>8.3248999999999995</v>
          </cell>
          <cell r="AG63">
            <v>11.1738</v>
          </cell>
          <cell r="AH63">
            <v>14.134799999999998</v>
          </cell>
          <cell r="AI63">
            <v>16.886099999999999</v>
          </cell>
          <cell r="AJ63">
            <v>19.656700000000001</v>
          </cell>
          <cell r="AK63">
            <v>20.756599999999999</v>
          </cell>
          <cell r="AL63">
            <v>23.713099999999997</v>
          </cell>
          <cell r="AM63">
            <v>26.880700000000001</v>
          </cell>
          <cell r="AN63">
            <v>29.655799999999999</v>
          </cell>
          <cell r="AO63">
            <v>32.261000000000003</v>
          </cell>
          <cell r="AP63">
            <v>2.7736999999999998</v>
          </cell>
          <cell r="AQ63">
            <v>2.8311000000000002</v>
          </cell>
          <cell r="AR63">
            <v>2.7200999999999995</v>
          </cell>
          <cell r="AS63">
            <v>2.8489000000000004</v>
          </cell>
          <cell r="AT63">
            <v>2.9609999999999985</v>
          </cell>
          <cell r="AU63">
            <v>2.7513000000000005</v>
          </cell>
          <cell r="AV63">
            <v>2.7706000000000017</v>
          </cell>
          <cell r="AW63">
            <v>1.0998999999999981</v>
          </cell>
          <cell r="AX63">
            <v>2.9564999999999984</v>
          </cell>
          <cell r="AY63">
            <v>3.1676000000000037</v>
          </cell>
          <cell r="AZ63">
            <v>2.7750999999999983</v>
          </cell>
          <cell r="BA63">
            <v>2.6052000000000035</v>
          </cell>
          <cell r="BB63">
            <v>3.3948</v>
          </cell>
          <cell r="BC63">
            <v>6.7564000000000002</v>
          </cell>
          <cell r="BD63">
            <v>10.844099999999999</v>
          </cell>
          <cell r="BE63">
            <v>14.0855</v>
          </cell>
          <cell r="BF63">
            <v>17.3338</v>
          </cell>
          <cell r="BG63">
            <v>20.681999999999999</v>
          </cell>
          <cell r="BH63">
            <v>23.4314</v>
          </cell>
          <cell r="BI63">
            <v>25.047806999999999</v>
          </cell>
          <cell r="BJ63">
            <v>27.348199999999999</v>
          </cell>
          <cell r="BK63">
            <v>30.319782</v>
          </cell>
          <cell r="BL63">
            <v>33.154541999999999</v>
          </cell>
          <cell r="BM63">
            <v>35.695321290000003</v>
          </cell>
          <cell r="BN63">
            <v>3.3948</v>
          </cell>
          <cell r="BO63">
            <v>3.3616000000000001</v>
          </cell>
          <cell r="BP63">
            <v>4.087699999999999</v>
          </cell>
          <cell r="BQ63">
            <v>3.2414000000000005</v>
          </cell>
          <cell r="BR63">
            <v>3.2483000000000004</v>
          </cell>
          <cell r="BS63">
            <v>3.3481999999999985</v>
          </cell>
          <cell r="BT63">
            <v>2.7494000000000014</v>
          </cell>
          <cell r="BU63">
            <v>1.6164069999999988</v>
          </cell>
          <cell r="BV63">
            <v>2.3003929999999997</v>
          </cell>
          <cell r="BW63">
            <v>2.9715820000000015</v>
          </cell>
          <cell r="BX63">
            <v>2.8347599999999993</v>
          </cell>
          <cell r="BY63">
            <v>2.5407792900000032</v>
          </cell>
          <cell r="BZ63">
            <v>2.6682000000000001</v>
          </cell>
          <cell r="CA63">
            <v>5.0532000000000004</v>
          </cell>
          <cell r="CB63">
            <v>7.7382</v>
          </cell>
          <cell r="CC63">
            <v>9.9460999999999995</v>
          </cell>
          <cell r="CD63">
            <v>12.6881</v>
          </cell>
          <cell r="CE63">
            <v>15.218894000000001</v>
          </cell>
          <cell r="CF63">
            <v>17.729133000000001</v>
          </cell>
          <cell r="CG63">
            <v>19.274972000000002</v>
          </cell>
          <cell r="CH63">
            <v>21.620865999999999</v>
          </cell>
          <cell r="CI63">
            <v>24.324148999999998</v>
          </cell>
          <cell r="CJ63">
            <v>26.965616000000001</v>
          </cell>
          <cell r="CK63">
            <v>29.055</v>
          </cell>
          <cell r="CL63">
            <v>2.6682000000000001</v>
          </cell>
          <cell r="CM63">
            <v>2.3850000000000002</v>
          </cell>
          <cell r="CN63">
            <v>2.6849999999999996</v>
          </cell>
          <cell r="CO63">
            <v>2.2078999999999995</v>
          </cell>
          <cell r="CP63">
            <v>2.7420000000000009</v>
          </cell>
          <cell r="CQ63">
            <v>2.5307940000000002</v>
          </cell>
          <cell r="CR63">
            <v>2.5102390000000003</v>
          </cell>
          <cell r="CS63">
            <v>1.5458390000000009</v>
          </cell>
          <cell r="CT63">
            <v>2.3458939999999977</v>
          </cell>
          <cell r="CU63">
            <v>2.703282999999999</v>
          </cell>
          <cell r="CV63">
            <v>2.6414670000000022</v>
          </cell>
          <cell r="CW63">
            <v>2.089383999999999</v>
          </cell>
          <cell r="CX63">
            <v>2.4318870000000001</v>
          </cell>
          <cell r="CY63">
            <v>5.3219099999999999</v>
          </cell>
          <cell r="CZ63">
            <v>10.342105999999999</v>
          </cell>
          <cell r="DA63">
            <v>14.034998</v>
          </cell>
          <cell r="DB63">
            <v>18.392517999999999</v>
          </cell>
          <cell r="DC63">
            <v>22.310223000000001</v>
          </cell>
          <cell r="DD63">
            <v>25.401964</v>
          </cell>
          <cell r="DE63">
            <v>27.203423999999998</v>
          </cell>
          <cell r="DF63">
            <v>30.288779999999999</v>
          </cell>
          <cell r="DG63">
            <v>33.538801999999997</v>
          </cell>
          <cell r="DH63">
            <v>36.912120000000002</v>
          </cell>
          <cell r="DI63">
            <v>39.911485999999996</v>
          </cell>
          <cell r="DJ63">
            <v>2.4318870000000001</v>
          </cell>
          <cell r="DK63">
            <v>2.8900229999999998</v>
          </cell>
          <cell r="DL63">
            <v>5.0201959999999994</v>
          </cell>
          <cell r="DM63">
            <v>3.6928920000000005</v>
          </cell>
          <cell r="DN63">
            <v>4.3575199999999992</v>
          </cell>
          <cell r="DO63">
            <v>3.9177050000000015</v>
          </cell>
          <cell r="DP63">
            <v>3.091740999999999</v>
          </cell>
          <cell r="DQ63">
            <v>1.8014599999999987</v>
          </cell>
          <cell r="DR63">
            <v>3.0853560000000009</v>
          </cell>
          <cell r="DS63">
            <v>3.2500219999999977</v>
          </cell>
          <cell r="DT63">
            <v>3.3733180000000047</v>
          </cell>
          <cell r="DU63">
            <v>2.9993659999999949</v>
          </cell>
        </row>
        <row r="64">
          <cell r="A64" t="str">
            <v>CE-REACAL-110</v>
          </cell>
          <cell r="B64" t="str">
            <v>CE</v>
          </cell>
          <cell r="C64" t="str">
            <v>REACAL</v>
          </cell>
          <cell r="D64">
            <v>110</v>
          </cell>
          <cell r="E64" t="str">
            <v>Costi Diretti</v>
          </cell>
          <cell r="F64">
            <v>-2.9192610000000001</v>
          </cell>
          <cell r="G64">
            <v>-5.5619978100000012</v>
          </cell>
          <cell r="H64">
            <v>-8.3906738999999995</v>
          </cell>
          <cell r="I64">
            <v>-11.556960610000003</v>
          </cell>
          <cell r="R64">
            <v>-2.9192610000000001</v>
          </cell>
          <cell r="S64">
            <v>-2.642736810000001</v>
          </cell>
          <cell r="T64">
            <v>-2.8286760899999983</v>
          </cell>
          <cell r="U64">
            <v>-3.1662867100000032</v>
          </cell>
          <cell r="V64">
            <v>11.556960610000003</v>
          </cell>
          <cell r="W64">
            <v>0</v>
          </cell>
          <cell r="X64">
            <v>0</v>
          </cell>
          <cell r="Y64">
            <v>0</v>
          </cell>
          <cell r="Z64">
            <v>0</v>
          </cell>
          <cell r="AA64">
            <v>0</v>
          </cell>
          <cell r="AB64">
            <v>0</v>
          </cell>
          <cell r="AC64">
            <v>0</v>
          </cell>
          <cell r="AD64">
            <v>-2.3796999999999997</v>
          </cell>
          <cell r="AE64">
            <v>-4.8023999999999996</v>
          </cell>
          <cell r="AF64">
            <v>-7.1601000000000008</v>
          </cell>
          <cell r="AG64">
            <v>-9.5740999999999978</v>
          </cell>
          <cell r="AH64">
            <v>-12.0771</v>
          </cell>
          <cell r="AI64">
            <v>-14.4338</v>
          </cell>
          <cell r="AJ64">
            <v>-16.761400000000002</v>
          </cell>
          <cell r="AK64">
            <v>-17.827199999999998</v>
          </cell>
          <cell r="AL64">
            <v>-20.309999999999999</v>
          </cell>
          <cell r="AM64">
            <v>-22.9407</v>
          </cell>
          <cell r="AN64">
            <v>-25.3155</v>
          </cell>
          <cell r="AO64">
            <v>-27.508300000000002</v>
          </cell>
          <cell r="AP64">
            <v>-2.3796999999999997</v>
          </cell>
          <cell r="AQ64">
            <v>-2.4226999999999999</v>
          </cell>
          <cell r="AR64">
            <v>-2.3577000000000012</v>
          </cell>
          <cell r="AS64">
            <v>-2.413999999999997</v>
          </cell>
          <cell r="AT64">
            <v>-2.5030000000000019</v>
          </cell>
          <cell r="AU64">
            <v>-2.3567</v>
          </cell>
          <cell r="AV64">
            <v>-2.3276000000000021</v>
          </cell>
          <cell r="AW64">
            <v>-1.0657999999999959</v>
          </cell>
          <cell r="AX64">
            <v>-2.482800000000001</v>
          </cell>
          <cell r="AY64">
            <v>-2.6307000000000009</v>
          </cell>
          <cell r="AZ64">
            <v>-2.3748000000000005</v>
          </cell>
          <cell r="BA64">
            <v>-2.1928000000000019</v>
          </cell>
          <cell r="BB64">
            <v>-2.9386000000000001</v>
          </cell>
          <cell r="BC64">
            <v>-5.8732000000000006</v>
          </cell>
          <cell r="BD64">
            <v>-9.4100999999999999</v>
          </cell>
          <cell r="BE64">
            <v>-12.0761</v>
          </cell>
          <cell r="BF64">
            <v>-14.675700000000001</v>
          </cell>
          <cell r="BG64">
            <v>-17.487200000000001</v>
          </cell>
          <cell r="BH64">
            <v>-19.900600000000001</v>
          </cell>
          <cell r="BI64">
            <v>-21.382439999999999</v>
          </cell>
          <cell r="BJ64">
            <v>-23.660899999999998</v>
          </cell>
          <cell r="BK64">
            <v>-26.243252999999999</v>
          </cell>
          <cell r="BL64">
            <v>-28.802150999999999</v>
          </cell>
          <cell r="BM64">
            <v>-31.013002180000001</v>
          </cell>
          <cell r="BN64">
            <v>-2.9386000000000001</v>
          </cell>
          <cell r="BO64">
            <v>-2.9346000000000005</v>
          </cell>
          <cell r="BP64">
            <v>-3.5368999999999993</v>
          </cell>
          <cell r="BQ64">
            <v>-2.6660000000000004</v>
          </cell>
          <cell r="BR64">
            <v>-2.5996000000000006</v>
          </cell>
          <cell r="BS64">
            <v>-2.8115000000000006</v>
          </cell>
          <cell r="BT64">
            <v>-2.4133999999999993</v>
          </cell>
          <cell r="BU64">
            <v>-1.4818399999999983</v>
          </cell>
          <cell r="BV64">
            <v>-2.278459999999999</v>
          </cell>
          <cell r="BW64">
            <v>-2.5823530000000012</v>
          </cell>
          <cell r="BX64">
            <v>-2.5588979999999992</v>
          </cell>
          <cell r="BY64">
            <v>-2.2108511800000024</v>
          </cell>
          <cell r="BZ64">
            <v>-2.3052999999999999</v>
          </cell>
          <cell r="CA64">
            <v>-4.2842000000000002</v>
          </cell>
          <cell r="CB64">
            <v>-6.5012000000000008</v>
          </cell>
          <cell r="CC64">
            <v>-8.3504000000000005</v>
          </cell>
          <cell r="CD64">
            <v>-10.592699999999999</v>
          </cell>
          <cell r="CE64">
            <v>-12.697184</v>
          </cell>
          <cell r="CF64">
            <v>-14.735258</v>
          </cell>
          <cell r="CG64">
            <v>-16.025037999999999</v>
          </cell>
          <cell r="CH64">
            <v>-17.939793999999999</v>
          </cell>
          <cell r="CI64">
            <v>-20.125152</v>
          </cell>
          <cell r="CJ64">
            <v>-22.285976999999999</v>
          </cell>
          <cell r="CK64">
            <v>-24.113332</v>
          </cell>
          <cell r="CL64">
            <v>-2.3052999999999999</v>
          </cell>
          <cell r="CM64">
            <v>-1.9789000000000003</v>
          </cell>
          <cell r="CN64">
            <v>-2.2170000000000005</v>
          </cell>
          <cell r="CO64">
            <v>-1.8491999999999997</v>
          </cell>
          <cell r="CP64">
            <v>-2.2422999999999984</v>
          </cell>
          <cell r="CQ64">
            <v>-2.1044840000000011</v>
          </cell>
          <cell r="CR64">
            <v>-2.0380739999999999</v>
          </cell>
          <cell r="CS64">
            <v>-1.2897799999999986</v>
          </cell>
          <cell r="CT64">
            <v>-1.9147560000000006</v>
          </cell>
          <cell r="CU64">
            <v>-2.1853580000000008</v>
          </cell>
          <cell r="CV64">
            <v>-2.1608249999999991</v>
          </cell>
          <cell r="CW64">
            <v>-1.8273550000000007</v>
          </cell>
          <cell r="CX64">
            <v>-2.1203889999999999</v>
          </cell>
          <cell r="CY64">
            <v>-4.7644349999999998</v>
          </cell>
          <cell r="CZ64">
            <v>-8.6925310000000007</v>
          </cell>
          <cell r="DA64">
            <v>-11.678846</v>
          </cell>
          <cell r="DB64">
            <v>-15.22308</v>
          </cell>
          <cell r="DC64">
            <v>-18.632626999999999</v>
          </cell>
          <cell r="DD64">
            <v>-21.251529000000001</v>
          </cell>
          <cell r="DE64">
            <v>-22.751617</v>
          </cell>
          <cell r="DF64">
            <v>-25.075109999999999</v>
          </cell>
          <cell r="DG64">
            <v>-27.706209000000001</v>
          </cell>
          <cell r="DH64">
            <v>-30.483561000000002</v>
          </cell>
          <cell r="DI64">
            <v>-33.017189999999999</v>
          </cell>
          <cell r="DJ64">
            <v>-2.1203889999999999</v>
          </cell>
          <cell r="DK64">
            <v>-2.6440459999999999</v>
          </cell>
          <cell r="DL64">
            <v>-3.9280960000000009</v>
          </cell>
          <cell r="DM64">
            <v>-2.9863149999999994</v>
          </cell>
          <cell r="DN64">
            <v>-3.5442339999999994</v>
          </cell>
          <cell r="DO64">
            <v>-3.4095469999999999</v>
          </cell>
          <cell r="DP64">
            <v>-2.6189020000000021</v>
          </cell>
          <cell r="DQ64">
            <v>-1.5000879999999981</v>
          </cell>
          <cell r="DR64">
            <v>-2.3234929999999991</v>
          </cell>
          <cell r="DS64">
            <v>-2.6310990000000025</v>
          </cell>
          <cell r="DT64">
            <v>-2.7773520000000005</v>
          </cell>
          <cell r="DU64">
            <v>-2.5336289999999977</v>
          </cell>
        </row>
        <row r="65">
          <cell r="A65" t="str">
            <v>CE-REACAL-120</v>
          </cell>
          <cell r="B65" t="str">
            <v>CE</v>
          </cell>
          <cell r="C65" t="str">
            <v>REACAL</v>
          </cell>
          <cell r="D65">
            <v>120</v>
          </cell>
          <cell r="E65" t="str">
            <v>Margine Diretto</v>
          </cell>
          <cell r="F65">
            <v>0.42027700000000001</v>
          </cell>
          <cell r="G65">
            <v>0.86912756999999985</v>
          </cell>
          <cell r="H65">
            <v>1.3913318899999982</v>
          </cell>
          <cell r="I65">
            <v>2.0404019400000006</v>
          </cell>
          <cell r="J65">
            <v>0</v>
          </cell>
          <cell r="K65">
            <v>0</v>
          </cell>
          <cell r="L65">
            <v>0</v>
          </cell>
          <cell r="M65">
            <v>0</v>
          </cell>
          <cell r="N65">
            <v>0</v>
          </cell>
          <cell r="O65">
            <v>0</v>
          </cell>
          <cell r="P65">
            <v>0</v>
          </cell>
          <cell r="Q65">
            <v>0</v>
          </cell>
          <cell r="R65">
            <v>0.42027700000000001</v>
          </cell>
          <cell r="S65">
            <v>0.44885056999999984</v>
          </cell>
          <cell r="T65">
            <v>0.52220431999999839</v>
          </cell>
          <cell r="U65">
            <v>0.6490700500000024</v>
          </cell>
          <cell r="V65">
            <v>-2.0404019400000006</v>
          </cell>
          <cell r="W65">
            <v>0</v>
          </cell>
          <cell r="X65">
            <v>0</v>
          </cell>
          <cell r="Y65">
            <v>0</v>
          </cell>
          <cell r="Z65">
            <v>0</v>
          </cell>
          <cell r="AA65">
            <v>0</v>
          </cell>
          <cell r="AB65">
            <v>0</v>
          </cell>
          <cell r="AC65">
            <v>0</v>
          </cell>
          <cell r="AD65">
            <v>0.39400000000000013</v>
          </cell>
          <cell r="AE65">
            <v>0.80240000000000045</v>
          </cell>
          <cell r="AF65">
            <v>1.1647999999999987</v>
          </cell>
          <cell r="AG65">
            <v>1.5997000000000021</v>
          </cell>
          <cell r="AH65">
            <v>2.0576999999999988</v>
          </cell>
          <cell r="AI65">
            <v>2.4522999999999993</v>
          </cell>
          <cell r="AJ65">
            <v>2.8952999999999989</v>
          </cell>
          <cell r="AK65">
            <v>2.9294000000000011</v>
          </cell>
          <cell r="AL65">
            <v>3.4030999999999985</v>
          </cell>
          <cell r="AM65">
            <v>3.9400000000000013</v>
          </cell>
          <cell r="AN65">
            <v>4.3402999999999992</v>
          </cell>
          <cell r="AO65">
            <v>4.7527000000000008</v>
          </cell>
          <cell r="AP65">
            <v>0.39400000000000013</v>
          </cell>
          <cell r="AQ65">
            <v>0.40840000000000032</v>
          </cell>
          <cell r="AR65">
            <v>0.36239999999999828</v>
          </cell>
          <cell r="AS65">
            <v>0.43490000000000339</v>
          </cell>
          <cell r="AT65">
            <v>0.45799999999999663</v>
          </cell>
          <cell r="AU65">
            <v>0.39460000000000051</v>
          </cell>
          <cell r="AV65">
            <v>0.44299999999999962</v>
          </cell>
          <cell r="AW65">
            <v>3.410000000000224E-2</v>
          </cell>
          <cell r="AX65">
            <v>0.47369999999999735</v>
          </cell>
          <cell r="AY65">
            <v>0.53690000000000282</v>
          </cell>
          <cell r="AZ65">
            <v>0.40029999999999788</v>
          </cell>
          <cell r="BA65">
            <v>0.41240000000000165</v>
          </cell>
          <cell r="BB65">
            <v>0.45619999999999994</v>
          </cell>
          <cell r="BC65">
            <v>0.88319999999999954</v>
          </cell>
          <cell r="BD65">
            <v>1.4339999999999993</v>
          </cell>
          <cell r="BE65">
            <v>2.0093999999999994</v>
          </cell>
          <cell r="BF65">
            <v>2.6580999999999992</v>
          </cell>
          <cell r="BG65">
            <v>3.1947999999999972</v>
          </cell>
          <cell r="BH65">
            <v>3.5307999999999993</v>
          </cell>
          <cell r="BI65">
            <v>3.6653669999999998</v>
          </cell>
          <cell r="BJ65">
            <v>3.6873000000000005</v>
          </cell>
          <cell r="BK65">
            <v>4.0765290000000007</v>
          </cell>
          <cell r="BL65">
            <v>4.3523910000000008</v>
          </cell>
          <cell r="BM65">
            <v>4.6823191100000017</v>
          </cell>
          <cell r="BN65">
            <v>0.45619999999999994</v>
          </cell>
          <cell r="BO65">
            <v>0.4269999999999996</v>
          </cell>
          <cell r="BP65">
            <v>0.55079999999999973</v>
          </cell>
          <cell r="BQ65">
            <v>0.57540000000000013</v>
          </cell>
          <cell r="BR65">
            <v>0.64869999999999983</v>
          </cell>
          <cell r="BS65">
            <v>0.53669999999999796</v>
          </cell>
          <cell r="BT65">
            <v>0.33600000000000207</v>
          </cell>
          <cell r="BU65">
            <v>0.13456700000000055</v>
          </cell>
          <cell r="BV65">
            <v>2.1933000000000646E-2</v>
          </cell>
          <cell r="BW65">
            <v>0.38922900000000027</v>
          </cell>
          <cell r="BX65">
            <v>0.27586200000000005</v>
          </cell>
          <cell r="BY65">
            <v>0.32992811000000088</v>
          </cell>
          <cell r="BZ65">
            <v>0.36290000000000022</v>
          </cell>
          <cell r="CA65">
            <v>0.76900000000000013</v>
          </cell>
          <cell r="CB65">
            <v>1.2369999999999992</v>
          </cell>
          <cell r="CC65">
            <v>1.595699999999999</v>
          </cell>
          <cell r="CD65">
            <v>2.0954000000000015</v>
          </cell>
          <cell r="CE65">
            <v>2.5217100000000006</v>
          </cell>
          <cell r="CF65">
            <v>2.993875000000001</v>
          </cell>
          <cell r="CG65">
            <v>3.2499340000000032</v>
          </cell>
          <cell r="CH65">
            <v>3.6810720000000003</v>
          </cell>
          <cell r="CI65">
            <v>4.1989969999999985</v>
          </cell>
          <cell r="CJ65">
            <v>4.6796390000000017</v>
          </cell>
          <cell r="CK65">
            <v>4.9416679999999999</v>
          </cell>
          <cell r="CL65">
            <v>0.36290000000000022</v>
          </cell>
          <cell r="CM65">
            <v>0.40609999999999991</v>
          </cell>
          <cell r="CN65">
            <v>0.46799999999999908</v>
          </cell>
          <cell r="CO65">
            <v>0.3586999999999998</v>
          </cell>
          <cell r="CP65">
            <v>0.49970000000000248</v>
          </cell>
          <cell r="CQ65">
            <v>0.42630999999999908</v>
          </cell>
          <cell r="CR65">
            <v>0.47216500000000039</v>
          </cell>
          <cell r="CS65">
            <v>0.25605900000000226</v>
          </cell>
          <cell r="CT65">
            <v>0.43113799999999713</v>
          </cell>
          <cell r="CU65">
            <v>0.51792499999999819</v>
          </cell>
          <cell r="CV65">
            <v>0.48064200000000312</v>
          </cell>
          <cell r="CW65">
            <v>0.26202899999999829</v>
          </cell>
          <cell r="CX65">
            <v>0.31149800000000027</v>
          </cell>
          <cell r="CY65">
            <v>0.55747500000000016</v>
          </cell>
          <cell r="CZ65">
            <v>1.6495749999999987</v>
          </cell>
          <cell r="DA65">
            <v>2.3561519999999998</v>
          </cell>
          <cell r="DB65">
            <v>3.1694379999999995</v>
          </cell>
          <cell r="DC65">
            <v>3.6775960000000012</v>
          </cell>
          <cell r="DD65">
            <v>4.1504349999999981</v>
          </cell>
          <cell r="DE65">
            <v>4.4518069999999987</v>
          </cell>
          <cell r="DF65">
            <v>5.2136700000000005</v>
          </cell>
          <cell r="DG65">
            <v>5.8325929999999957</v>
          </cell>
          <cell r="DH65">
            <v>6.4285589999999999</v>
          </cell>
          <cell r="DI65">
            <v>6.8942959999999971</v>
          </cell>
          <cell r="DJ65">
            <v>0.31149800000000027</v>
          </cell>
          <cell r="DK65">
            <v>0.24597699999999989</v>
          </cell>
          <cell r="DL65">
            <v>1.0920999999999985</v>
          </cell>
          <cell r="DM65">
            <v>0.70657700000000112</v>
          </cell>
          <cell r="DN65">
            <v>0.81328599999999973</v>
          </cell>
          <cell r="DO65">
            <v>0.50815800000000166</v>
          </cell>
          <cell r="DP65">
            <v>0.4728389999999969</v>
          </cell>
          <cell r="DQ65">
            <v>0.30137200000000064</v>
          </cell>
          <cell r="DR65">
            <v>0.76186300000000173</v>
          </cell>
          <cell r="DS65">
            <v>0.61892299999999523</v>
          </cell>
          <cell r="DT65">
            <v>0.59596600000000421</v>
          </cell>
          <cell r="DU65">
            <v>0.46573699999999718</v>
          </cell>
        </row>
        <row r="66">
          <cell r="A66" t="str">
            <v>CE-REACAL-130</v>
          </cell>
          <cell r="B66" t="str">
            <v>CE</v>
          </cell>
          <cell r="C66" t="str">
            <v>REACAL</v>
          </cell>
          <cell r="D66">
            <v>130</v>
          </cell>
          <cell r="E66" t="str">
            <v>MD %</v>
          </cell>
          <cell r="F66">
            <v>0.12584884495999146</v>
          </cell>
          <cell r="G66">
            <v>0.13514393183856721</v>
          </cell>
          <cell r="H66">
            <v>0.14223380356432999</v>
          </cell>
          <cell r="I66">
            <v>0.1500586553088562</v>
          </cell>
          <cell r="J66" t="e">
            <v>#DIV/0!</v>
          </cell>
          <cell r="K66" t="e">
            <v>#DIV/0!</v>
          </cell>
          <cell r="L66" t="e">
            <v>#DIV/0!</v>
          </cell>
          <cell r="M66" t="e">
            <v>#DIV/0!</v>
          </cell>
          <cell r="N66" t="e">
            <v>#DIV/0!</v>
          </cell>
          <cell r="O66" t="e">
            <v>#DIV/0!</v>
          </cell>
          <cell r="P66" t="e">
            <v>#DIV/0!</v>
          </cell>
          <cell r="Q66" t="e">
            <v>#DIV/0!</v>
          </cell>
          <cell r="R66">
            <v>0.12584884495999146</v>
          </cell>
          <cell r="S66">
            <v>0.14518450065609975</v>
          </cell>
          <cell r="T66">
            <v>0.1558409301751234</v>
          </cell>
          <cell r="U66">
            <v>0.17012040834682035</v>
          </cell>
          <cell r="V66">
            <v>0.1500586553088562</v>
          </cell>
          <cell r="W66" t="e">
            <v>#DIV/0!</v>
          </cell>
          <cell r="X66" t="e">
            <v>#DIV/0!</v>
          </cell>
          <cell r="Y66" t="e">
            <v>#DIV/0!</v>
          </cell>
          <cell r="Z66" t="e">
            <v>#DIV/0!</v>
          </cell>
          <cell r="AA66" t="e">
            <v>#DIV/0!</v>
          </cell>
          <cell r="AB66" t="e">
            <v>#DIV/0!</v>
          </cell>
          <cell r="AC66" t="e">
            <v>#DIV/0!</v>
          </cell>
          <cell r="AD66">
            <v>0.14204852723798542</v>
          </cell>
          <cell r="AE66">
            <v>0.14316300314016564</v>
          </cell>
          <cell r="AF66">
            <v>0.13991759660776693</v>
          </cell>
          <cell r="AG66">
            <v>0.14316526159408635</v>
          </cell>
          <cell r="AH66">
            <v>0.1455768740979709</v>
          </cell>
          <cell r="AI66">
            <v>0.14522595507547625</v>
          </cell>
          <cell r="AJ66">
            <v>0.14729328931102367</v>
          </cell>
          <cell r="AK66">
            <v>0.14113101374984349</v>
          </cell>
          <cell r="AL66">
            <v>0.14351139243709168</v>
          </cell>
          <cell r="AM66">
            <v>0.14657356393248691</v>
          </cell>
          <cell r="AN66">
            <v>0.14635585619002014</v>
          </cell>
          <cell r="AO66">
            <v>0.14732029385325937</v>
          </cell>
          <cell r="AP66">
            <v>0.14204852723798542</v>
          </cell>
          <cell r="AQ66">
            <v>0.14425488326092342</v>
          </cell>
          <cell r="AR66">
            <v>0.13323039594132507</v>
          </cell>
          <cell r="AS66">
            <v>0.15265541086033321</v>
          </cell>
          <cell r="AT66">
            <v>0.15467747382640892</v>
          </cell>
          <cell r="AU66">
            <v>0.14342310907570982</v>
          </cell>
          <cell r="AV66">
            <v>0.15989316393560937</v>
          </cell>
          <cell r="AW66">
            <v>3.1002818438041913E-2</v>
          </cell>
          <cell r="AX66">
            <v>0.16022323693556489</v>
          </cell>
          <cell r="AY66">
            <v>0.1694974112893049</v>
          </cell>
          <cell r="AZ66">
            <v>0.14424705416020978</v>
          </cell>
          <cell r="BA66">
            <v>0.15829878704130243</v>
          </cell>
          <cell r="BB66">
            <v>0.13438199599387296</v>
          </cell>
          <cell r="BC66">
            <v>0.13072050204250776</v>
          </cell>
          <cell r="BD66">
            <v>0.13223780673361546</v>
          </cell>
          <cell r="BE66">
            <v>0.14265734265734262</v>
          </cell>
          <cell r="BF66">
            <v>0.1533477944824562</v>
          </cell>
          <cell r="BG66">
            <v>0.15447248815395018</v>
          </cell>
          <cell r="BH66">
            <v>0.1506866853879836</v>
          </cell>
          <cell r="BI66">
            <v>0.14633484679916289</v>
          </cell>
          <cell r="BJ66">
            <v>0.13482788629599024</v>
          </cell>
          <cell r="BK66">
            <v>0.13445113160774047</v>
          </cell>
          <cell r="BL66">
            <v>0.1312758595790586</v>
          </cell>
          <cell r="BM66">
            <v>0.13117458929587356</v>
          </cell>
          <cell r="BN66">
            <v>0.13438199599387296</v>
          </cell>
          <cell r="BO66">
            <v>0.12702284626368385</v>
          </cell>
          <cell r="BP66">
            <v>0.13474570051618268</v>
          </cell>
          <cell r="BQ66">
            <v>0.17751588819645833</v>
          </cell>
          <cell r="BR66">
            <v>0.19970446079487725</v>
          </cell>
          <cell r="BS66">
            <v>0.16029508392569089</v>
          </cell>
          <cell r="BT66">
            <v>0.12220848185058628</v>
          </cell>
          <cell r="BU66">
            <v>8.3250691193493126E-2</v>
          </cell>
          <cell r="BV66">
            <v>9.5344578078618084E-3</v>
          </cell>
          <cell r="BW66">
            <v>0.13098376554979807</v>
          </cell>
          <cell r="BX66">
            <v>9.731405833298061E-2</v>
          </cell>
          <cell r="BY66">
            <v>0.12985311683644921</v>
          </cell>
          <cell r="BZ66">
            <v>0.13600929465557313</v>
          </cell>
          <cell r="CA66">
            <v>0.1521807963270799</v>
          </cell>
          <cell r="CB66">
            <v>0.15985629733012835</v>
          </cell>
          <cell r="CC66">
            <v>0.16043474326620474</v>
          </cell>
          <cell r="CD66">
            <v>0.16514686990171903</v>
          </cell>
          <cell r="CE66">
            <v>0.16569600918437308</v>
          </cell>
          <cell r="CF66">
            <v>0.16886753571085517</v>
          </cell>
          <cell r="CG66">
            <v>0.16860901276536241</v>
          </cell>
          <cell r="CH66">
            <v>0.17025553000513488</v>
          </cell>
          <cell r="CI66">
            <v>0.17262667647694474</v>
          </cell>
          <cell r="CJ66">
            <v>0.17354096416710826</v>
          </cell>
          <cell r="CK66">
            <v>0.17007977972810187</v>
          </cell>
          <cell r="CL66">
            <v>0.13600929465557313</v>
          </cell>
          <cell r="CM66">
            <v>0.17027253668763098</v>
          </cell>
          <cell r="CN66">
            <v>0.17430167597765331</v>
          </cell>
          <cell r="CO66">
            <v>0.16246206802844326</v>
          </cell>
          <cell r="CP66">
            <v>0.18223924142961426</v>
          </cell>
          <cell r="CQ66">
            <v>0.16844911122754322</v>
          </cell>
          <cell r="CR66">
            <v>0.18809563551518416</v>
          </cell>
          <cell r="CS66">
            <v>0.16564402890598706</v>
          </cell>
          <cell r="CT66">
            <v>0.18378409254638001</v>
          </cell>
          <cell r="CU66">
            <v>0.19159111347202581</v>
          </cell>
          <cell r="CV66">
            <v>0.18196025163290047</v>
          </cell>
          <cell r="CW66">
            <v>0.12540969012876446</v>
          </cell>
          <cell r="CX66">
            <v>0.12808901071472492</v>
          </cell>
          <cell r="CY66">
            <v>0.10475092588938936</v>
          </cell>
          <cell r="CZ66">
            <v>0.15950087922131129</v>
          </cell>
          <cell r="DA66">
            <v>0.16787690315310339</v>
          </cell>
          <cell r="DB66">
            <v>0.17232213664273699</v>
          </cell>
          <cell r="DC66">
            <v>0.16483905158635129</v>
          </cell>
          <cell r="DD66">
            <v>0.16339031895329031</v>
          </cell>
          <cell r="DE66">
            <v>0.16364877450720905</v>
          </cell>
          <cell r="DF66">
            <v>0.17213205682104069</v>
          </cell>
          <cell r="DG66">
            <v>0.17390582406610697</v>
          </cell>
          <cell r="DH66">
            <v>0.17415848778124907</v>
          </cell>
          <cell r="DI66">
            <v>0.17273964692770391</v>
          </cell>
          <cell r="DJ66">
            <v>0.12808901071472492</v>
          </cell>
          <cell r="DK66">
            <v>8.5112471423237773E-2</v>
          </cell>
          <cell r="DL66">
            <v>0.21754130715215075</v>
          </cell>
          <cell r="DM66">
            <v>0.19133432550965504</v>
          </cell>
          <cell r="DN66">
            <v>0.18663964824028345</v>
          </cell>
          <cell r="DO66">
            <v>0.12970808164473882</v>
          </cell>
          <cell r="DP66">
            <v>0.152936161211433</v>
          </cell>
          <cell r="DQ66">
            <v>0.16729319551919047</v>
          </cell>
          <cell r="DR66">
            <v>0.24692871746404679</v>
          </cell>
          <cell r="DS66">
            <v>0.19043655704484327</v>
          </cell>
          <cell r="DT66">
            <v>0.17667056589387758</v>
          </cell>
          <cell r="DU66">
            <v>0.15527848218590129</v>
          </cell>
        </row>
        <row r="67">
          <cell r="A67" t="str">
            <v>CE-REACAL-140</v>
          </cell>
          <cell r="B67" t="str">
            <v>CE</v>
          </cell>
          <cell r="C67" t="str">
            <v>REACAL</v>
          </cell>
          <cell r="D67">
            <v>140</v>
          </cell>
          <cell r="E67" t="str">
            <v>Fondi rettificativi dell'attivo</v>
          </cell>
          <cell r="F67">
            <v>0</v>
          </cell>
          <cell r="G67">
            <v>0</v>
          </cell>
          <cell r="H67">
            <v>0</v>
          </cell>
          <cell r="I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0</v>
          </cell>
          <cell r="BE67">
            <v>0</v>
          </cell>
          <cell r="BF67">
            <v>0</v>
          </cell>
          <cell r="BG67">
            <v>0</v>
          </cell>
          <cell r="BH67">
            <v>0</v>
          </cell>
          <cell r="BI67">
            <v>0</v>
          </cell>
          <cell r="BJ67">
            <v>0</v>
          </cell>
          <cell r="BK67">
            <v>0</v>
          </cell>
          <cell r="BL67">
            <v>0</v>
          </cell>
          <cell r="BM67">
            <v>0</v>
          </cell>
          <cell r="BN67">
            <v>0</v>
          </cell>
          <cell r="BO67">
            <v>0</v>
          </cell>
          <cell r="BP67">
            <v>0</v>
          </cell>
          <cell r="BQ67">
            <v>0</v>
          </cell>
          <cell r="BR67">
            <v>0</v>
          </cell>
          <cell r="BS67">
            <v>0</v>
          </cell>
          <cell r="BT67">
            <v>0</v>
          </cell>
          <cell r="BU67">
            <v>0</v>
          </cell>
          <cell r="BV67">
            <v>0</v>
          </cell>
          <cell r="BW67">
            <v>0</v>
          </cell>
          <cell r="BX67">
            <v>0</v>
          </cell>
          <cell r="BY67">
            <v>0</v>
          </cell>
          <cell r="BZ67">
            <v>0</v>
          </cell>
          <cell r="CA67">
            <v>0</v>
          </cell>
          <cell r="CB67">
            <v>0</v>
          </cell>
          <cell r="CC67">
            <v>0</v>
          </cell>
          <cell r="CD67">
            <v>0</v>
          </cell>
          <cell r="CE67">
            <v>0</v>
          </cell>
          <cell r="CF67">
            <v>0</v>
          </cell>
          <cell r="CG67">
            <v>0</v>
          </cell>
          <cell r="CH67">
            <v>0</v>
          </cell>
          <cell r="CI67">
            <v>0</v>
          </cell>
          <cell r="CJ67">
            <v>0</v>
          </cell>
          <cell r="CK67">
            <v>0</v>
          </cell>
          <cell r="CL67">
            <v>0</v>
          </cell>
          <cell r="CM67">
            <v>0</v>
          </cell>
          <cell r="CN67">
            <v>0</v>
          </cell>
          <cell r="CO67">
            <v>0</v>
          </cell>
          <cell r="CP67">
            <v>0</v>
          </cell>
          <cell r="CQ67">
            <v>0</v>
          </cell>
          <cell r="CR67">
            <v>0</v>
          </cell>
          <cell r="CS67">
            <v>0</v>
          </cell>
          <cell r="CT67">
            <v>0</v>
          </cell>
          <cell r="CU67">
            <v>0</v>
          </cell>
          <cell r="CV67">
            <v>0</v>
          </cell>
          <cell r="CW67">
            <v>0</v>
          </cell>
          <cell r="CX67">
            <v>0</v>
          </cell>
          <cell r="CY67">
            <v>0</v>
          </cell>
          <cell r="CZ67">
            <v>0</v>
          </cell>
          <cell r="DA67">
            <v>0</v>
          </cell>
          <cell r="DB67">
            <v>0</v>
          </cell>
          <cell r="DC67">
            <v>0</v>
          </cell>
          <cell r="DD67">
            <v>0</v>
          </cell>
          <cell r="DE67">
            <v>0</v>
          </cell>
          <cell r="DF67">
            <v>0</v>
          </cell>
          <cell r="DG67">
            <v>0</v>
          </cell>
          <cell r="DH67">
            <v>0</v>
          </cell>
          <cell r="DI67">
            <v>0</v>
          </cell>
          <cell r="DJ67">
            <v>0</v>
          </cell>
          <cell r="DK67">
            <v>0</v>
          </cell>
          <cell r="DL67">
            <v>0</v>
          </cell>
          <cell r="DM67">
            <v>0</v>
          </cell>
          <cell r="DN67">
            <v>0</v>
          </cell>
          <cell r="DO67">
            <v>0</v>
          </cell>
          <cell r="DP67">
            <v>0</v>
          </cell>
          <cell r="DQ67">
            <v>0</v>
          </cell>
          <cell r="DR67">
            <v>0</v>
          </cell>
          <cell r="DS67">
            <v>0</v>
          </cell>
          <cell r="DT67">
            <v>0</v>
          </cell>
          <cell r="DU67">
            <v>0</v>
          </cell>
        </row>
        <row r="68">
          <cell r="A68" t="str">
            <v>CE-REACAL-150</v>
          </cell>
          <cell r="B68" t="str">
            <v>CE</v>
          </cell>
          <cell r="C68" t="str">
            <v>REACAL</v>
          </cell>
          <cell r="D68">
            <v>150</v>
          </cell>
          <cell r="E68" t="str">
            <v>Altri Fondi</v>
          </cell>
          <cell r="F68">
            <v>7.7000000000000002E-3</v>
          </cell>
          <cell r="G68">
            <v>7.6999899999999986E-3</v>
          </cell>
          <cell r="H68">
            <v>7.6999899999999994E-3</v>
          </cell>
          <cell r="I68">
            <v>5.2674339999999993E-2</v>
          </cell>
          <cell r="R68">
            <v>7.7000000000000002E-3</v>
          </cell>
          <cell r="S68">
            <v>-1.0000000001675335E-8</v>
          </cell>
          <cell r="T68">
            <v>0</v>
          </cell>
          <cell r="U68">
            <v>4.4974349999999996E-2</v>
          </cell>
          <cell r="V68">
            <v>-5.2674339999999993E-2</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-1.1299999999999999E-2</v>
          </cell>
          <cell r="BC68">
            <v>3.5200000000000002E-2</v>
          </cell>
          <cell r="BD68">
            <v>9.2999999999999992E-3</v>
          </cell>
          <cell r="BE68">
            <v>-0.20380000000000001</v>
          </cell>
          <cell r="BF68">
            <v>-0.2026</v>
          </cell>
          <cell r="BG68">
            <v>-0.14960000000000001</v>
          </cell>
          <cell r="BH68">
            <v>-0.15609999999999999</v>
          </cell>
          <cell r="BI68">
            <v>-8.5718000000000003E-2</v>
          </cell>
          <cell r="BJ68">
            <v>-2.5499999999999998E-2</v>
          </cell>
          <cell r="BK68">
            <v>0.393042</v>
          </cell>
          <cell r="BL68">
            <v>0.52117199999999997</v>
          </cell>
          <cell r="BM68">
            <v>0.54188456000000007</v>
          </cell>
          <cell r="BN68">
            <v>-1.1299999999999999E-2</v>
          </cell>
          <cell r="BO68">
            <v>4.65E-2</v>
          </cell>
          <cell r="BP68">
            <v>-2.5900000000000003E-2</v>
          </cell>
          <cell r="BQ68">
            <v>-0.21310000000000001</v>
          </cell>
          <cell r="BR68">
            <v>1.2000000000000066E-3</v>
          </cell>
          <cell r="BS68">
            <v>5.2999999999999992E-2</v>
          </cell>
          <cell r="BT68">
            <v>-6.499999999999978E-3</v>
          </cell>
          <cell r="BU68">
            <v>7.0381999999999986E-2</v>
          </cell>
          <cell r="BV68">
            <v>6.0218000000000008E-2</v>
          </cell>
          <cell r="BW68">
            <v>0.41854200000000003</v>
          </cell>
          <cell r="BX68">
            <v>0.12812999999999997</v>
          </cell>
          <cell r="BY68">
            <v>2.0712560000000102E-2</v>
          </cell>
          <cell r="BZ68">
            <v>0</v>
          </cell>
          <cell r="CA68">
            <v>0</v>
          </cell>
          <cell r="CB68">
            <v>0</v>
          </cell>
          <cell r="CC68">
            <v>0</v>
          </cell>
          <cell r="CD68">
            <v>0</v>
          </cell>
          <cell r="CE68">
            <v>0</v>
          </cell>
          <cell r="CF68">
            <v>0</v>
          </cell>
          <cell r="CG68">
            <v>0</v>
          </cell>
          <cell r="CH68">
            <v>0</v>
          </cell>
          <cell r="CI68">
            <v>0</v>
          </cell>
          <cell r="CJ68">
            <v>0</v>
          </cell>
          <cell r="CK68">
            <v>0</v>
          </cell>
          <cell r="CL68">
            <v>0</v>
          </cell>
          <cell r="CM68">
            <v>0</v>
          </cell>
          <cell r="CN68">
            <v>0</v>
          </cell>
          <cell r="CO68">
            <v>0</v>
          </cell>
          <cell r="CP68">
            <v>0</v>
          </cell>
          <cell r="CQ68">
            <v>0</v>
          </cell>
          <cell r="CR68">
            <v>0</v>
          </cell>
          <cell r="CS68">
            <v>0</v>
          </cell>
          <cell r="CT68">
            <v>0</v>
          </cell>
          <cell r="CU68">
            <v>0</v>
          </cell>
          <cell r="CV68">
            <v>0</v>
          </cell>
          <cell r="CW68">
            <v>0</v>
          </cell>
          <cell r="CX68">
            <v>0</v>
          </cell>
          <cell r="CY68">
            <v>0</v>
          </cell>
          <cell r="CZ68">
            <v>-1.0109999999999999E-2</v>
          </cell>
          <cell r="DA68">
            <v>-1.0109999999999999E-2</v>
          </cell>
          <cell r="DB68">
            <v>-0.12742600000000001</v>
          </cell>
          <cell r="DC68">
            <v>-1.1684E-2</v>
          </cell>
          <cell r="DD68">
            <v>-1.0109999999999999E-2</v>
          </cell>
          <cell r="DE68">
            <v>-0.164829</v>
          </cell>
          <cell r="DF68">
            <v>-0.39622800000000002</v>
          </cell>
          <cell r="DG68">
            <v>-0.40876899999999999</v>
          </cell>
          <cell r="DH68">
            <v>-0.34923900000000002</v>
          </cell>
          <cell r="DI68">
            <v>-0.59539799999999998</v>
          </cell>
          <cell r="DJ68">
            <v>0</v>
          </cell>
          <cell r="DK68">
            <v>0</v>
          </cell>
          <cell r="DL68">
            <v>-1.0109999999999999E-2</v>
          </cell>
          <cell r="DM68">
            <v>0</v>
          </cell>
          <cell r="DN68">
            <v>-0.11731600000000002</v>
          </cell>
          <cell r="DO68">
            <v>0.11574200000000001</v>
          </cell>
          <cell r="DP68">
            <v>1.5740000000000007E-3</v>
          </cell>
          <cell r="DQ68">
            <v>-0.154719</v>
          </cell>
          <cell r="DR68">
            <v>-0.23139900000000002</v>
          </cell>
          <cell r="DS68">
            <v>-1.2540999999999969E-2</v>
          </cell>
          <cell r="DT68">
            <v>5.9529999999999972E-2</v>
          </cell>
          <cell r="DU68">
            <v>-0.24615899999999996</v>
          </cell>
        </row>
        <row r="69">
          <cell r="A69" t="str">
            <v>CE-REACAL-160</v>
          </cell>
          <cell r="B69" t="str">
            <v>CE</v>
          </cell>
          <cell r="C69" t="str">
            <v>REACAL</v>
          </cell>
          <cell r="D69">
            <v>160</v>
          </cell>
          <cell r="E69" t="str">
            <v>(Acc)/Utilizzo Fondo Rischi</v>
          </cell>
          <cell r="F69">
            <v>7.7000000000000002E-3</v>
          </cell>
          <cell r="G69">
            <v>7.6999899999999986E-3</v>
          </cell>
          <cell r="H69">
            <v>7.6999899999999994E-3</v>
          </cell>
          <cell r="I69">
            <v>5.2674339999999993E-2</v>
          </cell>
          <cell r="J69">
            <v>0</v>
          </cell>
          <cell r="K69">
            <v>0</v>
          </cell>
          <cell r="L69">
            <v>0</v>
          </cell>
          <cell r="M69">
            <v>0</v>
          </cell>
          <cell r="N69">
            <v>0</v>
          </cell>
          <cell r="O69">
            <v>0</v>
          </cell>
          <cell r="P69">
            <v>0</v>
          </cell>
          <cell r="Q69">
            <v>0</v>
          </cell>
          <cell r="R69">
            <v>7.7000000000000002E-3</v>
          </cell>
          <cell r="S69">
            <v>-1.0000000001675335E-8</v>
          </cell>
          <cell r="T69">
            <v>0</v>
          </cell>
          <cell r="U69">
            <v>4.4974349999999996E-2</v>
          </cell>
          <cell r="V69">
            <v>-5.2674339999999993E-2</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0</v>
          </cell>
          <cell r="AX69">
            <v>0</v>
          </cell>
          <cell r="AY69">
            <v>0</v>
          </cell>
          <cell r="AZ69">
            <v>0</v>
          </cell>
          <cell r="BA69">
            <v>0</v>
          </cell>
          <cell r="BB69">
            <v>-1.1299999999999999E-2</v>
          </cell>
          <cell r="BC69">
            <v>3.5200000000000002E-2</v>
          </cell>
          <cell r="BD69">
            <v>9.2999999999999992E-3</v>
          </cell>
          <cell r="BE69">
            <v>-0.20380000000000001</v>
          </cell>
          <cell r="BF69">
            <v>-0.2026</v>
          </cell>
          <cell r="BG69">
            <v>-0.14960000000000001</v>
          </cell>
          <cell r="BH69">
            <v>-0.15609999999999999</v>
          </cell>
          <cell r="BI69">
            <v>-8.5718000000000003E-2</v>
          </cell>
          <cell r="BJ69">
            <v>-2.5499999999999998E-2</v>
          </cell>
          <cell r="BK69">
            <v>0.393042</v>
          </cell>
          <cell r="BL69">
            <v>0.52117199999999997</v>
          </cell>
          <cell r="BM69">
            <v>0.54188456000000007</v>
          </cell>
          <cell r="BN69">
            <v>-1.1299999999999999E-2</v>
          </cell>
          <cell r="BO69">
            <v>4.65E-2</v>
          </cell>
          <cell r="BP69">
            <v>-2.5900000000000003E-2</v>
          </cell>
          <cell r="BQ69">
            <v>-0.21310000000000001</v>
          </cell>
          <cell r="BR69">
            <v>1.2000000000000066E-3</v>
          </cell>
          <cell r="BS69">
            <v>5.2999999999999992E-2</v>
          </cell>
          <cell r="BT69">
            <v>-6.499999999999978E-3</v>
          </cell>
          <cell r="BU69">
            <v>7.0381999999999986E-2</v>
          </cell>
          <cell r="BV69">
            <v>6.0218000000000008E-2</v>
          </cell>
          <cell r="BW69">
            <v>0.41854200000000003</v>
          </cell>
          <cell r="BX69">
            <v>0.12812999999999997</v>
          </cell>
          <cell r="BY69">
            <v>2.0712560000000102E-2</v>
          </cell>
          <cell r="BZ69">
            <v>0</v>
          </cell>
          <cell r="CA69">
            <v>0</v>
          </cell>
          <cell r="CB69">
            <v>0</v>
          </cell>
          <cell r="CC69">
            <v>0</v>
          </cell>
          <cell r="CD69">
            <v>0</v>
          </cell>
          <cell r="CE69">
            <v>0</v>
          </cell>
          <cell r="CF69">
            <v>0</v>
          </cell>
          <cell r="CG69">
            <v>0</v>
          </cell>
          <cell r="CH69">
            <v>0</v>
          </cell>
          <cell r="CI69">
            <v>0</v>
          </cell>
          <cell r="CJ69">
            <v>0</v>
          </cell>
          <cell r="CK69">
            <v>0</v>
          </cell>
          <cell r="CL69">
            <v>0</v>
          </cell>
          <cell r="CM69">
            <v>0</v>
          </cell>
          <cell r="CN69">
            <v>0</v>
          </cell>
          <cell r="CO69">
            <v>0</v>
          </cell>
          <cell r="CP69">
            <v>0</v>
          </cell>
          <cell r="CQ69">
            <v>0</v>
          </cell>
          <cell r="CR69">
            <v>0</v>
          </cell>
          <cell r="CS69">
            <v>0</v>
          </cell>
          <cell r="CT69">
            <v>0</v>
          </cell>
          <cell r="CU69">
            <v>0</v>
          </cell>
          <cell r="CV69">
            <v>0</v>
          </cell>
          <cell r="CW69">
            <v>0</v>
          </cell>
          <cell r="CX69">
            <v>0</v>
          </cell>
          <cell r="CY69">
            <v>0</v>
          </cell>
          <cell r="CZ69">
            <v>-1.0109999999999999E-2</v>
          </cell>
          <cell r="DA69">
            <v>-1.0109999999999999E-2</v>
          </cell>
          <cell r="DB69">
            <v>-0.12742600000000001</v>
          </cell>
          <cell r="DC69">
            <v>-1.1684E-2</v>
          </cell>
          <cell r="DD69">
            <v>-1.0109999999999999E-2</v>
          </cell>
          <cell r="DE69">
            <v>-0.164829</v>
          </cell>
          <cell r="DF69">
            <v>-0.39622800000000002</v>
          </cell>
          <cell r="DG69">
            <v>-0.40876899999999999</v>
          </cell>
          <cell r="DH69">
            <v>-0.34923900000000002</v>
          </cell>
          <cell r="DI69">
            <v>-0.59539799999999998</v>
          </cell>
          <cell r="DJ69">
            <v>0</v>
          </cell>
          <cell r="DK69">
            <v>0</v>
          </cell>
          <cell r="DL69">
            <v>-1.0109999999999999E-2</v>
          </cell>
          <cell r="DM69">
            <v>0</v>
          </cell>
          <cell r="DN69">
            <v>-0.11731600000000002</v>
          </cell>
          <cell r="DO69">
            <v>0.11574200000000001</v>
          </cell>
          <cell r="DP69">
            <v>1.5740000000000007E-3</v>
          </cell>
          <cell r="DQ69">
            <v>-0.154719</v>
          </cell>
          <cell r="DR69">
            <v>-0.23139900000000002</v>
          </cell>
          <cell r="DS69">
            <v>-1.2540999999999969E-2</v>
          </cell>
          <cell r="DT69">
            <v>5.9529999999999972E-2</v>
          </cell>
          <cell r="DU69">
            <v>-0.24615899999999996</v>
          </cell>
        </row>
        <row r="70">
          <cell r="A70" t="str">
            <v>CE-REACAL-170</v>
          </cell>
          <cell r="B70" t="str">
            <v>CE</v>
          </cell>
          <cell r="C70" t="str">
            <v>REACAL</v>
          </cell>
          <cell r="D70">
            <v>170</v>
          </cell>
          <cell r="E70" t="str">
            <v>Margine Diretto 2</v>
          </cell>
          <cell r="F70">
            <v>0.427977</v>
          </cell>
          <cell r="G70">
            <v>0.87682755999999984</v>
          </cell>
          <cell r="H70">
            <v>1.3990318799999983</v>
          </cell>
          <cell r="I70">
            <v>2.0930762800000005</v>
          </cell>
          <cell r="J70">
            <v>0</v>
          </cell>
          <cell r="K70">
            <v>0</v>
          </cell>
          <cell r="L70">
            <v>0</v>
          </cell>
          <cell r="M70">
            <v>0</v>
          </cell>
          <cell r="N70">
            <v>0</v>
          </cell>
          <cell r="O70">
            <v>0</v>
          </cell>
          <cell r="P70">
            <v>0</v>
          </cell>
          <cell r="Q70">
            <v>0</v>
          </cell>
          <cell r="R70">
            <v>0.427977</v>
          </cell>
          <cell r="S70">
            <v>0.44885055999999984</v>
          </cell>
          <cell r="T70">
            <v>0.52220431999999839</v>
          </cell>
          <cell r="U70">
            <v>0.69404440000000234</v>
          </cell>
          <cell r="V70">
            <v>-2.0930762800000005</v>
          </cell>
          <cell r="W70">
            <v>0</v>
          </cell>
          <cell r="X70">
            <v>0</v>
          </cell>
          <cell r="Y70">
            <v>0</v>
          </cell>
          <cell r="Z70">
            <v>0</v>
          </cell>
          <cell r="AA70">
            <v>0</v>
          </cell>
          <cell r="AB70">
            <v>0</v>
          </cell>
          <cell r="AC70">
            <v>0</v>
          </cell>
          <cell r="AD70">
            <v>0.39400000000000013</v>
          </cell>
          <cell r="AE70">
            <v>0.80240000000000045</v>
          </cell>
          <cell r="AF70">
            <v>1.1647999999999987</v>
          </cell>
          <cell r="AG70">
            <v>1.5997000000000021</v>
          </cell>
          <cell r="AH70">
            <v>2.0576999999999988</v>
          </cell>
          <cell r="AI70">
            <v>2.4522999999999993</v>
          </cell>
          <cell r="AJ70">
            <v>2.8952999999999989</v>
          </cell>
          <cell r="AK70">
            <v>2.9294000000000011</v>
          </cell>
          <cell r="AL70">
            <v>3.4030999999999985</v>
          </cell>
          <cell r="AM70">
            <v>3.9400000000000013</v>
          </cell>
          <cell r="AN70">
            <v>4.3402999999999992</v>
          </cell>
          <cell r="AO70">
            <v>4.7527000000000008</v>
          </cell>
          <cell r="AP70">
            <v>0.39400000000000013</v>
          </cell>
          <cell r="AQ70">
            <v>0.40840000000000032</v>
          </cell>
          <cell r="AR70">
            <v>0.36239999999999828</v>
          </cell>
          <cell r="AS70">
            <v>0.43490000000000339</v>
          </cell>
          <cell r="AT70">
            <v>0.45799999999999663</v>
          </cell>
          <cell r="AU70">
            <v>0.39460000000000051</v>
          </cell>
          <cell r="AV70">
            <v>0.44299999999999962</v>
          </cell>
          <cell r="AW70">
            <v>3.410000000000224E-2</v>
          </cell>
          <cell r="AX70">
            <v>0.47369999999999735</v>
          </cell>
          <cell r="AY70">
            <v>0.53690000000000282</v>
          </cell>
          <cell r="AZ70">
            <v>0.40029999999999788</v>
          </cell>
          <cell r="BA70">
            <v>0.41240000000000165</v>
          </cell>
          <cell r="BB70">
            <v>0.44489999999999996</v>
          </cell>
          <cell r="BC70">
            <v>0.91839999999999955</v>
          </cell>
          <cell r="BD70">
            <v>1.4432999999999994</v>
          </cell>
          <cell r="BE70">
            <v>1.8055999999999994</v>
          </cell>
          <cell r="BF70">
            <v>2.4554999999999993</v>
          </cell>
          <cell r="BG70">
            <v>3.0451999999999972</v>
          </cell>
          <cell r="BH70">
            <v>3.3746999999999994</v>
          </cell>
          <cell r="BI70">
            <v>3.5796489999999999</v>
          </cell>
          <cell r="BJ70">
            <v>3.6618000000000004</v>
          </cell>
          <cell r="BK70">
            <v>4.4695710000000011</v>
          </cell>
          <cell r="BL70">
            <v>4.8735630000000008</v>
          </cell>
          <cell r="BM70">
            <v>5.2242036700000014</v>
          </cell>
          <cell r="BN70">
            <v>0.44489999999999996</v>
          </cell>
          <cell r="BO70">
            <v>0.47349999999999959</v>
          </cell>
          <cell r="BP70">
            <v>0.5248999999999997</v>
          </cell>
          <cell r="BQ70">
            <v>0.36230000000000012</v>
          </cell>
          <cell r="BR70">
            <v>0.64989999999999981</v>
          </cell>
          <cell r="BS70">
            <v>0.58969999999999789</v>
          </cell>
          <cell r="BT70">
            <v>0.32950000000000212</v>
          </cell>
          <cell r="BU70">
            <v>0.20494900000000055</v>
          </cell>
          <cell r="BV70">
            <v>8.2151000000000654E-2</v>
          </cell>
          <cell r="BW70">
            <v>0.80777100000000024</v>
          </cell>
          <cell r="BX70">
            <v>0.40399200000000002</v>
          </cell>
          <cell r="BY70">
            <v>0.35064067000000099</v>
          </cell>
          <cell r="BZ70">
            <v>0.36290000000000022</v>
          </cell>
          <cell r="CA70">
            <v>0.76900000000000013</v>
          </cell>
          <cell r="CB70">
            <v>1.2369999999999992</v>
          </cell>
          <cell r="CC70">
            <v>1.595699999999999</v>
          </cell>
          <cell r="CD70">
            <v>2.0954000000000015</v>
          </cell>
          <cell r="CE70">
            <v>2.5217100000000006</v>
          </cell>
          <cell r="CF70">
            <v>2.993875000000001</v>
          </cell>
          <cell r="CG70">
            <v>3.2499340000000032</v>
          </cell>
          <cell r="CH70">
            <v>3.6810720000000003</v>
          </cell>
          <cell r="CI70">
            <v>4.1989969999999985</v>
          </cell>
          <cell r="CJ70">
            <v>4.6796390000000017</v>
          </cell>
          <cell r="CK70">
            <v>4.9416679999999999</v>
          </cell>
          <cell r="CL70">
            <v>0.36290000000000022</v>
          </cell>
          <cell r="CM70">
            <v>0.40609999999999991</v>
          </cell>
          <cell r="CN70">
            <v>0.46799999999999908</v>
          </cell>
          <cell r="CO70">
            <v>0.3586999999999998</v>
          </cell>
          <cell r="CP70">
            <v>0.49970000000000248</v>
          </cell>
          <cell r="CQ70">
            <v>0.42630999999999908</v>
          </cell>
          <cell r="CR70">
            <v>0.47216500000000039</v>
          </cell>
          <cell r="CS70">
            <v>0.25605900000000226</v>
          </cell>
          <cell r="CT70">
            <v>0.43113799999999713</v>
          </cell>
          <cell r="CU70">
            <v>0.51792499999999819</v>
          </cell>
          <cell r="CV70">
            <v>0.48064200000000312</v>
          </cell>
          <cell r="CW70">
            <v>0.26202899999999829</v>
          </cell>
          <cell r="CX70">
            <v>0.31149800000000027</v>
          </cell>
          <cell r="CY70">
            <v>0.55747500000000016</v>
          </cell>
          <cell r="CZ70">
            <v>1.6394649999999986</v>
          </cell>
          <cell r="DA70">
            <v>2.3460419999999997</v>
          </cell>
          <cell r="DB70">
            <v>3.0420119999999997</v>
          </cell>
          <cell r="DC70">
            <v>3.6659120000000014</v>
          </cell>
          <cell r="DD70">
            <v>4.140324999999998</v>
          </cell>
          <cell r="DE70">
            <v>4.2869779999999986</v>
          </cell>
          <cell r="DF70">
            <v>4.8174420000000007</v>
          </cell>
          <cell r="DG70">
            <v>5.4238239999999953</v>
          </cell>
          <cell r="DH70">
            <v>6.0793200000000001</v>
          </cell>
          <cell r="DI70">
            <v>6.2988979999999968</v>
          </cell>
          <cell r="DJ70">
            <v>0.31149800000000027</v>
          </cell>
          <cell r="DK70">
            <v>0.24597699999999989</v>
          </cell>
          <cell r="DL70">
            <v>1.0819899999999985</v>
          </cell>
          <cell r="DM70">
            <v>0.70657700000000112</v>
          </cell>
          <cell r="DN70">
            <v>0.69596999999999976</v>
          </cell>
          <cell r="DO70">
            <v>0.62390000000000168</v>
          </cell>
          <cell r="DP70">
            <v>0.47441299999999692</v>
          </cell>
          <cell r="DQ70">
            <v>0.14665300000000064</v>
          </cell>
          <cell r="DR70">
            <v>0.53046400000000171</v>
          </cell>
          <cell r="DS70">
            <v>0.60638199999999531</v>
          </cell>
          <cell r="DT70">
            <v>0.65549600000000419</v>
          </cell>
          <cell r="DU70">
            <v>0.21957799999999722</v>
          </cell>
        </row>
        <row r="71">
          <cell r="A71" t="str">
            <v>CE-REACAL-180</v>
          </cell>
          <cell r="B71" t="str">
            <v>CE</v>
          </cell>
          <cell r="C71" t="str">
            <v>REACAL</v>
          </cell>
          <cell r="D71">
            <v>180</v>
          </cell>
          <cell r="E71" t="str">
            <v>MD %</v>
          </cell>
          <cell r="F71">
            <v>0.12815455311483204</v>
          </cell>
          <cell r="G71">
            <v>0.13634123239562773</v>
          </cell>
          <cell r="H71">
            <v>0.1430209621660834</v>
          </cell>
          <cell r="I71">
            <v>0.15393251980326139</v>
          </cell>
          <cell r="J71" t="e">
            <v>#DIV/0!</v>
          </cell>
          <cell r="K71" t="e">
            <v>#DIV/0!</v>
          </cell>
          <cell r="L71" t="e">
            <v>#DIV/0!</v>
          </cell>
          <cell r="M71" t="e">
            <v>#DIV/0!</v>
          </cell>
          <cell r="N71" t="e">
            <v>#DIV/0!</v>
          </cell>
          <cell r="O71" t="e">
            <v>#DIV/0!</v>
          </cell>
          <cell r="P71" t="e">
            <v>#DIV/0!</v>
          </cell>
          <cell r="Q71" t="e">
            <v>#DIV/0!</v>
          </cell>
          <cell r="R71">
            <v>0.12815455311483204</v>
          </cell>
          <cell r="S71">
            <v>0.14518449742151546</v>
          </cell>
          <cell r="T71">
            <v>0.1558409301751234</v>
          </cell>
          <cell r="U71">
            <v>0.18190812646312041</v>
          </cell>
          <cell r="V71">
            <v>0.15393251980326139</v>
          </cell>
          <cell r="W71" t="e">
            <v>#DIV/0!</v>
          </cell>
          <cell r="X71" t="e">
            <v>#DIV/0!</v>
          </cell>
          <cell r="Y71" t="e">
            <v>#DIV/0!</v>
          </cell>
          <cell r="Z71" t="e">
            <v>#DIV/0!</v>
          </cell>
          <cell r="AA71" t="e">
            <v>#DIV/0!</v>
          </cell>
          <cell r="AB71" t="e">
            <v>#DIV/0!</v>
          </cell>
          <cell r="AC71" t="e">
            <v>#DIV/0!</v>
          </cell>
          <cell r="AD71">
            <v>0.14204852723798542</v>
          </cell>
          <cell r="AE71">
            <v>0.14316300314016564</v>
          </cell>
          <cell r="AF71">
            <v>0.13991759660776693</v>
          </cell>
          <cell r="AG71">
            <v>0.14316526159408635</v>
          </cell>
          <cell r="AH71">
            <v>0.1455768740979709</v>
          </cell>
          <cell r="AI71">
            <v>0.14522595507547625</v>
          </cell>
          <cell r="AJ71">
            <v>0.14729328931102367</v>
          </cell>
          <cell r="AK71">
            <v>0.14113101374984349</v>
          </cell>
          <cell r="AL71">
            <v>0.14351139243709168</v>
          </cell>
          <cell r="AM71">
            <v>0.14657356393248691</v>
          </cell>
          <cell r="AN71">
            <v>0.14635585619002014</v>
          </cell>
          <cell r="AO71">
            <v>0.14732029385325937</v>
          </cell>
          <cell r="AP71">
            <v>0.14204852723798542</v>
          </cell>
          <cell r="AQ71">
            <v>0.14425488326092342</v>
          </cell>
          <cell r="AR71">
            <v>0.13323039594132507</v>
          </cell>
          <cell r="AS71">
            <v>0.15265541086033321</v>
          </cell>
          <cell r="AT71">
            <v>0.15467747382640892</v>
          </cell>
          <cell r="AU71">
            <v>0.14342310907570982</v>
          </cell>
          <cell r="AV71">
            <v>0.15989316393560937</v>
          </cell>
          <cell r="AW71">
            <v>3.1002818438041913E-2</v>
          </cell>
          <cell r="AX71">
            <v>0.16022323693556489</v>
          </cell>
          <cell r="AY71">
            <v>0.1694974112893049</v>
          </cell>
          <cell r="AZ71">
            <v>0.14424705416020978</v>
          </cell>
          <cell r="BA71">
            <v>0.15829878704130243</v>
          </cell>
          <cell r="BB71">
            <v>0.13105337575114881</v>
          </cell>
          <cell r="BC71">
            <v>0.13593037712391207</v>
          </cell>
          <cell r="BD71">
            <v>0.13309541594046528</v>
          </cell>
          <cell r="BE71">
            <v>0.12818856270632917</v>
          </cell>
          <cell r="BF71">
            <v>0.1416596476248716</v>
          </cell>
          <cell r="BG71">
            <v>0.14723914515037217</v>
          </cell>
          <cell r="BH71">
            <v>0.14402468482463701</v>
          </cell>
          <cell r="BI71">
            <v>0.14291267095758123</v>
          </cell>
          <cell r="BJ71">
            <v>0.13389546661206225</v>
          </cell>
          <cell r="BK71">
            <v>0.14741435146202572</v>
          </cell>
          <cell r="BL71">
            <v>0.14699533475684873</v>
          </cell>
          <cell r="BM71">
            <v>0.14635541805484617</v>
          </cell>
          <cell r="BN71">
            <v>0.13105337575114881</v>
          </cell>
          <cell r="BO71">
            <v>0.14085554497858149</v>
          </cell>
          <cell r="BP71">
            <v>0.12840961910120602</v>
          </cell>
          <cell r="BQ71">
            <v>0.11177269081261186</v>
          </cell>
          <cell r="BR71">
            <v>0.20007388480128058</v>
          </cell>
          <cell r="BS71">
            <v>0.17612448479780124</v>
          </cell>
          <cell r="BT71">
            <v>0.11984432967192914</v>
          </cell>
          <cell r="BU71">
            <v>0.1267929426190314</v>
          </cell>
          <cell r="BV71">
            <v>3.5711724040196902E-2</v>
          </cell>
          <cell r="BW71">
            <v>0.27183197367597456</v>
          </cell>
          <cell r="BX71">
            <v>0.14251365194937141</v>
          </cell>
          <cell r="BY71">
            <v>0.13800516691081835</v>
          </cell>
          <cell r="BZ71">
            <v>0.13600929465557313</v>
          </cell>
          <cell r="CA71">
            <v>0.1521807963270799</v>
          </cell>
          <cell r="CB71">
            <v>0.15985629733012835</v>
          </cell>
          <cell r="CC71">
            <v>0.16043474326620474</v>
          </cell>
          <cell r="CD71">
            <v>0.16514686990171903</v>
          </cell>
          <cell r="CE71">
            <v>0.16569600918437308</v>
          </cell>
          <cell r="CF71">
            <v>0.16886753571085517</v>
          </cell>
          <cell r="CG71">
            <v>0.16860901276536241</v>
          </cell>
          <cell r="CH71">
            <v>0.17025553000513488</v>
          </cell>
          <cell r="CI71">
            <v>0.17262667647694474</v>
          </cell>
          <cell r="CJ71">
            <v>0.17354096416710826</v>
          </cell>
          <cell r="CK71">
            <v>0.17007977972810187</v>
          </cell>
          <cell r="CL71">
            <v>0.13600929465557313</v>
          </cell>
          <cell r="CM71">
            <v>0.17027253668763098</v>
          </cell>
          <cell r="CN71">
            <v>0.17430167597765331</v>
          </cell>
          <cell r="CO71">
            <v>0.16246206802844326</v>
          </cell>
          <cell r="CP71">
            <v>0.18223924142961426</v>
          </cell>
          <cell r="CQ71">
            <v>0.16844911122754322</v>
          </cell>
          <cell r="CR71">
            <v>0.18809563551518416</v>
          </cell>
          <cell r="CS71">
            <v>0.16564402890598706</v>
          </cell>
          <cell r="CT71">
            <v>0.18378409254638001</v>
          </cell>
          <cell r="CU71">
            <v>0.19159111347202581</v>
          </cell>
          <cell r="CV71">
            <v>0.18196025163290047</v>
          </cell>
          <cell r="CW71">
            <v>0.12540969012876446</v>
          </cell>
          <cell r="CX71">
            <v>0.12808901071472492</v>
          </cell>
          <cell r="CY71">
            <v>0.10475092588938936</v>
          </cell>
          <cell r="CZ71">
            <v>0.15852332203905073</v>
          </cell>
          <cell r="DA71">
            <v>0.16715656104831647</v>
          </cell>
          <cell r="DB71">
            <v>0.16539399336186594</v>
          </cell>
          <cell r="DC71">
            <v>0.16431534548085877</v>
          </cell>
          <cell r="DD71">
            <v>0.16299231823177129</v>
          </cell>
          <cell r="DE71">
            <v>0.15758964753848628</v>
          </cell>
          <cell r="DF71">
            <v>0.15905038103218422</v>
          </cell>
          <cell r="DG71">
            <v>0.1617178812767372</v>
          </cell>
          <cell r="DH71">
            <v>0.16469712387150887</v>
          </cell>
          <cell r="DI71">
            <v>0.15782168571723931</v>
          </cell>
          <cell r="DJ71">
            <v>0.12808901071472492</v>
          </cell>
          <cell r="DK71">
            <v>8.5112471423237773E-2</v>
          </cell>
          <cell r="DL71">
            <v>0.21552744155805842</v>
          </cell>
          <cell r="DM71">
            <v>0.19133432550965504</v>
          </cell>
          <cell r="DN71">
            <v>0.15971699498797479</v>
          </cell>
          <cell r="DO71">
            <v>0.15925139845904718</v>
          </cell>
          <cell r="DP71">
            <v>0.15344525948324814</v>
          </cell>
          <cell r="DQ71">
            <v>8.1407858070676423E-2</v>
          </cell>
          <cell r="DR71">
            <v>0.17192959256565582</v>
          </cell>
          <cell r="DS71">
            <v>0.18657781393479667</v>
          </cell>
          <cell r="DT71">
            <v>0.19431787931051958</v>
          </cell>
          <cell r="DU71">
            <v>7.3208137986493671E-2</v>
          </cell>
        </row>
        <row r="72">
          <cell r="A72" t="str">
            <v>CE-REACAL-190</v>
          </cell>
          <cell r="B72" t="str">
            <v>CE</v>
          </cell>
          <cell r="C72" t="str">
            <v>REACAL</v>
          </cell>
          <cell r="D72">
            <v>190</v>
          </cell>
          <cell r="E72" t="str">
            <v>Costi Indiretti</v>
          </cell>
          <cell r="F72">
            <v>-0.18241399999999999</v>
          </cell>
          <cell r="G72">
            <v>-0.34070349999999994</v>
          </cell>
          <cell r="H72">
            <v>-0.52752787999999984</v>
          </cell>
          <cell r="I72">
            <v>-0.74053116000000008</v>
          </cell>
          <cell r="R72">
            <v>-0.18241399999999999</v>
          </cell>
          <cell r="S72">
            <v>-0.15828949999999994</v>
          </cell>
          <cell r="T72">
            <v>-0.1868243799999999</v>
          </cell>
          <cell r="U72">
            <v>-0.21300328000000024</v>
          </cell>
          <cell r="V72">
            <v>0.74053116000000008</v>
          </cell>
          <cell r="W72">
            <v>0</v>
          </cell>
          <cell r="X72">
            <v>0</v>
          </cell>
          <cell r="Y72">
            <v>0</v>
          </cell>
          <cell r="Z72">
            <v>0</v>
          </cell>
          <cell r="AA72">
            <v>0</v>
          </cell>
          <cell r="AB72">
            <v>0</v>
          </cell>
          <cell r="AC72">
            <v>0</v>
          </cell>
          <cell r="AD72">
            <v>-0.1658</v>
          </cell>
          <cell r="AE72">
            <v>-0.33989999999999998</v>
          </cell>
          <cell r="AF72">
            <v>-0.50529999999999997</v>
          </cell>
          <cell r="AG72">
            <v>-0.67389999999999994</v>
          </cell>
          <cell r="AH72">
            <v>-0.83850000000000002</v>
          </cell>
          <cell r="AI72">
            <v>-0.99620000000000009</v>
          </cell>
          <cell r="AJ72">
            <v>-1.1508</v>
          </cell>
          <cell r="AK72">
            <v>-1.2444000000000002</v>
          </cell>
          <cell r="AL72">
            <v>-1.4056</v>
          </cell>
          <cell r="AM72">
            <v>-1.5780999999999998</v>
          </cell>
          <cell r="AN72">
            <v>-1.7347000000000001</v>
          </cell>
          <cell r="AO72">
            <v>-1.9002000000000001</v>
          </cell>
          <cell r="AP72">
            <v>-0.1658</v>
          </cell>
          <cell r="AQ72">
            <v>-0.17409999999999998</v>
          </cell>
          <cell r="AR72">
            <v>-0.16539999999999999</v>
          </cell>
          <cell r="AS72">
            <v>-0.16859999999999997</v>
          </cell>
          <cell r="AT72">
            <v>-0.16460000000000008</v>
          </cell>
          <cell r="AU72">
            <v>-0.15770000000000006</v>
          </cell>
          <cell r="AV72">
            <v>-0.15459999999999996</v>
          </cell>
          <cell r="AW72">
            <v>-9.3600000000000128E-2</v>
          </cell>
          <cell r="AX72">
            <v>-0.16119999999999979</v>
          </cell>
          <cell r="AY72">
            <v>-0.17249999999999988</v>
          </cell>
          <cell r="AZ72">
            <v>-0.15660000000000029</v>
          </cell>
          <cell r="BA72">
            <v>-0.16549999999999998</v>
          </cell>
          <cell r="BB72">
            <v>-0.2044</v>
          </cell>
          <cell r="BC72">
            <v>-0.40160000000000001</v>
          </cell>
          <cell r="BD72">
            <v>-0.63219999999999998</v>
          </cell>
          <cell r="BE72">
            <v>-0.81440000000000001</v>
          </cell>
          <cell r="BF72">
            <v>-1.0103</v>
          </cell>
          <cell r="BG72">
            <v>-1.1839999999999999</v>
          </cell>
          <cell r="BH72">
            <v>-1.3318000000000001</v>
          </cell>
          <cell r="BI72">
            <v>-1.434164</v>
          </cell>
          <cell r="BJ72">
            <v>-1.5807</v>
          </cell>
          <cell r="BK72">
            <v>-1.7372909999999999</v>
          </cell>
          <cell r="BL72">
            <v>-1.9236759999999999</v>
          </cell>
          <cell r="BM72">
            <v>-2.0676958700000005</v>
          </cell>
          <cell r="BN72">
            <v>-0.2044</v>
          </cell>
          <cell r="BO72">
            <v>-0.19720000000000001</v>
          </cell>
          <cell r="BP72">
            <v>-0.23059999999999997</v>
          </cell>
          <cell r="BQ72">
            <v>-0.18220000000000003</v>
          </cell>
          <cell r="BR72">
            <v>-0.19589999999999996</v>
          </cell>
          <cell r="BS72">
            <v>-0.17369999999999997</v>
          </cell>
          <cell r="BT72">
            <v>-0.14780000000000015</v>
          </cell>
          <cell r="BU72">
            <v>-0.1023639999999999</v>
          </cell>
          <cell r="BV72">
            <v>-0.146536</v>
          </cell>
          <cell r="BW72">
            <v>-0.15659099999999992</v>
          </cell>
          <cell r="BX72">
            <v>-0.18638500000000002</v>
          </cell>
          <cell r="BY72">
            <v>-0.1440198700000006</v>
          </cell>
          <cell r="BZ72">
            <v>-0.15809999999999999</v>
          </cell>
          <cell r="CA72">
            <v>-0.32140000000000002</v>
          </cell>
          <cell r="CB72">
            <v>-0.47449999999999998</v>
          </cell>
          <cell r="CC72">
            <v>-0.61890000000000001</v>
          </cell>
          <cell r="CD72">
            <v>-0.7671</v>
          </cell>
          <cell r="CE72">
            <v>-0.91153399999999996</v>
          </cell>
          <cell r="CF72">
            <v>-1.055434</v>
          </cell>
          <cell r="CG72">
            <v>-1.173306</v>
          </cell>
          <cell r="CH72">
            <v>-1.311199</v>
          </cell>
          <cell r="CI72">
            <v>-1.457546</v>
          </cell>
          <cell r="CJ72">
            <v>-1.6003579999999999</v>
          </cell>
          <cell r="CK72">
            <v>-1.7266349999999999</v>
          </cell>
          <cell r="CL72">
            <v>-0.15809999999999999</v>
          </cell>
          <cell r="CM72">
            <v>-0.16330000000000003</v>
          </cell>
          <cell r="CN72">
            <v>-0.15309999999999996</v>
          </cell>
          <cell r="CO72">
            <v>-0.14440000000000003</v>
          </cell>
          <cell r="CP72">
            <v>-0.1482</v>
          </cell>
          <cell r="CQ72">
            <v>-0.14443399999999995</v>
          </cell>
          <cell r="CR72">
            <v>-0.14390000000000003</v>
          </cell>
          <cell r="CS72">
            <v>-0.11787199999999998</v>
          </cell>
          <cell r="CT72">
            <v>-0.13789300000000004</v>
          </cell>
          <cell r="CU72">
            <v>-0.146347</v>
          </cell>
          <cell r="CV72">
            <v>-0.14281199999999994</v>
          </cell>
          <cell r="CW72">
            <v>-0.12627699999999997</v>
          </cell>
          <cell r="CX72">
            <v>-0.137044</v>
          </cell>
          <cell r="CY72">
            <v>-0.310029</v>
          </cell>
          <cell r="CZ72">
            <v>-0.51949900000000004</v>
          </cell>
          <cell r="DA72">
            <v>-0.71284499999999995</v>
          </cell>
          <cell r="DB72">
            <v>-0.87684399999999996</v>
          </cell>
          <cell r="DC72">
            <v>-1.0647519999999999</v>
          </cell>
          <cell r="DD72">
            <v>-1.2169129999999999</v>
          </cell>
          <cell r="DE72">
            <v>-1.3315779999999999</v>
          </cell>
          <cell r="DF72">
            <v>-1.5002789999999999</v>
          </cell>
          <cell r="DG72">
            <v>-1.6732070000000001</v>
          </cell>
          <cell r="DH72">
            <v>-1.8888119999999999</v>
          </cell>
          <cell r="DI72">
            <v>-2.0947439999999999</v>
          </cell>
          <cell r="DJ72">
            <v>-0.137044</v>
          </cell>
          <cell r="DK72">
            <v>-0.172985</v>
          </cell>
          <cell r="DL72">
            <v>-0.20947000000000005</v>
          </cell>
          <cell r="DM72">
            <v>-0.19334599999999991</v>
          </cell>
          <cell r="DN72">
            <v>-0.16399900000000001</v>
          </cell>
          <cell r="DO72">
            <v>-0.18790799999999996</v>
          </cell>
          <cell r="DP72">
            <v>-0.15216099999999999</v>
          </cell>
          <cell r="DQ72">
            <v>-0.11466500000000002</v>
          </cell>
          <cell r="DR72">
            <v>-0.16870099999999999</v>
          </cell>
          <cell r="DS72">
            <v>-0.17292800000000019</v>
          </cell>
          <cell r="DT72">
            <v>-0.21560499999999982</v>
          </cell>
          <cell r="DU72">
            <v>-0.205932</v>
          </cell>
        </row>
        <row r="73">
          <cell r="A73" t="str">
            <v>CE-REACAL-200</v>
          </cell>
          <cell r="B73" t="str">
            <v>CE</v>
          </cell>
          <cell r="C73" t="str">
            <v>REACAL</v>
          </cell>
          <cell r="D73">
            <v>200</v>
          </cell>
          <cell r="E73" t="str">
            <v>Risultato di Competenza</v>
          </cell>
          <cell r="F73">
            <v>0.245563</v>
          </cell>
          <cell r="G73">
            <v>0.5361240599999999</v>
          </cell>
          <cell r="H73">
            <v>0.8715039999999985</v>
          </cell>
          <cell r="I73">
            <v>1.3525451200000003</v>
          </cell>
          <cell r="J73">
            <v>0</v>
          </cell>
          <cell r="K73">
            <v>0</v>
          </cell>
          <cell r="L73">
            <v>0</v>
          </cell>
          <cell r="M73">
            <v>0</v>
          </cell>
          <cell r="N73">
            <v>0</v>
          </cell>
          <cell r="O73">
            <v>0</v>
          </cell>
          <cell r="P73">
            <v>0</v>
          </cell>
          <cell r="Q73">
            <v>0</v>
          </cell>
          <cell r="R73">
            <v>0.245563</v>
          </cell>
          <cell r="S73">
            <v>0.29056105999999993</v>
          </cell>
          <cell r="T73">
            <v>0.33537993999999849</v>
          </cell>
          <cell r="U73">
            <v>0.4810411200000021</v>
          </cell>
          <cell r="V73">
            <v>-1.3525451200000003</v>
          </cell>
          <cell r="W73">
            <v>0</v>
          </cell>
          <cell r="X73">
            <v>0</v>
          </cell>
          <cell r="Y73">
            <v>0</v>
          </cell>
          <cell r="Z73">
            <v>0</v>
          </cell>
          <cell r="AA73">
            <v>0</v>
          </cell>
          <cell r="AB73">
            <v>0</v>
          </cell>
          <cell r="AC73">
            <v>0</v>
          </cell>
          <cell r="AD73">
            <v>0.22820000000000012</v>
          </cell>
          <cell r="AE73">
            <v>0.46250000000000047</v>
          </cell>
          <cell r="AF73">
            <v>0.65949999999999875</v>
          </cell>
          <cell r="AG73">
            <v>0.92580000000000218</v>
          </cell>
          <cell r="AH73">
            <v>1.2191999999999987</v>
          </cell>
          <cell r="AI73">
            <v>1.4560999999999993</v>
          </cell>
          <cell r="AJ73">
            <v>1.7444999999999988</v>
          </cell>
          <cell r="AK73">
            <v>1.6850000000000009</v>
          </cell>
          <cell r="AL73">
            <v>1.9974999999999985</v>
          </cell>
          <cell r="AM73">
            <v>2.3619000000000012</v>
          </cell>
          <cell r="AN73">
            <v>2.605599999999999</v>
          </cell>
          <cell r="AO73">
            <v>2.8525000000000009</v>
          </cell>
          <cell r="AP73">
            <v>0.22820000000000012</v>
          </cell>
          <cell r="AQ73">
            <v>0.23430000000000034</v>
          </cell>
          <cell r="AR73">
            <v>0.19699999999999829</v>
          </cell>
          <cell r="AS73">
            <v>0.26630000000000342</v>
          </cell>
          <cell r="AT73">
            <v>0.29339999999999655</v>
          </cell>
          <cell r="AU73">
            <v>0.23690000000000044</v>
          </cell>
          <cell r="AV73">
            <v>0.28839999999999966</v>
          </cell>
          <cell r="AW73">
            <v>-5.9499999999997888E-2</v>
          </cell>
          <cell r="AX73">
            <v>0.31249999999999756</v>
          </cell>
          <cell r="AY73">
            <v>0.36440000000000294</v>
          </cell>
          <cell r="AZ73">
            <v>0.24369999999999759</v>
          </cell>
          <cell r="BA73">
            <v>0.24690000000000167</v>
          </cell>
          <cell r="BB73">
            <v>0.24049999999999996</v>
          </cell>
          <cell r="BC73">
            <v>0.51679999999999948</v>
          </cell>
          <cell r="BD73">
            <v>0.81109999999999938</v>
          </cell>
          <cell r="BE73">
            <v>0.99119999999999941</v>
          </cell>
          <cell r="BF73">
            <v>1.4451999999999994</v>
          </cell>
          <cell r="BG73">
            <v>1.8611999999999973</v>
          </cell>
          <cell r="BH73">
            <v>2.0428999999999995</v>
          </cell>
          <cell r="BI73">
            <v>2.1454849999999999</v>
          </cell>
          <cell r="BJ73">
            <v>2.0811000000000002</v>
          </cell>
          <cell r="BK73">
            <v>2.7322800000000012</v>
          </cell>
          <cell r="BL73">
            <v>2.9498870000000008</v>
          </cell>
          <cell r="BM73">
            <v>3.1565078000000009</v>
          </cell>
          <cell r="BN73">
            <v>0.24049999999999996</v>
          </cell>
          <cell r="BO73">
            <v>0.27629999999999955</v>
          </cell>
          <cell r="BP73">
            <v>0.29429999999999973</v>
          </cell>
          <cell r="BQ73">
            <v>0.18010000000000009</v>
          </cell>
          <cell r="BR73">
            <v>0.45399999999999985</v>
          </cell>
          <cell r="BS73">
            <v>0.41599999999999793</v>
          </cell>
          <cell r="BT73">
            <v>0.18170000000000197</v>
          </cell>
          <cell r="BU73">
            <v>0.10258500000000065</v>
          </cell>
          <cell r="BV73">
            <v>-6.4384999999999346E-2</v>
          </cell>
          <cell r="BW73">
            <v>0.65118000000000031</v>
          </cell>
          <cell r="BX73">
            <v>0.21760699999999999</v>
          </cell>
          <cell r="BY73">
            <v>0.20662080000000038</v>
          </cell>
          <cell r="BZ73">
            <v>0.20480000000000023</v>
          </cell>
          <cell r="CA73">
            <v>0.44760000000000011</v>
          </cell>
          <cell r="CB73">
            <v>0.76249999999999929</v>
          </cell>
          <cell r="CC73">
            <v>0.976799999999999</v>
          </cell>
          <cell r="CD73">
            <v>1.3283000000000014</v>
          </cell>
          <cell r="CE73">
            <v>1.6101760000000005</v>
          </cell>
          <cell r="CF73">
            <v>1.938441000000001</v>
          </cell>
          <cell r="CG73">
            <v>2.076628000000003</v>
          </cell>
          <cell r="CH73">
            <v>2.3698730000000001</v>
          </cell>
          <cell r="CI73">
            <v>2.7414509999999987</v>
          </cell>
          <cell r="CJ73">
            <v>3.0792810000000017</v>
          </cell>
          <cell r="CK73">
            <v>3.215033</v>
          </cell>
          <cell r="CL73">
            <v>0.20480000000000023</v>
          </cell>
          <cell r="CM73">
            <v>0.24279999999999988</v>
          </cell>
          <cell r="CN73">
            <v>0.31489999999999913</v>
          </cell>
          <cell r="CO73">
            <v>0.21429999999999977</v>
          </cell>
          <cell r="CP73">
            <v>0.35150000000000248</v>
          </cell>
          <cell r="CQ73">
            <v>0.28187599999999913</v>
          </cell>
          <cell r="CR73">
            <v>0.32826500000000036</v>
          </cell>
          <cell r="CS73">
            <v>0.13818700000000228</v>
          </cell>
          <cell r="CT73">
            <v>0.29324499999999709</v>
          </cell>
          <cell r="CU73">
            <v>0.37157799999999819</v>
          </cell>
          <cell r="CV73">
            <v>0.33783000000000318</v>
          </cell>
          <cell r="CW73">
            <v>0.13575199999999832</v>
          </cell>
          <cell r="CX73">
            <v>0.17445400000000028</v>
          </cell>
          <cell r="CY73">
            <v>0.24744600000000017</v>
          </cell>
          <cell r="CZ73">
            <v>1.1199659999999985</v>
          </cell>
          <cell r="DA73">
            <v>1.6331969999999998</v>
          </cell>
          <cell r="DB73">
            <v>2.1651679999999995</v>
          </cell>
          <cell r="DC73">
            <v>2.6011600000000015</v>
          </cell>
          <cell r="DD73">
            <v>2.9234119999999981</v>
          </cell>
          <cell r="DE73">
            <v>2.9553999999999987</v>
          </cell>
          <cell r="DF73">
            <v>3.3171630000000007</v>
          </cell>
          <cell r="DG73">
            <v>3.7506169999999952</v>
          </cell>
          <cell r="DH73">
            <v>4.1905080000000003</v>
          </cell>
          <cell r="DI73">
            <v>4.2041539999999973</v>
          </cell>
          <cell r="DJ73">
            <v>0.17445400000000028</v>
          </cell>
          <cell r="DK73">
            <v>7.299199999999989E-2</v>
          </cell>
          <cell r="DL73">
            <v>0.87251999999999841</v>
          </cell>
          <cell r="DM73">
            <v>0.51323100000000121</v>
          </cell>
          <cell r="DN73">
            <v>0.53197099999999975</v>
          </cell>
          <cell r="DO73">
            <v>0.43599200000000171</v>
          </cell>
          <cell r="DP73">
            <v>0.32225199999999693</v>
          </cell>
          <cell r="DQ73">
            <v>3.1988000000000627E-2</v>
          </cell>
          <cell r="DR73">
            <v>0.36176300000000172</v>
          </cell>
          <cell r="DS73">
            <v>0.43345399999999512</v>
          </cell>
          <cell r="DT73">
            <v>0.43989100000000436</v>
          </cell>
          <cell r="DU73">
            <v>1.3645999999997216E-2</v>
          </cell>
        </row>
        <row r="74">
          <cell r="A74" t="str">
            <v>CE-REACAL-210</v>
          </cell>
          <cell r="B74" t="str">
            <v>CE</v>
          </cell>
          <cell r="C74" t="str">
            <v>REACAL</v>
          </cell>
          <cell r="D74">
            <v>210</v>
          </cell>
          <cell r="E74" t="str">
            <v>RC %</v>
          </cell>
          <cell r="F74">
            <v>7.353202748404121E-2</v>
          </cell>
          <cell r="G74">
            <v>8.3363957055988827E-2</v>
          </cell>
          <cell r="H74">
            <v>8.9092566362097683E-2</v>
          </cell>
          <cell r="I74">
            <v>9.9471137511149166E-2</v>
          </cell>
          <cell r="J74" t="e">
            <v>#DIV/0!</v>
          </cell>
          <cell r="K74" t="e">
            <v>#DIV/0!</v>
          </cell>
          <cell r="L74" t="e">
            <v>#DIV/0!</v>
          </cell>
          <cell r="M74" t="e">
            <v>#DIV/0!</v>
          </cell>
          <cell r="N74" t="e">
            <v>#DIV/0!</v>
          </cell>
          <cell r="O74" t="e">
            <v>#DIV/0!</v>
          </cell>
          <cell r="P74" t="e">
            <v>#DIV/0!</v>
          </cell>
          <cell r="Q74" t="e">
            <v>#DIV/0!</v>
          </cell>
          <cell r="R74">
            <v>7.353202748404121E-2</v>
          </cell>
          <cell r="S74">
            <v>9.3984424273332312E-2</v>
          </cell>
          <cell r="T74">
            <v>0.10008711113626369</v>
          </cell>
          <cell r="U74">
            <v>0.12608024629392756</v>
          </cell>
          <cell r="V74">
            <v>9.9471137511149166E-2</v>
          </cell>
          <cell r="W74" t="e">
            <v>#DIV/0!</v>
          </cell>
          <cell r="X74" t="e">
            <v>#DIV/0!</v>
          </cell>
          <cell r="Y74" t="e">
            <v>#DIV/0!</v>
          </cell>
          <cell r="Z74" t="e">
            <v>#DIV/0!</v>
          </cell>
          <cell r="AA74" t="e">
            <v>#DIV/0!</v>
          </cell>
          <cell r="AB74" t="e">
            <v>#DIV/0!</v>
          </cell>
          <cell r="AC74" t="e">
            <v>#DIV/0!</v>
          </cell>
          <cell r="AD74">
            <v>8.2272776435807812E-2</v>
          </cell>
          <cell r="AE74">
            <v>8.2518555523836801E-2</v>
          </cell>
          <cell r="AF74">
            <v>7.9220170812862478E-2</v>
          </cell>
          <cell r="AG74">
            <v>8.2854534715137387E-2</v>
          </cell>
          <cell r="AH74">
            <v>8.6255199932082444E-2</v>
          </cell>
          <cell r="AI74">
            <v>8.6230686777882357E-2</v>
          </cell>
          <cell r="AJ74">
            <v>8.8748365697192244E-2</v>
          </cell>
          <cell r="AK74">
            <v>8.1178998487228204E-2</v>
          </cell>
          <cell r="AL74">
            <v>8.4236139517819206E-2</v>
          </cell>
          <cell r="AM74">
            <v>8.7866015393944397E-2</v>
          </cell>
          <cell r="AN74">
            <v>8.7861396421610588E-2</v>
          </cell>
          <cell r="AO74">
            <v>8.8419453829701525E-2</v>
          </cell>
          <cell r="AP74">
            <v>8.2272776435807812E-2</v>
          </cell>
          <cell r="AQ74">
            <v>8.2759351488820715E-2</v>
          </cell>
          <cell r="AR74">
            <v>7.2423807948236579E-2</v>
          </cell>
          <cell r="AS74">
            <v>9.347467443574832E-2</v>
          </cell>
          <cell r="AT74">
            <v>9.9088145896655419E-2</v>
          </cell>
          <cell r="AU74">
            <v>8.6104750481590664E-2</v>
          </cell>
          <cell r="AV74">
            <v>0.10409297625063145</v>
          </cell>
          <cell r="AW74">
            <v>-5.4095826893352114E-2</v>
          </cell>
          <cell r="AX74">
            <v>0.10569930661254785</v>
          </cell>
          <cell r="AY74">
            <v>0.11503977774971666</v>
          </cell>
          <cell r="AZ74">
            <v>8.7816655255665649E-2</v>
          </cell>
          <cell r="BA74">
            <v>9.4771994472593796E-2</v>
          </cell>
          <cell r="BB74">
            <v>7.084364321904088E-2</v>
          </cell>
          <cell r="BC74">
            <v>7.6490438695163032E-2</v>
          </cell>
          <cell r="BD74">
            <v>7.4796433083427802E-2</v>
          </cell>
          <cell r="BE74">
            <v>7.0370238898157633E-2</v>
          </cell>
          <cell r="BF74">
            <v>8.3374678374043734E-2</v>
          </cell>
          <cell r="BG74">
            <v>8.9991296779808411E-2</v>
          </cell>
          <cell r="BH74">
            <v>8.7186425053560584E-2</v>
          </cell>
          <cell r="BI74">
            <v>8.5655602504442804E-2</v>
          </cell>
          <cell r="BJ74">
            <v>7.6096415851865953E-2</v>
          </cell>
          <cell r="BK74">
            <v>9.0115423653112051E-2</v>
          </cell>
          <cell r="BL74">
            <v>8.8973842558283597E-2</v>
          </cell>
          <cell r="BM74">
            <v>8.8429174634836308E-2</v>
          </cell>
          <cell r="BN74">
            <v>7.084364321904088E-2</v>
          </cell>
          <cell r="BO74">
            <v>8.2193003331746645E-2</v>
          </cell>
          <cell r="BP74">
            <v>7.1996477236587766E-2</v>
          </cell>
          <cell r="BQ74">
            <v>5.5562411303757657E-2</v>
          </cell>
          <cell r="BR74">
            <v>0.13976541575593382</v>
          </cell>
          <cell r="BS74">
            <v>0.12424586344901682</v>
          </cell>
          <cell r="BT74">
            <v>6.6087146286463186E-2</v>
          </cell>
          <cell r="BU74">
            <v>6.3464832805104607E-2</v>
          </cell>
          <cell r="BV74">
            <v>-2.7988695844579321E-2</v>
          </cell>
          <cell r="BW74">
            <v>0.21913580039184516</v>
          </cell>
          <cell r="BX74">
            <v>7.6763817748239732E-2</v>
          </cell>
          <cell r="BY74">
            <v>8.1321821542397768E-2</v>
          </cell>
          <cell r="BZ74">
            <v>7.675586537740807E-2</v>
          </cell>
          <cell r="CA74">
            <v>8.8577535027309445E-2</v>
          </cell>
          <cell r="CB74">
            <v>9.8537127497350718E-2</v>
          </cell>
          <cell r="CC74">
            <v>9.8209348387810202E-2</v>
          </cell>
          <cell r="CD74">
            <v>0.10468864526603679</v>
          </cell>
          <cell r="CE74">
            <v>0.1058011180050272</v>
          </cell>
          <cell r="CF74">
            <v>0.10933648024412705</v>
          </cell>
          <cell r="CG74">
            <v>0.10773701772433199</v>
          </cell>
          <cell r="CH74">
            <v>0.10961045686144118</v>
          </cell>
          <cell r="CI74">
            <v>0.11270490901860529</v>
          </cell>
          <cell r="CJ74">
            <v>0.11419286694581728</v>
          </cell>
          <cell r="CK74">
            <v>0.11065334710032697</v>
          </cell>
          <cell r="CL74">
            <v>7.675586537740807E-2</v>
          </cell>
          <cell r="CM74">
            <v>0.10180293501048211</v>
          </cell>
          <cell r="CN74">
            <v>0.11728119180633116</v>
          </cell>
          <cell r="CO74">
            <v>9.7060555278771596E-2</v>
          </cell>
          <cell r="CP74">
            <v>0.1281911013858506</v>
          </cell>
          <cell r="CQ74">
            <v>0.11137848438079082</v>
          </cell>
          <cell r="CR74">
            <v>0.13077041668143963</v>
          </cell>
          <cell r="CS74">
            <v>8.9392879853595494E-2</v>
          </cell>
          <cell r="CT74">
            <v>0.12500351678293964</v>
          </cell>
          <cell r="CU74">
            <v>0.13745434717711699</v>
          </cell>
          <cell r="CV74">
            <v>0.12789484025354203</v>
          </cell>
          <cell r="CW74">
            <v>6.4972259766514134E-2</v>
          </cell>
          <cell r="CX74">
            <v>7.1736063394393021E-2</v>
          </cell>
          <cell r="CY74">
            <v>4.6495713005293246E-2</v>
          </cell>
          <cell r="CZ74">
            <v>0.10829187014714398</v>
          </cell>
          <cell r="DA74">
            <v>0.11636603011984753</v>
          </cell>
          <cell r="DB74">
            <v>0.11772004246509367</v>
          </cell>
          <cell r="DC74">
            <v>0.11659049754903845</v>
          </cell>
          <cell r="DD74">
            <v>0.11508606184939078</v>
          </cell>
          <cell r="DE74">
            <v>0.10864073581325641</v>
          </cell>
          <cell r="DF74">
            <v>0.10951788087866203</v>
          </cell>
          <cell r="DG74">
            <v>0.11182918817434193</v>
          </cell>
          <cell r="DH74">
            <v>0.11352661402271125</v>
          </cell>
          <cell r="DI74">
            <v>0.10533694485842991</v>
          </cell>
          <cell r="DJ74">
            <v>7.1736063394393021E-2</v>
          </cell>
          <cell r="DK74">
            <v>2.5256546401187775E-2</v>
          </cell>
          <cell r="DL74">
            <v>0.17380197904623615</v>
          </cell>
          <cell r="DM74">
            <v>0.13897806922054615</v>
          </cell>
          <cell r="DN74">
            <v>0.12208113789494938</v>
          </cell>
          <cell r="DO74">
            <v>0.1112876033289902</v>
          </cell>
          <cell r="DP74">
            <v>0.10422994681637208</v>
          </cell>
          <cell r="DQ74">
            <v>1.7756708447592869E-2</v>
          </cell>
          <cell r="DR74">
            <v>0.11725162347554111</v>
          </cell>
          <cell r="DS74">
            <v>0.1333695587291395</v>
          </cell>
          <cell r="DT74">
            <v>0.13040306309692823</v>
          </cell>
          <cell r="DU74">
            <v>4.5496281547491163E-3</v>
          </cell>
        </row>
        <row r="75">
          <cell r="A75" t="str">
            <v>CE-REACAL-211</v>
          </cell>
          <cell r="B75" t="str">
            <v>CE</v>
          </cell>
          <cell r="C75" t="str">
            <v>REACAL</v>
          </cell>
          <cell r="D75">
            <v>211</v>
          </cell>
          <cell r="E75" t="str">
            <v>Costi di divisione</v>
          </cell>
          <cell r="F75">
            <v>0</v>
          </cell>
          <cell r="G75">
            <v>0</v>
          </cell>
          <cell r="H75">
            <v>0</v>
          </cell>
          <cell r="I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0</v>
          </cell>
          <cell r="BE75">
            <v>0</v>
          </cell>
          <cell r="BF75">
            <v>0</v>
          </cell>
          <cell r="BG75">
            <v>0</v>
          </cell>
          <cell r="BH75">
            <v>0</v>
          </cell>
          <cell r="BI75">
            <v>0</v>
          </cell>
          <cell r="BJ75">
            <v>0</v>
          </cell>
          <cell r="BK75">
            <v>0</v>
          </cell>
          <cell r="BL75">
            <v>0</v>
          </cell>
          <cell r="BM75">
            <v>0</v>
          </cell>
          <cell r="BN75">
            <v>0</v>
          </cell>
          <cell r="BO75">
            <v>0</v>
          </cell>
          <cell r="BP75">
            <v>0</v>
          </cell>
          <cell r="BQ75">
            <v>0</v>
          </cell>
          <cell r="BR75">
            <v>0</v>
          </cell>
          <cell r="BS75">
            <v>0</v>
          </cell>
          <cell r="BT75">
            <v>0</v>
          </cell>
          <cell r="BU75">
            <v>0</v>
          </cell>
          <cell r="BV75">
            <v>0</v>
          </cell>
          <cell r="BW75">
            <v>0</v>
          </cell>
          <cell r="BX75">
            <v>0</v>
          </cell>
          <cell r="BY75">
            <v>0</v>
          </cell>
          <cell r="CD75">
            <v>0</v>
          </cell>
          <cell r="CE75">
            <v>0</v>
          </cell>
          <cell r="CF75">
            <v>0</v>
          </cell>
          <cell r="CG75">
            <v>0</v>
          </cell>
          <cell r="CH75">
            <v>0</v>
          </cell>
          <cell r="CI75">
            <v>0</v>
          </cell>
          <cell r="CJ75">
            <v>0</v>
          </cell>
          <cell r="CK75">
            <v>0</v>
          </cell>
          <cell r="CL75">
            <v>0</v>
          </cell>
          <cell r="CM75">
            <v>0</v>
          </cell>
          <cell r="CN75">
            <v>0</v>
          </cell>
          <cell r="CO75">
            <v>0</v>
          </cell>
          <cell r="CP75">
            <v>0</v>
          </cell>
          <cell r="CQ75">
            <v>0</v>
          </cell>
          <cell r="CR75">
            <v>0</v>
          </cell>
          <cell r="CS75">
            <v>0</v>
          </cell>
          <cell r="CT75">
            <v>0</v>
          </cell>
          <cell r="CU75">
            <v>0</v>
          </cell>
          <cell r="CV75">
            <v>0</v>
          </cell>
          <cell r="CW75">
            <v>0</v>
          </cell>
          <cell r="DJ75">
            <v>0</v>
          </cell>
          <cell r="DK75">
            <v>0</v>
          </cell>
          <cell r="DL75">
            <v>0</v>
          </cell>
          <cell r="DM75">
            <v>0</v>
          </cell>
          <cell r="DN75">
            <v>0</v>
          </cell>
          <cell r="DO75">
            <v>0</v>
          </cell>
          <cell r="DP75">
            <v>0</v>
          </cell>
          <cell r="DQ75">
            <v>0</v>
          </cell>
          <cell r="DR75">
            <v>0</v>
          </cell>
          <cell r="DS75">
            <v>0</v>
          </cell>
          <cell r="DT75">
            <v>0</v>
          </cell>
          <cell r="DU75">
            <v>0</v>
          </cell>
        </row>
        <row r="76">
          <cell r="A76" t="str">
            <v>CE-REACAL-212</v>
          </cell>
          <cell r="B76" t="str">
            <v>CE</v>
          </cell>
          <cell r="C76" t="str">
            <v>REACAL</v>
          </cell>
          <cell r="D76">
            <v>212</v>
          </cell>
          <cell r="E76" t="str">
            <v>Risultato di divisione</v>
          </cell>
          <cell r="F76">
            <v>0.245563</v>
          </cell>
          <cell r="G76">
            <v>0.5361240599999999</v>
          </cell>
          <cell r="H76">
            <v>0.8715039999999985</v>
          </cell>
          <cell r="I76">
            <v>1.3525451200000003</v>
          </cell>
          <cell r="J76">
            <v>0</v>
          </cell>
          <cell r="K76">
            <v>0</v>
          </cell>
          <cell r="L76">
            <v>0</v>
          </cell>
          <cell r="M76">
            <v>0</v>
          </cell>
          <cell r="N76">
            <v>0</v>
          </cell>
          <cell r="O76">
            <v>0</v>
          </cell>
          <cell r="P76">
            <v>0</v>
          </cell>
          <cell r="Q76">
            <v>0</v>
          </cell>
          <cell r="R76">
            <v>0.245563</v>
          </cell>
          <cell r="S76">
            <v>0.29056105999999993</v>
          </cell>
          <cell r="T76">
            <v>0.33537993999999849</v>
          </cell>
          <cell r="U76">
            <v>0.4810411200000021</v>
          </cell>
          <cell r="V76">
            <v>-1.3525451200000003</v>
          </cell>
          <cell r="W76">
            <v>0</v>
          </cell>
          <cell r="X76">
            <v>0</v>
          </cell>
          <cell r="Y76">
            <v>0</v>
          </cell>
          <cell r="Z76">
            <v>0</v>
          </cell>
          <cell r="AA76">
            <v>0</v>
          </cell>
          <cell r="AB76">
            <v>0</v>
          </cell>
          <cell r="AC76">
            <v>0</v>
          </cell>
          <cell r="AD76">
            <v>0.22820000000000012</v>
          </cell>
          <cell r="AE76">
            <v>0.46250000000000047</v>
          </cell>
          <cell r="AF76">
            <v>0.65949999999999875</v>
          </cell>
          <cell r="AG76">
            <v>0.92580000000000218</v>
          </cell>
          <cell r="AH76">
            <v>1.2191999999999987</v>
          </cell>
          <cell r="AI76">
            <v>1.4560999999999993</v>
          </cell>
          <cell r="AJ76">
            <v>1.7444999999999988</v>
          </cell>
          <cell r="AK76">
            <v>1.6850000000000009</v>
          </cell>
          <cell r="AL76">
            <v>1.9974999999999985</v>
          </cell>
          <cell r="AM76">
            <v>2.3619000000000012</v>
          </cell>
          <cell r="AN76">
            <v>2.605599999999999</v>
          </cell>
          <cell r="AO76">
            <v>2.8525000000000009</v>
          </cell>
          <cell r="AP76">
            <v>0.22820000000000012</v>
          </cell>
          <cell r="AQ76">
            <v>0.23430000000000034</v>
          </cell>
          <cell r="AR76">
            <v>0.19699999999999829</v>
          </cell>
          <cell r="AS76">
            <v>0.26630000000000342</v>
          </cell>
          <cell r="AT76">
            <v>0.29339999999999655</v>
          </cell>
          <cell r="AU76">
            <v>0.23690000000000044</v>
          </cell>
          <cell r="AV76">
            <v>0.28839999999999966</v>
          </cell>
          <cell r="AW76">
            <v>-5.9499999999997888E-2</v>
          </cell>
          <cell r="AX76">
            <v>0.31249999999999756</v>
          </cell>
          <cell r="AY76">
            <v>0.36440000000000294</v>
          </cell>
          <cell r="AZ76">
            <v>0.24369999999999759</v>
          </cell>
          <cell r="BA76">
            <v>0.24690000000000167</v>
          </cell>
          <cell r="BB76">
            <v>0.24049999999999996</v>
          </cell>
          <cell r="BC76">
            <v>0.51679999999999948</v>
          </cell>
          <cell r="BD76">
            <v>0.81109999999999938</v>
          </cell>
          <cell r="BE76">
            <v>0.99119999999999941</v>
          </cell>
          <cell r="BF76">
            <v>1.4451999999999994</v>
          </cell>
          <cell r="BG76">
            <v>1.8611999999999973</v>
          </cell>
          <cell r="BH76">
            <v>2.0428999999999995</v>
          </cell>
          <cell r="BI76">
            <v>2.1454849999999999</v>
          </cell>
          <cell r="BJ76">
            <v>2.0811000000000002</v>
          </cell>
          <cell r="BK76">
            <v>2.7322800000000012</v>
          </cell>
          <cell r="BL76">
            <v>2.9498870000000008</v>
          </cell>
          <cell r="BM76">
            <v>3.1565078000000009</v>
          </cell>
          <cell r="BN76">
            <v>0.24049999999999996</v>
          </cell>
          <cell r="BO76">
            <v>0.27629999999999955</v>
          </cell>
          <cell r="BP76">
            <v>0.29429999999999973</v>
          </cell>
          <cell r="BQ76">
            <v>0.18010000000000009</v>
          </cell>
          <cell r="BR76">
            <v>0.45399999999999985</v>
          </cell>
          <cell r="BS76">
            <v>0.41599999999999793</v>
          </cell>
          <cell r="BT76">
            <v>0.18170000000000197</v>
          </cell>
          <cell r="BU76">
            <v>0.10258500000000065</v>
          </cell>
          <cell r="BV76">
            <v>-6.4384999999999346E-2</v>
          </cell>
          <cell r="BW76">
            <v>0.65118000000000031</v>
          </cell>
          <cell r="BX76">
            <v>0.21760699999999999</v>
          </cell>
          <cell r="BY76">
            <v>0.20662080000000038</v>
          </cell>
          <cell r="BZ76">
            <v>0.20480000000000023</v>
          </cell>
          <cell r="CA76">
            <v>0.44760000000000011</v>
          </cell>
          <cell r="CB76">
            <v>0.76249999999999929</v>
          </cell>
          <cell r="CC76">
            <v>0.976799999999999</v>
          </cell>
          <cell r="CD76">
            <v>1.3283000000000014</v>
          </cell>
          <cell r="CE76">
            <v>1.6101760000000005</v>
          </cell>
          <cell r="CF76">
            <v>1.938441000000001</v>
          </cell>
          <cell r="CG76">
            <v>2.076628000000003</v>
          </cell>
          <cell r="CH76">
            <v>2.3698730000000001</v>
          </cell>
          <cell r="CI76">
            <v>2.7414509999999987</v>
          </cell>
          <cell r="CJ76">
            <v>3.0792810000000017</v>
          </cell>
          <cell r="CK76">
            <v>3.215033</v>
          </cell>
          <cell r="CL76">
            <v>0.20480000000000023</v>
          </cell>
          <cell r="CM76">
            <v>0.24279999999999988</v>
          </cell>
          <cell r="CN76">
            <v>0.31489999999999913</v>
          </cell>
          <cell r="CO76">
            <v>0.21429999999999977</v>
          </cell>
          <cell r="CP76">
            <v>0.35150000000000248</v>
          </cell>
          <cell r="CQ76">
            <v>0.28187599999999913</v>
          </cell>
          <cell r="CR76">
            <v>0.32826500000000036</v>
          </cell>
          <cell r="CS76">
            <v>0.13818700000000228</v>
          </cell>
          <cell r="CT76">
            <v>0.29324499999999709</v>
          </cell>
          <cell r="CU76">
            <v>0.37157799999999819</v>
          </cell>
          <cell r="CV76">
            <v>0.33783000000000318</v>
          </cell>
          <cell r="CW76">
            <v>0.13575199999999832</v>
          </cell>
          <cell r="CX76">
            <v>0.17445400000000028</v>
          </cell>
          <cell r="CY76">
            <v>0.24744600000000017</v>
          </cell>
          <cell r="CZ76">
            <v>1.1199659999999985</v>
          </cell>
          <cell r="DA76">
            <v>1.6331969999999998</v>
          </cell>
          <cell r="DB76">
            <v>2.1651679999999995</v>
          </cell>
          <cell r="DC76">
            <v>2.6011600000000015</v>
          </cell>
          <cell r="DD76">
            <v>2.9234119999999981</v>
          </cell>
          <cell r="DE76">
            <v>2.9553999999999987</v>
          </cell>
          <cell r="DF76">
            <v>3.3171630000000007</v>
          </cell>
          <cell r="DG76">
            <v>3.7506169999999952</v>
          </cell>
          <cell r="DH76">
            <v>4.1905080000000003</v>
          </cell>
          <cell r="DI76">
            <v>4.2041539999999973</v>
          </cell>
          <cell r="DJ76">
            <v>0.17445400000000028</v>
          </cell>
          <cell r="DK76">
            <v>7.299199999999989E-2</v>
          </cell>
          <cell r="DL76">
            <v>0.87251999999999841</v>
          </cell>
          <cell r="DM76">
            <v>0.51323100000000121</v>
          </cell>
          <cell r="DN76">
            <v>0.53197099999999975</v>
          </cell>
          <cell r="DO76">
            <v>0.43599200000000171</v>
          </cell>
          <cell r="DP76">
            <v>0.32225199999999693</v>
          </cell>
          <cell r="DQ76">
            <v>3.1988000000000627E-2</v>
          </cell>
          <cell r="DR76">
            <v>0.36176300000000172</v>
          </cell>
          <cell r="DS76">
            <v>0.43345399999999512</v>
          </cell>
          <cell r="DT76">
            <v>0.43989100000000436</v>
          </cell>
          <cell r="DU76">
            <v>1.3645999999997216E-2</v>
          </cell>
          <cell r="DV76">
            <v>0</v>
          </cell>
          <cell r="DW76">
            <v>0</v>
          </cell>
          <cell r="DX76">
            <v>0</v>
          </cell>
          <cell r="DY76">
            <v>0</v>
          </cell>
        </row>
        <row r="77">
          <cell r="A77" t="str">
            <v>CE-REACAL-213</v>
          </cell>
          <cell r="B77" t="str">
            <v>CE</v>
          </cell>
          <cell r="C77" t="str">
            <v>REACAL</v>
          </cell>
          <cell r="D77">
            <v>213</v>
          </cell>
          <cell r="E77" t="str">
            <v>RD %</v>
          </cell>
          <cell r="F77">
            <v>7.353202748404121E-2</v>
          </cell>
          <cell r="G77">
            <v>8.3363957055988827E-2</v>
          </cell>
          <cell r="H77">
            <v>8.9092566362097683E-2</v>
          </cell>
          <cell r="I77">
            <v>9.9471137511149166E-2</v>
          </cell>
          <cell r="J77" t="e">
            <v>#DIV/0!</v>
          </cell>
          <cell r="K77" t="e">
            <v>#DIV/0!</v>
          </cell>
          <cell r="L77" t="e">
            <v>#DIV/0!</v>
          </cell>
          <cell r="M77" t="e">
            <v>#DIV/0!</v>
          </cell>
          <cell r="N77" t="e">
            <v>#DIV/0!</v>
          </cell>
          <cell r="O77" t="e">
            <v>#DIV/0!</v>
          </cell>
          <cell r="P77" t="e">
            <v>#DIV/0!</v>
          </cell>
          <cell r="Q77" t="e">
            <v>#DIV/0!</v>
          </cell>
          <cell r="R77">
            <v>7.353202748404121E-2</v>
          </cell>
          <cell r="S77">
            <v>9.3984424273332312E-2</v>
          </cell>
          <cell r="T77">
            <v>0.10008711113626369</v>
          </cell>
          <cell r="U77">
            <v>0.12608024629392756</v>
          </cell>
          <cell r="V77">
            <v>9.9471137511149166E-2</v>
          </cell>
          <cell r="W77" t="e">
            <v>#DIV/0!</v>
          </cell>
          <cell r="X77" t="e">
            <v>#DIV/0!</v>
          </cell>
          <cell r="Y77" t="e">
            <v>#DIV/0!</v>
          </cell>
          <cell r="Z77" t="e">
            <v>#DIV/0!</v>
          </cell>
          <cell r="AA77" t="e">
            <v>#DIV/0!</v>
          </cell>
          <cell r="AB77" t="e">
            <v>#DIV/0!</v>
          </cell>
          <cell r="AC77" t="e">
            <v>#DIV/0!</v>
          </cell>
          <cell r="AD77">
            <v>8.2272776435807812E-2</v>
          </cell>
          <cell r="AE77">
            <v>8.2518555523836801E-2</v>
          </cell>
          <cell r="AF77">
            <v>7.9220170812862478E-2</v>
          </cell>
          <cell r="AG77">
            <v>8.2854534715137387E-2</v>
          </cell>
          <cell r="AH77">
            <v>8.6255199932082444E-2</v>
          </cell>
          <cell r="AI77">
            <v>8.6230686777882357E-2</v>
          </cell>
          <cell r="AJ77">
            <v>8.8748365697192244E-2</v>
          </cell>
          <cell r="AK77">
            <v>8.1178998487228204E-2</v>
          </cell>
          <cell r="AL77">
            <v>8.4236139517819206E-2</v>
          </cell>
          <cell r="AM77">
            <v>8.7866015393944397E-2</v>
          </cell>
          <cell r="AN77">
            <v>8.7861396421610588E-2</v>
          </cell>
          <cell r="AO77">
            <v>8.8419453829701525E-2</v>
          </cell>
          <cell r="AP77">
            <v>8.2272776435807812E-2</v>
          </cell>
          <cell r="AQ77">
            <v>8.2759351488820715E-2</v>
          </cell>
          <cell r="AR77">
            <v>7.2423807948236579E-2</v>
          </cell>
          <cell r="AS77">
            <v>9.347467443574832E-2</v>
          </cell>
          <cell r="AT77">
            <v>9.9088145896655419E-2</v>
          </cell>
          <cell r="AU77">
            <v>8.6104750481590664E-2</v>
          </cell>
          <cell r="AV77">
            <v>0.10409297625063145</v>
          </cell>
          <cell r="AW77">
            <v>-5.4095826893352114E-2</v>
          </cell>
          <cell r="AX77">
            <v>0.10569930661254785</v>
          </cell>
          <cell r="AY77">
            <v>0.11503977774971666</v>
          </cell>
          <cell r="AZ77">
            <v>8.7816655255665649E-2</v>
          </cell>
          <cell r="BA77">
            <v>9.4771994472593796E-2</v>
          </cell>
          <cell r="BB77">
            <v>7.084364321904088E-2</v>
          </cell>
          <cell r="BC77">
            <v>7.6490438695163032E-2</v>
          </cell>
          <cell r="BD77">
            <v>7.4796433083427802E-2</v>
          </cell>
          <cell r="BE77">
            <v>7.0370238898157633E-2</v>
          </cell>
          <cell r="BF77">
            <v>8.3374678374043734E-2</v>
          </cell>
          <cell r="BG77">
            <v>8.9991296779808411E-2</v>
          </cell>
          <cell r="BH77">
            <v>8.7186425053560584E-2</v>
          </cell>
          <cell r="BI77">
            <v>8.5655602504442804E-2</v>
          </cell>
          <cell r="BJ77">
            <v>7.6096415851865953E-2</v>
          </cell>
          <cell r="BK77">
            <v>9.0115423653112051E-2</v>
          </cell>
          <cell r="BL77">
            <v>8.8973842558283597E-2</v>
          </cell>
          <cell r="BM77">
            <v>8.8429174634836308E-2</v>
          </cell>
          <cell r="BN77">
            <v>7.084364321904088E-2</v>
          </cell>
          <cell r="BO77">
            <v>8.2193003331746645E-2</v>
          </cell>
          <cell r="BP77">
            <v>7.1996477236587766E-2</v>
          </cell>
          <cell r="BQ77">
            <v>5.5562411303757657E-2</v>
          </cell>
          <cell r="BR77">
            <v>0.13976541575593382</v>
          </cell>
          <cell r="BS77">
            <v>0.12424586344901682</v>
          </cell>
          <cell r="BT77">
            <v>6.6087146286463186E-2</v>
          </cell>
          <cell r="BU77">
            <v>6.3464832805104607E-2</v>
          </cell>
          <cell r="BV77">
            <v>-2.7988695844579321E-2</v>
          </cell>
          <cell r="BW77">
            <v>0.21913580039184516</v>
          </cell>
          <cell r="BX77">
            <v>7.6763817748239732E-2</v>
          </cell>
          <cell r="BY77">
            <v>8.1321821542397768E-2</v>
          </cell>
          <cell r="BZ77">
            <v>7.675586537740807E-2</v>
          </cell>
          <cell r="CA77">
            <v>8.8577535027309445E-2</v>
          </cell>
          <cell r="CB77">
            <v>9.8537127497350718E-2</v>
          </cell>
          <cell r="CC77">
            <v>9.8209348387810202E-2</v>
          </cell>
          <cell r="CD77">
            <v>0.10468864526603679</v>
          </cell>
          <cell r="CE77">
            <v>0.1058011180050272</v>
          </cell>
          <cell r="CF77">
            <v>0.10933648024412705</v>
          </cell>
          <cell r="CG77">
            <v>0.10773701772433199</v>
          </cell>
          <cell r="CH77">
            <v>0.10961045686144118</v>
          </cell>
          <cell r="CI77">
            <v>0.11270490901860529</v>
          </cell>
          <cell r="CJ77">
            <v>0.11419286694581728</v>
          </cell>
          <cell r="CK77">
            <v>0.11065334710032697</v>
          </cell>
          <cell r="CL77">
            <v>7.675586537740807E-2</v>
          </cell>
          <cell r="CM77">
            <v>0.10180293501048211</v>
          </cell>
          <cell r="CN77">
            <v>0.11728119180633116</v>
          </cell>
          <cell r="CO77">
            <v>9.7060555278771596E-2</v>
          </cell>
          <cell r="CP77">
            <v>0.1281911013858506</v>
          </cell>
          <cell r="CQ77">
            <v>0.11137848438079082</v>
          </cell>
          <cell r="CR77">
            <v>0.13077041668143963</v>
          </cell>
          <cell r="CS77">
            <v>8.9392879853595494E-2</v>
          </cell>
          <cell r="CT77">
            <v>0.12500351678293964</v>
          </cell>
          <cell r="CU77">
            <v>0.13745434717711699</v>
          </cell>
          <cell r="CV77">
            <v>0.12789484025354203</v>
          </cell>
          <cell r="CW77">
            <v>6.4972259766514134E-2</v>
          </cell>
          <cell r="CX77">
            <v>7.1736063394393021E-2</v>
          </cell>
          <cell r="CY77">
            <v>4.6495713005293246E-2</v>
          </cell>
          <cell r="CZ77">
            <v>0.10829187014714398</v>
          </cell>
          <cell r="DA77">
            <v>0.11636603011984753</v>
          </cell>
          <cell r="DB77">
            <v>0.11772004246509367</v>
          </cell>
          <cell r="DC77">
            <v>0.11659049754903845</v>
          </cell>
          <cell r="DD77">
            <v>0.11508606184939078</v>
          </cell>
          <cell r="DE77">
            <v>0.10864073581325641</v>
          </cell>
          <cell r="DF77">
            <v>0.10951788087866203</v>
          </cell>
          <cell r="DG77">
            <v>0.11182918817434193</v>
          </cell>
          <cell r="DH77">
            <v>0.11352661402271125</v>
          </cell>
          <cell r="DI77">
            <v>0.10533694485842991</v>
          </cell>
          <cell r="DJ77">
            <v>7.1736063394393021E-2</v>
          </cell>
          <cell r="DK77">
            <v>2.5256546401187775E-2</v>
          </cell>
          <cell r="DL77">
            <v>0.17380197904623615</v>
          </cell>
          <cell r="DM77">
            <v>0.13897806922054615</v>
          </cell>
          <cell r="DN77">
            <v>0.12208113789494938</v>
          </cell>
          <cell r="DO77">
            <v>0.1112876033289902</v>
          </cell>
          <cell r="DP77">
            <v>0.10422994681637208</v>
          </cell>
          <cell r="DQ77">
            <v>1.7756708447592869E-2</v>
          </cell>
          <cell r="DR77">
            <v>0.11725162347554111</v>
          </cell>
          <cell r="DS77">
            <v>0.1333695587291395</v>
          </cell>
          <cell r="DT77">
            <v>0.13040306309692823</v>
          </cell>
          <cell r="DU77">
            <v>4.5496281547491163E-3</v>
          </cell>
          <cell r="DV77" t="e">
            <v>#DIV/0!</v>
          </cell>
          <cell r="DW77" t="e">
            <v>#DIV/0!</v>
          </cell>
          <cell r="DX77" t="e">
            <v>#DIV/0!</v>
          </cell>
          <cell r="DY77" t="e">
            <v>#DIV/0!</v>
          </cell>
        </row>
        <row r="78">
          <cell r="A78" t="str">
            <v>CE-REACAL-220</v>
          </cell>
          <cell r="B78" t="str">
            <v>CE</v>
          </cell>
          <cell r="C78" t="str">
            <v>REACAL</v>
          </cell>
          <cell r="D78">
            <v>220</v>
          </cell>
          <cell r="E78" t="str">
            <v>Spese Generali</v>
          </cell>
          <cell r="F78">
            <v>-0.31141400000000002</v>
          </cell>
          <cell r="G78">
            <v>-0.597831</v>
          </cell>
          <cell r="H78">
            <v>-0.90777799999999997</v>
          </cell>
          <cell r="I78">
            <v>-1.2641680000000002</v>
          </cell>
          <cell r="R78">
            <v>-0.31141400000000002</v>
          </cell>
          <cell r="S78">
            <v>-0.28641699999999998</v>
          </cell>
          <cell r="T78">
            <v>-0.30994699999999997</v>
          </cell>
          <cell r="U78">
            <v>-0.35639000000000021</v>
          </cell>
          <cell r="V78">
            <v>1.2641680000000002</v>
          </cell>
          <cell r="W78">
            <v>0</v>
          </cell>
          <cell r="X78">
            <v>0</v>
          </cell>
          <cell r="Y78">
            <v>0</v>
          </cell>
          <cell r="Z78">
            <v>0</v>
          </cell>
          <cell r="AA78">
            <v>0</v>
          </cell>
          <cell r="AB78">
            <v>0</v>
          </cell>
          <cell r="AC78">
            <v>0</v>
          </cell>
          <cell r="AD78">
            <v>-0.2747</v>
          </cell>
          <cell r="AE78">
            <v>-0.52870000000000006</v>
          </cell>
          <cell r="AF78">
            <v>-0.76200000000000001</v>
          </cell>
          <cell r="AG78">
            <v>-1.0051000000000001</v>
          </cell>
          <cell r="AH78">
            <v>-1.2447000000000001</v>
          </cell>
          <cell r="AI78">
            <v>-1.4630999999999998</v>
          </cell>
          <cell r="AJ78">
            <v>-1.69</v>
          </cell>
          <cell r="AK78">
            <v>-1.8075000000000001</v>
          </cell>
          <cell r="AL78">
            <v>-2.0383</v>
          </cell>
          <cell r="AM78">
            <v>-2.2909999999999999</v>
          </cell>
          <cell r="AN78">
            <v>-2.5169000000000001</v>
          </cell>
          <cell r="AO78">
            <v>-2.7238000000000002</v>
          </cell>
          <cell r="AP78">
            <v>-0.2747</v>
          </cell>
          <cell r="AQ78">
            <v>-0.25400000000000006</v>
          </cell>
          <cell r="AR78">
            <v>-0.23329999999999995</v>
          </cell>
          <cell r="AS78">
            <v>-0.24310000000000009</v>
          </cell>
          <cell r="AT78">
            <v>-0.23960000000000004</v>
          </cell>
          <cell r="AU78">
            <v>-0.21839999999999971</v>
          </cell>
          <cell r="AV78">
            <v>-0.2269000000000001</v>
          </cell>
          <cell r="AW78">
            <v>-0.11750000000000016</v>
          </cell>
          <cell r="AX78">
            <v>-0.23079999999999989</v>
          </cell>
          <cell r="AY78">
            <v>-0.25269999999999992</v>
          </cell>
          <cell r="AZ78">
            <v>-0.22590000000000021</v>
          </cell>
          <cell r="BA78">
            <v>-0.20690000000000008</v>
          </cell>
          <cell r="BB78">
            <v>-0.2442</v>
          </cell>
          <cell r="BC78">
            <v>-0.46529599999999999</v>
          </cell>
          <cell r="BD78">
            <v>-0.73293299999999995</v>
          </cell>
          <cell r="BE78">
            <v>-0.95816999999999997</v>
          </cell>
          <cell r="BF78">
            <v>-1.1801999999999999</v>
          </cell>
          <cell r="BG78">
            <v>-1.410612</v>
          </cell>
          <cell r="BH78">
            <v>-1.6348</v>
          </cell>
          <cell r="BI78">
            <v>-1.776268</v>
          </cell>
          <cell r="BJ78">
            <v>-1.9683999999999999</v>
          </cell>
          <cell r="BK78">
            <v>-2.1772230000000001</v>
          </cell>
          <cell r="BL78">
            <v>-2.3708930000000001</v>
          </cell>
          <cell r="BM78">
            <v>-2.6221509999999997</v>
          </cell>
          <cell r="BN78">
            <v>-0.2442</v>
          </cell>
          <cell r="BO78">
            <v>-0.22109599999999999</v>
          </cell>
          <cell r="BP78">
            <v>-0.26763699999999996</v>
          </cell>
          <cell r="BQ78">
            <v>-0.22523700000000002</v>
          </cell>
          <cell r="BR78">
            <v>-0.22202999999999995</v>
          </cell>
          <cell r="BS78">
            <v>-0.23041200000000006</v>
          </cell>
          <cell r="BT78">
            <v>-0.22418800000000005</v>
          </cell>
          <cell r="BU78">
            <v>-0.14146799999999993</v>
          </cell>
          <cell r="BV78">
            <v>-0.19213199999999997</v>
          </cell>
          <cell r="BW78">
            <v>-0.2088230000000002</v>
          </cell>
          <cell r="BX78">
            <v>-0.19367000000000001</v>
          </cell>
          <cell r="BY78">
            <v>-0.25125799999999954</v>
          </cell>
          <cell r="BZ78">
            <v>-0.1905</v>
          </cell>
          <cell r="CA78">
            <v>-0.39529999999999998</v>
          </cell>
          <cell r="CB78">
            <v>-0.60299999999999998</v>
          </cell>
          <cell r="CC78">
            <v>-0.78939999999999999</v>
          </cell>
          <cell r="CD78">
            <v>-0.93689999999999996</v>
          </cell>
          <cell r="CE78">
            <v>-1.1167180000000001</v>
          </cell>
          <cell r="CF78">
            <v>-1.2931600000000001</v>
          </cell>
          <cell r="CG78">
            <v>-1.4201410000000001</v>
          </cell>
          <cell r="CH78">
            <v>-1.596222</v>
          </cell>
          <cell r="CI78">
            <v>-1.773836</v>
          </cell>
          <cell r="CJ78">
            <v>-1.947362</v>
          </cell>
          <cell r="CK78">
            <v>-2.108215</v>
          </cell>
          <cell r="CL78">
            <v>-0.1905</v>
          </cell>
          <cell r="CM78">
            <v>-0.20479999999999998</v>
          </cell>
          <cell r="CN78">
            <v>-0.2077</v>
          </cell>
          <cell r="CO78">
            <v>-0.18640000000000001</v>
          </cell>
          <cell r="CP78">
            <v>-0.14749999999999996</v>
          </cell>
          <cell r="CQ78">
            <v>-0.17981800000000014</v>
          </cell>
          <cell r="CR78">
            <v>-0.17644199999999999</v>
          </cell>
          <cell r="CS78">
            <v>-0.12698100000000001</v>
          </cell>
          <cell r="CT78">
            <v>-0.17608099999999993</v>
          </cell>
          <cell r="CU78">
            <v>-0.17761399999999994</v>
          </cell>
          <cell r="CV78">
            <v>-0.17352600000000007</v>
          </cell>
          <cell r="CW78">
            <v>-0.16085299999999991</v>
          </cell>
          <cell r="CX78">
            <v>-0.197464</v>
          </cell>
          <cell r="CY78">
            <v>-0.44823499999999999</v>
          </cell>
          <cell r="CZ78">
            <v>-0.79995499999999997</v>
          </cell>
          <cell r="DA78">
            <v>-1.143313</v>
          </cell>
          <cell r="DB78">
            <v>-1.437022</v>
          </cell>
          <cell r="DC78">
            <v>-1.7218290000000001</v>
          </cell>
          <cell r="DD78">
            <v>-2.0001959999999999</v>
          </cell>
          <cell r="DE78">
            <v>-2.1672259999999999</v>
          </cell>
          <cell r="DF78">
            <v>-2.3822709999999998</v>
          </cell>
          <cell r="DG78">
            <v>-2.6258840000000001</v>
          </cell>
          <cell r="DH78">
            <v>-2.8847770000000001</v>
          </cell>
          <cell r="DI78">
            <v>-3.1004640000000001</v>
          </cell>
          <cell r="DJ78">
            <v>-0.197464</v>
          </cell>
          <cell r="DK78">
            <v>-0.25077099999999997</v>
          </cell>
          <cell r="DL78">
            <v>-0.35171999999999998</v>
          </cell>
          <cell r="DM78">
            <v>-0.34335800000000005</v>
          </cell>
          <cell r="DN78">
            <v>-0.293709</v>
          </cell>
          <cell r="DO78">
            <v>-0.28480700000000003</v>
          </cell>
          <cell r="DP78">
            <v>-0.27836699999999981</v>
          </cell>
          <cell r="DQ78">
            <v>-0.16703000000000001</v>
          </cell>
          <cell r="DR78">
            <v>-0.21504499999999993</v>
          </cell>
          <cell r="DS78">
            <v>-0.2436130000000003</v>
          </cell>
          <cell r="DT78">
            <v>-0.25889300000000004</v>
          </cell>
          <cell r="DU78">
            <v>-0.21568699999999996</v>
          </cell>
        </row>
        <row r="79">
          <cell r="A79" t="str">
            <v>CE-REACAL-230</v>
          </cell>
          <cell r="B79" t="str">
            <v>CE</v>
          </cell>
          <cell r="C79" t="str">
            <v>REACAL</v>
          </cell>
          <cell r="D79">
            <v>230</v>
          </cell>
          <cell r="E79" t="str">
            <v>Risultato Operativo pre IAS</v>
          </cell>
          <cell r="F79">
            <v>-6.5851000000000021E-2</v>
          </cell>
          <cell r="G79">
            <v>-6.1706940000000099E-2</v>
          </cell>
          <cell r="H79">
            <v>-3.6274000000001472E-2</v>
          </cell>
          <cell r="I79">
            <v>8.8377120000000087E-2</v>
          </cell>
          <cell r="J79">
            <v>0</v>
          </cell>
          <cell r="K79">
            <v>0</v>
          </cell>
          <cell r="L79">
            <v>0</v>
          </cell>
          <cell r="M79">
            <v>0</v>
          </cell>
          <cell r="N79">
            <v>0</v>
          </cell>
          <cell r="O79">
            <v>0</v>
          </cell>
          <cell r="P79">
            <v>0</v>
          </cell>
          <cell r="Q79">
            <v>0</v>
          </cell>
          <cell r="R79">
            <v>-6.5851000000000021E-2</v>
          </cell>
          <cell r="S79">
            <v>4.1440599999999495E-3</v>
          </cell>
          <cell r="T79">
            <v>2.5432939999998516E-2</v>
          </cell>
          <cell r="U79">
            <v>0.12465112000000189</v>
          </cell>
          <cell r="V79">
            <v>-8.8377120000000087E-2</v>
          </cell>
          <cell r="W79">
            <v>0</v>
          </cell>
          <cell r="X79">
            <v>0</v>
          </cell>
          <cell r="Y79">
            <v>0</v>
          </cell>
          <cell r="Z79">
            <v>0</v>
          </cell>
          <cell r="AA79">
            <v>0</v>
          </cell>
          <cell r="AB79">
            <v>0</v>
          </cell>
          <cell r="AC79">
            <v>0</v>
          </cell>
          <cell r="AD79">
            <v>-4.6499999999999875E-2</v>
          </cell>
          <cell r="AE79">
            <v>-6.6199999999999593E-2</v>
          </cell>
          <cell r="AF79">
            <v>-0.10250000000000126</v>
          </cell>
          <cell r="AG79">
            <v>-7.9299999999997928E-2</v>
          </cell>
          <cell r="AH79">
            <v>-2.550000000000141E-2</v>
          </cell>
          <cell r="AI79">
            <v>-7.0000000000005613E-3</v>
          </cell>
          <cell r="AJ79">
            <v>5.4499999999998883E-2</v>
          </cell>
          <cell r="AK79">
            <v>-0.12249999999999917</v>
          </cell>
          <cell r="AL79">
            <v>-4.0800000000001502E-2</v>
          </cell>
          <cell r="AM79">
            <v>7.0900000000001295E-2</v>
          </cell>
          <cell r="AN79">
            <v>8.8699999999998891E-2</v>
          </cell>
          <cell r="AO79">
            <v>0.1287000000000007</v>
          </cell>
          <cell r="AP79">
            <v>-4.6499999999999875E-2</v>
          </cell>
          <cell r="AQ79">
            <v>-1.9699999999999718E-2</v>
          </cell>
          <cell r="AR79">
            <v>-3.6300000000001664E-2</v>
          </cell>
          <cell r="AS79">
            <v>2.3200000000003329E-2</v>
          </cell>
          <cell r="AT79">
            <v>5.3799999999996517E-2</v>
          </cell>
          <cell r="AU79">
            <v>1.8500000000000738E-2</v>
          </cell>
          <cell r="AV79">
            <v>6.1499999999999555E-2</v>
          </cell>
          <cell r="AW79">
            <v>-0.17699999999999805</v>
          </cell>
          <cell r="AX79">
            <v>8.1699999999997663E-2</v>
          </cell>
          <cell r="AY79">
            <v>0.11170000000000302</v>
          </cell>
          <cell r="AZ79">
            <v>1.7799999999997373E-2</v>
          </cell>
          <cell r="BA79">
            <v>4.000000000000159E-2</v>
          </cell>
          <cell r="BB79">
            <v>-3.7000000000000366E-3</v>
          </cell>
          <cell r="BC79">
            <v>5.1503999999999495E-2</v>
          </cell>
          <cell r="BD79">
            <v>7.8166999999999431E-2</v>
          </cell>
          <cell r="BE79">
            <v>3.3029999999999449E-2</v>
          </cell>
          <cell r="BF79">
            <v>0.26499999999999946</v>
          </cell>
          <cell r="BG79">
            <v>0.45058799999999732</v>
          </cell>
          <cell r="BH79">
            <v>0.40809999999999946</v>
          </cell>
          <cell r="BI79">
            <v>0.36921699999999991</v>
          </cell>
          <cell r="BJ79">
            <v>0.11270000000000024</v>
          </cell>
          <cell r="BK79">
            <v>0.55505700000000102</v>
          </cell>
          <cell r="BL79">
            <v>0.57899400000000067</v>
          </cell>
          <cell r="BM79">
            <v>0.53435680000000119</v>
          </cell>
          <cell r="BN79">
            <v>-3.7000000000000366E-3</v>
          </cell>
          <cell r="BO79">
            <v>5.5203999999999559E-2</v>
          </cell>
          <cell r="BP79">
            <v>2.666299999999977E-2</v>
          </cell>
          <cell r="BQ79">
            <v>-4.5136999999999927E-2</v>
          </cell>
          <cell r="BR79">
            <v>0.2319699999999999</v>
          </cell>
          <cell r="BS79">
            <v>0.18558799999999787</v>
          </cell>
          <cell r="BT79">
            <v>-4.2487999999998083E-2</v>
          </cell>
          <cell r="BU79">
            <v>-3.8882999999999279E-2</v>
          </cell>
          <cell r="BV79">
            <v>-0.25651699999999933</v>
          </cell>
          <cell r="BW79">
            <v>0.44235700000000011</v>
          </cell>
          <cell r="BX79">
            <v>2.3936999999999986E-2</v>
          </cell>
          <cell r="BY79">
            <v>-4.4637199999999155E-2</v>
          </cell>
          <cell r="BZ79">
            <v>1.4300000000000229E-2</v>
          </cell>
          <cell r="CA79">
            <v>5.2300000000000124E-2</v>
          </cell>
          <cell r="CB79">
            <v>0.15949999999999931</v>
          </cell>
          <cell r="CC79">
            <v>0.18739999999999901</v>
          </cell>
          <cell r="CD79">
            <v>0.39140000000000141</v>
          </cell>
          <cell r="CE79">
            <v>0.4934580000000004</v>
          </cell>
          <cell r="CF79">
            <v>0.64528100000000088</v>
          </cell>
          <cell r="CG79">
            <v>0.65648700000000293</v>
          </cell>
          <cell r="CH79">
            <v>0.77365100000000009</v>
          </cell>
          <cell r="CI79">
            <v>0.96761499999999878</v>
          </cell>
          <cell r="CJ79">
            <v>1.1319190000000017</v>
          </cell>
          <cell r="CK79">
            <v>1.1068180000000001</v>
          </cell>
          <cell r="CL79">
            <v>1.4300000000000229E-2</v>
          </cell>
          <cell r="CM79">
            <v>3.7999999999999895E-2</v>
          </cell>
          <cell r="CN79">
            <v>0.10719999999999913</v>
          </cell>
          <cell r="CO79">
            <v>2.7899999999999758E-2</v>
          </cell>
          <cell r="CP79">
            <v>0.20400000000000251</v>
          </cell>
          <cell r="CQ79">
            <v>0.10205799999999898</v>
          </cell>
          <cell r="CR79">
            <v>0.15182300000000037</v>
          </cell>
          <cell r="CS79">
            <v>1.120600000000227E-2</v>
          </cell>
          <cell r="CT79">
            <v>0.11716399999999716</v>
          </cell>
          <cell r="CU79">
            <v>0.19396399999999825</v>
          </cell>
          <cell r="CV79">
            <v>0.16430400000000311</v>
          </cell>
          <cell r="CW79">
            <v>-2.5101000000001594E-2</v>
          </cell>
          <cell r="CX79">
            <v>-2.3009999999999725E-2</v>
          </cell>
          <cell r="CY79">
            <v>-0.20078899999999983</v>
          </cell>
          <cell r="CZ79">
            <v>0.32001099999999849</v>
          </cell>
          <cell r="DA79">
            <v>0.48988399999999976</v>
          </cell>
          <cell r="DB79">
            <v>0.72814599999999952</v>
          </cell>
          <cell r="DC79">
            <v>0.87933100000000142</v>
          </cell>
          <cell r="DD79">
            <v>0.92321599999999826</v>
          </cell>
          <cell r="DE79">
            <v>0.78817399999999882</v>
          </cell>
          <cell r="DF79">
            <v>0.93489200000000094</v>
          </cell>
          <cell r="DG79">
            <v>1.1247329999999951</v>
          </cell>
          <cell r="DH79">
            <v>1.3057310000000002</v>
          </cell>
          <cell r="DI79">
            <v>1.1036899999999972</v>
          </cell>
          <cell r="DJ79">
            <v>-2.3009999999999725E-2</v>
          </cell>
          <cell r="DK79">
            <v>-0.17777900000000008</v>
          </cell>
          <cell r="DL79">
            <v>0.52079999999999838</v>
          </cell>
          <cell r="DM79">
            <v>0.16987300000000116</v>
          </cell>
          <cell r="DN79">
            <v>0.23826199999999975</v>
          </cell>
          <cell r="DO79">
            <v>0.15118500000000168</v>
          </cell>
          <cell r="DP79">
            <v>4.3884999999997121E-2</v>
          </cell>
          <cell r="DQ79">
            <v>-0.13504199999999938</v>
          </cell>
          <cell r="DR79">
            <v>0.14671800000000179</v>
          </cell>
          <cell r="DS79">
            <v>0.18984099999999482</v>
          </cell>
          <cell r="DT79">
            <v>0.18099800000000432</v>
          </cell>
          <cell r="DU79">
            <v>-0.20204100000000275</v>
          </cell>
          <cell r="DV79">
            <v>0</v>
          </cell>
          <cell r="DW79">
            <v>0</v>
          </cell>
          <cell r="DX79">
            <v>0</v>
          </cell>
          <cell r="DY79">
            <v>0</v>
          </cell>
        </row>
        <row r="80">
          <cell r="A80" t="str">
            <v>CE-REACAL-240</v>
          </cell>
          <cell r="B80" t="str">
            <v>CE</v>
          </cell>
          <cell r="C80" t="str">
            <v>REACAL</v>
          </cell>
          <cell r="D80">
            <v>240</v>
          </cell>
          <cell r="E80" t="str">
            <v>RO % pre-IAS</v>
          </cell>
          <cell r="F80">
            <v>-1.9718595805767149E-2</v>
          </cell>
          <cell r="G80">
            <v>-9.5950454009030833E-3</v>
          </cell>
          <cell r="H80">
            <v>-3.7082374288802664E-3</v>
          </cell>
          <cell r="I80">
            <v>6.499578111197753E-3</v>
          </cell>
          <cell r="J80" t="e">
            <v>#DIV/0!</v>
          </cell>
          <cell r="K80" t="e">
            <v>#DIV/0!</v>
          </cell>
          <cell r="L80" t="e">
            <v>#DIV/0!</v>
          </cell>
          <cell r="M80" t="e">
            <v>#DIV/0!</v>
          </cell>
          <cell r="N80" t="e">
            <v>#DIV/0!</v>
          </cell>
          <cell r="O80" t="e">
            <v>#DIV/0!</v>
          </cell>
          <cell r="P80" t="e">
            <v>#DIV/0!</v>
          </cell>
          <cell r="Q80" t="e">
            <v>#DIV/0!</v>
          </cell>
          <cell r="R80">
            <v>-1.9718595805767149E-2</v>
          </cell>
          <cell r="S80">
            <v>1.3404311412346199E-3</v>
          </cell>
          <cell r="T80">
            <v>7.5899276870935962E-3</v>
          </cell>
          <cell r="U80">
            <v>3.267089497549417E-2</v>
          </cell>
          <cell r="V80">
            <v>6.499578111197753E-3</v>
          </cell>
          <cell r="W80" t="e">
            <v>#DIV/0!</v>
          </cell>
          <cell r="X80" t="e">
            <v>#DIV/0!</v>
          </cell>
          <cell r="Y80" t="e">
            <v>#DIV/0!</v>
          </cell>
          <cell r="Z80" t="e">
            <v>#DIV/0!</v>
          </cell>
          <cell r="AA80" t="e">
            <v>#DIV/0!</v>
          </cell>
          <cell r="AB80" t="e">
            <v>#DIV/0!</v>
          </cell>
          <cell r="AC80" t="e">
            <v>#DIV/0!</v>
          </cell>
          <cell r="AD80">
            <v>-1.6764610448137821E-2</v>
          </cell>
          <cell r="AE80">
            <v>-1.1811304596060447E-2</v>
          </cell>
          <cell r="AF80">
            <v>-1.2312460209732401E-2</v>
          </cell>
          <cell r="AG80">
            <v>-7.0969589575612529E-3</v>
          </cell>
          <cell r="AH80">
            <v>-1.8040580694457236E-3</v>
          </cell>
          <cell r="AI80">
            <v>-4.1454213820838213E-4</v>
          </cell>
          <cell r="AJ80">
            <v>2.7725915336754836E-3</v>
          </cell>
          <cell r="AK80">
            <v>-5.9017372787450338E-3</v>
          </cell>
          <cell r="AL80">
            <v>-1.7205679561087123E-3</v>
          </cell>
          <cell r="AM80">
            <v>2.6375801225414996E-3</v>
          </cell>
          <cell r="AN80">
            <v>2.9909832140761301E-3</v>
          </cell>
          <cell r="AO80">
            <v>3.9893369703357211E-3</v>
          </cell>
          <cell r="AP80">
            <v>-1.6764610448137821E-2</v>
          </cell>
          <cell r="AQ80">
            <v>-6.9584260534773469E-3</v>
          </cell>
          <cell r="AR80">
            <v>-1.334509760670625E-2</v>
          </cell>
          <cell r="AS80">
            <v>8.1434939801338507E-3</v>
          </cell>
          <cell r="AT80">
            <v>1.8169537318472321E-2</v>
          </cell>
          <cell r="AU80">
            <v>6.7240940646242633E-3</v>
          </cell>
          <cell r="AV80">
            <v>2.2197357973002062E-2</v>
          </cell>
          <cell r="AW80">
            <v>-0.16092372033821106</v>
          </cell>
          <cell r="AX80">
            <v>2.7634026720783935E-2</v>
          </cell>
          <cell r="AY80">
            <v>3.5263290819548834E-2</v>
          </cell>
          <cell r="AZ80">
            <v>6.4141832726739159E-3</v>
          </cell>
          <cell r="BA80">
            <v>1.5353907569477021E-2</v>
          </cell>
          <cell r="BB80">
            <v>-1.0899022033698707E-3</v>
          </cell>
          <cell r="BC80">
            <v>7.6229944941092137E-3</v>
          </cell>
          <cell r="BD80">
            <v>7.2082514915944558E-3</v>
          </cell>
          <cell r="BE80">
            <v>2.3449646799900215E-3</v>
          </cell>
          <cell r="BF80">
            <v>1.5288049937117047E-2</v>
          </cell>
          <cell r="BG80">
            <v>2.1786480997969121E-2</v>
          </cell>
          <cell r="BH80">
            <v>1.7416799679063115E-2</v>
          </cell>
          <cell r="BI80">
            <v>1.4740492051859068E-2</v>
          </cell>
          <cell r="BJ80">
            <v>4.1209293481838018E-3</v>
          </cell>
          <cell r="BK80">
            <v>1.8306760912726913E-2</v>
          </cell>
          <cell r="BL80">
            <v>1.7463489617802613E-2</v>
          </cell>
          <cell r="BM80">
            <v>1.496993949595575E-2</v>
          </cell>
          <cell r="BN80">
            <v>-1.0899022033698707E-3</v>
          </cell>
          <cell r="BO80">
            <v>1.6421941932413003E-2</v>
          </cell>
          <cell r="BP80">
            <v>6.5227389485529213E-3</v>
          </cell>
          <cell r="BQ80">
            <v>-1.3925155796877867E-2</v>
          </cell>
          <cell r="BR80">
            <v>7.1412738971154105E-2</v>
          </cell>
          <cell r="BS80">
            <v>5.5429185831192267E-2</v>
          </cell>
          <cell r="BT80">
            <v>-1.5453553502581676E-2</v>
          </cell>
          <cell r="BU80">
            <v>-2.4055203918319647E-2</v>
          </cell>
          <cell r="BV80">
            <v>-0.1115100767564496</v>
          </cell>
          <cell r="BW80">
            <v>0.14886245777501678</v>
          </cell>
          <cell r="BX80">
            <v>8.4441010879227844E-3</v>
          </cell>
          <cell r="BY80">
            <v>-1.7568310705177032E-2</v>
          </cell>
          <cell r="BZ80">
            <v>5.3594183344577726E-3</v>
          </cell>
          <cell r="CA80">
            <v>1.0349877305469825E-2</v>
          </cell>
          <cell r="CB80">
            <v>2.061202863715067E-2</v>
          </cell>
          <cell r="CC80">
            <v>1.8841555986768586E-2</v>
          </cell>
          <cell r="CD80">
            <v>3.0847802271419787E-2</v>
          </cell>
          <cell r="CE80">
            <v>3.2424038172550539E-2</v>
          </cell>
          <cell r="CF80">
            <v>3.6396647258498248E-2</v>
          </cell>
          <cell r="CG80">
            <v>3.4059037803012261E-2</v>
          </cell>
          <cell r="CH80">
            <v>3.5782609262737214E-2</v>
          </cell>
          <cell r="CI80">
            <v>3.9780014503282266E-2</v>
          </cell>
          <cell r="CJ80">
            <v>4.1976382071153194E-2</v>
          </cell>
          <cell r="CK80">
            <v>3.8093890896575465E-2</v>
          </cell>
          <cell r="CL80">
            <v>5.3594183344577726E-3</v>
          </cell>
          <cell r="CM80">
            <v>1.5932914046121547E-2</v>
          </cell>
          <cell r="CN80">
            <v>3.9925512104282739E-2</v>
          </cell>
          <cell r="CO80">
            <v>1.263644186783811E-2</v>
          </cell>
          <cell r="CP80">
            <v>7.4398249452954937E-2</v>
          </cell>
          <cell r="CQ80">
            <v>4.0326474616266268E-2</v>
          </cell>
          <cell r="CR80">
            <v>6.0481492001359376E-2</v>
          </cell>
          <cell r="CS80">
            <v>7.2491378468276862E-3</v>
          </cell>
          <cell r="CT80">
            <v>4.9944285632683008E-2</v>
          </cell>
          <cell r="CU80">
            <v>7.1751274283897881E-2</v>
          </cell>
          <cell r="CV80">
            <v>6.220179922747586E-2</v>
          </cell>
          <cell r="CW80">
            <v>-1.2013588694084767E-2</v>
          </cell>
          <cell r="CX80">
            <v>-9.4617883149997195E-3</v>
          </cell>
          <cell r="CY80">
            <v>-3.7728747761611871E-2</v>
          </cell>
          <cell r="CZ80">
            <v>3.0942537235646057E-2</v>
          </cell>
          <cell r="DA80">
            <v>3.4904458126748555E-2</v>
          </cell>
          <cell r="DB80">
            <v>3.9589250368002878E-2</v>
          </cell>
          <cell r="DC80">
            <v>3.9413814913459244E-2</v>
          </cell>
          <cell r="DD80">
            <v>3.6344276371700956E-2</v>
          </cell>
          <cell r="DE80">
            <v>2.8973338062149783E-2</v>
          </cell>
          <cell r="DF80">
            <v>3.0865951022127698E-2</v>
          </cell>
          <cell r="DG80">
            <v>3.3535276543270542E-2</v>
          </cell>
          <cell r="DH80">
            <v>3.5374045164569254E-2</v>
          </cell>
          <cell r="DI80">
            <v>2.7653442921168038E-2</v>
          </cell>
          <cell r="DJ80">
            <v>-9.4617883149997195E-3</v>
          </cell>
          <cell r="DK80">
            <v>-6.151473534985711E-2</v>
          </cell>
          <cell r="DL80">
            <v>0.10374096947609186</v>
          </cell>
          <cell r="DM80">
            <v>4.5999991334704927E-2</v>
          </cell>
          <cell r="DN80">
            <v>5.4678349152729032E-2</v>
          </cell>
          <cell r="DO80">
            <v>3.8590195024893817E-2</v>
          </cell>
          <cell r="DP80">
            <v>1.4194267889838488E-2</v>
          </cell>
          <cell r="DQ80">
            <v>-7.4962530392015073E-2</v>
          </cell>
          <cell r="DR80">
            <v>4.7553021434155976E-2</v>
          </cell>
          <cell r="DS80">
            <v>5.841221997881705E-2</v>
          </cell>
          <cell r="DT80">
            <v>5.3655777486736819E-2</v>
          </cell>
          <cell r="DU80">
            <v>-6.7361235674473566E-2</v>
          </cell>
        </row>
        <row r="81">
          <cell r="A81" t="str">
            <v>CE-REACAL-250</v>
          </cell>
          <cell r="B81" t="str">
            <v>CE</v>
          </cell>
          <cell r="C81" t="str">
            <v>REACAL</v>
          </cell>
          <cell r="D81">
            <v>250</v>
          </cell>
          <cell r="E81" t="str">
            <v>Poste Straordinarie</v>
          </cell>
          <cell r="F81">
            <v>-1.7901E-2</v>
          </cell>
          <cell r="G81">
            <v>-6.709699999999999E-2</v>
          </cell>
          <cell r="H81">
            <v>-8.5378000000000009E-2</v>
          </cell>
          <cell r="I81">
            <v>-0.105957</v>
          </cell>
          <cell r="R81">
            <v>-1.7901E-2</v>
          </cell>
          <cell r="S81">
            <v>-4.919599999999999E-2</v>
          </cell>
          <cell r="T81">
            <v>-1.8281000000000019E-2</v>
          </cell>
          <cell r="U81">
            <v>-2.0578999999999986E-2</v>
          </cell>
          <cell r="V81">
            <v>0.105957</v>
          </cell>
          <cell r="W81">
            <v>0</v>
          </cell>
          <cell r="X81">
            <v>0</v>
          </cell>
          <cell r="Y81">
            <v>0</v>
          </cell>
          <cell r="Z81">
            <v>0</v>
          </cell>
          <cell r="AA81">
            <v>0</v>
          </cell>
          <cell r="AB81">
            <v>0</v>
          </cell>
          <cell r="AC81">
            <v>0</v>
          </cell>
          <cell r="AD81">
            <v>-1.5800000000000002E-2</v>
          </cell>
          <cell r="AE81">
            <v>-3.0800000000000001E-2</v>
          </cell>
          <cell r="AF81">
            <v>-4.4600000000000001E-2</v>
          </cell>
          <cell r="AG81">
            <v>-5.8400000000000001E-2</v>
          </cell>
          <cell r="AH81">
            <v>-7.2300000000000003E-2</v>
          </cell>
          <cell r="AI81">
            <v>-8.5199999999999998E-2</v>
          </cell>
          <cell r="AJ81">
            <v>-9.8299999999999998E-2</v>
          </cell>
          <cell r="AK81">
            <v>-0.10740000000000001</v>
          </cell>
          <cell r="AL81">
            <v>-0.121</v>
          </cell>
          <cell r="AM81">
            <v>-0.1351</v>
          </cell>
          <cell r="AN81">
            <v>-0.1487</v>
          </cell>
          <cell r="AO81">
            <v>-0.1623</v>
          </cell>
          <cell r="AP81">
            <v>-1.5800000000000002E-2</v>
          </cell>
          <cell r="AQ81">
            <v>-1.4999999999999999E-2</v>
          </cell>
          <cell r="AR81">
            <v>-1.38E-2</v>
          </cell>
          <cell r="AS81">
            <v>-1.38E-2</v>
          </cell>
          <cell r="AT81">
            <v>-1.3900000000000003E-2</v>
          </cell>
          <cell r="AU81">
            <v>-1.2899999999999995E-2</v>
          </cell>
          <cell r="AV81">
            <v>-1.3100000000000001E-2</v>
          </cell>
          <cell r="AW81">
            <v>-9.1000000000000109E-3</v>
          </cell>
          <cell r="AX81">
            <v>-1.3599999999999987E-2</v>
          </cell>
          <cell r="AY81">
            <v>-1.4100000000000001E-2</v>
          </cell>
          <cell r="AZ81">
            <v>-1.3600000000000001E-2</v>
          </cell>
          <cell r="BA81">
            <v>-1.3600000000000001E-2</v>
          </cell>
          <cell r="BB81">
            <v>0</v>
          </cell>
          <cell r="BC81">
            <v>-4.5636000000000003E-2</v>
          </cell>
          <cell r="BD81">
            <v>-6.5851000000000007E-2</v>
          </cell>
          <cell r="BE81">
            <v>-0.116856</v>
          </cell>
          <cell r="BF81">
            <v>-0.1338</v>
          </cell>
          <cell r="BG81">
            <v>-0.14815300000000001</v>
          </cell>
          <cell r="BH81">
            <v>-0.1615</v>
          </cell>
          <cell r="BI81">
            <v>-0.173259</v>
          </cell>
          <cell r="BJ81">
            <v>-0.1857</v>
          </cell>
          <cell r="BK81">
            <v>-0.19979</v>
          </cell>
          <cell r="BL81">
            <v>-0.21327299999999999</v>
          </cell>
          <cell r="BM81">
            <v>-0.236183</v>
          </cell>
          <cell r="BN81">
            <v>0</v>
          </cell>
          <cell r="BO81">
            <v>-4.5636000000000003E-2</v>
          </cell>
          <cell r="BP81">
            <v>-2.0215000000000004E-2</v>
          </cell>
          <cell r="BQ81">
            <v>-5.1004999999999995E-2</v>
          </cell>
          <cell r="BR81">
            <v>-1.6944000000000001E-2</v>
          </cell>
          <cell r="BS81">
            <v>-1.4353000000000005E-2</v>
          </cell>
          <cell r="BT81">
            <v>-1.3346999999999998E-2</v>
          </cell>
          <cell r="BU81">
            <v>-1.1758999999999992E-2</v>
          </cell>
          <cell r="BV81">
            <v>-1.2441000000000008E-2</v>
          </cell>
          <cell r="BW81">
            <v>-1.4089999999999991E-2</v>
          </cell>
          <cell r="BX81">
            <v>-1.3482999999999995E-2</v>
          </cell>
          <cell r="BY81">
            <v>-2.2910000000000014E-2</v>
          </cell>
          <cell r="BZ81">
            <v>0</v>
          </cell>
          <cell r="CA81">
            <v>0</v>
          </cell>
          <cell r="CB81">
            <v>0</v>
          </cell>
          <cell r="CC81">
            <v>0</v>
          </cell>
          <cell r="CD81">
            <v>-8.1100000000000005E-2</v>
          </cell>
          <cell r="CE81">
            <v>-9.6083000000000002E-2</v>
          </cell>
          <cell r="CF81">
            <v>-0.111208</v>
          </cell>
          <cell r="CG81">
            <v>-0.12519</v>
          </cell>
          <cell r="CH81">
            <v>-0.139379</v>
          </cell>
          <cell r="CI81">
            <v>-0.15367900000000001</v>
          </cell>
          <cell r="CJ81">
            <v>-0.168125</v>
          </cell>
          <cell r="CK81">
            <v>-0.18134700000000001</v>
          </cell>
          <cell r="CL81">
            <v>0</v>
          </cell>
          <cell r="CM81">
            <v>0</v>
          </cell>
          <cell r="CN81">
            <v>0</v>
          </cell>
          <cell r="CO81">
            <v>0</v>
          </cell>
          <cell r="CP81">
            <v>-8.1100000000000005E-2</v>
          </cell>
          <cell r="CQ81">
            <v>-1.4982999999999996E-2</v>
          </cell>
          <cell r="CR81">
            <v>-1.5125E-2</v>
          </cell>
          <cell r="CS81">
            <v>-1.3981999999999994E-2</v>
          </cell>
          <cell r="CT81">
            <v>-1.4189000000000007E-2</v>
          </cell>
          <cell r="CU81">
            <v>-1.4300000000000007E-2</v>
          </cell>
          <cell r="CV81">
            <v>-1.4445999999999987E-2</v>
          </cell>
          <cell r="CW81">
            <v>-1.3222000000000012E-2</v>
          </cell>
          <cell r="CX81">
            <v>0</v>
          </cell>
          <cell r="CY81">
            <v>0</v>
          </cell>
          <cell r="CZ81">
            <v>0</v>
          </cell>
          <cell r="DA81">
            <v>0</v>
          </cell>
          <cell r="DB81">
            <v>0</v>
          </cell>
          <cell r="DC81">
            <v>0</v>
          </cell>
          <cell r="DD81">
            <v>0</v>
          </cell>
          <cell r="DE81">
            <v>0</v>
          </cell>
          <cell r="DF81">
            <v>0</v>
          </cell>
          <cell r="DG81">
            <v>0</v>
          </cell>
          <cell r="DH81">
            <v>0</v>
          </cell>
          <cell r="DI81">
            <v>0</v>
          </cell>
          <cell r="DJ81">
            <v>0</v>
          </cell>
          <cell r="DK81">
            <v>0</v>
          </cell>
          <cell r="DL81">
            <v>0</v>
          </cell>
          <cell r="DM81">
            <v>0</v>
          </cell>
          <cell r="DN81">
            <v>0</v>
          </cell>
          <cell r="DO81">
            <v>0</v>
          </cell>
          <cell r="DP81">
            <v>0</v>
          </cell>
          <cell r="DQ81">
            <v>0</v>
          </cell>
          <cell r="DR81">
            <v>0</v>
          </cell>
          <cell r="DS81">
            <v>0</v>
          </cell>
          <cell r="DT81">
            <v>0</v>
          </cell>
          <cell r="DU81">
            <v>0</v>
          </cell>
        </row>
        <row r="82">
          <cell r="A82" t="str">
            <v>CE-REACAL-260</v>
          </cell>
          <cell r="B82" t="str">
            <v>CE</v>
          </cell>
          <cell r="C82" t="str">
            <v>REACAL</v>
          </cell>
          <cell r="D82">
            <v>260</v>
          </cell>
          <cell r="E82" t="str">
            <v>Risultato Operativo</v>
          </cell>
          <cell r="F82">
            <v>-8.3752000000000021E-2</v>
          </cell>
          <cell r="G82">
            <v>-0.12880394000000009</v>
          </cell>
          <cell r="H82">
            <v>-0.12165200000000148</v>
          </cell>
          <cell r="I82">
            <v>-1.7579879999999909E-2</v>
          </cell>
          <cell r="J82">
            <v>0</v>
          </cell>
          <cell r="K82">
            <v>0</v>
          </cell>
          <cell r="L82">
            <v>0</v>
          </cell>
          <cell r="M82">
            <v>0</v>
          </cell>
          <cell r="N82">
            <v>0</v>
          </cell>
          <cell r="O82">
            <v>0</v>
          </cell>
          <cell r="P82">
            <v>0</v>
          </cell>
          <cell r="Q82">
            <v>0</v>
          </cell>
          <cell r="R82">
            <v>-8.3752000000000021E-2</v>
          </cell>
          <cell r="S82">
            <v>-4.505194000000004E-2</v>
          </cell>
          <cell r="T82">
            <v>7.1519399999984967E-3</v>
          </cell>
          <cell r="U82">
            <v>0.10407212000000191</v>
          </cell>
          <cell r="V82">
            <v>1.7579879999999909E-2</v>
          </cell>
          <cell r="W82">
            <v>0</v>
          </cell>
          <cell r="X82">
            <v>0</v>
          </cell>
          <cell r="Y82">
            <v>0</v>
          </cell>
          <cell r="Z82">
            <v>0</v>
          </cell>
          <cell r="AA82">
            <v>0</v>
          </cell>
          <cell r="AB82">
            <v>0</v>
          </cell>
          <cell r="AC82">
            <v>0</v>
          </cell>
          <cell r="AD82">
            <v>-6.2299999999999876E-2</v>
          </cell>
          <cell r="AE82">
            <v>-9.6999999999999587E-2</v>
          </cell>
          <cell r="AF82">
            <v>-0.14710000000000126</v>
          </cell>
          <cell r="AG82">
            <v>-0.13769999999999794</v>
          </cell>
          <cell r="AH82">
            <v>-9.7800000000001414E-2</v>
          </cell>
          <cell r="AI82">
            <v>-9.2200000000000559E-2</v>
          </cell>
          <cell r="AJ82">
            <v>-4.3800000000001116E-2</v>
          </cell>
          <cell r="AK82">
            <v>-0.22989999999999916</v>
          </cell>
          <cell r="AL82">
            <v>-0.1618000000000015</v>
          </cell>
          <cell r="AM82">
            <v>-6.4199999999998703E-2</v>
          </cell>
          <cell r="AN82">
            <v>-6.0000000000001108E-2</v>
          </cell>
          <cell r="AO82">
            <v>-3.3599999999999297E-2</v>
          </cell>
          <cell r="AP82">
            <v>-6.2299999999999876E-2</v>
          </cell>
          <cell r="AQ82">
            <v>-3.4699999999999717E-2</v>
          </cell>
          <cell r="AR82">
            <v>-5.0100000000001664E-2</v>
          </cell>
          <cell r="AS82">
            <v>9.4000000000033293E-3</v>
          </cell>
          <cell r="AT82">
            <v>3.9899999999996515E-2</v>
          </cell>
          <cell r="AU82">
            <v>5.6000000000007433E-3</v>
          </cell>
          <cell r="AV82">
            <v>4.8399999999999554E-2</v>
          </cell>
          <cell r="AW82">
            <v>-0.18609999999999804</v>
          </cell>
          <cell r="AX82">
            <v>6.8099999999997676E-2</v>
          </cell>
          <cell r="AY82">
            <v>9.7600000000003018E-2</v>
          </cell>
          <cell r="AZ82">
            <v>4.1999999999973725E-3</v>
          </cell>
          <cell r="BA82">
            <v>2.6400000000001589E-2</v>
          </cell>
          <cell r="BB82">
            <v>-3.7000000000000366E-3</v>
          </cell>
          <cell r="BC82">
            <v>5.8679999999994917E-3</v>
          </cell>
          <cell r="BD82">
            <v>1.2315999999999425E-2</v>
          </cell>
          <cell r="BE82">
            <v>-8.3826000000000553E-2</v>
          </cell>
          <cell r="BF82">
            <v>0.13119999999999946</v>
          </cell>
          <cell r="BG82">
            <v>0.30243499999999734</v>
          </cell>
          <cell r="BH82">
            <v>0.24659999999999946</v>
          </cell>
          <cell r="BI82">
            <v>0.19595799999999991</v>
          </cell>
          <cell r="BJ82">
            <v>-7.299999999999976E-2</v>
          </cell>
          <cell r="BK82">
            <v>0.355267000000001</v>
          </cell>
          <cell r="BL82">
            <v>0.36572100000000068</v>
          </cell>
          <cell r="BM82">
            <v>0.29817380000000115</v>
          </cell>
          <cell r="BN82">
            <v>-3.7000000000000366E-3</v>
          </cell>
          <cell r="BO82">
            <v>9.567999999999556E-3</v>
          </cell>
          <cell r="BP82">
            <v>6.4479999999997664E-3</v>
          </cell>
          <cell r="BQ82">
            <v>-9.6141999999999922E-2</v>
          </cell>
          <cell r="BR82">
            <v>0.21502599999999988</v>
          </cell>
          <cell r="BS82">
            <v>0.17123499999999786</v>
          </cell>
          <cell r="BT82">
            <v>-5.5834999999998081E-2</v>
          </cell>
          <cell r="BU82">
            <v>-5.0641999999999271E-2</v>
          </cell>
          <cell r="BV82">
            <v>-0.26895799999999936</v>
          </cell>
          <cell r="BW82">
            <v>0.42826700000000012</v>
          </cell>
          <cell r="BX82">
            <v>1.0453999999999991E-2</v>
          </cell>
          <cell r="BY82">
            <v>-6.7547199999999169E-2</v>
          </cell>
          <cell r="BZ82">
            <v>1.4300000000000229E-2</v>
          </cell>
          <cell r="CA82">
            <v>5.2300000000000124E-2</v>
          </cell>
          <cell r="CB82">
            <v>0.15949999999999931</v>
          </cell>
          <cell r="CC82">
            <v>0.18739999999999901</v>
          </cell>
          <cell r="CD82">
            <v>0.31030000000000141</v>
          </cell>
          <cell r="CE82">
            <v>0.39737500000000037</v>
          </cell>
          <cell r="CF82">
            <v>0.53407300000000091</v>
          </cell>
          <cell r="CG82">
            <v>0.53129700000000291</v>
          </cell>
          <cell r="CH82">
            <v>0.63427200000000006</v>
          </cell>
          <cell r="CI82">
            <v>0.81393599999999877</v>
          </cell>
          <cell r="CJ82">
            <v>0.9637940000000017</v>
          </cell>
          <cell r="CK82">
            <v>0.92547100000000004</v>
          </cell>
          <cell r="CL82">
            <v>1.4300000000000229E-2</v>
          </cell>
          <cell r="CM82">
            <v>3.7999999999999895E-2</v>
          </cell>
          <cell r="CN82">
            <v>0.10719999999999913</v>
          </cell>
          <cell r="CO82">
            <v>2.7899999999999758E-2</v>
          </cell>
          <cell r="CP82">
            <v>0.12290000000000251</v>
          </cell>
          <cell r="CQ82">
            <v>8.7074999999998987E-2</v>
          </cell>
          <cell r="CR82">
            <v>0.13669800000000037</v>
          </cell>
          <cell r="CS82">
            <v>-2.7759999999977247E-3</v>
          </cell>
          <cell r="CT82">
            <v>0.10297499999999715</v>
          </cell>
          <cell r="CU82">
            <v>0.17966399999999824</v>
          </cell>
          <cell r="CV82">
            <v>0.14985800000000313</v>
          </cell>
          <cell r="CW82">
            <v>-3.8323000000001606E-2</v>
          </cell>
          <cell r="CX82">
            <v>-2.3009999999999725E-2</v>
          </cell>
          <cell r="CY82">
            <v>-0.20078899999999983</v>
          </cell>
          <cell r="CZ82">
            <v>0.32001099999999849</v>
          </cell>
          <cell r="DA82">
            <v>0.48988399999999976</v>
          </cell>
          <cell r="DB82">
            <v>0.72814599999999952</v>
          </cell>
          <cell r="DC82">
            <v>0.87933100000000142</v>
          </cell>
          <cell r="DD82">
            <v>0.92321599999999826</v>
          </cell>
          <cell r="DE82">
            <v>0.78817399999999882</v>
          </cell>
          <cell r="DF82">
            <v>0.93489200000000094</v>
          </cell>
          <cell r="DG82">
            <v>1.1247329999999951</v>
          </cell>
          <cell r="DH82">
            <v>1.3057310000000002</v>
          </cell>
          <cell r="DI82">
            <v>1.1036899999999972</v>
          </cell>
          <cell r="DJ82">
            <v>-2.3009999999999725E-2</v>
          </cell>
          <cell r="DK82">
            <v>-0.17777900000000008</v>
          </cell>
          <cell r="DL82">
            <v>0.52079999999999838</v>
          </cell>
          <cell r="DM82">
            <v>0.16987300000000116</v>
          </cell>
          <cell r="DN82">
            <v>0.23826199999999975</v>
          </cell>
          <cell r="DO82">
            <v>0.15118500000000168</v>
          </cell>
          <cell r="DP82">
            <v>4.3884999999997121E-2</v>
          </cell>
          <cell r="DQ82">
            <v>-0.13504199999999938</v>
          </cell>
          <cell r="DR82">
            <v>0.14671800000000179</v>
          </cell>
          <cell r="DS82">
            <v>0.18984099999999482</v>
          </cell>
          <cell r="DT82">
            <v>0.18099800000000432</v>
          </cell>
          <cell r="DU82">
            <v>-0.20204100000000275</v>
          </cell>
        </row>
        <row r="83">
          <cell r="A83" t="str">
            <v>CE-REACAL-270</v>
          </cell>
          <cell r="B83" t="str">
            <v>CE</v>
          </cell>
          <cell r="C83" t="str">
            <v>REACAL</v>
          </cell>
          <cell r="D83">
            <v>270</v>
          </cell>
          <cell r="E83" t="str">
            <v>RO%</v>
          </cell>
          <cell r="F83">
            <v>-2.5078918101845232E-2</v>
          </cell>
          <cell r="G83">
            <v>-2.0028211609831818E-2</v>
          </cell>
          <cell r="H83">
            <v>-1.2436304231629525E-2</v>
          </cell>
          <cell r="I83">
            <v>-1.2928889654413094E-3</v>
          </cell>
          <cell r="J83" t="e">
            <v>#DIV/0!</v>
          </cell>
          <cell r="K83" t="e">
            <v>#DIV/0!</v>
          </cell>
          <cell r="L83" t="e">
            <v>#DIV/0!</v>
          </cell>
          <cell r="M83" t="e">
            <v>#DIV/0!</v>
          </cell>
          <cell r="N83" t="e">
            <v>#DIV/0!</v>
          </cell>
          <cell r="O83" t="e">
            <v>#DIV/0!</v>
          </cell>
          <cell r="P83" t="e">
            <v>#DIV/0!</v>
          </cell>
          <cell r="Q83" t="e">
            <v>#DIV/0!</v>
          </cell>
          <cell r="R83">
            <v>-2.5078918101845232E-2</v>
          </cell>
          <cell r="S83">
            <v>-1.4572429778775984E-2</v>
          </cell>
          <cell r="T83">
            <v>2.1343465373025662E-3</v>
          </cell>
          <cell r="U83">
            <v>2.7277166080794436E-2</v>
          </cell>
          <cell r="V83">
            <v>-1.2928889654413094E-3</v>
          </cell>
          <cell r="W83" t="e">
            <v>#DIV/0!</v>
          </cell>
          <cell r="X83" t="e">
            <v>#DIV/0!</v>
          </cell>
          <cell r="Y83" t="e">
            <v>#DIV/0!</v>
          </cell>
          <cell r="Z83" t="e">
            <v>#DIV/0!</v>
          </cell>
          <cell r="AA83" t="e">
            <v>#DIV/0!</v>
          </cell>
          <cell r="AB83" t="e">
            <v>#DIV/0!</v>
          </cell>
          <cell r="AC83" t="e">
            <v>#DIV/0!</v>
          </cell>
          <cell r="AD83">
            <v>-2.2460972707935206E-2</v>
          </cell>
          <cell r="AE83">
            <v>-1.7306594347701897E-2</v>
          </cell>
          <cell r="AF83">
            <v>-1.7669881920503703E-2</v>
          </cell>
          <cell r="AG83">
            <v>-1.2323470976748997E-2</v>
          </cell>
          <cell r="AH83">
            <v>-6.9190933016386102E-3</v>
          </cell>
          <cell r="AI83">
            <v>-5.4601121632585712E-3</v>
          </cell>
          <cell r="AJ83">
            <v>-2.2282478747704913E-3</v>
          </cell>
          <cell r="AK83">
            <v>-1.1075995105171328E-2</v>
          </cell>
          <cell r="AL83">
            <v>-6.8232327279015197E-3</v>
          </cell>
          <cell r="AM83">
            <v>-2.3883306610318444E-3</v>
          </cell>
          <cell r="AN83">
            <v>-2.0232129971203311E-3</v>
          </cell>
          <cell r="AO83">
            <v>-1.0415052230246828E-3</v>
          </cell>
          <cell r="AP83">
            <v>-2.2460972707935206E-2</v>
          </cell>
          <cell r="AQ83">
            <v>-1.2256720002825657E-2</v>
          </cell>
          <cell r="AR83">
            <v>-1.8418440498511698E-2</v>
          </cell>
          <cell r="AS83">
            <v>3.2995191126411346E-3</v>
          </cell>
          <cell r="AT83">
            <v>1.3475177304963368E-2</v>
          </cell>
          <cell r="AU83">
            <v>2.035401446589155E-3</v>
          </cell>
          <cell r="AV83">
            <v>1.7469140258427607E-2</v>
          </cell>
          <cell r="AW83">
            <v>-0.1691971997454299</v>
          </cell>
          <cell r="AX83">
            <v>2.3033992897005823E-2</v>
          </cell>
          <cell r="AY83">
            <v>3.0811971208486836E-2</v>
          </cell>
          <cell r="AZ83">
            <v>1.5134589744504252E-3</v>
          </cell>
          <cell r="BA83">
            <v>1.0133578995855042E-2</v>
          </cell>
          <cell r="BB83">
            <v>-1.0899022033698707E-3</v>
          </cell>
          <cell r="BC83">
            <v>8.6850985732039128E-4</v>
          </cell>
          <cell r="BD83">
            <v>1.135732794791585E-3</v>
          </cell>
          <cell r="BE83">
            <v>-5.9512264385361228E-3</v>
          </cell>
          <cell r="BF83">
            <v>7.5690269877349142E-3</v>
          </cell>
          <cell r="BG83">
            <v>1.4623102214485898E-2</v>
          </cell>
          <cell r="BH83">
            <v>1.0524339134665425E-2</v>
          </cell>
          <cell r="BI83">
            <v>7.8233595460073576E-3</v>
          </cell>
          <cell r="BJ83">
            <v>-2.6692798794801767E-3</v>
          </cell>
          <cell r="BK83">
            <v>1.1717333587688757E-2</v>
          </cell>
          <cell r="BL83">
            <v>1.1030796323472081E-2</v>
          </cell>
          <cell r="BM83">
            <v>8.3533020357918486E-3</v>
          </cell>
          <cell r="BN83">
            <v>-1.0899022033698707E-3</v>
          </cell>
          <cell r="BO83">
            <v>2.8462636839598869E-3</v>
          </cell>
          <cell r="BP83">
            <v>1.5774151723462505E-3</v>
          </cell>
          <cell r="BQ83">
            <v>-2.9660640463997009E-2</v>
          </cell>
          <cell r="BR83">
            <v>6.6196472000738804E-2</v>
          </cell>
          <cell r="BS83">
            <v>5.1142404874260181E-2</v>
          </cell>
          <cell r="BT83">
            <v>-2.030806721466431E-2</v>
          </cell>
          <cell r="BU83">
            <v>-3.132998062987806E-2</v>
          </cell>
          <cell r="BV83">
            <v>-0.11691828309336683</v>
          </cell>
          <cell r="BW83">
            <v>0.14412087568170756</v>
          </cell>
          <cell r="BX83">
            <v>3.6877901480195834E-3</v>
          </cell>
          <cell r="BY83">
            <v>-2.6585229290025849E-2</v>
          </cell>
          <cell r="BZ83">
            <v>5.3594183344577726E-3</v>
          </cell>
          <cell r="CA83">
            <v>1.0349877305469825E-2</v>
          </cell>
          <cell r="CB83">
            <v>2.061202863715067E-2</v>
          </cell>
          <cell r="CC83">
            <v>1.8841555986768586E-2</v>
          </cell>
          <cell r="CD83">
            <v>2.4455986317888527E-2</v>
          </cell>
          <cell r="CE83">
            <v>2.6110635897720318E-2</v>
          </cell>
          <cell r="CF83">
            <v>3.0124033702042897E-2</v>
          </cell>
          <cell r="CG83">
            <v>2.756408673382264E-2</v>
          </cell>
          <cell r="CH83">
            <v>2.9336105223537304E-2</v>
          </cell>
          <cell r="CI83">
            <v>3.3462054520386253E-2</v>
          </cell>
          <cell r="CJ83">
            <v>3.574159032747487E-2</v>
          </cell>
          <cell r="CK83">
            <v>3.1852383410772678E-2</v>
          </cell>
          <cell r="CL83">
            <v>5.3594183344577726E-3</v>
          </cell>
          <cell r="CM83">
            <v>1.5932914046121547E-2</v>
          </cell>
          <cell r="CN83">
            <v>3.9925512104282739E-2</v>
          </cell>
          <cell r="CO83">
            <v>1.263644186783811E-2</v>
          </cell>
          <cell r="CP83">
            <v>4.4821298322393316E-2</v>
          </cell>
          <cell r="CQ83">
            <v>3.4406198212892466E-2</v>
          </cell>
          <cell r="CR83">
            <v>5.4456169312961974E-2</v>
          </cell>
          <cell r="CS83">
            <v>-1.7957885653018997E-3</v>
          </cell>
          <cell r="CT83">
            <v>4.3895845251318795E-2</v>
          </cell>
          <cell r="CU83">
            <v>6.6461410070643101E-2</v>
          </cell>
          <cell r="CV83">
            <v>5.6732868515867507E-2</v>
          </cell>
          <cell r="CW83">
            <v>-1.8341769631624261E-2</v>
          </cell>
          <cell r="CX83">
            <v>-9.4617883149997195E-3</v>
          </cell>
          <cell r="CY83">
            <v>-3.7728747761611871E-2</v>
          </cell>
          <cell r="CZ83">
            <v>3.0942537235646057E-2</v>
          </cell>
          <cell r="DA83">
            <v>3.4904458126748555E-2</v>
          </cell>
          <cell r="DB83">
            <v>3.9589250368002878E-2</v>
          </cell>
          <cell r="DC83">
            <v>3.9413814913459244E-2</v>
          </cell>
          <cell r="DD83">
            <v>3.6344276371700956E-2</v>
          </cell>
          <cell r="DE83">
            <v>2.8973338062149783E-2</v>
          </cell>
          <cell r="DF83">
            <v>3.0865951022127698E-2</v>
          </cell>
          <cell r="DG83">
            <v>3.3535276543270542E-2</v>
          </cell>
          <cell r="DH83">
            <v>3.5374045164569254E-2</v>
          </cell>
          <cell r="DI83">
            <v>2.7653442921168038E-2</v>
          </cell>
          <cell r="DJ83">
            <v>-9.4617883149997195E-3</v>
          </cell>
          <cell r="DK83">
            <v>-6.151473534985711E-2</v>
          </cell>
          <cell r="DL83">
            <v>0.10374096947609186</v>
          </cell>
          <cell r="DM83">
            <v>4.5999991334704927E-2</v>
          </cell>
          <cell r="DN83">
            <v>5.4678349152729032E-2</v>
          </cell>
          <cell r="DO83">
            <v>3.8590195024893817E-2</v>
          </cell>
          <cell r="DP83">
            <v>1.4194267889838488E-2</v>
          </cell>
          <cell r="DQ83">
            <v>-7.4962530392015073E-2</v>
          </cell>
          <cell r="DR83">
            <v>4.7553021434155976E-2</v>
          </cell>
          <cell r="DS83">
            <v>5.841221997881705E-2</v>
          </cell>
          <cell r="DT83">
            <v>5.3655777486736819E-2</v>
          </cell>
          <cell r="DU83">
            <v>-6.7361235674473566E-2</v>
          </cell>
        </row>
        <row r="84">
          <cell r="A84" t="str">
            <v>CE-REDITR-100</v>
          </cell>
          <cell r="B84" t="str">
            <v>CE</v>
          </cell>
          <cell r="C84" t="str">
            <v>REDITR</v>
          </cell>
          <cell r="D84">
            <v>100</v>
          </cell>
          <cell r="E84" t="str">
            <v>Valore della Produzione</v>
          </cell>
          <cell r="F84">
            <v>2.8712279999999999</v>
          </cell>
          <cell r="G84">
            <v>5.8238485600000018</v>
          </cell>
          <cell r="H84">
            <v>9.0166590499999977</v>
          </cell>
          <cell r="I84">
            <v>11.948822</v>
          </cell>
          <cell r="R84">
            <v>2.8712279999999999</v>
          </cell>
          <cell r="S84">
            <v>2.9526205600000019</v>
          </cell>
          <cell r="T84">
            <v>3.1928104899999958</v>
          </cell>
          <cell r="U84">
            <v>2.9321629500000022</v>
          </cell>
          <cell r="V84">
            <v>-11.948822</v>
          </cell>
          <cell r="W84">
            <v>0</v>
          </cell>
          <cell r="X84">
            <v>0</v>
          </cell>
          <cell r="Y84">
            <v>0</v>
          </cell>
          <cell r="Z84">
            <v>0</v>
          </cell>
          <cell r="AA84">
            <v>0</v>
          </cell>
          <cell r="AB84">
            <v>0</v>
          </cell>
          <cell r="AC84">
            <v>0</v>
          </cell>
          <cell r="AD84">
            <v>3.4384000000000001</v>
          </cell>
          <cell r="AE84">
            <v>7.8045</v>
          </cell>
          <cell r="AF84">
            <v>12.1404</v>
          </cell>
          <cell r="AG84">
            <v>16.5959</v>
          </cell>
          <cell r="AH84">
            <v>21.3188</v>
          </cell>
          <cell r="AI84">
            <v>25.731400000000001</v>
          </cell>
          <cell r="AJ84">
            <v>30.4434</v>
          </cell>
          <cell r="AK84">
            <v>33.006300000000003</v>
          </cell>
          <cell r="AL84">
            <v>37.774500000000003</v>
          </cell>
          <cell r="AM84">
            <v>42.82</v>
          </cell>
          <cell r="AN84">
            <v>47.264000000000003</v>
          </cell>
          <cell r="AO84">
            <v>51.511000000000003</v>
          </cell>
          <cell r="AP84">
            <v>3.4384000000000001</v>
          </cell>
          <cell r="AQ84">
            <v>4.3660999999999994</v>
          </cell>
          <cell r="AR84">
            <v>4.3358999999999996</v>
          </cell>
          <cell r="AS84">
            <v>4.4555000000000007</v>
          </cell>
          <cell r="AT84">
            <v>4.7228999999999992</v>
          </cell>
          <cell r="AU84">
            <v>4.4126000000000012</v>
          </cell>
          <cell r="AV84">
            <v>4.7119999999999997</v>
          </cell>
          <cell r="AW84">
            <v>2.5629000000000026</v>
          </cell>
          <cell r="AX84">
            <v>4.7682000000000002</v>
          </cell>
          <cell r="AY84">
            <v>5.045499999999997</v>
          </cell>
          <cell r="AZ84">
            <v>4.4440000000000026</v>
          </cell>
          <cell r="BA84">
            <v>4.2469999999999999</v>
          </cell>
          <cell r="BB84">
            <v>3.4822000000000002</v>
          </cell>
          <cell r="BC84">
            <v>6.7140000000000004</v>
          </cell>
          <cell r="BD84">
            <v>10.9283</v>
          </cell>
          <cell r="BE84">
            <v>14.301500000000001</v>
          </cell>
          <cell r="BF84">
            <v>18.672599999999999</v>
          </cell>
          <cell r="BG84">
            <v>23.4619</v>
          </cell>
          <cell r="BH84">
            <v>28.435700000000001</v>
          </cell>
          <cell r="BI84">
            <v>31.205736999999999</v>
          </cell>
          <cell r="BJ84">
            <v>35.850099999999998</v>
          </cell>
          <cell r="BK84">
            <v>40.701779999999999</v>
          </cell>
          <cell r="BL84">
            <v>45.683532999999997</v>
          </cell>
          <cell r="BM84">
            <v>50.047280769999986</v>
          </cell>
          <cell r="BN84">
            <v>3.4822000000000002</v>
          </cell>
          <cell r="BO84">
            <v>3.2318000000000002</v>
          </cell>
          <cell r="BP84">
            <v>4.2142999999999997</v>
          </cell>
          <cell r="BQ84">
            <v>3.3732000000000006</v>
          </cell>
          <cell r="BR84">
            <v>4.3710999999999984</v>
          </cell>
          <cell r="BS84">
            <v>4.7893000000000008</v>
          </cell>
          <cell r="BT84">
            <v>4.9738000000000007</v>
          </cell>
          <cell r="BU84">
            <v>2.7700369999999985</v>
          </cell>
          <cell r="BV84">
            <v>4.6443629999999985</v>
          </cell>
          <cell r="BW84">
            <v>4.8516800000000018</v>
          </cell>
          <cell r="BX84">
            <v>4.9817529999999977</v>
          </cell>
          <cell r="BY84">
            <v>4.3637477699999891</v>
          </cell>
          <cell r="BZ84">
            <v>3.7235</v>
          </cell>
          <cell r="CA84">
            <v>7.8404999999999996</v>
          </cell>
          <cell r="CB84">
            <v>11.9575</v>
          </cell>
          <cell r="CC84">
            <v>15.5755</v>
          </cell>
          <cell r="CD84">
            <v>20.199300000000001</v>
          </cell>
          <cell r="CE84">
            <v>24.653973000000001</v>
          </cell>
          <cell r="CF84">
            <v>29.33239</v>
          </cell>
          <cell r="CG84">
            <v>32.462062000000003</v>
          </cell>
          <cell r="CH84">
            <v>37.050845000000002</v>
          </cell>
          <cell r="CI84">
            <v>42.295898999999999</v>
          </cell>
          <cell r="CJ84">
            <v>47.224899000000001</v>
          </cell>
          <cell r="CK84">
            <v>51.572975</v>
          </cell>
          <cell r="CL84">
            <v>3.7235</v>
          </cell>
          <cell r="CM84">
            <v>4.1169999999999991</v>
          </cell>
          <cell r="CN84">
            <v>4.117</v>
          </cell>
          <cell r="CO84">
            <v>3.6180000000000003</v>
          </cell>
          <cell r="CP84">
            <v>4.623800000000001</v>
          </cell>
          <cell r="CQ84">
            <v>4.4546729999999997</v>
          </cell>
          <cell r="CR84">
            <v>4.6784169999999996</v>
          </cell>
          <cell r="CS84">
            <v>3.1296720000000029</v>
          </cell>
          <cell r="CT84">
            <v>4.5887829999999994</v>
          </cell>
          <cell r="CU84">
            <v>5.2450539999999961</v>
          </cell>
          <cell r="CV84">
            <v>4.929000000000002</v>
          </cell>
          <cell r="CW84">
            <v>4.3480759999999989</v>
          </cell>
          <cell r="CX84">
            <v>3.3586999999999998</v>
          </cell>
          <cell r="CY84">
            <v>6.6215000000000002</v>
          </cell>
          <cell r="CZ84">
            <v>10.604799999999999</v>
          </cell>
          <cell r="DA84">
            <v>13.6363</v>
          </cell>
          <cell r="DB84">
            <v>18.260899999999999</v>
          </cell>
          <cell r="DC84">
            <v>22.6693</v>
          </cell>
          <cell r="DD84">
            <v>27.307200000000002</v>
          </cell>
          <cell r="DE84">
            <v>29.658200000000001</v>
          </cell>
          <cell r="DF84">
            <v>33.424900000000001</v>
          </cell>
          <cell r="DG84">
            <v>38.803699999999999</v>
          </cell>
          <cell r="DH84">
            <v>44.189300000000003</v>
          </cell>
          <cell r="DI84">
            <v>48.977800000000002</v>
          </cell>
          <cell r="DJ84">
            <v>3.3586999999999998</v>
          </cell>
          <cell r="DK84">
            <v>3.2628000000000004</v>
          </cell>
          <cell r="DL84">
            <v>3.983299999999999</v>
          </cell>
          <cell r="DM84">
            <v>3.0315000000000012</v>
          </cell>
          <cell r="DN84">
            <v>4.6245999999999992</v>
          </cell>
          <cell r="DO84">
            <v>4.4084000000000003</v>
          </cell>
          <cell r="DP84">
            <v>4.6379000000000019</v>
          </cell>
          <cell r="DQ84">
            <v>2.3509999999999991</v>
          </cell>
          <cell r="DR84">
            <v>3.7667000000000002</v>
          </cell>
          <cell r="DS84">
            <v>5.3787999999999982</v>
          </cell>
          <cell r="DT84">
            <v>5.3856000000000037</v>
          </cell>
          <cell r="DU84">
            <v>4.7884999999999991</v>
          </cell>
        </row>
        <row r="85">
          <cell r="A85" t="str">
            <v>CE-REDITR-110</v>
          </cell>
          <cell r="B85" t="str">
            <v>CE</v>
          </cell>
          <cell r="C85" t="str">
            <v>REDITR</v>
          </cell>
          <cell r="D85">
            <v>110</v>
          </cell>
          <cell r="E85" t="str">
            <v>Costi Diretti</v>
          </cell>
          <cell r="F85">
            <v>-2.598592</v>
          </cell>
          <cell r="G85">
            <v>-5.1514687900000009</v>
          </cell>
          <cell r="H85">
            <v>-7.3365527100000021</v>
          </cell>
          <cell r="I85">
            <v>-9.8142139499999992</v>
          </cell>
          <cell r="R85">
            <v>-2.598592</v>
          </cell>
          <cell r="S85">
            <v>-2.5528767900000009</v>
          </cell>
          <cell r="T85">
            <v>-2.1850839200000012</v>
          </cell>
          <cell r="U85">
            <v>-2.4776612399999971</v>
          </cell>
          <cell r="V85">
            <v>9.8142139499999992</v>
          </cell>
          <cell r="W85">
            <v>0</v>
          </cell>
          <cell r="X85">
            <v>0</v>
          </cell>
          <cell r="Y85">
            <v>0</v>
          </cell>
          <cell r="Z85">
            <v>0</v>
          </cell>
          <cell r="AA85">
            <v>0</v>
          </cell>
          <cell r="AB85">
            <v>0</v>
          </cell>
          <cell r="AC85">
            <v>0</v>
          </cell>
          <cell r="AD85">
            <v>-2.8696000000000002</v>
          </cell>
          <cell r="AE85">
            <v>-6.4477000000000002</v>
          </cell>
          <cell r="AF85">
            <v>-10.010899999999999</v>
          </cell>
          <cell r="AG85">
            <v>-13.628699999999998</v>
          </cell>
          <cell r="AH85">
            <v>-17.453299999999999</v>
          </cell>
          <cell r="AI85">
            <v>-21.0626</v>
          </cell>
          <cell r="AJ85">
            <v>-24.872</v>
          </cell>
          <cell r="AK85">
            <v>-27.133400000000002</v>
          </cell>
          <cell r="AL85">
            <v>-31.018200000000004</v>
          </cell>
          <cell r="AM85">
            <v>-35.074100000000001</v>
          </cell>
          <cell r="AN85">
            <v>-38.777999999999999</v>
          </cell>
          <cell r="AO85">
            <v>-42.278500000000001</v>
          </cell>
          <cell r="AP85">
            <v>-2.8696000000000002</v>
          </cell>
          <cell r="AQ85">
            <v>-3.5781000000000001</v>
          </cell>
          <cell r="AR85">
            <v>-3.5631999999999993</v>
          </cell>
          <cell r="AS85">
            <v>-3.617799999999999</v>
          </cell>
          <cell r="AT85">
            <v>-3.8246000000000002</v>
          </cell>
          <cell r="AU85">
            <v>-3.6093000000000011</v>
          </cell>
          <cell r="AV85">
            <v>-3.8094000000000001</v>
          </cell>
          <cell r="AW85">
            <v>-2.2614000000000019</v>
          </cell>
          <cell r="AX85">
            <v>-3.884800000000002</v>
          </cell>
          <cell r="AY85">
            <v>-4.0558999999999976</v>
          </cell>
          <cell r="AZ85">
            <v>-3.7038999999999973</v>
          </cell>
          <cell r="BA85">
            <v>-3.5005000000000024</v>
          </cell>
          <cell r="BB85">
            <v>-2.7442000000000002</v>
          </cell>
          <cell r="BC85">
            <v>-5.5343999999999998</v>
          </cell>
          <cell r="BD85">
            <v>-9.1260000000000012</v>
          </cell>
          <cell r="BE85">
            <v>-11.991400000000001</v>
          </cell>
          <cell r="BF85">
            <v>-15.620200000000001</v>
          </cell>
          <cell r="BG85">
            <v>-19.6738</v>
          </cell>
          <cell r="BH85">
            <v>-23.996899999999997</v>
          </cell>
          <cell r="BI85">
            <v>-26.424064000000001</v>
          </cell>
          <cell r="BJ85">
            <v>-30.4818</v>
          </cell>
          <cell r="BK85">
            <v>-34.610039</v>
          </cell>
          <cell r="BL85">
            <v>-38.699938000000003</v>
          </cell>
          <cell r="BM85">
            <v>-42.305114069999995</v>
          </cell>
          <cell r="BN85">
            <v>-2.7442000000000002</v>
          </cell>
          <cell r="BO85">
            <v>-2.7901999999999996</v>
          </cell>
          <cell r="BP85">
            <v>-3.5916000000000015</v>
          </cell>
          <cell r="BQ85">
            <v>-2.8653999999999993</v>
          </cell>
          <cell r="BR85">
            <v>-3.6288</v>
          </cell>
          <cell r="BS85">
            <v>-4.0535999999999994</v>
          </cell>
          <cell r="BT85">
            <v>-4.3230999999999966</v>
          </cell>
          <cell r="BU85">
            <v>-2.4271640000000048</v>
          </cell>
          <cell r="BV85">
            <v>-4.0577359999999985</v>
          </cell>
          <cell r="BW85">
            <v>-4.1282390000000007</v>
          </cell>
          <cell r="BX85">
            <v>-4.0898990000000026</v>
          </cell>
          <cell r="BY85">
            <v>-3.6051760699999917</v>
          </cell>
          <cell r="BZ85">
            <v>-3.0602</v>
          </cell>
          <cell r="CA85">
            <v>-6.5480999999999998</v>
          </cell>
          <cell r="CB85">
            <v>-9.928799999999999</v>
          </cell>
          <cell r="CC85">
            <v>-12.9437</v>
          </cell>
          <cell r="CD85">
            <v>-16.698900000000002</v>
          </cell>
          <cell r="CE85">
            <v>-20.352416999999999</v>
          </cell>
          <cell r="CF85">
            <v>-24.192333000000001</v>
          </cell>
          <cell r="CG85">
            <v>-26.827309</v>
          </cell>
          <cell r="CH85">
            <v>-30.627331000000002</v>
          </cell>
          <cell r="CI85">
            <v>-34.877814999999998</v>
          </cell>
          <cell r="CJ85">
            <v>-38.912756999999999</v>
          </cell>
          <cell r="CK85">
            <v>-42.690806000000002</v>
          </cell>
          <cell r="CL85">
            <v>-3.0602</v>
          </cell>
          <cell r="CM85">
            <v>-3.4878999999999998</v>
          </cell>
          <cell r="CN85">
            <v>-3.3806999999999992</v>
          </cell>
          <cell r="CO85">
            <v>-3.0149000000000008</v>
          </cell>
          <cell r="CP85">
            <v>-3.7552000000000021</v>
          </cell>
          <cell r="CQ85">
            <v>-3.6535169999999972</v>
          </cell>
          <cell r="CR85">
            <v>-3.8399160000000023</v>
          </cell>
          <cell r="CS85">
            <v>-2.6349759999999982</v>
          </cell>
          <cell r="CT85">
            <v>-3.800022000000002</v>
          </cell>
          <cell r="CU85">
            <v>-4.2504839999999966</v>
          </cell>
          <cell r="CV85">
            <v>-4.0349420000000009</v>
          </cell>
          <cell r="CW85">
            <v>-3.7780490000000029</v>
          </cell>
          <cell r="CX85">
            <v>-2.7212999999999998</v>
          </cell>
          <cell r="CY85">
            <v>-5.4464000000000006</v>
          </cell>
          <cell r="CZ85">
            <v>-8.7766999999999999</v>
          </cell>
          <cell r="DA85">
            <v>-11.2216</v>
          </cell>
          <cell r="DB85">
            <v>-14.92</v>
          </cell>
          <cell r="DC85">
            <v>-18.606099999999998</v>
          </cell>
          <cell r="DD85">
            <v>-22.417899999999999</v>
          </cell>
          <cell r="DE85">
            <v>-24.335900000000002</v>
          </cell>
          <cell r="DF85">
            <v>-27.436400000000003</v>
          </cell>
          <cell r="DG85">
            <v>-31.810200000000002</v>
          </cell>
          <cell r="DH85">
            <v>-36.135300000000001</v>
          </cell>
          <cell r="DI85">
            <v>-40.060100000000006</v>
          </cell>
          <cell r="DJ85">
            <v>-2.7212999999999998</v>
          </cell>
          <cell r="DK85">
            <v>-2.7251000000000007</v>
          </cell>
          <cell r="DL85">
            <v>-3.3302999999999994</v>
          </cell>
          <cell r="DM85">
            <v>-2.4449000000000005</v>
          </cell>
          <cell r="DN85">
            <v>-3.6983999999999995</v>
          </cell>
          <cell r="DO85">
            <v>-3.6860999999999979</v>
          </cell>
          <cell r="DP85">
            <v>-3.8118000000000016</v>
          </cell>
          <cell r="DQ85">
            <v>-1.9180000000000028</v>
          </cell>
          <cell r="DR85">
            <v>-3.1005000000000003</v>
          </cell>
          <cell r="DS85">
            <v>-4.3737999999999992</v>
          </cell>
          <cell r="DT85">
            <v>-4.3250999999999991</v>
          </cell>
          <cell r="DU85">
            <v>-3.9248000000000047</v>
          </cell>
        </row>
        <row r="86">
          <cell r="A86" t="str">
            <v>CE-REDITR-120</v>
          </cell>
          <cell r="B86" t="str">
            <v>CE</v>
          </cell>
          <cell r="C86" t="str">
            <v>REDITR</v>
          </cell>
          <cell r="D86">
            <v>120</v>
          </cell>
          <cell r="E86" t="str">
            <v>Margine Diretto</v>
          </cell>
          <cell r="F86">
            <v>0.27263599999999988</v>
          </cell>
          <cell r="G86">
            <v>0.67237977000000093</v>
          </cell>
          <cell r="H86">
            <v>1.6801063399999956</v>
          </cell>
          <cell r="I86">
            <v>2.1346080500000006</v>
          </cell>
          <cell r="J86">
            <v>0</v>
          </cell>
          <cell r="K86">
            <v>0</v>
          </cell>
          <cell r="L86">
            <v>0</v>
          </cell>
          <cell r="M86">
            <v>0</v>
          </cell>
          <cell r="N86">
            <v>0</v>
          </cell>
          <cell r="O86">
            <v>0</v>
          </cell>
          <cell r="P86">
            <v>0</v>
          </cell>
          <cell r="Q86">
            <v>0</v>
          </cell>
          <cell r="R86">
            <v>0.27263599999999988</v>
          </cell>
          <cell r="S86">
            <v>0.39974377000000105</v>
          </cell>
          <cell r="T86">
            <v>1.0077265699999947</v>
          </cell>
          <cell r="U86">
            <v>0.45450171000000505</v>
          </cell>
          <cell r="V86">
            <v>-2.1346080500000006</v>
          </cell>
          <cell r="W86">
            <v>0</v>
          </cell>
          <cell r="X86">
            <v>0</v>
          </cell>
          <cell r="Y86">
            <v>0</v>
          </cell>
          <cell r="Z86">
            <v>0</v>
          </cell>
          <cell r="AA86">
            <v>0</v>
          </cell>
          <cell r="AB86">
            <v>0</v>
          </cell>
          <cell r="AC86">
            <v>0</v>
          </cell>
          <cell r="AD86">
            <v>0.56879999999999997</v>
          </cell>
          <cell r="AE86">
            <v>1.3567999999999998</v>
          </cell>
          <cell r="AF86">
            <v>2.1295000000000002</v>
          </cell>
          <cell r="AG86">
            <v>2.9672000000000018</v>
          </cell>
          <cell r="AH86">
            <v>3.8655000000000008</v>
          </cell>
          <cell r="AI86">
            <v>4.6688000000000009</v>
          </cell>
          <cell r="AJ86">
            <v>5.5714000000000006</v>
          </cell>
          <cell r="AK86">
            <v>5.8729000000000013</v>
          </cell>
          <cell r="AL86">
            <v>6.7562999999999995</v>
          </cell>
          <cell r="AM86">
            <v>7.7458999999999989</v>
          </cell>
          <cell r="AN86">
            <v>8.4860000000000042</v>
          </cell>
          <cell r="AO86">
            <v>9.2325000000000017</v>
          </cell>
          <cell r="AP86">
            <v>0.56879999999999997</v>
          </cell>
          <cell r="AQ86">
            <v>0.78799999999999937</v>
          </cell>
          <cell r="AR86">
            <v>0.77270000000000039</v>
          </cell>
          <cell r="AS86">
            <v>0.83770000000000167</v>
          </cell>
          <cell r="AT86">
            <v>0.89829999999999899</v>
          </cell>
          <cell r="AU86">
            <v>0.80330000000000013</v>
          </cell>
          <cell r="AV86">
            <v>0.90259999999999962</v>
          </cell>
          <cell r="AW86">
            <v>0.30150000000000077</v>
          </cell>
          <cell r="AX86">
            <v>0.88339999999999819</v>
          </cell>
          <cell r="AY86">
            <v>0.98959999999999937</v>
          </cell>
          <cell r="AZ86">
            <v>0.74010000000000531</v>
          </cell>
          <cell r="BA86">
            <v>0.7464999999999975</v>
          </cell>
          <cell r="BB86">
            <v>0.73799999999999999</v>
          </cell>
          <cell r="BC86">
            <v>1.1796000000000006</v>
          </cell>
          <cell r="BD86">
            <v>1.8022999999999989</v>
          </cell>
          <cell r="BE86">
            <v>2.3101000000000003</v>
          </cell>
          <cell r="BF86">
            <v>3.0523999999999987</v>
          </cell>
          <cell r="BG86">
            <v>3.7881</v>
          </cell>
          <cell r="BH86">
            <v>4.4388000000000041</v>
          </cell>
          <cell r="BI86">
            <v>4.7816729999999978</v>
          </cell>
          <cell r="BJ86">
            <v>5.3682999999999979</v>
          </cell>
          <cell r="BK86">
            <v>6.091740999999999</v>
          </cell>
          <cell r="BL86">
            <v>6.983594999999994</v>
          </cell>
          <cell r="BM86">
            <v>7.7421666999999914</v>
          </cell>
          <cell r="BN86">
            <v>0.73799999999999999</v>
          </cell>
          <cell r="BO86">
            <v>0.44160000000000066</v>
          </cell>
          <cell r="BP86">
            <v>0.62269999999999825</v>
          </cell>
          <cell r="BQ86">
            <v>0.50780000000000136</v>
          </cell>
          <cell r="BR86">
            <v>0.74229999999999841</v>
          </cell>
          <cell r="BS86">
            <v>0.73570000000000135</v>
          </cell>
          <cell r="BT86">
            <v>0.65070000000000405</v>
          </cell>
          <cell r="BU86">
            <v>0.34287299999999377</v>
          </cell>
          <cell r="BV86">
            <v>0.58662700000000001</v>
          </cell>
          <cell r="BW86">
            <v>0.72344100000000111</v>
          </cell>
          <cell r="BX86">
            <v>0.89185399999999504</v>
          </cell>
          <cell r="BY86">
            <v>0.75857169999999741</v>
          </cell>
          <cell r="BZ86">
            <v>0.6633</v>
          </cell>
          <cell r="CA86">
            <v>1.2923999999999998</v>
          </cell>
          <cell r="CB86">
            <v>2.0287000000000006</v>
          </cell>
          <cell r="CC86">
            <v>2.6318000000000001</v>
          </cell>
          <cell r="CD86">
            <v>3.5003999999999991</v>
          </cell>
          <cell r="CE86">
            <v>4.3015560000000015</v>
          </cell>
          <cell r="CF86">
            <v>5.1400569999999988</v>
          </cell>
          <cell r="CG86">
            <v>5.6347530000000035</v>
          </cell>
          <cell r="CH86">
            <v>6.4235140000000008</v>
          </cell>
          <cell r="CI86">
            <v>7.4180840000000003</v>
          </cell>
          <cell r="CJ86">
            <v>8.3121420000000015</v>
          </cell>
          <cell r="CK86">
            <v>8.8821689999999975</v>
          </cell>
          <cell r="CL86">
            <v>0.6633</v>
          </cell>
          <cell r="CM86">
            <v>0.62909999999999933</v>
          </cell>
          <cell r="CN86">
            <v>0.73630000000000084</v>
          </cell>
          <cell r="CO86">
            <v>0.60309999999999953</v>
          </cell>
          <cell r="CP86">
            <v>0.86859999999999893</v>
          </cell>
          <cell r="CQ86">
            <v>0.80115600000000242</v>
          </cell>
          <cell r="CR86">
            <v>0.83850099999999728</v>
          </cell>
          <cell r="CS86">
            <v>0.49469600000000469</v>
          </cell>
          <cell r="CT86">
            <v>0.78876099999999738</v>
          </cell>
          <cell r="CU86">
            <v>0.99456999999999951</v>
          </cell>
          <cell r="CV86">
            <v>0.89405800000000113</v>
          </cell>
          <cell r="CW86">
            <v>0.57002699999999606</v>
          </cell>
          <cell r="CX86">
            <v>0.63739999999999997</v>
          </cell>
          <cell r="CY86">
            <v>1.1750999999999996</v>
          </cell>
          <cell r="CZ86">
            <v>1.8280999999999992</v>
          </cell>
          <cell r="DA86">
            <v>2.4146999999999998</v>
          </cell>
          <cell r="DB86">
            <v>3.3408999999999995</v>
          </cell>
          <cell r="DC86">
            <v>4.0632000000000019</v>
          </cell>
          <cell r="DD86">
            <v>4.8893000000000022</v>
          </cell>
          <cell r="DE86">
            <v>5.3222999999999985</v>
          </cell>
          <cell r="DF86">
            <v>5.9884999999999984</v>
          </cell>
          <cell r="DG86">
            <v>6.9934999999999974</v>
          </cell>
          <cell r="DH86">
            <v>8.054000000000002</v>
          </cell>
          <cell r="DI86">
            <v>8.9176999999999964</v>
          </cell>
          <cell r="DJ86">
            <v>0.63739999999999997</v>
          </cell>
          <cell r="DK86">
            <v>0.53769999999999962</v>
          </cell>
          <cell r="DL86">
            <v>0.65299999999999958</v>
          </cell>
          <cell r="DM86">
            <v>0.58660000000000068</v>
          </cell>
          <cell r="DN86">
            <v>0.92619999999999969</v>
          </cell>
          <cell r="DO86">
            <v>0.72230000000000238</v>
          </cell>
          <cell r="DP86">
            <v>0.82610000000000028</v>
          </cell>
          <cell r="DQ86">
            <v>0.43299999999999628</v>
          </cell>
          <cell r="DR86">
            <v>0.6661999999999999</v>
          </cell>
          <cell r="DS86">
            <v>1.004999999999999</v>
          </cell>
          <cell r="DT86">
            <v>1.0605000000000047</v>
          </cell>
          <cell r="DU86">
            <v>0.86369999999999436</v>
          </cell>
        </row>
        <row r="87">
          <cell r="A87" t="str">
            <v>CE-REDITR-130</v>
          </cell>
          <cell r="B87" t="str">
            <v>CE</v>
          </cell>
          <cell r="C87" t="str">
            <v>REDITR</v>
          </cell>
          <cell r="D87">
            <v>130</v>
          </cell>
          <cell r="E87" t="str">
            <v>MD %</v>
          </cell>
          <cell r="F87">
            <v>9.4954493338738649E-2</v>
          </cell>
          <cell r="G87">
            <v>0.11545282523623875</v>
          </cell>
          <cell r="H87">
            <v>0.1863335777346484</v>
          </cell>
          <cell r="I87">
            <v>0.17864589915223447</v>
          </cell>
          <cell r="J87" t="e">
            <v>#DIV/0!</v>
          </cell>
          <cell r="K87" t="e">
            <v>#DIV/0!</v>
          </cell>
          <cell r="L87" t="e">
            <v>#DIV/0!</v>
          </cell>
          <cell r="M87" t="e">
            <v>#DIV/0!</v>
          </cell>
          <cell r="N87" t="e">
            <v>#DIV/0!</v>
          </cell>
          <cell r="O87" t="e">
            <v>#DIV/0!</v>
          </cell>
          <cell r="P87" t="e">
            <v>#DIV/0!</v>
          </cell>
          <cell r="Q87" t="e">
            <v>#DIV/0!</v>
          </cell>
          <cell r="R87">
            <v>9.4954493338738649E-2</v>
          </cell>
          <cell r="S87">
            <v>0.13538609580094532</v>
          </cell>
          <cell r="T87">
            <v>0.31562367173254807</v>
          </cell>
          <cell r="U87">
            <v>0.1550056111308564</v>
          </cell>
          <cell r="V87">
            <v>0.17864589915223447</v>
          </cell>
          <cell r="W87" t="e">
            <v>#DIV/0!</v>
          </cell>
          <cell r="X87" t="e">
            <v>#DIV/0!</v>
          </cell>
          <cell r="Y87" t="e">
            <v>#DIV/0!</v>
          </cell>
          <cell r="Z87" t="e">
            <v>#DIV/0!</v>
          </cell>
          <cell r="AA87" t="e">
            <v>#DIV/0!</v>
          </cell>
          <cell r="AB87" t="e">
            <v>#DIV/0!</v>
          </cell>
          <cell r="AC87" t="e">
            <v>#DIV/0!</v>
          </cell>
          <cell r="AD87">
            <v>0.16542577943229408</v>
          </cell>
          <cell r="AE87">
            <v>0.17384842078288165</v>
          </cell>
          <cell r="AF87">
            <v>0.17540608217192186</v>
          </cell>
          <cell r="AG87">
            <v>0.17879114721105827</v>
          </cell>
          <cell r="AH87">
            <v>0.18131883595699574</v>
          </cell>
          <cell r="AI87">
            <v>0.18144368359280882</v>
          </cell>
          <cell r="AJ87">
            <v>0.18300846817372568</v>
          </cell>
          <cell r="AK87">
            <v>0.17793269769710635</v>
          </cell>
          <cell r="AL87">
            <v>0.17885875392129608</v>
          </cell>
          <cell r="AM87">
            <v>0.18089444184960296</v>
          </cell>
          <cell r="AN87">
            <v>0.17954468517264732</v>
          </cell>
          <cell r="AO87">
            <v>0.17923356176350685</v>
          </cell>
          <cell r="AP87">
            <v>0.16542577943229408</v>
          </cell>
          <cell r="AQ87">
            <v>0.18048143652229667</v>
          </cell>
          <cell r="AR87">
            <v>0.17820982956249001</v>
          </cell>
          <cell r="AS87">
            <v>0.18801481315228405</v>
          </cell>
          <cell r="AT87">
            <v>0.19020093586567557</v>
          </cell>
          <cell r="AU87">
            <v>0.18204686579340976</v>
          </cell>
          <cell r="AV87">
            <v>0.19155348047538193</v>
          </cell>
          <cell r="AW87">
            <v>0.11764017324125033</v>
          </cell>
          <cell r="AX87">
            <v>0.18526907428379644</v>
          </cell>
          <cell r="AY87">
            <v>0.19613516995342384</v>
          </cell>
          <cell r="AZ87">
            <v>0.16653915391539265</v>
          </cell>
          <cell r="BA87">
            <v>0.17577113256416235</v>
          </cell>
          <cell r="BB87">
            <v>0.21193498363103783</v>
          </cell>
          <cell r="BC87">
            <v>0.17569258266309212</v>
          </cell>
          <cell r="BD87">
            <v>0.16492043593239561</v>
          </cell>
          <cell r="BE87">
            <v>0.16152851099535015</v>
          </cell>
          <cell r="BF87">
            <v>0.1634694686331844</v>
          </cell>
          <cell r="BG87">
            <v>0.16145751196620906</v>
          </cell>
          <cell r="BH87">
            <v>0.15609955091662958</v>
          </cell>
          <cell r="BI87">
            <v>0.15323057423703845</v>
          </cell>
          <cell r="BJ87">
            <v>0.1497429574812901</v>
          </cell>
          <cell r="BK87">
            <v>0.14966768038154593</v>
          </cell>
          <cell r="BL87">
            <v>0.15286897797506149</v>
          </cell>
          <cell r="BM87">
            <v>0.15469705008710294</v>
          </cell>
          <cell r="BN87">
            <v>0.21193498363103783</v>
          </cell>
          <cell r="BO87">
            <v>0.1366421189430041</v>
          </cell>
          <cell r="BP87">
            <v>0.14775882115653804</v>
          </cell>
          <cell r="BQ87">
            <v>0.15053954701766906</v>
          </cell>
          <cell r="BR87">
            <v>0.16981995378737588</v>
          </cell>
          <cell r="BS87">
            <v>0.15361326289854493</v>
          </cell>
          <cell r="BT87">
            <v>0.13082552575495676</v>
          </cell>
          <cell r="BU87">
            <v>0.12377921305744073</v>
          </cell>
          <cell r="BV87">
            <v>0.12630946375207971</v>
          </cell>
          <cell r="BW87">
            <v>0.14911144180984748</v>
          </cell>
          <cell r="BX87">
            <v>0.17902413066243861</v>
          </cell>
          <cell r="BY87">
            <v>0.17383490980277241</v>
          </cell>
          <cell r="BZ87">
            <v>0.17813884785819792</v>
          </cell>
          <cell r="CA87">
            <v>0.16483642624832598</v>
          </cell>
          <cell r="CB87">
            <v>0.16965920970102452</v>
          </cell>
          <cell r="CC87">
            <v>0.16897049853937274</v>
          </cell>
          <cell r="CD87">
            <v>0.17329313392048235</v>
          </cell>
          <cell r="CE87">
            <v>0.17447719278349177</v>
          </cell>
          <cell r="CF87">
            <v>0.17523485130260436</v>
          </cell>
          <cell r="CG87">
            <v>0.17357963890279068</v>
          </cell>
          <cell r="CH87">
            <v>0.17337024297286607</v>
          </cell>
          <cell r="CI87">
            <v>0.17538541975428873</v>
          </cell>
          <cell r="CJ87">
            <v>0.17601185340809308</v>
          </cell>
          <cell r="CK87">
            <v>0.17222525945032252</v>
          </cell>
          <cell r="CL87">
            <v>0.17813884785819792</v>
          </cell>
          <cell r="CM87">
            <v>0.15280544085499137</v>
          </cell>
          <cell r="CN87">
            <v>0.17884381831430674</v>
          </cell>
          <cell r="CO87">
            <v>0.16669430624654491</v>
          </cell>
          <cell r="CP87">
            <v>0.1878541459405681</v>
          </cell>
          <cell r="CQ87">
            <v>0.17984619746499966</v>
          </cell>
          <cell r="CR87">
            <v>0.17922750366202869</v>
          </cell>
          <cell r="CS87">
            <v>0.15806640440276304</v>
          </cell>
          <cell r="CT87">
            <v>0.17188893002785216</v>
          </cell>
          <cell r="CU87">
            <v>0.18962054537474737</v>
          </cell>
          <cell r="CV87">
            <v>0.18138729965510261</v>
          </cell>
          <cell r="CW87">
            <v>0.13109867444819184</v>
          </cell>
          <cell r="CX87">
            <v>0.18977580611546135</v>
          </cell>
          <cell r="CY87">
            <v>0.17746734123687979</v>
          </cell>
          <cell r="CZ87">
            <v>0.17238420337960161</v>
          </cell>
          <cell r="DA87">
            <v>0.17707882636785638</v>
          </cell>
          <cell r="DB87">
            <v>0.18295374269614312</v>
          </cell>
          <cell r="DC87">
            <v>0.17923800029114273</v>
          </cell>
          <cell r="DD87">
            <v>0.17904801664030007</v>
          </cell>
          <cell r="DE87">
            <v>0.1794545859155309</v>
          </cell>
          <cell r="DF87">
            <v>0.17916283967940064</v>
          </cell>
          <cell r="DG87">
            <v>0.18022765870264942</v>
          </cell>
          <cell r="DH87">
            <v>0.18226131665357906</v>
          </cell>
          <cell r="DI87">
            <v>0.18207636929384324</v>
          </cell>
          <cell r="DJ87">
            <v>0.18977580611546135</v>
          </cell>
          <cell r="DK87">
            <v>0.16479710677945308</v>
          </cell>
          <cell r="DL87">
            <v>0.16393442622950813</v>
          </cell>
          <cell r="DM87">
            <v>0.19350156688108211</v>
          </cell>
          <cell r="DN87">
            <v>0.20027678069454652</v>
          </cell>
          <cell r="DO87">
            <v>0.16384629343979729</v>
          </cell>
          <cell r="DP87">
            <v>0.17811940749045904</v>
          </cell>
          <cell r="DQ87">
            <v>0.18417694598043235</v>
          </cell>
          <cell r="DR87">
            <v>0.17686569145405789</v>
          </cell>
          <cell r="DS87">
            <v>0.18684464936417033</v>
          </cell>
          <cell r="DT87">
            <v>0.19691399286987596</v>
          </cell>
          <cell r="DU87">
            <v>0.18036963558525521</v>
          </cell>
        </row>
        <row r="88">
          <cell r="A88" t="str">
            <v>CE-REDITR-140</v>
          </cell>
          <cell r="B88" t="str">
            <v>CE</v>
          </cell>
          <cell r="C88" t="str">
            <v>REDITR</v>
          </cell>
          <cell r="D88">
            <v>140</v>
          </cell>
          <cell r="E88" t="str">
            <v>Fondi rettificativi dell'attivo</v>
          </cell>
          <cell r="F88">
            <v>0</v>
          </cell>
          <cell r="G88">
            <v>0</v>
          </cell>
          <cell r="H88">
            <v>0</v>
          </cell>
          <cell r="I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J88">
            <v>0</v>
          </cell>
          <cell r="BK88">
            <v>0</v>
          </cell>
          <cell r="BL88">
            <v>0</v>
          </cell>
          <cell r="BM88">
            <v>0</v>
          </cell>
          <cell r="BN88">
            <v>0</v>
          </cell>
          <cell r="BO88">
            <v>0</v>
          </cell>
          <cell r="BP88">
            <v>0</v>
          </cell>
          <cell r="BQ88">
            <v>0</v>
          </cell>
          <cell r="BR88">
            <v>0</v>
          </cell>
          <cell r="BS88">
            <v>0</v>
          </cell>
          <cell r="BT88">
            <v>0</v>
          </cell>
          <cell r="BU88">
            <v>0</v>
          </cell>
          <cell r="BV88">
            <v>0</v>
          </cell>
          <cell r="BW88">
            <v>0</v>
          </cell>
          <cell r="BX88">
            <v>0</v>
          </cell>
          <cell r="BY88">
            <v>0</v>
          </cell>
          <cell r="BZ88">
            <v>0</v>
          </cell>
          <cell r="CA88">
            <v>0</v>
          </cell>
          <cell r="CB88">
            <v>0</v>
          </cell>
          <cell r="CC88">
            <v>0</v>
          </cell>
          <cell r="CD88">
            <v>0</v>
          </cell>
          <cell r="CE88">
            <v>0</v>
          </cell>
          <cell r="CF88">
            <v>0</v>
          </cell>
          <cell r="CG88">
            <v>0</v>
          </cell>
          <cell r="CH88">
            <v>0</v>
          </cell>
          <cell r="CI88">
            <v>0</v>
          </cell>
          <cell r="CJ88">
            <v>0</v>
          </cell>
          <cell r="CK88">
            <v>0</v>
          </cell>
          <cell r="CL88">
            <v>0</v>
          </cell>
          <cell r="CM88">
            <v>0</v>
          </cell>
          <cell r="CN88">
            <v>0</v>
          </cell>
          <cell r="CO88">
            <v>0</v>
          </cell>
          <cell r="CP88">
            <v>0</v>
          </cell>
          <cell r="CQ88">
            <v>0</v>
          </cell>
          <cell r="CR88">
            <v>0</v>
          </cell>
          <cell r="CS88">
            <v>0</v>
          </cell>
          <cell r="CT88">
            <v>0</v>
          </cell>
          <cell r="CU88">
            <v>0</v>
          </cell>
          <cell r="CV88">
            <v>0</v>
          </cell>
          <cell r="CW88">
            <v>0</v>
          </cell>
          <cell r="CX88">
            <v>0</v>
          </cell>
          <cell r="CY88">
            <v>0</v>
          </cell>
          <cell r="CZ88">
            <v>0</v>
          </cell>
          <cell r="DA88">
            <v>0</v>
          </cell>
          <cell r="DB88">
            <v>0</v>
          </cell>
          <cell r="DC88">
            <v>0</v>
          </cell>
          <cell r="DD88">
            <v>0</v>
          </cell>
          <cell r="DE88">
            <v>0</v>
          </cell>
          <cell r="DF88">
            <v>0</v>
          </cell>
          <cell r="DG88">
            <v>0</v>
          </cell>
          <cell r="DH88">
            <v>0</v>
          </cell>
          <cell r="DI88">
            <v>0</v>
          </cell>
          <cell r="DJ88">
            <v>0</v>
          </cell>
          <cell r="DK88">
            <v>0</v>
          </cell>
          <cell r="DL88">
            <v>0</v>
          </cell>
          <cell r="DM88">
            <v>0</v>
          </cell>
          <cell r="DN88">
            <v>0</v>
          </cell>
          <cell r="DO88">
            <v>0</v>
          </cell>
          <cell r="DP88">
            <v>0</v>
          </cell>
          <cell r="DQ88">
            <v>0</v>
          </cell>
          <cell r="DR88">
            <v>0</v>
          </cell>
          <cell r="DS88">
            <v>0</v>
          </cell>
          <cell r="DT88">
            <v>0</v>
          </cell>
          <cell r="DU88">
            <v>0</v>
          </cell>
        </row>
        <row r="89">
          <cell r="A89" t="str">
            <v>CE-REDITR-150</v>
          </cell>
          <cell r="B89" t="str">
            <v>CE</v>
          </cell>
          <cell r="C89" t="str">
            <v>REDITR</v>
          </cell>
          <cell r="D89">
            <v>150</v>
          </cell>
          <cell r="E89" t="str">
            <v>Altri Fondi</v>
          </cell>
          <cell r="F89">
            <v>0.19573699999999999</v>
          </cell>
          <cell r="G89">
            <v>0.23517246999999999</v>
          </cell>
          <cell r="H89">
            <v>-0.21282323</v>
          </cell>
          <cell r="I89">
            <v>6.8366870000000052E-2</v>
          </cell>
          <cell r="R89">
            <v>0.19573699999999999</v>
          </cell>
          <cell r="S89">
            <v>3.943547E-2</v>
          </cell>
          <cell r="T89">
            <v>-0.4479957</v>
          </cell>
          <cell r="U89">
            <v>0.28119010000000005</v>
          </cell>
          <cell r="V89">
            <v>-6.8366870000000052E-2</v>
          </cell>
          <cell r="W89">
            <v>0</v>
          </cell>
          <cell r="X89">
            <v>0</v>
          </cell>
          <cell r="Y89">
            <v>0</v>
          </cell>
          <cell r="Z89">
            <v>0</v>
          </cell>
          <cell r="AA89">
            <v>0</v>
          </cell>
          <cell r="AB89">
            <v>0</v>
          </cell>
          <cell r="AC89">
            <v>0</v>
          </cell>
          <cell r="AD89">
            <v>1.9699999999999999E-2</v>
          </cell>
          <cell r="AE89">
            <v>6.5700000000000008E-2</v>
          </cell>
          <cell r="AF89">
            <v>6.5700000000000008E-2</v>
          </cell>
          <cell r="AG89">
            <v>6.5700000000000008E-2</v>
          </cell>
          <cell r="AH89">
            <v>6.5700000000000008E-2</v>
          </cell>
          <cell r="AI89">
            <v>0.18709999999999999</v>
          </cell>
          <cell r="AJ89">
            <v>0.18709999999999999</v>
          </cell>
          <cell r="AK89">
            <v>0.18709999999999999</v>
          </cell>
          <cell r="AL89">
            <v>0.18709999999999999</v>
          </cell>
          <cell r="AM89">
            <v>0.18709999999999999</v>
          </cell>
          <cell r="AN89">
            <v>0.18709999999999999</v>
          </cell>
          <cell r="AO89">
            <v>0.18709999999999999</v>
          </cell>
          <cell r="AP89">
            <v>1.9699999999999999E-2</v>
          </cell>
          <cell r="AQ89">
            <v>4.6000000000000013E-2</v>
          </cell>
          <cell r="AR89">
            <v>0</v>
          </cell>
          <cell r="AS89">
            <v>0</v>
          </cell>
          <cell r="AT89">
            <v>0</v>
          </cell>
          <cell r="AU89">
            <v>0.12139999999999998</v>
          </cell>
          <cell r="AV89">
            <v>0</v>
          </cell>
          <cell r="AW89">
            <v>0</v>
          </cell>
          <cell r="AX89">
            <v>0</v>
          </cell>
          <cell r="AY89">
            <v>0</v>
          </cell>
          <cell r="AZ89">
            <v>0</v>
          </cell>
          <cell r="BA89">
            <v>0</v>
          </cell>
          <cell r="BB89">
            <v>-0.19719999999999999</v>
          </cell>
          <cell r="BC89">
            <v>-0.16250000000000001</v>
          </cell>
          <cell r="BD89">
            <v>1.4E-3</v>
          </cell>
          <cell r="BE89">
            <v>3.8E-3</v>
          </cell>
          <cell r="BF89">
            <v>-0.3039</v>
          </cell>
          <cell r="BG89">
            <v>-0.3926</v>
          </cell>
          <cell r="BH89">
            <v>-0.2918</v>
          </cell>
          <cell r="BI89">
            <v>-0.25402000000000002</v>
          </cell>
          <cell r="BJ89">
            <v>-0.13059999999999999</v>
          </cell>
          <cell r="BK89">
            <v>-7.7904000000000001E-2</v>
          </cell>
          <cell r="BL89">
            <v>-0.305815</v>
          </cell>
          <cell r="BM89">
            <v>-0.16747915999999999</v>
          </cell>
          <cell r="BN89">
            <v>-0.19719999999999999</v>
          </cell>
          <cell r="BO89">
            <v>3.4699999999999981E-2</v>
          </cell>
          <cell r="BP89">
            <v>0.16390000000000002</v>
          </cell>
          <cell r="BQ89">
            <v>2.4000000000000002E-3</v>
          </cell>
          <cell r="BR89">
            <v>-0.30770000000000003</v>
          </cell>
          <cell r="BS89">
            <v>-8.8700000000000001E-2</v>
          </cell>
          <cell r="BT89">
            <v>0.1008</v>
          </cell>
          <cell r="BU89">
            <v>3.777999999999998E-2</v>
          </cell>
          <cell r="BV89">
            <v>0.12342000000000003</v>
          </cell>
          <cell r="BW89">
            <v>5.2695999999999993E-2</v>
          </cell>
          <cell r="BX89">
            <v>-0.227911</v>
          </cell>
          <cell r="BY89">
            <v>0.13833584000000002</v>
          </cell>
          <cell r="BZ89">
            <v>0</v>
          </cell>
          <cell r="CA89">
            <v>0</v>
          </cell>
          <cell r="CB89">
            <v>0</v>
          </cell>
          <cell r="CC89">
            <v>0</v>
          </cell>
          <cell r="CD89">
            <v>0</v>
          </cell>
          <cell r="CE89">
            <v>0</v>
          </cell>
          <cell r="CF89">
            <v>0</v>
          </cell>
          <cell r="CG89">
            <v>0</v>
          </cell>
          <cell r="CH89">
            <v>0</v>
          </cell>
          <cell r="CI89">
            <v>0</v>
          </cell>
          <cell r="CJ89">
            <v>0</v>
          </cell>
          <cell r="CK89">
            <v>0</v>
          </cell>
          <cell r="CL89">
            <v>0</v>
          </cell>
          <cell r="CM89">
            <v>0</v>
          </cell>
          <cell r="CN89">
            <v>0</v>
          </cell>
          <cell r="CO89">
            <v>0</v>
          </cell>
          <cell r="CP89">
            <v>0</v>
          </cell>
          <cell r="CQ89">
            <v>0</v>
          </cell>
          <cell r="CR89">
            <v>0</v>
          </cell>
          <cell r="CS89">
            <v>0</v>
          </cell>
          <cell r="CT89">
            <v>0</v>
          </cell>
          <cell r="CU89">
            <v>0</v>
          </cell>
          <cell r="CV89">
            <v>0</v>
          </cell>
          <cell r="CW89">
            <v>0</v>
          </cell>
          <cell r="CX89">
            <v>-5.8200000000000016E-2</v>
          </cell>
          <cell r="CY89">
            <v>0.13780000000000003</v>
          </cell>
          <cell r="CZ89">
            <v>0.253</v>
          </cell>
          <cell r="DA89">
            <v>0.22470000000000004</v>
          </cell>
          <cell r="DB89">
            <v>0.27280000000000004</v>
          </cell>
          <cell r="DC89">
            <v>0.47699999999999998</v>
          </cell>
          <cell r="DD89">
            <v>0.62139999999999995</v>
          </cell>
          <cell r="DE89">
            <v>0.49229999999999996</v>
          </cell>
          <cell r="DF89">
            <v>0.50209999999999999</v>
          </cell>
          <cell r="DG89">
            <v>0.57199999999999995</v>
          </cell>
          <cell r="DH89">
            <v>0.67799999999999994</v>
          </cell>
          <cell r="DI89">
            <v>0.57769999999999999</v>
          </cell>
          <cell r="DJ89">
            <v>-5.8200000000000016E-2</v>
          </cell>
          <cell r="DK89">
            <v>0.19600000000000006</v>
          </cell>
          <cell r="DL89">
            <v>0.11519999999999997</v>
          </cell>
          <cell r="DM89">
            <v>-2.8299999999999964E-2</v>
          </cell>
          <cell r="DN89">
            <v>4.8100000000000004E-2</v>
          </cell>
          <cell r="DO89">
            <v>0.20419999999999994</v>
          </cell>
          <cell r="DP89">
            <v>0.14439999999999997</v>
          </cell>
          <cell r="DQ89">
            <v>-0.12909999999999999</v>
          </cell>
          <cell r="DR89">
            <v>9.8000000000000309E-3</v>
          </cell>
          <cell r="DS89">
            <v>6.9899999999999962E-2</v>
          </cell>
          <cell r="DT89">
            <v>0.10599999999999998</v>
          </cell>
          <cell r="DU89">
            <v>-0.10029999999999994</v>
          </cell>
        </row>
        <row r="90">
          <cell r="A90" t="str">
            <v>CE-REDITR-160</v>
          </cell>
          <cell r="B90" t="str">
            <v>CE</v>
          </cell>
          <cell r="C90" t="str">
            <v>REDITR</v>
          </cell>
          <cell r="D90">
            <v>160</v>
          </cell>
          <cell r="E90" t="str">
            <v>(Acc)/Utilizzo Fondo Rischi</v>
          </cell>
          <cell r="F90">
            <v>0.19573699999999999</v>
          </cell>
          <cell r="G90">
            <v>0.23517246999999999</v>
          </cell>
          <cell r="H90">
            <v>-0.21282323</v>
          </cell>
          <cell r="I90">
            <v>6.8366870000000052E-2</v>
          </cell>
          <cell r="J90">
            <v>0</v>
          </cell>
          <cell r="K90">
            <v>0</v>
          </cell>
          <cell r="L90">
            <v>0</v>
          </cell>
          <cell r="M90">
            <v>0</v>
          </cell>
          <cell r="N90">
            <v>0</v>
          </cell>
          <cell r="O90">
            <v>0</v>
          </cell>
          <cell r="P90">
            <v>0</v>
          </cell>
          <cell r="Q90">
            <v>0</v>
          </cell>
          <cell r="R90">
            <v>0.19573699999999999</v>
          </cell>
          <cell r="S90">
            <v>3.943547E-2</v>
          </cell>
          <cell r="T90">
            <v>-0.4479957</v>
          </cell>
          <cell r="U90">
            <v>0.28119010000000005</v>
          </cell>
          <cell r="V90">
            <v>-6.8366870000000052E-2</v>
          </cell>
          <cell r="W90">
            <v>0</v>
          </cell>
          <cell r="X90">
            <v>0</v>
          </cell>
          <cell r="Y90">
            <v>0</v>
          </cell>
          <cell r="Z90">
            <v>0</v>
          </cell>
          <cell r="AA90">
            <v>0</v>
          </cell>
          <cell r="AB90">
            <v>0</v>
          </cell>
          <cell r="AC90">
            <v>0</v>
          </cell>
          <cell r="AD90">
            <v>1.9699999999999999E-2</v>
          </cell>
          <cell r="AE90">
            <v>6.5700000000000008E-2</v>
          </cell>
          <cell r="AF90">
            <v>6.5700000000000008E-2</v>
          </cell>
          <cell r="AG90">
            <v>6.5700000000000008E-2</v>
          </cell>
          <cell r="AH90">
            <v>6.5700000000000008E-2</v>
          </cell>
          <cell r="AI90">
            <v>0.18709999999999999</v>
          </cell>
          <cell r="AJ90">
            <v>0.18709999999999999</v>
          </cell>
          <cell r="AK90">
            <v>0.18709999999999999</v>
          </cell>
          <cell r="AL90">
            <v>0.18709999999999999</v>
          </cell>
          <cell r="AM90">
            <v>0.18709999999999999</v>
          </cell>
          <cell r="AN90">
            <v>0.18709999999999999</v>
          </cell>
          <cell r="AO90">
            <v>0.18709999999999999</v>
          </cell>
          <cell r="AP90">
            <v>1.9699999999999999E-2</v>
          </cell>
          <cell r="AQ90">
            <v>4.6000000000000013E-2</v>
          </cell>
          <cell r="AR90">
            <v>0</v>
          </cell>
          <cell r="AS90">
            <v>0</v>
          </cell>
          <cell r="AT90">
            <v>0</v>
          </cell>
          <cell r="AU90">
            <v>0.12139999999999998</v>
          </cell>
          <cell r="AV90">
            <v>0</v>
          </cell>
          <cell r="AW90">
            <v>0</v>
          </cell>
          <cell r="AX90">
            <v>0</v>
          </cell>
          <cell r="AY90">
            <v>0</v>
          </cell>
          <cell r="AZ90">
            <v>0</v>
          </cell>
          <cell r="BA90">
            <v>0</v>
          </cell>
          <cell r="BB90">
            <v>-0.19719999999999999</v>
          </cell>
          <cell r="BC90">
            <v>-0.16250000000000001</v>
          </cell>
          <cell r="BD90">
            <v>1.4E-3</v>
          </cell>
          <cell r="BE90">
            <v>3.8E-3</v>
          </cell>
          <cell r="BF90">
            <v>-0.3039</v>
          </cell>
          <cell r="BG90">
            <v>-0.3926</v>
          </cell>
          <cell r="BH90">
            <v>-0.2918</v>
          </cell>
          <cell r="BI90">
            <v>-0.25402000000000002</v>
          </cell>
          <cell r="BJ90">
            <v>-0.13059999999999999</v>
          </cell>
          <cell r="BK90">
            <v>-7.7904000000000001E-2</v>
          </cell>
          <cell r="BL90">
            <v>-0.305815</v>
          </cell>
          <cell r="BM90">
            <v>-0.16747915999999999</v>
          </cell>
          <cell r="BN90">
            <v>-0.19719999999999999</v>
          </cell>
          <cell r="BO90">
            <v>3.4699999999999981E-2</v>
          </cell>
          <cell r="BP90">
            <v>0.16390000000000002</v>
          </cell>
          <cell r="BQ90">
            <v>2.4000000000000002E-3</v>
          </cell>
          <cell r="BR90">
            <v>-0.30770000000000003</v>
          </cell>
          <cell r="BS90">
            <v>-8.8700000000000001E-2</v>
          </cell>
          <cell r="BT90">
            <v>0.1008</v>
          </cell>
          <cell r="BU90">
            <v>3.777999999999998E-2</v>
          </cell>
          <cell r="BV90">
            <v>0.12342000000000003</v>
          </cell>
          <cell r="BW90">
            <v>5.2695999999999993E-2</v>
          </cell>
          <cell r="BX90">
            <v>-0.227911</v>
          </cell>
          <cell r="BY90">
            <v>0.13833584000000002</v>
          </cell>
          <cell r="BZ90">
            <v>0</v>
          </cell>
          <cell r="CA90">
            <v>0</v>
          </cell>
          <cell r="CB90">
            <v>0</v>
          </cell>
          <cell r="CC90">
            <v>0</v>
          </cell>
          <cell r="CD90">
            <v>0</v>
          </cell>
          <cell r="CE90">
            <v>0</v>
          </cell>
          <cell r="CF90">
            <v>0</v>
          </cell>
          <cell r="CG90">
            <v>0</v>
          </cell>
          <cell r="CH90">
            <v>0</v>
          </cell>
          <cell r="CI90">
            <v>0</v>
          </cell>
          <cell r="CJ90">
            <v>0</v>
          </cell>
          <cell r="CK90">
            <v>0</v>
          </cell>
          <cell r="CL90">
            <v>0</v>
          </cell>
          <cell r="CM90">
            <v>0</v>
          </cell>
          <cell r="CN90">
            <v>0</v>
          </cell>
          <cell r="CO90">
            <v>0</v>
          </cell>
          <cell r="CP90">
            <v>0</v>
          </cell>
          <cell r="CQ90">
            <v>0</v>
          </cell>
          <cell r="CR90">
            <v>0</v>
          </cell>
          <cell r="CS90">
            <v>0</v>
          </cell>
          <cell r="CT90">
            <v>0</v>
          </cell>
          <cell r="CU90">
            <v>0</v>
          </cell>
          <cell r="CV90">
            <v>0</v>
          </cell>
          <cell r="CW90">
            <v>0</v>
          </cell>
          <cell r="CX90">
            <v>-5.8200000000000016E-2</v>
          </cell>
          <cell r="CY90">
            <v>0.13780000000000003</v>
          </cell>
          <cell r="CZ90">
            <v>0.253</v>
          </cell>
          <cell r="DA90">
            <v>0.22470000000000004</v>
          </cell>
          <cell r="DB90">
            <v>0.27280000000000004</v>
          </cell>
          <cell r="DC90">
            <v>0.47699999999999998</v>
          </cell>
          <cell r="DD90">
            <v>0.62139999999999995</v>
          </cell>
          <cell r="DE90">
            <v>0.49229999999999996</v>
          </cell>
          <cell r="DF90">
            <v>0.50209999999999999</v>
          </cell>
          <cell r="DG90">
            <v>0.57199999999999995</v>
          </cell>
          <cell r="DH90">
            <v>0.67799999999999994</v>
          </cell>
          <cell r="DI90">
            <v>0.57769999999999999</v>
          </cell>
          <cell r="DJ90">
            <v>-5.8200000000000016E-2</v>
          </cell>
          <cell r="DK90">
            <v>0.19600000000000006</v>
          </cell>
          <cell r="DL90">
            <v>0.11519999999999997</v>
          </cell>
          <cell r="DM90">
            <v>-2.8299999999999964E-2</v>
          </cell>
          <cell r="DN90">
            <v>4.8100000000000004E-2</v>
          </cell>
          <cell r="DO90">
            <v>0.20419999999999994</v>
          </cell>
          <cell r="DP90">
            <v>0.14439999999999997</v>
          </cell>
          <cell r="DQ90">
            <v>-0.12909999999999999</v>
          </cell>
          <cell r="DR90">
            <v>9.8000000000000309E-3</v>
          </cell>
          <cell r="DS90">
            <v>6.9899999999999962E-2</v>
          </cell>
          <cell r="DT90">
            <v>0.10599999999999998</v>
          </cell>
          <cell r="DU90">
            <v>-0.10029999999999994</v>
          </cell>
        </row>
        <row r="91">
          <cell r="A91" t="str">
            <v>CE-REDITR-170</v>
          </cell>
          <cell r="B91" t="str">
            <v>CE</v>
          </cell>
          <cell r="C91" t="str">
            <v>REDITR</v>
          </cell>
          <cell r="D91">
            <v>170</v>
          </cell>
          <cell r="E91" t="str">
            <v>Margine Diretto 2</v>
          </cell>
          <cell r="F91">
            <v>0.46837299999999987</v>
          </cell>
          <cell r="G91">
            <v>0.9075522400000009</v>
          </cell>
          <cell r="H91">
            <v>1.4672831099999957</v>
          </cell>
          <cell r="I91">
            <v>2.2029749200000008</v>
          </cell>
          <cell r="J91">
            <v>0</v>
          </cell>
          <cell r="K91">
            <v>0</v>
          </cell>
          <cell r="L91">
            <v>0</v>
          </cell>
          <cell r="M91">
            <v>0</v>
          </cell>
          <cell r="N91">
            <v>0</v>
          </cell>
          <cell r="O91">
            <v>0</v>
          </cell>
          <cell r="P91">
            <v>0</v>
          </cell>
          <cell r="Q91">
            <v>0</v>
          </cell>
          <cell r="R91">
            <v>0.46837299999999987</v>
          </cell>
          <cell r="S91">
            <v>0.43917924000000108</v>
          </cell>
          <cell r="T91">
            <v>0.55973086999999466</v>
          </cell>
          <cell r="U91">
            <v>0.73569181000000516</v>
          </cell>
          <cell r="V91">
            <v>-2.2029749200000008</v>
          </cell>
          <cell r="W91">
            <v>0</v>
          </cell>
          <cell r="X91">
            <v>0</v>
          </cell>
          <cell r="Y91">
            <v>0</v>
          </cell>
          <cell r="Z91">
            <v>0</v>
          </cell>
          <cell r="AA91">
            <v>0</v>
          </cell>
          <cell r="AB91">
            <v>0</v>
          </cell>
          <cell r="AC91">
            <v>0</v>
          </cell>
          <cell r="AD91">
            <v>0.58850000000000002</v>
          </cell>
          <cell r="AE91">
            <v>1.4224999999999999</v>
          </cell>
          <cell r="AF91">
            <v>2.1952000000000003</v>
          </cell>
          <cell r="AG91">
            <v>3.0329000000000019</v>
          </cell>
          <cell r="AH91">
            <v>3.9312000000000009</v>
          </cell>
          <cell r="AI91">
            <v>4.855900000000001</v>
          </cell>
          <cell r="AJ91">
            <v>5.7585000000000006</v>
          </cell>
          <cell r="AK91">
            <v>6.0600000000000014</v>
          </cell>
          <cell r="AL91">
            <v>6.9433999999999996</v>
          </cell>
          <cell r="AM91">
            <v>7.9329999999999989</v>
          </cell>
          <cell r="AN91">
            <v>8.6731000000000034</v>
          </cell>
          <cell r="AO91">
            <v>9.4196000000000009</v>
          </cell>
          <cell r="AP91">
            <v>0.58850000000000002</v>
          </cell>
          <cell r="AQ91">
            <v>0.83399999999999941</v>
          </cell>
          <cell r="AR91">
            <v>0.77270000000000039</v>
          </cell>
          <cell r="AS91">
            <v>0.83770000000000167</v>
          </cell>
          <cell r="AT91">
            <v>0.89829999999999899</v>
          </cell>
          <cell r="AU91">
            <v>0.92470000000000008</v>
          </cell>
          <cell r="AV91">
            <v>0.90259999999999962</v>
          </cell>
          <cell r="AW91">
            <v>0.30150000000000077</v>
          </cell>
          <cell r="AX91">
            <v>0.88339999999999819</v>
          </cell>
          <cell r="AY91">
            <v>0.98959999999999937</v>
          </cell>
          <cell r="AZ91">
            <v>0.74010000000000531</v>
          </cell>
          <cell r="BA91">
            <v>0.7464999999999975</v>
          </cell>
          <cell r="BB91">
            <v>0.54079999999999995</v>
          </cell>
          <cell r="BC91">
            <v>1.0171000000000006</v>
          </cell>
          <cell r="BD91">
            <v>1.803699999999999</v>
          </cell>
          <cell r="BE91">
            <v>2.3139000000000003</v>
          </cell>
          <cell r="BF91">
            <v>2.7484999999999986</v>
          </cell>
          <cell r="BG91">
            <v>3.3955000000000002</v>
          </cell>
          <cell r="BH91">
            <v>4.1470000000000038</v>
          </cell>
          <cell r="BI91">
            <v>4.5276529999999982</v>
          </cell>
          <cell r="BJ91">
            <v>5.2376999999999976</v>
          </cell>
          <cell r="BK91">
            <v>6.0138369999999988</v>
          </cell>
          <cell r="BL91">
            <v>6.6777799999999941</v>
          </cell>
          <cell r="BM91">
            <v>7.5746875399999913</v>
          </cell>
          <cell r="BN91">
            <v>0.54079999999999995</v>
          </cell>
          <cell r="BO91">
            <v>0.47630000000000061</v>
          </cell>
          <cell r="BP91">
            <v>0.7865999999999983</v>
          </cell>
          <cell r="BQ91">
            <v>0.51020000000000132</v>
          </cell>
          <cell r="BR91">
            <v>0.43459999999999838</v>
          </cell>
          <cell r="BS91">
            <v>0.64700000000000135</v>
          </cell>
          <cell r="BT91">
            <v>0.75150000000000405</v>
          </cell>
          <cell r="BU91">
            <v>0.38065299999999375</v>
          </cell>
          <cell r="BV91">
            <v>0.71004700000000009</v>
          </cell>
          <cell r="BW91">
            <v>0.77613700000000108</v>
          </cell>
          <cell r="BX91">
            <v>0.66394299999999506</v>
          </cell>
          <cell r="BY91">
            <v>0.89690753999999739</v>
          </cell>
          <cell r="BZ91">
            <v>0.6633</v>
          </cell>
          <cell r="CA91">
            <v>1.2923999999999998</v>
          </cell>
          <cell r="CB91">
            <v>2.0287000000000006</v>
          </cell>
          <cell r="CC91">
            <v>2.6318000000000001</v>
          </cell>
          <cell r="CD91">
            <v>3.5003999999999991</v>
          </cell>
          <cell r="CE91">
            <v>4.3015560000000015</v>
          </cell>
          <cell r="CF91">
            <v>5.1400569999999988</v>
          </cell>
          <cell r="CG91">
            <v>5.6347530000000035</v>
          </cell>
          <cell r="CH91">
            <v>6.4235140000000008</v>
          </cell>
          <cell r="CI91">
            <v>7.4180840000000003</v>
          </cell>
          <cell r="CJ91">
            <v>8.3121420000000015</v>
          </cell>
          <cell r="CK91">
            <v>8.8821689999999975</v>
          </cell>
          <cell r="CL91">
            <v>0.6633</v>
          </cell>
          <cell r="CM91">
            <v>0.62909999999999933</v>
          </cell>
          <cell r="CN91">
            <v>0.73630000000000084</v>
          </cell>
          <cell r="CO91">
            <v>0.60309999999999953</v>
          </cell>
          <cell r="CP91">
            <v>0.86859999999999893</v>
          </cell>
          <cell r="CQ91">
            <v>0.80115600000000242</v>
          </cell>
          <cell r="CR91">
            <v>0.83850099999999728</v>
          </cell>
          <cell r="CS91">
            <v>0.49469600000000469</v>
          </cell>
          <cell r="CT91">
            <v>0.78876099999999738</v>
          </cell>
          <cell r="CU91">
            <v>0.99456999999999951</v>
          </cell>
          <cell r="CV91">
            <v>0.89405800000000113</v>
          </cell>
          <cell r="CW91">
            <v>0.57002699999999606</v>
          </cell>
          <cell r="CX91">
            <v>0.57919999999999994</v>
          </cell>
          <cell r="CY91">
            <v>1.3128999999999995</v>
          </cell>
          <cell r="CZ91">
            <v>2.0810999999999993</v>
          </cell>
          <cell r="DA91">
            <v>2.6393999999999997</v>
          </cell>
          <cell r="DB91">
            <v>3.6136999999999997</v>
          </cell>
          <cell r="DC91">
            <v>4.5402000000000022</v>
          </cell>
          <cell r="DD91">
            <v>5.5107000000000017</v>
          </cell>
          <cell r="DE91">
            <v>5.8145999999999987</v>
          </cell>
          <cell r="DF91">
            <v>6.4905999999999988</v>
          </cell>
          <cell r="DG91">
            <v>7.5654999999999974</v>
          </cell>
          <cell r="DH91">
            <v>8.7320000000000029</v>
          </cell>
          <cell r="DI91">
            <v>9.4953999999999965</v>
          </cell>
          <cell r="DJ91">
            <v>0.57919999999999994</v>
          </cell>
          <cell r="DK91">
            <v>0.73369999999999969</v>
          </cell>
          <cell r="DL91">
            <v>0.76819999999999955</v>
          </cell>
          <cell r="DM91">
            <v>0.55830000000000068</v>
          </cell>
          <cell r="DN91">
            <v>0.97429999999999972</v>
          </cell>
          <cell r="DO91">
            <v>0.92650000000000232</v>
          </cell>
          <cell r="DP91">
            <v>0.97050000000000025</v>
          </cell>
          <cell r="DQ91">
            <v>0.30389999999999628</v>
          </cell>
          <cell r="DR91">
            <v>0.67599999999999993</v>
          </cell>
          <cell r="DS91">
            <v>1.0748999999999991</v>
          </cell>
          <cell r="DT91">
            <v>1.1665000000000045</v>
          </cell>
          <cell r="DU91">
            <v>0.76339999999999442</v>
          </cell>
        </row>
        <row r="92">
          <cell r="A92" t="str">
            <v>CE-REDITR-180</v>
          </cell>
          <cell r="B92" t="str">
            <v>CE</v>
          </cell>
          <cell r="C92" t="str">
            <v>REDITR</v>
          </cell>
          <cell r="D92">
            <v>180</v>
          </cell>
          <cell r="E92" t="str">
            <v>MD %</v>
          </cell>
          <cell r="F92">
            <v>0.16312636962303234</v>
          </cell>
          <cell r="G92">
            <v>0.15583376364443113</v>
          </cell>
          <cell r="H92">
            <v>0.1627302420845109</v>
          </cell>
          <cell r="I92">
            <v>0.18436754016421039</v>
          </cell>
          <cell r="J92" t="e">
            <v>#DIV/0!</v>
          </cell>
          <cell r="K92" t="e">
            <v>#DIV/0!</v>
          </cell>
          <cell r="L92" t="e">
            <v>#DIV/0!</v>
          </cell>
          <cell r="M92" t="e">
            <v>#DIV/0!</v>
          </cell>
          <cell r="N92" t="e">
            <v>#DIV/0!</v>
          </cell>
          <cell r="O92" t="e">
            <v>#DIV/0!</v>
          </cell>
          <cell r="P92" t="e">
            <v>#DIV/0!</v>
          </cell>
          <cell r="Q92" t="e">
            <v>#DIV/0!</v>
          </cell>
          <cell r="R92">
            <v>0.16312636962303234</v>
          </cell>
          <cell r="S92">
            <v>0.14874218717761717</v>
          </cell>
          <cell r="T92">
            <v>0.17530976916829016</v>
          </cell>
          <cell r="U92">
            <v>0.25090413546082241</v>
          </cell>
          <cell r="V92">
            <v>0.18436754016421039</v>
          </cell>
          <cell r="W92" t="e">
            <v>#DIV/0!</v>
          </cell>
          <cell r="X92" t="e">
            <v>#DIV/0!</v>
          </cell>
          <cell r="Y92" t="e">
            <v>#DIV/0!</v>
          </cell>
          <cell r="Z92" t="e">
            <v>#DIV/0!</v>
          </cell>
          <cell r="AA92" t="e">
            <v>#DIV/0!</v>
          </cell>
          <cell r="AB92" t="e">
            <v>#DIV/0!</v>
          </cell>
          <cell r="AC92" t="e">
            <v>#DIV/0!</v>
          </cell>
          <cell r="AD92">
            <v>0.17115518845974872</v>
          </cell>
          <cell r="AE92">
            <v>0.18226664104042539</v>
          </cell>
          <cell r="AF92">
            <v>0.18081776547724954</v>
          </cell>
          <cell r="AG92">
            <v>0.18274995631451152</v>
          </cell>
          <cell r="AH92">
            <v>0.18440062292436726</v>
          </cell>
          <cell r="AI92">
            <v>0.18871495526866011</v>
          </cell>
          <cell r="AJ92">
            <v>0.18915429945406889</v>
          </cell>
          <cell r="AK92">
            <v>0.18360131247670902</v>
          </cell>
          <cell r="AL92">
            <v>0.18381183073237234</v>
          </cell>
          <cell r="AM92">
            <v>0.1852638953759925</v>
          </cell>
          <cell r="AN92">
            <v>0.18350330060934333</v>
          </cell>
          <cell r="AO92">
            <v>0.18286579565529693</v>
          </cell>
          <cell r="AP92">
            <v>0.17115518845974872</v>
          </cell>
          <cell r="AQ92">
            <v>0.19101715489796375</v>
          </cell>
          <cell r="AR92">
            <v>0.17820982956249001</v>
          </cell>
          <cell r="AS92">
            <v>0.18801481315228405</v>
          </cell>
          <cell r="AT92">
            <v>0.19020093586567557</v>
          </cell>
          <cell r="AU92">
            <v>0.20955899016452881</v>
          </cell>
          <cell r="AV92">
            <v>0.19155348047538193</v>
          </cell>
          <cell r="AW92">
            <v>0.11764017324125033</v>
          </cell>
          <cell r="AX92">
            <v>0.18526907428379644</v>
          </cell>
          <cell r="AY92">
            <v>0.19613516995342384</v>
          </cell>
          <cell r="AZ92">
            <v>0.16653915391539265</v>
          </cell>
          <cell r="BA92">
            <v>0.17577113256416235</v>
          </cell>
          <cell r="BB92">
            <v>0.15530411808626729</v>
          </cell>
          <cell r="BC92">
            <v>0.15148942508191846</v>
          </cell>
          <cell r="BD92">
            <v>0.16504854368932029</v>
          </cell>
          <cell r="BE92">
            <v>0.16179421738978431</v>
          </cell>
          <cell r="BF92">
            <v>0.14719428467380005</v>
          </cell>
          <cell r="BG92">
            <v>0.14472399933509222</v>
          </cell>
          <cell r="BH92">
            <v>0.14583780248068462</v>
          </cell>
          <cell r="BI92">
            <v>0.14509040437019635</v>
          </cell>
          <cell r="BJ92">
            <v>0.1461000108786307</v>
          </cell>
          <cell r="BK92">
            <v>0.14775366089640302</v>
          </cell>
          <cell r="BL92">
            <v>0.14617477155280426</v>
          </cell>
          <cell r="BM92">
            <v>0.15135063131223131</v>
          </cell>
          <cell r="BN92">
            <v>0.15530411808626729</v>
          </cell>
          <cell r="BO92">
            <v>0.14737916950306348</v>
          </cell>
          <cell r="BP92">
            <v>0.18665021474503438</v>
          </cell>
          <cell r="BQ92">
            <v>0.15125103759041897</v>
          </cell>
          <cell r="BR92">
            <v>9.9425773832673356E-2</v>
          </cell>
          <cell r="BS92">
            <v>0.13509281105798368</v>
          </cell>
          <cell r="BT92">
            <v>0.15109172061602877</v>
          </cell>
          <cell r="BU92">
            <v>0.13741802004810547</v>
          </cell>
          <cell r="BV92">
            <v>0.15288361396385258</v>
          </cell>
          <cell r="BW92">
            <v>0.1599728341522938</v>
          </cell>
          <cell r="BX92">
            <v>0.13327497368897964</v>
          </cell>
          <cell r="BY92">
            <v>0.20553606378583142</v>
          </cell>
          <cell r="BZ92">
            <v>0.17813884785819792</v>
          </cell>
          <cell r="CA92">
            <v>0.16483642624832598</v>
          </cell>
          <cell r="CB92">
            <v>0.16965920970102452</v>
          </cell>
          <cell r="CC92">
            <v>0.16897049853937274</v>
          </cell>
          <cell r="CD92">
            <v>0.17329313392048235</v>
          </cell>
          <cell r="CE92">
            <v>0.17447719278349177</v>
          </cell>
          <cell r="CF92">
            <v>0.17523485130260436</v>
          </cell>
          <cell r="CG92">
            <v>0.17357963890279068</v>
          </cell>
          <cell r="CH92">
            <v>0.17337024297286607</v>
          </cell>
          <cell r="CI92">
            <v>0.17538541975428873</v>
          </cell>
          <cell r="CJ92">
            <v>0.17601185340809308</v>
          </cell>
          <cell r="CK92">
            <v>0.17222525945032252</v>
          </cell>
          <cell r="CL92">
            <v>0.17813884785819792</v>
          </cell>
          <cell r="CM92">
            <v>0.15280544085499137</v>
          </cell>
          <cell r="CN92">
            <v>0.17884381831430674</v>
          </cell>
          <cell r="CO92">
            <v>0.16669430624654491</v>
          </cell>
          <cell r="CP92">
            <v>0.1878541459405681</v>
          </cell>
          <cell r="CQ92">
            <v>0.17984619746499966</v>
          </cell>
          <cell r="CR92">
            <v>0.17922750366202869</v>
          </cell>
          <cell r="CS92">
            <v>0.15806640440276304</v>
          </cell>
          <cell r="CT92">
            <v>0.17188893002785216</v>
          </cell>
          <cell r="CU92">
            <v>0.18962054537474737</v>
          </cell>
          <cell r="CV92">
            <v>0.18138729965510261</v>
          </cell>
          <cell r="CW92">
            <v>0.13109867444819184</v>
          </cell>
          <cell r="CX92">
            <v>0.17244767320689552</v>
          </cell>
          <cell r="CY92">
            <v>0.19827833572453363</v>
          </cell>
          <cell r="CZ92">
            <v>0.1962413246831623</v>
          </cell>
          <cell r="DA92">
            <v>0.19355690326554856</v>
          </cell>
          <cell r="DB92">
            <v>0.19789276541681952</v>
          </cell>
          <cell r="DC92">
            <v>0.20027967339088557</v>
          </cell>
          <cell r="DD92">
            <v>0.20180391984531557</v>
          </cell>
          <cell r="DE92">
            <v>0.19605370521474663</v>
          </cell>
          <cell r="DF92">
            <v>0.19418457497255037</v>
          </cell>
          <cell r="DG92">
            <v>0.19496852104309634</v>
          </cell>
          <cell r="DH92">
            <v>0.19760439744463032</v>
          </cell>
          <cell r="DI92">
            <v>0.19387150913270904</v>
          </cell>
          <cell r="DJ92">
            <v>0.17244767320689552</v>
          </cell>
          <cell r="DK92">
            <v>0.22486821135221269</v>
          </cell>
          <cell r="DL92">
            <v>0.19285517033615338</v>
          </cell>
          <cell r="DM92">
            <v>0.18416625432953998</v>
          </cell>
          <cell r="DN92">
            <v>0.2106776802318038</v>
          </cell>
          <cell r="DO92">
            <v>0.21016695399691548</v>
          </cell>
          <cell r="DP92">
            <v>0.20925418831798873</v>
          </cell>
          <cell r="DQ92">
            <v>0.12926414291790575</v>
          </cell>
          <cell r="DR92">
            <v>0.17946743834125359</v>
          </cell>
          <cell r="DS92">
            <v>0.19984011303636487</v>
          </cell>
          <cell r="DT92">
            <v>0.21659610814022648</v>
          </cell>
          <cell r="DU92">
            <v>0.15942361908739575</v>
          </cell>
        </row>
        <row r="93">
          <cell r="A93" t="str">
            <v>CE-REDITR-190</v>
          </cell>
          <cell r="B93" t="str">
            <v>CE</v>
          </cell>
          <cell r="C93" t="str">
            <v>REDITR</v>
          </cell>
          <cell r="D93">
            <v>190</v>
          </cell>
          <cell r="E93" t="str">
            <v>Costi Indiretti</v>
          </cell>
          <cell r="F93">
            <v>-0.18896199999999999</v>
          </cell>
          <cell r="G93">
            <v>-0.36161918999999998</v>
          </cell>
          <cell r="H93">
            <v>-0.52575897000000016</v>
          </cell>
          <cell r="I93">
            <v>-0.72031662999999968</v>
          </cell>
          <cell r="R93">
            <v>-0.18896199999999999</v>
          </cell>
          <cell r="S93">
            <v>-0.17265718999999999</v>
          </cell>
          <cell r="T93">
            <v>-0.16413978000000018</v>
          </cell>
          <cell r="U93">
            <v>-0.19455765999999952</v>
          </cell>
          <cell r="V93">
            <v>0.72031662999999968</v>
          </cell>
          <cell r="W93">
            <v>0</v>
          </cell>
          <cell r="X93">
            <v>0</v>
          </cell>
          <cell r="Y93">
            <v>0</v>
          </cell>
          <cell r="Z93">
            <v>0</v>
          </cell>
          <cell r="AA93">
            <v>0</v>
          </cell>
          <cell r="AB93">
            <v>0</v>
          </cell>
          <cell r="AC93">
            <v>0</v>
          </cell>
          <cell r="AD93">
            <v>-0.21309999999999998</v>
          </cell>
          <cell r="AE93">
            <v>-0.47</v>
          </cell>
          <cell r="AF93">
            <v>-0.71089999999999998</v>
          </cell>
          <cell r="AG93">
            <v>-0.95429999999999993</v>
          </cell>
          <cell r="AH93">
            <v>-1.1967999999999999</v>
          </cell>
          <cell r="AI93">
            <v>-1.4256</v>
          </cell>
          <cell r="AJ93">
            <v>-1.6614</v>
          </cell>
          <cell r="AK93">
            <v>-1.8369000000000002</v>
          </cell>
          <cell r="AL93">
            <v>-2.0840000000000001</v>
          </cell>
          <cell r="AM93">
            <v>-2.3491999999999997</v>
          </cell>
          <cell r="AN93">
            <v>-2.5921999999999996</v>
          </cell>
          <cell r="AO93">
            <v>-2.8506</v>
          </cell>
          <cell r="AP93">
            <v>-0.21309999999999998</v>
          </cell>
          <cell r="AQ93">
            <v>-0.25690000000000002</v>
          </cell>
          <cell r="AR93">
            <v>-0.2409</v>
          </cell>
          <cell r="AS93">
            <v>-0.24339999999999995</v>
          </cell>
          <cell r="AT93">
            <v>-0.24249999999999994</v>
          </cell>
          <cell r="AU93">
            <v>-0.22880000000000011</v>
          </cell>
          <cell r="AV93">
            <v>-0.23580000000000001</v>
          </cell>
          <cell r="AW93">
            <v>-0.17550000000000021</v>
          </cell>
          <cell r="AX93">
            <v>-0.24709999999999988</v>
          </cell>
          <cell r="AY93">
            <v>-0.26519999999999966</v>
          </cell>
          <cell r="AZ93">
            <v>-0.24299999999999988</v>
          </cell>
          <cell r="BA93">
            <v>-0.25840000000000041</v>
          </cell>
          <cell r="BB93">
            <v>-0.21609999999999999</v>
          </cell>
          <cell r="BC93">
            <v>-0.41789999999999999</v>
          </cell>
          <cell r="BD93">
            <v>-0.57820000000000005</v>
          </cell>
          <cell r="BE93">
            <v>-0.79010000000000002</v>
          </cell>
          <cell r="BF93">
            <v>-1.0387</v>
          </cell>
          <cell r="BG93">
            <v>-1.2584</v>
          </cell>
          <cell r="BH93">
            <v>-1.5046999999999999</v>
          </cell>
          <cell r="BI93">
            <v>-1.660687</v>
          </cell>
          <cell r="BJ93">
            <v>-1.9354</v>
          </cell>
          <cell r="BK93">
            <v>-2.1949489999999998</v>
          </cell>
          <cell r="BL93">
            <v>-2.4652660000000002</v>
          </cell>
          <cell r="BM93">
            <v>-2.7033456999999985</v>
          </cell>
          <cell r="BN93">
            <v>-0.21609999999999999</v>
          </cell>
          <cell r="BO93">
            <v>-0.20180000000000001</v>
          </cell>
          <cell r="BP93">
            <v>-0.16030000000000005</v>
          </cell>
          <cell r="BQ93">
            <v>-0.21189999999999998</v>
          </cell>
          <cell r="BR93">
            <v>-0.24859999999999993</v>
          </cell>
          <cell r="BS93">
            <v>-0.21970000000000001</v>
          </cell>
          <cell r="BT93">
            <v>-0.24629999999999996</v>
          </cell>
          <cell r="BU93">
            <v>-0.1559870000000001</v>
          </cell>
          <cell r="BV93">
            <v>-0.27471299999999998</v>
          </cell>
          <cell r="BW93">
            <v>-0.25954899999999981</v>
          </cell>
          <cell r="BX93">
            <v>-0.27031700000000036</v>
          </cell>
          <cell r="BY93">
            <v>-0.23807969999999834</v>
          </cell>
          <cell r="BZ93">
            <v>-0.18840000000000001</v>
          </cell>
          <cell r="CA93">
            <v>-0.46500000000000002</v>
          </cell>
          <cell r="CB93">
            <v>-0.70450000000000002</v>
          </cell>
          <cell r="CC93">
            <v>-0.92949999999999999</v>
          </cell>
          <cell r="CD93">
            <v>-1.1753</v>
          </cell>
          <cell r="CE93">
            <v>-1.415664</v>
          </cell>
          <cell r="CF93">
            <v>-1.6630450000000001</v>
          </cell>
          <cell r="CG93">
            <v>-1.865939</v>
          </cell>
          <cell r="CH93">
            <v>-2.116879</v>
          </cell>
          <cell r="CI93">
            <v>-2.3811149999999999</v>
          </cell>
          <cell r="CJ93">
            <v>-2.6332740000000001</v>
          </cell>
          <cell r="CK93">
            <v>-2.8662100000000001</v>
          </cell>
          <cell r="CL93">
            <v>-0.18840000000000001</v>
          </cell>
          <cell r="CM93">
            <v>-0.27660000000000001</v>
          </cell>
          <cell r="CN93">
            <v>-0.23949999999999999</v>
          </cell>
          <cell r="CO93">
            <v>-0.22499999999999998</v>
          </cell>
          <cell r="CP93">
            <v>-0.24580000000000002</v>
          </cell>
          <cell r="CQ93">
            <v>-0.24036400000000002</v>
          </cell>
          <cell r="CR93">
            <v>-0.24738100000000007</v>
          </cell>
          <cell r="CS93">
            <v>-0.20289399999999991</v>
          </cell>
          <cell r="CT93">
            <v>-0.25093999999999994</v>
          </cell>
          <cell r="CU93">
            <v>-0.26423599999999992</v>
          </cell>
          <cell r="CV93">
            <v>-0.25215900000000024</v>
          </cell>
          <cell r="CW93">
            <v>-0.23293600000000003</v>
          </cell>
          <cell r="CX93">
            <v>-0.15190000000000001</v>
          </cell>
          <cell r="CY93">
            <v>-0.30409999999999998</v>
          </cell>
          <cell r="CZ93">
            <v>-0.49020000000000002</v>
          </cell>
          <cell r="DA93">
            <v>-0.63280000000000003</v>
          </cell>
          <cell r="DB93">
            <v>-0.80920000000000003</v>
          </cell>
          <cell r="DC93">
            <v>-0.99050000000000005</v>
          </cell>
          <cell r="DD93">
            <v>-1.1752</v>
          </cell>
          <cell r="DE93">
            <v>-1.2853000000000001</v>
          </cell>
          <cell r="DF93">
            <v>-1.4356</v>
          </cell>
          <cell r="DG93">
            <v>-1.6148</v>
          </cell>
          <cell r="DH93">
            <v>-1.845</v>
          </cell>
          <cell r="DI93">
            <v>-2.0268999999999999</v>
          </cell>
          <cell r="DJ93">
            <v>-0.15190000000000001</v>
          </cell>
          <cell r="DK93">
            <v>-0.15219999999999997</v>
          </cell>
          <cell r="DL93">
            <v>-0.18610000000000004</v>
          </cell>
          <cell r="DM93">
            <v>-0.1426</v>
          </cell>
          <cell r="DN93">
            <v>-0.1764</v>
          </cell>
          <cell r="DO93">
            <v>-0.18130000000000002</v>
          </cell>
          <cell r="DP93">
            <v>-0.18469999999999998</v>
          </cell>
          <cell r="DQ93">
            <v>-0.11010000000000009</v>
          </cell>
          <cell r="DR93">
            <v>-0.15029999999999988</v>
          </cell>
          <cell r="DS93">
            <v>-0.17920000000000003</v>
          </cell>
          <cell r="DT93">
            <v>-0.23019999999999996</v>
          </cell>
          <cell r="DU93">
            <v>-0.18189999999999995</v>
          </cell>
        </row>
        <row r="94">
          <cell r="A94" t="str">
            <v>CE-REDITR-200</v>
          </cell>
          <cell r="B94" t="str">
            <v>CE</v>
          </cell>
          <cell r="C94" t="str">
            <v>REDITR</v>
          </cell>
          <cell r="D94">
            <v>200</v>
          </cell>
          <cell r="E94" t="str">
            <v>Risultato di Competenza</v>
          </cell>
          <cell r="F94">
            <v>0.27941099999999985</v>
          </cell>
          <cell r="G94">
            <v>0.54593305000000092</v>
          </cell>
          <cell r="H94">
            <v>0.94152413999999551</v>
          </cell>
          <cell r="I94">
            <v>1.4826582900000012</v>
          </cell>
          <cell r="J94">
            <v>0</v>
          </cell>
          <cell r="K94">
            <v>0</v>
          </cell>
          <cell r="L94">
            <v>0</v>
          </cell>
          <cell r="M94">
            <v>0</v>
          </cell>
          <cell r="N94">
            <v>0</v>
          </cell>
          <cell r="O94">
            <v>0</v>
          </cell>
          <cell r="P94">
            <v>0</v>
          </cell>
          <cell r="Q94">
            <v>0</v>
          </cell>
          <cell r="R94">
            <v>0.27941099999999985</v>
          </cell>
          <cell r="S94">
            <v>0.26652205000000107</v>
          </cell>
          <cell r="T94">
            <v>0.39559108999999448</v>
          </cell>
          <cell r="U94">
            <v>0.54113415000000564</v>
          </cell>
          <cell r="V94">
            <v>-1.4826582900000012</v>
          </cell>
          <cell r="W94">
            <v>0</v>
          </cell>
          <cell r="X94">
            <v>0</v>
          </cell>
          <cell r="Y94">
            <v>0</v>
          </cell>
          <cell r="Z94">
            <v>0</v>
          </cell>
          <cell r="AA94">
            <v>0</v>
          </cell>
          <cell r="AB94">
            <v>0</v>
          </cell>
          <cell r="AC94">
            <v>0</v>
          </cell>
          <cell r="AD94">
            <v>0.37540000000000007</v>
          </cell>
          <cell r="AE94">
            <v>0.9524999999999999</v>
          </cell>
          <cell r="AF94">
            <v>1.4843000000000002</v>
          </cell>
          <cell r="AG94">
            <v>2.078600000000002</v>
          </cell>
          <cell r="AH94">
            <v>2.7344000000000008</v>
          </cell>
          <cell r="AI94">
            <v>3.4303000000000008</v>
          </cell>
          <cell r="AJ94">
            <v>4.0971000000000011</v>
          </cell>
          <cell r="AK94">
            <v>4.2231000000000014</v>
          </cell>
          <cell r="AL94">
            <v>4.8593999999999991</v>
          </cell>
          <cell r="AM94">
            <v>5.5837999999999992</v>
          </cell>
          <cell r="AN94">
            <v>6.0809000000000033</v>
          </cell>
          <cell r="AO94">
            <v>6.5690000000000008</v>
          </cell>
          <cell r="AP94">
            <v>0.37540000000000007</v>
          </cell>
          <cell r="AQ94">
            <v>0.57709999999999939</v>
          </cell>
          <cell r="AR94">
            <v>0.53180000000000038</v>
          </cell>
          <cell r="AS94">
            <v>0.59430000000000172</v>
          </cell>
          <cell r="AT94">
            <v>0.65579999999999905</v>
          </cell>
          <cell r="AU94">
            <v>0.69589999999999996</v>
          </cell>
          <cell r="AV94">
            <v>0.66679999999999962</v>
          </cell>
          <cell r="AW94">
            <v>0.12600000000000056</v>
          </cell>
          <cell r="AX94">
            <v>0.63629999999999831</v>
          </cell>
          <cell r="AY94">
            <v>0.72439999999999971</v>
          </cell>
          <cell r="AZ94">
            <v>0.49710000000000543</v>
          </cell>
          <cell r="BA94">
            <v>0.48809999999999709</v>
          </cell>
          <cell r="BB94">
            <v>0.32469999999999999</v>
          </cell>
          <cell r="BC94">
            <v>0.59920000000000062</v>
          </cell>
          <cell r="BD94">
            <v>1.2254999999999989</v>
          </cell>
          <cell r="BE94">
            <v>1.5238000000000003</v>
          </cell>
          <cell r="BF94">
            <v>1.7097999999999987</v>
          </cell>
          <cell r="BG94">
            <v>2.1371000000000002</v>
          </cell>
          <cell r="BH94">
            <v>2.6423000000000041</v>
          </cell>
          <cell r="BI94">
            <v>2.8669659999999979</v>
          </cell>
          <cell r="BJ94">
            <v>3.3022999999999976</v>
          </cell>
          <cell r="BK94">
            <v>3.818887999999999</v>
          </cell>
          <cell r="BL94">
            <v>4.2125139999999934</v>
          </cell>
          <cell r="BM94">
            <v>4.8713418399999924</v>
          </cell>
          <cell r="BN94">
            <v>0.32469999999999999</v>
          </cell>
          <cell r="BO94">
            <v>0.27450000000000063</v>
          </cell>
          <cell r="BP94">
            <v>0.6262999999999983</v>
          </cell>
          <cell r="BQ94">
            <v>0.29830000000000134</v>
          </cell>
          <cell r="BR94">
            <v>0.18599999999999844</v>
          </cell>
          <cell r="BS94">
            <v>0.42730000000000135</v>
          </cell>
          <cell r="BT94">
            <v>0.50520000000000409</v>
          </cell>
          <cell r="BU94">
            <v>0.22466599999999365</v>
          </cell>
          <cell r="BV94">
            <v>0.43533400000000011</v>
          </cell>
          <cell r="BW94">
            <v>0.51658800000000127</v>
          </cell>
          <cell r="BX94">
            <v>0.3936259999999947</v>
          </cell>
          <cell r="BY94">
            <v>0.65882783999999905</v>
          </cell>
          <cell r="BZ94">
            <v>0.47489999999999999</v>
          </cell>
          <cell r="CA94">
            <v>0.82739999999999969</v>
          </cell>
          <cell r="CB94">
            <v>1.3242000000000007</v>
          </cell>
          <cell r="CC94">
            <v>1.7023000000000001</v>
          </cell>
          <cell r="CD94">
            <v>2.3250999999999991</v>
          </cell>
          <cell r="CE94">
            <v>2.8858920000000015</v>
          </cell>
          <cell r="CF94">
            <v>3.4770119999999984</v>
          </cell>
          <cell r="CG94">
            <v>3.7688140000000034</v>
          </cell>
          <cell r="CH94">
            <v>4.3066350000000009</v>
          </cell>
          <cell r="CI94">
            <v>5.0369690000000009</v>
          </cell>
          <cell r="CJ94">
            <v>5.6788680000000014</v>
          </cell>
          <cell r="CK94">
            <v>6.0159589999999969</v>
          </cell>
          <cell r="CL94">
            <v>0.47489999999999999</v>
          </cell>
          <cell r="CM94">
            <v>0.35249999999999931</v>
          </cell>
          <cell r="CN94">
            <v>0.49680000000000085</v>
          </cell>
          <cell r="CO94">
            <v>0.37809999999999955</v>
          </cell>
          <cell r="CP94">
            <v>0.62279999999999891</v>
          </cell>
          <cell r="CQ94">
            <v>0.5607920000000024</v>
          </cell>
          <cell r="CR94">
            <v>0.5911199999999972</v>
          </cell>
          <cell r="CS94">
            <v>0.29180200000000478</v>
          </cell>
          <cell r="CT94">
            <v>0.53782099999999744</v>
          </cell>
          <cell r="CU94">
            <v>0.73033399999999959</v>
          </cell>
          <cell r="CV94">
            <v>0.64189900000000089</v>
          </cell>
          <cell r="CW94">
            <v>0.33709099999999603</v>
          </cell>
          <cell r="CX94">
            <v>0.4272999999999999</v>
          </cell>
          <cell r="CY94">
            <v>1.0087999999999995</v>
          </cell>
          <cell r="CZ94">
            <v>1.5908999999999993</v>
          </cell>
          <cell r="DA94">
            <v>2.0065999999999997</v>
          </cell>
          <cell r="DB94">
            <v>2.8044999999999995</v>
          </cell>
          <cell r="DC94">
            <v>3.5497000000000023</v>
          </cell>
          <cell r="DD94">
            <v>4.3355000000000015</v>
          </cell>
          <cell r="DE94">
            <v>4.5292999999999983</v>
          </cell>
          <cell r="DF94">
            <v>5.0549999999999988</v>
          </cell>
          <cell r="DG94">
            <v>5.9506999999999977</v>
          </cell>
          <cell r="DH94">
            <v>6.8870000000000031</v>
          </cell>
          <cell r="DI94">
            <v>7.468499999999997</v>
          </cell>
          <cell r="DJ94">
            <v>0.4272999999999999</v>
          </cell>
          <cell r="DK94">
            <v>0.58149999999999968</v>
          </cell>
          <cell r="DL94">
            <v>0.58209999999999951</v>
          </cell>
          <cell r="DM94">
            <v>0.41570000000000068</v>
          </cell>
          <cell r="DN94">
            <v>0.79789999999999972</v>
          </cell>
          <cell r="DO94">
            <v>0.74520000000000231</v>
          </cell>
          <cell r="DP94">
            <v>0.78580000000000028</v>
          </cell>
          <cell r="DQ94">
            <v>0.1937999999999962</v>
          </cell>
          <cell r="DR94">
            <v>0.52570000000000006</v>
          </cell>
          <cell r="DS94">
            <v>0.89569999999999905</v>
          </cell>
          <cell r="DT94">
            <v>0.93630000000000457</v>
          </cell>
          <cell r="DU94">
            <v>0.58149999999999447</v>
          </cell>
        </row>
        <row r="95">
          <cell r="A95" t="str">
            <v>CE-REDITR-210</v>
          </cell>
          <cell r="B95" t="str">
            <v>CE</v>
          </cell>
          <cell r="C95" t="str">
            <v>REDITR</v>
          </cell>
          <cell r="D95">
            <v>210</v>
          </cell>
          <cell r="E95" t="str">
            <v>RC %</v>
          </cell>
          <cell r="F95">
            <v>9.7314110896104339E-2</v>
          </cell>
          <cell r="G95">
            <v>9.3740941986307544E-2</v>
          </cell>
          <cell r="H95">
            <v>0.10442051038848982</v>
          </cell>
          <cell r="I95">
            <v>0.12408405531524373</v>
          </cell>
          <cell r="J95" t="e">
            <v>#DIV/0!</v>
          </cell>
          <cell r="K95" t="e">
            <v>#DIV/0!</v>
          </cell>
          <cell r="L95" t="e">
            <v>#DIV/0!</v>
          </cell>
          <cell r="M95" t="e">
            <v>#DIV/0!</v>
          </cell>
          <cell r="N95" t="e">
            <v>#DIV/0!</v>
          </cell>
          <cell r="O95" t="e">
            <v>#DIV/0!</v>
          </cell>
          <cell r="P95" t="e">
            <v>#DIV/0!</v>
          </cell>
          <cell r="Q95" t="e">
            <v>#DIV/0!</v>
          </cell>
          <cell r="R95">
            <v>9.7314110896104339E-2</v>
          </cell>
          <cell r="S95">
            <v>9.0266271802971157E-2</v>
          </cell>
          <cell r="T95">
            <v>0.12390058578139881</v>
          </cell>
          <cell r="U95">
            <v>0.18455118601099751</v>
          </cell>
          <cell r="V95">
            <v>0.12408405531524373</v>
          </cell>
          <cell r="W95" t="e">
            <v>#DIV/0!</v>
          </cell>
          <cell r="X95" t="e">
            <v>#DIV/0!</v>
          </cell>
          <cell r="Y95" t="e">
            <v>#DIV/0!</v>
          </cell>
          <cell r="Z95" t="e">
            <v>#DIV/0!</v>
          </cell>
          <cell r="AA95" t="e">
            <v>#DIV/0!</v>
          </cell>
          <cell r="AB95" t="e">
            <v>#DIV/0!</v>
          </cell>
          <cell r="AC95" t="e">
            <v>#DIV/0!</v>
          </cell>
          <cell r="AD95">
            <v>0.10917868776174966</v>
          </cell>
          <cell r="AE95">
            <v>0.1220449740534307</v>
          </cell>
          <cell r="AF95">
            <v>0.12226121050377255</v>
          </cell>
          <cell r="AG95">
            <v>0.12524780216800546</v>
          </cell>
          <cell r="AH95">
            <v>0.12826237874552043</v>
          </cell>
          <cell r="AI95">
            <v>0.1333118291270588</v>
          </cell>
          <cell r="AJ95">
            <v>0.13458089438104814</v>
          </cell>
          <cell r="AK95">
            <v>0.12794830077894223</v>
          </cell>
          <cell r="AL95">
            <v>0.12864233808521619</v>
          </cell>
          <cell r="AM95">
            <v>0.13040168145726294</v>
          </cell>
          <cell r="AN95">
            <v>0.12865817535545029</v>
          </cell>
          <cell r="AO95">
            <v>0.127526159461086</v>
          </cell>
          <cell r="AP95">
            <v>0.10917868776174966</v>
          </cell>
          <cell r="AQ95">
            <v>0.13217745814342308</v>
          </cell>
          <cell r="AR95">
            <v>0.12265043012984626</v>
          </cell>
          <cell r="AS95">
            <v>0.1333857030636296</v>
          </cell>
          <cell r="AT95">
            <v>0.13885536428889012</v>
          </cell>
          <cell r="AU95">
            <v>0.1577074740515795</v>
          </cell>
          <cell r="AV95">
            <v>0.14151103565365017</v>
          </cell>
          <cell r="AW95">
            <v>4.9163057473955454E-2</v>
          </cell>
          <cell r="AX95">
            <v>0.13344658361645867</v>
          </cell>
          <cell r="AY95">
            <v>0.14357348131998815</v>
          </cell>
          <cell r="AZ95">
            <v>0.11185868586858802</v>
          </cell>
          <cell r="BA95">
            <v>0.11492818460089407</v>
          </cell>
          <cell r="BB95">
            <v>9.3245649302165293E-2</v>
          </cell>
          <cell r="BC95">
            <v>8.9246350908549391E-2</v>
          </cell>
          <cell r="BD95">
            <v>0.11214004007942671</v>
          </cell>
          <cell r="BE95">
            <v>0.10654826416809426</v>
          </cell>
          <cell r="BF95">
            <v>9.1567323243683191E-2</v>
          </cell>
          <cell r="BG95">
            <v>9.1088104543962781E-2</v>
          </cell>
          <cell r="BH95">
            <v>9.2921925607599043E-2</v>
          </cell>
          <cell r="BI95">
            <v>9.1873042447290956E-2</v>
          </cell>
          <cell r="BJ95">
            <v>9.2114108468316622E-2</v>
          </cell>
          <cell r="BK95">
            <v>9.3826068540491331E-2</v>
          </cell>
          <cell r="BL95">
            <v>9.2210775379390944E-2</v>
          </cell>
          <cell r="BM95">
            <v>9.7334795518401823E-2</v>
          </cell>
          <cell r="BN95">
            <v>9.3245649302165293E-2</v>
          </cell>
          <cell r="BO95">
            <v>8.4937186707098405E-2</v>
          </cell>
          <cell r="BP95">
            <v>0.14861305554896384</v>
          </cell>
          <cell r="BQ95">
            <v>8.8432349104708083E-2</v>
          </cell>
          <cell r="BR95">
            <v>4.2552217977167878E-2</v>
          </cell>
          <cell r="BS95">
            <v>8.9219718956841554E-2</v>
          </cell>
          <cell r="BT95">
            <v>0.10157223852989747</v>
          </cell>
          <cell r="BU95">
            <v>8.1105775843425112E-2</v>
          </cell>
          <cell r="BV95">
            <v>9.3733844662874169E-2</v>
          </cell>
          <cell r="BW95">
            <v>0.10647610724532555</v>
          </cell>
          <cell r="BX95">
            <v>7.9013552056875339E-2</v>
          </cell>
          <cell r="BY95">
            <v>0.15097752544941448</v>
          </cell>
          <cell r="BZ95">
            <v>0.12754129179535384</v>
          </cell>
          <cell r="CA95">
            <v>0.10552898412091062</v>
          </cell>
          <cell r="CB95">
            <v>0.11074221200083637</v>
          </cell>
          <cell r="CC95">
            <v>0.10929344162306187</v>
          </cell>
          <cell r="CD95">
            <v>0.11510794928537123</v>
          </cell>
          <cell r="CE95">
            <v>0.11705585951603019</v>
          </cell>
          <cell r="CF95">
            <v>0.11853831208435447</v>
          </cell>
          <cell r="CG95">
            <v>0.11609903277247154</v>
          </cell>
          <cell r="CH95">
            <v>0.1162358105462912</v>
          </cell>
          <cell r="CI95">
            <v>0.11908882702788753</v>
          </cell>
          <cell r="CJ95">
            <v>0.12025156475189076</v>
          </cell>
          <cell r="CK95">
            <v>0.11664944673057928</v>
          </cell>
          <cell r="CL95">
            <v>0.12754129179535384</v>
          </cell>
          <cell r="CM95">
            <v>8.5620597522467673E-2</v>
          </cell>
          <cell r="CN95">
            <v>0.12067039106145272</v>
          </cell>
          <cell r="CO95">
            <v>0.10450525152017676</v>
          </cell>
          <cell r="CP95">
            <v>0.13469440719754289</v>
          </cell>
          <cell r="CQ95">
            <v>0.12588847711156406</v>
          </cell>
          <cell r="CR95">
            <v>0.12635043007068358</v>
          </cell>
          <cell r="CS95">
            <v>9.323724658686422E-2</v>
          </cell>
          <cell r="CT95">
            <v>0.11720340665487941</v>
          </cell>
          <cell r="CU95">
            <v>0.13924241771390727</v>
          </cell>
          <cell r="CV95">
            <v>0.13022905254615552</v>
          </cell>
          <cell r="CW95">
            <v>7.7526473778286337E-2</v>
          </cell>
          <cell r="CX95">
            <v>0.12722184178402357</v>
          </cell>
          <cell r="CY95">
            <v>0.15235218606056022</v>
          </cell>
          <cell r="CZ95">
            <v>0.15001697344598666</v>
          </cell>
          <cell r="DA95">
            <v>0.14715135337298238</v>
          </cell>
          <cell r="DB95">
            <v>0.15357950593891864</v>
          </cell>
          <cell r="DC95">
            <v>0.15658622013030848</v>
          </cell>
          <cell r="DD95">
            <v>0.158767651022441</v>
          </cell>
          <cell r="DE95">
            <v>0.15271661800109237</v>
          </cell>
          <cell r="DF95">
            <v>0.15123455866734078</v>
          </cell>
          <cell r="DG95">
            <v>0.15335393274352699</v>
          </cell>
          <cell r="DH95">
            <v>0.1558522085663272</v>
          </cell>
          <cell r="DI95">
            <v>0.15248745349934045</v>
          </cell>
          <cell r="DJ95">
            <v>0.12722184178402357</v>
          </cell>
          <cell r="DK95">
            <v>0.17822115974010042</v>
          </cell>
          <cell r="DL95">
            <v>0.14613511410137314</v>
          </cell>
          <cell r="DM95">
            <v>0.13712683490021457</v>
          </cell>
          <cell r="DN95">
            <v>0.17253384076460665</v>
          </cell>
          <cell r="DO95">
            <v>0.16904092187641825</v>
          </cell>
          <cell r="DP95">
            <v>0.16943013001573987</v>
          </cell>
          <cell r="DQ95">
            <v>8.2433007230963959E-2</v>
          </cell>
          <cell r="DR95">
            <v>0.13956513659171157</v>
          </cell>
          <cell r="DS95">
            <v>0.16652413177660433</v>
          </cell>
          <cell r="DT95">
            <v>0.17385249554367274</v>
          </cell>
          <cell r="DU95">
            <v>0.12143677560822691</v>
          </cell>
        </row>
        <row r="96">
          <cell r="A96" t="str">
            <v>CE-REDITR-211</v>
          </cell>
          <cell r="B96" t="str">
            <v>CE</v>
          </cell>
          <cell r="C96" t="str">
            <v>REDITR</v>
          </cell>
          <cell r="D96">
            <v>211</v>
          </cell>
          <cell r="E96" t="str">
            <v>Costi di divisione</v>
          </cell>
          <cell r="F96">
            <v>0</v>
          </cell>
          <cell r="G96">
            <v>0</v>
          </cell>
          <cell r="H96">
            <v>0</v>
          </cell>
          <cell r="I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F96">
            <v>0</v>
          </cell>
          <cell r="BG96">
            <v>0</v>
          </cell>
          <cell r="BH96">
            <v>0</v>
          </cell>
          <cell r="BI96">
            <v>0</v>
          </cell>
          <cell r="BJ96">
            <v>0</v>
          </cell>
          <cell r="BK96">
            <v>0</v>
          </cell>
          <cell r="BL96">
            <v>0</v>
          </cell>
          <cell r="BM96">
            <v>0</v>
          </cell>
          <cell r="BN96">
            <v>0</v>
          </cell>
          <cell r="BO96">
            <v>0</v>
          </cell>
          <cell r="BP96">
            <v>0</v>
          </cell>
          <cell r="BQ96">
            <v>0</v>
          </cell>
          <cell r="BR96">
            <v>0</v>
          </cell>
          <cell r="BS96">
            <v>0</v>
          </cell>
          <cell r="BT96">
            <v>0</v>
          </cell>
          <cell r="BU96">
            <v>0</v>
          </cell>
          <cell r="BV96">
            <v>0</v>
          </cell>
          <cell r="BW96">
            <v>0</v>
          </cell>
          <cell r="BX96">
            <v>0</v>
          </cell>
          <cell r="BY96">
            <v>0</v>
          </cell>
          <cell r="CD96">
            <v>0</v>
          </cell>
          <cell r="CE96">
            <v>0</v>
          </cell>
          <cell r="CF96">
            <v>0</v>
          </cell>
          <cell r="CG96">
            <v>0</v>
          </cell>
          <cell r="CH96">
            <v>0</v>
          </cell>
          <cell r="CI96">
            <v>0</v>
          </cell>
          <cell r="CJ96">
            <v>0</v>
          </cell>
          <cell r="CK96">
            <v>0</v>
          </cell>
          <cell r="CL96">
            <v>0</v>
          </cell>
          <cell r="CM96">
            <v>0</v>
          </cell>
          <cell r="CN96">
            <v>0</v>
          </cell>
          <cell r="CO96">
            <v>0</v>
          </cell>
          <cell r="CP96">
            <v>0</v>
          </cell>
          <cell r="CQ96">
            <v>0</v>
          </cell>
          <cell r="CR96">
            <v>0</v>
          </cell>
          <cell r="CS96">
            <v>0</v>
          </cell>
          <cell r="CT96">
            <v>0</v>
          </cell>
          <cell r="CU96">
            <v>0</v>
          </cell>
          <cell r="CV96">
            <v>0</v>
          </cell>
          <cell r="CW96">
            <v>0</v>
          </cell>
          <cell r="DJ96">
            <v>0</v>
          </cell>
          <cell r="DK96">
            <v>0</v>
          </cell>
          <cell r="DL96">
            <v>0</v>
          </cell>
          <cell r="DM96">
            <v>0</v>
          </cell>
          <cell r="DN96">
            <v>0</v>
          </cell>
          <cell r="DO96">
            <v>0</v>
          </cell>
          <cell r="DP96">
            <v>0</v>
          </cell>
          <cell r="DQ96">
            <v>0</v>
          </cell>
          <cell r="DR96">
            <v>0</v>
          </cell>
          <cell r="DS96">
            <v>0</v>
          </cell>
          <cell r="DT96">
            <v>0</v>
          </cell>
          <cell r="DU96">
            <v>0</v>
          </cell>
        </row>
        <row r="97">
          <cell r="A97" t="str">
            <v>CE-REDITR-212</v>
          </cell>
          <cell r="B97" t="str">
            <v>CE</v>
          </cell>
          <cell r="C97" t="str">
            <v>REDITR</v>
          </cell>
          <cell r="D97">
            <v>212</v>
          </cell>
          <cell r="E97" t="str">
            <v>Risultato di divisione</v>
          </cell>
          <cell r="F97">
            <v>0.27941099999999985</v>
          </cell>
          <cell r="G97">
            <v>0.54593305000000092</v>
          </cell>
          <cell r="H97">
            <v>0.94152413999999551</v>
          </cell>
          <cell r="I97">
            <v>1.4826582900000012</v>
          </cell>
          <cell r="J97">
            <v>0</v>
          </cell>
          <cell r="K97">
            <v>0</v>
          </cell>
          <cell r="L97">
            <v>0</v>
          </cell>
          <cell r="M97">
            <v>0</v>
          </cell>
          <cell r="N97">
            <v>0</v>
          </cell>
          <cell r="O97">
            <v>0</v>
          </cell>
          <cell r="P97">
            <v>0</v>
          </cell>
          <cell r="Q97">
            <v>0</v>
          </cell>
          <cell r="R97">
            <v>0.27941099999999985</v>
          </cell>
          <cell r="S97">
            <v>0.26652205000000107</v>
          </cell>
          <cell r="T97">
            <v>0.39559108999999448</v>
          </cell>
          <cell r="U97">
            <v>0.54113415000000564</v>
          </cell>
          <cell r="V97">
            <v>-1.4826582900000012</v>
          </cell>
          <cell r="W97">
            <v>0</v>
          </cell>
          <cell r="X97">
            <v>0</v>
          </cell>
          <cell r="Y97">
            <v>0</v>
          </cell>
          <cell r="Z97">
            <v>0</v>
          </cell>
          <cell r="AA97">
            <v>0</v>
          </cell>
          <cell r="AB97">
            <v>0</v>
          </cell>
          <cell r="AC97">
            <v>0</v>
          </cell>
          <cell r="AD97">
            <v>0.37540000000000007</v>
          </cell>
          <cell r="AE97">
            <v>0.9524999999999999</v>
          </cell>
          <cell r="AF97">
            <v>1.4843000000000002</v>
          </cell>
          <cell r="AG97">
            <v>2.078600000000002</v>
          </cell>
          <cell r="AH97">
            <v>2.7344000000000008</v>
          </cell>
          <cell r="AI97">
            <v>3.4303000000000008</v>
          </cell>
          <cell r="AJ97">
            <v>4.0971000000000011</v>
          </cell>
          <cell r="AK97">
            <v>4.2231000000000014</v>
          </cell>
          <cell r="AL97">
            <v>4.8593999999999991</v>
          </cell>
          <cell r="AM97">
            <v>5.5837999999999992</v>
          </cell>
          <cell r="AN97">
            <v>6.0809000000000033</v>
          </cell>
          <cell r="AO97">
            <v>6.5690000000000008</v>
          </cell>
          <cell r="AP97">
            <v>0.37540000000000007</v>
          </cell>
          <cell r="AQ97">
            <v>0.57709999999999939</v>
          </cell>
          <cell r="AR97">
            <v>0.53180000000000038</v>
          </cell>
          <cell r="AS97">
            <v>0.59430000000000172</v>
          </cell>
          <cell r="AT97">
            <v>0.65579999999999905</v>
          </cell>
          <cell r="AU97">
            <v>0.69589999999999996</v>
          </cell>
          <cell r="AV97">
            <v>0.66679999999999962</v>
          </cell>
          <cell r="AW97">
            <v>0.12600000000000056</v>
          </cell>
          <cell r="AX97">
            <v>0.63629999999999831</v>
          </cell>
          <cell r="AY97">
            <v>0.72439999999999971</v>
          </cell>
          <cell r="AZ97">
            <v>0.49710000000000543</v>
          </cell>
          <cell r="BA97">
            <v>0.48809999999999709</v>
          </cell>
          <cell r="BB97">
            <v>0.32469999999999999</v>
          </cell>
          <cell r="BC97">
            <v>0.59920000000000062</v>
          </cell>
          <cell r="BD97">
            <v>1.2254999999999989</v>
          </cell>
          <cell r="BE97">
            <v>1.5238000000000003</v>
          </cell>
          <cell r="BF97">
            <v>1.7097999999999987</v>
          </cell>
          <cell r="BG97">
            <v>2.1371000000000002</v>
          </cell>
          <cell r="BH97">
            <v>2.6423000000000041</v>
          </cell>
          <cell r="BI97">
            <v>2.8669659999999979</v>
          </cell>
          <cell r="BJ97">
            <v>3.3022999999999976</v>
          </cell>
          <cell r="BK97">
            <v>3.818887999999999</v>
          </cell>
          <cell r="BL97">
            <v>4.2125139999999934</v>
          </cell>
          <cell r="BM97">
            <v>4.8713418399999924</v>
          </cell>
          <cell r="BN97">
            <v>0.32469999999999999</v>
          </cell>
          <cell r="BO97">
            <v>0.27450000000000063</v>
          </cell>
          <cell r="BP97">
            <v>0.6262999999999983</v>
          </cell>
          <cell r="BQ97">
            <v>0.29830000000000134</v>
          </cell>
          <cell r="BR97">
            <v>0.18599999999999844</v>
          </cell>
          <cell r="BS97">
            <v>0.42730000000000135</v>
          </cell>
          <cell r="BT97">
            <v>0.50520000000000409</v>
          </cell>
          <cell r="BU97">
            <v>0.22466599999999365</v>
          </cell>
          <cell r="BV97">
            <v>0.43533400000000011</v>
          </cell>
          <cell r="BW97">
            <v>0.51658800000000127</v>
          </cell>
          <cell r="BX97">
            <v>0.3936259999999947</v>
          </cell>
          <cell r="BY97">
            <v>0.65882783999999905</v>
          </cell>
          <cell r="BZ97">
            <v>0.47489999999999999</v>
          </cell>
          <cell r="CA97">
            <v>0.82739999999999969</v>
          </cell>
          <cell r="CB97">
            <v>1.3242000000000007</v>
          </cell>
          <cell r="CC97">
            <v>1.7023000000000001</v>
          </cell>
          <cell r="CD97">
            <v>2.3250999999999991</v>
          </cell>
          <cell r="CE97">
            <v>2.8858920000000015</v>
          </cell>
          <cell r="CF97">
            <v>3.4770119999999984</v>
          </cell>
          <cell r="CG97">
            <v>3.7688140000000034</v>
          </cell>
          <cell r="CH97">
            <v>4.3066350000000009</v>
          </cell>
          <cell r="CI97">
            <v>5.0369690000000009</v>
          </cell>
          <cell r="CJ97">
            <v>5.6788680000000014</v>
          </cell>
          <cell r="CK97">
            <v>6.0159589999999969</v>
          </cell>
          <cell r="CL97">
            <v>0.47489999999999999</v>
          </cell>
          <cell r="CM97">
            <v>0.35249999999999931</v>
          </cell>
          <cell r="CN97">
            <v>0.49680000000000085</v>
          </cell>
          <cell r="CO97">
            <v>0.37809999999999955</v>
          </cell>
          <cell r="CP97">
            <v>0.62279999999999891</v>
          </cell>
          <cell r="CQ97">
            <v>0.5607920000000024</v>
          </cell>
          <cell r="CR97">
            <v>0.5911199999999972</v>
          </cell>
          <cell r="CS97">
            <v>0.29180200000000478</v>
          </cell>
          <cell r="CT97">
            <v>0.53782099999999744</v>
          </cell>
          <cell r="CU97">
            <v>0.73033399999999959</v>
          </cell>
          <cell r="CV97">
            <v>0.64189900000000089</v>
          </cell>
          <cell r="CW97">
            <v>0.33709099999999603</v>
          </cell>
          <cell r="CX97">
            <v>0.4272999999999999</v>
          </cell>
          <cell r="CY97">
            <v>1.0087999999999995</v>
          </cell>
          <cell r="CZ97">
            <v>1.5908999999999993</v>
          </cell>
          <cell r="DA97">
            <v>2.0065999999999997</v>
          </cell>
          <cell r="DB97">
            <v>2.8044999999999995</v>
          </cell>
          <cell r="DC97">
            <v>3.5497000000000023</v>
          </cell>
          <cell r="DD97">
            <v>4.3355000000000015</v>
          </cell>
          <cell r="DE97">
            <v>4.5292999999999983</v>
          </cell>
          <cell r="DF97">
            <v>5.0549999999999988</v>
          </cell>
          <cell r="DG97">
            <v>5.9506999999999977</v>
          </cell>
          <cell r="DH97">
            <v>6.8870000000000031</v>
          </cell>
          <cell r="DI97">
            <v>7.468499999999997</v>
          </cell>
          <cell r="DJ97">
            <v>0.4272999999999999</v>
          </cell>
          <cell r="DK97">
            <v>0.58149999999999968</v>
          </cell>
          <cell r="DL97">
            <v>0.58209999999999951</v>
          </cell>
          <cell r="DM97">
            <v>0.41570000000000068</v>
          </cell>
          <cell r="DN97">
            <v>0.79789999999999972</v>
          </cell>
          <cell r="DO97">
            <v>0.74520000000000231</v>
          </cell>
          <cell r="DP97">
            <v>0.78580000000000028</v>
          </cell>
          <cell r="DQ97">
            <v>0.1937999999999962</v>
          </cell>
          <cell r="DR97">
            <v>0.52570000000000006</v>
          </cell>
          <cell r="DS97">
            <v>0.89569999999999905</v>
          </cell>
          <cell r="DT97">
            <v>0.93630000000000457</v>
          </cell>
          <cell r="DU97">
            <v>0.58149999999999447</v>
          </cell>
          <cell r="DV97">
            <v>0</v>
          </cell>
          <cell r="DW97">
            <v>0</v>
          </cell>
          <cell r="DX97">
            <v>0</v>
          </cell>
          <cell r="DY97">
            <v>0</v>
          </cell>
        </row>
        <row r="98">
          <cell r="A98" t="str">
            <v>CE-REDITR-213</v>
          </cell>
          <cell r="B98" t="str">
            <v>CE</v>
          </cell>
          <cell r="C98" t="str">
            <v>REDITR</v>
          </cell>
          <cell r="D98">
            <v>213</v>
          </cell>
          <cell r="E98" t="str">
            <v>RD %</v>
          </cell>
          <cell r="F98">
            <v>9.7314110896104339E-2</v>
          </cell>
          <cell r="G98">
            <v>9.3740941986307544E-2</v>
          </cell>
          <cell r="H98">
            <v>0.10442051038848982</v>
          </cell>
          <cell r="I98">
            <v>0.12408405531524373</v>
          </cell>
          <cell r="J98" t="e">
            <v>#DIV/0!</v>
          </cell>
          <cell r="K98" t="e">
            <v>#DIV/0!</v>
          </cell>
          <cell r="L98" t="e">
            <v>#DIV/0!</v>
          </cell>
          <cell r="M98" t="e">
            <v>#DIV/0!</v>
          </cell>
          <cell r="N98" t="e">
            <v>#DIV/0!</v>
          </cell>
          <cell r="O98" t="e">
            <v>#DIV/0!</v>
          </cell>
          <cell r="P98" t="e">
            <v>#DIV/0!</v>
          </cell>
          <cell r="Q98" t="e">
            <v>#DIV/0!</v>
          </cell>
          <cell r="R98">
            <v>9.7314110896104339E-2</v>
          </cell>
          <cell r="S98">
            <v>9.0266271802971157E-2</v>
          </cell>
          <cell r="T98">
            <v>0.12390058578139881</v>
          </cell>
          <cell r="U98">
            <v>0.18455118601099751</v>
          </cell>
          <cell r="V98">
            <v>0.12408405531524373</v>
          </cell>
          <cell r="W98" t="e">
            <v>#DIV/0!</v>
          </cell>
          <cell r="X98" t="e">
            <v>#DIV/0!</v>
          </cell>
          <cell r="Y98" t="e">
            <v>#DIV/0!</v>
          </cell>
          <cell r="Z98" t="e">
            <v>#DIV/0!</v>
          </cell>
          <cell r="AA98" t="e">
            <v>#DIV/0!</v>
          </cell>
          <cell r="AB98" t="e">
            <v>#DIV/0!</v>
          </cell>
          <cell r="AC98" t="e">
            <v>#DIV/0!</v>
          </cell>
          <cell r="AD98">
            <v>0.10917868776174966</v>
          </cell>
          <cell r="AE98">
            <v>0.1220449740534307</v>
          </cell>
          <cell r="AF98">
            <v>0.12226121050377255</v>
          </cell>
          <cell r="AG98">
            <v>0.12524780216800546</v>
          </cell>
          <cell r="AH98">
            <v>0.12826237874552043</v>
          </cell>
          <cell r="AI98">
            <v>0.1333118291270588</v>
          </cell>
          <cell r="AJ98">
            <v>0.13458089438104814</v>
          </cell>
          <cell r="AK98">
            <v>0.12794830077894223</v>
          </cell>
          <cell r="AL98">
            <v>0.12864233808521619</v>
          </cell>
          <cell r="AM98">
            <v>0.13040168145726294</v>
          </cell>
          <cell r="AN98">
            <v>0.12865817535545029</v>
          </cell>
          <cell r="AO98">
            <v>0.127526159461086</v>
          </cell>
          <cell r="AP98">
            <v>0.10917868776174966</v>
          </cell>
          <cell r="AQ98">
            <v>0.13217745814342308</v>
          </cell>
          <cell r="AR98">
            <v>0.12265043012984626</v>
          </cell>
          <cell r="AS98">
            <v>0.1333857030636296</v>
          </cell>
          <cell r="AT98">
            <v>0.13885536428889012</v>
          </cell>
          <cell r="AU98">
            <v>0.1577074740515795</v>
          </cell>
          <cell r="AV98">
            <v>0.14151103565365017</v>
          </cell>
          <cell r="AW98">
            <v>4.9163057473955454E-2</v>
          </cell>
          <cell r="AX98">
            <v>0.13344658361645867</v>
          </cell>
          <cell r="AY98">
            <v>0.14357348131998815</v>
          </cell>
          <cell r="AZ98">
            <v>0.11185868586858802</v>
          </cell>
          <cell r="BA98">
            <v>0.11492818460089407</v>
          </cell>
          <cell r="BB98">
            <v>9.3245649302165293E-2</v>
          </cell>
          <cell r="BC98">
            <v>8.9246350908549391E-2</v>
          </cell>
          <cell r="BD98">
            <v>0.11214004007942671</v>
          </cell>
          <cell r="BE98">
            <v>0.10654826416809426</v>
          </cell>
          <cell r="BF98">
            <v>9.1567323243683191E-2</v>
          </cell>
          <cell r="BG98">
            <v>9.1088104543962781E-2</v>
          </cell>
          <cell r="BH98">
            <v>9.2921925607599043E-2</v>
          </cell>
          <cell r="BI98">
            <v>9.1873042447290956E-2</v>
          </cell>
          <cell r="BJ98">
            <v>9.2114108468316622E-2</v>
          </cell>
          <cell r="BK98">
            <v>9.3826068540491331E-2</v>
          </cell>
          <cell r="BL98">
            <v>9.2210775379390944E-2</v>
          </cell>
          <cell r="BM98">
            <v>9.7334795518401823E-2</v>
          </cell>
          <cell r="BN98">
            <v>9.3245649302165293E-2</v>
          </cell>
          <cell r="BO98">
            <v>8.4937186707098405E-2</v>
          </cell>
          <cell r="BP98">
            <v>0.14861305554896384</v>
          </cell>
          <cell r="BQ98">
            <v>8.8432349104708083E-2</v>
          </cell>
          <cell r="BR98">
            <v>4.2552217977167878E-2</v>
          </cell>
          <cell r="BS98">
            <v>8.9219718956841554E-2</v>
          </cell>
          <cell r="BT98">
            <v>0.10157223852989747</v>
          </cell>
          <cell r="BU98">
            <v>8.1105775843425112E-2</v>
          </cell>
          <cell r="BV98">
            <v>9.3733844662874169E-2</v>
          </cell>
          <cell r="BW98">
            <v>0.10647610724532555</v>
          </cell>
          <cell r="BX98">
            <v>7.9013552056875339E-2</v>
          </cell>
          <cell r="BY98">
            <v>0.15097752544941448</v>
          </cell>
          <cell r="BZ98">
            <v>0.12754129179535384</v>
          </cell>
          <cell r="CA98">
            <v>0.10552898412091062</v>
          </cell>
          <cell r="CB98">
            <v>0.11074221200083637</v>
          </cell>
          <cell r="CC98">
            <v>0.10929344162306187</v>
          </cell>
          <cell r="CD98">
            <v>0.11510794928537123</v>
          </cell>
          <cell r="CE98">
            <v>0.11705585951603019</v>
          </cell>
          <cell r="CF98">
            <v>0.11853831208435447</v>
          </cell>
          <cell r="CG98">
            <v>0.11609903277247154</v>
          </cell>
          <cell r="CH98">
            <v>0.1162358105462912</v>
          </cell>
          <cell r="CI98">
            <v>0.11908882702788753</v>
          </cell>
          <cell r="CJ98">
            <v>0.12025156475189076</v>
          </cell>
          <cell r="CK98">
            <v>0.11664944673057928</v>
          </cell>
          <cell r="CL98">
            <v>0.12754129179535384</v>
          </cell>
          <cell r="CM98">
            <v>8.5620597522467673E-2</v>
          </cell>
          <cell r="CN98">
            <v>0.12067039106145272</v>
          </cell>
          <cell r="CO98">
            <v>0.10450525152017676</v>
          </cell>
          <cell r="CP98">
            <v>0.13469440719754289</v>
          </cell>
          <cell r="CQ98">
            <v>0.12588847711156406</v>
          </cell>
          <cell r="CR98">
            <v>0.12635043007068358</v>
          </cell>
          <cell r="CS98">
            <v>9.323724658686422E-2</v>
          </cell>
          <cell r="CT98">
            <v>0.11720340665487941</v>
          </cell>
          <cell r="CU98">
            <v>0.13924241771390727</v>
          </cell>
          <cell r="CV98">
            <v>0.13022905254615552</v>
          </cell>
          <cell r="CW98">
            <v>7.7526473778286337E-2</v>
          </cell>
          <cell r="CX98">
            <v>0.12722184178402357</v>
          </cell>
          <cell r="CY98">
            <v>0.15235218606056022</v>
          </cell>
          <cell r="CZ98">
            <v>0.15001697344598666</v>
          </cell>
          <cell r="DA98">
            <v>0.14715135337298238</v>
          </cell>
          <cell r="DB98">
            <v>0.15357950593891864</v>
          </cell>
          <cell r="DC98">
            <v>0.15658622013030848</v>
          </cell>
          <cell r="DD98">
            <v>0.158767651022441</v>
          </cell>
          <cell r="DE98">
            <v>0.15271661800109237</v>
          </cell>
          <cell r="DF98">
            <v>0.15123455866734078</v>
          </cell>
          <cell r="DG98">
            <v>0.15335393274352699</v>
          </cell>
          <cell r="DH98">
            <v>0.1558522085663272</v>
          </cell>
          <cell r="DI98">
            <v>0.15248745349934045</v>
          </cell>
          <cell r="DJ98">
            <v>0.12722184178402357</v>
          </cell>
          <cell r="DK98">
            <v>0.17822115974010042</v>
          </cell>
          <cell r="DL98">
            <v>0.14613511410137314</v>
          </cell>
          <cell r="DM98">
            <v>0.13712683490021457</v>
          </cell>
          <cell r="DN98">
            <v>0.17253384076460665</v>
          </cell>
          <cell r="DO98">
            <v>0.16904092187641825</v>
          </cell>
          <cell r="DP98">
            <v>0.16943013001573987</v>
          </cell>
          <cell r="DQ98">
            <v>8.2433007230963959E-2</v>
          </cell>
          <cell r="DR98">
            <v>0.13956513659171157</v>
          </cell>
          <cell r="DS98">
            <v>0.16652413177660433</v>
          </cell>
          <cell r="DT98">
            <v>0.17385249554367274</v>
          </cell>
          <cell r="DU98">
            <v>0.12143677560822691</v>
          </cell>
          <cell r="DV98" t="e">
            <v>#DIV/0!</v>
          </cell>
          <cell r="DW98" t="e">
            <v>#DIV/0!</v>
          </cell>
          <cell r="DX98" t="e">
            <v>#DIV/0!</v>
          </cell>
          <cell r="DY98" t="e">
            <v>#DIV/0!</v>
          </cell>
        </row>
        <row r="99">
          <cell r="A99" t="str">
            <v>CE-REDITR-220</v>
          </cell>
          <cell r="B99" t="str">
            <v>CE</v>
          </cell>
          <cell r="C99" t="str">
            <v>REDITR</v>
          </cell>
          <cell r="D99">
            <v>220</v>
          </cell>
          <cell r="E99" t="str">
            <v>Spese Generali</v>
          </cell>
          <cell r="F99">
            <v>-0.261714</v>
          </cell>
          <cell r="G99">
            <v>-0.50726599999999999</v>
          </cell>
          <cell r="H99">
            <v>-0.76817877999999995</v>
          </cell>
          <cell r="I99">
            <v>-1.0185927800000001</v>
          </cell>
          <cell r="R99">
            <v>-0.261714</v>
          </cell>
          <cell r="S99">
            <v>-0.24555199999999999</v>
          </cell>
          <cell r="T99">
            <v>-0.26091277999999996</v>
          </cell>
          <cell r="U99">
            <v>-0.25041400000000014</v>
          </cell>
          <cell r="V99">
            <v>1.0185927800000001</v>
          </cell>
          <cell r="W99">
            <v>0</v>
          </cell>
          <cell r="X99">
            <v>0</v>
          </cell>
          <cell r="Y99">
            <v>0</v>
          </cell>
          <cell r="Z99">
            <v>0</v>
          </cell>
          <cell r="AA99">
            <v>0</v>
          </cell>
          <cell r="AB99">
            <v>0</v>
          </cell>
          <cell r="AC99">
            <v>0</v>
          </cell>
          <cell r="AD99">
            <v>-0.31860000000000005</v>
          </cell>
          <cell r="AE99">
            <v>-0.68610000000000004</v>
          </cell>
          <cell r="AF99">
            <v>-1.0322</v>
          </cell>
          <cell r="AG99">
            <v>-1.3865000000000001</v>
          </cell>
          <cell r="AH99">
            <v>-1.7414000000000001</v>
          </cell>
          <cell r="AI99">
            <v>-2.0636999999999999</v>
          </cell>
          <cell r="AJ99">
            <v>-2.4141999999999997</v>
          </cell>
          <cell r="AK99">
            <v>-2.6585999999999999</v>
          </cell>
          <cell r="AL99">
            <v>-3.0048000000000004</v>
          </cell>
          <cell r="AM99">
            <v>-3.375</v>
          </cell>
          <cell r="AN99">
            <v>-3.7063999999999999</v>
          </cell>
          <cell r="AO99">
            <v>-4.0145999999999997</v>
          </cell>
          <cell r="AP99">
            <v>-0.31860000000000005</v>
          </cell>
          <cell r="AQ99">
            <v>-0.36749999999999999</v>
          </cell>
          <cell r="AR99">
            <v>-0.34609999999999996</v>
          </cell>
          <cell r="AS99">
            <v>-0.35430000000000006</v>
          </cell>
          <cell r="AT99">
            <v>-0.35489999999999999</v>
          </cell>
          <cell r="AU99">
            <v>-0.32229999999999981</v>
          </cell>
          <cell r="AV99">
            <v>-0.35049999999999981</v>
          </cell>
          <cell r="AW99">
            <v>-0.24440000000000017</v>
          </cell>
          <cell r="AX99">
            <v>-0.34620000000000051</v>
          </cell>
          <cell r="AY99">
            <v>-0.37019999999999964</v>
          </cell>
          <cell r="AZ99">
            <v>-0.33139999999999992</v>
          </cell>
          <cell r="BA99">
            <v>-0.30819999999999981</v>
          </cell>
          <cell r="BB99">
            <v>-0.24959999999999999</v>
          </cell>
          <cell r="BC99">
            <v>-0.47364400000000001</v>
          </cell>
          <cell r="BD99">
            <v>-0.75565099999999996</v>
          </cell>
          <cell r="BE99">
            <v>-0.96779999999999999</v>
          </cell>
          <cell r="BF99">
            <v>-1.2367999999999999</v>
          </cell>
          <cell r="BG99">
            <v>-1.54129</v>
          </cell>
          <cell r="BH99">
            <v>-1.8589</v>
          </cell>
          <cell r="BI99">
            <v>-2.0690119999999999</v>
          </cell>
          <cell r="BJ99">
            <v>-2.3986000000000001</v>
          </cell>
          <cell r="BK99">
            <v>-2.7054390000000001</v>
          </cell>
          <cell r="BL99">
            <v>-3.003844</v>
          </cell>
          <cell r="BM99">
            <v>-3.40891513</v>
          </cell>
          <cell r="BN99">
            <v>-0.24959999999999999</v>
          </cell>
          <cell r="BO99">
            <v>-0.22404400000000002</v>
          </cell>
          <cell r="BP99">
            <v>-0.28200699999999995</v>
          </cell>
          <cell r="BQ99">
            <v>-0.21214900000000003</v>
          </cell>
          <cell r="BR99">
            <v>-0.26899999999999991</v>
          </cell>
          <cell r="BS99">
            <v>-0.30449000000000015</v>
          </cell>
          <cell r="BT99">
            <v>-0.31760999999999995</v>
          </cell>
          <cell r="BU99">
            <v>-0.21011199999999985</v>
          </cell>
          <cell r="BV99">
            <v>-0.32958800000000021</v>
          </cell>
          <cell r="BW99">
            <v>-0.30683900000000008</v>
          </cell>
          <cell r="BX99">
            <v>-0.29840499999999981</v>
          </cell>
          <cell r="BY99">
            <v>-0.40507113000000006</v>
          </cell>
          <cell r="BZ99">
            <v>-0.25119999999999998</v>
          </cell>
          <cell r="CA99">
            <v>-0.60870000000000002</v>
          </cell>
          <cell r="CB99">
            <v>-0.92390000000000005</v>
          </cell>
          <cell r="CC99">
            <v>-1.2164999999999999</v>
          </cell>
          <cell r="CD99">
            <v>-1.4541999999999999</v>
          </cell>
          <cell r="CE99">
            <v>-1.7486159999999999</v>
          </cell>
          <cell r="CF99">
            <v>-2.0479129999999999</v>
          </cell>
          <cell r="CG99">
            <v>-2.2720539999999998</v>
          </cell>
          <cell r="CH99">
            <v>-2.5767799999999998</v>
          </cell>
          <cell r="CI99">
            <v>-2.88266</v>
          </cell>
          <cell r="CJ99">
            <v>-3.1750729999999998</v>
          </cell>
          <cell r="CK99">
            <v>-3.4612889999999998</v>
          </cell>
          <cell r="CL99">
            <v>-0.25119999999999998</v>
          </cell>
          <cell r="CM99">
            <v>-0.35750000000000004</v>
          </cell>
          <cell r="CN99">
            <v>-0.31520000000000004</v>
          </cell>
          <cell r="CO99">
            <v>-0.29259999999999986</v>
          </cell>
          <cell r="CP99">
            <v>-0.23770000000000002</v>
          </cell>
          <cell r="CQ99">
            <v>-0.29441600000000001</v>
          </cell>
          <cell r="CR99">
            <v>-0.29929699999999992</v>
          </cell>
          <cell r="CS99">
            <v>-0.22414099999999992</v>
          </cell>
          <cell r="CT99">
            <v>-0.30472600000000005</v>
          </cell>
          <cell r="CU99">
            <v>-0.30588000000000015</v>
          </cell>
          <cell r="CV99">
            <v>-0.29241299999999981</v>
          </cell>
          <cell r="CW99">
            <v>-0.28621600000000003</v>
          </cell>
          <cell r="CX99">
            <v>-0.27289999999999998</v>
          </cell>
          <cell r="CY99">
            <v>-0.53210000000000002</v>
          </cell>
          <cell r="CZ99">
            <v>-0.80510000000000004</v>
          </cell>
          <cell r="DA99">
            <v>-1.0618000000000001</v>
          </cell>
          <cell r="DB99">
            <v>-1.3504</v>
          </cell>
          <cell r="DC99">
            <v>-1.6444000000000001</v>
          </cell>
          <cell r="DD99">
            <v>-1.9650000000000001</v>
          </cell>
          <cell r="DE99">
            <v>-2.1585000000000001</v>
          </cell>
          <cell r="DF99">
            <v>-2.3626999999999998</v>
          </cell>
          <cell r="DG99">
            <v>-2.6979000000000002</v>
          </cell>
          <cell r="DH99">
            <v>-3.0476999999999999</v>
          </cell>
          <cell r="DI99">
            <v>-3.3437000000000001</v>
          </cell>
          <cell r="DJ99">
            <v>-0.27289999999999998</v>
          </cell>
          <cell r="DK99">
            <v>-0.25920000000000004</v>
          </cell>
          <cell r="DL99">
            <v>-0.27300000000000002</v>
          </cell>
          <cell r="DM99">
            <v>-0.25670000000000004</v>
          </cell>
          <cell r="DN99">
            <v>-0.28859999999999997</v>
          </cell>
          <cell r="DO99">
            <v>-0.29400000000000004</v>
          </cell>
          <cell r="DP99">
            <v>-0.3206</v>
          </cell>
          <cell r="DQ99">
            <v>-0.19350000000000001</v>
          </cell>
          <cell r="DR99">
            <v>-0.20419999999999972</v>
          </cell>
          <cell r="DS99">
            <v>-0.33520000000000039</v>
          </cell>
          <cell r="DT99">
            <v>-0.34979999999999967</v>
          </cell>
          <cell r="DU99">
            <v>-0.29600000000000026</v>
          </cell>
        </row>
        <row r="100">
          <cell r="A100" t="str">
            <v>CE-REDITR-230</v>
          </cell>
          <cell r="B100" t="str">
            <v>CE</v>
          </cell>
          <cell r="C100" t="str">
            <v>REDITR</v>
          </cell>
          <cell r="D100">
            <v>230</v>
          </cell>
          <cell r="E100" t="str">
            <v>Risultato Operativo pre IAS</v>
          </cell>
          <cell r="F100">
            <v>1.7696999999999852E-2</v>
          </cell>
          <cell r="G100">
            <v>3.8667050000000924E-2</v>
          </cell>
          <cell r="H100">
            <v>0.17334535999999556</v>
          </cell>
          <cell r="I100">
            <v>0.46406551000000107</v>
          </cell>
          <cell r="J100">
            <v>0</v>
          </cell>
          <cell r="K100">
            <v>0</v>
          </cell>
          <cell r="L100">
            <v>0</v>
          </cell>
          <cell r="M100">
            <v>0</v>
          </cell>
          <cell r="N100">
            <v>0</v>
          </cell>
          <cell r="O100">
            <v>0</v>
          </cell>
          <cell r="P100">
            <v>0</v>
          </cell>
          <cell r="Q100">
            <v>0</v>
          </cell>
          <cell r="R100">
            <v>1.7696999999999852E-2</v>
          </cell>
          <cell r="S100">
            <v>2.0970050000001073E-2</v>
          </cell>
          <cell r="T100">
            <v>0.13467830999999453</v>
          </cell>
          <cell r="U100">
            <v>0.29072015000000551</v>
          </cell>
          <cell r="V100">
            <v>-0.46406551000000107</v>
          </cell>
          <cell r="W100">
            <v>0</v>
          </cell>
          <cell r="X100">
            <v>0</v>
          </cell>
          <cell r="Y100">
            <v>0</v>
          </cell>
          <cell r="Z100">
            <v>0</v>
          </cell>
          <cell r="AA100">
            <v>0</v>
          </cell>
          <cell r="AB100">
            <v>0</v>
          </cell>
          <cell r="AC100">
            <v>0</v>
          </cell>
          <cell r="AD100">
            <v>5.6800000000000017E-2</v>
          </cell>
          <cell r="AE100">
            <v>0.26639999999999986</v>
          </cell>
          <cell r="AF100">
            <v>0.45210000000000017</v>
          </cell>
          <cell r="AG100">
            <v>0.69210000000000194</v>
          </cell>
          <cell r="AH100">
            <v>0.99300000000000077</v>
          </cell>
          <cell r="AI100">
            <v>1.3666000000000009</v>
          </cell>
          <cell r="AJ100">
            <v>1.6829000000000014</v>
          </cell>
          <cell r="AK100">
            <v>1.5645000000000016</v>
          </cell>
          <cell r="AL100">
            <v>1.8545999999999987</v>
          </cell>
          <cell r="AM100">
            <v>2.2087999999999992</v>
          </cell>
          <cell r="AN100">
            <v>2.3745000000000034</v>
          </cell>
          <cell r="AO100">
            <v>2.5544000000000011</v>
          </cell>
          <cell r="AP100">
            <v>5.6800000000000017E-2</v>
          </cell>
          <cell r="AQ100">
            <v>0.2095999999999994</v>
          </cell>
          <cell r="AR100">
            <v>0.18570000000000042</v>
          </cell>
          <cell r="AS100">
            <v>0.24000000000000166</v>
          </cell>
          <cell r="AT100">
            <v>0.30089999999999906</v>
          </cell>
          <cell r="AU100">
            <v>0.37360000000000015</v>
          </cell>
          <cell r="AV100">
            <v>0.3162999999999998</v>
          </cell>
          <cell r="AW100">
            <v>-0.11839999999999962</v>
          </cell>
          <cell r="AX100">
            <v>0.2900999999999978</v>
          </cell>
          <cell r="AY100">
            <v>0.35420000000000007</v>
          </cell>
          <cell r="AZ100">
            <v>0.16570000000000551</v>
          </cell>
          <cell r="BA100">
            <v>0.17989999999999728</v>
          </cell>
          <cell r="BB100">
            <v>7.51E-2</v>
          </cell>
          <cell r="BC100">
            <v>0.12555600000000061</v>
          </cell>
          <cell r="BD100">
            <v>0.46984899999999896</v>
          </cell>
          <cell r="BE100">
            <v>0.55600000000000027</v>
          </cell>
          <cell r="BF100">
            <v>0.47299999999999875</v>
          </cell>
          <cell r="BG100">
            <v>0.59581000000000017</v>
          </cell>
          <cell r="BH100">
            <v>0.78340000000000409</v>
          </cell>
          <cell r="BI100">
            <v>0.79795399999999805</v>
          </cell>
          <cell r="BJ100">
            <v>0.90369999999999751</v>
          </cell>
          <cell r="BK100">
            <v>1.1134489999999988</v>
          </cell>
          <cell r="BL100">
            <v>1.2086699999999935</v>
          </cell>
          <cell r="BM100">
            <v>1.4624267099999924</v>
          </cell>
          <cell r="BN100">
            <v>7.51E-2</v>
          </cell>
          <cell r="BO100">
            <v>5.0456000000000611E-2</v>
          </cell>
          <cell r="BP100">
            <v>0.34429299999999835</v>
          </cell>
          <cell r="BQ100">
            <v>8.615100000000131E-2</v>
          </cell>
          <cell r="BR100">
            <v>-8.3000000000001461E-2</v>
          </cell>
          <cell r="BS100">
            <v>0.1228100000000012</v>
          </cell>
          <cell r="BT100">
            <v>0.18759000000000414</v>
          </cell>
          <cell r="BU100">
            <v>1.4553999999993794E-2</v>
          </cell>
          <cell r="BV100">
            <v>0.1057459999999999</v>
          </cell>
          <cell r="BW100">
            <v>0.20974900000000118</v>
          </cell>
          <cell r="BX100">
            <v>9.5220999999994893E-2</v>
          </cell>
          <cell r="BY100">
            <v>0.253756709999999</v>
          </cell>
          <cell r="BZ100">
            <v>0.22370000000000001</v>
          </cell>
          <cell r="CA100">
            <v>0.21869999999999967</v>
          </cell>
          <cell r="CB100">
            <v>0.40030000000000066</v>
          </cell>
          <cell r="CC100">
            <v>0.48580000000000023</v>
          </cell>
          <cell r="CD100">
            <v>0.87089999999999912</v>
          </cell>
          <cell r="CE100">
            <v>1.1372760000000015</v>
          </cell>
          <cell r="CF100">
            <v>1.4290989999999986</v>
          </cell>
          <cell r="CG100">
            <v>1.4967600000000036</v>
          </cell>
          <cell r="CH100">
            <v>1.729855000000001</v>
          </cell>
          <cell r="CI100">
            <v>2.1543090000000009</v>
          </cell>
          <cell r="CJ100">
            <v>2.5037950000000015</v>
          </cell>
          <cell r="CK100">
            <v>2.5546699999999971</v>
          </cell>
          <cell r="CL100">
            <v>0.22370000000000001</v>
          </cell>
          <cell r="CM100">
            <v>-5.0000000000007261E-3</v>
          </cell>
          <cell r="CN100">
            <v>0.18160000000000082</v>
          </cell>
          <cell r="CO100">
            <v>8.5499999999999687E-2</v>
          </cell>
          <cell r="CP100">
            <v>0.38509999999999889</v>
          </cell>
          <cell r="CQ100">
            <v>0.26637600000000239</v>
          </cell>
          <cell r="CR100">
            <v>0.29182299999999728</v>
          </cell>
          <cell r="CS100">
            <v>6.7661000000004856E-2</v>
          </cell>
          <cell r="CT100">
            <v>0.23309499999999739</v>
          </cell>
          <cell r="CU100">
            <v>0.42445399999999944</v>
          </cell>
          <cell r="CV100">
            <v>0.34948600000000107</v>
          </cell>
          <cell r="CW100">
            <v>5.0874999999996007E-2</v>
          </cell>
          <cell r="CX100">
            <v>0.15439999999999993</v>
          </cell>
          <cell r="CY100">
            <v>0.47669999999999946</v>
          </cell>
          <cell r="CZ100">
            <v>0.78579999999999928</v>
          </cell>
          <cell r="DA100">
            <v>0.94479999999999964</v>
          </cell>
          <cell r="DB100">
            <v>1.4540999999999995</v>
          </cell>
          <cell r="DC100">
            <v>1.9053000000000022</v>
          </cell>
          <cell r="DD100">
            <v>2.3705000000000016</v>
          </cell>
          <cell r="DE100">
            <v>2.3707999999999982</v>
          </cell>
          <cell r="DF100">
            <v>2.692299999999999</v>
          </cell>
          <cell r="DG100">
            <v>3.2527999999999975</v>
          </cell>
          <cell r="DH100">
            <v>3.8393000000000033</v>
          </cell>
          <cell r="DI100">
            <v>4.1247999999999969</v>
          </cell>
          <cell r="DJ100">
            <v>0.15439999999999993</v>
          </cell>
          <cell r="DK100">
            <v>0.32229999999999964</v>
          </cell>
          <cell r="DL100">
            <v>0.30909999999999949</v>
          </cell>
          <cell r="DM100">
            <v>0.15900000000000064</v>
          </cell>
          <cell r="DN100">
            <v>0.50929999999999975</v>
          </cell>
          <cell r="DO100">
            <v>0.45120000000000227</v>
          </cell>
          <cell r="DP100">
            <v>0.46520000000000028</v>
          </cell>
          <cell r="DQ100">
            <v>2.999999999961922E-4</v>
          </cell>
          <cell r="DR100">
            <v>0.32150000000000034</v>
          </cell>
          <cell r="DS100">
            <v>0.56049999999999867</v>
          </cell>
          <cell r="DT100">
            <v>0.58650000000000491</v>
          </cell>
          <cell r="DU100">
            <v>0.2854999999999942</v>
          </cell>
          <cell r="DV100">
            <v>0</v>
          </cell>
          <cell r="DW100">
            <v>0</v>
          </cell>
          <cell r="DX100">
            <v>0</v>
          </cell>
          <cell r="DY100">
            <v>0</v>
          </cell>
        </row>
        <row r="101">
          <cell r="A101" t="str">
            <v>CE-REDITR-240</v>
          </cell>
          <cell r="B101" t="str">
            <v>CE</v>
          </cell>
          <cell r="C101" t="str">
            <v>REDITR</v>
          </cell>
          <cell r="D101">
            <v>240</v>
          </cell>
          <cell r="E101" t="str">
            <v>RO % pre-IAS</v>
          </cell>
          <cell r="F101">
            <v>6.1635648579631613E-3</v>
          </cell>
          <cell r="G101">
            <v>6.6394326022792237E-3</v>
          </cell>
          <cell r="H101">
            <v>1.9225009955322156E-2</v>
          </cell>
          <cell r="I101">
            <v>3.8837762417081874E-2</v>
          </cell>
          <cell r="J101" t="e">
            <v>#DIV/0!</v>
          </cell>
          <cell r="K101" t="e">
            <v>#DIV/0!</v>
          </cell>
          <cell r="L101" t="e">
            <v>#DIV/0!</v>
          </cell>
          <cell r="M101" t="e">
            <v>#DIV/0!</v>
          </cell>
          <cell r="N101" t="e">
            <v>#DIV/0!</v>
          </cell>
          <cell r="O101" t="e">
            <v>#DIV/0!</v>
          </cell>
          <cell r="P101" t="e">
            <v>#DIV/0!</v>
          </cell>
          <cell r="Q101" t="e">
            <v>#DIV/0!</v>
          </cell>
          <cell r="R101">
            <v>6.1635648579631613E-3</v>
          </cell>
          <cell r="S101">
            <v>7.1021824761665475E-3</v>
          </cell>
          <cell r="T101">
            <v>4.218174251864059E-2</v>
          </cell>
          <cell r="U101">
            <v>9.9148701814135293E-2</v>
          </cell>
          <cell r="V101">
            <v>3.8837762417081874E-2</v>
          </cell>
          <cell r="W101" t="e">
            <v>#DIV/0!</v>
          </cell>
          <cell r="X101" t="e">
            <v>#DIV/0!</v>
          </cell>
          <cell r="Y101" t="e">
            <v>#DIV/0!</v>
          </cell>
          <cell r="Z101" t="e">
            <v>#DIV/0!</v>
          </cell>
          <cell r="AA101" t="e">
            <v>#DIV/0!</v>
          </cell>
          <cell r="AB101" t="e">
            <v>#DIV/0!</v>
          </cell>
          <cell r="AC101" t="e">
            <v>#DIV/0!</v>
          </cell>
          <cell r="AD101">
            <v>1.6519311307584928E-2</v>
          </cell>
          <cell r="AE101">
            <v>3.4134153373053991E-2</v>
          </cell>
          <cell r="AF101">
            <v>3.7239300187802721E-2</v>
          </cell>
          <cell r="AG101">
            <v>4.1703071240487222E-2</v>
          </cell>
          <cell r="AH101">
            <v>4.6578606675797926E-2</v>
          </cell>
          <cell r="AI101">
            <v>5.3110207761723066E-2</v>
          </cell>
          <cell r="AJ101">
            <v>5.5279633680863548E-2</v>
          </cell>
          <cell r="AK101">
            <v>4.7400041810199911E-2</v>
          </cell>
          <cell r="AL101">
            <v>4.9096612794345351E-2</v>
          </cell>
          <cell r="AM101">
            <v>5.1583372255955141E-2</v>
          </cell>
          <cell r="AN101">
            <v>5.0239082599864662E-2</v>
          </cell>
          <cell r="AO101">
            <v>4.9589408087592962E-2</v>
          </cell>
          <cell r="AP101">
            <v>1.6519311307584928E-2</v>
          </cell>
          <cell r="AQ101">
            <v>4.8006229816082872E-2</v>
          </cell>
          <cell r="AR101">
            <v>4.2828478516571053E-2</v>
          </cell>
          <cell r="AS101">
            <v>5.3866008304343307E-2</v>
          </cell>
          <cell r="AT101">
            <v>6.371085561836988E-2</v>
          </cell>
          <cell r="AU101">
            <v>8.466663645016545E-2</v>
          </cell>
          <cell r="AV101">
            <v>6.712648556876058E-2</v>
          </cell>
          <cell r="AW101">
            <v>-4.6197666705684773E-2</v>
          </cell>
          <cell r="AX101">
            <v>6.0840568768088125E-2</v>
          </cell>
          <cell r="AY101">
            <v>7.0201169358834664E-2</v>
          </cell>
          <cell r="AZ101">
            <v>3.7286228622863501E-2</v>
          </cell>
          <cell r="BA101">
            <v>4.2359312455850548E-2</v>
          </cell>
          <cell r="BB101">
            <v>2.1566825570041928E-2</v>
          </cell>
          <cell r="BC101">
            <v>1.8700625558534495E-2</v>
          </cell>
          <cell r="BD101">
            <v>4.299378677378906E-2</v>
          </cell>
          <cell r="BE101">
            <v>3.8877040869838848E-2</v>
          </cell>
          <cell r="BF101">
            <v>2.5331234000621164E-2</v>
          </cell>
          <cell r="BG101">
            <v>2.5394788998333476E-2</v>
          </cell>
          <cell r="BH101">
            <v>2.7549875684439069E-2</v>
          </cell>
          <cell r="BI101">
            <v>2.5570746814920543E-2</v>
          </cell>
          <cell r="BJ101">
            <v>2.520774000630396E-2</v>
          </cell>
          <cell r="BK101">
            <v>2.7356272870621354E-2</v>
          </cell>
          <cell r="BL101">
            <v>2.6457454593102368E-2</v>
          </cell>
          <cell r="BM101">
            <v>2.9220902464627406E-2</v>
          </cell>
          <cell r="BN101">
            <v>2.1566825570041928E-2</v>
          </cell>
          <cell r="BO101">
            <v>1.5612352249520579E-2</v>
          </cell>
          <cell r="BP101">
            <v>8.1696367130958486E-2</v>
          </cell>
          <cell r="BQ101">
            <v>2.5539843472074379E-2</v>
          </cell>
          <cell r="BR101">
            <v>-1.8988355333897988E-2</v>
          </cell>
          <cell r="BS101">
            <v>2.564257824734328E-2</v>
          </cell>
          <cell r="BT101">
            <v>3.7715629900680392E-2</v>
          </cell>
          <cell r="BU101">
            <v>5.2540814436752292E-3</v>
          </cell>
          <cell r="BV101">
            <v>2.2768676780863153E-2</v>
          </cell>
          <cell r="BW101">
            <v>4.3232241203047424E-2</v>
          </cell>
          <cell r="BX101">
            <v>1.9113954465425111E-2</v>
          </cell>
          <cell r="BY101">
            <v>5.8151094741206735E-2</v>
          </cell>
          <cell r="BZ101">
            <v>6.0077883711561704E-2</v>
          </cell>
          <cell r="CA101">
            <v>2.7893629232829498E-2</v>
          </cell>
          <cell r="CB101">
            <v>3.3476897344762759E-2</v>
          </cell>
          <cell r="CC101">
            <v>3.1190009951526449E-2</v>
          </cell>
          <cell r="CD101">
            <v>4.3115355482615692E-2</v>
          </cell>
          <cell r="CE101">
            <v>4.6129522410039203E-2</v>
          </cell>
          <cell r="CF101">
            <v>4.87208509091826E-2</v>
          </cell>
          <cell r="CG101">
            <v>4.610797675144615E-2</v>
          </cell>
          <cell r="CH101">
            <v>4.6688678760228031E-2</v>
          </cell>
          <cell r="CI101">
            <v>5.0934228871692765E-2</v>
          </cell>
          <cell r="CJ101">
            <v>5.3018535836360424E-2</v>
          </cell>
          <cell r="CK101">
            <v>4.9535052030641964E-2</v>
          </cell>
          <cell r="CL101">
            <v>6.0077883711561704E-2</v>
          </cell>
          <cell r="CM101">
            <v>-1.2144765606025569E-3</v>
          </cell>
          <cell r="CN101">
            <v>4.4109788681078656E-2</v>
          </cell>
          <cell r="CO101">
            <v>2.363184079601981E-2</v>
          </cell>
          <cell r="CP101">
            <v>8.328647432847415E-2</v>
          </cell>
          <cell r="CQ101">
            <v>5.9796981731319539E-2</v>
          </cell>
          <cell r="CR101">
            <v>6.237644057808385E-2</v>
          </cell>
          <cell r="CS101">
            <v>2.16191984335754E-2</v>
          </cell>
          <cell r="CT101">
            <v>5.0796692717872564E-2</v>
          </cell>
          <cell r="CU101">
            <v>8.0924619651198973E-2</v>
          </cell>
          <cell r="CV101">
            <v>7.0904037330087433E-2</v>
          </cell>
          <cell r="CW101">
            <v>1.1700577450807211E-2</v>
          </cell>
          <cell r="CX101">
            <v>4.5970167028909978E-2</v>
          </cell>
          <cell r="CY101">
            <v>7.1992750887261106E-2</v>
          </cell>
          <cell r="CZ101">
            <v>7.4098521424260655E-2</v>
          </cell>
          <cell r="DA101">
            <v>6.9285656666397744E-2</v>
          </cell>
          <cell r="DB101">
            <v>7.9629152999030686E-2</v>
          </cell>
          <cell r="DC101">
            <v>8.4047588588972849E-2</v>
          </cell>
          <cell r="DD101">
            <v>8.680860725376463E-2</v>
          </cell>
          <cell r="DE101">
            <v>7.9937420342434742E-2</v>
          </cell>
          <cell r="DF101">
            <v>8.0547735370936013E-2</v>
          </cell>
          <cell r="DG101">
            <v>8.3827057729030929E-2</v>
          </cell>
          <cell r="DH101">
            <v>8.6883023718411542E-2</v>
          </cell>
          <cell r="DI101">
            <v>8.4217747632600828E-2</v>
          </cell>
          <cell r="DJ101">
            <v>4.5970167028909978E-2</v>
          </cell>
          <cell r="DK101">
            <v>9.878018879489997E-2</v>
          </cell>
          <cell r="DL101">
            <v>7.7598975723646116E-2</v>
          </cell>
          <cell r="DM101">
            <v>5.2449282533399498E-2</v>
          </cell>
          <cell r="DN101">
            <v>0.11012844354106298</v>
          </cell>
          <cell r="DO101">
            <v>0.10235005897831463</v>
          </cell>
          <cell r="DP101">
            <v>0.10030401690420235</v>
          </cell>
          <cell r="DQ101">
            <v>1.2760527434972025E-4</v>
          </cell>
          <cell r="DR101">
            <v>8.5353226962593343E-2</v>
          </cell>
          <cell r="DS101">
            <v>0.10420539897374857</v>
          </cell>
          <cell r="DT101">
            <v>0.10890151515151598</v>
          </cell>
          <cell r="DU101">
            <v>5.962201106818299E-2</v>
          </cell>
        </row>
        <row r="102">
          <cell r="A102" t="str">
            <v>CE-REDITR-250</v>
          </cell>
          <cell r="B102" t="str">
            <v>CE</v>
          </cell>
          <cell r="C102" t="str">
            <v>REDITR</v>
          </cell>
          <cell r="D102">
            <v>250</v>
          </cell>
          <cell r="E102" t="str">
            <v>Poste Straordinarie</v>
          </cell>
          <cell r="F102">
            <v>-1.5668999999999999E-2</v>
          </cell>
          <cell r="G102">
            <v>-5.6753999999999985E-2</v>
          </cell>
          <cell r="H102">
            <v>-7.4113540000000006E-2</v>
          </cell>
          <cell r="I102">
            <v>-8.9576539999999982E-2</v>
          </cell>
          <cell r="R102">
            <v>-1.5668999999999999E-2</v>
          </cell>
          <cell r="S102">
            <v>-4.1084999999999983E-2</v>
          </cell>
          <cell r="T102">
            <v>-1.7359540000000021E-2</v>
          </cell>
          <cell r="U102">
            <v>-1.5462999999999977E-2</v>
          </cell>
          <cell r="V102">
            <v>8.9576539999999982E-2</v>
          </cell>
          <cell r="W102">
            <v>0</v>
          </cell>
          <cell r="X102">
            <v>0</v>
          </cell>
          <cell r="Y102">
            <v>0</v>
          </cell>
          <cell r="Z102">
            <v>0</v>
          </cell>
          <cell r="AA102">
            <v>0</v>
          </cell>
          <cell r="AB102">
            <v>0</v>
          </cell>
          <cell r="AC102">
            <v>0</v>
          </cell>
          <cell r="AD102">
            <v>-1.9600000000000003E-2</v>
          </cell>
          <cell r="AE102">
            <v>-4.2700000000000002E-2</v>
          </cell>
          <cell r="AF102">
            <v>-6.4700000000000008E-2</v>
          </cell>
          <cell r="AG102">
            <v>-8.6300000000000002E-2</v>
          </cell>
          <cell r="AH102">
            <v>-0.1085</v>
          </cell>
          <cell r="AI102">
            <v>-0.12919999999999998</v>
          </cell>
          <cell r="AJ102">
            <v>-0.15140000000000001</v>
          </cell>
          <cell r="AK102">
            <v>-0.1726</v>
          </cell>
          <cell r="AL102">
            <v>-0.19450000000000001</v>
          </cell>
          <cell r="AM102">
            <v>-0.217</v>
          </cell>
          <cell r="AN102">
            <v>-0.23880000000000001</v>
          </cell>
          <cell r="AO102">
            <v>-0.26100000000000001</v>
          </cell>
          <cell r="AP102">
            <v>-1.9600000000000003E-2</v>
          </cell>
          <cell r="AQ102">
            <v>-2.3099999999999999E-2</v>
          </cell>
          <cell r="AR102">
            <v>-2.2000000000000006E-2</v>
          </cell>
          <cell r="AS102">
            <v>-2.1599999999999994E-2</v>
          </cell>
          <cell r="AT102">
            <v>-2.2199999999999998E-2</v>
          </cell>
          <cell r="AU102">
            <v>-2.0699999999999982E-2</v>
          </cell>
          <cell r="AV102">
            <v>-2.2200000000000025E-2</v>
          </cell>
          <cell r="AW102">
            <v>-2.1199999999999997E-2</v>
          </cell>
          <cell r="AX102">
            <v>-2.1900000000000003E-2</v>
          </cell>
          <cell r="AY102">
            <v>-2.2499999999999992E-2</v>
          </cell>
          <cell r="AZ102">
            <v>-2.1800000000000014E-2</v>
          </cell>
          <cell r="BA102">
            <v>-2.2199999999999998E-2</v>
          </cell>
          <cell r="BB102">
            <v>0</v>
          </cell>
          <cell r="BC102">
            <v>-4.5040999999999998E-2</v>
          </cell>
          <cell r="BD102">
            <v>-6.5780000000000005E-2</v>
          </cell>
          <cell r="BE102">
            <v>-0.105174</v>
          </cell>
          <cell r="BF102">
            <v>-0.128</v>
          </cell>
          <cell r="BG102">
            <v>-0.1487</v>
          </cell>
          <cell r="BH102">
            <v>-0.1724</v>
          </cell>
          <cell r="BI102">
            <v>-0.19272300000000001</v>
          </cell>
          <cell r="BJ102">
            <v>-0.218</v>
          </cell>
          <cell r="BK102">
            <v>-0.24115400000000001</v>
          </cell>
          <cell r="BL102">
            <v>-0.264625</v>
          </cell>
          <cell r="BM102">
            <v>-0.30414215</v>
          </cell>
          <cell r="BN102">
            <v>0</v>
          </cell>
          <cell r="BO102">
            <v>-4.5040999999999998E-2</v>
          </cell>
          <cell r="BP102">
            <v>-2.0739000000000007E-2</v>
          </cell>
          <cell r="BQ102">
            <v>-3.9393999999999998E-2</v>
          </cell>
          <cell r="BR102">
            <v>-2.2825999999999999E-2</v>
          </cell>
          <cell r="BS102">
            <v>-2.0699999999999996E-2</v>
          </cell>
          <cell r="BT102">
            <v>-2.3699999999999999E-2</v>
          </cell>
          <cell r="BU102">
            <v>-2.0323000000000008E-2</v>
          </cell>
          <cell r="BV102">
            <v>-2.5276999999999994E-2</v>
          </cell>
          <cell r="BW102">
            <v>-2.3154000000000008E-2</v>
          </cell>
          <cell r="BX102">
            <v>-2.3470999999999992E-2</v>
          </cell>
          <cell r="BY102">
            <v>-3.9517150000000001E-2</v>
          </cell>
          <cell r="BZ102">
            <v>0</v>
          </cell>
          <cell r="CA102">
            <v>0</v>
          </cell>
          <cell r="CB102">
            <v>0</v>
          </cell>
          <cell r="CC102">
            <v>0</v>
          </cell>
          <cell r="CD102">
            <v>-0.1295</v>
          </cell>
          <cell r="CE102">
            <v>-0.15582299999999999</v>
          </cell>
          <cell r="CF102">
            <v>-0.184059</v>
          </cell>
          <cell r="CG102">
            <v>-0.21243999999999999</v>
          </cell>
          <cell r="CH102">
            <v>-0.24023800000000001</v>
          </cell>
          <cell r="CI102">
            <v>-0.26802399999999998</v>
          </cell>
          <cell r="CJ102">
            <v>-0.29502400000000001</v>
          </cell>
          <cell r="CK102">
            <v>-0.32258199999999998</v>
          </cell>
          <cell r="CL102">
            <v>0</v>
          </cell>
          <cell r="CM102">
            <v>0</v>
          </cell>
          <cell r="CN102">
            <v>0</v>
          </cell>
          <cell r="CO102">
            <v>0</v>
          </cell>
          <cell r="CP102">
            <v>-0.1295</v>
          </cell>
          <cell r="CQ102">
            <v>-2.6322999999999985E-2</v>
          </cell>
          <cell r="CR102">
            <v>-2.8236000000000011E-2</v>
          </cell>
          <cell r="CS102">
            <v>-2.838099999999999E-2</v>
          </cell>
          <cell r="CT102">
            <v>-2.7798000000000017E-2</v>
          </cell>
          <cell r="CU102">
            <v>-2.7785999999999977E-2</v>
          </cell>
          <cell r="CV102">
            <v>-2.7000000000000024E-2</v>
          </cell>
          <cell r="CW102">
            <v>-2.7557999999999971E-2</v>
          </cell>
          <cell r="CX102">
            <v>0</v>
          </cell>
          <cell r="CY102">
            <v>0</v>
          </cell>
          <cell r="CZ102">
            <v>0</v>
          </cell>
          <cell r="DA102">
            <v>0</v>
          </cell>
          <cell r="DB102">
            <v>0</v>
          </cell>
          <cell r="DC102">
            <v>0</v>
          </cell>
          <cell r="DD102">
            <v>0</v>
          </cell>
          <cell r="DE102">
            <v>0</v>
          </cell>
          <cell r="DF102">
            <v>0</v>
          </cell>
          <cell r="DG102">
            <v>0</v>
          </cell>
          <cell r="DH102">
            <v>0</v>
          </cell>
          <cell r="DI102">
            <v>0</v>
          </cell>
          <cell r="DJ102">
            <v>0</v>
          </cell>
          <cell r="DK102">
            <v>0</v>
          </cell>
          <cell r="DL102">
            <v>0</v>
          </cell>
          <cell r="DM102">
            <v>0</v>
          </cell>
          <cell r="DN102">
            <v>0</v>
          </cell>
          <cell r="DO102">
            <v>0</v>
          </cell>
          <cell r="DP102">
            <v>0</v>
          </cell>
          <cell r="DQ102">
            <v>0</v>
          </cell>
          <cell r="DR102">
            <v>0</v>
          </cell>
          <cell r="DS102">
            <v>0</v>
          </cell>
          <cell r="DT102">
            <v>0</v>
          </cell>
          <cell r="DU102">
            <v>0</v>
          </cell>
        </row>
        <row r="103">
          <cell r="A103" t="str">
            <v>CE-REDITR-260</v>
          </cell>
          <cell r="B103" t="str">
            <v>CE</v>
          </cell>
          <cell r="C103" t="str">
            <v>REDITR</v>
          </cell>
          <cell r="D103">
            <v>260</v>
          </cell>
          <cell r="E103" t="str">
            <v>Risultato Operativo</v>
          </cell>
          <cell r="F103">
            <v>2.0279999999998528E-3</v>
          </cell>
          <cell r="G103">
            <v>-1.8086949999999061E-2</v>
          </cell>
          <cell r="H103">
            <v>9.9231819999995557E-2</v>
          </cell>
          <cell r="I103">
            <v>0.37448897000000109</v>
          </cell>
          <cell r="J103">
            <v>0</v>
          </cell>
          <cell r="K103">
            <v>0</v>
          </cell>
          <cell r="L103">
            <v>0</v>
          </cell>
          <cell r="M103">
            <v>0</v>
          </cell>
          <cell r="N103">
            <v>0</v>
          </cell>
          <cell r="O103">
            <v>0</v>
          </cell>
          <cell r="P103">
            <v>0</v>
          </cell>
          <cell r="Q103">
            <v>0</v>
          </cell>
          <cell r="R103">
            <v>2.0279999999998528E-3</v>
          </cell>
          <cell r="S103">
            <v>-2.011494999999891E-2</v>
          </cell>
          <cell r="T103">
            <v>0.11731876999999451</v>
          </cell>
          <cell r="U103">
            <v>0.2752571500000055</v>
          </cell>
          <cell r="V103">
            <v>-0.37448897000000109</v>
          </cell>
          <cell r="W103">
            <v>0</v>
          </cell>
          <cell r="X103">
            <v>0</v>
          </cell>
          <cell r="Y103">
            <v>0</v>
          </cell>
          <cell r="Z103">
            <v>0</v>
          </cell>
          <cell r="AA103">
            <v>0</v>
          </cell>
          <cell r="AB103">
            <v>0</v>
          </cell>
          <cell r="AC103">
            <v>0</v>
          </cell>
          <cell r="AD103">
            <v>3.7200000000000011E-2</v>
          </cell>
          <cell r="AE103">
            <v>0.22369999999999984</v>
          </cell>
          <cell r="AF103">
            <v>0.38740000000000019</v>
          </cell>
          <cell r="AG103">
            <v>0.60580000000000189</v>
          </cell>
          <cell r="AH103">
            <v>0.88450000000000073</v>
          </cell>
          <cell r="AI103">
            <v>1.2374000000000009</v>
          </cell>
          <cell r="AJ103">
            <v>1.5315000000000014</v>
          </cell>
          <cell r="AK103">
            <v>1.3919000000000015</v>
          </cell>
          <cell r="AL103">
            <v>1.6600999999999986</v>
          </cell>
          <cell r="AM103">
            <v>1.9917999999999991</v>
          </cell>
          <cell r="AN103">
            <v>2.1357000000000035</v>
          </cell>
          <cell r="AO103">
            <v>2.293400000000001</v>
          </cell>
          <cell r="AP103">
            <v>3.7200000000000011E-2</v>
          </cell>
          <cell r="AQ103">
            <v>0.18649999999999939</v>
          </cell>
          <cell r="AR103">
            <v>0.1637000000000004</v>
          </cell>
          <cell r="AS103">
            <v>0.21840000000000165</v>
          </cell>
          <cell r="AT103">
            <v>0.27869999999999906</v>
          </cell>
          <cell r="AU103">
            <v>0.35290000000000016</v>
          </cell>
          <cell r="AV103">
            <v>0.29409999999999981</v>
          </cell>
          <cell r="AW103">
            <v>-0.13959999999999961</v>
          </cell>
          <cell r="AX103">
            <v>0.26819999999999777</v>
          </cell>
          <cell r="AY103">
            <v>0.33170000000000011</v>
          </cell>
          <cell r="AZ103">
            <v>0.1439000000000055</v>
          </cell>
          <cell r="BA103">
            <v>0.15769999999999729</v>
          </cell>
          <cell r="BB103">
            <v>7.51E-2</v>
          </cell>
          <cell r="BC103">
            <v>8.0515000000000614E-2</v>
          </cell>
          <cell r="BD103">
            <v>0.40406899999999896</v>
          </cell>
          <cell r="BE103">
            <v>0.45082600000000028</v>
          </cell>
          <cell r="BF103">
            <v>0.34499999999999875</v>
          </cell>
          <cell r="BG103">
            <v>0.44711000000000017</v>
          </cell>
          <cell r="BH103">
            <v>0.6110000000000041</v>
          </cell>
          <cell r="BI103">
            <v>0.60523099999999808</v>
          </cell>
          <cell r="BJ103">
            <v>0.68569999999999753</v>
          </cell>
          <cell r="BK103">
            <v>0.87229499999999882</v>
          </cell>
          <cell r="BL103">
            <v>0.94404499999999347</v>
          </cell>
          <cell r="BM103">
            <v>1.1582845599999922</v>
          </cell>
          <cell r="BN103">
            <v>7.51E-2</v>
          </cell>
          <cell r="BO103">
            <v>5.4150000000006138E-3</v>
          </cell>
          <cell r="BP103">
            <v>0.32355399999999834</v>
          </cell>
          <cell r="BQ103">
            <v>4.6757000000001311E-2</v>
          </cell>
          <cell r="BR103">
            <v>-0.10582600000000146</v>
          </cell>
          <cell r="BS103">
            <v>0.1021100000000012</v>
          </cell>
          <cell r="BT103">
            <v>0.16389000000000414</v>
          </cell>
          <cell r="BU103">
            <v>-5.7690000000062136E-3</v>
          </cell>
          <cell r="BV103">
            <v>8.0468999999999902E-2</v>
          </cell>
          <cell r="BW103">
            <v>0.18659500000000118</v>
          </cell>
          <cell r="BX103">
            <v>7.1749999999994901E-2</v>
          </cell>
          <cell r="BY103">
            <v>0.214239559999999</v>
          </cell>
          <cell r="BZ103">
            <v>0.22370000000000001</v>
          </cell>
          <cell r="CA103">
            <v>0.21869999999999967</v>
          </cell>
          <cell r="CB103">
            <v>0.40030000000000066</v>
          </cell>
          <cell r="CC103">
            <v>0.48580000000000023</v>
          </cell>
          <cell r="CD103">
            <v>0.74139999999999917</v>
          </cell>
          <cell r="CE103">
            <v>0.98145300000000146</v>
          </cell>
          <cell r="CF103">
            <v>1.2450399999999986</v>
          </cell>
          <cell r="CG103">
            <v>1.2843200000000037</v>
          </cell>
          <cell r="CH103">
            <v>1.4896170000000011</v>
          </cell>
          <cell r="CI103">
            <v>1.8862850000000009</v>
          </cell>
          <cell r="CJ103">
            <v>2.2087710000000014</v>
          </cell>
          <cell r="CK103">
            <v>2.232087999999997</v>
          </cell>
          <cell r="CL103">
            <v>0.22370000000000001</v>
          </cell>
          <cell r="CM103">
            <v>-5.0000000000007261E-3</v>
          </cell>
          <cell r="CN103">
            <v>0.18160000000000082</v>
          </cell>
          <cell r="CO103">
            <v>8.5499999999999687E-2</v>
          </cell>
          <cell r="CP103">
            <v>0.25559999999999888</v>
          </cell>
          <cell r="CQ103">
            <v>0.2400530000000024</v>
          </cell>
          <cell r="CR103">
            <v>0.26358699999999724</v>
          </cell>
          <cell r="CS103">
            <v>3.9280000000004867E-2</v>
          </cell>
          <cell r="CT103">
            <v>0.20529699999999737</v>
          </cell>
          <cell r="CU103">
            <v>0.39666799999999947</v>
          </cell>
          <cell r="CV103">
            <v>0.32248600000000105</v>
          </cell>
          <cell r="CW103">
            <v>2.3316999999996035E-2</v>
          </cell>
          <cell r="CX103">
            <v>0.15439999999999993</v>
          </cell>
          <cell r="CY103">
            <v>0.47669999999999946</v>
          </cell>
          <cell r="CZ103">
            <v>0.78579999999999928</v>
          </cell>
          <cell r="DA103">
            <v>0.94479999999999964</v>
          </cell>
          <cell r="DB103">
            <v>1.4540999999999995</v>
          </cell>
          <cell r="DC103">
            <v>1.9053000000000022</v>
          </cell>
          <cell r="DD103">
            <v>2.3705000000000016</v>
          </cell>
          <cell r="DE103">
            <v>2.3707999999999982</v>
          </cell>
          <cell r="DF103">
            <v>2.692299999999999</v>
          </cell>
          <cell r="DG103">
            <v>3.2527999999999975</v>
          </cell>
          <cell r="DH103">
            <v>3.8393000000000033</v>
          </cell>
          <cell r="DI103">
            <v>4.1247999999999969</v>
          </cell>
          <cell r="DJ103">
            <v>0.15439999999999993</v>
          </cell>
          <cell r="DK103">
            <v>0.32229999999999964</v>
          </cell>
          <cell r="DL103">
            <v>0.30909999999999949</v>
          </cell>
          <cell r="DM103">
            <v>0.15900000000000064</v>
          </cell>
          <cell r="DN103">
            <v>0.50929999999999975</v>
          </cell>
          <cell r="DO103">
            <v>0.45120000000000227</v>
          </cell>
          <cell r="DP103">
            <v>0.46520000000000028</v>
          </cell>
          <cell r="DQ103">
            <v>2.999999999961922E-4</v>
          </cell>
          <cell r="DR103">
            <v>0.32150000000000034</v>
          </cell>
          <cell r="DS103">
            <v>0.56049999999999867</v>
          </cell>
          <cell r="DT103">
            <v>0.58650000000000491</v>
          </cell>
          <cell r="DU103">
            <v>0.2854999999999942</v>
          </cell>
        </row>
        <row r="104">
          <cell r="A104" t="str">
            <v>CE-REDITR-270</v>
          </cell>
          <cell r="B104" t="str">
            <v>CE</v>
          </cell>
          <cell r="C104" t="str">
            <v>REDITR</v>
          </cell>
          <cell r="D104">
            <v>270</v>
          </cell>
          <cell r="E104" t="str">
            <v>RO%</v>
          </cell>
          <cell r="F104">
            <v>7.0631799355531954E-4</v>
          </cell>
          <cell r="G104">
            <v>-3.1056696982517443E-3</v>
          </cell>
          <cell r="H104">
            <v>1.100538674576983E-2</v>
          </cell>
          <cell r="I104">
            <v>3.1341078643568471E-2</v>
          </cell>
          <cell r="J104" t="e">
            <v>#DIV/0!</v>
          </cell>
          <cell r="K104" t="e">
            <v>#DIV/0!</v>
          </cell>
          <cell r="L104" t="e">
            <v>#DIV/0!</v>
          </cell>
          <cell r="M104" t="e">
            <v>#DIV/0!</v>
          </cell>
          <cell r="N104" t="e">
            <v>#DIV/0!</v>
          </cell>
          <cell r="O104" t="e">
            <v>#DIV/0!</v>
          </cell>
          <cell r="P104" t="e">
            <v>#DIV/0!</v>
          </cell>
          <cell r="Q104" t="e">
            <v>#DIV/0!</v>
          </cell>
          <cell r="R104">
            <v>7.0631799355531954E-4</v>
          </cell>
          <cell r="S104">
            <v>-6.8125753347727473E-3</v>
          </cell>
          <cell r="T104">
            <v>3.6744670680405669E-2</v>
          </cell>
          <cell r="U104">
            <v>9.3875120412392252E-2</v>
          </cell>
          <cell r="V104">
            <v>3.1341078643568471E-2</v>
          </cell>
          <cell r="W104" t="e">
            <v>#DIV/0!</v>
          </cell>
          <cell r="X104" t="e">
            <v>#DIV/0!</v>
          </cell>
          <cell r="Y104" t="e">
            <v>#DIV/0!</v>
          </cell>
          <cell r="Z104" t="e">
            <v>#DIV/0!</v>
          </cell>
          <cell r="AA104" t="e">
            <v>#DIV/0!</v>
          </cell>
          <cell r="AB104" t="e">
            <v>#DIV/0!</v>
          </cell>
          <cell r="AC104" t="e">
            <v>#DIV/0!</v>
          </cell>
          <cell r="AD104">
            <v>1.0818985574685903E-2</v>
          </cell>
          <cell r="AE104">
            <v>2.8662950861682343E-2</v>
          </cell>
          <cell r="AF104">
            <v>3.1909986491384157E-2</v>
          </cell>
          <cell r="AG104">
            <v>3.6502991702770077E-2</v>
          </cell>
          <cell r="AH104">
            <v>4.1489202018875397E-2</v>
          </cell>
          <cell r="AI104">
            <v>4.8089105140023507E-2</v>
          </cell>
          <cell r="AJ104">
            <v>5.0306470367961577E-2</v>
          </cell>
          <cell r="AK104">
            <v>4.2170737101704867E-2</v>
          </cell>
          <cell r="AL104">
            <v>4.3947636633178425E-2</v>
          </cell>
          <cell r="AM104">
            <v>4.6515646893974756E-2</v>
          </cell>
          <cell r="AN104">
            <v>4.5186611374407652E-2</v>
          </cell>
          <cell r="AO104">
            <v>4.4522529168527128E-2</v>
          </cell>
          <cell r="AP104">
            <v>1.0818985574685903E-2</v>
          </cell>
          <cell r="AQ104">
            <v>4.2715466892650059E-2</v>
          </cell>
          <cell r="AR104">
            <v>3.7754560760165229E-2</v>
          </cell>
          <cell r="AS104">
            <v>4.9018067556952441E-2</v>
          </cell>
          <cell r="AT104">
            <v>5.9010353808041482E-2</v>
          </cell>
          <cell r="AU104">
            <v>7.9975524634002648E-2</v>
          </cell>
          <cell r="AV104">
            <v>6.2415110356536463E-2</v>
          </cell>
          <cell r="AW104">
            <v>-5.4469546217175646E-2</v>
          </cell>
          <cell r="AX104">
            <v>5.6247640619101077E-2</v>
          </cell>
          <cell r="AY104">
            <v>6.5741750074323715E-2</v>
          </cell>
          <cell r="AZ104">
            <v>3.2380738073808597E-2</v>
          </cell>
          <cell r="BA104">
            <v>3.7132093242288035E-2</v>
          </cell>
          <cell r="BB104">
            <v>2.1566825570041928E-2</v>
          </cell>
          <cell r="BC104">
            <v>1.1992106047065923E-2</v>
          </cell>
          <cell r="BD104">
            <v>3.697455230914222E-2</v>
          </cell>
          <cell r="BE104">
            <v>3.1522987099255342E-2</v>
          </cell>
          <cell r="BF104">
            <v>1.8476270042736349E-2</v>
          </cell>
          <cell r="BG104">
            <v>1.905685387798943E-2</v>
          </cell>
          <cell r="BH104">
            <v>2.1487074346684065E-2</v>
          </cell>
          <cell r="BI104">
            <v>1.9394863194546506E-2</v>
          </cell>
          <cell r="BJ104">
            <v>1.912686436021092E-2</v>
          </cell>
          <cell r="BK104">
            <v>2.1431372288877756E-2</v>
          </cell>
          <cell r="BL104">
            <v>2.0664885966678485E-2</v>
          </cell>
          <cell r="BM104">
            <v>2.3143806060574357E-2</v>
          </cell>
          <cell r="BN104">
            <v>2.1566825570041928E-2</v>
          </cell>
          <cell r="BO104">
            <v>1.6755368525281928E-3</v>
          </cell>
          <cell r="BP104">
            <v>7.677526516859226E-2</v>
          </cell>
          <cell r="BQ104">
            <v>1.3861318629195216E-2</v>
          </cell>
          <cell r="BR104">
            <v>-2.4210381826085311E-2</v>
          </cell>
          <cell r="BS104">
            <v>2.1320443488610275E-2</v>
          </cell>
          <cell r="BT104">
            <v>3.2950661466083102E-2</v>
          </cell>
          <cell r="BU104">
            <v>-2.0826436614407016E-3</v>
          </cell>
          <cell r="BV104">
            <v>1.7326165073660249E-2</v>
          </cell>
          <cell r="BW104">
            <v>3.8459873693236384E-2</v>
          </cell>
          <cell r="BX104">
            <v>1.4402560705035945E-2</v>
          </cell>
          <cell r="BY104">
            <v>4.9095312399323097E-2</v>
          </cell>
          <cell r="BZ104">
            <v>6.0077883711561704E-2</v>
          </cell>
          <cell r="CA104">
            <v>2.7893629232829498E-2</v>
          </cell>
          <cell r="CB104">
            <v>3.3476897344762759E-2</v>
          </cell>
          <cell r="CC104">
            <v>3.1190009951526449E-2</v>
          </cell>
          <cell r="CD104">
            <v>3.6704242226215718E-2</v>
          </cell>
          <cell r="CE104">
            <v>3.9809121231697685E-2</v>
          </cell>
          <cell r="CF104">
            <v>4.2445910476439135E-2</v>
          </cell>
          <cell r="CG104">
            <v>3.9563722107363468E-2</v>
          </cell>
          <cell r="CH104">
            <v>4.0204670095918216E-2</v>
          </cell>
          <cell r="CI104">
            <v>4.4597349733599488E-2</v>
          </cell>
          <cell r="CJ104">
            <v>4.677132289896483E-2</v>
          </cell>
          <cell r="CK104">
            <v>4.3280186958382698E-2</v>
          </cell>
          <cell r="CL104">
            <v>6.0077883711561704E-2</v>
          </cell>
          <cell r="CM104">
            <v>-1.2144765606025569E-3</v>
          </cell>
          <cell r="CN104">
            <v>4.4109788681078656E-2</v>
          </cell>
          <cell r="CO104">
            <v>2.363184079601981E-2</v>
          </cell>
          <cell r="CP104">
            <v>5.5279207578182193E-2</v>
          </cell>
          <cell r="CQ104">
            <v>5.3887906025874947E-2</v>
          </cell>
          <cell r="CR104">
            <v>5.6341065792125257E-2</v>
          </cell>
          <cell r="CS104">
            <v>1.2550835998150871E-2</v>
          </cell>
          <cell r="CT104">
            <v>4.473887738862295E-2</v>
          </cell>
          <cell r="CU104">
            <v>7.5627057414470802E-2</v>
          </cell>
          <cell r="CV104">
            <v>6.5426252789612685E-2</v>
          </cell>
          <cell r="CW104">
            <v>5.3626017576500597E-3</v>
          </cell>
          <cell r="CX104">
            <v>4.5970167028909978E-2</v>
          </cell>
          <cell r="CY104">
            <v>7.1992750887261106E-2</v>
          </cell>
          <cell r="CZ104">
            <v>7.4098521424260655E-2</v>
          </cell>
          <cell r="DA104">
            <v>6.9285656666397744E-2</v>
          </cell>
          <cell r="DB104">
            <v>7.9629152999030686E-2</v>
          </cell>
          <cell r="DC104">
            <v>8.4047588588972849E-2</v>
          </cell>
          <cell r="DD104">
            <v>8.680860725376463E-2</v>
          </cell>
          <cell r="DE104">
            <v>7.9937420342434742E-2</v>
          </cell>
          <cell r="DF104">
            <v>8.0547735370936013E-2</v>
          </cell>
          <cell r="DG104">
            <v>8.3827057729030929E-2</v>
          </cell>
          <cell r="DH104">
            <v>8.6883023718411542E-2</v>
          </cell>
          <cell r="DI104">
            <v>8.4217747632600828E-2</v>
          </cell>
          <cell r="DJ104">
            <v>4.5970167028909978E-2</v>
          </cell>
          <cell r="DK104">
            <v>9.878018879489997E-2</v>
          </cell>
          <cell r="DL104">
            <v>7.7598975723646116E-2</v>
          </cell>
          <cell r="DM104">
            <v>5.2449282533399498E-2</v>
          </cell>
          <cell r="DN104">
            <v>0.11012844354106298</v>
          </cell>
          <cell r="DO104">
            <v>0.10235005897831463</v>
          </cell>
          <cell r="DP104">
            <v>0.10030401690420235</v>
          </cell>
          <cell r="DQ104">
            <v>1.2760527434972025E-4</v>
          </cell>
          <cell r="DR104">
            <v>8.5353226962593343E-2</v>
          </cell>
          <cell r="DS104">
            <v>0.10420539897374857</v>
          </cell>
          <cell r="DT104">
            <v>0.10890151515151598</v>
          </cell>
          <cell r="DU104">
            <v>5.962201106818299E-2</v>
          </cell>
        </row>
        <row r="105">
          <cell r="A105" t="str">
            <v>CE-MAIMTE-100</v>
          </cell>
          <cell r="B105" t="str">
            <v>CE</v>
          </cell>
          <cell r="C105" t="str">
            <v>MAIMTE</v>
          </cell>
          <cell r="D105">
            <v>100</v>
          </cell>
          <cell r="E105" t="str">
            <v>Valore della Produzione</v>
          </cell>
          <cell r="F105">
            <v>1.417467</v>
          </cell>
          <cell r="G105">
            <v>3.1756689300000009</v>
          </cell>
          <cell r="H105">
            <v>4.7491004200000013</v>
          </cell>
          <cell r="I105">
            <v>6.4681714799999988</v>
          </cell>
          <cell r="R105">
            <v>1.417467</v>
          </cell>
          <cell r="S105">
            <v>1.7582019300000009</v>
          </cell>
          <cell r="T105">
            <v>1.5734314900000004</v>
          </cell>
          <cell r="U105">
            <v>1.7190710599999974</v>
          </cell>
          <cell r="V105">
            <v>-6.4681714799999988</v>
          </cell>
          <cell r="W105">
            <v>0</v>
          </cell>
          <cell r="X105">
            <v>0</v>
          </cell>
          <cell r="Y105">
            <v>0</v>
          </cell>
          <cell r="Z105">
            <v>0</v>
          </cell>
          <cell r="AA105">
            <v>0</v>
          </cell>
          <cell r="AB105">
            <v>0</v>
          </cell>
          <cell r="AC105">
            <v>0</v>
          </cell>
          <cell r="AD105">
            <v>1.486</v>
          </cell>
          <cell r="AE105">
            <v>2.9346000000000001</v>
          </cell>
          <cell r="AF105">
            <v>4.3807999999999998</v>
          </cell>
          <cell r="AG105">
            <v>5.9065000000000003</v>
          </cell>
          <cell r="AH105">
            <v>7.5343999999999998</v>
          </cell>
          <cell r="AI105">
            <v>9.0612000000000013</v>
          </cell>
          <cell r="AJ105">
            <v>10.6488</v>
          </cell>
          <cell r="AK105">
            <v>11.385200000000001</v>
          </cell>
          <cell r="AL105">
            <v>13.007200000000001</v>
          </cell>
          <cell r="AM105">
            <v>14.7507</v>
          </cell>
          <cell r="AN105">
            <v>16.325299999999999</v>
          </cell>
          <cell r="AO105">
            <v>17.778500000000001</v>
          </cell>
          <cell r="AP105">
            <v>1.486</v>
          </cell>
          <cell r="AQ105">
            <v>1.4486000000000001</v>
          </cell>
          <cell r="AR105">
            <v>1.4461999999999997</v>
          </cell>
          <cell r="AS105">
            <v>1.5257000000000005</v>
          </cell>
          <cell r="AT105">
            <v>1.6278999999999995</v>
          </cell>
          <cell r="AU105">
            <v>1.5268000000000015</v>
          </cell>
          <cell r="AV105">
            <v>1.5875999999999983</v>
          </cell>
          <cell r="AW105">
            <v>0.7364000000000015</v>
          </cell>
          <cell r="AX105">
            <v>1.6219999999999999</v>
          </cell>
          <cell r="AY105">
            <v>1.7434999999999992</v>
          </cell>
          <cell r="AZ105">
            <v>1.5745999999999984</v>
          </cell>
          <cell r="BA105">
            <v>1.4532000000000025</v>
          </cell>
          <cell r="BB105">
            <v>1.663</v>
          </cell>
          <cell r="BC105">
            <v>3.2692999999999999</v>
          </cell>
          <cell r="BD105">
            <v>5.0530999999999997</v>
          </cell>
          <cell r="BE105">
            <v>6.5964999999999998</v>
          </cell>
          <cell r="BF105">
            <v>8.2147000000000006</v>
          </cell>
          <cell r="BG105">
            <v>9.9120000000000008</v>
          </cell>
          <cell r="BH105">
            <v>11.9213</v>
          </cell>
          <cell r="BI105">
            <v>13.411073</v>
          </cell>
          <cell r="BJ105">
            <v>15.336600000000001</v>
          </cell>
          <cell r="BK105">
            <v>17.830902999999999</v>
          </cell>
          <cell r="BL105">
            <v>19.685679</v>
          </cell>
          <cell r="BM105">
            <v>21.487109950000001</v>
          </cell>
          <cell r="BN105">
            <v>1.663</v>
          </cell>
          <cell r="BO105">
            <v>1.6062999999999998</v>
          </cell>
          <cell r="BP105">
            <v>1.7837999999999998</v>
          </cell>
          <cell r="BQ105">
            <v>1.5434000000000001</v>
          </cell>
          <cell r="BR105">
            <v>1.6182000000000007</v>
          </cell>
          <cell r="BS105">
            <v>1.6973000000000003</v>
          </cell>
          <cell r="BT105">
            <v>2.0092999999999996</v>
          </cell>
          <cell r="BU105">
            <v>1.4897729999999996</v>
          </cell>
          <cell r="BV105">
            <v>1.9255270000000007</v>
          </cell>
          <cell r="BW105">
            <v>2.4943029999999986</v>
          </cell>
          <cell r="BX105">
            <v>1.8547760000000011</v>
          </cell>
          <cell r="BY105">
            <v>1.8014309500000003</v>
          </cell>
          <cell r="BZ105">
            <v>1.7847999999999999</v>
          </cell>
          <cell r="CA105">
            <v>3.5813000000000001</v>
          </cell>
          <cell r="CB105">
            <v>5.5823999999999998</v>
          </cell>
          <cell r="CC105">
            <v>7.2728000000000002</v>
          </cell>
          <cell r="CD105">
            <v>9.3405000000000005</v>
          </cell>
          <cell r="CE105">
            <v>11.245827</v>
          </cell>
          <cell r="CF105">
            <v>13.168687</v>
          </cell>
          <cell r="CG105">
            <v>14.434125</v>
          </cell>
          <cell r="CH105">
            <v>16.264077</v>
          </cell>
          <cell r="CI105">
            <v>18.420999999999999</v>
          </cell>
          <cell r="CJ105">
            <v>20.448080999999998</v>
          </cell>
          <cell r="CK105">
            <v>22.114991</v>
          </cell>
          <cell r="CL105">
            <v>1.7847999999999999</v>
          </cell>
          <cell r="CM105">
            <v>1.7965000000000002</v>
          </cell>
          <cell r="CN105">
            <v>2.0010999999999997</v>
          </cell>
          <cell r="CO105">
            <v>1.6904000000000003</v>
          </cell>
          <cell r="CP105">
            <v>2.0677000000000003</v>
          </cell>
          <cell r="CQ105">
            <v>1.9053269999999998</v>
          </cell>
          <cell r="CR105">
            <v>1.92286</v>
          </cell>
          <cell r="CS105">
            <v>1.2654379999999996</v>
          </cell>
          <cell r="CT105">
            <v>1.8299520000000005</v>
          </cell>
          <cell r="CU105">
            <v>2.156922999999999</v>
          </cell>
          <cell r="CV105">
            <v>2.027080999999999</v>
          </cell>
          <cell r="CW105">
            <v>1.6669100000000014</v>
          </cell>
          <cell r="CX105">
            <v>2.0838990000000002</v>
          </cell>
          <cell r="CY105">
            <v>3.9409749999999999</v>
          </cell>
          <cell r="CZ105">
            <v>5.9623410000000003</v>
          </cell>
          <cell r="DA105">
            <v>7.73393</v>
          </cell>
          <cell r="DB105">
            <v>9.8271529999999991</v>
          </cell>
          <cell r="DC105">
            <v>12.193472999999999</v>
          </cell>
          <cell r="DD105">
            <v>14.196396</v>
          </cell>
          <cell r="DE105">
            <v>15.778097000000001</v>
          </cell>
          <cell r="DF105">
            <v>17.790679000000001</v>
          </cell>
          <cell r="DG105">
            <v>20.024469</v>
          </cell>
          <cell r="DH105">
            <v>22.284089000000002</v>
          </cell>
          <cell r="DI105">
            <v>24.206372000000002</v>
          </cell>
          <cell r="DJ105">
            <v>2.0838990000000002</v>
          </cell>
          <cell r="DK105">
            <v>1.8570759999999997</v>
          </cell>
          <cell r="DL105">
            <v>2.0213660000000004</v>
          </cell>
          <cell r="DM105">
            <v>1.7715889999999996</v>
          </cell>
          <cell r="DN105">
            <v>2.0932229999999992</v>
          </cell>
          <cell r="DO105">
            <v>2.36632</v>
          </cell>
          <cell r="DP105">
            <v>2.0029230000000009</v>
          </cell>
          <cell r="DQ105">
            <v>1.5817010000000007</v>
          </cell>
          <cell r="DR105">
            <v>2.0125820000000001</v>
          </cell>
          <cell r="DS105">
            <v>2.2337899999999991</v>
          </cell>
          <cell r="DT105">
            <v>2.2596200000000017</v>
          </cell>
          <cell r="DU105">
            <v>1.9222830000000002</v>
          </cell>
        </row>
        <row r="106">
          <cell r="A106" t="str">
            <v>CE-MAIMTE-110</v>
          </cell>
          <cell r="B106" t="str">
            <v>CE</v>
          </cell>
          <cell r="C106" t="str">
            <v>MAIMTE</v>
          </cell>
          <cell r="D106">
            <v>110</v>
          </cell>
          <cell r="E106" t="str">
            <v>Costi Diretti</v>
          </cell>
          <cell r="F106">
            <v>-1.1375010000000001</v>
          </cell>
          <cell r="G106">
            <v>-2.5643531899999989</v>
          </cell>
          <cell r="H106">
            <v>-3.860366630000001</v>
          </cell>
          <cell r="I106">
            <v>-5.2736169499999992</v>
          </cell>
          <cell r="R106">
            <v>-1.1375010000000001</v>
          </cell>
          <cell r="S106">
            <v>-1.4268521899999989</v>
          </cell>
          <cell r="T106">
            <v>-1.2960134400000021</v>
          </cell>
          <cell r="U106">
            <v>-1.4132503199999982</v>
          </cell>
          <cell r="V106">
            <v>5.2736169499999992</v>
          </cell>
          <cell r="W106">
            <v>0</v>
          </cell>
          <cell r="X106">
            <v>0</v>
          </cell>
          <cell r="Y106">
            <v>0</v>
          </cell>
          <cell r="Z106">
            <v>0</v>
          </cell>
          <cell r="AA106">
            <v>0</v>
          </cell>
          <cell r="AB106">
            <v>0</v>
          </cell>
          <cell r="AC106">
            <v>0</v>
          </cell>
          <cell r="AD106">
            <v>-1.1882000000000001</v>
          </cell>
          <cell r="AE106">
            <v>-2.3374999999999999</v>
          </cell>
          <cell r="AF106">
            <v>-3.4916</v>
          </cell>
          <cell r="AG106">
            <v>-4.6764999999999999</v>
          </cell>
          <cell r="AH106">
            <v>-5.9282000000000004</v>
          </cell>
          <cell r="AI106">
            <v>-7.1331999999999995</v>
          </cell>
          <cell r="AJ106">
            <v>-8.3492000000000015</v>
          </cell>
          <cell r="AK106">
            <v>-9.0084</v>
          </cell>
          <cell r="AL106">
            <v>-10.2597</v>
          </cell>
          <cell r="AM106">
            <v>-11.570499999999999</v>
          </cell>
          <cell r="AN106">
            <v>-12.8156</v>
          </cell>
          <cell r="AO106">
            <v>-13.916600000000001</v>
          </cell>
          <cell r="AP106">
            <v>-1.1882000000000001</v>
          </cell>
          <cell r="AQ106">
            <v>-1.1492999999999998</v>
          </cell>
          <cell r="AR106">
            <v>-1.1541000000000001</v>
          </cell>
          <cell r="AS106">
            <v>-1.1848999999999998</v>
          </cell>
          <cell r="AT106">
            <v>-1.2517000000000005</v>
          </cell>
          <cell r="AU106">
            <v>-1.2049999999999992</v>
          </cell>
          <cell r="AV106">
            <v>-1.216000000000002</v>
          </cell>
          <cell r="AW106">
            <v>-0.65919999999999845</v>
          </cell>
          <cell r="AX106">
            <v>-1.2513000000000005</v>
          </cell>
          <cell r="AY106">
            <v>-1.3107999999999986</v>
          </cell>
          <cell r="AZ106">
            <v>-1.2451000000000008</v>
          </cell>
          <cell r="BA106">
            <v>-1.1010000000000009</v>
          </cell>
          <cell r="BB106">
            <v>-1.3401000000000001</v>
          </cell>
          <cell r="BC106">
            <v>-2.7233999999999998</v>
          </cell>
          <cell r="BD106">
            <v>-4.1736000000000004</v>
          </cell>
          <cell r="BE106">
            <v>-5.3678999999999997</v>
          </cell>
          <cell r="BF106">
            <v>-6.6101999999999999</v>
          </cell>
          <cell r="BG106">
            <v>-7.9267000000000003</v>
          </cell>
          <cell r="BH106">
            <v>-9.4909999999999997</v>
          </cell>
          <cell r="BI106">
            <v>-10.709490000000001</v>
          </cell>
          <cell r="BJ106">
            <v>-12.290700000000001</v>
          </cell>
          <cell r="BK106">
            <v>-14.332077</v>
          </cell>
          <cell r="BL106">
            <v>-15.839359</v>
          </cell>
          <cell r="BM106">
            <v>-17.310548550000004</v>
          </cell>
          <cell r="BN106">
            <v>-1.3401000000000001</v>
          </cell>
          <cell r="BO106">
            <v>-1.3832999999999998</v>
          </cell>
          <cell r="BP106">
            <v>-1.4502000000000006</v>
          </cell>
          <cell r="BQ106">
            <v>-1.1942999999999993</v>
          </cell>
          <cell r="BR106">
            <v>-1.2423000000000002</v>
          </cell>
          <cell r="BS106">
            <v>-1.3165000000000004</v>
          </cell>
          <cell r="BT106">
            <v>-1.5642999999999994</v>
          </cell>
          <cell r="BU106">
            <v>-1.218490000000001</v>
          </cell>
          <cell r="BV106">
            <v>-1.5812100000000004</v>
          </cell>
          <cell r="BW106">
            <v>-2.0413769999999989</v>
          </cell>
          <cell r="BX106">
            <v>-1.507282</v>
          </cell>
          <cell r="BY106">
            <v>-1.4711895500000036</v>
          </cell>
          <cell r="BZ106">
            <v>-1.4797</v>
          </cell>
          <cell r="CA106">
            <v>-3.0213999999999999</v>
          </cell>
          <cell r="CB106">
            <v>-4.6921999999999997</v>
          </cell>
          <cell r="CC106">
            <v>-6.1490999999999998</v>
          </cell>
          <cell r="CD106">
            <v>-7.8552999999999997</v>
          </cell>
          <cell r="CE106">
            <v>-9.4649629999999991</v>
          </cell>
          <cell r="CF106">
            <v>-11.068538</v>
          </cell>
          <cell r="CG106">
            <v>-12.18309</v>
          </cell>
          <cell r="CH106">
            <v>-13.770365999999999</v>
          </cell>
          <cell r="CI106">
            <v>-15.523103000000001</v>
          </cell>
          <cell r="CJ106">
            <v>-17.211507000000001</v>
          </cell>
          <cell r="CK106">
            <v>-18.743628999999999</v>
          </cell>
          <cell r="CL106">
            <v>-1.4797</v>
          </cell>
          <cell r="CM106">
            <v>-1.5416999999999998</v>
          </cell>
          <cell r="CN106">
            <v>-1.6707999999999998</v>
          </cell>
          <cell r="CO106">
            <v>-1.4569000000000001</v>
          </cell>
          <cell r="CP106">
            <v>-1.7061999999999999</v>
          </cell>
          <cell r="CQ106">
            <v>-1.6096629999999994</v>
          </cell>
          <cell r="CR106">
            <v>-1.6035750000000011</v>
          </cell>
          <cell r="CS106">
            <v>-1.1145519999999998</v>
          </cell>
          <cell r="CT106">
            <v>-1.5872759999999992</v>
          </cell>
          <cell r="CU106">
            <v>-1.7527370000000015</v>
          </cell>
          <cell r="CV106">
            <v>-1.6884040000000002</v>
          </cell>
          <cell r="CW106">
            <v>-1.5321219999999975</v>
          </cell>
          <cell r="CX106">
            <v>-1.745179</v>
          </cell>
          <cell r="CY106">
            <v>-3.454062</v>
          </cell>
          <cell r="CZ106">
            <v>-5.1412269999999998</v>
          </cell>
          <cell r="DA106">
            <v>-6.5938460000000001</v>
          </cell>
          <cell r="DB106">
            <v>-8.3213729999999995</v>
          </cell>
          <cell r="DC106">
            <v>-10.170201</v>
          </cell>
          <cell r="DD106">
            <v>-11.876927999999999</v>
          </cell>
          <cell r="DE106">
            <v>-13.122206</v>
          </cell>
          <cell r="DF106">
            <v>-14.702306</v>
          </cell>
          <cell r="DG106">
            <v>-16.397022</v>
          </cell>
          <cell r="DH106">
            <v>-18.173939000000001</v>
          </cell>
          <cell r="DI106">
            <v>-19.705306</v>
          </cell>
          <cell r="DJ106">
            <v>-1.745179</v>
          </cell>
          <cell r="DK106">
            <v>-1.7088829999999999</v>
          </cell>
          <cell r="DL106">
            <v>-1.6871649999999998</v>
          </cell>
          <cell r="DM106">
            <v>-1.4526190000000003</v>
          </cell>
          <cell r="DN106">
            <v>-1.7275269999999994</v>
          </cell>
          <cell r="DO106">
            <v>-1.848828000000001</v>
          </cell>
          <cell r="DP106">
            <v>-1.706726999999999</v>
          </cell>
          <cell r="DQ106">
            <v>-1.2452780000000008</v>
          </cell>
          <cell r="DR106">
            <v>-1.5800999999999998</v>
          </cell>
          <cell r="DS106">
            <v>-1.6947159999999997</v>
          </cell>
          <cell r="DT106">
            <v>-1.776917000000001</v>
          </cell>
          <cell r="DU106">
            <v>-1.5313669999999995</v>
          </cell>
        </row>
        <row r="107">
          <cell r="A107" t="str">
            <v>CE-MAIMTE-120</v>
          </cell>
          <cell r="B107" t="str">
            <v>CE</v>
          </cell>
          <cell r="C107" t="str">
            <v>MAIMTE</v>
          </cell>
          <cell r="D107">
            <v>120</v>
          </cell>
          <cell r="E107" t="str">
            <v>Margine Diretto</v>
          </cell>
          <cell r="F107">
            <v>0.27996599999999994</v>
          </cell>
          <cell r="G107">
            <v>0.61131574000000199</v>
          </cell>
          <cell r="H107">
            <v>0.8887337900000003</v>
          </cell>
          <cell r="I107">
            <v>1.1945545299999996</v>
          </cell>
          <cell r="J107">
            <v>0</v>
          </cell>
          <cell r="K107">
            <v>0</v>
          </cell>
          <cell r="L107">
            <v>0</v>
          </cell>
          <cell r="M107">
            <v>0</v>
          </cell>
          <cell r="N107">
            <v>0</v>
          </cell>
          <cell r="O107">
            <v>0</v>
          </cell>
          <cell r="P107">
            <v>0</v>
          </cell>
          <cell r="Q107">
            <v>0</v>
          </cell>
          <cell r="R107">
            <v>0.27996599999999994</v>
          </cell>
          <cell r="S107">
            <v>0.33134974000000206</v>
          </cell>
          <cell r="T107">
            <v>0.27741804999999831</v>
          </cell>
          <cell r="U107">
            <v>0.30582073999999926</v>
          </cell>
          <cell r="V107">
            <v>-1.1945545299999996</v>
          </cell>
          <cell r="W107">
            <v>0</v>
          </cell>
          <cell r="X107">
            <v>0</v>
          </cell>
          <cell r="Y107">
            <v>0</v>
          </cell>
          <cell r="Z107">
            <v>0</v>
          </cell>
          <cell r="AA107">
            <v>0</v>
          </cell>
          <cell r="AB107">
            <v>0</v>
          </cell>
          <cell r="AC107">
            <v>0</v>
          </cell>
          <cell r="AD107">
            <v>0.29779999999999984</v>
          </cell>
          <cell r="AE107">
            <v>0.59710000000000019</v>
          </cell>
          <cell r="AF107">
            <v>0.88919999999999977</v>
          </cell>
          <cell r="AG107">
            <v>1.2300000000000004</v>
          </cell>
          <cell r="AH107">
            <v>1.6061999999999994</v>
          </cell>
          <cell r="AI107">
            <v>1.9280000000000017</v>
          </cell>
          <cell r="AJ107">
            <v>2.2995999999999981</v>
          </cell>
          <cell r="AK107">
            <v>2.3768000000000011</v>
          </cell>
          <cell r="AL107">
            <v>2.7475000000000005</v>
          </cell>
          <cell r="AM107">
            <v>3.180200000000001</v>
          </cell>
          <cell r="AN107">
            <v>3.5096999999999987</v>
          </cell>
          <cell r="AO107">
            <v>3.8619000000000003</v>
          </cell>
          <cell r="AP107">
            <v>0.29779999999999984</v>
          </cell>
          <cell r="AQ107">
            <v>0.29930000000000034</v>
          </cell>
          <cell r="AR107">
            <v>0.29209999999999958</v>
          </cell>
          <cell r="AS107">
            <v>0.34080000000000066</v>
          </cell>
          <cell r="AT107">
            <v>0.37619999999999898</v>
          </cell>
          <cell r="AU107">
            <v>0.32180000000000231</v>
          </cell>
          <cell r="AV107">
            <v>0.37159999999999638</v>
          </cell>
          <cell r="AW107">
            <v>7.7200000000003044E-2</v>
          </cell>
          <cell r="AX107">
            <v>0.37069999999999936</v>
          </cell>
          <cell r="AY107">
            <v>0.43270000000000053</v>
          </cell>
          <cell r="AZ107">
            <v>0.32949999999999768</v>
          </cell>
          <cell r="BA107">
            <v>0.35220000000000162</v>
          </cell>
          <cell r="BB107">
            <v>0.32289999999999996</v>
          </cell>
          <cell r="BC107">
            <v>0.54590000000000005</v>
          </cell>
          <cell r="BD107">
            <v>0.87949999999999928</v>
          </cell>
          <cell r="BE107">
            <v>1.2286000000000001</v>
          </cell>
          <cell r="BF107">
            <v>1.6045000000000007</v>
          </cell>
          <cell r="BG107">
            <v>1.9853000000000005</v>
          </cell>
          <cell r="BH107">
            <v>2.4303000000000008</v>
          </cell>
          <cell r="BI107">
            <v>2.7015829999999994</v>
          </cell>
          <cell r="BJ107">
            <v>3.0458999999999996</v>
          </cell>
          <cell r="BK107">
            <v>3.4988259999999993</v>
          </cell>
          <cell r="BL107">
            <v>3.8463200000000004</v>
          </cell>
          <cell r="BM107">
            <v>4.1765614000000024</v>
          </cell>
          <cell r="BN107">
            <v>0.32289999999999996</v>
          </cell>
          <cell r="BO107">
            <v>0.22300000000000009</v>
          </cell>
          <cell r="BP107">
            <v>0.33359999999999923</v>
          </cell>
          <cell r="BQ107">
            <v>0.34910000000000085</v>
          </cell>
          <cell r="BR107">
            <v>0.37590000000000057</v>
          </cell>
          <cell r="BS107">
            <v>0.38079999999999981</v>
          </cell>
          <cell r="BT107">
            <v>0.44500000000000028</v>
          </cell>
          <cell r="BU107">
            <v>0.27128299999999861</v>
          </cell>
          <cell r="BV107">
            <v>0.34431700000000021</v>
          </cell>
          <cell r="BW107">
            <v>0.45292599999999972</v>
          </cell>
          <cell r="BX107">
            <v>0.34749400000000108</v>
          </cell>
          <cell r="BY107">
            <v>0.33024139999999669</v>
          </cell>
          <cell r="BZ107">
            <v>0.30509999999999993</v>
          </cell>
          <cell r="CA107">
            <v>0.55990000000000029</v>
          </cell>
          <cell r="CB107">
            <v>0.8902000000000001</v>
          </cell>
          <cell r="CC107">
            <v>1.1237000000000004</v>
          </cell>
          <cell r="CD107">
            <v>1.4852000000000007</v>
          </cell>
          <cell r="CE107">
            <v>1.7808640000000011</v>
          </cell>
          <cell r="CF107">
            <v>2.100149</v>
          </cell>
          <cell r="CG107">
            <v>2.2510349999999999</v>
          </cell>
          <cell r="CH107">
            <v>2.4937110000000011</v>
          </cell>
          <cell r="CI107">
            <v>2.8978969999999986</v>
          </cell>
          <cell r="CJ107">
            <v>3.2365739999999974</v>
          </cell>
          <cell r="CK107">
            <v>3.3713620000000013</v>
          </cell>
          <cell r="CL107">
            <v>0.30509999999999993</v>
          </cell>
          <cell r="CM107">
            <v>0.25480000000000036</v>
          </cell>
          <cell r="CN107">
            <v>0.33029999999999982</v>
          </cell>
          <cell r="CO107">
            <v>0.23350000000000026</v>
          </cell>
          <cell r="CP107">
            <v>0.36150000000000038</v>
          </cell>
          <cell r="CQ107">
            <v>0.29566400000000037</v>
          </cell>
          <cell r="CR107">
            <v>0.31928499999999893</v>
          </cell>
          <cell r="CS107">
            <v>0.15088599999999985</v>
          </cell>
          <cell r="CT107">
            <v>0.24267600000000122</v>
          </cell>
          <cell r="CU107">
            <v>0.40418599999999749</v>
          </cell>
          <cell r="CV107">
            <v>0.33867699999999878</v>
          </cell>
          <cell r="CW107">
            <v>0.1347880000000039</v>
          </cell>
          <cell r="CX107">
            <v>0.33872000000000013</v>
          </cell>
          <cell r="CY107">
            <v>0.48691299999999993</v>
          </cell>
          <cell r="CZ107">
            <v>0.82111400000000057</v>
          </cell>
          <cell r="DA107">
            <v>1.1400839999999999</v>
          </cell>
          <cell r="DB107">
            <v>1.5057799999999997</v>
          </cell>
          <cell r="DC107">
            <v>2.0232719999999986</v>
          </cell>
          <cell r="DD107">
            <v>2.3194680000000005</v>
          </cell>
          <cell r="DE107">
            <v>2.6558910000000004</v>
          </cell>
          <cell r="DF107">
            <v>3.0883730000000007</v>
          </cell>
          <cell r="DG107">
            <v>3.6274470000000001</v>
          </cell>
          <cell r="DH107">
            <v>4.1101500000000009</v>
          </cell>
          <cell r="DI107">
            <v>4.5010660000000016</v>
          </cell>
          <cell r="DJ107">
            <v>0.33872000000000013</v>
          </cell>
          <cell r="DK107">
            <v>0.1481929999999998</v>
          </cell>
          <cell r="DL107">
            <v>0.33420100000000064</v>
          </cell>
          <cell r="DM107">
            <v>0.31896999999999931</v>
          </cell>
          <cell r="DN107">
            <v>0.3656959999999998</v>
          </cell>
          <cell r="DO107">
            <v>0.51749199999999895</v>
          </cell>
          <cell r="DP107">
            <v>0.2961960000000019</v>
          </cell>
          <cell r="DQ107">
            <v>0.33642299999999992</v>
          </cell>
          <cell r="DR107">
            <v>0.43248200000000026</v>
          </cell>
          <cell r="DS107">
            <v>0.53907399999999939</v>
          </cell>
          <cell r="DT107">
            <v>0.48270300000000077</v>
          </cell>
          <cell r="DU107">
            <v>0.39091600000000071</v>
          </cell>
        </row>
        <row r="108">
          <cell r="A108" t="str">
            <v>CE-MAIMTE-130</v>
          </cell>
          <cell r="B108" t="str">
            <v>CE</v>
          </cell>
          <cell r="C108" t="str">
            <v>MAIMTE</v>
          </cell>
          <cell r="D108">
            <v>130</v>
          </cell>
          <cell r="E108" t="str">
            <v>MD %</v>
          </cell>
          <cell r="F108">
            <v>0.19751147645765293</v>
          </cell>
          <cell r="G108">
            <v>0.19249983341305096</v>
          </cell>
          <cell r="H108">
            <v>0.18713729157152673</v>
          </cell>
          <cell r="I108">
            <v>0.18468195125834849</v>
          </cell>
          <cell r="J108" t="e">
            <v>#DIV/0!</v>
          </cell>
          <cell r="K108" t="e">
            <v>#DIV/0!</v>
          </cell>
          <cell r="L108" t="e">
            <v>#DIV/0!</v>
          </cell>
          <cell r="M108" t="e">
            <v>#DIV/0!</v>
          </cell>
          <cell r="N108" t="e">
            <v>#DIV/0!</v>
          </cell>
          <cell r="O108" t="e">
            <v>#DIV/0!</v>
          </cell>
          <cell r="P108" t="e">
            <v>#DIV/0!</v>
          </cell>
          <cell r="Q108" t="e">
            <v>#DIV/0!</v>
          </cell>
          <cell r="R108">
            <v>0.19751147645765293</v>
          </cell>
          <cell r="S108">
            <v>0.18845943366698606</v>
          </cell>
          <cell r="T108">
            <v>0.17631403195063691</v>
          </cell>
          <cell r="U108">
            <v>0.17789883566535039</v>
          </cell>
          <cell r="V108">
            <v>0.18468195125834849</v>
          </cell>
          <cell r="W108" t="e">
            <v>#DIV/0!</v>
          </cell>
          <cell r="X108" t="e">
            <v>#DIV/0!</v>
          </cell>
          <cell r="Y108" t="e">
            <v>#DIV/0!</v>
          </cell>
          <cell r="Z108" t="e">
            <v>#DIV/0!</v>
          </cell>
          <cell r="AA108" t="e">
            <v>#DIV/0!</v>
          </cell>
          <cell r="AB108" t="e">
            <v>#DIV/0!</v>
          </cell>
          <cell r="AC108" t="e">
            <v>#DIV/0!</v>
          </cell>
          <cell r="AD108">
            <v>0.20040376850605643</v>
          </cell>
          <cell r="AE108">
            <v>0.20346895658692843</v>
          </cell>
          <cell r="AF108">
            <v>0.20297662527392252</v>
          </cell>
          <cell r="AG108">
            <v>0.20824515364429025</v>
          </cell>
          <cell r="AH108">
            <v>0.21318220428965803</v>
          </cell>
          <cell r="AI108">
            <v>0.21277534984328803</v>
          </cell>
          <cell r="AJ108">
            <v>0.21594921493501598</v>
          </cell>
          <cell r="AK108">
            <v>0.20876225274918322</v>
          </cell>
          <cell r="AL108">
            <v>0.21122916538532507</v>
          </cell>
          <cell r="AM108">
            <v>0.21559654796043584</v>
          </cell>
          <cell r="AN108">
            <v>0.21498532951921245</v>
          </cell>
          <cell r="AO108">
            <v>0.21722305031358102</v>
          </cell>
          <cell r="AP108">
            <v>0.20040376850605643</v>
          </cell>
          <cell r="AQ108">
            <v>0.20661328178931404</v>
          </cell>
          <cell r="AR108">
            <v>0.20197759645968721</v>
          </cell>
          <cell r="AS108">
            <v>0.22337287802320283</v>
          </cell>
          <cell r="AT108">
            <v>0.23109527612261141</v>
          </cell>
          <cell r="AU108">
            <v>0.21076761854859968</v>
          </cell>
          <cell r="AV108">
            <v>0.23406399596875582</v>
          </cell>
          <cell r="AW108">
            <v>0.10483432916893384</v>
          </cell>
          <cell r="AX108">
            <v>0.22854500616522774</v>
          </cell>
          <cell r="AY108">
            <v>0.24817895038715271</v>
          </cell>
          <cell r="AZ108">
            <v>0.20925949447478598</v>
          </cell>
          <cell r="BA108">
            <v>0.24236168455821705</v>
          </cell>
          <cell r="BB108">
            <v>0.19416716776909199</v>
          </cell>
          <cell r="BC108">
            <v>0.16697764047349586</v>
          </cell>
          <cell r="BD108">
            <v>0.17405157230215101</v>
          </cell>
          <cell r="BE108">
            <v>0.18625028424164333</v>
          </cell>
          <cell r="BF108">
            <v>0.19532058383142423</v>
          </cell>
          <cell r="BG108">
            <v>0.20029257465698147</v>
          </cell>
          <cell r="BH108">
            <v>0.20386199491666182</v>
          </cell>
          <cell r="BI108">
            <v>0.20144420957219453</v>
          </cell>
          <cell r="BJ108">
            <v>0.19860334102734631</v>
          </cell>
          <cell r="BK108">
            <v>0.19622259175544837</v>
          </cell>
          <cell r="BL108">
            <v>0.19538670726064367</v>
          </cell>
          <cell r="BN108">
            <v>0.19416716776909199</v>
          </cell>
          <cell r="BO108">
            <v>0.13882836331942983</v>
          </cell>
          <cell r="BP108">
            <v>0.18701648166834806</v>
          </cell>
          <cell r="BQ108">
            <v>0.22618893352339045</v>
          </cell>
          <cell r="BR108">
            <v>0.23229514275120527</v>
          </cell>
          <cell r="BS108">
            <v>0.22435633064278546</v>
          </cell>
          <cell r="BT108">
            <v>0.22147016373861561</v>
          </cell>
          <cell r="BU108">
            <v>0.18209686979157139</v>
          </cell>
          <cell r="BV108">
            <v>0.17881701996388527</v>
          </cell>
          <cell r="BW108">
            <v>0.18158419406142717</v>
          </cell>
          <cell r="BX108">
            <v>0.18735092539476511</v>
          </cell>
          <cell r="BY108">
            <v>0.18332170877823356</v>
          </cell>
          <cell r="BZ108">
            <v>0.17094352308381888</v>
          </cell>
          <cell r="CA108">
            <v>0.15633987658112983</v>
          </cell>
          <cell r="CB108">
            <v>0.15946546288334768</v>
          </cell>
          <cell r="CC108">
            <v>0.15450720492795078</v>
          </cell>
          <cell r="CD108">
            <v>0.15900647716931648</v>
          </cell>
          <cell r="CE108">
            <v>0.15835776239488666</v>
          </cell>
          <cell r="CF108">
            <v>0.15948051616687373</v>
          </cell>
          <cell r="CG108">
            <v>0.15595230053778805</v>
          </cell>
          <cell r="CH108">
            <v>0.15332631541279601</v>
          </cell>
          <cell r="CI108">
            <v>0.15731485804245149</v>
          </cell>
          <cell r="CJ108">
            <v>0.15828253027753547</v>
          </cell>
          <cell r="CK108">
            <v>0.1524469080724474</v>
          </cell>
          <cell r="CL108">
            <v>0.17094352308381888</v>
          </cell>
          <cell r="CM108">
            <v>0.14183133871416662</v>
          </cell>
          <cell r="CN108">
            <v>0.16505921743041321</v>
          </cell>
          <cell r="CO108">
            <v>0.13813298627543788</v>
          </cell>
          <cell r="CP108">
            <v>0.1748319388692752</v>
          </cell>
          <cell r="CQ108">
            <v>0.1551775626965872</v>
          </cell>
          <cell r="CR108">
            <v>0.16604693009371402</v>
          </cell>
          <cell r="CS108">
            <v>0.11923618541564257</v>
          </cell>
          <cell r="CT108">
            <v>0.1326133144475927</v>
          </cell>
          <cell r="CU108">
            <v>0.18739009227496656</v>
          </cell>
          <cell r="CV108">
            <v>0.16707620465092365</v>
          </cell>
          <cell r="CW108">
            <v>8.0860994294835231E-2</v>
          </cell>
          <cell r="CX108">
            <v>0.16254146674095055</v>
          </cell>
          <cell r="CY108">
            <v>0.12355140542632215</v>
          </cell>
          <cell r="CZ108">
            <v>0.13771671227794594</v>
          </cell>
          <cell r="DA108">
            <v>0.14741328147526547</v>
          </cell>
          <cell r="DB108">
            <v>0.15322647362873049</v>
          </cell>
          <cell r="DC108">
            <v>0.16593074015909978</v>
          </cell>
          <cell r="DD108">
            <v>0.16338428429299948</v>
          </cell>
          <cell r="DE108">
            <v>0.16832771404561656</v>
          </cell>
          <cell r="DF108">
            <v>0.17359500444024653</v>
          </cell>
          <cell r="DG108">
            <v>0.18115072115020878</v>
          </cell>
          <cell r="DH108">
            <v>0.18444325904460354</v>
          </cell>
          <cell r="DI108">
            <v>0.18594550228344839</v>
          </cell>
          <cell r="DJ108">
            <v>0.16254146674095055</v>
          </cell>
          <cell r="DK108">
            <v>7.9799103536958002E-2</v>
          </cell>
          <cell r="DL108">
            <v>0.16533423437418091</v>
          </cell>
          <cell r="DM108">
            <v>0.18004740377141615</v>
          </cell>
          <cell r="DN108">
            <v>0.17470474956562199</v>
          </cell>
          <cell r="DO108">
            <v>0.21869062510564885</v>
          </cell>
          <cell r="DP108">
            <v>0.14788187064605168</v>
          </cell>
          <cell r="DQ108">
            <v>0.21269696358540569</v>
          </cell>
          <cell r="DR108">
            <v>0.21488913246764615</v>
          </cell>
          <cell r="DS108">
            <v>0.24132707192708339</v>
          </cell>
          <cell r="DT108">
            <v>0.21362131685858701</v>
          </cell>
          <cell r="DU108">
            <v>0.20336027525603706</v>
          </cell>
        </row>
        <row r="109">
          <cell r="A109" t="str">
            <v>CE-MAIMTE-140</v>
          </cell>
          <cell r="B109" t="str">
            <v>CE</v>
          </cell>
          <cell r="C109" t="str">
            <v>MAIMTE</v>
          </cell>
          <cell r="D109">
            <v>140</v>
          </cell>
          <cell r="E109" t="str">
            <v>Fondi rettificativi dell'attivo</v>
          </cell>
          <cell r="F109">
            <v>0</v>
          </cell>
          <cell r="G109">
            <v>0</v>
          </cell>
          <cell r="H109">
            <v>0</v>
          </cell>
          <cell r="I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cell r="BB109">
            <v>0</v>
          </cell>
          <cell r="BC109">
            <v>0</v>
          </cell>
          <cell r="BD109">
            <v>0</v>
          </cell>
          <cell r="BE109">
            <v>0</v>
          </cell>
          <cell r="BF109">
            <v>0</v>
          </cell>
          <cell r="BG109">
            <v>0</v>
          </cell>
          <cell r="BH109">
            <v>0</v>
          </cell>
          <cell r="BI109">
            <v>0</v>
          </cell>
          <cell r="BJ109">
            <v>0</v>
          </cell>
          <cell r="BK109">
            <v>0</v>
          </cell>
          <cell r="BL109">
            <v>0</v>
          </cell>
          <cell r="BM109">
            <v>0</v>
          </cell>
          <cell r="BN109">
            <v>0</v>
          </cell>
          <cell r="BO109">
            <v>0</v>
          </cell>
          <cell r="BP109">
            <v>0</v>
          </cell>
          <cell r="BQ109">
            <v>0</v>
          </cell>
          <cell r="BR109">
            <v>0</v>
          </cell>
          <cell r="BS109">
            <v>0</v>
          </cell>
          <cell r="BT109">
            <v>0</v>
          </cell>
          <cell r="BU109">
            <v>0</v>
          </cell>
          <cell r="BV109">
            <v>0</v>
          </cell>
          <cell r="BW109">
            <v>0</v>
          </cell>
          <cell r="BX109">
            <v>0</v>
          </cell>
          <cell r="BY109">
            <v>0</v>
          </cell>
          <cell r="BZ109">
            <v>0</v>
          </cell>
          <cell r="CA109">
            <v>0</v>
          </cell>
          <cell r="CB109">
            <v>0</v>
          </cell>
          <cell r="CC109">
            <v>0</v>
          </cell>
          <cell r="CD109">
            <v>0</v>
          </cell>
          <cell r="CE109">
            <v>0</v>
          </cell>
          <cell r="CF109">
            <v>0</v>
          </cell>
          <cell r="CG109">
            <v>0</v>
          </cell>
          <cell r="CH109">
            <v>0</v>
          </cell>
          <cell r="CI109">
            <v>0</v>
          </cell>
          <cell r="CJ109">
            <v>0</v>
          </cell>
          <cell r="CK109">
            <v>0</v>
          </cell>
          <cell r="CL109">
            <v>0</v>
          </cell>
          <cell r="CM109">
            <v>0</v>
          </cell>
          <cell r="CN109">
            <v>0</v>
          </cell>
          <cell r="CO109">
            <v>0</v>
          </cell>
          <cell r="CP109">
            <v>0</v>
          </cell>
          <cell r="CQ109">
            <v>0</v>
          </cell>
          <cell r="CR109">
            <v>0</v>
          </cell>
          <cell r="CS109">
            <v>0</v>
          </cell>
          <cell r="CT109">
            <v>0</v>
          </cell>
          <cell r="CU109">
            <v>0</v>
          </cell>
          <cell r="CV109">
            <v>0</v>
          </cell>
          <cell r="CW109">
            <v>0</v>
          </cell>
          <cell r="CX109">
            <v>0</v>
          </cell>
          <cell r="CY109">
            <v>0</v>
          </cell>
          <cell r="CZ109">
            <v>0</v>
          </cell>
          <cell r="DA109">
            <v>0</v>
          </cell>
          <cell r="DB109">
            <v>0</v>
          </cell>
          <cell r="DC109">
            <v>0</v>
          </cell>
          <cell r="DD109">
            <v>0</v>
          </cell>
          <cell r="DE109">
            <v>0</v>
          </cell>
          <cell r="DF109">
            <v>0</v>
          </cell>
          <cell r="DG109">
            <v>0</v>
          </cell>
          <cell r="DH109">
            <v>0</v>
          </cell>
          <cell r="DI109">
            <v>0</v>
          </cell>
          <cell r="DJ109">
            <v>0</v>
          </cell>
          <cell r="DK109">
            <v>0</v>
          </cell>
          <cell r="DL109">
            <v>0</v>
          </cell>
          <cell r="DM109">
            <v>0</v>
          </cell>
          <cell r="DN109">
            <v>0</v>
          </cell>
          <cell r="DO109">
            <v>0</v>
          </cell>
          <cell r="DP109">
            <v>0</v>
          </cell>
          <cell r="DQ109">
            <v>0</v>
          </cell>
          <cell r="DR109">
            <v>0</v>
          </cell>
          <cell r="DS109">
            <v>0</v>
          </cell>
          <cell r="DT109">
            <v>0</v>
          </cell>
          <cell r="DU109">
            <v>0</v>
          </cell>
        </row>
        <row r="110">
          <cell r="A110" t="str">
            <v>CE-MAIMTE-150</v>
          </cell>
          <cell r="B110" t="str">
            <v>CE</v>
          </cell>
          <cell r="C110" t="str">
            <v>MAIMTE</v>
          </cell>
          <cell r="D110">
            <v>150</v>
          </cell>
          <cell r="E110" t="str">
            <v>Altri Fondi</v>
          </cell>
          <cell r="F110">
            <v>0</v>
          </cell>
          <cell r="G110">
            <v>-6.7800000000006542E-6</v>
          </cell>
          <cell r="H110">
            <v>-3.0000000000654833E-8</v>
          </cell>
          <cell r="I110">
            <v>1.7695099999999993E-3</v>
          </cell>
          <cell r="R110">
            <v>0</v>
          </cell>
          <cell r="S110">
            <v>-6.7800000000006542E-6</v>
          </cell>
          <cell r="T110">
            <v>6.7499999999999997E-6</v>
          </cell>
          <cell r="U110">
            <v>1.76954E-3</v>
          </cell>
          <cell r="V110">
            <v>-1.7695099999999993E-3</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-3.9199999999999999E-2</v>
          </cell>
          <cell r="BC110">
            <v>2.8E-3</v>
          </cell>
          <cell r="BD110">
            <v>-6.6E-3</v>
          </cell>
          <cell r="BE110">
            <v>-5.4000000000000003E-3</v>
          </cell>
          <cell r="BF110">
            <v>8.6800000000000002E-2</v>
          </cell>
          <cell r="BG110">
            <v>6.88E-2</v>
          </cell>
          <cell r="BH110">
            <v>6.88E-2</v>
          </cell>
          <cell r="BI110">
            <v>6.8752999999999995E-2</v>
          </cell>
          <cell r="BJ110">
            <v>8.4400000000000003E-2</v>
          </cell>
          <cell r="BK110">
            <v>9.2718999999999996E-2</v>
          </cell>
          <cell r="BL110">
            <v>9.7944000000000003E-2</v>
          </cell>
          <cell r="BM110">
            <v>0.1034907</v>
          </cell>
          <cell r="BN110">
            <v>-3.9199999999999999E-2</v>
          </cell>
          <cell r="BO110">
            <v>4.1999999999999996E-2</v>
          </cell>
          <cell r="BP110">
            <v>-9.4000000000000004E-3</v>
          </cell>
          <cell r="BQ110">
            <v>1.1999999999999997E-3</v>
          </cell>
          <cell r="BR110">
            <v>9.2200000000000004E-2</v>
          </cell>
          <cell r="BS110">
            <v>-1.8000000000000002E-2</v>
          </cell>
          <cell r="BT110">
            <v>0</v>
          </cell>
          <cell r="BU110">
            <v>-4.7000000000005371E-5</v>
          </cell>
          <cell r="BV110">
            <v>1.5647000000000008E-2</v>
          </cell>
          <cell r="BW110">
            <v>8.3189999999999931E-3</v>
          </cell>
          <cell r="BX110">
            <v>5.2250000000000074E-3</v>
          </cell>
          <cell r="BY110">
            <v>5.5467000000000016E-3</v>
          </cell>
          <cell r="BZ110">
            <v>0</v>
          </cell>
          <cell r="CA110">
            <v>0</v>
          </cell>
          <cell r="CB110">
            <v>0</v>
          </cell>
          <cell r="CC110">
            <v>0</v>
          </cell>
          <cell r="CD110">
            <v>0</v>
          </cell>
          <cell r="CE110">
            <v>0</v>
          </cell>
          <cell r="CF110">
            <v>0</v>
          </cell>
          <cell r="CG110">
            <v>0</v>
          </cell>
          <cell r="CH110">
            <v>0</v>
          </cell>
          <cell r="CI110">
            <v>0</v>
          </cell>
          <cell r="CJ110">
            <v>0</v>
          </cell>
          <cell r="CK110">
            <v>0</v>
          </cell>
          <cell r="CL110">
            <v>0</v>
          </cell>
          <cell r="CM110">
            <v>0</v>
          </cell>
          <cell r="CN110">
            <v>0</v>
          </cell>
          <cell r="CO110">
            <v>0</v>
          </cell>
          <cell r="CP110">
            <v>0</v>
          </cell>
          <cell r="CQ110">
            <v>0</v>
          </cell>
          <cell r="CR110">
            <v>0</v>
          </cell>
          <cell r="CS110">
            <v>0</v>
          </cell>
          <cell r="CT110">
            <v>0</v>
          </cell>
          <cell r="CU110">
            <v>0</v>
          </cell>
          <cell r="CV110">
            <v>0</v>
          </cell>
          <cell r="CW110">
            <v>0</v>
          </cell>
          <cell r="CX110">
            <v>4.6169999999999996E-3</v>
          </cell>
          <cell r="CY110">
            <v>8.267E-3</v>
          </cell>
          <cell r="CZ110">
            <v>3.0374999999999999E-2</v>
          </cell>
          <cell r="DA110">
            <v>3.4014999999999997E-2</v>
          </cell>
          <cell r="DB110">
            <v>3.9347E-2</v>
          </cell>
          <cell r="DC110">
            <v>3.2467000000000003E-2</v>
          </cell>
          <cell r="DD110">
            <v>4.6533999999999999E-2</v>
          </cell>
          <cell r="DE110">
            <v>4.6533999999999999E-2</v>
          </cell>
          <cell r="DF110">
            <v>4.6533999999999999E-2</v>
          </cell>
          <cell r="DG110">
            <v>4.6535E-2</v>
          </cell>
          <cell r="DH110">
            <v>5.3533999999999998E-2</v>
          </cell>
          <cell r="DI110">
            <v>-3.4486000000000003E-2</v>
          </cell>
          <cell r="DJ110">
            <v>4.6169999999999996E-3</v>
          </cell>
          <cell r="DK110">
            <v>3.6500000000000005E-3</v>
          </cell>
          <cell r="DL110">
            <v>2.2107999999999999E-2</v>
          </cell>
          <cell r="DM110">
            <v>3.6399999999999974E-3</v>
          </cell>
          <cell r="DN110">
            <v>5.3320000000000034E-3</v>
          </cell>
          <cell r="DO110">
            <v>-6.8799999999999972E-3</v>
          </cell>
          <cell r="DP110">
            <v>1.4066999999999996E-2</v>
          </cell>
          <cell r="DQ110">
            <v>0</v>
          </cell>
          <cell r="DR110">
            <v>0</v>
          </cell>
          <cell r="DS110">
            <v>1.0000000000010001E-6</v>
          </cell>
          <cell r="DT110">
            <v>6.9989999999999983E-3</v>
          </cell>
          <cell r="DU110">
            <v>-8.8020000000000001E-2</v>
          </cell>
        </row>
        <row r="111">
          <cell r="A111" t="str">
            <v>CE-MAIMTE-160</v>
          </cell>
          <cell r="B111" t="str">
            <v>CE</v>
          </cell>
          <cell r="C111" t="str">
            <v>MAIMTE</v>
          </cell>
          <cell r="D111">
            <v>160</v>
          </cell>
          <cell r="E111" t="str">
            <v>(Acc)/Utilizzo Fondo Rischi</v>
          </cell>
          <cell r="F111">
            <v>0</v>
          </cell>
          <cell r="G111">
            <v>-6.7800000000006542E-6</v>
          </cell>
          <cell r="H111">
            <v>-3.0000000000654833E-8</v>
          </cell>
          <cell r="I111">
            <v>1.7695099999999993E-3</v>
          </cell>
          <cell r="J111">
            <v>0</v>
          </cell>
          <cell r="K111">
            <v>0</v>
          </cell>
          <cell r="L111">
            <v>0</v>
          </cell>
          <cell r="M111">
            <v>0</v>
          </cell>
          <cell r="N111">
            <v>0</v>
          </cell>
          <cell r="O111">
            <v>0</v>
          </cell>
          <cell r="P111">
            <v>0</v>
          </cell>
          <cell r="Q111">
            <v>0</v>
          </cell>
          <cell r="R111">
            <v>0</v>
          </cell>
          <cell r="S111">
            <v>-6.7800000000006542E-6</v>
          </cell>
          <cell r="T111">
            <v>6.7499999999999997E-6</v>
          </cell>
          <cell r="U111">
            <v>1.76954E-3</v>
          </cell>
          <cell r="V111">
            <v>-1.7695099999999993E-3</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B111">
            <v>-3.9199999999999999E-2</v>
          </cell>
          <cell r="BC111">
            <v>2.8E-3</v>
          </cell>
          <cell r="BD111">
            <v>-6.6E-3</v>
          </cell>
          <cell r="BE111">
            <v>-5.4000000000000003E-3</v>
          </cell>
          <cell r="BF111">
            <v>8.6800000000000002E-2</v>
          </cell>
          <cell r="BG111">
            <v>6.88E-2</v>
          </cell>
          <cell r="BH111">
            <v>6.88E-2</v>
          </cell>
          <cell r="BI111">
            <v>6.8752999999999995E-2</v>
          </cell>
          <cell r="BJ111">
            <v>8.4400000000000003E-2</v>
          </cell>
          <cell r="BK111">
            <v>9.2718999999999996E-2</v>
          </cell>
          <cell r="BL111">
            <v>9.7944000000000003E-2</v>
          </cell>
          <cell r="BM111">
            <v>0.1034907</v>
          </cell>
          <cell r="BN111">
            <v>-3.9199999999999999E-2</v>
          </cell>
          <cell r="BO111">
            <v>4.1999999999999996E-2</v>
          </cell>
          <cell r="BP111">
            <v>-9.4000000000000004E-3</v>
          </cell>
          <cell r="BQ111">
            <v>1.1999999999999997E-3</v>
          </cell>
          <cell r="BR111">
            <v>9.2200000000000004E-2</v>
          </cell>
          <cell r="BS111">
            <v>-1.8000000000000002E-2</v>
          </cell>
          <cell r="BT111">
            <v>0</v>
          </cell>
          <cell r="BU111">
            <v>-4.7000000000005371E-5</v>
          </cell>
          <cell r="BV111">
            <v>1.5647000000000008E-2</v>
          </cell>
          <cell r="BW111">
            <v>8.3189999999999931E-3</v>
          </cell>
          <cell r="BX111">
            <v>5.2250000000000074E-3</v>
          </cell>
          <cell r="BY111">
            <v>5.5467000000000016E-3</v>
          </cell>
          <cell r="BZ111">
            <v>0</v>
          </cell>
          <cell r="CA111">
            <v>0</v>
          </cell>
          <cell r="CB111">
            <v>0</v>
          </cell>
          <cell r="CC111">
            <v>0</v>
          </cell>
          <cell r="CD111">
            <v>0</v>
          </cell>
          <cell r="CE111">
            <v>0</v>
          </cell>
          <cell r="CF111">
            <v>0</v>
          </cell>
          <cell r="CG111">
            <v>0</v>
          </cell>
          <cell r="CH111">
            <v>0</v>
          </cell>
          <cell r="CI111">
            <v>0</v>
          </cell>
          <cell r="CJ111">
            <v>0</v>
          </cell>
          <cell r="CK111">
            <v>0</v>
          </cell>
          <cell r="CL111">
            <v>0</v>
          </cell>
          <cell r="CM111">
            <v>0</v>
          </cell>
          <cell r="CN111">
            <v>0</v>
          </cell>
          <cell r="CO111">
            <v>0</v>
          </cell>
          <cell r="CP111">
            <v>0</v>
          </cell>
          <cell r="CQ111">
            <v>0</v>
          </cell>
          <cell r="CR111">
            <v>0</v>
          </cell>
          <cell r="CS111">
            <v>0</v>
          </cell>
          <cell r="CT111">
            <v>0</v>
          </cell>
          <cell r="CU111">
            <v>0</v>
          </cell>
          <cell r="CV111">
            <v>0</v>
          </cell>
          <cell r="CW111">
            <v>0</v>
          </cell>
          <cell r="CX111">
            <v>4.6169999999999996E-3</v>
          </cell>
          <cell r="CY111">
            <v>8.267E-3</v>
          </cell>
          <cell r="CZ111">
            <v>3.0374999999999999E-2</v>
          </cell>
          <cell r="DA111">
            <v>3.4014999999999997E-2</v>
          </cell>
          <cell r="DB111">
            <v>3.9347E-2</v>
          </cell>
          <cell r="DC111">
            <v>3.2467000000000003E-2</v>
          </cell>
          <cell r="DD111">
            <v>4.6533999999999999E-2</v>
          </cell>
          <cell r="DE111">
            <v>4.6533999999999999E-2</v>
          </cell>
          <cell r="DF111">
            <v>4.6533999999999999E-2</v>
          </cell>
          <cell r="DG111">
            <v>4.6535E-2</v>
          </cell>
          <cell r="DH111">
            <v>5.3533999999999998E-2</v>
          </cell>
          <cell r="DI111">
            <v>-3.4486000000000003E-2</v>
          </cell>
          <cell r="DJ111">
            <v>4.6169999999999996E-3</v>
          </cell>
          <cell r="DK111">
            <v>3.6500000000000005E-3</v>
          </cell>
          <cell r="DL111">
            <v>2.2107999999999999E-2</v>
          </cell>
          <cell r="DM111">
            <v>3.6399999999999974E-3</v>
          </cell>
          <cell r="DN111">
            <v>5.3320000000000034E-3</v>
          </cell>
          <cell r="DO111">
            <v>-6.8799999999999972E-3</v>
          </cell>
          <cell r="DP111">
            <v>1.4066999999999996E-2</v>
          </cell>
          <cell r="DQ111">
            <v>0</v>
          </cell>
          <cell r="DR111">
            <v>0</v>
          </cell>
          <cell r="DS111">
            <v>1.0000000000010001E-6</v>
          </cell>
          <cell r="DT111">
            <v>6.9989999999999983E-3</v>
          </cell>
          <cell r="DU111">
            <v>-8.8020000000000001E-2</v>
          </cell>
        </row>
        <row r="112">
          <cell r="A112" t="str">
            <v>CE-MAIMTE-170</v>
          </cell>
          <cell r="B112" t="str">
            <v>CE</v>
          </cell>
          <cell r="C112" t="str">
            <v>MAIMTE</v>
          </cell>
          <cell r="D112">
            <v>170</v>
          </cell>
          <cell r="E112" t="str">
            <v>Margine Diretto 2</v>
          </cell>
          <cell r="F112">
            <v>0.27996599999999994</v>
          </cell>
          <cell r="G112">
            <v>0.61130896000000201</v>
          </cell>
          <cell r="H112">
            <v>0.88873376000000026</v>
          </cell>
          <cell r="I112">
            <v>1.1963240399999995</v>
          </cell>
          <cell r="J112">
            <v>0</v>
          </cell>
          <cell r="K112">
            <v>0</v>
          </cell>
          <cell r="L112">
            <v>0</v>
          </cell>
          <cell r="M112">
            <v>0</v>
          </cell>
          <cell r="N112">
            <v>0</v>
          </cell>
          <cell r="O112">
            <v>0</v>
          </cell>
          <cell r="P112">
            <v>0</v>
          </cell>
          <cell r="Q112">
            <v>0</v>
          </cell>
          <cell r="R112">
            <v>0.27996599999999994</v>
          </cell>
          <cell r="S112">
            <v>0.33134296000000207</v>
          </cell>
          <cell r="T112">
            <v>0.27742479999999831</v>
          </cell>
          <cell r="U112">
            <v>0.30759027999999927</v>
          </cell>
          <cell r="V112">
            <v>-1.1963240399999995</v>
          </cell>
          <cell r="W112">
            <v>0</v>
          </cell>
          <cell r="X112">
            <v>0</v>
          </cell>
          <cell r="Y112">
            <v>0</v>
          </cell>
          <cell r="Z112">
            <v>0</v>
          </cell>
          <cell r="AA112">
            <v>0</v>
          </cell>
          <cell r="AB112">
            <v>0</v>
          </cell>
          <cell r="AC112">
            <v>0</v>
          </cell>
          <cell r="AD112">
            <v>0.29779999999999984</v>
          </cell>
          <cell r="AE112">
            <v>0.59710000000000019</v>
          </cell>
          <cell r="AF112">
            <v>0.88919999999999977</v>
          </cell>
          <cell r="AG112">
            <v>1.2300000000000004</v>
          </cell>
          <cell r="AH112">
            <v>1.6061999999999994</v>
          </cell>
          <cell r="AI112">
            <v>1.9280000000000017</v>
          </cell>
          <cell r="AJ112">
            <v>2.2995999999999981</v>
          </cell>
          <cell r="AK112">
            <v>2.3768000000000011</v>
          </cell>
          <cell r="AL112">
            <v>2.7475000000000005</v>
          </cell>
          <cell r="AM112">
            <v>3.180200000000001</v>
          </cell>
          <cell r="AN112">
            <v>3.5096999999999987</v>
          </cell>
          <cell r="AO112">
            <v>3.8619000000000003</v>
          </cell>
          <cell r="AP112">
            <v>0.29779999999999984</v>
          </cell>
          <cell r="AQ112">
            <v>0.29930000000000034</v>
          </cell>
          <cell r="AR112">
            <v>0.29209999999999958</v>
          </cell>
          <cell r="AS112">
            <v>0.34080000000000066</v>
          </cell>
          <cell r="AT112">
            <v>0.37619999999999898</v>
          </cell>
          <cell r="AU112">
            <v>0.32180000000000231</v>
          </cell>
          <cell r="AV112">
            <v>0.37159999999999638</v>
          </cell>
          <cell r="AW112">
            <v>7.7200000000003044E-2</v>
          </cell>
          <cell r="AX112">
            <v>0.37069999999999936</v>
          </cell>
          <cell r="AY112">
            <v>0.43270000000000053</v>
          </cell>
          <cell r="AZ112">
            <v>0.32949999999999768</v>
          </cell>
          <cell r="BA112">
            <v>0.35220000000000162</v>
          </cell>
          <cell r="BB112">
            <v>0.28369999999999995</v>
          </cell>
          <cell r="BC112">
            <v>0.54870000000000008</v>
          </cell>
          <cell r="BD112">
            <v>0.87289999999999923</v>
          </cell>
          <cell r="BE112">
            <v>1.2232000000000001</v>
          </cell>
          <cell r="BF112">
            <v>1.6913000000000007</v>
          </cell>
          <cell r="BG112">
            <v>2.0541000000000005</v>
          </cell>
          <cell r="BH112">
            <v>2.4991000000000008</v>
          </cell>
          <cell r="BI112">
            <v>2.7703359999999995</v>
          </cell>
          <cell r="BJ112">
            <v>3.1302999999999996</v>
          </cell>
          <cell r="BK112">
            <v>3.5915449999999991</v>
          </cell>
          <cell r="BL112">
            <v>3.9442640000000004</v>
          </cell>
          <cell r="BM112">
            <v>4.2800521000000025</v>
          </cell>
          <cell r="BN112">
            <v>0.28369999999999995</v>
          </cell>
          <cell r="BO112">
            <v>0.26500000000000007</v>
          </cell>
          <cell r="BP112">
            <v>0.32419999999999921</v>
          </cell>
          <cell r="BQ112">
            <v>0.35030000000000083</v>
          </cell>
          <cell r="BR112">
            <v>0.46810000000000057</v>
          </cell>
          <cell r="BS112">
            <v>0.36279999999999979</v>
          </cell>
          <cell r="BT112">
            <v>0.44500000000000028</v>
          </cell>
          <cell r="BU112">
            <v>0.27123599999999859</v>
          </cell>
          <cell r="BV112">
            <v>0.35996400000000023</v>
          </cell>
          <cell r="BW112">
            <v>0.46124499999999968</v>
          </cell>
          <cell r="BX112">
            <v>0.35271900000000111</v>
          </cell>
          <cell r="BY112">
            <v>0.3357880999999967</v>
          </cell>
          <cell r="BZ112">
            <v>0.30509999999999993</v>
          </cell>
          <cell r="CA112">
            <v>0.55990000000000029</v>
          </cell>
          <cell r="CB112">
            <v>0.8902000000000001</v>
          </cell>
          <cell r="CC112">
            <v>1.1237000000000004</v>
          </cell>
          <cell r="CD112">
            <v>1.4852000000000007</v>
          </cell>
          <cell r="CE112">
            <v>1.7808640000000011</v>
          </cell>
          <cell r="CF112">
            <v>2.100149</v>
          </cell>
          <cell r="CG112">
            <v>2.2510349999999999</v>
          </cell>
          <cell r="CH112">
            <v>2.4937110000000011</v>
          </cell>
          <cell r="CI112">
            <v>2.8978969999999986</v>
          </cell>
          <cell r="CJ112">
            <v>3.2365739999999974</v>
          </cell>
          <cell r="CK112">
            <v>3.3713620000000013</v>
          </cell>
          <cell r="CL112">
            <v>0.30509999999999993</v>
          </cell>
          <cell r="CM112">
            <v>0.25480000000000036</v>
          </cell>
          <cell r="CN112">
            <v>0.33029999999999982</v>
          </cell>
          <cell r="CO112">
            <v>0.23350000000000026</v>
          </cell>
          <cell r="CP112">
            <v>0.36150000000000038</v>
          </cell>
          <cell r="CQ112">
            <v>0.29566400000000037</v>
          </cell>
          <cell r="CR112">
            <v>0.31928499999999893</v>
          </cell>
          <cell r="CS112">
            <v>0.15088599999999985</v>
          </cell>
          <cell r="CT112">
            <v>0.24267600000000122</v>
          </cell>
          <cell r="CU112">
            <v>0.40418599999999749</v>
          </cell>
          <cell r="CV112">
            <v>0.33867699999999878</v>
          </cell>
          <cell r="CW112">
            <v>0.1347880000000039</v>
          </cell>
          <cell r="CX112">
            <v>0.34333700000000011</v>
          </cell>
          <cell r="CY112">
            <v>0.49517999999999995</v>
          </cell>
          <cell r="CZ112">
            <v>0.85148900000000061</v>
          </cell>
          <cell r="DA112">
            <v>1.1740989999999998</v>
          </cell>
          <cell r="DB112">
            <v>1.5451269999999997</v>
          </cell>
          <cell r="DC112">
            <v>2.0557389999999987</v>
          </cell>
          <cell r="DD112">
            <v>2.3660020000000004</v>
          </cell>
          <cell r="DE112">
            <v>2.7024250000000003</v>
          </cell>
          <cell r="DF112">
            <v>3.1349070000000006</v>
          </cell>
          <cell r="DG112">
            <v>3.6739820000000001</v>
          </cell>
          <cell r="DH112">
            <v>4.1636840000000008</v>
          </cell>
          <cell r="DI112">
            <v>4.4665800000000013</v>
          </cell>
          <cell r="DJ112">
            <v>0.34333700000000011</v>
          </cell>
          <cell r="DK112">
            <v>0.15184299999999978</v>
          </cell>
          <cell r="DL112">
            <v>0.35630900000000065</v>
          </cell>
          <cell r="DM112">
            <v>0.32260999999999929</v>
          </cell>
          <cell r="DN112">
            <v>0.3710279999999998</v>
          </cell>
          <cell r="DO112">
            <v>0.51061199999999896</v>
          </cell>
          <cell r="DP112">
            <v>0.3102630000000019</v>
          </cell>
          <cell r="DQ112">
            <v>0.33642299999999992</v>
          </cell>
          <cell r="DR112">
            <v>0.43248200000000026</v>
          </cell>
          <cell r="DS112">
            <v>0.53907499999999942</v>
          </cell>
          <cell r="DT112">
            <v>0.48970200000000075</v>
          </cell>
          <cell r="DU112">
            <v>0.30289600000000072</v>
          </cell>
        </row>
        <row r="113">
          <cell r="A113" t="str">
            <v>CE-MAIMTE-180</v>
          </cell>
          <cell r="B113" t="str">
            <v>CE</v>
          </cell>
          <cell r="C113" t="str">
            <v>MAIMTE</v>
          </cell>
          <cell r="D113">
            <v>180</v>
          </cell>
          <cell r="E113" t="str">
            <v>MD %</v>
          </cell>
          <cell r="F113">
            <v>0.19751147645765293</v>
          </cell>
          <cell r="G113">
            <v>0.1924976984297925</v>
          </cell>
          <cell r="H113">
            <v>0.1871372852545409</v>
          </cell>
          <cell r="I113">
            <v>0.18495552316433017</v>
          </cell>
          <cell r="J113" t="e">
            <v>#DIV/0!</v>
          </cell>
          <cell r="K113" t="e">
            <v>#DIV/0!</v>
          </cell>
          <cell r="L113" t="e">
            <v>#DIV/0!</v>
          </cell>
          <cell r="M113" t="e">
            <v>#DIV/0!</v>
          </cell>
          <cell r="N113" t="e">
            <v>#DIV/0!</v>
          </cell>
          <cell r="O113" t="e">
            <v>#DIV/0!</v>
          </cell>
          <cell r="P113" t="e">
            <v>#DIV/0!</v>
          </cell>
          <cell r="Q113" t="e">
            <v>#DIV/0!</v>
          </cell>
          <cell r="R113">
            <v>0.19751147645765293</v>
          </cell>
          <cell r="S113">
            <v>0.18845557745463395</v>
          </cell>
          <cell r="T113">
            <v>0.17631832193723174</v>
          </cell>
          <cell r="U113">
            <v>0.17892819392817871</v>
          </cell>
          <cell r="V113">
            <v>0.18495552316433017</v>
          </cell>
          <cell r="W113" t="e">
            <v>#DIV/0!</v>
          </cell>
          <cell r="X113" t="e">
            <v>#DIV/0!</v>
          </cell>
          <cell r="Y113" t="e">
            <v>#DIV/0!</v>
          </cell>
          <cell r="Z113" t="e">
            <v>#DIV/0!</v>
          </cell>
          <cell r="AA113" t="e">
            <v>#DIV/0!</v>
          </cell>
          <cell r="AB113" t="e">
            <v>#DIV/0!</v>
          </cell>
          <cell r="AC113" t="e">
            <v>#DIV/0!</v>
          </cell>
          <cell r="AD113">
            <v>0.20040376850605643</v>
          </cell>
          <cell r="AE113">
            <v>0.20346895658692843</v>
          </cell>
          <cell r="AF113">
            <v>0.20297662527392252</v>
          </cell>
          <cell r="AG113">
            <v>0.20824515364429025</v>
          </cell>
          <cell r="AH113">
            <v>0.21318220428965803</v>
          </cell>
          <cell r="AI113">
            <v>0.21277534984328803</v>
          </cell>
          <cell r="AJ113">
            <v>0.21594921493501598</v>
          </cell>
          <cell r="AK113">
            <v>0.20876225274918322</v>
          </cell>
          <cell r="AL113">
            <v>0.21122916538532507</v>
          </cell>
          <cell r="AM113">
            <v>0.21559654796043584</v>
          </cell>
          <cell r="AN113">
            <v>0.21498532951921245</v>
          </cell>
          <cell r="AO113">
            <v>0.21722305031358102</v>
          </cell>
          <cell r="AP113">
            <v>0.20040376850605643</v>
          </cell>
          <cell r="AQ113">
            <v>0.20661328178931404</v>
          </cell>
          <cell r="AR113">
            <v>0.20197759645968721</v>
          </cell>
          <cell r="AS113">
            <v>0.22337287802320283</v>
          </cell>
          <cell r="AT113">
            <v>0.23109527612261141</v>
          </cell>
          <cell r="AU113">
            <v>0.21076761854859968</v>
          </cell>
          <cell r="AV113">
            <v>0.23406399596875582</v>
          </cell>
          <cell r="AW113">
            <v>0.10483432916893384</v>
          </cell>
          <cell r="AX113">
            <v>0.22854500616522774</v>
          </cell>
          <cell r="AY113">
            <v>0.24817895038715271</v>
          </cell>
          <cell r="AZ113">
            <v>0.20925949447478598</v>
          </cell>
          <cell r="BA113">
            <v>0.24236168455821705</v>
          </cell>
          <cell r="BB113">
            <v>0.17059530968129882</v>
          </cell>
          <cell r="BC113">
            <v>0.16783409292509102</v>
          </cell>
          <cell r="BD113">
            <v>0.17274544339118547</v>
          </cell>
          <cell r="BE113">
            <v>0.18543166830895172</v>
          </cell>
          <cell r="BF113">
            <v>0.20588700743788582</v>
          </cell>
          <cell r="BG113">
            <v>0.20723365617433417</v>
          </cell>
          <cell r="BH113">
            <v>0.20963317758969247</v>
          </cell>
          <cell r="BI113">
            <v>0.20657079414898416</v>
          </cell>
          <cell r="BJ113">
            <v>0.20410651643780234</v>
          </cell>
          <cell r="BK113">
            <v>0.20142249666211517</v>
          </cell>
          <cell r="BL113">
            <v>0.20036210079418648</v>
          </cell>
          <cell r="BM113">
            <v>0.19919161348173781</v>
          </cell>
          <cell r="BN113">
            <v>0.17059530968129882</v>
          </cell>
          <cell r="BO113">
            <v>0.16497540932577981</v>
          </cell>
          <cell r="BP113">
            <v>0.18174683260455166</v>
          </cell>
          <cell r="BQ113">
            <v>0.2269664377348716</v>
          </cell>
          <cell r="BR113">
            <v>0.28927203065134122</v>
          </cell>
          <cell r="BS113">
            <v>0.2137512519884521</v>
          </cell>
          <cell r="BT113">
            <v>0.22147016373861561</v>
          </cell>
          <cell r="BU113">
            <v>0.18206532136103867</v>
          </cell>
          <cell r="BV113">
            <v>0.18694310700395275</v>
          </cell>
          <cell r="BW113">
            <v>0.18491939431576673</v>
          </cell>
          <cell r="BX113">
            <v>0.19016797715734995</v>
          </cell>
          <cell r="BY113">
            <v>0.1864007610172328</v>
          </cell>
          <cell r="BZ113">
            <v>0.17094352308381888</v>
          </cell>
          <cell r="CA113">
            <v>0.15633987658112983</v>
          </cell>
          <cell r="CB113">
            <v>0.15946546288334768</v>
          </cell>
          <cell r="CC113">
            <v>0.15450720492795078</v>
          </cell>
          <cell r="CD113">
            <v>0.15900647716931648</v>
          </cell>
          <cell r="CE113">
            <v>0.15835776239488666</v>
          </cell>
          <cell r="CF113">
            <v>0.15948051616687373</v>
          </cell>
          <cell r="CG113">
            <v>0.15595230053778805</v>
          </cell>
          <cell r="CH113">
            <v>0.15332631541279601</v>
          </cell>
          <cell r="CI113">
            <v>0.15731485804245149</v>
          </cell>
          <cell r="CJ113">
            <v>0.15828253027753547</v>
          </cell>
          <cell r="CK113">
            <v>0.1524469080724474</v>
          </cell>
          <cell r="CL113">
            <v>0.17094352308381888</v>
          </cell>
          <cell r="CM113">
            <v>0.14183133871416662</v>
          </cell>
          <cell r="CN113">
            <v>0.16505921743041321</v>
          </cell>
          <cell r="CO113">
            <v>0.13813298627543788</v>
          </cell>
          <cell r="CP113">
            <v>0.1748319388692752</v>
          </cell>
          <cell r="CQ113">
            <v>0.1551775626965872</v>
          </cell>
          <cell r="CR113">
            <v>0.16604693009371402</v>
          </cell>
          <cell r="CS113">
            <v>0.11923618541564257</v>
          </cell>
          <cell r="CT113">
            <v>0.1326133144475927</v>
          </cell>
          <cell r="CU113">
            <v>0.18739009227496656</v>
          </cell>
          <cell r="CV113">
            <v>0.16707620465092365</v>
          </cell>
          <cell r="CW113">
            <v>8.0860994294835231E-2</v>
          </cell>
          <cell r="CX113">
            <v>0.16475702517252519</v>
          </cell>
          <cell r="CY113">
            <v>0.12564910967463636</v>
          </cell>
          <cell r="CZ113">
            <v>0.14281118775326682</v>
          </cell>
          <cell r="DA113">
            <v>0.15181143351439691</v>
          </cell>
          <cell r="DB113">
            <v>0.15723037994829223</v>
          </cell>
          <cell r="DC113">
            <v>0.16859339418720154</v>
          </cell>
          <cell r="DD113">
            <v>0.16666215848022276</v>
          </cell>
          <cell r="DE113">
            <v>0.17127699240282274</v>
          </cell>
          <cell r="DF113">
            <v>0.17621064378712023</v>
          </cell>
          <cell r="DG113">
            <v>0.18347462796641451</v>
          </cell>
          <cell r="DH113">
            <v>0.1868456009128307</v>
          </cell>
          <cell r="DI113">
            <v>0.18452083608398653</v>
          </cell>
          <cell r="DJ113">
            <v>0.16475702517252519</v>
          </cell>
          <cell r="DK113">
            <v>8.176455890873599E-2</v>
          </cell>
          <cell r="DL113">
            <v>0.17627139271166162</v>
          </cell>
          <cell r="DM113">
            <v>0.18210205640247221</v>
          </cell>
          <cell r="DN113">
            <v>0.17725201758245535</v>
          </cell>
          <cell r="DO113">
            <v>0.21578315696947115</v>
          </cell>
          <cell r="DP113">
            <v>0.15490510618730813</v>
          </cell>
          <cell r="DQ113">
            <v>0.21269696358540569</v>
          </cell>
          <cell r="DR113">
            <v>0.21488913246764615</v>
          </cell>
          <cell r="DS113">
            <v>0.24132751959673901</v>
          </cell>
          <cell r="DT113">
            <v>0.21671874031916888</v>
          </cell>
          <cell r="DU113">
            <v>0.15757097159991568</v>
          </cell>
        </row>
        <row r="114">
          <cell r="A114" t="str">
            <v>CE-MAIMTE-190</v>
          </cell>
          <cell r="B114" t="str">
            <v>CE</v>
          </cell>
          <cell r="C114" t="str">
            <v>MAIMTE</v>
          </cell>
          <cell r="D114">
            <v>190</v>
          </cell>
          <cell r="E114" t="str">
            <v>Costi Indiretti</v>
          </cell>
          <cell r="F114">
            <v>-9.4310000000000005E-2</v>
          </cell>
          <cell r="G114">
            <v>-0.20761138000000001</v>
          </cell>
          <cell r="H114">
            <v>-0.32186750999999986</v>
          </cell>
          <cell r="I114">
            <v>-0.45969837999999996</v>
          </cell>
          <cell r="R114">
            <v>-9.4310000000000005E-2</v>
          </cell>
          <cell r="S114">
            <v>-0.11330138000000001</v>
          </cell>
          <cell r="T114">
            <v>-0.11425612999999984</v>
          </cell>
          <cell r="U114">
            <v>-0.13783087000000011</v>
          </cell>
          <cell r="V114">
            <v>0.45969837999999996</v>
          </cell>
          <cell r="W114">
            <v>0</v>
          </cell>
          <cell r="X114">
            <v>0</v>
          </cell>
          <cell r="Y114">
            <v>0</v>
          </cell>
          <cell r="Z114">
            <v>0</v>
          </cell>
          <cell r="AA114">
            <v>0</v>
          </cell>
          <cell r="AB114">
            <v>0</v>
          </cell>
          <cell r="AC114">
            <v>0</v>
          </cell>
          <cell r="AD114">
            <v>-0.1036</v>
          </cell>
          <cell r="AE114">
            <v>-0.20730000000000001</v>
          </cell>
          <cell r="AF114">
            <v>-0.30319999999999997</v>
          </cell>
          <cell r="AG114">
            <v>-0.39900000000000002</v>
          </cell>
          <cell r="AH114">
            <v>-0.49230000000000002</v>
          </cell>
          <cell r="AI114">
            <v>-0.58289999999999997</v>
          </cell>
          <cell r="AJ114">
            <v>-0.67279999999999995</v>
          </cell>
          <cell r="AK114">
            <v>-0.73580000000000001</v>
          </cell>
          <cell r="AL114">
            <v>-0.8276</v>
          </cell>
          <cell r="AM114">
            <v>-0.92370000000000008</v>
          </cell>
          <cell r="AN114">
            <v>-1.0148999999999999</v>
          </cell>
          <cell r="AO114">
            <v>-1.1093</v>
          </cell>
          <cell r="AP114">
            <v>-0.1036</v>
          </cell>
          <cell r="AQ114">
            <v>-0.10370000000000001</v>
          </cell>
          <cell r="AR114">
            <v>-9.5899999999999958E-2</v>
          </cell>
          <cell r="AS114">
            <v>-9.5800000000000052E-2</v>
          </cell>
          <cell r="AT114">
            <v>-9.3299999999999994E-2</v>
          </cell>
          <cell r="AU114">
            <v>-9.0599999999999958E-2</v>
          </cell>
          <cell r="AV114">
            <v>-8.989999999999998E-2</v>
          </cell>
          <cell r="AW114">
            <v>-6.3000000000000056E-2</v>
          </cell>
          <cell r="AX114">
            <v>-9.1799999999999993E-2</v>
          </cell>
          <cell r="AY114">
            <v>-9.6100000000000074E-2</v>
          </cell>
          <cell r="AZ114">
            <v>-9.1199999999999837E-2</v>
          </cell>
          <cell r="BA114">
            <v>-9.4400000000000039E-2</v>
          </cell>
          <cell r="BB114">
            <v>-0.10829999999999999</v>
          </cell>
          <cell r="BC114">
            <v>-0.23480000000000001</v>
          </cell>
          <cell r="BD114">
            <v>-0.3634</v>
          </cell>
          <cell r="BE114">
            <v>-0.47289999999999999</v>
          </cell>
          <cell r="BF114">
            <v>-0.57620000000000005</v>
          </cell>
          <cell r="BG114">
            <v>-0.67949999999999999</v>
          </cell>
          <cell r="BH114">
            <v>-0.79520000000000002</v>
          </cell>
          <cell r="BI114">
            <v>-0.899177</v>
          </cell>
          <cell r="BJ114">
            <v>-1.0207999999999999</v>
          </cell>
          <cell r="BK114">
            <v>-1.161551</v>
          </cell>
          <cell r="BL114">
            <v>-1.2923830000000001</v>
          </cell>
          <cell r="BM114">
            <v>-1.4127393500000005</v>
          </cell>
          <cell r="BN114">
            <v>-0.10829999999999999</v>
          </cell>
          <cell r="BO114">
            <v>-0.1265</v>
          </cell>
          <cell r="BP114">
            <v>-0.12859999999999999</v>
          </cell>
          <cell r="BQ114">
            <v>-0.10949999999999999</v>
          </cell>
          <cell r="BR114">
            <v>-0.10330000000000006</v>
          </cell>
          <cell r="BS114">
            <v>-0.10329999999999995</v>
          </cell>
          <cell r="BT114">
            <v>-0.11570000000000003</v>
          </cell>
          <cell r="BU114">
            <v>-0.10397699999999999</v>
          </cell>
          <cell r="BV114">
            <v>-0.12162299999999993</v>
          </cell>
          <cell r="BW114">
            <v>-0.14075100000000007</v>
          </cell>
          <cell r="BX114">
            <v>-0.13083200000000006</v>
          </cell>
          <cell r="BY114">
            <v>-0.12035635000000044</v>
          </cell>
          <cell r="BZ114">
            <v>-0.1915</v>
          </cell>
          <cell r="CA114">
            <v>-0.25700000000000001</v>
          </cell>
          <cell r="CB114">
            <v>-0.39700000000000002</v>
          </cell>
          <cell r="CC114">
            <v>-0.52429999999999999</v>
          </cell>
          <cell r="CD114">
            <v>-0.65480000000000005</v>
          </cell>
          <cell r="CE114">
            <v>-0.78283100000000005</v>
          </cell>
          <cell r="CF114">
            <v>-0.90806699999999996</v>
          </cell>
          <cell r="CG114">
            <v>-1.0131650000000001</v>
          </cell>
          <cell r="CH114">
            <v>-1.1447529999999999</v>
          </cell>
          <cell r="CI114">
            <v>-1.2783310000000001</v>
          </cell>
          <cell r="CJ114">
            <v>-1.4098809999999999</v>
          </cell>
          <cell r="CK114">
            <v>-1.5308299999999999</v>
          </cell>
          <cell r="CL114">
            <v>-0.1915</v>
          </cell>
          <cell r="CM114">
            <v>-6.5500000000000003E-2</v>
          </cell>
          <cell r="CN114">
            <v>-0.14000000000000001</v>
          </cell>
          <cell r="CO114">
            <v>-0.12729999999999997</v>
          </cell>
          <cell r="CP114">
            <v>-0.13050000000000006</v>
          </cell>
          <cell r="CQ114">
            <v>-0.12803100000000001</v>
          </cell>
          <cell r="CR114">
            <v>-0.1252359999999999</v>
          </cell>
          <cell r="CS114">
            <v>-0.10509800000000014</v>
          </cell>
          <cell r="CT114">
            <v>-0.13158799999999982</v>
          </cell>
          <cell r="CU114">
            <v>-0.1335780000000002</v>
          </cell>
          <cell r="CV114">
            <v>-0.13154999999999983</v>
          </cell>
          <cell r="CW114">
            <v>-0.12094899999999997</v>
          </cell>
          <cell r="CX114">
            <v>-0.17567199999999999</v>
          </cell>
          <cell r="CY114">
            <v>-0.34752100000000002</v>
          </cell>
          <cell r="CZ114">
            <v>-0.52597499999999997</v>
          </cell>
          <cell r="DA114">
            <v>-0.68891899999999995</v>
          </cell>
          <cell r="DB114">
            <v>-0.86148899999999995</v>
          </cell>
          <cell r="DC114">
            <v>-1.055663</v>
          </cell>
          <cell r="DD114">
            <v>-1.2240359999999999</v>
          </cell>
          <cell r="DE114">
            <v>-1.3607400000000001</v>
          </cell>
          <cell r="DF114">
            <v>-1.512043</v>
          </cell>
          <cell r="DG114">
            <v>-1.6890670000000001</v>
          </cell>
          <cell r="DH114">
            <v>-1.8663510000000001</v>
          </cell>
          <cell r="DI114">
            <v>-2.035094</v>
          </cell>
          <cell r="DJ114">
            <v>-0.17567199999999999</v>
          </cell>
          <cell r="DK114">
            <v>-0.17184900000000003</v>
          </cell>
          <cell r="DL114">
            <v>-0.17845399999999995</v>
          </cell>
          <cell r="DM114">
            <v>-0.16294399999999998</v>
          </cell>
          <cell r="DN114">
            <v>-0.17257</v>
          </cell>
          <cell r="DO114">
            <v>-0.19417400000000007</v>
          </cell>
          <cell r="DP114">
            <v>-0.16837299999999988</v>
          </cell>
          <cell r="DQ114">
            <v>-0.13670400000000016</v>
          </cell>
          <cell r="DR114">
            <v>-0.15130299999999997</v>
          </cell>
          <cell r="DS114">
            <v>-0.17702400000000007</v>
          </cell>
          <cell r="DT114">
            <v>-0.177284</v>
          </cell>
          <cell r="DU114">
            <v>-0.16874299999999987</v>
          </cell>
        </row>
        <row r="115">
          <cell r="A115" t="str">
            <v>CE-MAIMTE-200</v>
          </cell>
          <cell r="B115" t="str">
            <v>CE</v>
          </cell>
          <cell r="C115" t="str">
            <v>MAIMTE</v>
          </cell>
          <cell r="D115">
            <v>200</v>
          </cell>
          <cell r="E115" t="str">
            <v>Risultato di Competenza</v>
          </cell>
          <cell r="F115">
            <v>0.18565599999999993</v>
          </cell>
          <cell r="G115">
            <v>0.403697580000002</v>
          </cell>
          <cell r="H115">
            <v>0.56686625000000035</v>
          </cell>
          <cell r="I115">
            <v>0.73662565999999952</v>
          </cell>
          <cell r="J115">
            <v>0</v>
          </cell>
          <cell r="K115">
            <v>0</v>
          </cell>
          <cell r="L115">
            <v>0</v>
          </cell>
          <cell r="M115">
            <v>0</v>
          </cell>
          <cell r="N115">
            <v>0</v>
          </cell>
          <cell r="O115">
            <v>0</v>
          </cell>
          <cell r="P115">
            <v>0</v>
          </cell>
          <cell r="Q115">
            <v>0</v>
          </cell>
          <cell r="R115">
            <v>0.18565599999999993</v>
          </cell>
          <cell r="S115">
            <v>0.21804158000000207</v>
          </cell>
          <cell r="T115">
            <v>0.16316866999999846</v>
          </cell>
          <cell r="U115">
            <v>0.16975940999999917</v>
          </cell>
          <cell r="V115">
            <v>-0.73662565999999952</v>
          </cell>
          <cell r="W115">
            <v>0</v>
          </cell>
          <cell r="X115">
            <v>0</v>
          </cell>
          <cell r="Y115">
            <v>0</v>
          </cell>
          <cell r="Z115">
            <v>0</v>
          </cell>
          <cell r="AA115">
            <v>0</v>
          </cell>
          <cell r="AB115">
            <v>0</v>
          </cell>
          <cell r="AC115">
            <v>0</v>
          </cell>
          <cell r="AD115">
            <v>0.19419999999999984</v>
          </cell>
          <cell r="AE115">
            <v>0.38980000000000015</v>
          </cell>
          <cell r="AF115">
            <v>0.58599999999999985</v>
          </cell>
          <cell r="AG115">
            <v>0.83100000000000041</v>
          </cell>
          <cell r="AH115">
            <v>1.1138999999999994</v>
          </cell>
          <cell r="AI115">
            <v>1.3451000000000017</v>
          </cell>
          <cell r="AJ115">
            <v>1.626799999999998</v>
          </cell>
          <cell r="AK115">
            <v>1.6410000000000011</v>
          </cell>
          <cell r="AL115">
            <v>1.9199000000000006</v>
          </cell>
          <cell r="AM115">
            <v>2.2565000000000008</v>
          </cell>
          <cell r="AN115">
            <v>2.4947999999999988</v>
          </cell>
          <cell r="AO115">
            <v>2.7526000000000002</v>
          </cell>
          <cell r="AP115">
            <v>0.19419999999999984</v>
          </cell>
          <cell r="AQ115">
            <v>0.19560000000000033</v>
          </cell>
          <cell r="AR115">
            <v>0.19619999999999962</v>
          </cell>
          <cell r="AS115">
            <v>0.24500000000000061</v>
          </cell>
          <cell r="AT115">
            <v>0.28289999999999899</v>
          </cell>
          <cell r="AU115">
            <v>0.23120000000000235</v>
          </cell>
          <cell r="AV115">
            <v>0.2816999999999964</v>
          </cell>
          <cell r="AW115">
            <v>1.4200000000002988E-2</v>
          </cell>
          <cell r="AX115">
            <v>0.27889999999999937</v>
          </cell>
          <cell r="AY115">
            <v>0.33660000000000045</v>
          </cell>
          <cell r="AZ115">
            <v>0.23829999999999785</v>
          </cell>
          <cell r="BA115">
            <v>0.25780000000000158</v>
          </cell>
          <cell r="BB115">
            <v>0.17539999999999994</v>
          </cell>
          <cell r="BC115">
            <v>0.31390000000000007</v>
          </cell>
          <cell r="BD115">
            <v>0.50949999999999918</v>
          </cell>
          <cell r="BE115">
            <v>0.75030000000000008</v>
          </cell>
          <cell r="BF115">
            <v>1.1151000000000006</v>
          </cell>
          <cell r="BG115">
            <v>1.3746000000000005</v>
          </cell>
          <cell r="BH115">
            <v>1.7039000000000009</v>
          </cell>
          <cell r="BI115">
            <v>1.8711589999999996</v>
          </cell>
          <cell r="BJ115">
            <v>2.1094999999999997</v>
          </cell>
          <cell r="BK115">
            <v>2.4299939999999989</v>
          </cell>
          <cell r="BL115">
            <v>2.6518810000000004</v>
          </cell>
          <cell r="BM115">
            <v>2.8673127500000017</v>
          </cell>
          <cell r="BN115">
            <v>0.17539999999999994</v>
          </cell>
          <cell r="BO115">
            <v>0.13850000000000007</v>
          </cell>
          <cell r="BP115">
            <v>0.19559999999999922</v>
          </cell>
          <cell r="BQ115">
            <v>0.24080000000000085</v>
          </cell>
          <cell r="BR115">
            <v>0.36480000000000051</v>
          </cell>
          <cell r="BS115">
            <v>0.25949999999999984</v>
          </cell>
          <cell r="BT115">
            <v>0.32930000000000026</v>
          </cell>
          <cell r="BU115">
            <v>0.1672589999999986</v>
          </cell>
          <cell r="BV115">
            <v>0.2383410000000003</v>
          </cell>
          <cell r="BW115">
            <v>0.32049399999999961</v>
          </cell>
          <cell r="BX115">
            <v>0.22188700000000106</v>
          </cell>
          <cell r="BY115">
            <v>0.21543174999999626</v>
          </cell>
          <cell r="BZ115">
            <v>0.11359999999999992</v>
          </cell>
          <cell r="CA115">
            <v>0.30290000000000028</v>
          </cell>
          <cell r="CB115">
            <v>0.49320000000000008</v>
          </cell>
          <cell r="CC115">
            <v>0.59940000000000038</v>
          </cell>
          <cell r="CD115">
            <v>0.83040000000000069</v>
          </cell>
          <cell r="CE115">
            <v>0.99803300000000106</v>
          </cell>
          <cell r="CF115">
            <v>1.1920820000000001</v>
          </cell>
          <cell r="CG115">
            <v>1.2378699999999998</v>
          </cell>
          <cell r="CH115">
            <v>1.3489580000000012</v>
          </cell>
          <cell r="CI115">
            <v>1.6195659999999985</v>
          </cell>
          <cell r="CJ115">
            <v>1.8266929999999975</v>
          </cell>
          <cell r="CK115">
            <v>1.8405320000000014</v>
          </cell>
          <cell r="CL115">
            <v>0.11359999999999992</v>
          </cell>
          <cell r="CM115">
            <v>0.18930000000000036</v>
          </cell>
          <cell r="CN115">
            <v>0.1902999999999998</v>
          </cell>
          <cell r="CO115">
            <v>0.10620000000000029</v>
          </cell>
          <cell r="CP115">
            <v>0.23100000000000032</v>
          </cell>
          <cell r="CQ115">
            <v>0.16763300000000037</v>
          </cell>
          <cell r="CR115">
            <v>0.19404899999999903</v>
          </cell>
          <cell r="CS115">
            <v>4.5787999999999718E-2</v>
          </cell>
          <cell r="CT115">
            <v>0.11108800000000141</v>
          </cell>
          <cell r="CU115">
            <v>0.2706079999999973</v>
          </cell>
          <cell r="CV115">
            <v>0.20712699999999895</v>
          </cell>
          <cell r="CW115">
            <v>1.3839000000003931E-2</v>
          </cell>
          <cell r="CX115">
            <v>0.16766500000000012</v>
          </cell>
          <cell r="CY115">
            <v>0.14765899999999993</v>
          </cell>
          <cell r="CZ115">
            <v>0.32551400000000064</v>
          </cell>
          <cell r="DA115">
            <v>0.48517999999999983</v>
          </cell>
          <cell r="DB115">
            <v>0.68363799999999975</v>
          </cell>
          <cell r="DC115">
            <v>1.0000759999999986</v>
          </cell>
          <cell r="DD115">
            <v>1.1419660000000005</v>
          </cell>
          <cell r="DE115">
            <v>1.3416850000000002</v>
          </cell>
          <cell r="DF115">
            <v>1.6228640000000005</v>
          </cell>
          <cell r="DG115">
            <v>1.984915</v>
          </cell>
          <cell r="DH115">
            <v>2.297333000000001</v>
          </cell>
          <cell r="DI115">
            <v>2.4314860000000014</v>
          </cell>
          <cell r="DJ115">
            <v>0.16766500000000012</v>
          </cell>
          <cell r="DK115">
            <v>-2.0006000000000246E-2</v>
          </cell>
          <cell r="DL115">
            <v>0.17785500000000071</v>
          </cell>
          <cell r="DM115">
            <v>0.15966599999999931</v>
          </cell>
          <cell r="DN115">
            <v>0.1984579999999998</v>
          </cell>
          <cell r="DO115">
            <v>0.31643799999999889</v>
          </cell>
          <cell r="DP115">
            <v>0.14189000000000201</v>
          </cell>
          <cell r="DQ115">
            <v>0.19971899999999976</v>
          </cell>
          <cell r="DR115">
            <v>0.28117900000000029</v>
          </cell>
          <cell r="DS115">
            <v>0.36205099999999935</v>
          </cell>
          <cell r="DT115">
            <v>0.31241800000000075</v>
          </cell>
          <cell r="DU115">
            <v>0.13415300000000085</v>
          </cell>
        </row>
        <row r="116">
          <cell r="A116" t="str">
            <v>CE-MAIMTE-210</v>
          </cell>
          <cell r="B116" t="str">
            <v>CE</v>
          </cell>
          <cell r="C116" t="str">
            <v>MAIMTE</v>
          </cell>
          <cell r="D116">
            <v>210</v>
          </cell>
          <cell r="E116" t="str">
            <v>RC %</v>
          </cell>
          <cell r="F116">
            <v>0.13097729964789298</v>
          </cell>
          <cell r="G116">
            <v>0.12712206117783251</v>
          </cell>
          <cell r="H116">
            <v>0.11936286872619976</v>
          </cell>
          <cell r="I116">
            <v>0.1138846832180769</v>
          </cell>
          <cell r="J116" t="e">
            <v>#DIV/0!</v>
          </cell>
          <cell r="K116" t="e">
            <v>#DIV/0!</v>
          </cell>
          <cell r="L116" t="e">
            <v>#DIV/0!</v>
          </cell>
          <cell r="M116" t="e">
            <v>#DIV/0!</v>
          </cell>
          <cell r="N116" t="e">
            <v>#DIV/0!</v>
          </cell>
          <cell r="O116" t="e">
            <v>#DIV/0!</v>
          </cell>
          <cell r="P116" t="e">
            <v>#DIV/0!</v>
          </cell>
          <cell r="Q116" t="e">
            <v>#DIV/0!</v>
          </cell>
          <cell r="R116">
            <v>0.13097729964789298</v>
          </cell>
          <cell r="S116">
            <v>0.12401395782792819</v>
          </cell>
          <cell r="T116">
            <v>0.10370243066636375</v>
          </cell>
          <cell r="U116">
            <v>9.8750664792181087E-2</v>
          </cell>
          <cell r="V116">
            <v>0.1138846832180769</v>
          </cell>
          <cell r="W116" t="e">
            <v>#DIV/0!</v>
          </cell>
          <cell r="X116" t="e">
            <v>#DIV/0!</v>
          </cell>
          <cell r="Y116" t="e">
            <v>#DIV/0!</v>
          </cell>
          <cell r="Z116" t="e">
            <v>#DIV/0!</v>
          </cell>
          <cell r="AA116" t="e">
            <v>#DIV/0!</v>
          </cell>
          <cell r="AB116" t="e">
            <v>#DIV/0!</v>
          </cell>
          <cell r="AC116" t="e">
            <v>#DIV/0!</v>
          </cell>
          <cell r="AD116">
            <v>0.130686406460296</v>
          </cell>
          <cell r="AE116">
            <v>0.13282900565664832</v>
          </cell>
          <cell r="AF116">
            <v>0.13376552227903576</v>
          </cell>
          <cell r="AG116">
            <v>0.14069245746211806</v>
          </cell>
          <cell r="AH116">
            <v>0.14784189849224882</v>
          </cell>
          <cell r="AI116">
            <v>0.14844612192645582</v>
          </cell>
          <cell r="AJ116">
            <v>0.15276838704830573</v>
          </cell>
          <cell r="AK116">
            <v>0.14413449039103407</v>
          </cell>
          <cell r="AL116">
            <v>0.14760286610492654</v>
          </cell>
          <cell r="AM116">
            <v>0.15297579097941119</v>
          </cell>
          <cell r="AN116">
            <v>0.15281801865815631</v>
          </cell>
          <cell r="AO116">
            <v>0.15482746013443205</v>
          </cell>
          <cell r="AP116">
            <v>0.130686406460296</v>
          </cell>
          <cell r="AQ116">
            <v>0.13502692254590662</v>
          </cell>
          <cell r="AR116">
            <v>0.13566588300373369</v>
          </cell>
          <cell r="AS116">
            <v>0.16058202792161011</v>
          </cell>
          <cell r="AT116">
            <v>0.17378217335217094</v>
          </cell>
          <cell r="AU116">
            <v>0.15142782289756493</v>
          </cell>
          <cell r="AV116">
            <v>0.17743764172335391</v>
          </cell>
          <cell r="AW116">
            <v>1.928299837045486E-2</v>
          </cell>
          <cell r="AX116">
            <v>0.17194821208384672</v>
          </cell>
          <cell r="AY116">
            <v>0.19305993690851769</v>
          </cell>
          <cell r="AZ116">
            <v>0.15134002286294809</v>
          </cell>
          <cell r="BA116">
            <v>0.17740159647674178</v>
          </cell>
          <cell r="BB116">
            <v>0.10547203848466623</v>
          </cell>
          <cell r="BC116">
            <v>9.6014437341326919E-2</v>
          </cell>
          <cell r="BD116">
            <v>0.10082919396014312</v>
          </cell>
          <cell r="BE116">
            <v>0.11374213598120217</v>
          </cell>
          <cell r="BF116">
            <v>0.13574445810559127</v>
          </cell>
          <cell r="BG116">
            <v>0.13868038740920099</v>
          </cell>
          <cell r="BH116">
            <v>0.14292904297350129</v>
          </cell>
          <cell r="BI116">
            <v>0.13952343708814346</v>
          </cell>
          <cell r="BJ116">
            <v>0.13754678351133887</v>
          </cell>
          <cell r="BK116">
            <v>0.13627991807257317</v>
          </cell>
          <cell r="BL116">
            <v>0.13471117760276394</v>
          </cell>
          <cell r="BM116">
            <v>0.1334433879973701</v>
          </cell>
          <cell r="BN116">
            <v>0.10547203848466623</v>
          </cell>
          <cell r="BO116">
            <v>8.6222996949511355E-2</v>
          </cell>
          <cell r="BP116">
            <v>0.10965354860410317</v>
          </cell>
          <cell r="BQ116">
            <v>0.15601917843721708</v>
          </cell>
          <cell r="BR116">
            <v>0.22543566926214334</v>
          </cell>
          <cell r="BS116">
            <v>0.15288988393330571</v>
          </cell>
          <cell r="BT116">
            <v>0.16388792116657558</v>
          </cell>
          <cell r="BU116">
            <v>0.11227146686105779</v>
          </cell>
          <cell r="BV116">
            <v>0.12377961981317334</v>
          </cell>
          <cell r="BW116">
            <v>0.12849040393248126</v>
          </cell>
          <cell r="BX116">
            <v>0.11963007931955176</v>
          </cell>
          <cell r="BY116">
            <v>0.1195892354353056</v>
          </cell>
          <cell r="BZ116">
            <v>6.3648588077095433E-2</v>
          </cell>
          <cell r="CA116">
            <v>8.4578225783933286E-2</v>
          </cell>
          <cell r="CB116">
            <v>8.834909716251077E-2</v>
          </cell>
          <cell r="CC116">
            <v>8.241667583324172E-2</v>
          </cell>
          <cell r="CD116">
            <v>8.8903163642203381E-2</v>
          </cell>
          <cell r="CE116">
            <v>8.8746963651494995E-2</v>
          </cell>
          <cell r="CF116">
            <v>9.0523983142738532E-2</v>
          </cell>
          <cell r="CG116">
            <v>8.5759961203051779E-2</v>
          </cell>
          <cell r="CH116">
            <v>8.2940950168890692E-2</v>
          </cell>
          <cell r="CI116">
            <v>8.7919548341566608E-2</v>
          </cell>
          <cell r="CJ116">
            <v>8.9333223983218649E-2</v>
          </cell>
          <cell r="CK116">
            <v>8.3225536921991125E-2</v>
          </cell>
          <cell r="CL116">
            <v>6.3648588077095433E-2</v>
          </cell>
          <cell r="CM116">
            <v>0.10537155580295036</v>
          </cell>
          <cell r="CN116">
            <v>9.5097696267053042E-2</v>
          </cell>
          <cell r="CO116">
            <v>6.2825366777094341E-2</v>
          </cell>
          <cell r="CP116">
            <v>0.11171833438119663</v>
          </cell>
          <cell r="CQ116">
            <v>8.798122317061606E-2</v>
          </cell>
          <cell r="CR116">
            <v>0.10091686342219351</v>
          </cell>
          <cell r="CS116">
            <v>3.6183519066125512E-2</v>
          </cell>
          <cell r="CT116">
            <v>6.0705417409856313E-2</v>
          </cell>
          <cell r="CU116">
            <v>0.12546020418902176</v>
          </cell>
          <cell r="CV116">
            <v>0.10217993262232691</v>
          </cell>
          <cell r="CW116">
            <v>8.3021878805717882E-3</v>
          </cell>
          <cell r="CX116">
            <v>8.0457354219182459E-2</v>
          </cell>
          <cell r="CY116">
            <v>3.7467631740876292E-2</v>
          </cell>
          <cell r="CZ116">
            <v>5.4594998843575139E-2</v>
          </cell>
          <cell r="DA116">
            <v>6.2733952854499564E-2</v>
          </cell>
          <cell r="DB116">
            <v>6.9566231440580995E-2</v>
          </cell>
          <cell r="DC116">
            <v>8.2017321890161948E-2</v>
          </cell>
          <cell r="DD116">
            <v>8.0440556885000986E-2</v>
          </cell>
          <cell r="DE116">
            <v>8.5034652784806694E-2</v>
          </cell>
          <cell r="DF116">
            <v>9.1219902287034707E-2</v>
          </cell>
          <cell r="DG116">
            <v>9.9124476159642483E-2</v>
          </cell>
          <cell r="DH116">
            <v>0.10309297364590497</v>
          </cell>
          <cell r="DI116">
            <v>0.10044817951240281</v>
          </cell>
          <cell r="DJ116">
            <v>8.0457354219182459E-2</v>
          </cell>
          <cell r="DK116">
            <v>-1.077284936103867E-2</v>
          </cell>
          <cell r="DL116">
            <v>8.7987529225286604E-2</v>
          </cell>
          <cell r="DM116">
            <v>9.0125870052252158E-2</v>
          </cell>
          <cell r="DN116">
            <v>9.4809774209436773E-2</v>
          </cell>
          <cell r="DO116">
            <v>0.13372578518543515</v>
          </cell>
          <cell r="DP116">
            <v>7.0841465198613202E-2</v>
          </cell>
          <cell r="DQ116">
            <v>0.12626849195897308</v>
          </cell>
          <cell r="DR116">
            <v>0.13971058073658627</v>
          </cell>
          <cell r="DS116">
            <v>0.16207924648243546</v>
          </cell>
          <cell r="DT116">
            <v>0.13826130057266289</v>
          </cell>
          <cell r="DU116">
            <v>6.9788371431262125E-2</v>
          </cell>
        </row>
        <row r="117">
          <cell r="A117" t="str">
            <v>CE-MAIMTE-211</v>
          </cell>
          <cell r="B117" t="str">
            <v>CE</v>
          </cell>
          <cell r="C117" t="str">
            <v>MAIMTE</v>
          </cell>
          <cell r="D117">
            <v>211</v>
          </cell>
          <cell r="E117" t="str">
            <v>Costi di divisione</v>
          </cell>
          <cell r="F117">
            <v>0</v>
          </cell>
          <cell r="G117">
            <v>0</v>
          </cell>
          <cell r="H117">
            <v>0</v>
          </cell>
          <cell r="I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0</v>
          </cell>
          <cell r="AS117">
            <v>0</v>
          </cell>
          <cell r="AT117">
            <v>0</v>
          </cell>
          <cell r="AU117">
            <v>0</v>
          </cell>
          <cell r="AV117">
            <v>0</v>
          </cell>
          <cell r="AW117">
            <v>0</v>
          </cell>
          <cell r="AX117">
            <v>0</v>
          </cell>
          <cell r="AY117">
            <v>0</v>
          </cell>
          <cell r="AZ117">
            <v>0</v>
          </cell>
          <cell r="BA117">
            <v>0</v>
          </cell>
          <cell r="BF117">
            <v>0</v>
          </cell>
          <cell r="BG117">
            <v>0</v>
          </cell>
          <cell r="BH117">
            <v>0</v>
          </cell>
          <cell r="BI117">
            <v>0</v>
          </cell>
          <cell r="BJ117">
            <v>0</v>
          </cell>
          <cell r="BK117">
            <v>0</v>
          </cell>
          <cell r="BL117">
            <v>0</v>
          </cell>
          <cell r="BM117">
            <v>0</v>
          </cell>
          <cell r="BN117">
            <v>0</v>
          </cell>
          <cell r="BO117">
            <v>0</v>
          </cell>
          <cell r="BP117">
            <v>0</v>
          </cell>
          <cell r="BQ117">
            <v>0</v>
          </cell>
          <cell r="BR117">
            <v>0</v>
          </cell>
          <cell r="BS117">
            <v>0</v>
          </cell>
          <cell r="BT117">
            <v>0</v>
          </cell>
          <cell r="BU117">
            <v>0</v>
          </cell>
          <cell r="BV117">
            <v>0</v>
          </cell>
          <cell r="BW117">
            <v>0</v>
          </cell>
          <cell r="BX117">
            <v>0</v>
          </cell>
          <cell r="BY117">
            <v>0</v>
          </cell>
          <cell r="CD117">
            <v>0</v>
          </cell>
          <cell r="CE117">
            <v>0</v>
          </cell>
          <cell r="CF117">
            <v>0</v>
          </cell>
          <cell r="CG117">
            <v>0</v>
          </cell>
          <cell r="CH117">
            <v>0</v>
          </cell>
          <cell r="CI117">
            <v>0</v>
          </cell>
          <cell r="CL117">
            <v>0</v>
          </cell>
          <cell r="CM117">
            <v>0</v>
          </cell>
          <cell r="CN117">
            <v>0</v>
          </cell>
          <cell r="CO117">
            <v>0</v>
          </cell>
          <cell r="CP117">
            <v>0</v>
          </cell>
          <cell r="CQ117">
            <v>0</v>
          </cell>
          <cell r="CR117">
            <v>0</v>
          </cell>
          <cell r="CS117">
            <v>0</v>
          </cell>
          <cell r="CT117">
            <v>0</v>
          </cell>
          <cell r="CU117">
            <v>0</v>
          </cell>
          <cell r="CV117">
            <v>0</v>
          </cell>
          <cell r="CW117">
            <v>0</v>
          </cell>
          <cell r="DJ117">
            <v>0</v>
          </cell>
          <cell r="DK117">
            <v>0</v>
          </cell>
          <cell r="DL117">
            <v>0</v>
          </cell>
          <cell r="DM117">
            <v>0</v>
          </cell>
          <cell r="DN117">
            <v>0</v>
          </cell>
          <cell r="DO117">
            <v>0</v>
          </cell>
          <cell r="DP117">
            <v>0</v>
          </cell>
          <cell r="DQ117">
            <v>0</v>
          </cell>
          <cell r="DR117">
            <v>0</v>
          </cell>
          <cell r="DS117">
            <v>0</v>
          </cell>
          <cell r="DT117">
            <v>0</v>
          </cell>
          <cell r="DU117">
            <v>0</v>
          </cell>
        </row>
        <row r="118">
          <cell r="A118" t="str">
            <v>CE-MAIMTE-212</v>
          </cell>
          <cell r="B118" t="str">
            <v>CE</v>
          </cell>
          <cell r="C118" t="str">
            <v>MAIMTE</v>
          </cell>
          <cell r="D118">
            <v>212</v>
          </cell>
          <cell r="E118" t="str">
            <v>Risultato di divisione</v>
          </cell>
          <cell r="F118">
            <v>0.18565599999999993</v>
          </cell>
          <cell r="G118">
            <v>0.403697580000002</v>
          </cell>
          <cell r="H118">
            <v>0.56686625000000035</v>
          </cell>
          <cell r="I118">
            <v>0.73662565999999952</v>
          </cell>
          <cell r="J118">
            <v>0</v>
          </cell>
          <cell r="K118">
            <v>0</v>
          </cell>
          <cell r="L118">
            <v>0</v>
          </cell>
          <cell r="M118">
            <v>0</v>
          </cell>
          <cell r="N118">
            <v>0</v>
          </cell>
          <cell r="O118">
            <v>0</v>
          </cell>
          <cell r="P118">
            <v>0</v>
          </cell>
          <cell r="Q118">
            <v>0</v>
          </cell>
          <cell r="R118">
            <v>0.18565599999999993</v>
          </cell>
          <cell r="S118">
            <v>0.21804158000000207</v>
          </cell>
          <cell r="T118">
            <v>0.16316866999999846</v>
          </cell>
          <cell r="U118">
            <v>0.16975940999999917</v>
          </cell>
          <cell r="V118">
            <v>-0.73662565999999952</v>
          </cell>
          <cell r="W118">
            <v>0</v>
          </cell>
          <cell r="X118">
            <v>0</v>
          </cell>
          <cell r="Y118">
            <v>0</v>
          </cell>
          <cell r="Z118">
            <v>0</v>
          </cell>
          <cell r="AA118">
            <v>0</v>
          </cell>
          <cell r="AB118">
            <v>0</v>
          </cell>
          <cell r="AC118">
            <v>0</v>
          </cell>
          <cell r="AD118">
            <v>0.19419999999999984</v>
          </cell>
          <cell r="AE118">
            <v>0.38980000000000015</v>
          </cell>
          <cell r="AF118">
            <v>0.58599999999999985</v>
          </cell>
          <cell r="AG118">
            <v>0.83100000000000041</v>
          </cell>
          <cell r="AH118">
            <v>1.1138999999999994</v>
          </cell>
          <cell r="AI118">
            <v>1.3451000000000017</v>
          </cell>
          <cell r="AJ118">
            <v>1.626799999999998</v>
          </cell>
          <cell r="AK118">
            <v>1.6410000000000011</v>
          </cell>
          <cell r="AL118">
            <v>1.9199000000000006</v>
          </cell>
          <cell r="AM118">
            <v>2.2565000000000008</v>
          </cell>
          <cell r="AN118">
            <v>2.4947999999999988</v>
          </cell>
          <cell r="AO118">
            <v>2.7526000000000002</v>
          </cell>
          <cell r="AP118">
            <v>0.19419999999999984</v>
          </cell>
          <cell r="AQ118">
            <v>0.19560000000000033</v>
          </cell>
          <cell r="AR118">
            <v>0.19619999999999962</v>
          </cell>
          <cell r="AS118">
            <v>0.24500000000000061</v>
          </cell>
          <cell r="AT118">
            <v>0.28289999999999899</v>
          </cell>
          <cell r="AU118">
            <v>0.23120000000000235</v>
          </cell>
          <cell r="AV118">
            <v>0.2816999999999964</v>
          </cell>
          <cell r="AW118">
            <v>1.4200000000002988E-2</v>
          </cell>
          <cell r="AX118">
            <v>0.27889999999999937</v>
          </cell>
          <cell r="AY118">
            <v>0.33660000000000045</v>
          </cell>
          <cell r="AZ118">
            <v>0.23829999999999785</v>
          </cell>
          <cell r="BA118">
            <v>0.25780000000000158</v>
          </cell>
          <cell r="BB118">
            <v>0.17539999999999994</v>
          </cell>
          <cell r="BC118">
            <v>0.31390000000000007</v>
          </cell>
          <cell r="BD118">
            <v>0.50949999999999918</v>
          </cell>
          <cell r="BE118">
            <v>0.75030000000000008</v>
          </cell>
          <cell r="BF118">
            <v>1.1151000000000006</v>
          </cell>
          <cell r="BG118">
            <v>1.3746000000000005</v>
          </cell>
          <cell r="BH118">
            <v>1.7039000000000009</v>
          </cell>
          <cell r="BI118">
            <v>1.8711589999999996</v>
          </cell>
          <cell r="BJ118">
            <v>2.1094999999999997</v>
          </cell>
          <cell r="BK118">
            <v>2.4299939999999989</v>
          </cell>
          <cell r="BL118">
            <v>2.6518810000000004</v>
          </cell>
          <cell r="BM118">
            <v>2.8673127500000017</v>
          </cell>
          <cell r="BN118">
            <v>0.17539999999999994</v>
          </cell>
          <cell r="BO118">
            <v>0.13850000000000007</v>
          </cell>
          <cell r="BP118">
            <v>0.19559999999999922</v>
          </cell>
          <cell r="BQ118">
            <v>0.24080000000000085</v>
          </cell>
          <cell r="BR118">
            <v>0.36480000000000051</v>
          </cell>
          <cell r="BS118">
            <v>0.25949999999999984</v>
          </cell>
          <cell r="BT118">
            <v>0.32930000000000026</v>
          </cell>
          <cell r="BU118">
            <v>0.1672589999999986</v>
          </cell>
          <cell r="BV118">
            <v>0.2383410000000003</v>
          </cell>
          <cell r="BW118">
            <v>0.32049399999999961</v>
          </cell>
          <cell r="BX118">
            <v>0.22188700000000106</v>
          </cell>
          <cell r="BY118">
            <v>0.21543174999999626</v>
          </cell>
          <cell r="BZ118">
            <v>0.11359999999999992</v>
          </cell>
          <cell r="CA118">
            <v>0.30290000000000028</v>
          </cell>
          <cell r="CB118">
            <v>0.49320000000000008</v>
          </cell>
          <cell r="CC118">
            <v>0.59940000000000038</v>
          </cell>
          <cell r="CD118">
            <v>0.83040000000000069</v>
          </cell>
          <cell r="CE118">
            <v>0.99803300000000106</v>
          </cell>
          <cell r="CF118">
            <v>1.1920820000000001</v>
          </cell>
          <cell r="CG118">
            <v>1.2378699999999998</v>
          </cell>
          <cell r="CH118">
            <v>1.3489580000000012</v>
          </cell>
          <cell r="CI118">
            <v>1.6195659999999985</v>
          </cell>
          <cell r="CJ118">
            <v>1.8266929999999975</v>
          </cell>
          <cell r="CK118">
            <v>1.8405320000000014</v>
          </cell>
          <cell r="CL118">
            <v>0.11359999999999992</v>
          </cell>
          <cell r="CM118">
            <v>0.18930000000000036</v>
          </cell>
          <cell r="CN118">
            <v>0.1902999999999998</v>
          </cell>
          <cell r="CO118">
            <v>0.10620000000000029</v>
          </cell>
          <cell r="CP118">
            <v>0.23100000000000032</v>
          </cell>
          <cell r="CQ118">
            <v>0.16763300000000037</v>
          </cell>
          <cell r="CR118">
            <v>0.19404899999999903</v>
          </cell>
          <cell r="CS118">
            <v>4.5787999999999718E-2</v>
          </cell>
          <cell r="CT118">
            <v>0.11108800000000141</v>
          </cell>
          <cell r="CU118">
            <v>0.2706079999999973</v>
          </cell>
          <cell r="CV118">
            <v>0.20712699999999895</v>
          </cell>
          <cell r="CW118">
            <v>1.3839000000003931E-2</v>
          </cell>
          <cell r="CX118">
            <v>0.16766500000000012</v>
          </cell>
          <cell r="CY118">
            <v>0.14765899999999993</v>
          </cell>
          <cell r="CZ118">
            <v>0.32551400000000064</v>
          </cell>
          <cell r="DA118">
            <v>0.48517999999999983</v>
          </cell>
          <cell r="DB118">
            <v>0.68363799999999975</v>
          </cell>
          <cell r="DC118">
            <v>1.0000759999999986</v>
          </cell>
          <cell r="DD118">
            <v>1.1419660000000005</v>
          </cell>
          <cell r="DE118">
            <v>1.3416850000000002</v>
          </cell>
          <cell r="DF118">
            <v>1.6228640000000005</v>
          </cell>
          <cell r="DG118">
            <v>1.984915</v>
          </cell>
          <cell r="DH118">
            <v>2.297333000000001</v>
          </cell>
          <cell r="DI118">
            <v>2.4314860000000014</v>
          </cell>
          <cell r="DJ118">
            <v>0.16766500000000012</v>
          </cell>
          <cell r="DK118">
            <v>-2.0006000000000246E-2</v>
          </cell>
          <cell r="DL118">
            <v>0.17785500000000071</v>
          </cell>
          <cell r="DM118">
            <v>0.15966599999999931</v>
          </cell>
          <cell r="DN118">
            <v>0.1984579999999998</v>
          </cell>
          <cell r="DO118">
            <v>0.31643799999999889</v>
          </cell>
          <cell r="DP118">
            <v>0.14189000000000201</v>
          </cell>
          <cell r="DQ118">
            <v>0.19971899999999976</v>
          </cell>
          <cell r="DR118">
            <v>0.28117900000000029</v>
          </cell>
          <cell r="DS118">
            <v>0.36205099999999935</v>
          </cell>
          <cell r="DT118">
            <v>0.31241800000000075</v>
          </cell>
          <cell r="DU118">
            <v>0.13415300000000085</v>
          </cell>
          <cell r="DV118">
            <v>0</v>
          </cell>
          <cell r="DW118">
            <v>0</v>
          </cell>
          <cell r="DX118">
            <v>0</v>
          </cell>
          <cell r="DY118">
            <v>0</v>
          </cell>
        </row>
        <row r="119">
          <cell r="A119" t="str">
            <v>CE-MAIMTE-213</v>
          </cell>
          <cell r="B119" t="str">
            <v>CE</v>
          </cell>
          <cell r="C119" t="str">
            <v>MAIMTE</v>
          </cell>
          <cell r="D119">
            <v>213</v>
          </cell>
          <cell r="E119" t="str">
            <v>RD %</v>
          </cell>
          <cell r="F119">
            <v>0.13097729964789298</v>
          </cell>
          <cell r="G119">
            <v>0.12712206117783251</v>
          </cell>
          <cell r="H119">
            <v>0.11936286872619976</v>
          </cell>
          <cell r="I119">
            <v>0.1138846832180769</v>
          </cell>
          <cell r="J119" t="e">
            <v>#DIV/0!</v>
          </cell>
          <cell r="K119" t="e">
            <v>#DIV/0!</v>
          </cell>
          <cell r="L119" t="e">
            <v>#DIV/0!</v>
          </cell>
          <cell r="M119" t="e">
            <v>#DIV/0!</v>
          </cell>
          <cell r="N119" t="e">
            <v>#DIV/0!</v>
          </cell>
          <cell r="O119" t="e">
            <v>#DIV/0!</v>
          </cell>
          <cell r="P119" t="e">
            <v>#DIV/0!</v>
          </cell>
          <cell r="Q119" t="e">
            <v>#DIV/0!</v>
          </cell>
          <cell r="R119">
            <v>0.13097729964789298</v>
          </cell>
          <cell r="S119">
            <v>0.12401395782792819</v>
          </cell>
          <cell r="T119">
            <v>0.10370243066636375</v>
          </cell>
          <cell r="U119">
            <v>9.8750664792181087E-2</v>
          </cell>
          <cell r="V119">
            <v>0.1138846832180769</v>
          </cell>
          <cell r="W119" t="e">
            <v>#DIV/0!</v>
          </cell>
          <cell r="X119" t="e">
            <v>#DIV/0!</v>
          </cell>
          <cell r="Y119" t="e">
            <v>#DIV/0!</v>
          </cell>
          <cell r="Z119" t="e">
            <v>#DIV/0!</v>
          </cell>
          <cell r="AA119" t="e">
            <v>#DIV/0!</v>
          </cell>
          <cell r="AB119" t="e">
            <v>#DIV/0!</v>
          </cell>
          <cell r="AC119" t="e">
            <v>#DIV/0!</v>
          </cell>
          <cell r="AD119">
            <v>0.130686406460296</v>
          </cell>
          <cell r="AE119">
            <v>0.13282900565664832</v>
          </cell>
          <cell r="AF119">
            <v>0.13376552227903576</v>
          </cell>
          <cell r="AG119">
            <v>0.14069245746211806</v>
          </cell>
          <cell r="AH119">
            <v>0.14784189849224882</v>
          </cell>
          <cell r="AI119">
            <v>0.14844612192645582</v>
          </cell>
          <cell r="AJ119">
            <v>0.15276838704830573</v>
          </cell>
          <cell r="AK119">
            <v>0.14413449039103407</v>
          </cell>
          <cell r="AL119">
            <v>0.14760286610492654</v>
          </cell>
          <cell r="AM119">
            <v>0.15297579097941119</v>
          </cell>
          <cell r="AN119">
            <v>0.15281801865815631</v>
          </cell>
          <cell r="AO119">
            <v>0.15482746013443205</v>
          </cell>
          <cell r="AP119">
            <v>0.130686406460296</v>
          </cell>
          <cell r="AQ119">
            <v>0.13502692254590662</v>
          </cell>
          <cell r="AR119">
            <v>0.13566588300373369</v>
          </cell>
          <cell r="AS119">
            <v>0.16058202792161011</v>
          </cell>
          <cell r="AT119">
            <v>0.17378217335217094</v>
          </cell>
          <cell r="AU119">
            <v>0.15142782289756493</v>
          </cell>
          <cell r="AV119">
            <v>0.17743764172335391</v>
          </cell>
          <cell r="AW119">
            <v>1.928299837045486E-2</v>
          </cell>
          <cell r="AX119">
            <v>0.17194821208384672</v>
          </cell>
          <cell r="AY119">
            <v>0.19305993690851769</v>
          </cell>
          <cell r="AZ119">
            <v>0.15134002286294809</v>
          </cell>
          <cell r="BA119">
            <v>0.17740159647674178</v>
          </cell>
          <cell r="BB119">
            <v>0.10547203848466623</v>
          </cell>
          <cell r="BC119">
            <v>9.6014437341326919E-2</v>
          </cell>
          <cell r="BD119">
            <v>0.10082919396014312</v>
          </cell>
          <cell r="BE119">
            <v>0.11374213598120217</v>
          </cell>
          <cell r="BF119">
            <v>0.13574445810559127</v>
          </cell>
          <cell r="BG119">
            <v>0.13868038740920099</v>
          </cell>
          <cell r="BH119">
            <v>0.14292904297350129</v>
          </cell>
          <cell r="BI119">
            <v>0.13952343708814346</v>
          </cell>
          <cell r="BJ119">
            <v>0.13754678351133887</v>
          </cell>
          <cell r="BK119">
            <v>0.13627991807257317</v>
          </cell>
          <cell r="BL119">
            <v>0.13471117760276394</v>
          </cell>
          <cell r="BM119">
            <v>0.1334433879973701</v>
          </cell>
          <cell r="BN119">
            <v>0.10547203848466623</v>
          </cell>
          <cell r="BO119">
            <v>8.6222996949511355E-2</v>
          </cell>
          <cell r="BP119">
            <v>0.10965354860410317</v>
          </cell>
          <cell r="BQ119">
            <v>0.15601917843721708</v>
          </cell>
          <cell r="BR119">
            <v>0.22543566926214334</v>
          </cell>
          <cell r="BS119">
            <v>0.15288988393330571</v>
          </cell>
          <cell r="BT119">
            <v>0.16388792116657558</v>
          </cell>
          <cell r="BU119">
            <v>0.11227146686105779</v>
          </cell>
          <cell r="BV119">
            <v>0.12377961981317334</v>
          </cell>
          <cell r="BW119">
            <v>0.12849040393248126</v>
          </cell>
          <cell r="BX119">
            <v>0.11963007931955176</v>
          </cell>
          <cell r="BY119">
            <v>0.1195892354353056</v>
          </cell>
          <cell r="BZ119">
            <v>6.3648588077095433E-2</v>
          </cell>
          <cell r="CA119">
            <v>8.4578225783933286E-2</v>
          </cell>
          <cell r="CB119">
            <v>8.834909716251077E-2</v>
          </cell>
          <cell r="CC119">
            <v>8.241667583324172E-2</v>
          </cell>
          <cell r="CD119">
            <v>8.8903163642203381E-2</v>
          </cell>
          <cell r="CE119">
            <v>8.8746963651494995E-2</v>
          </cell>
          <cell r="CF119">
            <v>9.0523983142738532E-2</v>
          </cell>
          <cell r="CG119">
            <v>8.5759961203051779E-2</v>
          </cell>
          <cell r="CH119">
            <v>8.2940950168890692E-2</v>
          </cell>
          <cell r="CI119">
            <v>8.7919548341566608E-2</v>
          </cell>
          <cell r="CJ119">
            <v>8.9333223983218649E-2</v>
          </cell>
          <cell r="CK119">
            <v>8.3225536921991125E-2</v>
          </cell>
          <cell r="CL119">
            <v>6.3648588077095433E-2</v>
          </cell>
          <cell r="CM119">
            <v>0.10537155580295036</v>
          </cell>
          <cell r="CN119">
            <v>9.5097696267053042E-2</v>
          </cell>
          <cell r="CO119">
            <v>6.2825366777094341E-2</v>
          </cell>
          <cell r="CP119">
            <v>0.11171833438119663</v>
          </cell>
          <cell r="CQ119">
            <v>8.798122317061606E-2</v>
          </cell>
          <cell r="CR119">
            <v>0.10091686342219351</v>
          </cell>
          <cell r="CS119">
            <v>3.6183519066125512E-2</v>
          </cell>
          <cell r="CT119">
            <v>6.0705417409856313E-2</v>
          </cell>
          <cell r="CU119">
            <v>0.12546020418902176</v>
          </cell>
          <cell r="CV119">
            <v>0.10217993262232691</v>
          </cell>
          <cell r="CW119">
            <v>8.3021878805717882E-3</v>
          </cell>
          <cell r="CX119">
            <v>8.0457354219182459E-2</v>
          </cell>
          <cell r="CY119">
            <v>3.7467631740876292E-2</v>
          </cell>
          <cell r="CZ119">
            <v>5.4594998843575139E-2</v>
          </cell>
          <cell r="DA119">
            <v>6.2733952854499564E-2</v>
          </cell>
          <cell r="DB119">
            <v>6.9566231440580995E-2</v>
          </cell>
          <cell r="DC119">
            <v>8.2017321890161948E-2</v>
          </cell>
          <cell r="DD119">
            <v>8.0440556885000986E-2</v>
          </cell>
          <cell r="DE119">
            <v>8.5034652784806694E-2</v>
          </cell>
          <cell r="DF119">
            <v>9.1219902287034707E-2</v>
          </cell>
          <cell r="DG119">
            <v>9.9124476159642483E-2</v>
          </cell>
          <cell r="DH119">
            <v>0.10309297364590497</v>
          </cell>
          <cell r="DI119">
            <v>0.10044817951240281</v>
          </cell>
          <cell r="DJ119">
            <v>8.0457354219182459E-2</v>
          </cell>
          <cell r="DK119">
            <v>-1.077284936103867E-2</v>
          </cell>
          <cell r="DL119">
            <v>8.7987529225286604E-2</v>
          </cell>
          <cell r="DM119">
            <v>9.0125870052252158E-2</v>
          </cell>
          <cell r="DN119">
            <v>9.4809774209436773E-2</v>
          </cell>
          <cell r="DO119">
            <v>0.13372578518543515</v>
          </cell>
          <cell r="DP119">
            <v>7.0841465198613202E-2</v>
          </cell>
          <cell r="DQ119">
            <v>0.12626849195897308</v>
          </cell>
          <cell r="DR119">
            <v>0.13971058073658627</v>
          </cell>
          <cell r="DS119">
            <v>0.16207924648243546</v>
          </cell>
          <cell r="DT119">
            <v>0.13826130057266289</v>
          </cell>
          <cell r="DU119">
            <v>6.9788371431262125E-2</v>
          </cell>
          <cell r="DV119" t="e">
            <v>#DIV/0!</v>
          </cell>
          <cell r="DW119" t="e">
            <v>#DIV/0!</v>
          </cell>
          <cell r="DX119" t="e">
            <v>#DIV/0!</v>
          </cell>
          <cell r="DY119" t="e">
            <v>#DIV/0!</v>
          </cell>
        </row>
        <row r="120">
          <cell r="A120" t="str">
            <v>CE-MAIMTE-220</v>
          </cell>
          <cell r="B120" t="str">
            <v>CE</v>
          </cell>
          <cell r="C120" t="str">
            <v>MAIMTE</v>
          </cell>
          <cell r="D120">
            <v>220</v>
          </cell>
          <cell r="E120" t="str">
            <v>Spese Generali</v>
          </cell>
          <cell r="F120">
            <v>-0.123348</v>
          </cell>
          <cell r="G120">
            <v>-0.27213000000000004</v>
          </cell>
          <cell r="H120">
            <v>-0.41019900000000004</v>
          </cell>
          <cell r="I120">
            <v>-0.557481</v>
          </cell>
          <cell r="R120">
            <v>-0.123348</v>
          </cell>
          <cell r="S120">
            <v>-0.14878200000000003</v>
          </cell>
          <cell r="T120">
            <v>-0.138069</v>
          </cell>
          <cell r="U120">
            <v>-0.14728199999999997</v>
          </cell>
          <cell r="V120">
            <v>0.557481</v>
          </cell>
          <cell r="W120">
            <v>0</v>
          </cell>
          <cell r="X120">
            <v>0</v>
          </cell>
          <cell r="Y120">
            <v>0</v>
          </cell>
          <cell r="Z120">
            <v>0</v>
          </cell>
          <cell r="AA120">
            <v>0</v>
          </cell>
          <cell r="AB120">
            <v>0</v>
          </cell>
          <cell r="AC120">
            <v>0</v>
          </cell>
          <cell r="AD120">
            <v>-0.13069999999999998</v>
          </cell>
          <cell r="AE120">
            <v>-0.25059999999999999</v>
          </cell>
          <cell r="AF120">
            <v>-0.36530000000000001</v>
          </cell>
          <cell r="AG120">
            <v>-0.48510000000000003</v>
          </cell>
          <cell r="AH120">
            <v>-0.60560000000000003</v>
          </cell>
          <cell r="AI120">
            <v>-0.71610000000000007</v>
          </cell>
          <cell r="AJ120">
            <v>-0.83420000000000005</v>
          </cell>
          <cell r="AK120">
            <v>-0.90529999999999999</v>
          </cell>
          <cell r="AL120">
            <v>-1.0225</v>
          </cell>
          <cell r="AM120">
            <v>-1.1514000000000002</v>
          </cell>
          <cell r="AN120">
            <v>-1.2702</v>
          </cell>
          <cell r="AO120">
            <v>-1.3777999999999999</v>
          </cell>
          <cell r="AP120">
            <v>-0.13069999999999998</v>
          </cell>
          <cell r="AQ120">
            <v>-0.11990000000000001</v>
          </cell>
          <cell r="AR120">
            <v>-0.11470000000000002</v>
          </cell>
          <cell r="AS120">
            <v>-0.11980000000000002</v>
          </cell>
          <cell r="AT120">
            <v>-0.1205</v>
          </cell>
          <cell r="AU120">
            <v>-0.11050000000000004</v>
          </cell>
          <cell r="AV120">
            <v>-0.11809999999999998</v>
          </cell>
          <cell r="AW120">
            <v>-7.1099999999999941E-2</v>
          </cell>
          <cell r="AX120">
            <v>-0.11719999999999997</v>
          </cell>
          <cell r="AY120">
            <v>-0.12890000000000024</v>
          </cell>
          <cell r="AZ120">
            <v>-0.11879999999999979</v>
          </cell>
          <cell r="BA120">
            <v>-0.10759999999999992</v>
          </cell>
          <cell r="BB120">
            <v>-0.1409</v>
          </cell>
          <cell r="BC120">
            <v>-0.242783</v>
          </cell>
          <cell r="BD120">
            <v>-0.39294099999999998</v>
          </cell>
          <cell r="BE120">
            <v>-0.52502899999999997</v>
          </cell>
          <cell r="BF120">
            <v>-0.64</v>
          </cell>
          <cell r="BG120">
            <v>-0.76795899999999995</v>
          </cell>
          <cell r="BH120">
            <v>-0.90859999999999996</v>
          </cell>
          <cell r="BI120">
            <v>-1.0323929999999999</v>
          </cell>
          <cell r="BJ120">
            <v>-1.1894</v>
          </cell>
          <cell r="BK120">
            <v>-1.363005</v>
          </cell>
          <cell r="BL120">
            <v>-1.500489</v>
          </cell>
          <cell r="BM120">
            <v>-1.6860759699999999</v>
          </cell>
          <cell r="BN120">
            <v>-0.1409</v>
          </cell>
          <cell r="BO120">
            <v>-0.101883</v>
          </cell>
          <cell r="BP120">
            <v>-0.15015799999999999</v>
          </cell>
          <cell r="BQ120">
            <v>-0.13208799999999998</v>
          </cell>
          <cell r="BR120">
            <v>-0.11497100000000005</v>
          </cell>
          <cell r="BS120">
            <v>-0.12795899999999993</v>
          </cell>
          <cell r="BT120">
            <v>-0.14064100000000002</v>
          </cell>
          <cell r="BU120">
            <v>-0.12379299999999993</v>
          </cell>
          <cell r="BV120">
            <v>-0.15700700000000012</v>
          </cell>
          <cell r="BW120">
            <v>-0.17360500000000001</v>
          </cell>
          <cell r="BX120">
            <v>-0.13748399999999994</v>
          </cell>
          <cell r="BY120">
            <v>-0.18558696999999991</v>
          </cell>
          <cell r="BZ120">
            <v>-0.1595</v>
          </cell>
          <cell r="CA120">
            <v>-0.33689999999999998</v>
          </cell>
          <cell r="CB120">
            <v>-0.51659999999999995</v>
          </cell>
          <cell r="CC120">
            <v>-0.68100000000000005</v>
          </cell>
          <cell r="CD120">
            <v>-0.75609999999999999</v>
          </cell>
          <cell r="CE120">
            <v>-0.89949199999999996</v>
          </cell>
          <cell r="CF120">
            <v>-1.0413699999999999</v>
          </cell>
          <cell r="CG120">
            <v>-1.1462559999999999</v>
          </cell>
          <cell r="CH120">
            <v>-1.2888299999999999</v>
          </cell>
          <cell r="CI120">
            <v>-1.4346840000000001</v>
          </cell>
          <cell r="CJ120">
            <v>-1.5746199999999999</v>
          </cell>
          <cell r="CK120">
            <v>-1.7065980000000001</v>
          </cell>
          <cell r="CL120">
            <v>-0.1595</v>
          </cell>
          <cell r="CM120">
            <v>-0.17739999999999997</v>
          </cell>
          <cell r="CN120">
            <v>-0.17969999999999997</v>
          </cell>
          <cell r="CO120">
            <v>-0.1644000000000001</v>
          </cell>
          <cell r="CP120">
            <v>-7.5099999999999945E-2</v>
          </cell>
          <cell r="CQ120">
            <v>-0.14339199999999996</v>
          </cell>
          <cell r="CR120">
            <v>-0.14187799999999995</v>
          </cell>
          <cell r="CS120">
            <v>-0.10488600000000003</v>
          </cell>
          <cell r="CT120">
            <v>-0.14257399999999998</v>
          </cell>
          <cell r="CU120">
            <v>-0.14585400000000015</v>
          </cell>
          <cell r="CV120">
            <v>-0.13993599999999984</v>
          </cell>
          <cell r="CW120">
            <v>-0.13197800000000015</v>
          </cell>
          <cell r="CX120">
            <v>-0.21657599999999999</v>
          </cell>
          <cell r="CY120">
            <v>-0.39189099999999999</v>
          </cell>
          <cell r="CZ120">
            <v>-0.55940800000000002</v>
          </cell>
          <cell r="DA120">
            <v>-0.74553499999999995</v>
          </cell>
          <cell r="DB120">
            <v>-0.91517499999999996</v>
          </cell>
          <cell r="DC120">
            <v>-1.107645</v>
          </cell>
          <cell r="DD120">
            <v>-1.295029</v>
          </cell>
          <cell r="DE120">
            <v>-1.4340040000000001</v>
          </cell>
          <cell r="DF120">
            <v>-1.5839829999999999</v>
          </cell>
          <cell r="DG120">
            <v>-1.762008</v>
          </cell>
          <cell r="DH120">
            <v>-1.9303859999999999</v>
          </cell>
          <cell r="DI120">
            <v>-2.0750920000000002</v>
          </cell>
          <cell r="DJ120">
            <v>-0.21657599999999999</v>
          </cell>
          <cell r="DK120">
            <v>-0.175315</v>
          </cell>
          <cell r="DL120">
            <v>-0.16751700000000003</v>
          </cell>
          <cell r="DM120">
            <v>-0.18612699999999993</v>
          </cell>
          <cell r="DN120">
            <v>-0.16964000000000001</v>
          </cell>
          <cell r="DO120">
            <v>-0.19247000000000003</v>
          </cell>
          <cell r="DP120">
            <v>-0.187384</v>
          </cell>
          <cell r="DQ120">
            <v>-0.13897500000000007</v>
          </cell>
          <cell r="DR120">
            <v>-0.14997899999999986</v>
          </cell>
          <cell r="DS120">
            <v>-0.1780250000000001</v>
          </cell>
          <cell r="DT120">
            <v>-0.16837799999999992</v>
          </cell>
          <cell r="DU120">
            <v>-0.14470600000000022</v>
          </cell>
        </row>
        <row r="121">
          <cell r="A121" t="str">
            <v>CE-MAIMTE-230</v>
          </cell>
          <cell r="B121" t="str">
            <v>CE</v>
          </cell>
          <cell r="C121" t="str">
            <v>MAIMTE</v>
          </cell>
          <cell r="D121">
            <v>230</v>
          </cell>
          <cell r="E121" t="str">
            <v>Risultato Operativo pre IAS</v>
          </cell>
          <cell r="F121">
            <v>6.2307999999999933E-2</v>
          </cell>
          <cell r="G121">
            <v>0.13156758000000196</v>
          </cell>
          <cell r="H121">
            <v>0.15666725000000031</v>
          </cell>
          <cell r="I121">
            <v>0.17914465999999951</v>
          </cell>
          <cell r="J121">
            <v>0</v>
          </cell>
          <cell r="K121">
            <v>0</v>
          </cell>
          <cell r="L121">
            <v>0</v>
          </cell>
          <cell r="M121">
            <v>0</v>
          </cell>
          <cell r="N121">
            <v>0</v>
          </cell>
          <cell r="O121">
            <v>0</v>
          </cell>
          <cell r="P121">
            <v>0</v>
          </cell>
          <cell r="Q121">
            <v>0</v>
          </cell>
          <cell r="R121">
            <v>6.2307999999999933E-2</v>
          </cell>
          <cell r="S121">
            <v>6.9259580000002041E-2</v>
          </cell>
          <cell r="T121">
            <v>2.5099669999998464E-2</v>
          </cell>
          <cell r="U121">
            <v>2.2477409999999198E-2</v>
          </cell>
          <cell r="V121">
            <v>-0.17914465999999951</v>
          </cell>
          <cell r="W121">
            <v>0</v>
          </cell>
          <cell r="X121">
            <v>0</v>
          </cell>
          <cell r="Y121">
            <v>0</v>
          </cell>
          <cell r="Z121">
            <v>0</v>
          </cell>
          <cell r="AA121">
            <v>0</v>
          </cell>
          <cell r="AB121">
            <v>0</v>
          </cell>
          <cell r="AC121">
            <v>0</v>
          </cell>
          <cell r="AD121">
            <v>6.3499999999999862E-2</v>
          </cell>
          <cell r="AE121">
            <v>0.13920000000000016</v>
          </cell>
          <cell r="AF121">
            <v>0.22069999999999984</v>
          </cell>
          <cell r="AG121">
            <v>0.34590000000000037</v>
          </cell>
          <cell r="AH121">
            <v>0.50829999999999942</v>
          </cell>
          <cell r="AI121">
            <v>0.62900000000000167</v>
          </cell>
          <cell r="AJ121">
            <v>0.79259999999999797</v>
          </cell>
          <cell r="AK121">
            <v>0.73570000000000113</v>
          </cell>
          <cell r="AL121">
            <v>0.89740000000000064</v>
          </cell>
          <cell r="AM121">
            <v>1.1051000000000006</v>
          </cell>
          <cell r="AN121">
            <v>1.2245999999999988</v>
          </cell>
          <cell r="AO121">
            <v>1.3748000000000002</v>
          </cell>
          <cell r="AP121">
            <v>6.3499999999999862E-2</v>
          </cell>
          <cell r="AQ121">
            <v>7.5700000000000323E-2</v>
          </cell>
          <cell r="AR121">
            <v>8.1499999999999601E-2</v>
          </cell>
          <cell r="AS121">
            <v>0.12520000000000059</v>
          </cell>
          <cell r="AT121">
            <v>0.16239999999999899</v>
          </cell>
          <cell r="AU121">
            <v>0.12070000000000231</v>
          </cell>
          <cell r="AV121">
            <v>0.16359999999999641</v>
          </cell>
          <cell r="AW121">
            <v>-5.6899999999996953E-2</v>
          </cell>
          <cell r="AX121">
            <v>0.1616999999999994</v>
          </cell>
          <cell r="AY121">
            <v>0.20770000000000022</v>
          </cell>
          <cell r="AZ121">
            <v>0.11949999999999805</v>
          </cell>
          <cell r="BA121">
            <v>0.15020000000000167</v>
          </cell>
          <cell r="BB121">
            <v>3.4499999999999947E-2</v>
          </cell>
          <cell r="BC121">
            <v>7.1117000000000069E-2</v>
          </cell>
          <cell r="BD121">
            <v>0.11655899999999919</v>
          </cell>
          <cell r="BE121">
            <v>0.22527100000000011</v>
          </cell>
          <cell r="BF121">
            <v>0.47510000000000063</v>
          </cell>
          <cell r="BG121">
            <v>0.60664100000000054</v>
          </cell>
          <cell r="BH121">
            <v>0.7953000000000009</v>
          </cell>
          <cell r="BI121">
            <v>0.83876599999999968</v>
          </cell>
          <cell r="BJ121">
            <v>0.9200999999999997</v>
          </cell>
          <cell r="BK121">
            <v>1.0669889999999989</v>
          </cell>
          <cell r="BL121">
            <v>1.1513920000000004</v>
          </cell>
          <cell r="BM121">
            <v>1.1812367800000019</v>
          </cell>
          <cell r="BN121">
            <v>3.4499999999999947E-2</v>
          </cell>
          <cell r="BO121">
            <v>3.6617000000000066E-2</v>
          </cell>
          <cell r="BP121">
            <v>4.5441999999999233E-2</v>
          </cell>
          <cell r="BQ121">
            <v>0.10871200000000086</v>
          </cell>
          <cell r="BR121">
            <v>0.24982900000000047</v>
          </cell>
          <cell r="BS121">
            <v>0.13154099999999991</v>
          </cell>
          <cell r="BT121">
            <v>0.18865900000000024</v>
          </cell>
          <cell r="BU121">
            <v>4.3465999999998672E-2</v>
          </cell>
          <cell r="BV121">
            <v>8.1334000000000184E-2</v>
          </cell>
          <cell r="BW121">
            <v>0.1468889999999996</v>
          </cell>
          <cell r="BX121">
            <v>8.4403000000001116E-2</v>
          </cell>
          <cell r="BY121">
            <v>2.9844779999996351E-2</v>
          </cell>
          <cell r="BZ121">
            <v>-4.590000000000008E-2</v>
          </cell>
          <cell r="CA121">
            <v>-3.3999999999999697E-2</v>
          </cell>
          <cell r="CB121">
            <v>-2.3399999999999865E-2</v>
          </cell>
          <cell r="CC121">
            <v>-8.1599999999999673E-2</v>
          </cell>
          <cell r="CD121">
            <v>7.4300000000000699E-2</v>
          </cell>
          <cell r="CE121">
            <v>9.85410000000011E-2</v>
          </cell>
          <cell r="CF121">
            <v>0.15071200000000018</v>
          </cell>
          <cell r="CG121">
            <v>9.1613999999999862E-2</v>
          </cell>
          <cell r="CH121">
            <v>6.0128000000001292E-2</v>
          </cell>
          <cell r="CI121">
            <v>0.18488199999999844</v>
          </cell>
          <cell r="CJ121">
            <v>0.25207299999999755</v>
          </cell>
          <cell r="CK121">
            <v>0.13393400000000133</v>
          </cell>
          <cell r="CL121">
            <v>-4.590000000000008E-2</v>
          </cell>
          <cell r="CM121">
            <v>1.1900000000000382E-2</v>
          </cell>
          <cell r="CN121">
            <v>1.0599999999999832E-2</v>
          </cell>
          <cell r="CO121">
            <v>-5.8199999999999807E-2</v>
          </cell>
          <cell r="CP121">
            <v>0.15590000000000037</v>
          </cell>
          <cell r="CQ121">
            <v>2.4241000000000401E-2</v>
          </cell>
          <cell r="CR121">
            <v>5.2170999999999079E-2</v>
          </cell>
          <cell r="CS121">
            <v>-5.9098000000000317E-2</v>
          </cell>
          <cell r="CT121">
            <v>-3.1485999999998571E-2</v>
          </cell>
          <cell r="CU121">
            <v>0.12475399999999714</v>
          </cell>
          <cell r="CV121">
            <v>6.7190999999999113E-2</v>
          </cell>
          <cell r="CW121">
            <v>-0.11813899999999622</v>
          </cell>
          <cell r="CX121">
            <v>-4.8910999999999871E-2</v>
          </cell>
          <cell r="CY121">
            <v>-0.24423200000000006</v>
          </cell>
          <cell r="CZ121">
            <v>-0.23389399999999938</v>
          </cell>
          <cell r="DA121">
            <v>-0.26035500000000011</v>
          </cell>
          <cell r="DB121">
            <v>-0.23153700000000021</v>
          </cell>
          <cell r="DC121">
            <v>-0.10756900000000136</v>
          </cell>
          <cell r="DD121">
            <v>-0.15306299999999951</v>
          </cell>
          <cell r="DE121">
            <v>-9.2318999999999818E-2</v>
          </cell>
          <cell r="DF121">
            <v>3.888100000000061E-2</v>
          </cell>
          <cell r="DG121">
            <v>0.22290699999999997</v>
          </cell>
          <cell r="DH121">
            <v>0.36694700000000102</v>
          </cell>
          <cell r="DI121">
            <v>0.35639400000000121</v>
          </cell>
          <cell r="DJ121">
            <v>-4.8910999999999871E-2</v>
          </cell>
          <cell r="DK121">
            <v>-0.19532100000000024</v>
          </cell>
          <cell r="DL121">
            <v>1.033800000000068E-2</v>
          </cell>
          <cell r="DM121">
            <v>-2.6461000000000623E-2</v>
          </cell>
          <cell r="DN121">
            <v>2.8817999999999788E-2</v>
          </cell>
          <cell r="DO121">
            <v>0.12396799999999886</v>
          </cell>
          <cell r="DP121">
            <v>-4.549399999999798E-2</v>
          </cell>
          <cell r="DQ121">
            <v>6.0743999999999687E-2</v>
          </cell>
          <cell r="DR121">
            <v>0.13120000000000043</v>
          </cell>
          <cell r="DS121">
            <v>0.18402599999999925</v>
          </cell>
          <cell r="DT121">
            <v>0.14404000000000083</v>
          </cell>
          <cell r="DU121">
            <v>-1.0552999999999368E-2</v>
          </cell>
          <cell r="DV121">
            <v>0</v>
          </cell>
          <cell r="DW121">
            <v>0</v>
          </cell>
          <cell r="DX121">
            <v>0</v>
          </cell>
          <cell r="DY121">
            <v>0</v>
          </cell>
        </row>
        <row r="122">
          <cell r="A122" t="str">
            <v>CE-MAIMTE-240</v>
          </cell>
          <cell r="B122" t="str">
            <v>CE</v>
          </cell>
          <cell r="C122" t="str">
            <v>MAIMTE</v>
          </cell>
          <cell r="D122">
            <v>240</v>
          </cell>
          <cell r="E122" t="str">
            <v>RO % pre-IAS</v>
          </cell>
          <cell r="F122">
            <v>4.3957284367113963E-2</v>
          </cell>
          <cell r="G122">
            <v>4.1429879153051991E-2</v>
          </cell>
          <cell r="H122">
            <v>3.2988826544964968E-2</v>
          </cell>
          <cell r="I122">
            <v>2.7696337450843145E-2</v>
          </cell>
          <cell r="J122" t="e">
            <v>#DIV/0!</v>
          </cell>
          <cell r="K122" t="e">
            <v>#DIV/0!</v>
          </cell>
          <cell r="L122" t="e">
            <v>#DIV/0!</v>
          </cell>
          <cell r="M122" t="e">
            <v>#DIV/0!</v>
          </cell>
          <cell r="N122" t="e">
            <v>#DIV/0!</v>
          </cell>
          <cell r="O122" t="e">
            <v>#DIV/0!</v>
          </cell>
          <cell r="P122" t="e">
            <v>#DIV/0!</v>
          </cell>
          <cell r="Q122" t="e">
            <v>#DIV/0!</v>
          </cell>
          <cell r="R122">
            <v>4.3957284367113963E-2</v>
          </cell>
          <cell r="S122">
            <v>3.9392278451202703E-2</v>
          </cell>
          <cell r="T122">
            <v>1.5952184864431854E-2</v>
          </cell>
          <cell r="U122">
            <v>1.3075323366795106E-2</v>
          </cell>
          <cell r="V122">
            <v>2.7696337450843145E-2</v>
          </cell>
          <cell r="W122" t="e">
            <v>#DIV/0!</v>
          </cell>
          <cell r="X122" t="e">
            <v>#DIV/0!</v>
          </cell>
          <cell r="Y122" t="e">
            <v>#DIV/0!</v>
          </cell>
          <cell r="Z122" t="e">
            <v>#DIV/0!</v>
          </cell>
          <cell r="AA122" t="e">
            <v>#DIV/0!</v>
          </cell>
          <cell r="AB122" t="e">
            <v>#DIV/0!</v>
          </cell>
          <cell r="AC122" t="e">
            <v>#DIV/0!</v>
          </cell>
          <cell r="AD122">
            <v>4.2732166890982408E-2</v>
          </cell>
          <cell r="AE122">
            <v>4.7434062563892918E-2</v>
          </cell>
          <cell r="AF122">
            <v>5.0378926223520783E-2</v>
          </cell>
          <cell r="AG122">
            <v>5.8562600524845569E-2</v>
          </cell>
          <cell r="AH122">
            <v>6.7463898916967441E-2</v>
          </cell>
          <cell r="AI122">
            <v>6.9416854279786513E-2</v>
          </cell>
          <cell r="AJ122">
            <v>7.4430921794004776E-2</v>
          </cell>
          <cell r="AK122">
            <v>6.4618979025401493E-2</v>
          </cell>
          <cell r="AL122">
            <v>6.8992557967894746E-2</v>
          </cell>
          <cell r="AM122">
            <v>7.491847844509078E-2</v>
          </cell>
          <cell r="AN122">
            <v>7.5012404059955948E-2</v>
          </cell>
          <cell r="AO122">
            <v>7.7329358494811151E-2</v>
          </cell>
          <cell r="AP122">
            <v>4.2732166890982408E-2</v>
          </cell>
          <cell r="AQ122">
            <v>5.225735192599773E-2</v>
          </cell>
          <cell r="AR122">
            <v>5.635458442815628E-2</v>
          </cell>
          <cell r="AS122">
            <v>8.2060693452186237E-2</v>
          </cell>
          <cell r="AT122">
            <v>9.976042754468889E-2</v>
          </cell>
          <cell r="AU122">
            <v>7.9054231071523567E-2</v>
          </cell>
          <cell r="AV122">
            <v>0.10304862685814851</v>
          </cell>
          <cell r="AW122">
            <v>-7.7267789244971255E-2</v>
          </cell>
          <cell r="AX122">
            <v>9.9691738594327631E-2</v>
          </cell>
          <cell r="AY122">
            <v>0.119128190421566</v>
          </cell>
          <cell r="AZ122">
            <v>7.5892290105422436E-2</v>
          </cell>
          <cell r="BA122">
            <v>0.10335810624828062</v>
          </cell>
          <cell r="BB122">
            <v>2.0745640408899545E-2</v>
          </cell>
          <cell r="BC122">
            <v>2.1752974642889937E-2</v>
          </cell>
          <cell r="BD122">
            <v>2.3066830262610912E-2</v>
          </cell>
          <cell r="BE122">
            <v>3.4150079587660143E-2</v>
          </cell>
          <cell r="BF122">
            <v>5.7835343956565741E-2</v>
          </cell>
          <cell r="BG122">
            <v>6.1202683615819257E-2</v>
          </cell>
          <cell r="BH122">
            <v>6.6712522963099735E-2</v>
          </cell>
          <cell r="BI122">
            <v>6.2542795792700528E-2</v>
          </cell>
          <cell r="BJ122">
            <v>5.9993740463988088E-2</v>
          </cell>
          <cell r="BK122">
            <v>5.9839313802559461E-2</v>
          </cell>
          <cell r="BL122">
            <v>5.8488813111297833E-2</v>
          </cell>
          <cell r="BM122">
            <v>5.4974204662642488E-2</v>
          </cell>
          <cell r="BN122">
            <v>2.0745640408899545E-2</v>
          </cell>
          <cell r="BO122">
            <v>2.2795866276536181E-2</v>
          </cell>
          <cell r="BP122">
            <v>2.5474829016705482E-2</v>
          </cell>
          <cell r="BQ122">
            <v>7.0436698198782469E-2</v>
          </cell>
          <cell r="BR122">
            <v>0.15438697318007685</v>
          </cell>
          <cell r="BS122">
            <v>7.7500147292759017E-2</v>
          </cell>
          <cell r="BT122">
            <v>9.3892898024187668E-2</v>
          </cell>
          <cell r="BU122">
            <v>2.9176257053926125E-2</v>
          </cell>
          <cell r="BV122">
            <v>4.223986472274871E-2</v>
          </cell>
          <cell r="BW122">
            <v>5.8889798071845995E-2</v>
          </cell>
          <cell r="BX122">
            <v>4.550576457750212E-2</v>
          </cell>
          <cell r="BY122">
            <v>1.6567262819591474E-2</v>
          </cell>
          <cell r="BZ122">
            <v>-2.5717167189601122E-2</v>
          </cell>
          <cell r="CA122">
            <v>-9.4937592494344775E-3</v>
          </cell>
          <cell r="CB122">
            <v>-4.1917454858125302E-3</v>
          </cell>
          <cell r="CC122">
            <v>-1.1219887801121944E-2</v>
          </cell>
          <cell r="CD122">
            <v>7.9546062844602205E-3</v>
          </cell>
          <cell r="CE122">
            <v>8.762450284892441E-3</v>
          </cell>
          <cell r="CF122">
            <v>1.1444724899300908E-2</v>
          </cell>
          <cell r="CG122">
            <v>6.3470421657010638E-3</v>
          </cell>
          <cell r="CH122">
            <v>3.6969820051885693E-3</v>
          </cell>
          <cell r="CI122">
            <v>1.0036480104228784E-2</v>
          </cell>
          <cell r="CJ122">
            <v>1.2327464860883404E-2</v>
          </cell>
          <cell r="CK122">
            <v>6.0562538777429904E-3</v>
          </cell>
          <cell r="CL122">
            <v>-2.5717167189601122E-2</v>
          </cell>
          <cell r="CM122">
            <v>6.6239910937936995E-3</v>
          </cell>
          <cell r="CN122">
            <v>5.2970866023686137E-3</v>
          </cell>
          <cell r="CO122">
            <v>-3.4429720776147539E-2</v>
          </cell>
          <cell r="CP122">
            <v>7.5397784978478669E-2</v>
          </cell>
          <cell r="CQ122">
            <v>1.2722750478002151E-2</v>
          </cell>
          <cell r="CR122">
            <v>2.71319804873985E-2</v>
          </cell>
          <cell r="CS122">
            <v>-4.6701616357340568E-2</v>
          </cell>
          <cell r="CT122">
            <v>-1.7205915783582611E-2</v>
          </cell>
          <cell r="CU122">
            <v>5.7838875101242464E-2</v>
          </cell>
          <cell r="CV122">
            <v>3.3146677414468959E-2</v>
          </cell>
          <cell r="CW122">
            <v>-7.0873052534327657E-2</v>
          </cell>
          <cell r="CX122">
            <v>-2.3470907179282619E-2</v>
          </cell>
          <cell r="CY122">
            <v>-6.1972481429087997E-2</v>
          </cell>
          <cell r="CZ122">
            <v>-3.9228551335792332E-2</v>
          </cell>
          <cell r="DA122">
            <v>-3.366399747605682E-2</v>
          </cell>
          <cell r="DB122">
            <v>-2.3560943846096652E-2</v>
          </cell>
          <cell r="DC122">
            <v>-8.8218508377392868E-3</v>
          </cell>
          <cell r="DD122">
            <v>-1.07818209635741E-2</v>
          </cell>
          <cell r="DE122">
            <v>-5.8510858438758371E-3</v>
          </cell>
          <cell r="DF122">
            <v>2.1854702678858187E-3</v>
          </cell>
          <cell r="DG122">
            <v>1.1131730883850152E-2</v>
          </cell>
          <cell r="DH122">
            <v>1.6466771426016158E-2</v>
          </cell>
          <cell r="DI122">
            <v>1.4723148103317638E-2</v>
          </cell>
          <cell r="DJ122">
            <v>-2.3470907179282619E-2</v>
          </cell>
          <cell r="DK122">
            <v>-0.10517663251261676</v>
          </cell>
          <cell r="DL122">
            <v>5.1143632573223642E-3</v>
          </cell>
          <cell r="DM122">
            <v>-1.493630859076266E-2</v>
          </cell>
          <cell r="DN122">
            <v>1.376728614199242E-2</v>
          </cell>
          <cell r="DO122">
            <v>5.2388518881638521E-2</v>
          </cell>
          <cell r="DP122">
            <v>-2.2713803775780677E-2</v>
          </cell>
          <cell r="DQ122">
            <v>3.8404224312938828E-2</v>
          </cell>
          <cell r="DR122">
            <v>6.5189890399496978E-2</v>
          </cell>
          <cell r="DS122">
            <v>8.2382856042868546E-2</v>
          </cell>
          <cell r="DT122">
            <v>6.374523149910194E-2</v>
          </cell>
          <cell r="DU122">
            <v>-5.4898264199388785E-3</v>
          </cell>
        </row>
        <row r="123">
          <cell r="A123" t="str">
            <v>CE-MAIMTE-250</v>
          </cell>
          <cell r="B123" t="str">
            <v>CE</v>
          </cell>
          <cell r="C123" t="str">
            <v>MAIMTE</v>
          </cell>
          <cell r="D123">
            <v>250</v>
          </cell>
          <cell r="E123" t="str">
            <v>Poste Straordinarie</v>
          </cell>
          <cell r="F123">
            <v>-7.2750000000000002E-3</v>
          </cell>
          <cell r="G123">
            <v>-4.3316999999999987E-2</v>
          </cell>
          <cell r="H123">
            <v>-5.1904000000000006E-2</v>
          </cell>
          <cell r="I123">
            <v>-6.123799999999998E-2</v>
          </cell>
          <cell r="R123">
            <v>-7.2750000000000002E-3</v>
          </cell>
          <cell r="S123">
            <v>-3.6041999999999991E-2</v>
          </cell>
          <cell r="T123">
            <v>-8.5870000000000182E-3</v>
          </cell>
          <cell r="U123">
            <v>-9.3339999999999743E-3</v>
          </cell>
          <cell r="V123">
            <v>6.123799999999998E-2</v>
          </cell>
          <cell r="W123">
            <v>0</v>
          </cell>
          <cell r="X123">
            <v>0</v>
          </cell>
          <cell r="Y123">
            <v>0</v>
          </cell>
          <cell r="Z123">
            <v>0</v>
          </cell>
          <cell r="AA123">
            <v>0</v>
          </cell>
          <cell r="AB123">
            <v>0</v>
          </cell>
          <cell r="AC123">
            <v>0</v>
          </cell>
          <cell r="AD123">
            <v>-8.5000000000000006E-3</v>
          </cell>
          <cell r="AE123">
            <v>-1.61E-2</v>
          </cell>
          <cell r="AF123">
            <v>-2.35E-2</v>
          </cell>
          <cell r="AG123">
            <v>-3.0899999999999997E-2</v>
          </cell>
          <cell r="AH123">
            <v>-3.85E-2</v>
          </cell>
          <cell r="AI123">
            <v>-4.5700000000000005E-2</v>
          </cell>
          <cell r="AJ123">
            <v>-5.3200000000000004E-2</v>
          </cell>
          <cell r="AK123">
            <v>-5.9299999999999999E-2</v>
          </cell>
          <cell r="AL123">
            <v>-6.6700000000000009E-2</v>
          </cell>
          <cell r="AM123">
            <v>-7.4499999999999997E-2</v>
          </cell>
          <cell r="AN123">
            <v>-8.2200000000000009E-2</v>
          </cell>
          <cell r="AO123">
            <v>-8.9799999999999991E-2</v>
          </cell>
          <cell r="AP123">
            <v>-8.5000000000000006E-3</v>
          </cell>
          <cell r="AQ123">
            <v>-7.5999999999999991E-3</v>
          </cell>
          <cell r="AR123">
            <v>-7.4000000000000003E-3</v>
          </cell>
          <cell r="AS123">
            <v>-7.3999999999999969E-3</v>
          </cell>
          <cell r="AT123">
            <v>-7.6000000000000026E-3</v>
          </cell>
          <cell r="AU123">
            <v>-7.200000000000005E-3</v>
          </cell>
          <cell r="AV123">
            <v>-7.4999999999999997E-3</v>
          </cell>
          <cell r="AW123">
            <v>-6.0999999999999943E-3</v>
          </cell>
          <cell r="AX123">
            <v>-7.4000000000000107E-3</v>
          </cell>
          <cell r="AY123">
            <v>-7.7999999999999875E-3</v>
          </cell>
          <cell r="AZ123">
            <v>-7.7000000000000124E-3</v>
          </cell>
          <cell r="BA123">
            <v>-7.5999999999999818E-3</v>
          </cell>
          <cell r="BB123">
            <v>0</v>
          </cell>
          <cell r="BC123">
            <v>-3.1657999999999999E-2</v>
          </cell>
          <cell r="BD123">
            <v>-4.0478E-2</v>
          </cell>
          <cell r="BE123">
            <v>-7.8381000000000006E-2</v>
          </cell>
          <cell r="BF123">
            <v>-8.5599999999999996E-2</v>
          </cell>
          <cell r="BG123">
            <v>-9.2899999999999996E-2</v>
          </cell>
          <cell r="BH123">
            <v>-0.10249999999999999</v>
          </cell>
          <cell r="BI123">
            <v>-0.113334</v>
          </cell>
          <cell r="BJ123">
            <v>-0.1237</v>
          </cell>
          <cell r="BK123">
            <v>-0.135547</v>
          </cell>
          <cell r="BL123">
            <v>-0.144319</v>
          </cell>
          <cell r="BM123">
            <v>-0.16045229000000003</v>
          </cell>
          <cell r="BN123">
            <v>0</v>
          </cell>
          <cell r="BO123">
            <v>-3.1657999999999999E-2</v>
          </cell>
          <cell r="BP123">
            <v>-8.8200000000000014E-3</v>
          </cell>
          <cell r="BQ123">
            <v>-3.7903000000000006E-2</v>
          </cell>
          <cell r="BR123">
            <v>-7.2189999999999893E-3</v>
          </cell>
          <cell r="BS123">
            <v>-7.3000000000000009E-3</v>
          </cell>
          <cell r="BT123">
            <v>-9.5999999999999974E-3</v>
          </cell>
          <cell r="BU123">
            <v>-1.083400000000001E-2</v>
          </cell>
          <cell r="BV123">
            <v>-1.0366E-2</v>
          </cell>
          <cell r="BW123">
            <v>-1.1846999999999996E-2</v>
          </cell>
          <cell r="BX123">
            <v>-8.772000000000002E-3</v>
          </cell>
          <cell r="BY123">
            <v>-1.6133290000000022E-2</v>
          </cell>
          <cell r="BZ123">
            <v>0</v>
          </cell>
          <cell r="CA123">
            <v>0</v>
          </cell>
          <cell r="CB123">
            <v>0</v>
          </cell>
          <cell r="CC123">
            <v>0</v>
          </cell>
          <cell r="CD123">
            <v>-6.1100000000000002E-2</v>
          </cell>
          <cell r="CE123">
            <v>-7.2307999999999997E-2</v>
          </cell>
          <cell r="CF123">
            <v>-8.3877999999999994E-2</v>
          </cell>
          <cell r="CG123">
            <v>-9.5314999999999997E-2</v>
          </cell>
          <cell r="CH123">
            <v>-0.106376</v>
          </cell>
          <cell r="CI123">
            <v>-0.117774</v>
          </cell>
          <cell r="CJ123">
            <v>-0.12884799999999999</v>
          </cell>
          <cell r="CK123">
            <v>-0.13938500000000001</v>
          </cell>
          <cell r="CL123">
            <v>0</v>
          </cell>
          <cell r="CM123">
            <v>0</v>
          </cell>
          <cell r="CN123">
            <v>0</v>
          </cell>
          <cell r="CO123">
            <v>0</v>
          </cell>
          <cell r="CP123">
            <v>-6.1100000000000002E-2</v>
          </cell>
          <cell r="CQ123">
            <v>-1.1207999999999996E-2</v>
          </cell>
          <cell r="CR123">
            <v>-1.1569999999999997E-2</v>
          </cell>
          <cell r="CS123">
            <v>-1.1437000000000003E-2</v>
          </cell>
          <cell r="CT123">
            <v>-1.1061000000000001E-2</v>
          </cell>
          <cell r="CU123">
            <v>-1.1398000000000005E-2</v>
          </cell>
          <cell r="CV123">
            <v>-1.1073999999999987E-2</v>
          </cell>
          <cell r="CW123">
            <v>-1.0537000000000019E-2</v>
          </cell>
          <cell r="CX123">
            <v>0</v>
          </cell>
          <cell r="CY123">
            <v>0</v>
          </cell>
          <cell r="CZ123">
            <v>0</v>
          </cell>
          <cell r="DA123">
            <v>0</v>
          </cell>
          <cell r="DB123">
            <v>0</v>
          </cell>
          <cell r="DC123">
            <v>0</v>
          </cell>
          <cell r="DD123">
            <v>0</v>
          </cell>
          <cell r="DE123">
            <v>0</v>
          </cell>
          <cell r="DF123">
            <v>0</v>
          </cell>
          <cell r="DG123">
            <v>0</v>
          </cell>
          <cell r="DH123">
            <v>0</v>
          </cell>
          <cell r="DI123">
            <v>0</v>
          </cell>
          <cell r="DJ123">
            <v>0</v>
          </cell>
          <cell r="DK123">
            <v>0</v>
          </cell>
          <cell r="DL123">
            <v>0</v>
          </cell>
          <cell r="DM123">
            <v>0</v>
          </cell>
          <cell r="DN123">
            <v>0</v>
          </cell>
          <cell r="DO123">
            <v>0</v>
          </cell>
          <cell r="DP123">
            <v>0</v>
          </cell>
          <cell r="DQ123">
            <v>0</v>
          </cell>
          <cell r="DR123">
            <v>0</v>
          </cell>
          <cell r="DS123">
            <v>0</v>
          </cell>
          <cell r="DT123">
            <v>0</v>
          </cell>
          <cell r="DU123">
            <v>0</v>
          </cell>
        </row>
        <row r="124">
          <cell r="A124" t="str">
            <v>CE-MAIMTE-260</v>
          </cell>
          <cell r="B124" t="str">
            <v>CE</v>
          </cell>
          <cell r="C124" t="str">
            <v>MAIMTE</v>
          </cell>
          <cell r="D124">
            <v>260</v>
          </cell>
          <cell r="E124" t="str">
            <v>Risultato Operativo</v>
          </cell>
          <cell r="F124">
            <v>5.5032999999999929E-2</v>
          </cell>
          <cell r="G124">
            <v>8.8250580000001966E-2</v>
          </cell>
          <cell r="H124">
            <v>0.10476325000000031</v>
          </cell>
          <cell r="I124">
            <v>0.11790665999999952</v>
          </cell>
          <cell r="J124">
            <v>0</v>
          </cell>
          <cell r="K124">
            <v>0</v>
          </cell>
          <cell r="L124">
            <v>0</v>
          </cell>
          <cell r="M124">
            <v>0</v>
          </cell>
          <cell r="N124">
            <v>0</v>
          </cell>
          <cell r="O124">
            <v>0</v>
          </cell>
          <cell r="P124">
            <v>0</v>
          </cell>
          <cell r="Q124">
            <v>0</v>
          </cell>
          <cell r="R124">
            <v>5.5032999999999929E-2</v>
          </cell>
          <cell r="S124">
            <v>3.321758000000205E-2</v>
          </cell>
          <cell r="T124">
            <v>1.6512669999998446E-2</v>
          </cell>
          <cell r="U124">
            <v>1.3143409999999224E-2</v>
          </cell>
          <cell r="V124">
            <v>-0.11790665999999952</v>
          </cell>
          <cell r="W124">
            <v>0</v>
          </cell>
          <cell r="X124">
            <v>0</v>
          </cell>
          <cell r="Y124">
            <v>0</v>
          </cell>
          <cell r="Z124">
            <v>0</v>
          </cell>
          <cell r="AA124">
            <v>0</v>
          </cell>
          <cell r="AB124">
            <v>0</v>
          </cell>
          <cell r="AC124">
            <v>0</v>
          </cell>
          <cell r="AD124">
            <v>5.4999999999999861E-2</v>
          </cell>
          <cell r="AE124">
            <v>0.12310000000000015</v>
          </cell>
          <cell r="AF124">
            <v>0.19719999999999985</v>
          </cell>
          <cell r="AG124">
            <v>0.31500000000000039</v>
          </cell>
          <cell r="AH124">
            <v>0.46979999999999944</v>
          </cell>
          <cell r="AI124">
            <v>0.58330000000000171</v>
          </cell>
          <cell r="AJ124">
            <v>0.73939999999999795</v>
          </cell>
          <cell r="AK124">
            <v>0.67640000000000111</v>
          </cell>
          <cell r="AL124">
            <v>0.83070000000000066</v>
          </cell>
          <cell r="AM124">
            <v>1.0306000000000006</v>
          </cell>
          <cell r="AN124">
            <v>1.1423999999999987</v>
          </cell>
          <cell r="AO124">
            <v>1.2850000000000001</v>
          </cell>
          <cell r="AP124">
            <v>5.4999999999999861E-2</v>
          </cell>
          <cell r="AQ124">
            <v>6.8100000000000327E-2</v>
          </cell>
          <cell r="AR124">
            <v>7.4099999999999597E-2</v>
          </cell>
          <cell r="AS124">
            <v>0.1178000000000006</v>
          </cell>
          <cell r="AT124">
            <v>0.15479999999999899</v>
          </cell>
          <cell r="AU124">
            <v>0.11350000000000229</v>
          </cell>
          <cell r="AV124">
            <v>0.15609999999999641</v>
          </cell>
          <cell r="AW124">
            <v>-6.2999999999996947E-2</v>
          </cell>
          <cell r="AX124">
            <v>0.15429999999999938</v>
          </cell>
          <cell r="AY124">
            <v>0.19990000000000024</v>
          </cell>
          <cell r="AZ124">
            <v>0.11179999999999804</v>
          </cell>
          <cell r="BA124">
            <v>0.14260000000000167</v>
          </cell>
          <cell r="BB124">
            <v>3.4499999999999947E-2</v>
          </cell>
          <cell r="BC124">
            <v>3.945900000000007E-2</v>
          </cell>
          <cell r="BD124">
            <v>7.6080999999999191E-2</v>
          </cell>
          <cell r="BE124">
            <v>0.1468900000000001</v>
          </cell>
          <cell r="BF124">
            <v>0.38950000000000062</v>
          </cell>
          <cell r="BG124">
            <v>0.51374100000000056</v>
          </cell>
          <cell r="BH124">
            <v>0.69280000000000086</v>
          </cell>
          <cell r="BI124">
            <v>0.72543199999999963</v>
          </cell>
          <cell r="BJ124">
            <v>0.79639999999999966</v>
          </cell>
          <cell r="BK124">
            <v>0.93144199999999888</v>
          </cell>
          <cell r="BL124">
            <v>1.0070730000000003</v>
          </cell>
          <cell r="BM124">
            <v>1.0207844900000018</v>
          </cell>
          <cell r="BN124">
            <v>3.4499999999999947E-2</v>
          </cell>
          <cell r="BO124">
            <v>4.9590000000000675E-3</v>
          </cell>
          <cell r="BP124">
            <v>3.6621999999999232E-2</v>
          </cell>
          <cell r="BQ124">
            <v>7.0809000000000857E-2</v>
          </cell>
          <cell r="BR124">
            <v>0.24261000000000049</v>
          </cell>
          <cell r="BS124">
            <v>0.12424099999999991</v>
          </cell>
          <cell r="BT124">
            <v>0.17905900000000025</v>
          </cell>
          <cell r="BU124">
            <v>3.2631999999998662E-2</v>
          </cell>
          <cell r="BV124">
            <v>7.0968000000000184E-2</v>
          </cell>
          <cell r="BW124">
            <v>0.13504199999999961</v>
          </cell>
          <cell r="BX124">
            <v>7.5631000000001114E-2</v>
          </cell>
          <cell r="BY124">
            <v>1.3711489999996329E-2</v>
          </cell>
          <cell r="BZ124">
            <v>-4.590000000000008E-2</v>
          </cell>
          <cell r="CA124">
            <v>-3.3999999999999697E-2</v>
          </cell>
          <cell r="CB124">
            <v>-2.3399999999999865E-2</v>
          </cell>
          <cell r="CC124">
            <v>-8.1599999999999673E-2</v>
          </cell>
          <cell r="CD124">
            <v>1.3200000000000697E-2</v>
          </cell>
          <cell r="CE124">
            <v>2.6233000000001103E-2</v>
          </cell>
          <cell r="CF124">
            <v>6.6834000000000185E-2</v>
          </cell>
          <cell r="CG124">
            <v>-3.7010000000001347E-3</v>
          </cell>
          <cell r="CH124">
            <v>-4.6247999999998707E-2</v>
          </cell>
          <cell r="CI124">
            <v>6.7107999999998433E-2</v>
          </cell>
          <cell r="CJ124">
            <v>0.12322499999999756</v>
          </cell>
          <cell r="CK124">
            <v>-5.4509999999986791E-3</v>
          </cell>
          <cell r="CL124">
            <v>-4.590000000000008E-2</v>
          </cell>
          <cell r="CM124">
            <v>1.1900000000000382E-2</v>
          </cell>
          <cell r="CN124">
            <v>1.0599999999999832E-2</v>
          </cell>
          <cell r="CO124">
            <v>-5.8199999999999807E-2</v>
          </cell>
          <cell r="CP124">
            <v>9.480000000000037E-2</v>
          </cell>
          <cell r="CQ124">
            <v>1.3033000000000405E-2</v>
          </cell>
          <cell r="CR124">
            <v>4.0600999999999082E-2</v>
          </cell>
          <cell r="CS124">
            <v>-7.053500000000032E-2</v>
          </cell>
          <cell r="CT124">
            <v>-4.2546999999998572E-2</v>
          </cell>
          <cell r="CU124">
            <v>0.11335599999999714</v>
          </cell>
          <cell r="CV124">
            <v>5.6116999999999126E-2</v>
          </cell>
          <cell r="CW124">
            <v>-0.12867599999999624</v>
          </cell>
          <cell r="CX124">
            <v>-4.8910999999999871E-2</v>
          </cell>
          <cell r="CY124">
            <v>-0.24423200000000006</v>
          </cell>
          <cell r="CZ124">
            <v>-0.23389399999999938</v>
          </cell>
          <cell r="DA124">
            <v>-0.26035500000000011</v>
          </cell>
          <cell r="DB124">
            <v>-0.23153700000000021</v>
          </cell>
          <cell r="DC124">
            <v>-0.10756900000000136</v>
          </cell>
          <cell r="DD124">
            <v>-0.15306299999999951</v>
          </cell>
          <cell r="DE124">
            <v>-9.2318999999999818E-2</v>
          </cell>
          <cell r="DF124">
            <v>3.888100000000061E-2</v>
          </cell>
          <cell r="DG124">
            <v>0.22290699999999997</v>
          </cell>
          <cell r="DH124">
            <v>0.36694700000000102</v>
          </cell>
          <cell r="DI124">
            <v>0.35639400000000121</v>
          </cell>
          <cell r="DJ124">
            <v>-4.8910999999999871E-2</v>
          </cell>
          <cell r="DK124">
            <v>-0.19532100000000024</v>
          </cell>
          <cell r="DL124">
            <v>1.033800000000068E-2</v>
          </cell>
          <cell r="DM124">
            <v>-2.6461000000000623E-2</v>
          </cell>
          <cell r="DN124">
            <v>2.8817999999999788E-2</v>
          </cell>
          <cell r="DO124">
            <v>0.12396799999999886</v>
          </cell>
          <cell r="DP124">
            <v>-4.549399999999798E-2</v>
          </cell>
          <cell r="DQ124">
            <v>6.0743999999999687E-2</v>
          </cell>
          <cell r="DR124">
            <v>0.13120000000000043</v>
          </cell>
          <cell r="DS124">
            <v>0.18402599999999925</v>
          </cell>
          <cell r="DT124">
            <v>0.14404000000000083</v>
          </cell>
          <cell r="DU124">
            <v>-1.0552999999999368E-2</v>
          </cell>
        </row>
        <row r="125">
          <cell r="A125" t="str">
            <v>CE-MAIMTE-270</v>
          </cell>
          <cell r="B125" t="str">
            <v>CE</v>
          </cell>
          <cell r="C125" t="str">
            <v>MAIMTE</v>
          </cell>
          <cell r="D125">
            <v>270</v>
          </cell>
          <cell r="E125" t="str">
            <v>RO%</v>
          </cell>
          <cell r="F125">
            <v>3.8824889750519717E-2</v>
          </cell>
          <cell r="G125">
            <v>2.7789603370273846E-2</v>
          </cell>
          <cell r="H125">
            <v>2.2059598815558478E-2</v>
          </cell>
          <cell r="I125">
            <v>1.8228746774041859E-2</v>
          </cell>
          <cell r="J125" t="e">
            <v>#DIV/0!</v>
          </cell>
          <cell r="K125" t="e">
            <v>#DIV/0!</v>
          </cell>
          <cell r="L125" t="e">
            <v>#DIV/0!</v>
          </cell>
          <cell r="M125" t="e">
            <v>#DIV/0!</v>
          </cell>
          <cell r="N125" t="e">
            <v>#DIV/0!</v>
          </cell>
          <cell r="O125" t="e">
            <v>#DIV/0!</v>
          </cell>
          <cell r="P125" t="e">
            <v>#DIV/0!</v>
          </cell>
          <cell r="Q125" t="e">
            <v>#DIV/0!</v>
          </cell>
          <cell r="R125">
            <v>3.8824889750519717E-2</v>
          </cell>
          <cell r="S125">
            <v>1.8892926593478392E-2</v>
          </cell>
          <cell r="T125">
            <v>1.0494686362225052E-2</v>
          </cell>
          <cell r="U125">
            <v>7.6456467134053459E-3</v>
          </cell>
          <cell r="V125">
            <v>1.8228746774041859E-2</v>
          </cell>
          <cell r="W125" t="e">
            <v>#DIV/0!</v>
          </cell>
          <cell r="X125" t="e">
            <v>#DIV/0!</v>
          </cell>
          <cell r="Y125" t="e">
            <v>#DIV/0!</v>
          </cell>
          <cell r="Z125" t="e">
            <v>#DIV/0!</v>
          </cell>
          <cell r="AA125" t="e">
            <v>#DIV/0!</v>
          </cell>
          <cell r="AB125" t="e">
            <v>#DIV/0!</v>
          </cell>
          <cell r="AC125" t="e">
            <v>#DIV/0!</v>
          </cell>
          <cell r="AD125">
            <v>3.7012113055181602E-2</v>
          </cell>
          <cell r="AE125">
            <v>4.194779527022427E-2</v>
          </cell>
          <cell r="AF125">
            <v>4.5014609203798357E-2</v>
          </cell>
          <cell r="AG125">
            <v>5.3331075933293892E-2</v>
          </cell>
          <cell r="AH125">
            <v>6.2354002973030294E-2</v>
          </cell>
          <cell r="AI125">
            <v>6.4373372180285354E-2</v>
          </cell>
          <cell r="AJ125">
            <v>6.9435053714972383E-2</v>
          </cell>
          <cell r="AK125">
            <v>5.9410462705969246E-2</v>
          </cell>
          <cell r="AL125">
            <v>6.386462882096075E-2</v>
          </cell>
          <cell r="AM125">
            <v>6.9867870677323834E-2</v>
          </cell>
          <cell r="AN125">
            <v>6.997727453706816E-2</v>
          </cell>
          <cell r="AO125">
            <v>7.2278313693506208E-2</v>
          </cell>
          <cell r="AP125">
            <v>3.7012113055181602E-2</v>
          </cell>
          <cell r="AQ125">
            <v>4.7010907082700761E-2</v>
          </cell>
          <cell r="AR125">
            <v>5.1237726455538382E-2</v>
          </cell>
          <cell r="AS125">
            <v>7.7210460772104972E-2</v>
          </cell>
          <cell r="AT125">
            <v>9.5091836107868449E-2</v>
          </cell>
          <cell r="AU125">
            <v>7.4338485721772457E-2</v>
          </cell>
          <cell r="AV125">
            <v>9.8324514991179501E-2</v>
          </cell>
          <cell r="AW125">
            <v>-8.5551330798474767E-2</v>
          </cell>
          <cell r="AX125">
            <v>9.5129469790381865E-2</v>
          </cell>
          <cell r="AY125">
            <v>0.11465443074275901</v>
          </cell>
          <cell r="AZ125">
            <v>7.1002159278545751E-2</v>
          </cell>
          <cell r="BA125">
            <v>9.8128268648500841E-2</v>
          </cell>
          <cell r="BB125">
            <v>2.0745640408899545E-2</v>
          </cell>
          <cell r="BC125">
            <v>1.206955617410457E-2</v>
          </cell>
          <cell r="BD125">
            <v>1.5056302071995249E-2</v>
          </cell>
          <cell r="BE125">
            <v>2.2267869324641872E-2</v>
          </cell>
          <cell r="BF125">
            <v>4.7414999939133576E-2</v>
          </cell>
          <cell r="BG125">
            <v>5.1830205811138064E-2</v>
          </cell>
          <cell r="BH125">
            <v>5.8114467381913115E-2</v>
          </cell>
          <cell r="BI125">
            <v>5.4092017842271058E-2</v>
          </cell>
          <cell r="BJ125">
            <v>5.1928067498663306E-2</v>
          </cell>
          <cell r="BK125">
            <v>5.2237511470955726E-2</v>
          </cell>
          <cell r="BL125">
            <v>5.1157646124372964E-2</v>
          </cell>
          <cell r="BM125">
            <v>4.7506830484664683E-2</v>
          </cell>
          <cell r="BN125">
            <v>2.0745640408899545E-2</v>
          </cell>
          <cell r="BO125">
            <v>3.0872190748926528E-3</v>
          </cell>
          <cell r="BP125">
            <v>2.0530328512164613E-2</v>
          </cell>
          <cell r="BQ125">
            <v>4.5878579758974247E-2</v>
          </cell>
          <cell r="BR125">
            <v>0.14992584352984822</v>
          </cell>
          <cell r="BS125">
            <v>7.3199198727390502E-2</v>
          </cell>
          <cell r="BT125">
            <v>8.9115114716568092E-2</v>
          </cell>
          <cell r="BU125">
            <v>2.1904008194536129E-2</v>
          </cell>
          <cell r="BV125">
            <v>3.6856403467726062E-2</v>
          </cell>
          <cell r="BW125">
            <v>5.4140174629946594E-2</v>
          </cell>
          <cell r="BX125">
            <v>4.0776352508335813E-2</v>
          </cell>
          <cell r="BY125">
            <v>7.6114435582425883E-3</v>
          </cell>
          <cell r="BZ125">
            <v>-2.5717167189601122E-2</v>
          </cell>
          <cell r="CA125">
            <v>-9.4937592494344775E-3</v>
          </cell>
          <cell r="CB125">
            <v>-4.1917454858125302E-3</v>
          </cell>
          <cell r="CC125">
            <v>-1.1219887801121944E-2</v>
          </cell>
          <cell r="CD125">
            <v>1.4132005781275839E-3</v>
          </cell>
          <cell r="CE125">
            <v>2.3326874937700092E-3</v>
          </cell>
          <cell r="CF125">
            <v>5.0752212426341502E-3</v>
          </cell>
          <cell r="CG125">
            <v>-2.564062594719205E-4</v>
          </cell>
          <cell r="CH125">
            <v>-2.8435674523674911E-3</v>
          </cell>
          <cell r="CI125">
            <v>3.6430161229031232E-3</v>
          </cell>
          <cell r="CJ125">
            <v>6.0262378655482427E-3</v>
          </cell>
          <cell r="CK125">
            <v>-2.4648438699336026E-4</v>
          </cell>
          <cell r="CL125">
            <v>-2.5717167189601122E-2</v>
          </cell>
          <cell r="CM125">
            <v>6.6239910937936995E-3</v>
          </cell>
          <cell r="CN125">
            <v>5.2970866023686137E-3</v>
          </cell>
          <cell r="CO125">
            <v>-3.4429720776147539E-2</v>
          </cell>
          <cell r="CP125">
            <v>4.5848043720075615E-2</v>
          </cell>
          <cell r="CQ125">
            <v>6.8402956552866814E-3</v>
          </cell>
          <cell r="CR125">
            <v>2.1114901760918153E-2</v>
          </cell>
          <cell r="CS125">
            <v>-5.5739593721699794E-2</v>
          </cell>
          <cell r="CT125">
            <v>-2.3250336620850472E-2</v>
          </cell>
          <cell r="CU125">
            <v>5.2554495454866582E-2</v>
          </cell>
          <cell r="CV125">
            <v>2.7683649543357742E-2</v>
          </cell>
          <cell r="CW125">
            <v>-7.719432962787201E-2</v>
          </cell>
          <cell r="CX125">
            <v>-2.3470907179282619E-2</v>
          </cell>
          <cell r="CY125">
            <v>-6.1972481429087997E-2</v>
          </cell>
          <cell r="CZ125">
            <v>-3.9228551335792332E-2</v>
          </cell>
          <cell r="DA125">
            <v>-3.366399747605682E-2</v>
          </cell>
          <cell r="DB125">
            <v>-2.3560943846096652E-2</v>
          </cell>
          <cell r="DC125">
            <v>-8.8218508377392868E-3</v>
          </cell>
          <cell r="DD125">
            <v>-1.07818209635741E-2</v>
          </cell>
          <cell r="DE125">
            <v>-5.8510858438758371E-3</v>
          </cell>
          <cell r="DF125">
            <v>2.1854702678858187E-3</v>
          </cell>
          <cell r="DG125">
            <v>1.1131730883850152E-2</v>
          </cell>
          <cell r="DH125">
            <v>1.6466771426016158E-2</v>
          </cell>
          <cell r="DI125">
            <v>1.4723148103317638E-2</v>
          </cell>
          <cell r="DJ125">
            <v>-2.3470907179282619E-2</v>
          </cell>
          <cell r="DK125">
            <v>-0.10517663251261676</v>
          </cell>
          <cell r="DL125">
            <v>5.1143632573223642E-3</v>
          </cell>
          <cell r="DM125">
            <v>-1.493630859076266E-2</v>
          </cell>
          <cell r="DN125">
            <v>1.376728614199242E-2</v>
          </cell>
          <cell r="DO125">
            <v>5.2388518881638521E-2</v>
          </cell>
          <cell r="DP125">
            <v>-2.2713803775780677E-2</v>
          </cell>
          <cell r="DQ125">
            <v>3.8404224312938828E-2</v>
          </cell>
          <cell r="DR125">
            <v>6.5189890399496978E-2</v>
          </cell>
          <cell r="DS125">
            <v>8.2382856042868546E-2</v>
          </cell>
          <cell r="DT125">
            <v>6.374523149910194E-2</v>
          </cell>
          <cell r="DU125">
            <v>-5.4898264199388785E-3</v>
          </cell>
        </row>
        <row r="126">
          <cell r="A126" t="str">
            <v>CE-MARETI-100</v>
          </cell>
          <cell r="B126" t="str">
            <v>CE</v>
          </cell>
          <cell r="C126" t="str">
            <v>MARETI</v>
          </cell>
          <cell r="D126">
            <v>100</v>
          </cell>
          <cell r="E126" t="str">
            <v>Valore della Produzione</v>
          </cell>
          <cell r="F126">
            <v>4.9895589999999999</v>
          </cell>
          <cell r="G126">
            <v>10.222913170000002</v>
          </cell>
          <cell r="H126">
            <v>14.954027949999999</v>
          </cell>
          <cell r="I126">
            <v>19.911649860000001</v>
          </cell>
          <cell r="R126">
            <v>4.9895589999999999</v>
          </cell>
          <cell r="S126">
            <v>5.2333541700000019</v>
          </cell>
          <cell r="T126">
            <v>4.7311147799999969</v>
          </cell>
          <cell r="U126">
            <v>4.9576219100000021</v>
          </cell>
          <cell r="V126">
            <v>-19.911649860000001</v>
          </cell>
          <cell r="W126">
            <v>0</v>
          </cell>
          <cell r="X126">
            <v>0</v>
          </cell>
          <cell r="Y126">
            <v>0</v>
          </cell>
          <cell r="Z126">
            <v>0</v>
          </cell>
          <cell r="AA126">
            <v>0</v>
          </cell>
          <cell r="AB126">
            <v>0</v>
          </cell>
          <cell r="AC126">
            <v>0</v>
          </cell>
          <cell r="AD126">
            <v>4.5702999999999996</v>
          </cell>
          <cell r="AE126">
            <v>9.0672999999999995</v>
          </cell>
          <cell r="AF126">
            <v>13.684899999999999</v>
          </cell>
          <cell r="AG126">
            <v>18.4374</v>
          </cell>
          <cell r="AH126">
            <v>23.471799999999998</v>
          </cell>
          <cell r="AI126">
            <v>28.4175</v>
          </cell>
          <cell r="AJ126">
            <v>33.539499999999997</v>
          </cell>
          <cell r="AK126">
            <v>36.753999999999998</v>
          </cell>
          <cell r="AL126">
            <v>41.804600000000001</v>
          </cell>
          <cell r="AM126">
            <v>47.119300000000003</v>
          </cell>
          <cell r="AN126">
            <v>52.013400000000004</v>
          </cell>
          <cell r="AO126">
            <v>56.677999999999997</v>
          </cell>
          <cell r="AP126">
            <v>4.5702999999999996</v>
          </cell>
          <cell r="AQ126">
            <v>4.4969999999999999</v>
          </cell>
          <cell r="AR126">
            <v>4.6175999999999995</v>
          </cell>
          <cell r="AS126">
            <v>4.7525000000000013</v>
          </cell>
          <cell r="AT126">
            <v>5.034399999999998</v>
          </cell>
          <cell r="AU126">
            <v>4.9457000000000022</v>
          </cell>
          <cell r="AV126">
            <v>5.1219999999999963</v>
          </cell>
          <cell r="AW126">
            <v>3.214500000000001</v>
          </cell>
          <cell r="AX126">
            <v>5.0506000000000029</v>
          </cell>
          <cell r="AY126">
            <v>5.314700000000002</v>
          </cell>
          <cell r="AZ126">
            <v>4.8941000000000017</v>
          </cell>
          <cell r="BA126">
            <v>4.664599999999993</v>
          </cell>
          <cell r="BB126">
            <v>4.6905000000000001</v>
          </cell>
          <cell r="BC126">
            <v>9.6746999999999996</v>
          </cell>
          <cell r="BD126">
            <v>14.9186</v>
          </cell>
          <cell r="BE126">
            <v>19.491099999999999</v>
          </cell>
          <cell r="BF126">
            <v>25.550999999999998</v>
          </cell>
          <cell r="BG126">
            <v>31.1205</v>
          </cell>
          <cell r="BH126">
            <v>36.658999999999999</v>
          </cell>
          <cell r="BI126">
            <v>40.411237999999997</v>
          </cell>
          <cell r="BJ126">
            <v>45.2423</v>
          </cell>
          <cell r="BK126">
            <v>50.289873999999998</v>
          </cell>
          <cell r="BL126">
            <v>55.367083999999998</v>
          </cell>
          <cell r="BM126">
            <v>60.598876609999998</v>
          </cell>
          <cell r="BN126">
            <v>4.6905000000000001</v>
          </cell>
          <cell r="BO126">
            <v>4.9841999999999995</v>
          </cell>
          <cell r="BP126">
            <v>5.2439</v>
          </cell>
          <cell r="BQ126">
            <v>4.5724999999999998</v>
          </cell>
          <cell r="BR126">
            <v>6.059899999999999</v>
          </cell>
          <cell r="BS126">
            <v>5.5695000000000014</v>
          </cell>
          <cell r="BT126">
            <v>5.5384999999999991</v>
          </cell>
          <cell r="BU126">
            <v>3.7522379999999984</v>
          </cell>
          <cell r="BV126">
            <v>4.8310620000000029</v>
          </cell>
          <cell r="BW126">
            <v>5.0475739999999973</v>
          </cell>
          <cell r="BX126">
            <v>5.0772100000000009</v>
          </cell>
          <cell r="BY126">
            <v>5.2317926099999994</v>
          </cell>
          <cell r="BZ126">
            <v>4.7892000000000001</v>
          </cell>
          <cell r="CA126">
            <v>9.5905000000000005</v>
          </cell>
          <cell r="CB126">
            <v>14.763500000000001</v>
          </cell>
          <cell r="CC126">
            <v>19.470099999999999</v>
          </cell>
          <cell r="CD126">
            <v>24.960100000000001</v>
          </cell>
          <cell r="CE126">
            <v>30.209323999999999</v>
          </cell>
          <cell r="CF126">
            <v>35.450620999999998</v>
          </cell>
          <cell r="CG126">
            <v>39.358421999999997</v>
          </cell>
          <cell r="CH126">
            <v>44.429698000000002</v>
          </cell>
          <cell r="CI126">
            <v>50.021915</v>
          </cell>
          <cell r="CJ126">
            <v>55.368017000000002</v>
          </cell>
          <cell r="CK126">
            <v>60.260860999999998</v>
          </cell>
          <cell r="CL126">
            <v>4.7892000000000001</v>
          </cell>
          <cell r="CM126">
            <v>4.8013000000000003</v>
          </cell>
          <cell r="CN126">
            <v>5.173</v>
          </cell>
          <cell r="CO126">
            <v>4.7065999999999981</v>
          </cell>
          <cell r="CP126">
            <v>5.490000000000002</v>
          </cell>
          <cell r="CQ126">
            <v>5.2492239999999981</v>
          </cell>
          <cell r="CR126">
            <v>5.2412969999999994</v>
          </cell>
          <cell r="CS126">
            <v>3.9078009999999992</v>
          </cell>
          <cell r="CT126">
            <v>5.0712760000000046</v>
          </cell>
          <cell r="CU126">
            <v>5.592216999999998</v>
          </cell>
          <cell r="CV126">
            <v>5.3461020000000019</v>
          </cell>
          <cell r="CW126">
            <v>4.8928439999999966</v>
          </cell>
          <cell r="CX126">
            <v>4.5258620000000001</v>
          </cell>
          <cell r="CY126">
            <v>9.7854659999999996</v>
          </cell>
          <cell r="CZ126">
            <v>15.606024</v>
          </cell>
          <cell r="DA126">
            <v>20.708271</v>
          </cell>
          <cell r="DB126">
            <v>26.345676999999998</v>
          </cell>
          <cell r="DC126">
            <v>31.796209999999999</v>
          </cell>
          <cell r="DD126">
            <v>37.088827999999999</v>
          </cell>
          <cell r="DE126">
            <v>40.801291999999997</v>
          </cell>
          <cell r="DF126">
            <v>45.799294000000003</v>
          </cell>
          <cell r="DG126">
            <v>51.433117000000003</v>
          </cell>
          <cell r="DH126">
            <v>56.8994</v>
          </cell>
          <cell r="DI126">
            <v>62.351785</v>
          </cell>
          <cell r="DJ126">
            <v>4.5258620000000001</v>
          </cell>
          <cell r="DK126">
            <v>5.2596039999999995</v>
          </cell>
          <cell r="DL126">
            <v>5.8205580000000001</v>
          </cell>
          <cell r="DM126">
            <v>5.1022470000000002</v>
          </cell>
          <cell r="DN126">
            <v>5.6374059999999986</v>
          </cell>
          <cell r="DO126">
            <v>5.4505330000000001</v>
          </cell>
          <cell r="DP126">
            <v>5.2926180000000009</v>
          </cell>
          <cell r="DQ126">
            <v>3.7124639999999971</v>
          </cell>
          <cell r="DR126">
            <v>4.9980020000000067</v>
          </cell>
          <cell r="DS126">
            <v>5.6338229999999996</v>
          </cell>
          <cell r="DT126">
            <v>5.4662829999999971</v>
          </cell>
          <cell r="DU126">
            <v>5.4523849999999996</v>
          </cell>
        </row>
        <row r="127">
          <cell r="A127" t="str">
            <v>CE-MARETI-110</v>
          </cell>
          <cell r="B127" t="str">
            <v>CE</v>
          </cell>
          <cell r="C127" t="str">
            <v>MARETI</v>
          </cell>
          <cell r="D127">
            <v>110</v>
          </cell>
          <cell r="E127" t="str">
            <v>Costi Diretti</v>
          </cell>
          <cell r="F127">
            <v>-2.6977329999999999</v>
          </cell>
          <cell r="G127">
            <v>-5.7076406200000003</v>
          </cell>
          <cell r="H127">
            <v>-8.4393470299999969</v>
          </cell>
          <cell r="I127">
            <v>-11.259436579999994</v>
          </cell>
          <cell r="R127">
            <v>-2.6977329999999999</v>
          </cell>
          <cell r="S127">
            <v>-3.0099076200000003</v>
          </cell>
          <cell r="T127">
            <v>-2.7317064099999966</v>
          </cell>
          <cell r="U127">
            <v>-2.8200895499999969</v>
          </cell>
          <cell r="V127">
            <v>11.259436579999994</v>
          </cell>
          <cell r="W127">
            <v>0</v>
          </cell>
          <cell r="X127">
            <v>0</v>
          </cell>
          <cell r="Y127">
            <v>0</v>
          </cell>
          <cell r="Z127">
            <v>0</v>
          </cell>
          <cell r="AA127">
            <v>0</v>
          </cell>
          <cell r="AB127">
            <v>0</v>
          </cell>
          <cell r="AC127">
            <v>0</v>
          </cell>
          <cell r="AD127">
            <v>-2.6638999999999999</v>
          </cell>
          <cell r="AE127">
            <v>-5.2891000000000004</v>
          </cell>
          <cell r="AF127">
            <v>-8.0002999999999993</v>
          </cell>
          <cell r="AG127">
            <v>-10.721200000000001</v>
          </cell>
          <cell r="AH127">
            <v>-13.605599999999999</v>
          </cell>
          <cell r="AI127">
            <v>-16.492799999999999</v>
          </cell>
          <cell r="AJ127">
            <v>-19.4008</v>
          </cell>
          <cell r="AK127">
            <v>-21.353199999999998</v>
          </cell>
          <cell r="AL127">
            <v>-24.262</v>
          </cell>
          <cell r="AM127">
            <v>-27.257300000000001</v>
          </cell>
          <cell r="AN127">
            <v>-30.137400000000003</v>
          </cell>
          <cell r="AO127">
            <v>-32.787699999999994</v>
          </cell>
          <cell r="AP127">
            <v>-2.6638999999999999</v>
          </cell>
          <cell r="AQ127">
            <v>-2.6252000000000004</v>
          </cell>
          <cell r="AR127">
            <v>-2.7111999999999989</v>
          </cell>
          <cell r="AS127">
            <v>-2.7209000000000021</v>
          </cell>
          <cell r="AT127">
            <v>-2.8843999999999976</v>
          </cell>
          <cell r="AU127">
            <v>-2.8872</v>
          </cell>
          <cell r="AV127">
            <v>-2.9080000000000013</v>
          </cell>
          <cell r="AW127">
            <v>-1.9523999999999972</v>
          </cell>
          <cell r="AX127">
            <v>-2.9088000000000029</v>
          </cell>
          <cell r="AY127">
            <v>-2.9953000000000003</v>
          </cell>
          <cell r="AZ127">
            <v>-2.8801000000000023</v>
          </cell>
          <cell r="BA127">
            <v>-2.6502999999999908</v>
          </cell>
          <cell r="BB127">
            <v>-2.4309000000000003</v>
          </cell>
          <cell r="BC127">
            <v>-5.0345369999999994</v>
          </cell>
          <cell r="BD127">
            <v>-7.8206000000000007</v>
          </cell>
          <cell r="BE127">
            <v>-10.216799999999999</v>
          </cell>
          <cell r="BF127">
            <v>-13.539200000000001</v>
          </cell>
          <cell r="BG127">
            <v>-16.653100000000002</v>
          </cell>
          <cell r="BH127">
            <v>-19.8399</v>
          </cell>
          <cell r="BI127">
            <v>-21.997129000000001</v>
          </cell>
          <cell r="BJ127">
            <v>-24.893300000000004</v>
          </cell>
          <cell r="BK127">
            <v>-27.736856</v>
          </cell>
          <cell r="BL127">
            <v>-30.876887</v>
          </cell>
          <cell r="BM127">
            <v>-34.011422219999993</v>
          </cell>
          <cell r="BN127">
            <v>-2.4309000000000003</v>
          </cell>
          <cell r="BO127">
            <v>-2.6036369999999991</v>
          </cell>
          <cell r="BP127">
            <v>-2.7860630000000013</v>
          </cell>
          <cell r="BQ127">
            <v>-2.3961999999999986</v>
          </cell>
          <cell r="BR127">
            <v>-3.3224000000000018</v>
          </cell>
          <cell r="BS127">
            <v>-3.113900000000001</v>
          </cell>
          <cell r="BT127">
            <v>-3.1867999999999981</v>
          </cell>
          <cell r="BU127">
            <v>-2.157229000000001</v>
          </cell>
          <cell r="BV127">
            <v>-2.8961710000000025</v>
          </cell>
          <cell r="BW127">
            <v>-2.843555999999996</v>
          </cell>
          <cell r="BX127">
            <v>-3.1400310000000005</v>
          </cell>
          <cell r="BY127">
            <v>-3.134535219999993</v>
          </cell>
          <cell r="BZ127">
            <v>-2.8342999999999998</v>
          </cell>
          <cell r="CA127">
            <v>-5.7096</v>
          </cell>
          <cell r="CB127">
            <v>-8.7821999999999996</v>
          </cell>
          <cell r="CC127">
            <v>-11.626999999999999</v>
          </cell>
          <cell r="CD127">
            <v>-12.747300000000001</v>
          </cell>
          <cell r="CE127">
            <v>-15.446241000000001</v>
          </cell>
          <cell r="CF127">
            <v>-18.140851000000001</v>
          </cell>
          <cell r="CG127">
            <v>-20.066645000000001</v>
          </cell>
          <cell r="CH127">
            <v>-22.707915</v>
          </cell>
          <cell r="CI127">
            <v>-25.550992000000001</v>
          </cell>
          <cell r="CJ127">
            <v>-28.296544000000001</v>
          </cell>
          <cell r="CK127">
            <v>-31.001218000000001</v>
          </cell>
          <cell r="CL127">
            <v>-2.8342999999999998</v>
          </cell>
          <cell r="CM127">
            <v>-2.8753000000000002</v>
          </cell>
          <cell r="CN127">
            <v>-3.0725999999999996</v>
          </cell>
          <cell r="CO127">
            <v>-2.8447999999999993</v>
          </cell>
          <cell r="CP127">
            <v>-1.1203000000000021</v>
          </cell>
          <cell r="CQ127">
            <v>-2.6989409999999996</v>
          </cell>
          <cell r="CR127">
            <v>-2.6946100000000008</v>
          </cell>
          <cell r="CS127">
            <v>-1.9257939999999998</v>
          </cell>
          <cell r="CT127">
            <v>-2.6412699999999987</v>
          </cell>
          <cell r="CU127">
            <v>-2.843077000000001</v>
          </cell>
          <cell r="CV127">
            <v>-2.745552</v>
          </cell>
          <cell r="CW127">
            <v>-2.7046740000000007</v>
          </cell>
          <cell r="CX127">
            <v>-2.741806</v>
          </cell>
          <cell r="CY127">
            <v>-6.0006599999999999</v>
          </cell>
          <cell r="CZ127">
            <v>-9.592193</v>
          </cell>
          <cell r="DA127">
            <v>-12.725986000000001</v>
          </cell>
          <cell r="DB127">
            <v>-14.073084999999999</v>
          </cell>
          <cell r="DC127">
            <v>-16.845113000000001</v>
          </cell>
          <cell r="DD127">
            <v>-19.611508999999998</v>
          </cell>
          <cell r="DE127">
            <v>-21.412175000000001</v>
          </cell>
          <cell r="DF127">
            <v>-24.039122999999996</v>
          </cell>
          <cell r="DG127">
            <v>-26.962855999999999</v>
          </cell>
          <cell r="DH127">
            <v>-29.836312</v>
          </cell>
          <cell r="DI127">
            <v>-32.661563999999998</v>
          </cell>
          <cell r="DJ127">
            <v>-2.741806</v>
          </cell>
          <cell r="DK127">
            <v>-3.2588539999999999</v>
          </cell>
          <cell r="DL127">
            <v>-3.5915330000000001</v>
          </cell>
          <cell r="DM127">
            <v>-3.1337930000000007</v>
          </cell>
          <cell r="DN127">
            <v>-1.3470989999999983</v>
          </cell>
          <cell r="DO127">
            <v>-2.7720280000000024</v>
          </cell>
          <cell r="DP127">
            <v>-2.7663959999999967</v>
          </cell>
          <cell r="DQ127">
            <v>-1.8006660000000032</v>
          </cell>
          <cell r="DR127">
            <v>-2.6269479999999952</v>
          </cell>
          <cell r="DS127">
            <v>-2.9237330000000021</v>
          </cell>
          <cell r="DT127">
            <v>-2.8734560000000009</v>
          </cell>
          <cell r="DU127">
            <v>-2.825251999999999</v>
          </cell>
        </row>
        <row r="128">
          <cell r="A128" t="str">
            <v>CE-MARETI-120</v>
          </cell>
          <cell r="B128" t="str">
            <v>CE</v>
          </cell>
          <cell r="C128" t="str">
            <v>MARETI</v>
          </cell>
          <cell r="D128">
            <v>120</v>
          </cell>
          <cell r="E128" t="str">
            <v>Margine Diretto</v>
          </cell>
          <cell r="F128">
            <v>2.2918259999999999</v>
          </cell>
          <cell r="G128">
            <v>4.5152725500000015</v>
          </cell>
          <cell r="H128">
            <v>6.5146809200000018</v>
          </cell>
          <cell r="I128">
            <v>8.6522132800000069</v>
          </cell>
          <cell r="J128">
            <v>0</v>
          </cell>
          <cell r="K128">
            <v>0</v>
          </cell>
          <cell r="L128">
            <v>0</v>
          </cell>
          <cell r="M128">
            <v>0</v>
          </cell>
          <cell r="N128">
            <v>0</v>
          </cell>
          <cell r="O128">
            <v>0</v>
          </cell>
          <cell r="P128">
            <v>0</v>
          </cell>
          <cell r="Q128">
            <v>0</v>
          </cell>
          <cell r="R128">
            <v>2.2918259999999999</v>
          </cell>
          <cell r="S128">
            <v>2.2234465500000016</v>
          </cell>
          <cell r="T128">
            <v>1.9994083700000003</v>
          </cell>
          <cell r="U128">
            <v>2.1375323600000051</v>
          </cell>
          <cell r="V128">
            <v>-8.6522132800000069</v>
          </cell>
          <cell r="W128">
            <v>0</v>
          </cell>
          <cell r="X128">
            <v>0</v>
          </cell>
          <cell r="Y128">
            <v>0</v>
          </cell>
          <cell r="Z128">
            <v>0</v>
          </cell>
          <cell r="AA128">
            <v>0</v>
          </cell>
          <cell r="AB128">
            <v>0</v>
          </cell>
          <cell r="AC128">
            <v>0</v>
          </cell>
          <cell r="AD128">
            <v>1.9063999999999997</v>
          </cell>
          <cell r="AE128">
            <v>3.7781999999999991</v>
          </cell>
          <cell r="AF128">
            <v>5.6845999999999997</v>
          </cell>
          <cell r="AG128">
            <v>7.7161999999999988</v>
          </cell>
          <cell r="AH128">
            <v>9.8661999999999992</v>
          </cell>
          <cell r="AI128">
            <v>11.924700000000001</v>
          </cell>
          <cell r="AJ128">
            <v>14.138699999999996</v>
          </cell>
          <cell r="AK128">
            <v>15.4008</v>
          </cell>
          <cell r="AL128">
            <v>17.5426</v>
          </cell>
          <cell r="AM128">
            <v>19.862000000000002</v>
          </cell>
          <cell r="AN128">
            <v>21.876000000000001</v>
          </cell>
          <cell r="AO128">
            <v>23.890300000000003</v>
          </cell>
          <cell r="AP128">
            <v>1.9063999999999997</v>
          </cell>
          <cell r="AQ128">
            <v>1.8717999999999995</v>
          </cell>
          <cell r="AR128">
            <v>1.9064000000000005</v>
          </cell>
          <cell r="AS128">
            <v>2.0315999999999992</v>
          </cell>
          <cell r="AT128">
            <v>2.1500000000000004</v>
          </cell>
          <cell r="AU128">
            <v>2.0585000000000022</v>
          </cell>
          <cell r="AV128">
            <v>2.2139999999999951</v>
          </cell>
          <cell r="AW128">
            <v>1.2621000000000038</v>
          </cell>
          <cell r="AX128">
            <v>2.1417999999999999</v>
          </cell>
          <cell r="AY128">
            <v>2.3194000000000017</v>
          </cell>
          <cell r="AZ128">
            <v>2.0139999999999993</v>
          </cell>
          <cell r="BA128">
            <v>2.0143000000000022</v>
          </cell>
          <cell r="BB128">
            <v>2.2595999999999998</v>
          </cell>
          <cell r="BC128">
            <v>4.6401630000000003</v>
          </cell>
          <cell r="BD128">
            <v>7.097999999999999</v>
          </cell>
          <cell r="BE128">
            <v>9.2743000000000002</v>
          </cell>
          <cell r="BF128">
            <v>12.011799999999997</v>
          </cell>
          <cell r="BG128">
            <v>14.467399999999998</v>
          </cell>
          <cell r="BH128">
            <v>16.819099999999999</v>
          </cell>
          <cell r="BI128">
            <v>18.414108999999996</v>
          </cell>
          <cell r="BJ128">
            <v>20.348999999999997</v>
          </cell>
          <cell r="BK128">
            <v>22.553017999999998</v>
          </cell>
          <cell r="BL128">
            <v>24.490196999999998</v>
          </cell>
          <cell r="BM128">
            <v>26.587454390000005</v>
          </cell>
          <cell r="BN128">
            <v>2.2595999999999998</v>
          </cell>
          <cell r="BO128">
            <v>2.3805630000000004</v>
          </cell>
          <cell r="BP128">
            <v>2.4578369999999987</v>
          </cell>
          <cell r="BQ128">
            <v>2.1763000000000012</v>
          </cell>
          <cell r="BR128">
            <v>2.7374999999999972</v>
          </cell>
          <cell r="BS128">
            <v>2.4556000000000004</v>
          </cell>
          <cell r="BT128">
            <v>2.351700000000001</v>
          </cell>
          <cell r="BU128">
            <v>1.5950089999999975</v>
          </cell>
          <cell r="BV128">
            <v>1.9348910000000004</v>
          </cell>
          <cell r="BW128">
            <v>2.2040180000000014</v>
          </cell>
          <cell r="BX128">
            <v>1.9371790000000004</v>
          </cell>
          <cell r="BY128">
            <v>2.0972573900000064</v>
          </cell>
          <cell r="BZ128">
            <v>1.9549000000000003</v>
          </cell>
          <cell r="CA128">
            <v>3.8809000000000005</v>
          </cell>
          <cell r="CB128">
            <v>5.9813000000000009</v>
          </cell>
          <cell r="CC128">
            <v>7.8430999999999997</v>
          </cell>
          <cell r="CD128">
            <v>12.2128</v>
          </cell>
          <cell r="CE128">
            <v>14.763082999999998</v>
          </cell>
          <cell r="CF128">
            <v>17.309769999999997</v>
          </cell>
          <cell r="CG128">
            <v>19.291776999999996</v>
          </cell>
          <cell r="CH128">
            <v>21.721783000000002</v>
          </cell>
          <cell r="CI128">
            <v>24.470922999999999</v>
          </cell>
          <cell r="CJ128">
            <v>27.071473000000001</v>
          </cell>
          <cell r="CK128">
            <v>29.259642999999997</v>
          </cell>
          <cell r="CL128">
            <v>1.9549000000000003</v>
          </cell>
          <cell r="CM128">
            <v>1.9260000000000002</v>
          </cell>
          <cell r="CN128">
            <v>2.1004000000000005</v>
          </cell>
          <cell r="CO128">
            <v>1.8617999999999988</v>
          </cell>
          <cell r="CP128">
            <v>4.3696999999999999</v>
          </cell>
          <cell r="CQ128">
            <v>2.5502829999999985</v>
          </cell>
          <cell r="CR128">
            <v>2.5466869999999986</v>
          </cell>
          <cell r="CS128">
            <v>1.9820069999999994</v>
          </cell>
          <cell r="CT128">
            <v>2.4300060000000059</v>
          </cell>
          <cell r="CU128">
            <v>2.749139999999997</v>
          </cell>
          <cell r="CV128">
            <v>2.6005500000000019</v>
          </cell>
          <cell r="CW128">
            <v>2.188169999999996</v>
          </cell>
          <cell r="CX128">
            <v>1.7840560000000001</v>
          </cell>
          <cell r="CY128">
            <v>3.7848059999999997</v>
          </cell>
          <cell r="CZ128">
            <v>6.0138309999999997</v>
          </cell>
          <cell r="DA128">
            <v>7.9822849999999992</v>
          </cell>
          <cell r="DB128">
            <v>12.272592</v>
          </cell>
          <cell r="DC128">
            <v>14.951096999999997</v>
          </cell>
          <cell r="DD128">
            <v>17.477319000000001</v>
          </cell>
          <cell r="DE128">
            <v>19.389116999999995</v>
          </cell>
          <cell r="DF128">
            <v>21.760171000000007</v>
          </cell>
          <cell r="DG128">
            <v>24.470261000000004</v>
          </cell>
          <cell r="DH128">
            <v>27.063088</v>
          </cell>
          <cell r="DI128">
            <v>29.690221000000001</v>
          </cell>
          <cell r="DJ128">
            <v>1.7840560000000001</v>
          </cell>
          <cell r="DK128">
            <v>2.0007499999999996</v>
          </cell>
          <cell r="DL128">
            <v>2.229025</v>
          </cell>
          <cell r="DM128">
            <v>1.9684539999999995</v>
          </cell>
          <cell r="DN128">
            <v>4.2903070000000003</v>
          </cell>
          <cell r="DO128">
            <v>2.6785049999999977</v>
          </cell>
          <cell r="DP128">
            <v>2.5262220000000042</v>
          </cell>
          <cell r="DQ128">
            <v>1.9117979999999939</v>
          </cell>
          <cell r="DR128">
            <v>2.3710540000000115</v>
          </cell>
          <cell r="DS128">
            <v>2.7100899999999974</v>
          </cell>
          <cell r="DT128">
            <v>2.5928269999999962</v>
          </cell>
          <cell r="DU128">
            <v>2.6271330000000006</v>
          </cell>
        </row>
        <row r="129">
          <cell r="A129" t="str">
            <v>CE-MARETI-130</v>
          </cell>
          <cell r="B129" t="str">
            <v>CE</v>
          </cell>
          <cell r="C129" t="str">
            <v>MARETI</v>
          </cell>
          <cell r="D129">
            <v>130</v>
          </cell>
          <cell r="E129" t="str">
            <v>MD %</v>
          </cell>
          <cell r="F129">
            <v>0.45932436113091357</v>
          </cell>
          <cell r="G129">
            <v>0.44168159064976198</v>
          </cell>
          <cell r="H129">
            <v>0.43564723442957071</v>
          </cell>
          <cell r="I129">
            <v>0.43453020421884853</v>
          </cell>
          <cell r="J129" t="e">
            <v>#DIV/0!</v>
          </cell>
          <cell r="K129" t="e">
            <v>#DIV/0!</v>
          </cell>
          <cell r="L129" t="e">
            <v>#DIV/0!</v>
          </cell>
          <cell r="M129" t="e">
            <v>#DIV/0!</v>
          </cell>
          <cell r="N129" t="e">
            <v>#DIV/0!</v>
          </cell>
          <cell r="O129" t="e">
            <v>#DIV/0!</v>
          </cell>
          <cell r="P129" t="e">
            <v>#DIV/0!</v>
          </cell>
          <cell r="Q129" t="e">
            <v>#DIV/0!</v>
          </cell>
          <cell r="R129">
            <v>0.45932436113091357</v>
          </cell>
          <cell r="S129">
            <v>0.42486070649409169</v>
          </cell>
          <cell r="T129">
            <v>0.42260829909520853</v>
          </cell>
          <cell r="U129">
            <v>0.4311608264616541</v>
          </cell>
          <cell r="V129">
            <v>0.43453020421884853</v>
          </cell>
          <cell r="W129" t="e">
            <v>#DIV/0!</v>
          </cell>
          <cell r="X129" t="e">
            <v>#DIV/0!</v>
          </cell>
          <cell r="Y129" t="e">
            <v>#DIV/0!</v>
          </cell>
          <cell r="Z129" t="e">
            <v>#DIV/0!</v>
          </cell>
          <cell r="AA129" t="e">
            <v>#DIV/0!</v>
          </cell>
          <cell r="AB129" t="e">
            <v>#DIV/0!</v>
          </cell>
          <cell r="AC129" t="e">
            <v>#DIV/0!</v>
          </cell>
          <cell r="AD129">
            <v>0.41712797846968469</v>
          </cell>
          <cell r="AE129">
            <v>0.41668412868218757</v>
          </cell>
          <cell r="AF129">
            <v>0.41539214754948883</v>
          </cell>
          <cell r="AG129">
            <v>0.41850803258593938</v>
          </cell>
          <cell r="AH129">
            <v>0.42034270912328836</v>
          </cell>
          <cell r="AI129">
            <v>0.41962523093164428</v>
          </cell>
          <cell r="AJ129">
            <v>0.42155369042472302</v>
          </cell>
          <cell r="AK129">
            <v>0.41902377972465588</v>
          </cell>
          <cell r="AL129">
            <v>0.41963324610210362</v>
          </cell>
          <cell r="AM129">
            <v>0.42152578667340135</v>
          </cell>
          <cell r="AN129">
            <v>0.42058392644972253</v>
          </cell>
          <cell r="AO129">
            <v>0.42150922756625153</v>
          </cell>
          <cell r="AP129">
            <v>0.41712797846968469</v>
          </cell>
          <cell r="AQ129">
            <v>0.41623304425172325</v>
          </cell>
          <cell r="AR129">
            <v>0.41285516285516299</v>
          </cell>
          <cell r="AS129">
            <v>0.42748027354024171</v>
          </cell>
          <cell r="AT129">
            <v>0.42706181471476268</v>
          </cell>
          <cell r="AU129">
            <v>0.41622015083810204</v>
          </cell>
          <cell r="AV129">
            <v>0.43225302616165495</v>
          </cell>
          <cell r="AW129">
            <v>0.39262715818945509</v>
          </cell>
          <cell r="AX129">
            <v>0.4240684275135625</v>
          </cell>
          <cell r="AY129">
            <v>0.43641221517677403</v>
          </cell>
          <cell r="AZ129">
            <v>0.41151590690831791</v>
          </cell>
          <cell r="BA129">
            <v>0.43182695193585841</v>
          </cell>
          <cell r="BB129">
            <v>0.48173968660057559</v>
          </cell>
          <cell r="BC129">
            <v>0.47961828273744928</v>
          </cell>
          <cell r="BD129">
            <v>0.47578190983068108</v>
          </cell>
          <cell r="BE129">
            <v>0.47582229838233864</v>
          </cell>
          <cell r="BF129">
            <v>0.47011075887440795</v>
          </cell>
          <cell r="BG129">
            <v>0.46488327629697457</v>
          </cell>
          <cell r="BH129">
            <v>0.4587986579011975</v>
          </cell>
          <cell r="BI129">
            <v>0.45566802482022445</v>
          </cell>
          <cell r="BJ129">
            <v>0.44977819430046651</v>
          </cell>
          <cell r="BK129">
            <v>0.44846041968607836</v>
          </cell>
          <cell r="BL129">
            <v>0.44232412528714715</v>
          </cell>
          <cell r="BM129">
            <v>0.43874500448433323</v>
          </cell>
          <cell r="BN129">
            <v>0.48173968660057559</v>
          </cell>
          <cell r="BO129">
            <v>0.47762188515709658</v>
          </cell>
          <cell r="BP129">
            <v>0.46870401800186862</v>
          </cell>
          <cell r="BQ129">
            <v>0.47595407326407901</v>
          </cell>
          <cell r="BR129">
            <v>0.45174012772487954</v>
          </cell>
          <cell r="BS129">
            <v>0.44090133764251727</v>
          </cell>
          <cell r="BT129">
            <v>0.42460955132256051</v>
          </cell>
          <cell r="BU129">
            <v>0.42508204436925329</v>
          </cell>
          <cell r="BV129">
            <v>0.40051048817009577</v>
          </cell>
          <cell r="BW129">
            <v>0.43664897235781042</v>
          </cell>
          <cell r="BX129">
            <v>0.38154399758922719</v>
          </cell>
          <cell r="BY129">
            <v>0.4008678375345629</v>
          </cell>
          <cell r="BZ129">
            <v>0.40818925916645793</v>
          </cell>
          <cell r="CA129">
            <v>0.40466086231166259</v>
          </cell>
          <cell r="CB129">
            <v>0.40514105733735228</v>
          </cell>
          <cell r="CC129">
            <v>0.40282792589663124</v>
          </cell>
          <cell r="CD129">
            <v>0.48929291148673282</v>
          </cell>
          <cell r="CE129">
            <v>0.48869292805095538</v>
          </cell>
          <cell r="CF129">
            <v>0.48827832945436972</v>
          </cell>
          <cell r="CG129">
            <v>0.49015626185419725</v>
          </cell>
          <cell r="CH129">
            <v>0.48890233284952783</v>
          </cell>
          <cell r="CI129">
            <v>0.48920404186844907</v>
          </cell>
          <cell r="CJ129">
            <v>0.48893701575044668</v>
          </cell>
          <cell r="CK129">
            <v>0.48554970032704969</v>
          </cell>
          <cell r="CL129">
            <v>0.40818925916645793</v>
          </cell>
          <cell r="CM129">
            <v>0.40114135754899716</v>
          </cell>
          <cell r="CN129">
            <v>0.40603131645080232</v>
          </cell>
          <cell r="CO129">
            <v>0.39557217524327531</v>
          </cell>
          <cell r="CP129">
            <v>0.79593806921675747</v>
          </cell>
          <cell r="CQ129">
            <v>0.48584000225557139</v>
          </cell>
          <cell r="CR129">
            <v>0.48588870273903556</v>
          </cell>
          <cell r="CS129">
            <v>0.50719240821116529</v>
          </cell>
          <cell r="CT129">
            <v>0.47917052828518969</v>
          </cell>
          <cell r="CU129">
            <v>0.49160109487882858</v>
          </cell>
          <cell r="CV129">
            <v>0.48643853035351758</v>
          </cell>
          <cell r="CW129">
            <v>0.44721842756482683</v>
          </cell>
          <cell r="CX129">
            <v>0.39419142695910747</v>
          </cell>
          <cell r="CY129">
            <v>0.38677830979127614</v>
          </cell>
          <cell r="CZ129">
            <v>0.38535318156629772</v>
          </cell>
          <cell r="DA129">
            <v>0.38546361499711873</v>
          </cell>
          <cell r="DB129">
            <v>0.46582944139184579</v>
          </cell>
          <cell r="DC129">
            <v>0.47021632452421208</v>
          </cell>
          <cell r="DD129">
            <v>0.47122866756533804</v>
          </cell>
          <cell r="DE129">
            <v>0.47520840761611166</v>
          </cell>
          <cell r="DF129">
            <v>0.47512022783582658</v>
          </cell>
          <cell r="DG129">
            <v>0.47576857922104943</v>
          </cell>
          <cell r="DH129">
            <v>0.47563046359012573</v>
          </cell>
          <cell r="DI129">
            <v>0.47617275110888968</v>
          </cell>
          <cell r="DJ129">
            <v>0.39419142695910747</v>
          </cell>
          <cell r="DK129">
            <v>0.38039936086443005</v>
          </cell>
          <cell r="DL129">
            <v>0.38295726973255828</v>
          </cell>
          <cell r="DM129">
            <v>0.38580139299410621</v>
          </cell>
          <cell r="DN129">
            <v>0.76104275618963779</v>
          </cell>
          <cell r="DO129">
            <v>0.49142074729205337</v>
          </cell>
          <cell r="DP129">
            <v>0.47731047281326627</v>
          </cell>
          <cell r="DQ129">
            <v>0.51496741786586897</v>
          </cell>
          <cell r="DR129">
            <v>0.4744003703880087</v>
          </cell>
          <cell r="DS129">
            <v>0.48103925167688044</v>
          </cell>
          <cell r="DT129">
            <v>0.47433091188290061</v>
          </cell>
          <cell r="DU129">
            <v>0.48183189558330908</v>
          </cell>
        </row>
        <row r="130">
          <cell r="A130" t="str">
            <v>CE-MARETI-140</v>
          </cell>
          <cell r="B130" t="str">
            <v>CE</v>
          </cell>
          <cell r="C130" t="str">
            <v>MARETI</v>
          </cell>
          <cell r="D130">
            <v>140</v>
          </cell>
          <cell r="E130" t="str">
            <v>Fondi rettificativi dell'attivo</v>
          </cell>
          <cell r="F130">
            <v>0</v>
          </cell>
          <cell r="G130">
            <v>0</v>
          </cell>
          <cell r="H130">
            <v>0</v>
          </cell>
          <cell r="I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cell r="BX130">
            <v>0</v>
          </cell>
          <cell r="BY130">
            <v>0</v>
          </cell>
          <cell r="BZ130">
            <v>0</v>
          </cell>
          <cell r="CA130">
            <v>0</v>
          </cell>
          <cell r="CB130">
            <v>0</v>
          </cell>
          <cell r="CC130">
            <v>0</v>
          </cell>
          <cell r="CD130">
            <v>0</v>
          </cell>
          <cell r="CE130">
            <v>0</v>
          </cell>
          <cell r="CF130">
            <v>0</v>
          </cell>
          <cell r="CG130">
            <v>0</v>
          </cell>
          <cell r="CH130">
            <v>0</v>
          </cell>
          <cell r="CI130">
            <v>0</v>
          </cell>
          <cell r="CJ130">
            <v>0</v>
          </cell>
          <cell r="CK130">
            <v>0</v>
          </cell>
          <cell r="CL130">
            <v>0</v>
          </cell>
          <cell r="CM130">
            <v>0</v>
          </cell>
          <cell r="CN130">
            <v>0</v>
          </cell>
          <cell r="CO130">
            <v>0</v>
          </cell>
          <cell r="CP130">
            <v>0</v>
          </cell>
          <cell r="CQ130">
            <v>0</v>
          </cell>
          <cell r="CR130">
            <v>0</v>
          </cell>
          <cell r="CS130">
            <v>0</v>
          </cell>
          <cell r="CT130">
            <v>0</v>
          </cell>
          <cell r="CU130">
            <v>0</v>
          </cell>
          <cell r="CV130">
            <v>0</v>
          </cell>
          <cell r="CW130">
            <v>0</v>
          </cell>
          <cell r="CX130">
            <v>0</v>
          </cell>
          <cell r="CY130">
            <v>0</v>
          </cell>
          <cell r="CZ130">
            <v>0</v>
          </cell>
          <cell r="DA130">
            <v>0</v>
          </cell>
          <cell r="DB130">
            <v>0</v>
          </cell>
          <cell r="DC130">
            <v>0</v>
          </cell>
          <cell r="DD130">
            <v>0</v>
          </cell>
          <cell r="DE130">
            <v>0</v>
          </cell>
          <cell r="DF130">
            <v>0</v>
          </cell>
          <cell r="DG130">
            <v>0</v>
          </cell>
          <cell r="DH130">
            <v>0</v>
          </cell>
          <cell r="DI130">
            <v>0</v>
          </cell>
          <cell r="DJ130">
            <v>0</v>
          </cell>
          <cell r="DK130">
            <v>0</v>
          </cell>
          <cell r="DL130">
            <v>0</v>
          </cell>
          <cell r="DM130">
            <v>0</v>
          </cell>
          <cell r="DN130">
            <v>0</v>
          </cell>
          <cell r="DO130">
            <v>0</v>
          </cell>
          <cell r="DP130">
            <v>0</v>
          </cell>
          <cell r="DQ130">
            <v>0</v>
          </cell>
          <cell r="DR130">
            <v>0</v>
          </cell>
          <cell r="DS130">
            <v>0</v>
          </cell>
          <cell r="DT130">
            <v>0</v>
          </cell>
          <cell r="DU130">
            <v>0</v>
          </cell>
        </row>
        <row r="131">
          <cell r="A131" t="str">
            <v>CE-MARETI-150</v>
          </cell>
          <cell r="B131" t="str">
            <v>CE</v>
          </cell>
          <cell r="C131" t="str">
            <v>MARETI</v>
          </cell>
          <cell r="D131">
            <v>150</v>
          </cell>
          <cell r="E131" t="str">
            <v>Altri Fondi</v>
          </cell>
          <cell r="F131">
            <v>-4.1667000000000003E-2</v>
          </cell>
          <cell r="G131">
            <v>-5.8334000000000004E-2</v>
          </cell>
          <cell r="H131">
            <v>-0.10001399999999999</v>
          </cell>
          <cell r="I131">
            <v>-0.13467999999999999</v>
          </cell>
          <cell r="R131">
            <v>-4.1667000000000003E-2</v>
          </cell>
          <cell r="S131">
            <v>-1.6667000000000001E-2</v>
          </cell>
          <cell r="T131">
            <v>-4.1679999999999988E-2</v>
          </cell>
          <cell r="U131">
            <v>-3.4666000000000002E-2</v>
          </cell>
          <cell r="V131">
            <v>0.13467999999999999</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cell r="BB131">
            <v>9.4999999999999998E-3</v>
          </cell>
          <cell r="BC131">
            <v>9.4999999999999998E-3</v>
          </cell>
          <cell r="BD131">
            <v>9.4999999999999998E-3</v>
          </cell>
          <cell r="BE131">
            <v>-0.2205</v>
          </cell>
          <cell r="BF131">
            <v>-0.2893</v>
          </cell>
          <cell r="BG131">
            <v>-0.33129999999999998</v>
          </cell>
          <cell r="BH131">
            <v>-0.33129999999999998</v>
          </cell>
          <cell r="BI131">
            <v>-0.331285</v>
          </cell>
          <cell r="BJ131">
            <v>-0.1263</v>
          </cell>
          <cell r="BK131">
            <v>4.0703999999999997E-2</v>
          </cell>
          <cell r="BL131">
            <v>0.10050000000000001</v>
          </cell>
          <cell r="BM131">
            <v>-4.9591999999999997E-2</v>
          </cell>
          <cell r="BN131">
            <v>9.4999999999999998E-3</v>
          </cell>
          <cell r="BO131">
            <v>0</v>
          </cell>
          <cell r="BP131">
            <v>0</v>
          </cell>
          <cell r="BQ131">
            <v>-0.23</v>
          </cell>
          <cell r="BR131">
            <v>-6.88E-2</v>
          </cell>
          <cell r="BS131">
            <v>-4.1999999999999982E-2</v>
          </cell>
          <cell r="BT131">
            <v>0</v>
          </cell>
          <cell r="BU131">
            <v>1.4999999999987246E-5</v>
          </cell>
          <cell r="BV131">
            <v>0.204985</v>
          </cell>
          <cell r="BW131">
            <v>0.16700399999999999</v>
          </cell>
          <cell r="BX131">
            <v>5.9796000000000009E-2</v>
          </cell>
          <cell r="BY131">
            <v>-0.150092</v>
          </cell>
          <cell r="BZ131">
            <v>0</v>
          </cell>
          <cell r="CA131">
            <v>0</v>
          </cell>
          <cell r="CB131">
            <v>0</v>
          </cell>
          <cell r="CC131">
            <v>0</v>
          </cell>
          <cell r="CD131">
            <v>0</v>
          </cell>
          <cell r="CE131">
            <v>0</v>
          </cell>
          <cell r="CF131">
            <v>0</v>
          </cell>
          <cell r="CG131">
            <v>0</v>
          </cell>
          <cell r="CH131">
            <v>0</v>
          </cell>
          <cell r="CI131">
            <v>0</v>
          </cell>
          <cell r="CJ131">
            <v>0</v>
          </cell>
          <cell r="CK131">
            <v>0</v>
          </cell>
          <cell r="CL131">
            <v>0</v>
          </cell>
          <cell r="CM131">
            <v>0</v>
          </cell>
          <cell r="CN131">
            <v>0</v>
          </cell>
          <cell r="CO131">
            <v>0</v>
          </cell>
          <cell r="CP131">
            <v>0</v>
          </cell>
          <cell r="CQ131">
            <v>0</v>
          </cell>
          <cell r="CR131">
            <v>0</v>
          </cell>
          <cell r="CS131">
            <v>0</v>
          </cell>
          <cell r="CT131">
            <v>0</v>
          </cell>
          <cell r="CU131">
            <v>0</v>
          </cell>
          <cell r="CV131">
            <v>0</v>
          </cell>
          <cell r="CW131">
            <v>0</v>
          </cell>
          <cell r="CX131">
            <v>0</v>
          </cell>
          <cell r="CY131">
            <v>5.6189999999999999E-3</v>
          </cell>
          <cell r="CZ131">
            <v>5.6179999999999997E-3</v>
          </cell>
          <cell r="DA131">
            <v>2.5617999999999998E-2</v>
          </cell>
          <cell r="DB131">
            <v>2.5617999999999998E-2</v>
          </cell>
          <cell r="DC131">
            <v>5.2118999999999999E-2</v>
          </cell>
          <cell r="DD131">
            <v>2.7119000000000001E-2</v>
          </cell>
          <cell r="DE131">
            <v>2.9182E-2</v>
          </cell>
          <cell r="DF131">
            <v>3.9227999999999999E-2</v>
          </cell>
          <cell r="DG131">
            <v>1.7868999999999999E-2</v>
          </cell>
          <cell r="DH131">
            <v>8.8747000000000006E-2</v>
          </cell>
          <cell r="DI131">
            <v>4.7746999999999998E-2</v>
          </cell>
          <cell r="DJ131">
            <v>0</v>
          </cell>
          <cell r="DK131">
            <v>5.6189999999999999E-3</v>
          </cell>
          <cell r="DL131">
            <v>-1.0000000000001327E-6</v>
          </cell>
          <cell r="DM131">
            <v>1.9999999999999997E-2</v>
          </cell>
          <cell r="DN131">
            <v>0</v>
          </cell>
          <cell r="DO131">
            <v>2.6501E-2</v>
          </cell>
          <cell r="DP131">
            <v>-2.4999999999999998E-2</v>
          </cell>
          <cell r="DQ131">
            <v>2.0629999999999989E-3</v>
          </cell>
          <cell r="DR131">
            <v>1.0045999999999999E-2</v>
          </cell>
          <cell r="DS131">
            <v>-2.1359E-2</v>
          </cell>
          <cell r="DT131">
            <v>7.087800000000001E-2</v>
          </cell>
          <cell r="DU131">
            <v>-4.1000000000000009E-2</v>
          </cell>
        </row>
        <row r="132">
          <cell r="A132" t="str">
            <v>CE-MARETI-160</v>
          </cell>
          <cell r="B132" t="str">
            <v>CE</v>
          </cell>
          <cell r="C132" t="str">
            <v>MARETI</v>
          </cell>
          <cell r="D132">
            <v>160</v>
          </cell>
          <cell r="E132" t="str">
            <v>(Acc)/Utilizzo Fondo Rischi</v>
          </cell>
          <cell r="F132">
            <v>-4.1667000000000003E-2</v>
          </cell>
          <cell r="G132">
            <v>-5.8334000000000004E-2</v>
          </cell>
          <cell r="H132">
            <v>-0.10001399999999999</v>
          </cell>
          <cell r="I132">
            <v>-0.13467999999999999</v>
          </cell>
          <cell r="J132">
            <v>0</v>
          </cell>
          <cell r="K132">
            <v>0</v>
          </cell>
          <cell r="L132">
            <v>0</v>
          </cell>
          <cell r="M132">
            <v>0</v>
          </cell>
          <cell r="N132">
            <v>0</v>
          </cell>
          <cell r="O132">
            <v>0</v>
          </cell>
          <cell r="P132">
            <v>0</v>
          </cell>
          <cell r="Q132">
            <v>0</v>
          </cell>
          <cell r="R132">
            <v>-4.1667000000000003E-2</v>
          </cell>
          <cell r="S132">
            <v>-1.6667000000000001E-2</v>
          </cell>
          <cell r="T132">
            <v>-4.1679999999999988E-2</v>
          </cell>
          <cell r="U132">
            <v>-3.4666000000000002E-2</v>
          </cell>
          <cell r="V132">
            <v>0.13467999999999999</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v>0</v>
          </cell>
          <cell r="AN132">
            <v>0</v>
          </cell>
          <cell r="AO132">
            <v>0</v>
          </cell>
          <cell r="AP132">
            <v>0</v>
          </cell>
          <cell r="AQ132">
            <v>0</v>
          </cell>
          <cell r="AR132">
            <v>0</v>
          </cell>
          <cell r="AS132">
            <v>0</v>
          </cell>
          <cell r="AT132">
            <v>0</v>
          </cell>
          <cell r="AU132">
            <v>0</v>
          </cell>
          <cell r="AV132">
            <v>0</v>
          </cell>
          <cell r="AW132">
            <v>0</v>
          </cell>
          <cell r="AX132">
            <v>0</v>
          </cell>
          <cell r="AY132">
            <v>0</v>
          </cell>
          <cell r="AZ132">
            <v>0</v>
          </cell>
          <cell r="BA132">
            <v>0</v>
          </cell>
          <cell r="BB132">
            <v>9.4999999999999998E-3</v>
          </cell>
          <cell r="BC132">
            <v>9.4999999999999998E-3</v>
          </cell>
          <cell r="BD132">
            <v>9.4999999999999998E-3</v>
          </cell>
          <cell r="BE132">
            <v>-0.2205</v>
          </cell>
          <cell r="BF132">
            <v>-0.2893</v>
          </cell>
          <cell r="BG132">
            <v>-0.33129999999999998</v>
          </cell>
          <cell r="BH132">
            <v>-0.33129999999999998</v>
          </cell>
          <cell r="BI132">
            <v>-0.331285</v>
          </cell>
          <cell r="BJ132">
            <v>-0.1263</v>
          </cell>
          <cell r="BK132">
            <v>4.0703999999999997E-2</v>
          </cell>
          <cell r="BL132">
            <v>0.10050000000000001</v>
          </cell>
          <cell r="BM132">
            <v>-4.9591999999999997E-2</v>
          </cell>
          <cell r="BN132">
            <v>9.4999999999999998E-3</v>
          </cell>
          <cell r="BO132">
            <v>0</v>
          </cell>
          <cell r="BP132">
            <v>0</v>
          </cell>
          <cell r="BQ132">
            <v>-0.23</v>
          </cell>
          <cell r="BR132">
            <v>-6.88E-2</v>
          </cell>
          <cell r="BS132">
            <v>-4.1999999999999982E-2</v>
          </cell>
          <cell r="BT132">
            <v>0</v>
          </cell>
          <cell r="BU132">
            <v>1.4999999999987246E-5</v>
          </cell>
          <cell r="BV132">
            <v>0.204985</v>
          </cell>
          <cell r="BW132">
            <v>0.16700399999999999</v>
          </cell>
          <cell r="BX132">
            <v>5.9796000000000009E-2</v>
          </cell>
          <cell r="BY132">
            <v>-0.150092</v>
          </cell>
          <cell r="BZ132">
            <v>0</v>
          </cell>
          <cell r="CA132">
            <v>0</v>
          </cell>
          <cell r="CB132">
            <v>0</v>
          </cell>
          <cell r="CC132">
            <v>0</v>
          </cell>
          <cell r="CD132">
            <v>0</v>
          </cell>
          <cell r="CE132">
            <v>0</v>
          </cell>
          <cell r="CF132">
            <v>0</v>
          </cell>
          <cell r="CG132">
            <v>0</v>
          </cell>
          <cell r="CH132">
            <v>0</v>
          </cell>
          <cell r="CI132">
            <v>0</v>
          </cell>
          <cell r="CJ132">
            <v>0</v>
          </cell>
          <cell r="CK132">
            <v>0</v>
          </cell>
          <cell r="CL132">
            <v>0</v>
          </cell>
          <cell r="CM132">
            <v>0</v>
          </cell>
          <cell r="CN132">
            <v>0</v>
          </cell>
          <cell r="CO132">
            <v>0</v>
          </cell>
          <cell r="CP132">
            <v>0</v>
          </cell>
          <cell r="CQ132">
            <v>0</v>
          </cell>
          <cell r="CR132">
            <v>0</v>
          </cell>
          <cell r="CS132">
            <v>0</v>
          </cell>
          <cell r="CT132">
            <v>0</v>
          </cell>
          <cell r="CU132">
            <v>0</v>
          </cell>
          <cell r="CV132">
            <v>0</v>
          </cell>
          <cell r="CW132">
            <v>0</v>
          </cell>
          <cell r="CX132">
            <v>0</v>
          </cell>
          <cell r="CY132">
            <v>5.6189999999999999E-3</v>
          </cell>
          <cell r="CZ132">
            <v>5.6179999999999997E-3</v>
          </cell>
          <cell r="DA132">
            <v>2.5617999999999998E-2</v>
          </cell>
          <cell r="DB132">
            <v>2.5617999999999998E-2</v>
          </cell>
          <cell r="DC132">
            <v>5.2118999999999999E-2</v>
          </cell>
          <cell r="DD132">
            <v>2.7119000000000001E-2</v>
          </cell>
          <cell r="DE132">
            <v>2.9182E-2</v>
          </cell>
          <cell r="DF132">
            <v>3.9227999999999999E-2</v>
          </cell>
          <cell r="DG132">
            <v>1.7868999999999999E-2</v>
          </cell>
          <cell r="DH132">
            <v>8.8747000000000006E-2</v>
          </cell>
          <cell r="DI132">
            <v>4.7746999999999998E-2</v>
          </cell>
          <cell r="DJ132">
            <v>0</v>
          </cell>
          <cell r="DK132">
            <v>5.6189999999999999E-3</v>
          </cell>
          <cell r="DL132">
            <v>-1.0000000000001327E-6</v>
          </cell>
          <cell r="DM132">
            <v>1.9999999999999997E-2</v>
          </cell>
          <cell r="DN132">
            <v>0</v>
          </cell>
          <cell r="DO132">
            <v>2.6501E-2</v>
          </cell>
          <cell r="DP132">
            <v>-2.4999999999999998E-2</v>
          </cell>
          <cell r="DQ132">
            <v>2.0629999999999989E-3</v>
          </cell>
          <cell r="DR132">
            <v>1.0045999999999999E-2</v>
          </cell>
          <cell r="DS132">
            <v>-2.1359E-2</v>
          </cell>
          <cell r="DT132">
            <v>7.087800000000001E-2</v>
          </cell>
          <cell r="DU132">
            <v>-4.1000000000000009E-2</v>
          </cell>
        </row>
        <row r="133">
          <cell r="A133" t="str">
            <v>CE-MARETI-170</v>
          </cell>
          <cell r="B133" t="str">
            <v>CE</v>
          </cell>
          <cell r="C133" t="str">
            <v>MARETI</v>
          </cell>
          <cell r="D133">
            <v>170</v>
          </cell>
          <cell r="E133" t="str">
            <v>Margine Diretto 2</v>
          </cell>
          <cell r="F133">
            <v>2.250159</v>
          </cell>
          <cell r="G133">
            <v>4.4569385500000012</v>
          </cell>
          <cell r="H133">
            <v>6.4146669200000019</v>
          </cell>
          <cell r="I133">
            <v>8.5175332800000074</v>
          </cell>
          <cell r="J133">
            <v>0</v>
          </cell>
          <cell r="K133">
            <v>0</v>
          </cell>
          <cell r="L133">
            <v>0</v>
          </cell>
          <cell r="M133">
            <v>0</v>
          </cell>
          <cell r="N133">
            <v>0</v>
          </cell>
          <cell r="O133">
            <v>0</v>
          </cell>
          <cell r="P133">
            <v>0</v>
          </cell>
          <cell r="Q133">
            <v>0</v>
          </cell>
          <cell r="R133">
            <v>2.250159</v>
          </cell>
          <cell r="S133">
            <v>2.2067795500000016</v>
          </cell>
          <cell r="T133">
            <v>1.9577283700000003</v>
          </cell>
          <cell r="U133">
            <v>2.102866360000005</v>
          </cell>
          <cell r="V133">
            <v>-8.5175332800000074</v>
          </cell>
          <cell r="W133">
            <v>0</v>
          </cell>
          <cell r="X133">
            <v>0</v>
          </cell>
          <cell r="Y133">
            <v>0</v>
          </cell>
          <cell r="Z133">
            <v>0</v>
          </cell>
          <cell r="AA133">
            <v>0</v>
          </cell>
          <cell r="AB133">
            <v>0</v>
          </cell>
          <cell r="AC133">
            <v>0</v>
          </cell>
          <cell r="AD133">
            <v>1.9063999999999997</v>
          </cell>
          <cell r="AE133">
            <v>3.7781999999999991</v>
          </cell>
          <cell r="AF133">
            <v>5.6845999999999997</v>
          </cell>
          <cell r="AG133">
            <v>7.7161999999999988</v>
          </cell>
          <cell r="AH133">
            <v>9.8661999999999992</v>
          </cell>
          <cell r="AI133">
            <v>11.924700000000001</v>
          </cell>
          <cell r="AJ133">
            <v>14.138699999999996</v>
          </cell>
          <cell r="AK133">
            <v>15.4008</v>
          </cell>
          <cell r="AL133">
            <v>17.5426</v>
          </cell>
          <cell r="AM133">
            <v>19.862000000000002</v>
          </cell>
          <cell r="AN133">
            <v>21.876000000000001</v>
          </cell>
          <cell r="AO133">
            <v>23.890300000000003</v>
          </cell>
          <cell r="AP133">
            <v>1.9063999999999997</v>
          </cell>
          <cell r="AQ133">
            <v>1.8717999999999995</v>
          </cell>
          <cell r="AR133">
            <v>1.9064000000000005</v>
          </cell>
          <cell r="AS133">
            <v>2.0315999999999992</v>
          </cell>
          <cell r="AT133">
            <v>2.1500000000000004</v>
          </cell>
          <cell r="AU133">
            <v>2.0585000000000022</v>
          </cell>
          <cell r="AV133">
            <v>2.2139999999999951</v>
          </cell>
          <cell r="AW133">
            <v>1.2621000000000038</v>
          </cell>
          <cell r="AX133">
            <v>2.1417999999999999</v>
          </cell>
          <cell r="AY133">
            <v>2.3194000000000017</v>
          </cell>
          <cell r="AZ133">
            <v>2.0139999999999993</v>
          </cell>
          <cell r="BA133">
            <v>2.0143000000000022</v>
          </cell>
          <cell r="BB133">
            <v>2.2690999999999999</v>
          </cell>
          <cell r="BC133">
            <v>4.6496630000000003</v>
          </cell>
          <cell r="BD133">
            <v>7.107499999999999</v>
          </cell>
          <cell r="BE133">
            <v>9.0538000000000007</v>
          </cell>
          <cell r="BF133">
            <v>11.722499999999997</v>
          </cell>
          <cell r="BG133">
            <v>14.136099999999997</v>
          </cell>
          <cell r="BH133">
            <v>16.4878</v>
          </cell>
          <cell r="BI133">
            <v>18.082823999999995</v>
          </cell>
          <cell r="BJ133">
            <v>20.222699999999996</v>
          </cell>
          <cell r="BK133">
            <v>22.593722</v>
          </cell>
          <cell r="BL133">
            <v>24.590696999999999</v>
          </cell>
          <cell r="BM133">
            <v>26.537862390000004</v>
          </cell>
          <cell r="BN133">
            <v>2.2690999999999999</v>
          </cell>
          <cell r="BO133">
            <v>2.3805630000000004</v>
          </cell>
          <cell r="BP133">
            <v>2.4578369999999987</v>
          </cell>
          <cell r="BQ133">
            <v>1.9463000000000013</v>
          </cell>
          <cell r="BR133">
            <v>2.6686999999999972</v>
          </cell>
          <cell r="BS133">
            <v>2.4136000000000006</v>
          </cell>
          <cell r="BT133">
            <v>2.351700000000001</v>
          </cell>
          <cell r="BU133">
            <v>1.5950239999999973</v>
          </cell>
          <cell r="BV133">
            <v>2.1398760000000006</v>
          </cell>
          <cell r="BW133">
            <v>2.3710220000000013</v>
          </cell>
          <cell r="BX133">
            <v>1.9969750000000004</v>
          </cell>
          <cell r="BY133">
            <v>1.9471653900000065</v>
          </cell>
          <cell r="BZ133">
            <v>1.9549000000000003</v>
          </cell>
          <cell r="CA133">
            <v>3.8809000000000005</v>
          </cell>
          <cell r="CB133">
            <v>5.9813000000000009</v>
          </cell>
          <cell r="CC133">
            <v>7.8430999999999997</v>
          </cell>
          <cell r="CD133">
            <v>12.2128</v>
          </cell>
          <cell r="CE133">
            <v>14.763082999999998</v>
          </cell>
          <cell r="CF133">
            <v>17.309769999999997</v>
          </cell>
          <cell r="CG133">
            <v>19.291776999999996</v>
          </cell>
          <cell r="CH133">
            <v>21.721783000000002</v>
          </cell>
          <cell r="CI133">
            <v>24.470922999999999</v>
          </cell>
          <cell r="CJ133">
            <v>27.071473000000001</v>
          </cell>
          <cell r="CK133">
            <v>29.259642999999997</v>
          </cell>
          <cell r="CL133">
            <v>1.9549000000000003</v>
          </cell>
          <cell r="CM133">
            <v>1.9260000000000002</v>
          </cell>
          <cell r="CN133">
            <v>2.1004000000000005</v>
          </cell>
          <cell r="CO133">
            <v>1.8617999999999988</v>
          </cell>
          <cell r="CP133">
            <v>4.3696999999999999</v>
          </cell>
          <cell r="CQ133">
            <v>2.5502829999999985</v>
          </cell>
          <cell r="CR133">
            <v>2.5466869999999986</v>
          </cell>
          <cell r="CS133">
            <v>1.9820069999999994</v>
          </cell>
          <cell r="CT133">
            <v>2.4300060000000059</v>
          </cell>
          <cell r="CU133">
            <v>2.749139999999997</v>
          </cell>
          <cell r="CV133">
            <v>2.6005500000000019</v>
          </cell>
          <cell r="CW133">
            <v>2.188169999999996</v>
          </cell>
          <cell r="CX133">
            <v>1.7840560000000001</v>
          </cell>
          <cell r="CY133">
            <v>3.7904249999999995</v>
          </cell>
          <cell r="CZ133">
            <v>6.0194489999999998</v>
          </cell>
          <cell r="DA133">
            <v>8.0079029999999989</v>
          </cell>
          <cell r="DB133">
            <v>12.298209999999999</v>
          </cell>
          <cell r="DC133">
            <v>15.003215999999997</v>
          </cell>
          <cell r="DD133">
            <v>17.504438</v>
          </cell>
          <cell r="DE133">
            <v>19.418298999999994</v>
          </cell>
          <cell r="DF133">
            <v>21.799399000000008</v>
          </cell>
          <cell r="DG133">
            <v>24.488130000000005</v>
          </cell>
          <cell r="DH133">
            <v>27.151835000000002</v>
          </cell>
          <cell r="DI133">
            <v>29.737968000000002</v>
          </cell>
          <cell r="DJ133">
            <v>1.7840560000000001</v>
          </cell>
          <cell r="DK133">
            <v>2.0063689999999994</v>
          </cell>
          <cell r="DL133">
            <v>2.2290239999999999</v>
          </cell>
          <cell r="DM133">
            <v>1.9884539999999995</v>
          </cell>
          <cell r="DN133">
            <v>4.2903070000000003</v>
          </cell>
          <cell r="DO133">
            <v>2.7050059999999978</v>
          </cell>
          <cell r="DP133">
            <v>2.5012220000000043</v>
          </cell>
          <cell r="DQ133">
            <v>1.9138609999999938</v>
          </cell>
          <cell r="DR133">
            <v>2.3811000000000115</v>
          </cell>
          <cell r="DS133">
            <v>2.6887309999999975</v>
          </cell>
          <cell r="DT133">
            <v>2.6637049999999962</v>
          </cell>
          <cell r="DU133">
            <v>2.5861330000000007</v>
          </cell>
        </row>
        <row r="134">
          <cell r="A134" t="str">
            <v>CE-MARETI-180</v>
          </cell>
          <cell r="B134" t="str">
            <v>CE</v>
          </cell>
          <cell r="C134" t="str">
            <v>MARETI</v>
          </cell>
          <cell r="D134">
            <v>180</v>
          </cell>
          <cell r="E134" t="str">
            <v>MD %</v>
          </cell>
          <cell r="F134">
            <v>0.45097352291054182</v>
          </cell>
          <cell r="G134">
            <v>0.43597538939088931</v>
          </cell>
          <cell r="H134">
            <v>0.4289591367254334</v>
          </cell>
          <cell r="I134">
            <v>0.42776632473387655</v>
          </cell>
          <cell r="J134" t="e">
            <v>#DIV/0!</v>
          </cell>
          <cell r="K134" t="e">
            <v>#DIV/0!</v>
          </cell>
          <cell r="L134" t="e">
            <v>#DIV/0!</v>
          </cell>
          <cell r="M134" t="e">
            <v>#DIV/0!</v>
          </cell>
          <cell r="N134" t="e">
            <v>#DIV/0!</v>
          </cell>
          <cell r="O134" t="e">
            <v>#DIV/0!</v>
          </cell>
          <cell r="P134" t="e">
            <v>#DIV/0!</v>
          </cell>
          <cell r="Q134" t="e">
            <v>#DIV/0!</v>
          </cell>
          <cell r="R134">
            <v>0.45097352291054182</v>
          </cell>
          <cell r="S134">
            <v>0.42167594210425868</v>
          </cell>
          <cell r="T134">
            <v>0.41379853608201861</v>
          </cell>
          <cell r="U134">
            <v>0.42416836099548466</v>
          </cell>
          <cell r="V134">
            <v>0.42776632473387655</v>
          </cell>
          <cell r="W134" t="e">
            <v>#DIV/0!</v>
          </cell>
          <cell r="X134" t="e">
            <v>#DIV/0!</v>
          </cell>
          <cell r="Y134" t="e">
            <v>#DIV/0!</v>
          </cell>
          <cell r="Z134" t="e">
            <v>#DIV/0!</v>
          </cell>
          <cell r="AA134" t="e">
            <v>#DIV/0!</v>
          </cell>
          <cell r="AB134" t="e">
            <v>#DIV/0!</v>
          </cell>
          <cell r="AC134" t="e">
            <v>#DIV/0!</v>
          </cell>
          <cell r="AD134">
            <v>0.41712797846968469</v>
          </cell>
          <cell r="AE134">
            <v>0.41668412868218757</v>
          </cell>
          <cell r="AF134">
            <v>0.41539214754948883</v>
          </cell>
          <cell r="AG134">
            <v>0.41850803258593938</v>
          </cell>
          <cell r="AH134">
            <v>0.42034270912328836</v>
          </cell>
          <cell r="AI134">
            <v>0.41962523093164428</v>
          </cell>
          <cell r="AJ134">
            <v>0.42155369042472302</v>
          </cell>
          <cell r="AK134">
            <v>0.41902377972465588</v>
          </cell>
          <cell r="AL134">
            <v>0.41963324610210362</v>
          </cell>
          <cell r="AM134">
            <v>0.42152578667340135</v>
          </cell>
          <cell r="AN134">
            <v>0.42058392644972253</v>
          </cell>
          <cell r="AO134">
            <v>0.42150922756625153</v>
          </cell>
          <cell r="AP134">
            <v>0.41712797846968469</v>
          </cell>
          <cell r="AQ134">
            <v>0.41623304425172325</v>
          </cell>
          <cell r="AR134">
            <v>0.41285516285516299</v>
          </cell>
          <cell r="AS134">
            <v>0.42748027354024171</v>
          </cell>
          <cell r="AT134">
            <v>0.42706181471476268</v>
          </cell>
          <cell r="AU134">
            <v>0.41622015083810204</v>
          </cell>
          <cell r="AV134">
            <v>0.43225302616165495</v>
          </cell>
          <cell r="AW134">
            <v>0.39262715818945509</v>
          </cell>
          <cell r="AX134">
            <v>0.4240684275135625</v>
          </cell>
          <cell r="AY134">
            <v>0.43641221517677403</v>
          </cell>
          <cell r="AZ134">
            <v>0.41151590690831791</v>
          </cell>
          <cell r="BA134">
            <v>0.43182695193585841</v>
          </cell>
          <cell r="BB134">
            <v>0.48376505703016731</v>
          </cell>
          <cell r="BC134">
            <v>0.48060022532998442</v>
          </cell>
          <cell r="BD134">
            <v>0.4764186988055179</v>
          </cell>
          <cell r="BE134">
            <v>0.46450944277131617</v>
          </cell>
          <cell r="BF134">
            <v>0.45878830574145818</v>
          </cell>
          <cell r="BG134">
            <v>0.45423756045050684</v>
          </cell>
          <cell r="BH134">
            <v>0.44976131372923434</v>
          </cell>
          <cell r="BI134">
            <v>0.44747018143814343</v>
          </cell>
          <cell r="BJ134">
            <v>0.44698655903877554</v>
          </cell>
          <cell r="BK134">
            <v>0.44926980727770366</v>
          </cell>
          <cell r="BL134">
            <v>0.44413928318854573</v>
          </cell>
          <cell r="BM134">
            <v>0.43792663947867211</v>
          </cell>
          <cell r="BN134">
            <v>0.48376505703016731</v>
          </cell>
          <cell r="BO134">
            <v>0.47762188515709658</v>
          </cell>
          <cell r="BP134">
            <v>0.46870401800186862</v>
          </cell>
          <cell r="BQ134">
            <v>0.42565336249316593</v>
          </cell>
          <cell r="BR134">
            <v>0.44038680506278943</v>
          </cell>
          <cell r="BS134">
            <v>0.43336026573301012</v>
          </cell>
          <cell r="BT134">
            <v>0.42460955132256051</v>
          </cell>
          <cell r="BU134">
            <v>0.42508604198347705</v>
          </cell>
          <cell r="BV134">
            <v>0.44294111729470648</v>
          </cell>
          <cell r="BW134">
            <v>0.46973496574790236</v>
          </cell>
          <cell r="BX134">
            <v>0.39332133199138897</v>
          </cell>
          <cell r="BY134">
            <v>0.37217939149159179</v>
          </cell>
          <cell r="BZ134">
            <v>0.40818925916645793</v>
          </cell>
          <cell r="CA134">
            <v>0.40466086231166259</v>
          </cell>
          <cell r="CB134">
            <v>0.40514105733735228</v>
          </cell>
          <cell r="CC134">
            <v>0.40282792589663124</v>
          </cell>
          <cell r="CD134">
            <v>0.48929291148673282</v>
          </cell>
          <cell r="CE134">
            <v>0.48869292805095538</v>
          </cell>
          <cell r="CF134">
            <v>0.48827832945436972</v>
          </cell>
          <cell r="CG134">
            <v>0.49015626185419725</v>
          </cell>
          <cell r="CH134">
            <v>0.48890233284952783</v>
          </cell>
          <cell r="CI134">
            <v>0.48920404186844907</v>
          </cell>
          <cell r="CJ134">
            <v>0.48893701575044668</v>
          </cell>
          <cell r="CK134">
            <v>0.48554970032704969</v>
          </cell>
          <cell r="CL134">
            <v>0.40818925916645793</v>
          </cell>
          <cell r="CM134">
            <v>0.40114135754899716</v>
          </cell>
          <cell r="CN134">
            <v>0.40603131645080232</v>
          </cell>
          <cell r="CO134">
            <v>0.39557217524327531</v>
          </cell>
          <cell r="CP134">
            <v>0.79593806921675747</v>
          </cell>
          <cell r="CQ134">
            <v>0.48584000225557139</v>
          </cell>
          <cell r="CR134">
            <v>0.48588870273903556</v>
          </cell>
          <cell r="CS134">
            <v>0.50719240821116529</v>
          </cell>
          <cell r="CT134">
            <v>0.47917052828518969</v>
          </cell>
          <cell r="CU134">
            <v>0.49160109487882858</v>
          </cell>
          <cell r="CV134">
            <v>0.48643853035351758</v>
          </cell>
          <cell r="CW134">
            <v>0.44721842756482683</v>
          </cell>
          <cell r="CX134">
            <v>0.39419142695910747</v>
          </cell>
          <cell r="CY134">
            <v>0.38735252874007225</v>
          </cell>
          <cell r="CZ134">
            <v>0.38571317076021411</v>
          </cell>
          <cell r="DA134">
            <v>0.3867007052399497</v>
          </cell>
          <cell r="DB134">
            <v>0.46680182103500317</v>
          </cell>
          <cell r="DC134">
            <v>0.471855482147086</v>
          </cell>
          <cell r="DD134">
            <v>0.47195985810066582</v>
          </cell>
          <cell r="DE134">
            <v>0.47592363006543997</v>
          </cell>
          <cell r="DF134">
            <v>0.47597674758916603</v>
          </cell>
          <cell r="DG134">
            <v>0.47611600129154147</v>
          </cell>
          <cell r="DH134">
            <v>0.47719018126728929</v>
          </cell>
          <cell r="DI134">
            <v>0.4769385190816911</v>
          </cell>
          <cell r="DJ134">
            <v>0.39419142695910747</v>
          </cell>
          <cell r="DK134">
            <v>0.3814676922445111</v>
          </cell>
          <cell r="DL134">
            <v>0.38295709792772442</v>
          </cell>
          <cell r="DM134">
            <v>0.38972123458546781</v>
          </cell>
          <cell r="DN134">
            <v>0.76104275618963779</v>
          </cell>
          <cell r="DO134">
            <v>0.49628284059558903</v>
          </cell>
          <cell r="DP134">
            <v>0.47258691256387741</v>
          </cell>
          <cell r="DQ134">
            <v>0.51552311349012281</v>
          </cell>
          <cell r="DR134">
            <v>0.47641037358528637</v>
          </cell>
          <cell r="DS134">
            <v>0.47724804275888644</v>
          </cell>
          <cell r="DT134">
            <v>0.48729730970752844</v>
          </cell>
          <cell r="DU134">
            <v>0.47431225051055653</v>
          </cell>
        </row>
        <row r="135">
          <cell r="A135" t="str">
            <v>CE-MARETI-190</v>
          </cell>
          <cell r="B135" t="str">
            <v>CE</v>
          </cell>
          <cell r="C135" t="str">
            <v>MARETI</v>
          </cell>
          <cell r="D135">
            <v>190</v>
          </cell>
          <cell r="E135" t="str">
            <v>Costi Indiretti</v>
          </cell>
          <cell r="F135">
            <v>-0.21314</v>
          </cell>
          <cell r="G135">
            <v>-0.42726364999999999</v>
          </cell>
          <cell r="H135">
            <v>-0.63917687999999973</v>
          </cell>
          <cell r="I135">
            <v>-0.85810878999999984</v>
          </cell>
          <cell r="R135">
            <v>-0.21314</v>
          </cell>
          <cell r="S135">
            <v>-0.21412365</v>
          </cell>
          <cell r="T135">
            <v>-0.21191322999999973</v>
          </cell>
          <cell r="U135">
            <v>-0.21893191000000012</v>
          </cell>
          <cell r="V135">
            <v>0.85810878999999984</v>
          </cell>
          <cell r="W135">
            <v>0</v>
          </cell>
          <cell r="X135">
            <v>0</v>
          </cell>
          <cell r="Y135">
            <v>0</v>
          </cell>
          <cell r="Z135">
            <v>0</v>
          </cell>
          <cell r="AA135">
            <v>0</v>
          </cell>
          <cell r="AB135">
            <v>0</v>
          </cell>
          <cell r="AC135">
            <v>0</v>
          </cell>
          <cell r="AD135">
            <v>-0.20549999999999999</v>
          </cell>
          <cell r="AE135">
            <v>-0.40510000000000002</v>
          </cell>
          <cell r="AF135">
            <v>-0.59810000000000008</v>
          </cell>
          <cell r="AG135">
            <v>-0.79289999999999994</v>
          </cell>
          <cell r="AH135">
            <v>-0.98760000000000003</v>
          </cell>
          <cell r="AI135">
            <v>-1.1745000000000001</v>
          </cell>
          <cell r="AJ135">
            <v>-1.3612</v>
          </cell>
          <cell r="AK135">
            <v>-1.5147999999999999</v>
          </cell>
          <cell r="AL135">
            <v>-1.7067999999999999</v>
          </cell>
          <cell r="AM135">
            <v>-1.9088000000000001</v>
          </cell>
          <cell r="AN135">
            <v>-2.1029</v>
          </cell>
          <cell r="AO135">
            <v>-2.3090999999999999</v>
          </cell>
          <cell r="AP135">
            <v>-0.20549999999999999</v>
          </cell>
          <cell r="AQ135">
            <v>-0.19960000000000003</v>
          </cell>
          <cell r="AR135">
            <v>-0.19300000000000006</v>
          </cell>
          <cell r="AS135">
            <v>-0.19479999999999986</v>
          </cell>
          <cell r="AT135">
            <v>-0.1947000000000001</v>
          </cell>
          <cell r="AU135">
            <v>-0.18690000000000007</v>
          </cell>
          <cell r="AV135">
            <v>-0.18669999999999987</v>
          </cell>
          <cell r="AW135">
            <v>-0.15359999999999996</v>
          </cell>
          <cell r="AX135">
            <v>-0.19199999999999995</v>
          </cell>
          <cell r="AY135">
            <v>-0.20200000000000018</v>
          </cell>
          <cell r="AZ135">
            <v>-0.19409999999999994</v>
          </cell>
          <cell r="BA135">
            <v>-0.20619999999999994</v>
          </cell>
          <cell r="BB135">
            <v>-0.1963</v>
          </cell>
          <cell r="BC135">
            <v>-0.39879999999999999</v>
          </cell>
          <cell r="BD135">
            <v>-0.60819999999999996</v>
          </cell>
          <cell r="BE135">
            <v>-0.79279999999999995</v>
          </cell>
          <cell r="BF135">
            <v>-1.0659000000000001</v>
          </cell>
          <cell r="BG135">
            <v>-1.2541</v>
          </cell>
          <cell r="BH135">
            <v>-1.4663999999999999</v>
          </cell>
          <cell r="BI135">
            <v>-1.61805</v>
          </cell>
          <cell r="BJ135">
            <v>-1.8305</v>
          </cell>
          <cell r="BK135">
            <v>-2.0320770000000001</v>
          </cell>
          <cell r="BL135">
            <v>-2.2694139999999998</v>
          </cell>
          <cell r="BM135">
            <v>-2.4679086000000008</v>
          </cell>
          <cell r="BN135">
            <v>-0.1963</v>
          </cell>
          <cell r="BO135">
            <v>-0.20249999999999999</v>
          </cell>
          <cell r="BP135">
            <v>-0.20939999999999998</v>
          </cell>
          <cell r="BQ135">
            <v>-0.18459999999999999</v>
          </cell>
          <cell r="BR135">
            <v>-0.27310000000000012</v>
          </cell>
          <cell r="BS135">
            <v>-0.18819999999999992</v>
          </cell>
          <cell r="BT135">
            <v>-0.21229999999999993</v>
          </cell>
          <cell r="BU135">
            <v>-0.15165000000000006</v>
          </cell>
          <cell r="BV135">
            <v>-0.21245000000000003</v>
          </cell>
          <cell r="BW135">
            <v>-0.20157700000000012</v>
          </cell>
          <cell r="BX135">
            <v>-0.23733699999999969</v>
          </cell>
          <cell r="BY135">
            <v>-0.19849460000000096</v>
          </cell>
          <cell r="BZ135">
            <v>-0.29499999999999998</v>
          </cell>
          <cell r="CA135">
            <v>-0.38450000000000001</v>
          </cell>
          <cell r="CB135">
            <v>-0.58340000000000003</v>
          </cell>
          <cell r="CC135">
            <v>-0.77400000000000002</v>
          </cell>
          <cell r="CD135">
            <v>-0.9677</v>
          </cell>
          <cell r="CE135">
            <v>-1.1581619999999999</v>
          </cell>
          <cell r="CF135">
            <v>-1.3466910000000001</v>
          </cell>
          <cell r="CG135">
            <v>-1.5123329999999999</v>
          </cell>
          <cell r="CH135">
            <v>-1.7010989999999999</v>
          </cell>
          <cell r="CI135">
            <v>-1.897308</v>
          </cell>
          <cell r="CJ135">
            <v>-2.0831249999999999</v>
          </cell>
          <cell r="CK135">
            <v>-2.2673070000000002</v>
          </cell>
          <cell r="CL135">
            <v>-0.29499999999999998</v>
          </cell>
          <cell r="CM135">
            <v>-8.9500000000000024E-2</v>
          </cell>
          <cell r="CN135">
            <v>-0.19890000000000002</v>
          </cell>
          <cell r="CO135">
            <v>-0.19059999999999999</v>
          </cell>
          <cell r="CP135">
            <v>-0.19369999999999998</v>
          </cell>
          <cell r="CQ135">
            <v>-0.19046199999999991</v>
          </cell>
          <cell r="CR135">
            <v>-0.18852900000000017</v>
          </cell>
          <cell r="CS135">
            <v>-0.16564199999999984</v>
          </cell>
          <cell r="CT135">
            <v>-0.18876599999999999</v>
          </cell>
          <cell r="CU135">
            <v>-0.19620900000000008</v>
          </cell>
          <cell r="CV135">
            <v>-0.1858169999999999</v>
          </cell>
          <cell r="CW135">
            <v>-0.18418200000000029</v>
          </cell>
          <cell r="CX135">
            <v>-0.27219399999999999</v>
          </cell>
          <cell r="CY135">
            <v>-0.56769400000000003</v>
          </cell>
          <cell r="CZ135">
            <v>-0.89002700000000001</v>
          </cell>
          <cell r="DA135">
            <v>-1.2049270000000001</v>
          </cell>
          <cell r="DB135">
            <v>-1.5358510000000001</v>
          </cell>
          <cell r="DC135">
            <v>-1.866717</v>
          </cell>
          <cell r="DD135">
            <v>-2.2013579999999999</v>
          </cell>
          <cell r="DE135">
            <v>-2.455778</v>
          </cell>
          <cell r="DF135">
            <v>-2.766794</v>
          </cell>
          <cell r="DG135">
            <v>-3.0832929999999998</v>
          </cell>
          <cell r="DH135">
            <v>-3.4025069999999999</v>
          </cell>
          <cell r="DI135">
            <v>-3.7401019999999998</v>
          </cell>
          <cell r="DJ135">
            <v>-0.27219399999999999</v>
          </cell>
          <cell r="DK135">
            <v>-0.29550000000000004</v>
          </cell>
          <cell r="DL135">
            <v>-0.32233299999999998</v>
          </cell>
          <cell r="DM135">
            <v>-0.31490000000000007</v>
          </cell>
          <cell r="DN135">
            <v>-0.330924</v>
          </cell>
          <cell r="DO135">
            <v>-0.33086599999999988</v>
          </cell>
          <cell r="DP135">
            <v>-0.33464099999999997</v>
          </cell>
          <cell r="DQ135">
            <v>-0.25442000000000009</v>
          </cell>
          <cell r="DR135">
            <v>-0.31101599999999996</v>
          </cell>
          <cell r="DS135">
            <v>-0.31649899999999986</v>
          </cell>
          <cell r="DT135">
            <v>-0.31921400000000011</v>
          </cell>
          <cell r="DU135">
            <v>-0.33759499999999987</v>
          </cell>
        </row>
        <row r="136">
          <cell r="A136" t="str">
            <v>CE-MARETI-200</v>
          </cell>
          <cell r="B136" t="str">
            <v>CE</v>
          </cell>
          <cell r="C136" t="str">
            <v>MARETI</v>
          </cell>
          <cell r="D136">
            <v>200</v>
          </cell>
          <cell r="E136" t="str">
            <v>Risultato di Competenza</v>
          </cell>
          <cell r="F136">
            <v>2.0370189999999999</v>
          </cell>
          <cell r="G136">
            <v>4.0296749000000016</v>
          </cell>
          <cell r="H136">
            <v>5.775490040000002</v>
          </cell>
          <cell r="I136">
            <v>7.6594244900000072</v>
          </cell>
          <cell r="J136">
            <v>0</v>
          </cell>
          <cell r="K136">
            <v>0</v>
          </cell>
          <cell r="L136">
            <v>0</v>
          </cell>
          <cell r="M136">
            <v>0</v>
          </cell>
          <cell r="N136">
            <v>0</v>
          </cell>
          <cell r="O136">
            <v>0</v>
          </cell>
          <cell r="P136">
            <v>0</v>
          </cell>
          <cell r="Q136">
            <v>0</v>
          </cell>
          <cell r="R136">
            <v>2.0370189999999999</v>
          </cell>
          <cell r="S136">
            <v>1.9926559000000017</v>
          </cell>
          <cell r="T136">
            <v>1.7458151400000006</v>
          </cell>
          <cell r="U136">
            <v>1.8839344500000048</v>
          </cell>
          <cell r="V136">
            <v>-7.6594244900000072</v>
          </cell>
          <cell r="W136">
            <v>0</v>
          </cell>
          <cell r="X136">
            <v>0</v>
          </cell>
          <cell r="Y136">
            <v>0</v>
          </cell>
          <cell r="Z136">
            <v>0</v>
          </cell>
          <cell r="AA136">
            <v>0</v>
          </cell>
          <cell r="AB136">
            <v>0</v>
          </cell>
          <cell r="AC136">
            <v>0</v>
          </cell>
          <cell r="AD136">
            <v>1.7008999999999996</v>
          </cell>
          <cell r="AE136">
            <v>3.3730999999999991</v>
          </cell>
          <cell r="AF136">
            <v>5.0864999999999991</v>
          </cell>
          <cell r="AG136">
            <v>6.9232999999999993</v>
          </cell>
          <cell r="AH136">
            <v>8.8785999999999987</v>
          </cell>
          <cell r="AI136">
            <v>10.750200000000001</v>
          </cell>
          <cell r="AJ136">
            <v>12.777499999999996</v>
          </cell>
          <cell r="AK136">
            <v>13.886000000000001</v>
          </cell>
          <cell r="AL136">
            <v>15.835800000000001</v>
          </cell>
          <cell r="AM136">
            <v>17.953200000000002</v>
          </cell>
          <cell r="AN136">
            <v>19.773099999999999</v>
          </cell>
          <cell r="AO136">
            <v>21.581200000000003</v>
          </cell>
          <cell r="AP136">
            <v>1.7008999999999996</v>
          </cell>
          <cell r="AQ136">
            <v>1.6721999999999995</v>
          </cell>
          <cell r="AR136">
            <v>1.7134000000000005</v>
          </cell>
          <cell r="AS136">
            <v>1.8367999999999993</v>
          </cell>
          <cell r="AT136">
            <v>1.9553000000000003</v>
          </cell>
          <cell r="AU136">
            <v>1.8716000000000022</v>
          </cell>
          <cell r="AV136">
            <v>2.027299999999995</v>
          </cell>
          <cell r="AW136">
            <v>1.1085000000000038</v>
          </cell>
          <cell r="AX136">
            <v>1.9498</v>
          </cell>
          <cell r="AY136">
            <v>2.1174000000000017</v>
          </cell>
          <cell r="AZ136">
            <v>1.8198999999999994</v>
          </cell>
          <cell r="BA136">
            <v>1.8081000000000023</v>
          </cell>
          <cell r="BB136">
            <v>2.0728</v>
          </cell>
          <cell r="BC136">
            <v>4.2508630000000007</v>
          </cell>
          <cell r="BD136">
            <v>6.499299999999999</v>
          </cell>
          <cell r="BE136">
            <v>8.261000000000001</v>
          </cell>
          <cell r="BF136">
            <v>10.656599999999997</v>
          </cell>
          <cell r="BG136">
            <v>12.881999999999998</v>
          </cell>
          <cell r="BH136">
            <v>15.0214</v>
          </cell>
          <cell r="BI136">
            <v>16.464773999999995</v>
          </cell>
          <cell r="BJ136">
            <v>18.392199999999995</v>
          </cell>
          <cell r="BK136">
            <v>20.561644999999999</v>
          </cell>
          <cell r="BL136">
            <v>22.321282999999998</v>
          </cell>
          <cell r="BM136">
            <v>24.069953790000003</v>
          </cell>
          <cell r="BN136">
            <v>2.0728</v>
          </cell>
          <cell r="BO136">
            <v>2.1780630000000003</v>
          </cell>
          <cell r="BP136">
            <v>2.2484369999999987</v>
          </cell>
          <cell r="BQ136">
            <v>1.7617000000000012</v>
          </cell>
          <cell r="BR136">
            <v>2.3955999999999973</v>
          </cell>
          <cell r="BS136">
            <v>2.2254000000000005</v>
          </cell>
          <cell r="BT136">
            <v>2.1394000000000011</v>
          </cell>
          <cell r="BU136">
            <v>1.4433739999999973</v>
          </cell>
          <cell r="BV136">
            <v>1.9274260000000005</v>
          </cell>
          <cell r="BW136">
            <v>2.1694450000000014</v>
          </cell>
          <cell r="BX136">
            <v>1.7596380000000007</v>
          </cell>
          <cell r="BY136">
            <v>1.7486707900000056</v>
          </cell>
          <cell r="BZ136">
            <v>1.6599000000000004</v>
          </cell>
          <cell r="CA136">
            <v>3.4964000000000004</v>
          </cell>
          <cell r="CB136">
            <v>5.3979000000000008</v>
          </cell>
          <cell r="CC136">
            <v>7.0690999999999997</v>
          </cell>
          <cell r="CD136">
            <v>11.245099999999999</v>
          </cell>
          <cell r="CE136">
            <v>13.604920999999997</v>
          </cell>
          <cell r="CF136">
            <v>15.963078999999997</v>
          </cell>
          <cell r="CG136">
            <v>17.779443999999998</v>
          </cell>
          <cell r="CH136">
            <v>20.020684000000003</v>
          </cell>
          <cell r="CI136">
            <v>22.573615</v>
          </cell>
          <cell r="CJ136">
            <v>24.988348000000002</v>
          </cell>
          <cell r="CK136">
            <v>26.992335999999998</v>
          </cell>
          <cell r="CL136">
            <v>1.6599000000000004</v>
          </cell>
          <cell r="CM136">
            <v>1.8365</v>
          </cell>
          <cell r="CN136">
            <v>1.9015000000000004</v>
          </cell>
          <cell r="CO136">
            <v>1.6711999999999989</v>
          </cell>
          <cell r="CP136">
            <v>4.1760000000000002</v>
          </cell>
          <cell r="CQ136">
            <v>2.3598209999999984</v>
          </cell>
          <cell r="CR136">
            <v>2.3581579999999986</v>
          </cell>
          <cell r="CS136">
            <v>1.8163649999999996</v>
          </cell>
          <cell r="CT136">
            <v>2.2412400000000057</v>
          </cell>
          <cell r="CU136">
            <v>2.552930999999997</v>
          </cell>
          <cell r="CV136">
            <v>2.4147330000000018</v>
          </cell>
          <cell r="CW136">
            <v>2.0039879999999957</v>
          </cell>
          <cell r="CX136">
            <v>1.511862</v>
          </cell>
          <cell r="CY136">
            <v>3.2227309999999996</v>
          </cell>
          <cell r="CZ136">
            <v>5.1294219999999999</v>
          </cell>
          <cell r="DA136">
            <v>6.8029759999999992</v>
          </cell>
          <cell r="DB136">
            <v>10.762359</v>
          </cell>
          <cell r="DC136">
            <v>13.136498999999997</v>
          </cell>
          <cell r="DD136">
            <v>15.303080000000001</v>
          </cell>
          <cell r="DE136">
            <v>16.962520999999995</v>
          </cell>
          <cell r="DF136">
            <v>19.032605000000007</v>
          </cell>
          <cell r="DG136">
            <v>21.404837000000004</v>
          </cell>
          <cell r="DH136">
            <v>23.749328000000002</v>
          </cell>
          <cell r="DI136">
            <v>25.997866000000002</v>
          </cell>
          <cell r="DJ136">
            <v>1.511862</v>
          </cell>
          <cell r="DK136">
            <v>1.7108689999999993</v>
          </cell>
          <cell r="DL136">
            <v>1.9066909999999999</v>
          </cell>
          <cell r="DM136">
            <v>1.6735539999999993</v>
          </cell>
          <cell r="DN136">
            <v>3.9593830000000003</v>
          </cell>
          <cell r="DO136">
            <v>2.3741399999999979</v>
          </cell>
          <cell r="DP136">
            <v>2.1665810000000043</v>
          </cell>
          <cell r="DQ136">
            <v>1.6594409999999937</v>
          </cell>
          <cell r="DR136">
            <v>2.0700840000000116</v>
          </cell>
          <cell r="DS136">
            <v>2.3722319999999977</v>
          </cell>
          <cell r="DT136">
            <v>2.3444909999999961</v>
          </cell>
          <cell r="DU136">
            <v>2.2485380000000008</v>
          </cell>
        </row>
        <row r="137">
          <cell r="A137" t="str">
            <v>CE-MARETI-210</v>
          </cell>
          <cell r="B137" t="str">
            <v>CE</v>
          </cell>
          <cell r="C137" t="str">
            <v>MARETI</v>
          </cell>
          <cell r="D137">
            <v>210</v>
          </cell>
          <cell r="E137" t="str">
            <v>RC %</v>
          </cell>
          <cell r="F137">
            <v>0.40825632084919727</v>
          </cell>
          <cell r="G137">
            <v>0.39418068343037693</v>
          </cell>
          <cell r="H137">
            <v>0.38621634647941144</v>
          </cell>
          <cell r="I137">
            <v>0.38467050916693885</v>
          </cell>
          <cell r="J137" t="e">
            <v>#DIV/0!</v>
          </cell>
          <cell r="K137" t="e">
            <v>#DIV/0!</v>
          </cell>
          <cell r="L137" t="e">
            <v>#DIV/0!</v>
          </cell>
          <cell r="M137" t="e">
            <v>#DIV/0!</v>
          </cell>
          <cell r="N137" t="e">
            <v>#DIV/0!</v>
          </cell>
          <cell r="O137" t="e">
            <v>#DIV/0!</v>
          </cell>
          <cell r="P137" t="e">
            <v>#DIV/0!</v>
          </cell>
          <cell r="Q137" t="e">
            <v>#DIV/0!</v>
          </cell>
          <cell r="R137">
            <v>0.40825632084919727</v>
          </cell>
          <cell r="S137">
            <v>0.38076075787547947</v>
          </cell>
          <cell r="T137">
            <v>0.36900714127252726</v>
          </cell>
          <cell r="U137">
            <v>0.38000769001765283</v>
          </cell>
          <cell r="V137">
            <v>0.38467050916693885</v>
          </cell>
          <cell r="W137" t="e">
            <v>#DIV/0!</v>
          </cell>
          <cell r="X137" t="e">
            <v>#DIV/0!</v>
          </cell>
          <cell r="Y137" t="e">
            <v>#DIV/0!</v>
          </cell>
          <cell r="Z137" t="e">
            <v>#DIV/0!</v>
          </cell>
          <cell r="AA137" t="e">
            <v>#DIV/0!</v>
          </cell>
          <cell r="AB137" t="e">
            <v>#DIV/0!</v>
          </cell>
          <cell r="AC137" t="e">
            <v>#DIV/0!</v>
          </cell>
          <cell r="AD137">
            <v>0.37216375292650367</v>
          </cell>
          <cell r="AE137">
            <v>0.3720071024450497</v>
          </cell>
          <cell r="AF137">
            <v>0.37168704192211849</v>
          </cell>
          <cell r="AG137">
            <v>0.37550305357588376</v>
          </cell>
          <cell r="AH137">
            <v>0.37826668598062352</v>
          </cell>
          <cell r="AI137">
            <v>0.37829506466086044</v>
          </cell>
          <cell r="AJ137">
            <v>0.38096870853769427</v>
          </cell>
          <cell r="AK137">
            <v>0.37780921804429457</v>
          </cell>
          <cell r="AL137">
            <v>0.37880520325514416</v>
          </cell>
          <cell r="AM137">
            <v>0.38101584700961183</v>
          </cell>
          <cell r="AN137">
            <v>0.38015396032560839</v>
          </cell>
          <cell r="AO137">
            <v>0.38076855217191863</v>
          </cell>
          <cell r="AP137">
            <v>0.37216375292650367</v>
          </cell>
          <cell r="AQ137">
            <v>0.37184789859906592</v>
          </cell>
          <cell r="AR137">
            <v>0.37105855855855868</v>
          </cell>
          <cell r="AS137">
            <v>0.38649132035770623</v>
          </cell>
          <cell r="AT137">
            <v>0.38838789130780255</v>
          </cell>
          <cell r="AU137">
            <v>0.37842974705299581</v>
          </cell>
          <cell r="AV137">
            <v>0.39580242092932377</v>
          </cell>
          <cell r="AW137">
            <v>0.34484367708819519</v>
          </cell>
          <cell r="AX137">
            <v>0.3860531422009264</v>
          </cell>
          <cell r="AY137">
            <v>0.39840442546145616</v>
          </cell>
          <cell r="AZ137">
            <v>0.37185590813428387</v>
          </cell>
          <cell r="BA137">
            <v>0.38762166102131052</v>
          </cell>
          <cell r="BB137">
            <v>0.4419145080481825</v>
          </cell>
          <cell r="BC137">
            <v>0.43937930891913968</v>
          </cell>
          <cell r="BD137">
            <v>0.43565079833228315</v>
          </cell>
          <cell r="BE137">
            <v>0.423834468039259</v>
          </cell>
          <cell r="BF137">
            <v>0.41707173887519072</v>
          </cell>
          <cell r="BG137">
            <v>0.41393936472743043</v>
          </cell>
          <cell r="BH137">
            <v>0.40976022259199651</v>
          </cell>
          <cell r="BI137">
            <v>0.40743057661336674</v>
          </cell>
          <cell r="BJ137">
            <v>0.40652663547167134</v>
          </cell>
          <cell r="BK137">
            <v>0.40886252767306597</v>
          </cell>
          <cell r="BL137">
            <v>0.40315077817715661</v>
          </cell>
          <cell r="BM137">
            <v>0.39720132016486903</v>
          </cell>
          <cell r="BN137">
            <v>0.4419145080481825</v>
          </cell>
          <cell r="BO137">
            <v>0.4369934994582883</v>
          </cell>
          <cell r="BP137">
            <v>0.42877190640553764</v>
          </cell>
          <cell r="BQ137">
            <v>0.38528157463094614</v>
          </cell>
          <cell r="BR137">
            <v>0.39532005478638221</v>
          </cell>
          <cell r="BS137">
            <v>0.39956908160517102</v>
          </cell>
          <cell r="BT137">
            <v>0.38627787307032618</v>
          </cell>
          <cell r="BU137">
            <v>0.3846701621805434</v>
          </cell>
          <cell r="BV137">
            <v>0.39896527926985814</v>
          </cell>
          <cell r="BW137">
            <v>0.42979954330535869</v>
          </cell>
          <cell r="BX137">
            <v>0.34657577685382335</v>
          </cell>
          <cell r="BY137">
            <v>0.33423931725764755</v>
          </cell>
          <cell r="BZ137">
            <v>0.34659233274868462</v>
          </cell>
          <cell r="CA137">
            <v>0.36456910484333455</v>
          </cell>
          <cell r="CB137">
            <v>0.36562468249398861</v>
          </cell>
          <cell r="CC137">
            <v>0.36307466320152437</v>
          </cell>
          <cell r="CD137">
            <v>0.45052303476348249</v>
          </cell>
          <cell r="CE137">
            <v>0.4503550294604407</v>
          </cell>
          <cell r="CF137">
            <v>0.45029053228714944</v>
          </cell>
          <cell r="CG137">
            <v>0.45173162684215334</v>
          </cell>
          <cell r="CH137">
            <v>0.45061490177133329</v>
          </cell>
          <cell r="CI137">
            <v>0.45127450638385197</v>
          </cell>
          <cell r="CJ137">
            <v>0.45131376115565058</v>
          </cell>
          <cell r="CK137">
            <v>0.44792483134285122</v>
          </cell>
          <cell r="CL137">
            <v>0.34659233274868462</v>
          </cell>
          <cell r="CM137">
            <v>0.3825005727615437</v>
          </cell>
          <cell r="CN137">
            <v>0.36758167407693804</v>
          </cell>
          <cell r="CO137">
            <v>0.3550758509327327</v>
          </cell>
          <cell r="CP137">
            <v>0.76065573770491779</v>
          </cell>
          <cell r="CQ137">
            <v>0.44955616296808809</v>
          </cell>
          <cell r="CR137">
            <v>0.44991878918519573</v>
          </cell>
          <cell r="CS137">
            <v>0.46480488643101325</v>
          </cell>
          <cell r="CT137">
            <v>0.44194794367334844</v>
          </cell>
          <cell r="CU137">
            <v>0.45651501005772804</v>
          </cell>
          <cell r="CV137">
            <v>0.45168105659039071</v>
          </cell>
          <cell r="CW137">
            <v>0.40957528995406289</v>
          </cell>
          <cell r="CX137">
            <v>0.33404951366170688</v>
          </cell>
          <cell r="CY137">
            <v>0.32933853124623802</v>
          </cell>
          <cell r="CZ137">
            <v>0.32868218067587235</v>
          </cell>
          <cell r="DA137">
            <v>0.3285149204392776</v>
          </cell>
          <cell r="DB137">
            <v>0.40850569146505517</v>
          </cell>
          <cell r="DC137">
            <v>0.41314669264041209</v>
          </cell>
          <cell r="DD137">
            <v>0.41260618965905316</v>
          </cell>
          <cell r="DE137">
            <v>0.41573489878702852</v>
          </cell>
          <cell r="DF137">
            <v>0.41556546701353098</v>
          </cell>
          <cell r="DG137">
            <v>0.41616838038417936</v>
          </cell>
          <cell r="DH137">
            <v>0.41739153664186268</v>
          </cell>
          <cell r="DI137">
            <v>0.41695463890889412</v>
          </cell>
          <cell r="DJ137">
            <v>0.33404951366170688</v>
          </cell>
          <cell r="DK137">
            <v>0.32528475527815393</v>
          </cell>
          <cell r="DL137">
            <v>0.32757873042412772</v>
          </cell>
          <cell r="DM137">
            <v>0.32800332872947924</v>
          </cell>
          <cell r="DN137">
            <v>0.70234128959312159</v>
          </cell>
          <cell r="DO137">
            <v>0.43557941948062656</v>
          </cell>
          <cell r="DP137">
            <v>0.4093590355472479</v>
          </cell>
          <cell r="DQ137">
            <v>0.44699180921350212</v>
          </cell>
          <cell r="DR137">
            <v>0.41418230724997884</v>
          </cell>
          <cell r="DS137">
            <v>0.42106967151790142</v>
          </cell>
          <cell r="DT137">
            <v>0.42890040636388516</v>
          </cell>
          <cell r="DU137">
            <v>0.41239530957553455</v>
          </cell>
        </row>
        <row r="138">
          <cell r="A138" t="str">
            <v>CE-MARETI-211</v>
          </cell>
          <cell r="B138" t="str">
            <v>CE</v>
          </cell>
          <cell r="C138" t="str">
            <v>MARETI</v>
          </cell>
          <cell r="D138">
            <v>211</v>
          </cell>
          <cell r="E138" t="str">
            <v>Costi di divisione</v>
          </cell>
          <cell r="F138">
            <v>0</v>
          </cell>
          <cell r="G138">
            <v>0</v>
          </cell>
          <cell r="H138">
            <v>0</v>
          </cell>
          <cell r="I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v>0</v>
          </cell>
          <cell r="AN138">
            <v>0</v>
          </cell>
          <cell r="AO138">
            <v>0</v>
          </cell>
          <cell r="AP138">
            <v>0</v>
          </cell>
          <cell r="AQ138">
            <v>0</v>
          </cell>
          <cell r="AR138">
            <v>0</v>
          </cell>
          <cell r="AS138">
            <v>0</v>
          </cell>
          <cell r="AT138">
            <v>0</v>
          </cell>
          <cell r="AU138">
            <v>0</v>
          </cell>
          <cell r="AV138">
            <v>0</v>
          </cell>
          <cell r="AW138">
            <v>0</v>
          </cell>
          <cell r="AX138">
            <v>0</v>
          </cell>
          <cell r="AY138">
            <v>0</v>
          </cell>
          <cell r="AZ138">
            <v>0</v>
          </cell>
          <cell r="BA138">
            <v>0</v>
          </cell>
          <cell r="BF138">
            <v>0</v>
          </cell>
          <cell r="BG138">
            <v>0</v>
          </cell>
          <cell r="BH138">
            <v>0</v>
          </cell>
          <cell r="BI138">
            <v>0</v>
          </cell>
          <cell r="BJ138">
            <v>0</v>
          </cell>
          <cell r="BK138">
            <v>0</v>
          </cell>
          <cell r="BL138">
            <v>0</v>
          </cell>
          <cell r="BM138">
            <v>0</v>
          </cell>
          <cell r="BN138">
            <v>0</v>
          </cell>
          <cell r="BO138">
            <v>0</v>
          </cell>
          <cell r="BP138">
            <v>0</v>
          </cell>
          <cell r="BQ138">
            <v>0</v>
          </cell>
          <cell r="BR138">
            <v>0</v>
          </cell>
          <cell r="BS138">
            <v>0</v>
          </cell>
          <cell r="BT138">
            <v>0</v>
          </cell>
          <cell r="BU138">
            <v>0</v>
          </cell>
          <cell r="BV138">
            <v>0</v>
          </cell>
          <cell r="BW138">
            <v>0</v>
          </cell>
          <cell r="BX138">
            <v>0</v>
          </cell>
          <cell r="BY138">
            <v>0</v>
          </cell>
          <cell r="CD138">
            <v>0</v>
          </cell>
          <cell r="CE138">
            <v>0</v>
          </cell>
          <cell r="CF138">
            <v>0</v>
          </cell>
          <cell r="CG138">
            <v>0</v>
          </cell>
          <cell r="CH138">
            <v>0</v>
          </cell>
          <cell r="CI138">
            <v>0</v>
          </cell>
          <cell r="CL138">
            <v>0</v>
          </cell>
          <cell r="CM138">
            <v>0</v>
          </cell>
          <cell r="CN138">
            <v>0</v>
          </cell>
          <cell r="CO138">
            <v>0</v>
          </cell>
          <cell r="CP138">
            <v>0</v>
          </cell>
          <cell r="CQ138">
            <v>0</v>
          </cell>
          <cell r="CR138">
            <v>0</v>
          </cell>
          <cell r="CS138">
            <v>0</v>
          </cell>
          <cell r="CT138">
            <v>0</v>
          </cell>
          <cell r="CU138">
            <v>0</v>
          </cell>
          <cell r="CV138">
            <v>0</v>
          </cell>
          <cell r="CW138">
            <v>0</v>
          </cell>
          <cell r="DJ138">
            <v>0</v>
          </cell>
          <cell r="DK138">
            <v>0</v>
          </cell>
          <cell r="DL138">
            <v>0</v>
          </cell>
          <cell r="DM138">
            <v>0</v>
          </cell>
          <cell r="DN138">
            <v>0</v>
          </cell>
          <cell r="DO138">
            <v>0</v>
          </cell>
          <cell r="DP138">
            <v>0</v>
          </cell>
          <cell r="DQ138">
            <v>0</v>
          </cell>
          <cell r="DR138">
            <v>0</v>
          </cell>
          <cell r="DS138">
            <v>0</v>
          </cell>
          <cell r="DT138">
            <v>0</v>
          </cell>
          <cell r="DU138">
            <v>0</v>
          </cell>
        </row>
        <row r="139">
          <cell r="A139" t="str">
            <v>CE-MARETI-212</v>
          </cell>
          <cell r="B139" t="str">
            <v>CE</v>
          </cell>
          <cell r="C139" t="str">
            <v>MARETI</v>
          </cell>
          <cell r="D139">
            <v>212</v>
          </cell>
          <cell r="E139" t="str">
            <v>Risultato di divisione</v>
          </cell>
          <cell r="F139">
            <v>2.0370189999999999</v>
          </cell>
          <cell r="G139">
            <v>4.0296749000000016</v>
          </cell>
          <cell r="H139">
            <v>5.775490040000002</v>
          </cell>
          <cell r="I139">
            <v>7.6594244900000072</v>
          </cell>
          <cell r="J139">
            <v>0</v>
          </cell>
          <cell r="K139">
            <v>0</v>
          </cell>
          <cell r="L139">
            <v>0</v>
          </cell>
          <cell r="M139">
            <v>0</v>
          </cell>
          <cell r="N139">
            <v>0</v>
          </cell>
          <cell r="O139">
            <v>0</v>
          </cell>
          <cell r="P139">
            <v>0</v>
          </cell>
          <cell r="Q139">
            <v>0</v>
          </cell>
          <cell r="R139">
            <v>2.0370189999999999</v>
          </cell>
          <cell r="S139">
            <v>1.9926559000000017</v>
          </cell>
          <cell r="T139">
            <v>1.7458151400000006</v>
          </cell>
          <cell r="U139">
            <v>1.8839344500000048</v>
          </cell>
          <cell r="V139">
            <v>-7.6594244900000072</v>
          </cell>
          <cell r="W139">
            <v>0</v>
          </cell>
          <cell r="X139">
            <v>0</v>
          </cell>
          <cell r="Y139">
            <v>0</v>
          </cell>
          <cell r="Z139">
            <v>0</v>
          </cell>
          <cell r="AA139">
            <v>0</v>
          </cell>
          <cell r="AB139">
            <v>0</v>
          </cell>
          <cell r="AC139">
            <v>0</v>
          </cell>
          <cell r="AD139">
            <v>1.7008999999999996</v>
          </cell>
          <cell r="AE139">
            <v>3.3730999999999991</v>
          </cell>
          <cell r="AF139">
            <v>5.0864999999999991</v>
          </cell>
          <cell r="AG139">
            <v>6.9232999999999993</v>
          </cell>
          <cell r="AH139">
            <v>8.8785999999999987</v>
          </cell>
          <cell r="AI139">
            <v>10.750200000000001</v>
          </cell>
          <cell r="AJ139">
            <v>12.777499999999996</v>
          </cell>
          <cell r="AK139">
            <v>13.886000000000001</v>
          </cell>
          <cell r="AL139">
            <v>15.835800000000001</v>
          </cell>
          <cell r="AM139">
            <v>17.953200000000002</v>
          </cell>
          <cell r="AN139">
            <v>19.773099999999999</v>
          </cell>
          <cell r="AO139">
            <v>21.581200000000003</v>
          </cell>
          <cell r="AP139">
            <v>1.7008999999999996</v>
          </cell>
          <cell r="AQ139">
            <v>1.6721999999999995</v>
          </cell>
          <cell r="AR139">
            <v>1.7134000000000005</v>
          </cell>
          <cell r="AS139">
            <v>1.8367999999999993</v>
          </cell>
          <cell r="AT139">
            <v>1.9553000000000003</v>
          </cell>
          <cell r="AU139">
            <v>1.8716000000000022</v>
          </cell>
          <cell r="AV139">
            <v>2.027299999999995</v>
          </cell>
          <cell r="AW139">
            <v>1.1085000000000038</v>
          </cell>
          <cell r="AX139">
            <v>1.9498</v>
          </cell>
          <cell r="AY139">
            <v>2.1174000000000017</v>
          </cell>
          <cell r="AZ139">
            <v>1.8198999999999994</v>
          </cell>
          <cell r="BA139">
            <v>1.8081000000000023</v>
          </cell>
          <cell r="BB139">
            <v>2.0728</v>
          </cell>
          <cell r="BC139">
            <v>4.2508630000000007</v>
          </cell>
          <cell r="BD139">
            <v>6.499299999999999</v>
          </cell>
          <cell r="BE139">
            <v>8.261000000000001</v>
          </cell>
          <cell r="BF139">
            <v>10.656599999999997</v>
          </cell>
          <cell r="BG139">
            <v>12.881999999999998</v>
          </cell>
          <cell r="BH139">
            <v>15.0214</v>
          </cell>
          <cell r="BI139">
            <v>16.464773999999995</v>
          </cell>
          <cell r="BJ139">
            <v>18.392199999999995</v>
          </cell>
          <cell r="BK139">
            <v>20.561644999999999</v>
          </cell>
          <cell r="BL139">
            <v>22.321282999999998</v>
          </cell>
          <cell r="BM139">
            <v>24.069953790000003</v>
          </cell>
          <cell r="BN139">
            <v>2.0728</v>
          </cell>
          <cell r="BO139">
            <v>2.1780630000000003</v>
          </cell>
          <cell r="BP139">
            <v>2.2484369999999987</v>
          </cell>
          <cell r="BQ139">
            <v>1.7617000000000012</v>
          </cell>
          <cell r="BR139">
            <v>2.3955999999999973</v>
          </cell>
          <cell r="BS139">
            <v>2.2254000000000005</v>
          </cell>
          <cell r="BT139">
            <v>2.1394000000000011</v>
          </cell>
          <cell r="BU139">
            <v>1.4433739999999973</v>
          </cell>
          <cell r="BV139">
            <v>1.9274260000000005</v>
          </cell>
          <cell r="BW139">
            <v>2.1694450000000014</v>
          </cell>
          <cell r="BX139">
            <v>1.7596380000000007</v>
          </cell>
          <cell r="BY139">
            <v>1.7486707900000056</v>
          </cell>
          <cell r="BZ139">
            <v>1.6599000000000004</v>
          </cell>
          <cell r="CA139">
            <v>3.4964000000000004</v>
          </cell>
          <cell r="CB139">
            <v>5.3979000000000008</v>
          </cell>
          <cell r="CC139">
            <v>7.0690999999999997</v>
          </cell>
          <cell r="CD139">
            <v>11.245099999999999</v>
          </cell>
          <cell r="CE139">
            <v>13.604920999999997</v>
          </cell>
          <cell r="CF139">
            <v>15.963078999999997</v>
          </cell>
          <cell r="CG139">
            <v>17.779443999999998</v>
          </cell>
          <cell r="CH139">
            <v>20.020684000000003</v>
          </cell>
          <cell r="CI139">
            <v>22.573615</v>
          </cell>
          <cell r="CJ139">
            <v>24.988348000000002</v>
          </cell>
          <cell r="CK139">
            <v>26.992335999999998</v>
          </cell>
          <cell r="CL139">
            <v>1.6599000000000004</v>
          </cell>
          <cell r="CM139">
            <v>1.8365</v>
          </cell>
          <cell r="CN139">
            <v>1.9015000000000004</v>
          </cell>
          <cell r="CO139">
            <v>1.6711999999999989</v>
          </cell>
          <cell r="CP139">
            <v>4.1760000000000002</v>
          </cell>
          <cell r="CQ139">
            <v>2.3598209999999984</v>
          </cell>
          <cell r="CR139">
            <v>2.3581579999999986</v>
          </cell>
          <cell r="CS139">
            <v>1.8163649999999996</v>
          </cell>
          <cell r="CT139">
            <v>2.2412400000000057</v>
          </cell>
          <cell r="CU139">
            <v>2.552930999999997</v>
          </cell>
          <cell r="CV139">
            <v>2.4147330000000018</v>
          </cell>
          <cell r="CW139">
            <v>2.0039879999999957</v>
          </cell>
          <cell r="CX139">
            <v>1.511862</v>
          </cell>
          <cell r="CY139">
            <v>3.2227309999999996</v>
          </cell>
          <cell r="CZ139">
            <v>5.1294219999999999</v>
          </cell>
          <cell r="DA139">
            <v>6.8029759999999992</v>
          </cell>
          <cell r="DB139">
            <v>10.762359</v>
          </cell>
          <cell r="DC139">
            <v>13.136498999999997</v>
          </cell>
          <cell r="DD139">
            <v>15.303080000000001</v>
          </cell>
          <cell r="DE139">
            <v>16.962520999999995</v>
          </cell>
          <cell r="DF139">
            <v>19.032605000000007</v>
          </cell>
          <cell r="DG139">
            <v>21.404837000000004</v>
          </cell>
          <cell r="DH139">
            <v>23.749328000000002</v>
          </cell>
          <cell r="DI139">
            <v>25.997866000000002</v>
          </cell>
          <cell r="DJ139">
            <v>1.511862</v>
          </cell>
          <cell r="DK139">
            <v>1.7108689999999993</v>
          </cell>
          <cell r="DL139">
            <v>1.9066909999999999</v>
          </cell>
          <cell r="DM139">
            <v>1.6735539999999993</v>
          </cell>
          <cell r="DN139">
            <v>3.9593830000000003</v>
          </cell>
          <cell r="DO139">
            <v>2.3741399999999979</v>
          </cell>
          <cell r="DP139">
            <v>2.1665810000000043</v>
          </cell>
          <cell r="DQ139">
            <v>1.6594409999999937</v>
          </cell>
          <cell r="DR139">
            <v>2.0700840000000116</v>
          </cell>
          <cell r="DS139">
            <v>2.3722319999999977</v>
          </cell>
          <cell r="DT139">
            <v>2.3444909999999961</v>
          </cell>
          <cell r="DU139">
            <v>2.2485380000000008</v>
          </cell>
          <cell r="DV139">
            <v>0</v>
          </cell>
          <cell r="DW139">
            <v>0</v>
          </cell>
          <cell r="DX139">
            <v>0</v>
          </cell>
          <cell r="DY139">
            <v>0</v>
          </cell>
        </row>
        <row r="140">
          <cell r="A140" t="str">
            <v>CE-MARETI-213</v>
          </cell>
          <cell r="B140" t="str">
            <v>CE</v>
          </cell>
          <cell r="C140" t="str">
            <v>MARETI</v>
          </cell>
          <cell r="D140">
            <v>213</v>
          </cell>
          <cell r="E140" t="str">
            <v>RD %</v>
          </cell>
          <cell r="F140">
            <v>0.40825632084919727</v>
          </cell>
          <cell r="G140">
            <v>0.39418068343037693</v>
          </cell>
          <cell r="H140">
            <v>0.38621634647941144</v>
          </cell>
          <cell r="I140">
            <v>0.38467050916693885</v>
          </cell>
          <cell r="J140" t="e">
            <v>#DIV/0!</v>
          </cell>
          <cell r="K140" t="e">
            <v>#DIV/0!</v>
          </cell>
          <cell r="L140" t="e">
            <v>#DIV/0!</v>
          </cell>
          <cell r="M140" t="e">
            <v>#DIV/0!</v>
          </cell>
          <cell r="N140" t="e">
            <v>#DIV/0!</v>
          </cell>
          <cell r="O140" t="e">
            <v>#DIV/0!</v>
          </cell>
          <cell r="P140" t="e">
            <v>#DIV/0!</v>
          </cell>
          <cell r="Q140" t="e">
            <v>#DIV/0!</v>
          </cell>
          <cell r="R140">
            <v>0.40825632084919727</v>
          </cell>
          <cell r="S140">
            <v>0.38076075787547947</v>
          </cell>
          <cell r="T140">
            <v>0.36900714127252726</v>
          </cell>
          <cell r="U140">
            <v>0.38000769001765283</v>
          </cell>
          <cell r="V140">
            <v>0.38467050916693885</v>
          </cell>
          <cell r="W140" t="e">
            <v>#DIV/0!</v>
          </cell>
          <cell r="X140" t="e">
            <v>#DIV/0!</v>
          </cell>
          <cell r="Y140" t="e">
            <v>#DIV/0!</v>
          </cell>
          <cell r="Z140" t="e">
            <v>#DIV/0!</v>
          </cell>
          <cell r="AA140" t="e">
            <v>#DIV/0!</v>
          </cell>
          <cell r="AB140" t="e">
            <v>#DIV/0!</v>
          </cell>
          <cell r="AC140" t="e">
            <v>#DIV/0!</v>
          </cell>
          <cell r="AD140">
            <v>0.37216375292650367</v>
          </cell>
          <cell r="AE140">
            <v>0.3720071024450497</v>
          </cell>
          <cell r="AF140">
            <v>0.37168704192211849</v>
          </cell>
          <cell r="AG140">
            <v>0.37550305357588376</v>
          </cell>
          <cell r="AH140">
            <v>0.37826668598062352</v>
          </cell>
          <cell r="AI140">
            <v>0.37829506466086044</v>
          </cell>
          <cell r="AJ140">
            <v>0.38096870853769427</v>
          </cell>
          <cell r="AK140">
            <v>0.37780921804429457</v>
          </cell>
          <cell r="AL140">
            <v>0.37880520325514416</v>
          </cell>
          <cell r="AM140">
            <v>0.38101584700961183</v>
          </cell>
          <cell r="AN140">
            <v>0.38015396032560839</v>
          </cell>
          <cell r="AO140">
            <v>0.38076855217191863</v>
          </cell>
          <cell r="AP140">
            <v>0.37216375292650367</v>
          </cell>
          <cell r="AQ140">
            <v>0.37184789859906592</v>
          </cell>
          <cell r="AR140">
            <v>0.37105855855855868</v>
          </cell>
          <cell r="AS140">
            <v>0.38649132035770623</v>
          </cell>
          <cell r="AT140">
            <v>0.38838789130780255</v>
          </cell>
          <cell r="AU140">
            <v>0.37842974705299581</v>
          </cell>
          <cell r="AV140">
            <v>0.39580242092932377</v>
          </cell>
          <cell r="AW140">
            <v>0.34484367708819519</v>
          </cell>
          <cell r="AX140">
            <v>0.3860531422009264</v>
          </cell>
          <cell r="AY140">
            <v>0.39840442546145616</v>
          </cell>
          <cell r="AZ140">
            <v>0.37185590813428387</v>
          </cell>
          <cell r="BA140">
            <v>0.38762166102131052</v>
          </cell>
          <cell r="BB140">
            <v>0.4419145080481825</v>
          </cell>
          <cell r="BC140">
            <v>0.43937930891913968</v>
          </cell>
          <cell r="BD140">
            <v>0.43565079833228315</v>
          </cell>
          <cell r="BE140">
            <v>0.423834468039259</v>
          </cell>
          <cell r="BF140">
            <v>0.41707173887519072</v>
          </cell>
          <cell r="BG140">
            <v>0.41393936472743043</v>
          </cell>
          <cell r="BH140">
            <v>0.40976022259199651</v>
          </cell>
          <cell r="BI140">
            <v>0.40743057661336674</v>
          </cell>
          <cell r="BJ140">
            <v>0.40652663547167134</v>
          </cell>
          <cell r="BK140">
            <v>0.40886252767306597</v>
          </cell>
          <cell r="BL140">
            <v>0.40315077817715661</v>
          </cell>
          <cell r="BM140">
            <v>0.39720132016486903</v>
          </cell>
          <cell r="BN140">
            <v>0.4419145080481825</v>
          </cell>
          <cell r="BO140">
            <v>0.4369934994582883</v>
          </cell>
          <cell r="BP140">
            <v>0.42877190640553764</v>
          </cell>
          <cell r="BQ140">
            <v>0.38528157463094614</v>
          </cell>
          <cell r="BR140">
            <v>0.39532005478638221</v>
          </cell>
          <cell r="BS140">
            <v>0.39956908160517102</v>
          </cell>
          <cell r="BT140">
            <v>0.38627787307032618</v>
          </cell>
          <cell r="BU140">
            <v>0.3846701621805434</v>
          </cell>
          <cell r="BV140">
            <v>0.39896527926985814</v>
          </cell>
          <cell r="BW140">
            <v>0.42979954330535869</v>
          </cell>
          <cell r="BX140">
            <v>0.34657577685382335</v>
          </cell>
          <cell r="BY140">
            <v>0.33423931725764755</v>
          </cell>
          <cell r="BZ140">
            <v>0.34659233274868462</v>
          </cell>
          <cell r="CA140">
            <v>0.36456910484333455</v>
          </cell>
          <cell r="CB140">
            <v>0.36562468249398861</v>
          </cell>
          <cell r="CC140">
            <v>0.36307466320152437</v>
          </cell>
          <cell r="CD140">
            <v>0.45052303476348249</v>
          </cell>
          <cell r="CE140">
            <v>0.4503550294604407</v>
          </cell>
          <cell r="CF140">
            <v>0.45029053228714944</v>
          </cell>
          <cell r="CG140">
            <v>0.45173162684215334</v>
          </cell>
          <cell r="CH140">
            <v>0.45061490177133329</v>
          </cell>
          <cell r="CI140">
            <v>0.45127450638385197</v>
          </cell>
          <cell r="CJ140">
            <v>0.45131376115565058</v>
          </cell>
          <cell r="CK140">
            <v>0.44792483134285122</v>
          </cell>
          <cell r="CL140">
            <v>0.34659233274868462</v>
          </cell>
          <cell r="CM140">
            <v>0.3825005727615437</v>
          </cell>
          <cell r="CN140">
            <v>0.36758167407693804</v>
          </cell>
          <cell r="CO140">
            <v>0.3550758509327327</v>
          </cell>
          <cell r="CP140">
            <v>0.76065573770491779</v>
          </cell>
          <cell r="CQ140">
            <v>0.44955616296808809</v>
          </cell>
          <cell r="CR140">
            <v>0.44991878918519573</v>
          </cell>
          <cell r="CS140">
            <v>0.46480488643101325</v>
          </cell>
          <cell r="CT140">
            <v>0.44194794367334844</v>
          </cell>
          <cell r="CU140">
            <v>0.45651501005772804</v>
          </cell>
          <cell r="CV140">
            <v>0.45168105659039071</v>
          </cell>
          <cell r="CW140">
            <v>0.40957528995406289</v>
          </cell>
          <cell r="CX140">
            <v>0.33404951366170688</v>
          </cell>
          <cell r="CY140">
            <v>0.32933853124623802</v>
          </cell>
          <cell r="CZ140">
            <v>0.32868218067587235</v>
          </cell>
          <cell r="DA140">
            <v>0.3285149204392776</v>
          </cell>
          <cell r="DB140">
            <v>0.40850569146505517</v>
          </cell>
          <cell r="DC140">
            <v>0.41314669264041209</v>
          </cell>
          <cell r="DD140">
            <v>0.41260618965905316</v>
          </cell>
          <cell r="DE140">
            <v>0.41573489878702852</v>
          </cell>
          <cell r="DF140">
            <v>0.41556546701353098</v>
          </cell>
          <cell r="DG140">
            <v>0.41616838038417936</v>
          </cell>
          <cell r="DH140">
            <v>0.41739153664186268</v>
          </cell>
          <cell r="DI140">
            <v>0.41695463890889412</v>
          </cell>
          <cell r="DJ140">
            <v>0.33404951366170688</v>
          </cell>
          <cell r="DK140">
            <v>0.32528475527815393</v>
          </cell>
          <cell r="DL140">
            <v>0.32757873042412772</v>
          </cell>
          <cell r="DM140">
            <v>0.32800332872947924</v>
          </cell>
          <cell r="DN140">
            <v>0.70234128959312159</v>
          </cell>
          <cell r="DO140">
            <v>0.43557941948062656</v>
          </cell>
          <cell r="DP140">
            <v>0.4093590355472479</v>
          </cell>
          <cell r="DQ140">
            <v>0.44699180921350212</v>
          </cell>
          <cell r="DR140">
            <v>0.41418230724997884</v>
          </cell>
          <cell r="DS140">
            <v>0.42106967151790142</v>
          </cell>
          <cell r="DT140">
            <v>0.42890040636388516</v>
          </cell>
          <cell r="DU140">
            <v>0.41239530957553455</v>
          </cell>
          <cell r="DV140" t="e">
            <v>#DIV/0!</v>
          </cell>
          <cell r="DW140" t="e">
            <v>#DIV/0!</v>
          </cell>
          <cell r="DX140" t="e">
            <v>#DIV/0!</v>
          </cell>
          <cell r="DY140" t="e">
            <v>#DIV/0!</v>
          </cell>
        </row>
        <row r="141">
          <cell r="A141" t="str">
            <v>CE-MARETI-220</v>
          </cell>
          <cell r="B141" t="str">
            <v>CE</v>
          </cell>
          <cell r="C141" t="str">
            <v>MARETI</v>
          </cell>
          <cell r="D141">
            <v>220</v>
          </cell>
          <cell r="E141" t="str">
            <v>Spese Generali</v>
          </cell>
          <cell r="F141">
            <v>-0.33893699999999999</v>
          </cell>
          <cell r="G141">
            <v>-0.67092199999999991</v>
          </cell>
          <cell r="H141">
            <v>-0.99142921999999989</v>
          </cell>
          <cell r="I141">
            <v>-1.3243072199999999</v>
          </cell>
          <cell r="R141">
            <v>-0.33893699999999999</v>
          </cell>
          <cell r="S141">
            <v>-0.33198499999999992</v>
          </cell>
          <cell r="T141">
            <v>-0.32050721999999998</v>
          </cell>
          <cell r="U141">
            <v>-0.33287800000000001</v>
          </cell>
          <cell r="V141">
            <v>1.3243072199999999</v>
          </cell>
          <cell r="W141">
            <v>0</v>
          </cell>
          <cell r="X141">
            <v>0</v>
          </cell>
          <cell r="Y141">
            <v>0</v>
          </cell>
          <cell r="Z141">
            <v>0</v>
          </cell>
          <cell r="AA141">
            <v>0</v>
          </cell>
          <cell r="AB141">
            <v>0</v>
          </cell>
          <cell r="AC141">
            <v>0</v>
          </cell>
          <cell r="AD141">
            <v>-0.31869999999999998</v>
          </cell>
          <cell r="AE141">
            <v>-0.60799999999999998</v>
          </cell>
          <cell r="AF141">
            <v>-0.88760000000000006</v>
          </cell>
          <cell r="AG141">
            <v>-1.1805000000000001</v>
          </cell>
          <cell r="AH141">
            <v>-1.4712000000000001</v>
          </cell>
          <cell r="AI141">
            <v>-1.7501</v>
          </cell>
          <cell r="AJ141">
            <v>-2.0550000000000002</v>
          </cell>
          <cell r="AK141">
            <v>-2.2782</v>
          </cell>
          <cell r="AL141">
            <v>-2.5682</v>
          </cell>
          <cell r="AM141">
            <v>-2.8836999999999997</v>
          </cell>
          <cell r="AN141">
            <v>-3.1770999999999998</v>
          </cell>
          <cell r="AO141">
            <v>-3.4520999999999997</v>
          </cell>
          <cell r="AP141">
            <v>-0.31869999999999998</v>
          </cell>
          <cell r="AQ141">
            <v>-0.2893</v>
          </cell>
          <cell r="AR141">
            <v>-0.27960000000000007</v>
          </cell>
          <cell r="AS141">
            <v>-0.29290000000000005</v>
          </cell>
          <cell r="AT141">
            <v>-0.29069999999999996</v>
          </cell>
          <cell r="AU141">
            <v>-0.27889999999999993</v>
          </cell>
          <cell r="AV141">
            <v>-0.30490000000000017</v>
          </cell>
          <cell r="AW141">
            <v>-0.22319999999999984</v>
          </cell>
          <cell r="AX141">
            <v>-0.29000000000000004</v>
          </cell>
          <cell r="AY141">
            <v>-0.31549999999999967</v>
          </cell>
          <cell r="AZ141">
            <v>-0.29340000000000011</v>
          </cell>
          <cell r="BA141">
            <v>-0.27499999999999991</v>
          </cell>
          <cell r="BB141">
            <v>-0.34970000000000001</v>
          </cell>
          <cell r="BC141">
            <v>-0.752193</v>
          </cell>
          <cell r="BD141">
            <v>-1.116463</v>
          </cell>
          <cell r="BE141">
            <v>-1.4381349999999999</v>
          </cell>
          <cell r="BF141">
            <v>-1.7668999999999999</v>
          </cell>
          <cell r="BG141">
            <v>-2.0785</v>
          </cell>
          <cell r="BH141">
            <v>-2.4041999999999999</v>
          </cell>
          <cell r="BI141">
            <v>-2.6506500000000002</v>
          </cell>
          <cell r="BJ141">
            <v>-2.9762</v>
          </cell>
          <cell r="BK141">
            <v>-3.2785709999999999</v>
          </cell>
          <cell r="BL141">
            <v>-3.5888249999999999</v>
          </cell>
          <cell r="BM141">
            <v>-4.0444831500000005</v>
          </cell>
          <cell r="BN141">
            <v>-0.34970000000000001</v>
          </cell>
          <cell r="BO141">
            <v>-0.40249299999999999</v>
          </cell>
          <cell r="BP141">
            <v>-0.36426999999999998</v>
          </cell>
          <cell r="BQ141">
            <v>-0.32167199999999996</v>
          </cell>
          <cell r="BR141">
            <v>-0.32876499999999997</v>
          </cell>
          <cell r="BS141">
            <v>-0.3116000000000001</v>
          </cell>
          <cell r="BT141">
            <v>-0.32569999999999988</v>
          </cell>
          <cell r="BU141">
            <v>-0.24645000000000028</v>
          </cell>
          <cell r="BV141">
            <v>-0.32554999999999978</v>
          </cell>
          <cell r="BW141">
            <v>-0.30237099999999995</v>
          </cell>
          <cell r="BX141">
            <v>-0.31025400000000003</v>
          </cell>
          <cell r="BY141">
            <v>-0.45565815000000054</v>
          </cell>
          <cell r="BZ141">
            <v>5.5399999999999998E-2</v>
          </cell>
          <cell r="CA141">
            <v>7.6499999999999999E-2</v>
          </cell>
          <cell r="CB141">
            <v>9.9500000000000005E-2</v>
          </cell>
          <cell r="CC141">
            <v>0.1341</v>
          </cell>
          <cell r="CD141">
            <v>-1.6232</v>
          </cell>
          <cell r="CE141">
            <v>-1.9283049999999999</v>
          </cell>
          <cell r="CF141">
            <v>-2.2293970000000001</v>
          </cell>
          <cell r="CG141">
            <v>-2.4749639999999999</v>
          </cell>
          <cell r="CH141">
            <v>-2.7797550000000002</v>
          </cell>
          <cell r="CI141">
            <v>-3.077372</v>
          </cell>
          <cell r="CJ141">
            <v>-3.3655300000000001</v>
          </cell>
          <cell r="CK141">
            <v>-3.6595260000000001</v>
          </cell>
          <cell r="CL141">
            <v>5.5399999999999998E-2</v>
          </cell>
          <cell r="CM141">
            <v>2.1100000000000001E-2</v>
          </cell>
          <cell r="CN141">
            <v>2.3000000000000007E-2</v>
          </cell>
          <cell r="CO141">
            <v>3.4599999999999992E-2</v>
          </cell>
          <cell r="CP141">
            <v>-1.7572999999999999</v>
          </cell>
          <cell r="CQ141">
            <v>-0.30510499999999996</v>
          </cell>
          <cell r="CR141">
            <v>-0.30109200000000014</v>
          </cell>
          <cell r="CS141">
            <v>-0.24556699999999987</v>
          </cell>
          <cell r="CT141">
            <v>-0.30479100000000026</v>
          </cell>
          <cell r="CU141">
            <v>-0.2976169999999998</v>
          </cell>
          <cell r="CV141">
            <v>-0.28815800000000014</v>
          </cell>
          <cell r="CW141">
            <v>-0.29399599999999992</v>
          </cell>
          <cell r="CX141">
            <v>-2.0476999999999999E-2</v>
          </cell>
          <cell r="CY141">
            <v>-3.0601E-2</v>
          </cell>
          <cell r="CZ141">
            <v>-7.0055000000000006E-2</v>
          </cell>
          <cell r="DA141">
            <v>-0.14003399999999999</v>
          </cell>
          <cell r="DB141">
            <v>-2.246804</v>
          </cell>
          <cell r="DC141">
            <v>-2.6886869999999998</v>
          </cell>
          <cell r="DD141">
            <v>-3.156803</v>
          </cell>
          <cell r="DE141">
            <v>-3.4864299999999999</v>
          </cell>
          <cell r="DF141">
            <v>-3.852967</v>
          </cell>
          <cell r="DG141">
            <v>-4.2988629999999999</v>
          </cell>
          <cell r="DH141">
            <v>-4.7209529999999997</v>
          </cell>
          <cell r="DI141">
            <v>-5.1081580000000004</v>
          </cell>
          <cell r="DJ141">
            <v>-2.0476999999999999E-2</v>
          </cell>
          <cell r="DK141">
            <v>-1.0124000000000001E-2</v>
          </cell>
          <cell r="DL141">
            <v>-3.9454000000000003E-2</v>
          </cell>
          <cell r="DM141">
            <v>-6.9978999999999986E-2</v>
          </cell>
          <cell r="DN141">
            <v>-2.10677</v>
          </cell>
          <cell r="DO141">
            <v>-0.4418829999999998</v>
          </cell>
          <cell r="DP141">
            <v>-0.4681160000000002</v>
          </cell>
          <cell r="DQ141">
            <v>-0.32962699999999989</v>
          </cell>
          <cell r="DR141">
            <v>-0.36653700000000011</v>
          </cell>
          <cell r="DS141">
            <v>-0.44589599999999985</v>
          </cell>
          <cell r="DT141">
            <v>-0.42208999999999985</v>
          </cell>
          <cell r="DU141">
            <v>-0.38720500000000069</v>
          </cell>
        </row>
        <row r="142">
          <cell r="A142" t="str">
            <v>CE-MARETI-230</v>
          </cell>
          <cell r="B142" t="str">
            <v>CE</v>
          </cell>
          <cell r="C142" t="str">
            <v>MARETI</v>
          </cell>
          <cell r="D142">
            <v>230</v>
          </cell>
          <cell r="E142" t="str">
            <v>Risultato Operativo pre IAS</v>
          </cell>
          <cell r="F142">
            <v>1.6980819999999999</v>
          </cell>
          <cell r="G142">
            <v>3.3587529000000016</v>
          </cell>
          <cell r="H142">
            <v>4.7840608200000023</v>
          </cell>
          <cell r="I142">
            <v>6.3351172700000076</v>
          </cell>
          <cell r="J142">
            <v>0</v>
          </cell>
          <cell r="K142">
            <v>0</v>
          </cell>
          <cell r="L142">
            <v>0</v>
          </cell>
          <cell r="M142">
            <v>0</v>
          </cell>
          <cell r="N142">
            <v>0</v>
          </cell>
          <cell r="O142">
            <v>0</v>
          </cell>
          <cell r="P142">
            <v>0</v>
          </cell>
          <cell r="Q142">
            <v>0</v>
          </cell>
          <cell r="R142">
            <v>1.6980819999999999</v>
          </cell>
          <cell r="S142">
            <v>1.6606709000000017</v>
          </cell>
          <cell r="T142">
            <v>1.4253079200000007</v>
          </cell>
          <cell r="U142">
            <v>1.5510564500000048</v>
          </cell>
          <cell r="V142">
            <v>-6.3351172700000076</v>
          </cell>
          <cell r="W142">
            <v>0</v>
          </cell>
          <cell r="X142">
            <v>0</v>
          </cell>
          <cell r="Y142">
            <v>0</v>
          </cell>
          <cell r="Z142">
            <v>0</v>
          </cell>
          <cell r="AA142">
            <v>0</v>
          </cell>
          <cell r="AB142">
            <v>0</v>
          </cell>
          <cell r="AC142">
            <v>0</v>
          </cell>
          <cell r="AD142">
            <v>1.3821999999999997</v>
          </cell>
          <cell r="AE142">
            <v>2.765099999999999</v>
          </cell>
          <cell r="AF142">
            <v>4.1988999999999992</v>
          </cell>
          <cell r="AG142">
            <v>5.742799999999999</v>
          </cell>
          <cell r="AH142">
            <v>7.4073999999999991</v>
          </cell>
          <cell r="AI142">
            <v>9.0001000000000015</v>
          </cell>
          <cell r="AJ142">
            <v>10.722499999999997</v>
          </cell>
          <cell r="AK142">
            <v>11.607800000000001</v>
          </cell>
          <cell r="AL142">
            <v>13.267600000000002</v>
          </cell>
          <cell r="AM142">
            <v>15.069500000000003</v>
          </cell>
          <cell r="AN142">
            <v>16.596</v>
          </cell>
          <cell r="AO142">
            <v>18.129100000000001</v>
          </cell>
          <cell r="AP142">
            <v>1.3821999999999997</v>
          </cell>
          <cell r="AQ142">
            <v>1.3828999999999994</v>
          </cell>
          <cell r="AR142">
            <v>1.4338000000000004</v>
          </cell>
          <cell r="AS142">
            <v>1.5438999999999994</v>
          </cell>
          <cell r="AT142">
            <v>1.6646000000000003</v>
          </cell>
          <cell r="AU142">
            <v>1.5927000000000022</v>
          </cell>
          <cell r="AV142">
            <v>1.7223999999999948</v>
          </cell>
          <cell r="AW142">
            <v>0.88530000000000397</v>
          </cell>
          <cell r="AX142">
            <v>1.6597999999999999</v>
          </cell>
          <cell r="AY142">
            <v>1.8019000000000021</v>
          </cell>
          <cell r="AZ142">
            <v>1.5264999999999993</v>
          </cell>
          <cell r="BA142">
            <v>1.5331000000000023</v>
          </cell>
          <cell r="BB142">
            <v>1.7231000000000001</v>
          </cell>
          <cell r="BC142">
            <v>3.4986700000000006</v>
          </cell>
          <cell r="BD142">
            <v>5.3828369999999985</v>
          </cell>
          <cell r="BE142">
            <v>6.8228650000000011</v>
          </cell>
          <cell r="BF142">
            <v>8.8896999999999977</v>
          </cell>
          <cell r="BG142">
            <v>10.803499999999998</v>
          </cell>
          <cell r="BH142">
            <v>12.6172</v>
          </cell>
          <cell r="BI142">
            <v>13.814123999999994</v>
          </cell>
          <cell r="BJ142">
            <v>15.415999999999995</v>
          </cell>
          <cell r="BK142">
            <v>17.283073999999999</v>
          </cell>
          <cell r="BL142">
            <v>18.732457999999998</v>
          </cell>
          <cell r="BM142">
            <v>20.025470640000002</v>
          </cell>
          <cell r="BN142">
            <v>1.7231000000000001</v>
          </cell>
          <cell r="BO142">
            <v>1.7755700000000003</v>
          </cell>
          <cell r="BP142">
            <v>1.8841669999999988</v>
          </cell>
          <cell r="BQ142">
            <v>1.4400280000000012</v>
          </cell>
          <cell r="BR142">
            <v>2.0668349999999975</v>
          </cell>
          <cell r="BS142">
            <v>1.9138000000000004</v>
          </cell>
          <cell r="BT142">
            <v>1.8137000000000012</v>
          </cell>
          <cell r="BU142">
            <v>1.196923999999997</v>
          </cell>
          <cell r="BV142">
            <v>1.6018760000000007</v>
          </cell>
          <cell r="BW142">
            <v>1.8670740000000015</v>
          </cell>
          <cell r="BX142">
            <v>1.4493840000000007</v>
          </cell>
          <cell r="BY142">
            <v>1.293012640000005</v>
          </cell>
          <cell r="BZ142">
            <v>1.7153000000000003</v>
          </cell>
          <cell r="CA142">
            <v>3.5729000000000002</v>
          </cell>
          <cell r="CB142">
            <v>5.4974000000000007</v>
          </cell>
          <cell r="CC142">
            <v>7.2031999999999998</v>
          </cell>
          <cell r="CD142">
            <v>9.6218999999999983</v>
          </cell>
          <cell r="CE142">
            <v>11.676615999999997</v>
          </cell>
          <cell r="CF142">
            <v>13.733681999999996</v>
          </cell>
          <cell r="CG142">
            <v>15.304479999999998</v>
          </cell>
          <cell r="CH142">
            <v>17.240929000000001</v>
          </cell>
          <cell r="CI142">
            <v>19.496243</v>
          </cell>
          <cell r="CJ142">
            <v>21.622818000000002</v>
          </cell>
          <cell r="CK142">
            <v>23.332809999999998</v>
          </cell>
          <cell r="CL142">
            <v>1.7153000000000003</v>
          </cell>
          <cell r="CM142">
            <v>1.8575999999999999</v>
          </cell>
          <cell r="CN142">
            <v>1.9245000000000003</v>
          </cell>
          <cell r="CO142">
            <v>1.7057999999999989</v>
          </cell>
          <cell r="CP142">
            <v>2.4187000000000003</v>
          </cell>
          <cell r="CQ142">
            <v>2.0547159999999982</v>
          </cell>
          <cell r="CR142">
            <v>2.0570659999999985</v>
          </cell>
          <cell r="CS142">
            <v>1.5707979999999997</v>
          </cell>
          <cell r="CT142">
            <v>1.9364490000000054</v>
          </cell>
          <cell r="CU142">
            <v>2.2553139999999972</v>
          </cell>
          <cell r="CV142">
            <v>2.1265750000000017</v>
          </cell>
          <cell r="CW142">
            <v>1.7099919999999957</v>
          </cell>
          <cell r="CX142">
            <v>1.491385</v>
          </cell>
          <cell r="CY142">
            <v>3.1921299999999997</v>
          </cell>
          <cell r="CZ142">
            <v>5.0593669999999999</v>
          </cell>
          <cell r="DA142">
            <v>6.6629419999999993</v>
          </cell>
          <cell r="DB142">
            <v>8.5155549999999991</v>
          </cell>
          <cell r="DC142">
            <v>10.447811999999997</v>
          </cell>
          <cell r="DD142">
            <v>12.146277000000001</v>
          </cell>
          <cell r="DE142">
            <v>13.476090999999995</v>
          </cell>
          <cell r="DF142">
            <v>15.179638000000008</v>
          </cell>
          <cell r="DG142">
            <v>17.105974000000003</v>
          </cell>
          <cell r="DH142">
            <v>19.028375000000004</v>
          </cell>
          <cell r="DI142">
            <v>20.889708000000002</v>
          </cell>
          <cell r="DJ142">
            <v>1.491385</v>
          </cell>
          <cell r="DK142">
            <v>1.7007449999999993</v>
          </cell>
          <cell r="DL142">
            <v>1.8672369999999998</v>
          </cell>
          <cell r="DM142">
            <v>1.6035749999999993</v>
          </cell>
          <cell r="DN142">
            <v>1.8526130000000003</v>
          </cell>
          <cell r="DO142">
            <v>1.9322569999999981</v>
          </cell>
          <cell r="DP142">
            <v>1.6984650000000041</v>
          </cell>
          <cell r="DQ142">
            <v>1.3298139999999938</v>
          </cell>
          <cell r="DR142">
            <v>1.7035470000000115</v>
          </cell>
          <cell r="DS142">
            <v>1.9263359999999978</v>
          </cell>
          <cell r="DT142">
            <v>1.9224009999999963</v>
          </cell>
          <cell r="DU142">
            <v>1.8613330000000001</v>
          </cell>
          <cell r="DV142">
            <v>0</v>
          </cell>
          <cell r="DW142">
            <v>0</v>
          </cell>
          <cell r="DX142">
            <v>0</v>
          </cell>
          <cell r="DY142">
            <v>0</v>
          </cell>
        </row>
        <row r="143">
          <cell r="A143" t="str">
            <v>CE-MARETI-240</v>
          </cell>
          <cell r="B143" t="str">
            <v>CE</v>
          </cell>
          <cell r="C143" t="str">
            <v>MARETI</v>
          </cell>
          <cell r="D143">
            <v>240</v>
          </cell>
          <cell r="E143" t="str">
            <v>RO % pre-IAS</v>
          </cell>
          <cell r="F143">
            <v>0.34032707098964055</v>
          </cell>
          <cell r="G143">
            <v>0.32855144557586036</v>
          </cell>
          <cell r="H143">
            <v>0.31991787336468119</v>
          </cell>
          <cell r="I143">
            <v>0.31816134346187258</v>
          </cell>
          <cell r="J143" t="e">
            <v>#DIV/0!</v>
          </cell>
          <cell r="K143" t="e">
            <v>#DIV/0!</v>
          </cell>
          <cell r="L143" t="e">
            <v>#DIV/0!</v>
          </cell>
          <cell r="M143" t="e">
            <v>#DIV/0!</v>
          </cell>
          <cell r="N143" t="e">
            <v>#DIV/0!</v>
          </cell>
          <cell r="O143" t="e">
            <v>#DIV/0!</v>
          </cell>
          <cell r="P143" t="e">
            <v>#DIV/0!</v>
          </cell>
          <cell r="Q143" t="e">
            <v>#DIV/0!</v>
          </cell>
          <cell r="R143">
            <v>0.34032707098964055</v>
          </cell>
          <cell r="S143">
            <v>0.31732438624538978</v>
          </cell>
          <cell r="T143">
            <v>0.30126259587386328</v>
          </cell>
          <cell r="U143">
            <v>0.31286299725103567</v>
          </cell>
          <cell r="V143">
            <v>0.31816134346187258</v>
          </cell>
          <cell r="W143" t="e">
            <v>#DIV/0!</v>
          </cell>
          <cell r="X143" t="e">
            <v>#DIV/0!</v>
          </cell>
          <cell r="Y143" t="e">
            <v>#DIV/0!</v>
          </cell>
          <cell r="Z143" t="e">
            <v>#DIV/0!</v>
          </cell>
          <cell r="AA143" t="e">
            <v>#DIV/0!</v>
          </cell>
          <cell r="AB143" t="e">
            <v>#DIV/0!</v>
          </cell>
          <cell r="AC143" t="e">
            <v>#DIV/0!</v>
          </cell>
          <cell r="AD143">
            <v>0.30243091263155586</v>
          </cell>
          <cell r="AE143">
            <v>0.30495296284450707</v>
          </cell>
          <cell r="AF143">
            <v>0.30682723293557129</v>
          </cell>
          <cell r="AG143">
            <v>0.31147558766420425</v>
          </cell>
          <cell r="AH143">
            <v>0.31558721529665384</v>
          </cell>
          <cell r="AI143">
            <v>0.31670977390692362</v>
          </cell>
          <cell r="AJ143">
            <v>0.3196976699115967</v>
          </cell>
          <cell r="AK143">
            <v>0.31582412798606957</v>
          </cell>
          <cell r="AL143">
            <v>0.31737177248436776</v>
          </cell>
          <cell r="AM143">
            <v>0.31981587162797415</v>
          </cell>
          <cell r="AN143">
            <v>0.31907162385077686</v>
          </cell>
          <cell r="AO143">
            <v>0.31986132185327643</v>
          </cell>
          <cell r="AP143">
            <v>0.30243091263155586</v>
          </cell>
          <cell r="AQ143">
            <v>0.307516121859017</v>
          </cell>
          <cell r="AR143">
            <v>0.31050762300762313</v>
          </cell>
          <cell r="AS143">
            <v>0.32486059968437642</v>
          </cell>
          <cell r="AT143">
            <v>0.33064516129032279</v>
          </cell>
          <cell r="AU143">
            <v>0.32203732535333757</v>
          </cell>
          <cell r="AV143">
            <v>0.33627489262006949</v>
          </cell>
          <cell r="AW143">
            <v>0.27540830611292694</v>
          </cell>
          <cell r="AX143">
            <v>0.32863422167663225</v>
          </cell>
          <cell r="AY143">
            <v>0.33904077370312558</v>
          </cell>
          <cell r="AZ143">
            <v>0.31190617273860338</v>
          </cell>
          <cell r="BA143">
            <v>0.32866698109162729</v>
          </cell>
          <cell r="BB143">
            <v>0.36735955655047436</v>
          </cell>
          <cell r="BC143">
            <v>0.36163085160263375</v>
          </cell>
          <cell r="BD143">
            <v>0.36081381630984133</v>
          </cell>
          <cell r="BE143">
            <v>0.35005027935827127</v>
          </cell>
          <cell r="BF143">
            <v>0.34791984658134706</v>
          </cell>
          <cell r="BG143">
            <v>0.34715059205346949</v>
          </cell>
          <cell r="BH143">
            <v>0.34417741891486403</v>
          </cell>
          <cell r="BI143">
            <v>0.34183867368774978</v>
          </cell>
          <cell r="BJ143">
            <v>0.34074306567084334</v>
          </cell>
          <cell r="BK143">
            <v>0.34366906546634018</v>
          </cell>
          <cell r="BL143">
            <v>0.33833203135639217</v>
          </cell>
          <cell r="BM143">
            <v>0.33045943687833002</v>
          </cell>
          <cell r="BN143">
            <v>0.36735955655047436</v>
          </cell>
          <cell r="BO143">
            <v>0.35623971750732325</v>
          </cell>
          <cell r="BP143">
            <v>0.35930643223554964</v>
          </cell>
          <cell r="BQ143">
            <v>0.31493231273920202</v>
          </cell>
          <cell r="BR143">
            <v>0.34106750936484065</v>
          </cell>
          <cell r="BS143">
            <v>0.34362151000987518</v>
          </cell>
          <cell r="BT143">
            <v>0.3274713370046044</v>
          </cell>
          <cell r="BU143">
            <v>0.31898936048299642</v>
          </cell>
          <cell r="BV143">
            <v>0.33157843968883027</v>
          </cell>
          <cell r="BW143">
            <v>0.36989532000917719</v>
          </cell>
          <cell r="BX143">
            <v>0.28546859397188623</v>
          </cell>
          <cell r="BY143">
            <v>0.24714523995629201</v>
          </cell>
          <cell r="BZ143">
            <v>0.35816002672680203</v>
          </cell>
          <cell r="CA143">
            <v>0.37254574839685106</v>
          </cell>
          <cell r="CB143">
            <v>0.37236427676364009</v>
          </cell>
          <cell r="CC143">
            <v>0.36996214708707198</v>
          </cell>
          <cell r="CD143">
            <v>0.38549124402546459</v>
          </cell>
          <cell r="CE143">
            <v>0.38652357795229042</v>
          </cell>
          <cell r="CF143">
            <v>0.38740314309303631</v>
          </cell>
          <cell r="CG143">
            <v>0.38884892285569778</v>
          </cell>
          <cell r="CH143">
            <v>0.38804965543542519</v>
          </cell>
          <cell r="CI143">
            <v>0.38975403080829674</v>
          </cell>
          <cell r="CJ143">
            <v>0.3905290305051019</v>
          </cell>
          <cell r="CK143">
            <v>0.38719675777616253</v>
          </cell>
          <cell r="CL143">
            <v>0.35816002672680203</v>
          </cell>
          <cell r="CM143">
            <v>0.38689521587903269</v>
          </cell>
          <cell r="CN143">
            <v>0.37202783684515761</v>
          </cell>
          <cell r="CO143">
            <v>0.36242722984744818</v>
          </cell>
          <cell r="CP143">
            <v>0.4405646630236793</v>
          </cell>
          <cell r="CQ143">
            <v>0.39143233361731161</v>
          </cell>
          <cell r="CR143">
            <v>0.39247270284435298</v>
          </cell>
          <cell r="CS143">
            <v>0.40196468550983022</v>
          </cell>
          <cell r="CT143">
            <v>0.38184650174827867</v>
          </cell>
          <cell r="CU143">
            <v>0.40329515110018049</v>
          </cell>
          <cell r="CV143">
            <v>0.39778047631713742</v>
          </cell>
          <cell r="CW143">
            <v>0.34948835483003277</v>
          </cell>
          <cell r="CX143">
            <v>0.3295250716880011</v>
          </cell>
          <cell r="CY143">
            <v>0.32621134241333011</v>
          </cell>
          <cell r="CZ143">
            <v>0.32419320898135234</v>
          </cell>
          <cell r="DA143">
            <v>0.32175269485318209</v>
          </cell>
          <cell r="DB143">
            <v>0.32322399610380098</v>
          </cell>
          <cell r="DC143">
            <v>0.32858670891908182</v>
          </cell>
          <cell r="DD143">
            <v>0.32749152925511699</v>
          </cell>
          <cell r="DE143">
            <v>0.33028588898606437</v>
          </cell>
          <cell r="DF143">
            <v>0.33143825317481984</v>
          </cell>
          <cell r="DG143">
            <v>0.33258676506034046</v>
          </cell>
          <cell r="DH143">
            <v>0.33442136472440842</v>
          </cell>
          <cell r="DI143">
            <v>0.33502983114276524</v>
          </cell>
          <cell r="DJ143">
            <v>0.3295250716880011</v>
          </cell>
          <cell r="DK143">
            <v>0.32335989553586153</v>
          </cell>
          <cell r="DL143">
            <v>0.32080034251011669</v>
          </cell>
          <cell r="DM143">
            <v>0.31428799899338455</v>
          </cell>
          <cell r="DN143">
            <v>0.32862862813144922</v>
          </cell>
          <cell r="DO143">
            <v>0.35450789858533066</v>
          </cell>
          <cell r="DP143">
            <v>0.32091207035913111</v>
          </cell>
          <cell r="DQ143">
            <v>0.35820253071814162</v>
          </cell>
          <cell r="DR143">
            <v>0.34084560190252211</v>
          </cell>
          <cell r="DS143">
            <v>0.34192341505936519</v>
          </cell>
          <cell r="DT143">
            <v>0.35168340168264201</v>
          </cell>
          <cell r="DU143">
            <v>0.34137959810248181</v>
          </cell>
        </row>
        <row r="144">
          <cell r="A144" t="str">
            <v>CE-MARETI-250</v>
          </cell>
          <cell r="B144" t="str">
            <v>CE</v>
          </cell>
          <cell r="C144" t="str">
            <v>MARETI</v>
          </cell>
          <cell r="D144">
            <v>250</v>
          </cell>
          <cell r="E144" t="str">
            <v>Poste Straordinarie</v>
          </cell>
          <cell r="F144">
            <v>-2.4927000000000001E-2</v>
          </cell>
          <cell r="G144">
            <v>-0.15807899999999997</v>
          </cell>
          <cell r="H144">
            <v>-0.18396446</v>
          </cell>
          <cell r="I144">
            <v>-0.20980045999999999</v>
          </cell>
          <cell r="R144">
            <v>-2.4927000000000001E-2</v>
          </cell>
          <cell r="S144">
            <v>-0.13315199999999996</v>
          </cell>
          <cell r="T144">
            <v>-2.5885460000000027E-2</v>
          </cell>
          <cell r="U144">
            <v>-2.5835999999999998E-2</v>
          </cell>
          <cell r="V144">
            <v>0.20980045999999999</v>
          </cell>
          <cell r="W144">
            <v>0</v>
          </cell>
          <cell r="X144">
            <v>0</v>
          </cell>
          <cell r="Y144">
            <v>0</v>
          </cell>
          <cell r="Z144">
            <v>0</v>
          </cell>
          <cell r="AA144">
            <v>0</v>
          </cell>
          <cell r="AB144">
            <v>0</v>
          </cell>
          <cell r="AC144">
            <v>0</v>
          </cell>
          <cell r="AD144">
            <v>-2.5999999999999999E-2</v>
          </cell>
          <cell r="AE144">
            <v>-4.9799999999999997E-2</v>
          </cell>
          <cell r="AF144">
            <v>-7.3300000000000004E-2</v>
          </cell>
          <cell r="AG144">
            <v>-9.6299999999999997E-2</v>
          </cell>
          <cell r="AH144">
            <v>-0.12</v>
          </cell>
          <cell r="AI144">
            <v>-0.1431</v>
          </cell>
          <cell r="AJ144">
            <v>-0.1673</v>
          </cell>
          <cell r="AK144">
            <v>-0.19390000000000002</v>
          </cell>
          <cell r="AL144">
            <v>-0.21719999999999998</v>
          </cell>
          <cell r="AM144">
            <v>-0.24080000000000001</v>
          </cell>
          <cell r="AN144">
            <v>-0.26480000000000004</v>
          </cell>
          <cell r="AO144">
            <v>-0.28920000000000001</v>
          </cell>
          <cell r="AP144">
            <v>-2.5999999999999999E-2</v>
          </cell>
          <cell r="AQ144">
            <v>-2.3799999999999998E-2</v>
          </cell>
          <cell r="AR144">
            <v>-2.3500000000000007E-2</v>
          </cell>
          <cell r="AS144">
            <v>-2.2999999999999993E-2</v>
          </cell>
          <cell r="AT144">
            <v>-2.3699999999999999E-2</v>
          </cell>
          <cell r="AU144">
            <v>-2.3100000000000009E-2</v>
          </cell>
          <cell r="AV144">
            <v>-2.4199999999999999E-2</v>
          </cell>
          <cell r="AW144">
            <v>-2.6600000000000013E-2</v>
          </cell>
          <cell r="AX144">
            <v>-2.329999999999996E-2</v>
          </cell>
          <cell r="AY144">
            <v>-2.3600000000000038E-2</v>
          </cell>
          <cell r="AZ144">
            <v>-2.4000000000000021E-2</v>
          </cell>
          <cell r="BA144">
            <v>-2.4399999999999977E-2</v>
          </cell>
          <cell r="BB144">
            <v>0</v>
          </cell>
          <cell r="BC144">
            <v>-0.15476200000000001</v>
          </cell>
          <cell r="BD144">
            <v>-0.18069499999999999</v>
          </cell>
          <cell r="BE144">
            <v>-0.29667399999999999</v>
          </cell>
          <cell r="BF144">
            <v>-0.3296</v>
          </cell>
          <cell r="BG144">
            <v>-0.35310000000000002</v>
          </cell>
          <cell r="BH144">
            <v>-0.37959999999999999</v>
          </cell>
          <cell r="BI144">
            <v>-0.40697299999999997</v>
          </cell>
          <cell r="BJ144">
            <v>-0.43309999999999998</v>
          </cell>
          <cell r="BK144">
            <v>-0.45704299999999998</v>
          </cell>
          <cell r="BL144">
            <v>-0.48119200000000001</v>
          </cell>
          <cell r="BM144">
            <v>-0.52836538</v>
          </cell>
          <cell r="BN144">
            <v>0</v>
          </cell>
          <cell r="BO144">
            <v>-0.15476200000000001</v>
          </cell>
          <cell r="BP144">
            <v>-2.5932999999999984E-2</v>
          </cell>
          <cell r="BQ144">
            <v>-0.115979</v>
          </cell>
          <cell r="BR144">
            <v>-3.2926000000000011E-2</v>
          </cell>
          <cell r="BS144">
            <v>-2.3500000000000021E-2</v>
          </cell>
          <cell r="BT144">
            <v>-2.6499999999999968E-2</v>
          </cell>
          <cell r="BU144">
            <v>-2.7372999999999981E-2</v>
          </cell>
          <cell r="BV144">
            <v>-2.6127000000000011E-2</v>
          </cell>
          <cell r="BW144">
            <v>-2.3942999999999992E-2</v>
          </cell>
          <cell r="BX144">
            <v>-2.4149000000000032E-2</v>
          </cell>
          <cell r="BY144">
            <v>-4.7173379999999987E-2</v>
          </cell>
          <cell r="BZ144">
            <v>0</v>
          </cell>
          <cell r="CA144">
            <v>0</v>
          </cell>
          <cell r="CB144">
            <v>0</v>
          </cell>
          <cell r="CC144">
            <v>0</v>
          </cell>
          <cell r="CD144">
            <v>-0.1646</v>
          </cell>
          <cell r="CE144">
            <v>-0.19561500000000001</v>
          </cell>
          <cell r="CF144">
            <v>-0.22719200000000001</v>
          </cell>
          <cell r="CG144">
            <v>-0.26253900000000002</v>
          </cell>
          <cell r="CH144">
            <v>-0.293211</v>
          </cell>
          <cell r="CI144">
            <v>-0.32279099999999999</v>
          </cell>
          <cell r="CJ144">
            <v>-0.35203099999999998</v>
          </cell>
          <cell r="CK144">
            <v>-0.382992</v>
          </cell>
          <cell r="CL144">
            <v>0</v>
          </cell>
          <cell r="CM144">
            <v>0</v>
          </cell>
          <cell r="CN144">
            <v>0</v>
          </cell>
          <cell r="CO144">
            <v>0</v>
          </cell>
          <cell r="CP144">
            <v>-0.1646</v>
          </cell>
          <cell r="CQ144">
            <v>-3.1015000000000015E-2</v>
          </cell>
          <cell r="CR144">
            <v>-3.1576999999999994E-2</v>
          </cell>
          <cell r="CS144">
            <v>-3.5347000000000017E-2</v>
          </cell>
          <cell r="CT144">
            <v>-3.0671999999999977E-2</v>
          </cell>
          <cell r="CU144">
            <v>-2.9579999999999995E-2</v>
          </cell>
          <cell r="CV144">
            <v>-2.9239999999999988E-2</v>
          </cell>
          <cell r="CW144">
            <v>-3.0961000000000016E-2</v>
          </cell>
          <cell r="CX144">
            <v>0</v>
          </cell>
          <cell r="CY144">
            <v>0</v>
          </cell>
          <cell r="CZ144">
            <v>0</v>
          </cell>
          <cell r="DA144">
            <v>0</v>
          </cell>
          <cell r="DB144">
            <v>0</v>
          </cell>
          <cell r="DC144">
            <v>0</v>
          </cell>
          <cell r="DD144">
            <v>0</v>
          </cell>
          <cell r="DE144">
            <v>0</v>
          </cell>
          <cell r="DF144">
            <v>0</v>
          </cell>
          <cell r="DG144">
            <v>0</v>
          </cell>
          <cell r="DH144">
            <v>0</v>
          </cell>
          <cell r="DI144">
            <v>0</v>
          </cell>
          <cell r="DJ144">
            <v>0</v>
          </cell>
          <cell r="DK144">
            <v>0</v>
          </cell>
          <cell r="DL144">
            <v>0</v>
          </cell>
          <cell r="DM144">
            <v>0</v>
          </cell>
          <cell r="DN144">
            <v>0</v>
          </cell>
          <cell r="DO144">
            <v>0</v>
          </cell>
          <cell r="DP144">
            <v>0</v>
          </cell>
          <cell r="DQ144">
            <v>0</v>
          </cell>
          <cell r="DR144">
            <v>0</v>
          </cell>
          <cell r="DS144">
            <v>0</v>
          </cell>
          <cell r="DT144">
            <v>0</v>
          </cell>
          <cell r="DU144">
            <v>0</v>
          </cell>
        </row>
        <row r="145">
          <cell r="A145" t="str">
            <v>CE-MARETI-260</v>
          </cell>
          <cell r="B145" t="str">
            <v>CE</v>
          </cell>
          <cell r="C145" t="str">
            <v>MARETI</v>
          </cell>
          <cell r="D145">
            <v>260</v>
          </cell>
          <cell r="E145" t="str">
            <v>Risultato Operativo</v>
          </cell>
          <cell r="F145">
            <v>1.6731549999999999</v>
          </cell>
          <cell r="G145">
            <v>3.2006739000000017</v>
          </cell>
          <cell r="H145">
            <v>4.600096360000002</v>
          </cell>
          <cell r="I145">
            <v>6.1253168100000073</v>
          </cell>
          <cell r="J145">
            <v>0</v>
          </cell>
          <cell r="K145">
            <v>0</v>
          </cell>
          <cell r="L145">
            <v>0</v>
          </cell>
          <cell r="M145">
            <v>0</v>
          </cell>
          <cell r="N145">
            <v>0</v>
          </cell>
          <cell r="O145">
            <v>0</v>
          </cell>
          <cell r="P145">
            <v>0</v>
          </cell>
          <cell r="Q145">
            <v>0</v>
          </cell>
          <cell r="R145">
            <v>1.6731549999999999</v>
          </cell>
          <cell r="S145">
            <v>1.5275189000000018</v>
          </cell>
          <cell r="T145">
            <v>1.3994224600000007</v>
          </cell>
          <cell r="U145">
            <v>1.5252204500000048</v>
          </cell>
          <cell r="V145">
            <v>-6.1253168100000073</v>
          </cell>
          <cell r="W145">
            <v>0</v>
          </cell>
          <cell r="X145">
            <v>0</v>
          </cell>
          <cell r="Y145">
            <v>0</v>
          </cell>
          <cell r="Z145">
            <v>0</v>
          </cell>
          <cell r="AA145">
            <v>0</v>
          </cell>
          <cell r="AB145">
            <v>0</v>
          </cell>
          <cell r="AC145">
            <v>0</v>
          </cell>
          <cell r="AD145">
            <v>1.3561999999999996</v>
          </cell>
          <cell r="AE145">
            <v>2.7152999999999992</v>
          </cell>
          <cell r="AF145">
            <v>4.1255999999999995</v>
          </cell>
          <cell r="AG145">
            <v>5.6464999999999987</v>
          </cell>
          <cell r="AH145">
            <v>7.287399999999999</v>
          </cell>
          <cell r="AI145">
            <v>8.8570000000000011</v>
          </cell>
          <cell r="AJ145">
            <v>10.555199999999996</v>
          </cell>
          <cell r="AK145">
            <v>11.413900000000002</v>
          </cell>
          <cell r="AL145">
            <v>13.050400000000002</v>
          </cell>
          <cell r="AM145">
            <v>14.828700000000003</v>
          </cell>
          <cell r="AN145">
            <v>16.331199999999999</v>
          </cell>
          <cell r="AO145">
            <v>17.8399</v>
          </cell>
          <cell r="AP145">
            <v>1.3561999999999996</v>
          </cell>
          <cell r="AQ145">
            <v>1.3590999999999993</v>
          </cell>
          <cell r="AR145">
            <v>1.4103000000000003</v>
          </cell>
          <cell r="AS145">
            <v>1.5208999999999995</v>
          </cell>
          <cell r="AT145">
            <v>1.6409000000000002</v>
          </cell>
          <cell r="AU145">
            <v>1.5696000000000021</v>
          </cell>
          <cell r="AV145">
            <v>1.6981999999999948</v>
          </cell>
          <cell r="AW145">
            <v>0.85870000000000402</v>
          </cell>
          <cell r="AX145">
            <v>1.6365000000000001</v>
          </cell>
          <cell r="AY145">
            <v>1.778300000000002</v>
          </cell>
          <cell r="AZ145">
            <v>1.5024999999999993</v>
          </cell>
          <cell r="BA145">
            <v>1.5087000000000024</v>
          </cell>
          <cell r="BB145">
            <v>1.7231000000000001</v>
          </cell>
          <cell r="BC145">
            <v>3.3439080000000008</v>
          </cell>
          <cell r="BD145">
            <v>5.2021419999999985</v>
          </cell>
          <cell r="BE145">
            <v>6.5261910000000007</v>
          </cell>
          <cell r="BF145">
            <v>8.5600999999999985</v>
          </cell>
          <cell r="BG145">
            <v>10.450399999999998</v>
          </cell>
          <cell r="BH145">
            <v>12.2376</v>
          </cell>
          <cell r="BI145">
            <v>13.407150999999994</v>
          </cell>
          <cell r="BJ145">
            <v>14.982899999999995</v>
          </cell>
          <cell r="BK145">
            <v>16.826031</v>
          </cell>
          <cell r="BL145">
            <v>18.251265999999998</v>
          </cell>
          <cell r="BM145">
            <v>19.497105260000001</v>
          </cell>
          <cell r="BN145">
            <v>1.7231000000000001</v>
          </cell>
          <cell r="BO145">
            <v>1.6208080000000002</v>
          </cell>
          <cell r="BP145">
            <v>1.8582339999999988</v>
          </cell>
          <cell r="BQ145">
            <v>1.3240490000000011</v>
          </cell>
          <cell r="BR145">
            <v>2.0339089999999977</v>
          </cell>
          <cell r="BS145">
            <v>1.8903000000000003</v>
          </cell>
          <cell r="BT145">
            <v>1.7872000000000012</v>
          </cell>
          <cell r="BU145">
            <v>1.1695509999999971</v>
          </cell>
          <cell r="BV145">
            <v>1.5757490000000007</v>
          </cell>
          <cell r="BW145">
            <v>1.8431310000000014</v>
          </cell>
          <cell r="BX145">
            <v>1.4252350000000007</v>
          </cell>
          <cell r="BY145">
            <v>1.245839260000005</v>
          </cell>
          <cell r="BZ145">
            <v>1.7153000000000003</v>
          </cell>
          <cell r="CA145">
            <v>3.5729000000000002</v>
          </cell>
          <cell r="CB145">
            <v>5.4974000000000007</v>
          </cell>
          <cell r="CC145">
            <v>7.2031999999999998</v>
          </cell>
          <cell r="CD145">
            <v>9.4572999999999983</v>
          </cell>
          <cell r="CE145">
            <v>11.481000999999997</v>
          </cell>
          <cell r="CF145">
            <v>13.506489999999996</v>
          </cell>
          <cell r="CG145">
            <v>15.041940999999998</v>
          </cell>
          <cell r="CH145">
            <v>16.947718000000002</v>
          </cell>
          <cell r="CI145">
            <v>19.173452000000001</v>
          </cell>
          <cell r="CJ145">
            <v>21.270787000000002</v>
          </cell>
          <cell r="CK145">
            <v>22.949817999999997</v>
          </cell>
          <cell r="CL145">
            <v>1.7153000000000003</v>
          </cell>
          <cell r="CM145">
            <v>1.8575999999999999</v>
          </cell>
          <cell r="CN145">
            <v>1.9245000000000003</v>
          </cell>
          <cell r="CO145">
            <v>1.7057999999999989</v>
          </cell>
          <cell r="CP145">
            <v>2.2541000000000002</v>
          </cell>
          <cell r="CQ145">
            <v>2.0237009999999982</v>
          </cell>
          <cell r="CR145">
            <v>2.0254889999999985</v>
          </cell>
          <cell r="CS145">
            <v>1.5354509999999997</v>
          </cell>
          <cell r="CT145">
            <v>1.9057770000000054</v>
          </cell>
          <cell r="CU145">
            <v>2.225733999999997</v>
          </cell>
          <cell r="CV145">
            <v>2.0973350000000015</v>
          </cell>
          <cell r="CW145">
            <v>1.6790309999999957</v>
          </cell>
          <cell r="CX145">
            <v>1.491385</v>
          </cell>
          <cell r="CY145">
            <v>3.1921299999999997</v>
          </cell>
          <cell r="CZ145">
            <v>5.0593669999999999</v>
          </cell>
          <cell r="DA145">
            <v>6.6629419999999993</v>
          </cell>
          <cell r="DB145">
            <v>8.5155549999999991</v>
          </cell>
          <cell r="DC145">
            <v>10.447811999999997</v>
          </cell>
          <cell r="DD145">
            <v>12.146277000000001</v>
          </cell>
          <cell r="DE145">
            <v>13.476090999999995</v>
          </cell>
          <cell r="DF145">
            <v>15.179638000000008</v>
          </cell>
          <cell r="DG145">
            <v>17.105974000000003</v>
          </cell>
          <cell r="DH145">
            <v>19.028375000000004</v>
          </cell>
          <cell r="DI145">
            <v>20.889708000000002</v>
          </cell>
          <cell r="DJ145">
            <v>1.491385</v>
          </cell>
          <cell r="DK145">
            <v>1.7007449999999993</v>
          </cell>
          <cell r="DL145">
            <v>1.8672369999999998</v>
          </cell>
          <cell r="DM145">
            <v>1.6035749999999993</v>
          </cell>
          <cell r="DN145">
            <v>1.8526130000000003</v>
          </cell>
          <cell r="DO145">
            <v>1.9322569999999981</v>
          </cell>
          <cell r="DP145">
            <v>1.6984650000000041</v>
          </cell>
          <cell r="DQ145">
            <v>1.3298139999999938</v>
          </cell>
          <cell r="DR145">
            <v>1.7035470000000115</v>
          </cell>
          <cell r="DS145">
            <v>1.9263359999999978</v>
          </cell>
          <cell r="DT145">
            <v>1.9224009999999963</v>
          </cell>
          <cell r="DU145">
            <v>1.8613330000000001</v>
          </cell>
        </row>
        <row r="146">
          <cell r="A146" t="str">
            <v>CE-MARETI-270</v>
          </cell>
          <cell r="B146" t="str">
            <v>CE</v>
          </cell>
          <cell r="C146" t="str">
            <v>MARETI</v>
          </cell>
          <cell r="D146">
            <v>270</v>
          </cell>
          <cell r="E146" t="str">
            <v>RO%</v>
          </cell>
          <cell r="F146">
            <v>0.33533123869263798</v>
          </cell>
          <cell r="G146">
            <v>0.31308824077589237</v>
          </cell>
          <cell r="H146">
            <v>0.30761587281906894</v>
          </cell>
          <cell r="I146">
            <v>0.30762477509736641</v>
          </cell>
          <cell r="J146" t="e">
            <v>#DIV/0!</v>
          </cell>
          <cell r="K146" t="e">
            <v>#DIV/0!</v>
          </cell>
          <cell r="L146" t="e">
            <v>#DIV/0!</v>
          </cell>
          <cell r="M146" t="e">
            <v>#DIV/0!</v>
          </cell>
          <cell r="N146" t="e">
            <v>#DIV/0!</v>
          </cell>
          <cell r="O146" t="e">
            <v>#DIV/0!</v>
          </cell>
          <cell r="P146" t="e">
            <v>#DIV/0!</v>
          </cell>
          <cell r="Q146" t="e">
            <v>#DIV/0!</v>
          </cell>
          <cell r="R146">
            <v>0.33533123869263798</v>
          </cell>
          <cell r="S146">
            <v>0.2918814302224077</v>
          </cell>
          <cell r="T146">
            <v>0.29579127226332091</v>
          </cell>
          <cell r="U146">
            <v>0.30765162767323745</v>
          </cell>
          <cell r="V146">
            <v>0.30762477509736641</v>
          </cell>
          <cell r="W146" t="e">
            <v>#DIV/0!</v>
          </cell>
          <cell r="X146" t="e">
            <v>#DIV/0!</v>
          </cell>
          <cell r="Y146" t="e">
            <v>#DIV/0!</v>
          </cell>
          <cell r="Z146" t="e">
            <v>#DIV/0!</v>
          </cell>
          <cell r="AA146" t="e">
            <v>#DIV/0!</v>
          </cell>
          <cell r="AB146" t="e">
            <v>#DIV/0!</v>
          </cell>
          <cell r="AC146" t="e">
            <v>#DIV/0!</v>
          </cell>
          <cell r="AD146">
            <v>0.29674200818327018</v>
          </cell>
          <cell r="AE146">
            <v>0.29946069943643633</v>
          </cell>
          <cell r="AF146">
            <v>0.30147096434756554</v>
          </cell>
          <cell r="AG146">
            <v>0.30625250848818159</v>
          </cell>
          <cell r="AH146">
            <v>0.31047469729633004</v>
          </cell>
          <cell r="AI146">
            <v>0.31167414445324187</v>
          </cell>
          <cell r="AJ146">
            <v>0.31470952160884919</v>
          </cell>
          <cell r="AK146">
            <v>0.31054851172661485</v>
          </cell>
          <cell r="AL146">
            <v>0.31217617200021053</v>
          </cell>
          <cell r="AM146">
            <v>0.3147054391724835</v>
          </cell>
          <cell r="AN146">
            <v>0.31398062806892063</v>
          </cell>
          <cell r="AO146">
            <v>0.31475881294329372</v>
          </cell>
          <cell r="AP146">
            <v>0.29674200818327018</v>
          </cell>
          <cell r="AQ146">
            <v>0.30222370469201676</v>
          </cell>
          <cell r="AR146">
            <v>0.3054183991683993</v>
          </cell>
          <cell r="AS146">
            <v>0.320021041557075</v>
          </cell>
          <cell r="AT146">
            <v>0.3259375496583507</v>
          </cell>
          <cell r="AU146">
            <v>0.31736660129000976</v>
          </cell>
          <cell r="AV146">
            <v>0.33155017571261147</v>
          </cell>
          <cell r="AW146">
            <v>0.26713330222429732</v>
          </cell>
          <cell r="AX146">
            <v>0.32402090840692177</v>
          </cell>
          <cell r="AY146">
            <v>0.33460025965717749</v>
          </cell>
          <cell r="AZ146">
            <v>0.30700230890255586</v>
          </cell>
          <cell r="BA146">
            <v>0.3234360931269572</v>
          </cell>
          <cell r="BB146">
            <v>0.36735955655047436</v>
          </cell>
          <cell r="BC146">
            <v>0.34563428323358875</v>
          </cell>
          <cell r="BD146">
            <v>0.34870175485635374</v>
          </cell>
          <cell r="BE146">
            <v>0.33482928105648224</v>
          </cell>
          <cell r="BF146">
            <v>0.33502015576689753</v>
          </cell>
          <cell r="BG146">
            <v>0.33580437332305069</v>
          </cell>
          <cell r="BH146">
            <v>0.3338225265282741</v>
          </cell>
          <cell r="BI146">
            <v>0.33176788595291229</v>
          </cell>
          <cell r="BJ146">
            <v>0.3311701659729942</v>
          </cell>
          <cell r="BK146">
            <v>0.33458089395889123</v>
          </cell>
          <cell r="BL146">
            <v>0.32964109144704096</v>
          </cell>
          <cell r="BM146">
            <v>0.32174037458612886</v>
          </cell>
          <cell r="BN146">
            <v>0.36735955655047436</v>
          </cell>
          <cell r="BO146">
            <v>0.3251891978652543</v>
          </cell>
          <cell r="BP146">
            <v>0.35436106714468218</v>
          </cell>
          <cell r="BQ146">
            <v>0.28956785128485535</v>
          </cell>
          <cell r="BR146">
            <v>0.3356340863710619</v>
          </cell>
          <cell r="BS146">
            <v>0.33940210072717475</v>
          </cell>
          <cell r="BT146">
            <v>0.32268664800938912</v>
          </cell>
          <cell r="BU146">
            <v>0.31169424753973429</v>
          </cell>
          <cell r="BV146">
            <v>0.3261703120349107</v>
          </cell>
          <cell r="BW146">
            <v>0.36515185314767101</v>
          </cell>
          <cell r="BX146">
            <v>0.28071224156574193</v>
          </cell>
          <cell r="BY146">
            <v>0.23812856373907473</v>
          </cell>
          <cell r="BZ146">
            <v>0.35816002672680203</v>
          </cell>
          <cell r="CA146">
            <v>0.37254574839685106</v>
          </cell>
          <cell r="CB146">
            <v>0.37236427676364009</v>
          </cell>
          <cell r="CC146">
            <v>0.36996214708707198</v>
          </cell>
          <cell r="CD146">
            <v>0.37889671916378531</v>
          </cell>
          <cell r="CE146">
            <v>0.38004825927253444</v>
          </cell>
          <cell r="CF146">
            <v>0.38099445422972977</v>
          </cell>
          <cell r="CG146">
            <v>0.38217845725623856</v>
          </cell>
          <cell r="CH146">
            <v>0.38145021827517261</v>
          </cell>
          <cell r="CI146">
            <v>0.38330103915453861</v>
          </cell>
          <cell r="CJ146">
            <v>0.38417100977266355</v>
          </cell>
          <cell r="CK146">
            <v>0.38084118977324266</v>
          </cell>
          <cell r="CL146">
            <v>0.35816002672680203</v>
          </cell>
          <cell r="CM146">
            <v>0.38689521587903269</v>
          </cell>
          <cell r="CN146">
            <v>0.37202783684515761</v>
          </cell>
          <cell r="CO146">
            <v>0.36242722984744818</v>
          </cell>
          <cell r="CP146">
            <v>0.41058287795992704</v>
          </cell>
          <cell r="CQ146">
            <v>0.38552384123824757</v>
          </cell>
          <cell r="CR146">
            <v>0.38644804902298013</v>
          </cell>
          <cell r="CS146">
            <v>0.39291944497685527</v>
          </cell>
          <cell r="CT146">
            <v>0.37579831979170603</v>
          </cell>
          <cell r="CU146">
            <v>0.39800565679049971</v>
          </cell>
          <cell r="CV146">
            <v>0.39231107075772231</v>
          </cell>
          <cell r="CW146">
            <v>0.34316054221225872</v>
          </cell>
          <cell r="CX146">
            <v>0.3295250716880011</v>
          </cell>
          <cell r="CY146">
            <v>0.32621134241333011</v>
          </cell>
          <cell r="CZ146">
            <v>0.32419320898135234</v>
          </cell>
          <cell r="DA146">
            <v>0.32175269485318209</v>
          </cell>
          <cell r="DB146">
            <v>0.32322399610380098</v>
          </cell>
          <cell r="DC146">
            <v>0.32858670891908182</v>
          </cell>
          <cell r="DD146">
            <v>0.32749152925511699</v>
          </cell>
          <cell r="DE146">
            <v>0.33028588898606437</v>
          </cell>
          <cell r="DF146">
            <v>0.33143825317481984</v>
          </cell>
          <cell r="DG146">
            <v>0.33258676506034046</v>
          </cell>
          <cell r="DH146">
            <v>0.33442136472440842</v>
          </cell>
          <cell r="DI146">
            <v>0.33502983114276524</v>
          </cell>
          <cell r="DJ146">
            <v>0.3295250716880011</v>
          </cell>
          <cell r="DK146">
            <v>0.32335989553586153</v>
          </cell>
          <cell r="DL146">
            <v>0.32080034251011669</v>
          </cell>
          <cell r="DM146">
            <v>0.31428799899338455</v>
          </cell>
          <cell r="DN146">
            <v>0.32862862813144922</v>
          </cell>
          <cell r="DO146">
            <v>0.35450789858533066</v>
          </cell>
          <cell r="DP146">
            <v>0.32091207035913111</v>
          </cell>
          <cell r="DQ146">
            <v>0.35820253071814162</v>
          </cell>
          <cell r="DR146">
            <v>0.34084560190252211</v>
          </cell>
          <cell r="DS146">
            <v>0.34192341505936519</v>
          </cell>
          <cell r="DT146">
            <v>0.35168340168264201</v>
          </cell>
          <cell r="DU146">
            <v>0.34137959810248181</v>
          </cell>
        </row>
        <row r="147">
          <cell r="A147" t="str">
            <v>CE-RADIOM-100</v>
          </cell>
          <cell r="B147" t="str">
            <v>CE</v>
          </cell>
          <cell r="C147" t="str">
            <v>RADIOM</v>
          </cell>
          <cell r="D147">
            <v>100</v>
          </cell>
          <cell r="E147" t="str">
            <v>Valore della Produzione</v>
          </cell>
          <cell r="F147">
            <v>1.3567419999999999</v>
          </cell>
          <cell r="G147">
            <v>2.7271572600000002</v>
          </cell>
          <cell r="H147">
            <v>3.92004675</v>
          </cell>
          <cell r="I147">
            <v>4.9496992099999995</v>
          </cell>
          <cell r="R147">
            <v>1.3567419999999999</v>
          </cell>
          <cell r="S147">
            <v>1.3704152600000004</v>
          </cell>
          <cell r="T147">
            <v>1.1928894899999998</v>
          </cell>
          <cell r="U147">
            <v>1.0296524599999994</v>
          </cell>
          <cell r="V147">
            <v>-4.9496992099999995</v>
          </cell>
          <cell r="W147">
            <v>0</v>
          </cell>
          <cell r="X147">
            <v>0</v>
          </cell>
          <cell r="Y147">
            <v>0</v>
          </cell>
          <cell r="Z147">
            <v>0</v>
          </cell>
          <cell r="AA147">
            <v>0</v>
          </cell>
          <cell r="AB147">
            <v>0</v>
          </cell>
          <cell r="AC147">
            <v>0</v>
          </cell>
          <cell r="AD147">
            <v>1.3819999999999999</v>
          </cell>
          <cell r="AE147">
            <v>2.7244999999999999</v>
          </cell>
          <cell r="AF147">
            <v>4.1654999999999998</v>
          </cell>
          <cell r="AG147">
            <v>5.7071999999999994</v>
          </cell>
          <cell r="AH147">
            <v>7.3070000000000004</v>
          </cell>
          <cell r="AI147">
            <v>8.8202000000000016</v>
          </cell>
          <cell r="AJ147">
            <v>10.4147</v>
          </cell>
          <cell r="AK147">
            <v>11.2964</v>
          </cell>
          <cell r="AL147">
            <v>12.963200000000001</v>
          </cell>
          <cell r="AM147">
            <v>14.750999999999999</v>
          </cell>
          <cell r="AN147">
            <v>16.3094</v>
          </cell>
          <cell r="AO147">
            <v>17.773099999999999</v>
          </cell>
          <cell r="AP147">
            <v>1.3819999999999999</v>
          </cell>
          <cell r="AQ147">
            <v>1.3425</v>
          </cell>
          <cell r="AR147">
            <v>1.4409999999999998</v>
          </cell>
          <cell r="AS147">
            <v>1.5416999999999996</v>
          </cell>
          <cell r="AT147">
            <v>1.599800000000001</v>
          </cell>
          <cell r="AU147">
            <v>1.5132000000000012</v>
          </cell>
          <cell r="AV147">
            <v>1.5944999999999983</v>
          </cell>
          <cell r="AW147">
            <v>0.88170000000000037</v>
          </cell>
          <cell r="AX147">
            <v>1.6668000000000003</v>
          </cell>
          <cell r="AY147">
            <v>1.7877999999999989</v>
          </cell>
          <cell r="AZ147">
            <v>1.5584000000000007</v>
          </cell>
          <cell r="BA147">
            <v>1.4636999999999993</v>
          </cell>
          <cell r="BB147">
            <v>1.9631000000000001</v>
          </cell>
          <cell r="BC147">
            <v>3.4479000000000002</v>
          </cell>
          <cell r="BD147">
            <v>4.7237</v>
          </cell>
          <cell r="BE147">
            <v>5.8502999999999998</v>
          </cell>
          <cell r="BF147">
            <v>7.4080000000000004</v>
          </cell>
          <cell r="BG147">
            <v>9.2533999999999992</v>
          </cell>
          <cell r="BH147">
            <v>11.225591</v>
          </cell>
          <cell r="BI147">
            <v>12.45668</v>
          </cell>
          <cell r="BJ147">
            <v>14.312099999999999</v>
          </cell>
          <cell r="BK147">
            <v>16.437082</v>
          </cell>
          <cell r="BL147">
            <v>18.401955000000001</v>
          </cell>
          <cell r="BM147">
            <v>20.56092666</v>
          </cell>
          <cell r="BN147">
            <v>1.9631000000000001</v>
          </cell>
          <cell r="BO147">
            <v>1.4848000000000001</v>
          </cell>
          <cell r="BP147">
            <v>1.2757999999999998</v>
          </cell>
          <cell r="BQ147">
            <v>1.1265999999999998</v>
          </cell>
          <cell r="BR147">
            <v>1.5577000000000005</v>
          </cell>
          <cell r="BS147">
            <v>1.8453999999999988</v>
          </cell>
          <cell r="BT147">
            <v>1.9721910000000005</v>
          </cell>
          <cell r="BU147">
            <v>1.2310890000000008</v>
          </cell>
          <cell r="BV147">
            <v>1.8554199999999987</v>
          </cell>
          <cell r="BW147">
            <v>2.124982000000001</v>
          </cell>
          <cell r="BX147">
            <v>1.9648730000000008</v>
          </cell>
          <cell r="BY147">
            <v>2.1589716599999988</v>
          </cell>
          <cell r="BZ147">
            <v>2.5305</v>
          </cell>
          <cell r="CA147">
            <v>4.9020999999999999</v>
          </cell>
          <cell r="CB147">
            <v>7.5895000000000001</v>
          </cell>
          <cell r="CC147">
            <v>9.9649999999999999</v>
          </cell>
          <cell r="CD147">
            <v>12.786899999999999</v>
          </cell>
          <cell r="CE147">
            <v>15.449820000000001</v>
          </cell>
          <cell r="CF147">
            <v>18.154233000000001</v>
          </cell>
          <cell r="CG147">
            <v>19.930306999999999</v>
          </cell>
          <cell r="CH147">
            <v>22.561803999999999</v>
          </cell>
          <cell r="CI147">
            <v>25.562649</v>
          </cell>
          <cell r="CJ147">
            <v>28.383101</v>
          </cell>
          <cell r="CK147">
            <v>30.851517000000001</v>
          </cell>
          <cell r="CL147">
            <v>2.5305</v>
          </cell>
          <cell r="CM147">
            <v>2.3715999999999999</v>
          </cell>
          <cell r="CN147">
            <v>2.6874000000000002</v>
          </cell>
          <cell r="CO147">
            <v>2.3754999999999997</v>
          </cell>
          <cell r="CP147">
            <v>2.8218999999999994</v>
          </cell>
          <cell r="CQ147">
            <v>2.6629200000000015</v>
          </cell>
          <cell r="CR147">
            <v>2.7044130000000006</v>
          </cell>
          <cell r="CS147">
            <v>1.7760739999999977</v>
          </cell>
          <cell r="CT147">
            <v>2.6314969999999995</v>
          </cell>
          <cell r="CU147">
            <v>3.0008450000000018</v>
          </cell>
          <cell r="CV147">
            <v>2.8204519999999995</v>
          </cell>
          <cell r="CW147">
            <v>2.4684160000000013</v>
          </cell>
          <cell r="CX147">
            <v>1.9351</v>
          </cell>
          <cell r="CY147">
            <v>3.9661</v>
          </cell>
          <cell r="CZ147">
            <v>6.2739000000000003</v>
          </cell>
          <cell r="DA147">
            <v>7.9640000000000004</v>
          </cell>
          <cell r="DB147">
            <v>10.184100000000001</v>
          </cell>
          <cell r="DC147">
            <v>12.3673</v>
          </cell>
          <cell r="DD147">
            <v>14.5181</v>
          </cell>
          <cell r="DE147">
            <v>16.1404</v>
          </cell>
          <cell r="DF147">
            <v>18.796700000000001</v>
          </cell>
          <cell r="DG147">
            <v>21.5761</v>
          </cell>
          <cell r="DH147">
            <v>24.398399999999999</v>
          </cell>
          <cell r="DI147">
            <v>27.6645</v>
          </cell>
          <cell r="DJ147">
            <v>1.9351</v>
          </cell>
          <cell r="DK147">
            <v>2.0309999999999997</v>
          </cell>
          <cell r="DL147">
            <v>2.3078000000000003</v>
          </cell>
          <cell r="DM147">
            <v>1.6901000000000002</v>
          </cell>
          <cell r="DN147">
            <v>2.2201000000000004</v>
          </cell>
          <cell r="DO147">
            <v>2.1831999999999994</v>
          </cell>
          <cell r="DP147">
            <v>2.1508000000000003</v>
          </cell>
          <cell r="DQ147">
            <v>1.6222999999999992</v>
          </cell>
          <cell r="DR147">
            <v>2.6563000000000017</v>
          </cell>
          <cell r="DS147">
            <v>2.779399999999999</v>
          </cell>
          <cell r="DT147">
            <v>2.8222999999999985</v>
          </cell>
          <cell r="DU147">
            <v>3.2661000000000016</v>
          </cell>
        </row>
        <row r="148">
          <cell r="A148" t="str">
            <v>CE-RADIOM-110</v>
          </cell>
          <cell r="B148" t="str">
            <v>CE</v>
          </cell>
          <cell r="C148" t="str">
            <v>RADIOM</v>
          </cell>
          <cell r="D148">
            <v>110</v>
          </cell>
          <cell r="E148" t="str">
            <v>Costi Diretti</v>
          </cell>
          <cell r="F148">
            <v>-1.215236</v>
          </cell>
          <cell r="G148">
            <v>-2.4993449900000004</v>
          </cell>
          <cell r="H148">
            <v>-3.5873930600000001</v>
          </cell>
          <cell r="I148">
            <v>-4.4984211199999988</v>
          </cell>
          <cell r="R148">
            <v>-1.215236</v>
          </cell>
          <cell r="S148">
            <v>-1.2841089900000004</v>
          </cell>
          <cell r="T148">
            <v>-1.0880480699999997</v>
          </cell>
          <cell r="U148">
            <v>-0.9110280599999987</v>
          </cell>
          <cell r="V148">
            <v>4.4984211199999988</v>
          </cell>
          <cell r="W148">
            <v>0</v>
          </cell>
          <cell r="X148">
            <v>0</v>
          </cell>
          <cell r="Y148">
            <v>0</v>
          </cell>
          <cell r="Z148">
            <v>0</v>
          </cell>
          <cell r="AA148">
            <v>0</v>
          </cell>
          <cell r="AB148">
            <v>0</v>
          </cell>
          <cell r="AC148">
            <v>0</v>
          </cell>
          <cell r="AD148">
            <v>-1.1694</v>
          </cell>
          <cell r="AE148">
            <v>-2.3365</v>
          </cell>
          <cell r="AF148">
            <v>-3.5793000000000004</v>
          </cell>
          <cell r="AG148">
            <v>-4.8837000000000002</v>
          </cell>
          <cell r="AH148">
            <v>-6.2380000000000004</v>
          </cell>
          <cell r="AI148">
            <v>-7.5308999999999999</v>
          </cell>
          <cell r="AJ148">
            <v>-8.8696000000000002</v>
          </cell>
          <cell r="AK148">
            <v>-9.6847000000000012</v>
          </cell>
          <cell r="AL148">
            <v>-11.0762</v>
          </cell>
          <cell r="AM148">
            <v>-12.5619</v>
          </cell>
          <cell r="AN148">
            <v>-13.9086</v>
          </cell>
          <cell r="AO148">
            <v>-15.1549</v>
          </cell>
          <cell r="AP148">
            <v>-1.1694</v>
          </cell>
          <cell r="AQ148">
            <v>-1.1671</v>
          </cell>
          <cell r="AR148">
            <v>-1.2428000000000003</v>
          </cell>
          <cell r="AS148">
            <v>-1.3043999999999998</v>
          </cell>
          <cell r="AT148">
            <v>-1.3543000000000003</v>
          </cell>
          <cell r="AU148">
            <v>-1.2928999999999995</v>
          </cell>
          <cell r="AV148">
            <v>-1.3387000000000002</v>
          </cell>
          <cell r="AW148">
            <v>-0.81510000000000105</v>
          </cell>
          <cell r="AX148">
            <v>-1.3914999999999988</v>
          </cell>
          <cell r="AY148">
            <v>-1.4856999999999996</v>
          </cell>
          <cell r="AZ148">
            <v>-1.3467000000000002</v>
          </cell>
          <cell r="BA148">
            <v>-1.2462999999999997</v>
          </cell>
          <cell r="BB148">
            <v>-1.5967</v>
          </cell>
          <cell r="BC148">
            <v>-2.9117000000000002</v>
          </cell>
          <cell r="BD148">
            <v>-4.0704000000000002</v>
          </cell>
          <cell r="BE148">
            <v>-5.0427999999999997</v>
          </cell>
          <cell r="BF148">
            <v>-6.3754000000000008</v>
          </cell>
          <cell r="BG148">
            <v>-7.8758999999999997</v>
          </cell>
          <cell r="BH148">
            <v>-9.4445610000000002</v>
          </cell>
          <cell r="BI148">
            <v>-10.480795000000001</v>
          </cell>
          <cell r="BJ148">
            <v>-12.026399999999999</v>
          </cell>
          <cell r="BK148">
            <v>-13.712287</v>
          </cell>
          <cell r="BL148">
            <v>-15.264134</v>
          </cell>
          <cell r="BM148">
            <v>-17.088167690000002</v>
          </cell>
          <cell r="BN148">
            <v>-1.5967</v>
          </cell>
          <cell r="BO148">
            <v>-1.3150000000000002</v>
          </cell>
          <cell r="BP148">
            <v>-1.1587000000000001</v>
          </cell>
          <cell r="BQ148">
            <v>-0.97239999999999949</v>
          </cell>
          <cell r="BR148">
            <v>-1.3326000000000011</v>
          </cell>
          <cell r="BS148">
            <v>-1.5004999999999988</v>
          </cell>
          <cell r="BT148">
            <v>-1.5686610000000005</v>
          </cell>
          <cell r="BU148">
            <v>-1.0362340000000003</v>
          </cell>
          <cell r="BV148">
            <v>-1.5456049999999983</v>
          </cell>
          <cell r="BW148">
            <v>-1.685887000000001</v>
          </cell>
          <cell r="BX148">
            <v>-1.5518470000000004</v>
          </cell>
          <cell r="BY148">
            <v>-1.824033690000002</v>
          </cell>
          <cell r="BZ148">
            <v>-2.1025999999999998</v>
          </cell>
          <cell r="CA148">
            <v>-4.0655000000000001</v>
          </cell>
          <cell r="CB148">
            <v>-6.2655000000000003</v>
          </cell>
          <cell r="CC148">
            <v>-8.2449999999999992</v>
          </cell>
          <cell r="CD148">
            <v>-10.5411</v>
          </cell>
          <cell r="CE148">
            <v>-12.729941999999999</v>
          </cell>
          <cell r="CF148">
            <v>-14.949508</v>
          </cell>
          <cell r="CG148">
            <v>-16.447631000000001</v>
          </cell>
          <cell r="CH148">
            <v>-18.633589000000001</v>
          </cell>
          <cell r="CI148">
            <v>-21.052541999999999</v>
          </cell>
          <cell r="CJ148">
            <v>-23.354883000000001</v>
          </cell>
          <cell r="CK148">
            <v>-25.473651</v>
          </cell>
          <cell r="CL148">
            <v>-2.1025999999999998</v>
          </cell>
          <cell r="CM148">
            <v>-1.9629000000000003</v>
          </cell>
          <cell r="CN148">
            <v>-2.2000000000000002</v>
          </cell>
          <cell r="CO148">
            <v>-1.9794999999999989</v>
          </cell>
          <cell r="CP148">
            <v>-2.2961000000000009</v>
          </cell>
          <cell r="CQ148">
            <v>-2.1888419999999993</v>
          </cell>
          <cell r="CR148">
            <v>-2.2195660000000004</v>
          </cell>
          <cell r="CS148">
            <v>-1.4981230000000014</v>
          </cell>
          <cell r="CT148">
            <v>-2.1859579999999994</v>
          </cell>
          <cell r="CU148">
            <v>-2.4189529999999984</v>
          </cell>
          <cell r="CV148">
            <v>-2.302341000000002</v>
          </cell>
          <cell r="CW148">
            <v>-2.1187679999999993</v>
          </cell>
          <cell r="CX148">
            <v>-1.8318999999999999</v>
          </cell>
          <cell r="CY148">
            <v>-3.6428999999999996</v>
          </cell>
          <cell r="CZ148">
            <v>-5.4514000000000005</v>
          </cell>
          <cell r="DA148">
            <v>-6.9092000000000002</v>
          </cell>
          <cell r="DB148">
            <v>-8.6997</v>
          </cell>
          <cell r="DC148">
            <v>-10.528099999999998</v>
          </cell>
          <cell r="DD148">
            <v>-12.262700000000001</v>
          </cell>
          <cell r="DE148">
            <v>-13.5609</v>
          </cell>
          <cell r="DF148">
            <v>-15.6304</v>
          </cell>
          <cell r="DG148">
            <v>-17.863999999999997</v>
          </cell>
          <cell r="DH148">
            <v>-20.171799999999998</v>
          </cell>
          <cell r="DI148">
            <v>-22.7881</v>
          </cell>
          <cell r="DJ148">
            <v>-1.8318999999999999</v>
          </cell>
          <cell r="DK148">
            <v>-1.8109999999999997</v>
          </cell>
          <cell r="DL148">
            <v>-1.8085000000000009</v>
          </cell>
          <cell r="DM148">
            <v>-1.4577999999999998</v>
          </cell>
          <cell r="DN148">
            <v>-1.7904999999999998</v>
          </cell>
          <cell r="DO148">
            <v>-1.8283999999999985</v>
          </cell>
          <cell r="DP148">
            <v>-1.7346000000000021</v>
          </cell>
          <cell r="DQ148">
            <v>-1.2981999999999996</v>
          </cell>
          <cell r="DR148">
            <v>-2.0694999999999997</v>
          </cell>
          <cell r="DS148">
            <v>-2.2335999999999974</v>
          </cell>
          <cell r="DT148">
            <v>-2.3078000000000003</v>
          </cell>
          <cell r="DU148">
            <v>-2.6163000000000025</v>
          </cell>
        </row>
        <row r="149">
          <cell r="A149" t="str">
            <v>CE-RADIOM-120</v>
          </cell>
          <cell r="B149" t="str">
            <v>CE</v>
          </cell>
          <cell r="C149" t="str">
            <v>RADIOM</v>
          </cell>
          <cell r="D149">
            <v>120</v>
          </cell>
          <cell r="E149" t="str">
            <v>Margine Diretto</v>
          </cell>
          <cell r="F149">
            <v>0.14150599999999991</v>
          </cell>
          <cell r="G149">
            <v>0.22781226999999982</v>
          </cell>
          <cell r="H149">
            <v>0.33265368999999989</v>
          </cell>
          <cell r="I149">
            <v>0.45127809000000063</v>
          </cell>
          <cell r="J149">
            <v>0</v>
          </cell>
          <cell r="K149">
            <v>0</v>
          </cell>
          <cell r="L149">
            <v>0</v>
          </cell>
          <cell r="M149">
            <v>0</v>
          </cell>
          <cell r="N149">
            <v>0</v>
          </cell>
          <cell r="O149">
            <v>0</v>
          </cell>
          <cell r="P149">
            <v>0</v>
          </cell>
          <cell r="Q149">
            <v>0</v>
          </cell>
          <cell r="R149">
            <v>0.14150599999999991</v>
          </cell>
          <cell r="S149">
            <v>8.6306269999999907E-2</v>
          </cell>
          <cell r="T149">
            <v>0.10484142000000007</v>
          </cell>
          <cell r="U149">
            <v>0.11862440000000074</v>
          </cell>
          <cell r="V149">
            <v>-0.45127809000000063</v>
          </cell>
          <cell r="W149">
            <v>0</v>
          </cell>
          <cell r="X149">
            <v>0</v>
          </cell>
          <cell r="Y149">
            <v>0</v>
          </cell>
          <cell r="Z149">
            <v>0</v>
          </cell>
          <cell r="AA149">
            <v>0</v>
          </cell>
          <cell r="AB149">
            <v>0</v>
          </cell>
          <cell r="AC149">
            <v>0</v>
          </cell>
          <cell r="AD149">
            <v>0.2125999999999999</v>
          </cell>
          <cell r="AE149">
            <v>0.3879999999999999</v>
          </cell>
          <cell r="AF149">
            <v>0.58619999999999939</v>
          </cell>
          <cell r="AG149">
            <v>0.82349999999999923</v>
          </cell>
          <cell r="AH149">
            <v>1.069</v>
          </cell>
          <cell r="AI149">
            <v>1.2893000000000017</v>
          </cell>
          <cell r="AJ149">
            <v>1.5450999999999997</v>
          </cell>
          <cell r="AK149">
            <v>1.611699999999999</v>
          </cell>
          <cell r="AL149">
            <v>1.8870000000000005</v>
          </cell>
          <cell r="AM149">
            <v>2.1890999999999998</v>
          </cell>
          <cell r="AN149">
            <v>2.4008000000000003</v>
          </cell>
          <cell r="AO149">
            <v>2.6181999999999999</v>
          </cell>
          <cell r="AP149">
            <v>0.2125999999999999</v>
          </cell>
          <cell r="AQ149">
            <v>0.1754</v>
          </cell>
          <cell r="AR149">
            <v>0.19819999999999949</v>
          </cell>
          <cell r="AS149">
            <v>0.23729999999999984</v>
          </cell>
          <cell r="AT149">
            <v>0.24550000000000072</v>
          </cell>
          <cell r="AU149">
            <v>0.22030000000000172</v>
          </cell>
          <cell r="AV149">
            <v>0.25579999999999803</v>
          </cell>
          <cell r="AW149">
            <v>6.6599999999999326E-2</v>
          </cell>
          <cell r="AX149">
            <v>0.27530000000000143</v>
          </cell>
          <cell r="AY149">
            <v>0.30209999999999937</v>
          </cell>
          <cell r="AZ149">
            <v>0.21170000000000044</v>
          </cell>
          <cell r="BA149">
            <v>0.21739999999999959</v>
          </cell>
          <cell r="BB149">
            <v>0.36640000000000006</v>
          </cell>
          <cell r="BC149">
            <v>0.53620000000000001</v>
          </cell>
          <cell r="BD149">
            <v>0.65329999999999977</v>
          </cell>
          <cell r="BE149">
            <v>0.80750000000000011</v>
          </cell>
          <cell r="BF149">
            <v>1.0325999999999995</v>
          </cell>
          <cell r="BG149">
            <v>1.3774999999999995</v>
          </cell>
          <cell r="BH149">
            <v>1.7810299999999994</v>
          </cell>
          <cell r="BI149">
            <v>1.9758849999999999</v>
          </cell>
          <cell r="BJ149">
            <v>2.2857000000000003</v>
          </cell>
          <cell r="BK149">
            <v>2.7247950000000003</v>
          </cell>
          <cell r="BL149">
            <v>3.1378210000000006</v>
          </cell>
          <cell r="BM149">
            <v>3.4727589699999974</v>
          </cell>
          <cell r="BN149">
            <v>0.36640000000000006</v>
          </cell>
          <cell r="BO149">
            <v>0.16979999999999995</v>
          </cell>
          <cell r="BP149">
            <v>0.11709999999999976</v>
          </cell>
          <cell r="BQ149">
            <v>0.15420000000000034</v>
          </cell>
          <cell r="BR149">
            <v>0.22509999999999941</v>
          </cell>
          <cell r="BS149">
            <v>0.34489999999999998</v>
          </cell>
          <cell r="BT149">
            <v>0.40352999999999994</v>
          </cell>
          <cell r="BU149">
            <v>0.19485500000000044</v>
          </cell>
          <cell r="BV149">
            <v>0.3098150000000004</v>
          </cell>
          <cell r="BW149">
            <v>0.43909500000000001</v>
          </cell>
          <cell r="BX149">
            <v>0.41302600000000034</v>
          </cell>
          <cell r="BY149">
            <v>0.33493796999999681</v>
          </cell>
          <cell r="BZ149">
            <v>0.42790000000000017</v>
          </cell>
          <cell r="CA149">
            <v>0.83659999999999979</v>
          </cell>
          <cell r="CB149">
            <v>1.3239999999999998</v>
          </cell>
          <cell r="CC149">
            <v>1.7200000000000006</v>
          </cell>
          <cell r="CD149">
            <v>2.2457999999999991</v>
          </cell>
          <cell r="CE149">
            <v>2.7198780000000014</v>
          </cell>
          <cell r="CF149">
            <v>3.2047250000000016</v>
          </cell>
          <cell r="CG149">
            <v>3.4826759999999979</v>
          </cell>
          <cell r="CH149">
            <v>3.928214999999998</v>
          </cell>
          <cell r="CI149">
            <v>4.5101070000000014</v>
          </cell>
          <cell r="CJ149">
            <v>5.028217999999999</v>
          </cell>
          <cell r="CK149">
            <v>5.3778660000000009</v>
          </cell>
          <cell r="CL149">
            <v>0.42790000000000017</v>
          </cell>
          <cell r="CM149">
            <v>0.40869999999999962</v>
          </cell>
          <cell r="CN149">
            <v>0.48740000000000006</v>
          </cell>
          <cell r="CO149">
            <v>0.3960000000000008</v>
          </cell>
          <cell r="CP149">
            <v>0.52579999999999849</v>
          </cell>
          <cell r="CQ149">
            <v>0.47407800000000222</v>
          </cell>
          <cell r="CR149">
            <v>0.48484700000000025</v>
          </cell>
          <cell r="CS149">
            <v>0.27795099999999628</v>
          </cell>
          <cell r="CT149">
            <v>0.44553900000000013</v>
          </cell>
          <cell r="CU149">
            <v>0.58189200000000341</v>
          </cell>
          <cell r="CV149">
            <v>0.51811099999999755</v>
          </cell>
          <cell r="CW149">
            <v>0.34964800000000196</v>
          </cell>
          <cell r="CX149">
            <v>0.10320000000000018</v>
          </cell>
          <cell r="CY149">
            <v>0.32320000000000038</v>
          </cell>
          <cell r="CZ149">
            <v>0.82249999999999979</v>
          </cell>
          <cell r="DA149">
            <v>1.0548000000000002</v>
          </cell>
          <cell r="DB149">
            <v>1.4844000000000008</v>
          </cell>
          <cell r="DC149">
            <v>1.8392000000000017</v>
          </cell>
          <cell r="DD149">
            <v>2.2553999999999998</v>
          </cell>
          <cell r="DE149">
            <v>2.5794999999999995</v>
          </cell>
          <cell r="DF149">
            <v>3.1663000000000014</v>
          </cell>
          <cell r="DG149">
            <v>3.7121000000000031</v>
          </cell>
          <cell r="DH149">
            <v>4.2266000000000012</v>
          </cell>
          <cell r="DI149">
            <v>4.8764000000000003</v>
          </cell>
          <cell r="DJ149">
            <v>0.10320000000000018</v>
          </cell>
          <cell r="DK149">
            <v>0.21999999999999997</v>
          </cell>
          <cell r="DL149">
            <v>0.49929999999999941</v>
          </cell>
          <cell r="DM149">
            <v>0.2323000000000004</v>
          </cell>
          <cell r="DN149">
            <v>0.42960000000000065</v>
          </cell>
          <cell r="DO149">
            <v>0.35480000000000089</v>
          </cell>
          <cell r="DP149">
            <v>0.41619999999999813</v>
          </cell>
          <cell r="DQ149">
            <v>0.32409999999999961</v>
          </cell>
          <cell r="DR149">
            <v>0.58680000000000199</v>
          </cell>
          <cell r="DS149">
            <v>0.54580000000000162</v>
          </cell>
          <cell r="DT149">
            <v>0.51449999999999818</v>
          </cell>
          <cell r="DU149">
            <v>0.64979999999999905</v>
          </cell>
        </row>
        <row r="150">
          <cell r="A150" t="str">
            <v>CE-RADIOM-130</v>
          </cell>
          <cell r="B150" t="str">
            <v>CE</v>
          </cell>
          <cell r="C150" t="str">
            <v>RADIOM</v>
          </cell>
          <cell r="D150">
            <v>130</v>
          </cell>
          <cell r="E150" t="str">
            <v>MD %</v>
          </cell>
          <cell r="F150">
            <v>0.10429838539678135</v>
          </cell>
          <cell r="G150">
            <v>8.3534702358895069E-2</v>
          </cell>
          <cell r="H150">
            <v>8.4859623166483891E-2</v>
          </cell>
          <cell r="I150">
            <v>9.1172831086032941E-2</v>
          </cell>
          <cell r="J150" t="e">
            <v>#DIV/0!</v>
          </cell>
          <cell r="K150" t="e">
            <v>#DIV/0!</v>
          </cell>
          <cell r="L150" t="e">
            <v>#DIV/0!</v>
          </cell>
          <cell r="M150" t="e">
            <v>#DIV/0!</v>
          </cell>
          <cell r="N150" t="e">
            <v>#DIV/0!</v>
          </cell>
          <cell r="O150" t="e">
            <v>#DIV/0!</v>
          </cell>
          <cell r="P150" t="e">
            <v>#DIV/0!</v>
          </cell>
          <cell r="Q150" t="e">
            <v>#DIV/0!</v>
          </cell>
          <cell r="R150">
            <v>0.10429838539678135</v>
          </cell>
          <cell r="S150">
            <v>6.2978188085850623E-2</v>
          </cell>
          <cell r="T150">
            <v>8.788862747042904E-2</v>
          </cell>
          <cell r="U150">
            <v>0.11520819364623361</v>
          </cell>
          <cell r="V150">
            <v>9.1172831086032941E-2</v>
          </cell>
          <cell r="W150" t="e">
            <v>#DIV/0!</v>
          </cell>
          <cell r="X150" t="e">
            <v>#DIV/0!</v>
          </cell>
          <cell r="Y150" t="e">
            <v>#DIV/0!</v>
          </cell>
          <cell r="Z150" t="e">
            <v>#DIV/0!</v>
          </cell>
          <cell r="AA150" t="e">
            <v>#DIV/0!</v>
          </cell>
          <cell r="AB150" t="e">
            <v>#DIV/0!</v>
          </cell>
          <cell r="AC150" t="e">
            <v>#DIV/0!</v>
          </cell>
          <cell r="AD150">
            <v>0.15383502170766999</v>
          </cell>
          <cell r="AE150">
            <v>0.14241145164250318</v>
          </cell>
          <cell r="AF150">
            <v>0.1407274036730283</v>
          </cell>
          <cell r="AG150">
            <v>0.14429142136248937</v>
          </cell>
          <cell r="AH150">
            <v>0.14629807034350623</v>
          </cell>
          <cell r="AI150">
            <v>0.14617582367746779</v>
          </cell>
          <cell r="AJ150">
            <v>0.14835760991675226</v>
          </cell>
          <cell r="AK150">
            <v>0.14267377217520616</v>
          </cell>
          <cell r="AL150">
            <v>0.14556590965193783</v>
          </cell>
          <cell r="AM150">
            <v>0.1484034980679276</v>
          </cell>
          <cell r="AN150">
            <v>0.14720345322329456</v>
          </cell>
          <cell r="AO150">
            <v>0.14731251160461595</v>
          </cell>
          <cell r="AP150">
            <v>0.15383502170766999</v>
          </cell>
          <cell r="AQ150">
            <v>0.13065176908752327</v>
          </cell>
          <cell r="AR150">
            <v>0.13754337265787614</v>
          </cell>
          <cell r="AS150">
            <v>0.15392099630278258</v>
          </cell>
          <cell r="AT150">
            <v>0.153456682085261</v>
          </cell>
          <cell r="AU150">
            <v>0.14558551414221618</v>
          </cell>
          <cell r="AV150">
            <v>0.16042646597679416</v>
          </cell>
          <cell r="AW150">
            <v>7.5535896563456162E-2</v>
          </cell>
          <cell r="AX150">
            <v>0.16516678665706827</v>
          </cell>
          <cell r="AY150">
            <v>0.16897863295670632</v>
          </cell>
          <cell r="AZ150">
            <v>0.13584445585215629</v>
          </cell>
          <cell r="BA150">
            <v>0.14852770376443239</v>
          </cell>
          <cell r="BB150">
            <v>0.18664357393917785</v>
          </cell>
          <cell r="BC150">
            <v>0.15551495112967312</v>
          </cell>
          <cell r="BD150">
            <v>0.13830260177403303</v>
          </cell>
          <cell r="BE150">
            <v>0.13802710972086904</v>
          </cell>
          <cell r="BF150">
            <v>0.13938984881209496</v>
          </cell>
          <cell r="BG150">
            <v>0.14886420126656144</v>
          </cell>
          <cell r="BH150">
            <v>0.15865801631290499</v>
          </cell>
          <cell r="BI150">
            <v>0.15862051525767698</v>
          </cell>
          <cell r="BJ150">
            <v>0.15970402666275393</v>
          </cell>
          <cell r="BK150">
            <v>0.16577121170290446</v>
          </cell>
          <cell r="BL150">
            <v>0.17051563271402417</v>
          </cell>
          <cell r="BM150">
            <v>0.16890089767967673</v>
          </cell>
          <cell r="BN150">
            <v>0.18664357393917785</v>
          </cell>
          <cell r="BO150">
            <v>0.11435883620689651</v>
          </cell>
          <cell r="BP150">
            <v>9.1785546323875034E-2</v>
          </cell>
          <cell r="BQ150">
            <v>0.13687200426060744</v>
          </cell>
          <cell r="BR150">
            <v>0.14450792835590892</v>
          </cell>
          <cell r="BS150">
            <v>0.18689714966944848</v>
          </cell>
          <cell r="BT150">
            <v>0.20460999974140429</v>
          </cell>
          <cell r="BU150">
            <v>0.15827856475039606</v>
          </cell>
          <cell r="BV150">
            <v>0.16697836608422922</v>
          </cell>
          <cell r="BW150">
            <v>0.20663469149385727</v>
          </cell>
          <cell r="BX150">
            <v>0.21020493436471477</v>
          </cell>
          <cell r="BY150">
            <v>0.15513773348928397</v>
          </cell>
          <cell r="BZ150">
            <v>0.16909701639992103</v>
          </cell>
          <cell r="CA150">
            <v>0.17066155321188875</v>
          </cell>
          <cell r="CB150">
            <v>0.17445154489755582</v>
          </cell>
          <cell r="CC150">
            <v>0.17260411440040146</v>
          </cell>
          <cell r="CD150">
            <v>0.1756328742697604</v>
          </cell>
          <cell r="CE150">
            <v>0.17604593451574202</v>
          </cell>
          <cell r="CF150">
            <v>0.17652770017879585</v>
          </cell>
          <cell r="CG150">
            <v>0.17474271720952406</v>
          </cell>
          <cell r="CH150">
            <v>0.17410908276660847</v>
          </cell>
          <cell r="CI150">
            <v>0.17643347526306843</v>
          </cell>
          <cell r="CJ150">
            <v>0.17715534324455948</v>
          </cell>
          <cell r="CK150">
            <v>0.17431447536275124</v>
          </cell>
          <cell r="CL150">
            <v>0.16909701639992103</v>
          </cell>
          <cell r="CM150">
            <v>0.1723309158374092</v>
          </cell>
          <cell r="CN150">
            <v>0.18136488799583242</v>
          </cell>
          <cell r="CO150">
            <v>0.16670174700063181</v>
          </cell>
          <cell r="CP150">
            <v>0.18632836032460348</v>
          </cell>
          <cell r="CQ150">
            <v>0.17802938128070012</v>
          </cell>
          <cell r="CR150">
            <v>0.17927993986125645</v>
          </cell>
          <cell r="CS150">
            <v>0.1564974207155764</v>
          </cell>
          <cell r="CT150">
            <v>0.16931009231627481</v>
          </cell>
          <cell r="CU150">
            <v>0.19390938219068399</v>
          </cell>
          <cell r="CV150">
            <v>0.18369786119387874</v>
          </cell>
          <cell r="CW150">
            <v>0.14164873343877279</v>
          </cell>
          <cell r="CX150">
            <v>5.3330577231150936E-2</v>
          </cell>
          <cell r="CY150">
            <v>8.149063311565527E-2</v>
          </cell>
          <cell r="CZ150">
            <v>0.13109867865283154</v>
          </cell>
          <cell r="DA150">
            <v>0.13244600703164242</v>
          </cell>
          <cell r="DB150">
            <v>0.14575662061448735</v>
          </cell>
          <cell r="DC150">
            <v>0.14871475584808339</v>
          </cell>
          <cell r="DD150">
            <v>0.15535090679909905</v>
          </cell>
          <cell r="DE150">
            <v>0.1598163614284652</v>
          </cell>
          <cell r="DF150">
            <v>0.16844978107859365</v>
          </cell>
          <cell r="DG150">
            <v>0.17204684813288793</v>
          </cell>
          <cell r="DH150">
            <v>0.1732326709948194</v>
          </cell>
          <cell r="DI150">
            <v>0.17626922590323341</v>
          </cell>
          <cell r="DJ150">
            <v>5.3330577231150936E-2</v>
          </cell>
          <cell r="DK150">
            <v>0.10832102412604629</v>
          </cell>
          <cell r="DL150">
            <v>0.21635323684894678</v>
          </cell>
          <cell r="DM150">
            <v>0.13744748831430115</v>
          </cell>
          <cell r="DN150">
            <v>0.19350479708121282</v>
          </cell>
          <cell r="DO150">
            <v>0.16251374129717891</v>
          </cell>
          <cell r="DP150">
            <v>0.19350939185419289</v>
          </cell>
          <cell r="DQ150">
            <v>0.19977809283116549</v>
          </cell>
          <cell r="DR150">
            <v>0.22090878289349908</v>
          </cell>
          <cell r="DS150">
            <v>0.19637331798229898</v>
          </cell>
          <cell r="DT150">
            <v>0.18229812564220615</v>
          </cell>
          <cell r="DU150">
            <v>0.19895287958115143</v>
          </cell>
        </row>
        <row r="151">
          <cell r="A151" t="str">
            <v>CE-RADIOM-140</v>
          </cell>
          <cell r="B151" t="str">
            <v>CE</v>
          </cell>
          <cell r="C151" t="str">
            <v>RADIOM</v>
          </cell>
          <cell r="D151">
            <v>140</v>
          </cell>
          <cell r="E151" t="str">
            <v>Fondi rettificativi dell'attivo</v>
          </cell>
          <cell r="F151">
            <v>0</v>
          </cell>
          <cell r="G151">
            <v>0</v>
          </cell>
          <cell r="H151">
            <v>0</v>
          </cell>
          <cell r="I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cell r="BT151">
            <v>0</v>
          </cell>
          <cell r="BU151">
            <v>0</v>
          </cell>
          <cell r="BV151">
            <v>0</v>
          </cell>
          <cell r="BW151">
            <v>0</v>
          </cell>
          <cell r="BX151">
            <v>0</v>
          </cell>
          <cell r="BY151">
            <v>0</v>
          </cell>
          <cell r="BZ151">
            <v>0</v>
          </cell>
          <cell r="CA151">
            <v>0</v>
          </cell>
          <cell r="CB151">
            <v>0</v>
          </cell>
          <cell r="CC151">
            <v>0</v>
          </cell>
          <cell r="CD151">
            <v>0</v>
          </cell>
          <cell r="CE151">
            <v>0</v>
          </cell>
          <cell r="CF151">
            <v>0</v>
          </cell>
          <cell r="CG151">
            <v>0</v>
          </cell>
          <cell r="CH151">
            <v>0</v>
          </cell>
          <cell r="CI151">
            <v>0</v>
          </cell>
          <cell r="CJ151">
            <v>0</v>
          </cell>
          <cell r="CK151">
            <v>0</v>
          </cell>
          <cell r="CL151">
            <v>0</v>
          </cell>
          <cell r="CM151">
            <v>0</v>
          </cell>
          <cell r="CN151">
            <v>0</v>
          </cell>
          <cell r="CO151">
            <v>0</v>
          </cell>
          <cell r="CP151">
            <v>0</v>
          </cell>
          <cell r="CQ151">
            <v>0</v>
          </cell>
          <cell r="CR151">
            <v>0</v>
          </cell>
          <cell r="CS151">
            <v>0</v>
          </cell>
          <cell r="CT151">
            <v>0</v>
          </cell>
          <cell r="CU151">
            <v>0</v>
          </cell>
          <cell r="CV151">
            <v>0</v>
          </cell>
          <cell r="CW151">
            <v>0</v>
          </cell>
          <cell r="CX151">
            <v>0</v>
          </cell>
          <cell r="CY151">
            <v>0</v>
          </cell>
          <cell r="CZ151">
            <v>0</v>
          </cell>
          <cell r="DA151">
            <v>0</v>
          </cell>
          <cell r="DB151">
            <v>0</v>
          </cell>
          <cell r="DC151">
            <v>0</v>
          </cell>
          <cell r="DD151">
            <v>0</v>
          </cell>
          <cell r="DE151">
            <v>0</v>
          </cell>
          <cell r="DF151">
            <v>0</v>
          </cell>
          <cell r="DG151">
            <v>0</v>
          </cell>
          <cell r="DH151">
            <v>0</v>
          </cell>
          <cell r="DI151">
            <v>0</v>
          </cell>
          <cell r="DJ151">
            <v>0</v>
          </cell>
          <cell r="DK151">
            <v>0</v>
          </cell>
          <cell r="DL151">
            <v>0</v>
          </cell>
          <cell r="DM151">
            <v>0</v>
          </cell>
          <cell r="DN151">
            <v>0</v>
          </cell>
          <cell r="DO151">
            <v>0</v>
          </cell>
          <cell r="DP151">
            <v>0</v>
          </cell>
          <cell r="DQ151">
            <v>0</v>
          </cell>
          <cell r="DR151">
            <v>0</v>
          </cell>
          <cell r="DS151">
            <v>0</v>
          </cell>
          <cell r="DT151">
            <v>0</v>
          </cell>
          <cell r="DU151">
            <v>0</v>
          </cell>
        </row>
        <row r="152">
          <cell r="A152" t="str">
            <v>CE-RADIOM-150</v>
          </cell>
          <cell r="B152" t="str">
            <v>CE</v>
          </cell>
          <cell r="C152" t="str">
            <v>RADIOM</v>
          </cell>
          <cell r="D152">
            <v>150</v>
          </cell>
          <cell r="E152" t="str">
            <v>Altri Fondi</v>
          </cell>
          <cell r="F152">
            <v>6.5568000000000001E-2</v>
          </cell>
          <cell r="G152">
            <v>6.5568789999999988E-2</v>
          </cell>
          <cell r="H152">
            <v>9.5666169999999995E-2</v>
          </cell>
          <cell r="I152">
            <v>8.922055999999999E-2</v>
          </cell>
          <cell r="R152">
            <v>6.5568000000000001E-2</v>
          </cell>
          <cell r="S152">
            <v>7.8999999998663473E-7</v>
          </cell>
          <cell r="T152">
            <v>3.0097380000000007E-2</v>
          </cell>
          <cell r="U152">
            <v>-6.4456100000000044E-3</v>
          </cell>
          <cell r="V152">
            <v>-8.922055999999999E-2</v>
          </cell>
          <cell r="W152">
            <v>0</v>
          </cell>
          <cell r="X152">
            <v>0</v>
          </cell>
          <cell r="Y152">
            <v>0</v>
          </cell>
          <cell r="Z152">
            <v>0</v>
          </cell>
          <cell r="AA152">
            <v>0</v>
          </cell>
          <cell r="AB152">
            <v>0</v>
          </cell>
          <cell r="AC152">
            <v>0</v>
          </cell>
          <cell r="AD152">
            <v>2.5999999999999999E-2</v>
          </cell>
          <cell r="AE152">
            <v>2.5999999999999999E-2</v>
          </cell>
          <cell r="AF152">
            <v>2.5999999999999999E-2</v>
          </cell>
          <cell r="AG152">
            <v>2.5999999999999999E-2</v>
          </cell>
          <cell r="AH152">
            <v>2.5999999999999999E-2</v>
          </cell>
          <cell r="AI152">
            <v>2.5999999999999999E-2</v>
          </cell>
          <cell r="AJ152">
            <v>2.5999999999999999E-2</v>
          </cell>
          <cell r="AK152">
            <v>2.5999999999999999E-2</v>
          </cell>
          <cell r="AL152">
            <v>2.5999999999999999E-2</v>
          </cell>
          <cell r="AM152">
            <v>2.5999999999999999E-2</v>
          </cell>
          <cell r="AN152">
            <v>2.5999999999999999E-2</v>
          </cell>
          <cell r="AO152">
            <v>2.5999999999999999E-2</v>
          </cell>
          <cell r="AP152">
            <v>2.5999999999999999E-2</v>
          </cell>
          <cell r="AQ152">
            <v>0</v>
          </cell>
          <cell r="AR152">
            <v>0</v>
          </cell>
          <cell r="AS152">
            <v>0</v>
          </cell>
          <cell r="AT152">
            <v>0</v>
          </cell>
          <cell r="AU152">
            <v>0</v>
          </cell>
          <cell r="AV152">
            <v>0</v>
          </cell>
          <cell r="AW152">
            <v>0</v>
          </cell>
          <cell r="AX152">
            <v>0</v>
          </cell>
          <cell r="AY152">
            <v>0</v>
          </cell>
          <cell r="AZ152">
            <v>0</v>
          </cell>
          <cell r="BA152">
            <v>0</v>
          </cell>
          <cell r="BB152">
            <v>-0.01</v>
          </cell>
          <cell r="BC152">
            <v>8.3099999999999993E-2</v>
          </cell>
          <cell r="BD152">
            <v>9.0800000000000006E-2</v>
          </cell>
          <cell r="BE152">
            <v>9.2799999999999994E-2</v>
          </cell>
          <cell r="BF152">
            <v>0.13220000000000001</v>
          </cell>
          <cell r="BG152">
            <v>0.10050000000000001</v>
          </cell>
          <cell r="BH152">
            <v>0.10018000000000001</v>
          </cell>
          <cell r="BI152">
            <v>0.101691</v>
          </cell>
          <cell r="BJ152">
            <v>0.1139</v>
          </cell>
          <cell r="BK152">
            <v>0.113284</v>
          </cell>
          <cell r="BL152">
            <v>7.6781000000000002E-2</v>
          </cell>
          <cell r="BM152">
            <v>2.2940400000000024E-3</v>
          </cell>
          <cell r="BN152">
            <v>-0.01</v>
          </cell>
          <cell r="BO152">
            <v>9.3099999999999988E-2</v>
          </cell>
          <cell r="BP152">
            <v>7.7000000000000124E-3</v>
          </cell>
          <cell r="BQ152">
            <v>1.9999999999999879E-3</v>
          </cell>
          <cell r="BR152">
            <v>3.9400000000000018E-2</v>
          </cell>
          <cell r="BS152">
            <v>-3.1700000000000006E-2</v>
          </cell>
          <cell r="BT152">
            <v>-3.2000000000000084E-4</v>
          </cell>
          <cell r="BU152">
            <v>1.5109999999999985E-3</v>
          </cell>
          <cell r="BV152">
            <v>1.2208999999999998E-2</v>
          </cell>
          <cell r="BW152">
            <v>-6.1600000000000543E-4</v>
          </cell>
          <cell r="BX152">
            <v>-3.6502999999999994E-2</v>
          </cell>
          <cell r="BY152">
            <v>-7.4486960000000005E-2</v>
          </cell>
          <cell r="BZ152">
            <v>-0.06</v>
          </cell>
          <cell r="CA152">
            <v>-0.06</v>
          </cell>
          <cell r="CB152">
            <v>-0.06</v>
          </cell>
          <cell r="CC152">
            <v>-0.06</v>
          </cell>
          <cell r="CD152">
            <v>-0.06</v>
          </cell>
          <cell r="CE152">
            <v>-0.06</v>
          </cell>
          <cell r="CF152">
            <v>-0.06</v>
          </cell>
          <cell r="CG152">
            <v>-0.06</v>
          </cell>
          <cell r="CH152">
            <v>-0.06</v>
          </cell>
          <cell r="CI152">
            <v>-0.06</v>
          </cell>
          <cell r="CJ152">
            <v>-0.06</v>
          </cell>
          <cell r="CK152">
            <v>0</v>
          </cell>
          <cell r="CL152">
            <v>-0.06</v>
          </cell>
          <cell r="CM152">
            <v>0</v>
          </cell>
          <cell r="CN152">
            <v>0</v>
          </cell>
          <cell r="CO152">
            <v>0</v>
          </cell>
          <cell r="CP152">
            <v>0</v>
          </cell>
          <cell r="CQ152">
            <v>0</v>
          </cell>
          <cell r="CR152">
            <v>0</v>
          </cell>
          <cell r="CS152">
            <v>0</v>
          </cell>
          <cell r="CT152">
            <v>0</v>
          </cell>
          <cell r="CU152">
            <v>0</v>
          </cell>
          <cell r="CV152">
            <v>0</v>
          </cell>
          <cell r="CW152">
            <v>0.06</v>
          </cell>
          <cell r="CX152">
            <v>-2.8799999999999999E-2</v>
          </cell>
          <cell r="CY152">
            <v>-1.5899999999999997E-2</v>
          </cell>
          <cell r="CZ152">
            <v>-3.419999999999998E-2</v>
          </cell>
          <cell r="DA152">
            <v>5.0900000000000001E-2</v>
          </cell>
          <cell r="DB152">
            <v>5.1000000000000045E-2</v>
          </cell>
          <cell r="DC152">
            <v>0.13799999999999996</v>
          </cell>
          <cell r="DD152">
            <v>0.20190000000000002</v>
          </cell>
          <cell r="DE152">
            <v>0.14839999999999998</v>
          </cell>
          <cell r="DF152">
            <v>0.18429999999999996</v>
          </cell>
          <cell r="DG152">
            <v>0.18370000000000003</v>
          </cell>
          <cell r="DH152">
            <v>0.22060000000000002</v>
          </cell>
          <cell r="DI152">
            <v>0.1855</v>
          </cell>
          <cell r="DJ152">
            <v>-2.8799999999999999E-2</v>
          </cell>
          <cell r="DK152">
            <v>1.2900000000000002E-2</v>
          </cell>
          <cell r="DL152">
            <v>-1.8299999999999983E-2</v>
          </cell>
          <cell r="DM152">
            <v>8.5099999999999981E-2</v>
          </cell>
          <cell r="DN152">
            <v>1.000000000000445E-4</v>
          </cell>
          <cell r="DO152">
            <v>8.6999999999999911E-2</v>
          </cell>
          <cell r="DP152">
            <v>6.3900000000000068E-2</v>
          </cell>
          <cell r="DQ152">
            <v>-5.3500000000000048E-2</v>
          </cell>
          <cell r="DR152">
            <v>3.5899999999999987E-2</v>
          </cell>
          <cell r="DS152">
            <v>-5.9999999999993392E-4</v>
          </cell>
          <cell r="DT152">
            <v>3.6899999999999988E-2</v>
          </cell>
          <cell r="DU152">
            <v>-3.510000000000002E-2</v>
          </cell>
        </row>
        <row r="153">
          <cell r="A153" t="str">
            <v>CE-RADIOM-160</v>
          </cell>
          <cell r="B153" t="str">
            <v>CE</v>
          </cell>
          <cell r="C153" t="str">
            <v>RADIOM</v>
          </cell>
          <cell r="D153">
            <v>160</v>
          </cell>
          <cell r="E153" t="str">
            <v>(Acc)/Utilizzo Fondo Rischi</v>
          </cell>
          <cell r="F153">
            <v>6.5568000000000001E-2</v>
          </cell>
          <cell r="G153">
            <v>6.5568789999999988E-2</v>
          </cell>
          <cell r="H153">
            <v>9.5666169999999995E-2</v>
          </cell>
          <cell r="I153">
            <v>8.922055999999999E-2</v>
          </cell>
          <cell r="J153">
            <v>0</v>
          </cell>
          <cell r="K153">
            <v>0</v>
          </cell>
          <cell r="L153">
            <v>0</v>
          </cell>
          <cell r="M153">
            <v>0</v>
          </cell>
          <cell r="N153">
            <v>0</v>
          </cell>
          <cell r="O153">
            <v>0</v>
          </cell>
          <cell r="P153">
            <v>0</v>
          </cell>
          <cell r="Q153">
            <v>0</v>
          </cell>
          <cell r="R153">
            <v>6.5568000000000001E-2</v>
          </cell>
          <cell r="S153">
            <v>7.8999999998663473E-7</v>
          </cell>
          <cell r="T153">
            <v>3.0097380000000007E-2</v>
          </cell>
          <cell r="U153">
            <v>-6.4456100000000044E-3</v>
          </cell>
          <cell r="V153">
            <v>-8.922055999999999E-2</v>
          </cell>
          <cell r="W153">
            <v>0</v>
          </cell>
          <cell r="X153">
            <v>0</v>
          </cell>
          <cell r="Y153">
            <v>0</v>
          </cell>
          <cell r="Z153">
            <v>0</v>
          </cell>
          <cell r="AA153">
            <v>0</v>
          </cell>
          <cell r="AB153">
            <v>0</v>
          </cell>
          <cell r="AC153">
            <v>0</v>
          </cell>
          <cell r="AD153">
            <v>2.5999999999999999E-2</v>
          </cell>
          <cell r="AE153">
            <v>2.5999999999999999E-2</v>
          </cell>
          <cell r="AF153">
            <v>2.5999999999999999E-2</v>
          </cell>
          <cell r="AG153">
            <v>2.5999999999999999E-2</v>
          </cell>
          <cell r="AH153">
            <v>2.5999999999999999E-2</v>
          </cell>
          <cell r="AI153">
            <v>2.5999999999999999E-2</v>
          </cell>
          <cell r="AJ153">
            <v>2.5999999999999999E-2</v>
          </cell>
          <cell r="AK153">
            <v>2.5999999999999999E-2</v>
          </cell>
          <cell r="AL153">
            <v>2.5999999999999999E-2</v>
          </cell>
          <cell r="AM153">
            <v>2.5999999999999999E-2</v>
          </cell>
          <cell r="AN153">
            <v>2.5999999999999999E-2</v>
          </cell>
          <cell r="AO153">
            <v>2.5999999999999999E-2</v>
          </cell>
          <cell r="AP153">
            <v>2.5999999999999999E-2</v>
          </cell>
          <cell r="AQ153">
            <v>0</v>
          </cell>
          <cell r="AR153">
            <v>0</v>
          </cell>
          <cell r="AS153">
            <v>0</v>
          </cell>
          <cell r="AT153">
            <v>0</v>
          </cell>
          <cell r="AU153">
            <v>0</v>
          </cell>
          <cell r="AV153">
            <v>0</v>
          </cell>
          <cell r="AW153">
            <v>0</v>
          </cell>
          <cell r="AX153">
            <v>0</v>
          </cell>
          <cell r="AY153">
            <v>0</v>
          </cell>
          <cell r="AZ153">
            <v>0</v>
          </cell>
          <cell r="BA153">
            <v>0</v>
          </cell>
          <cell r="BB153">
            <v>-0.01</v>
          </cell>
          <cell r="BC153">
            <v>8.3099999999999993E-2</v>
          </cell>
          <cell r="BD153">
            <v>9.0800000000000006E-2</v>
          </cell>
          <cell r="BE153">
            <v>9.2799999999999994E-2</v>
          </cell>
          <cell r="BF153">
            <v>0.13220000000000001</v>
          </cell>
          <cell r="BG153">
            <v>0.10050000000000001</v>
          </cell>
          <cell r="BH153">
            <v>0.10018000000000001</v>
          </cell>
          <cell r="BI153">
            <v>0.101691</v>
          </cell>
          <cell r="BJ153">
            <v>0.1139</v>
          </cell>
          <cell r="BK153">
            <v>0.113284</v>
          </cell>
          <cell r="BL153">
            <v>7.6781000000000002E-2</v>
          </cell>
          <cell r="BM153">
            <v>2.2940400000000024E-3</v>
          </cell>
          <cell r="BN153">
            <v>-0.01</v>
          </cell>
          <cell r="BO153">
            <v>9.3099999999999988E-2</v>
          </cell>
          <cell r="BP153">
            <v>7.7000000000000124E-3</v>
          </cell>
          <cell r="BQ153">
            <v>1.9999999999999879E-3</v>
          </cell>
          <cell r="BR153">
            <v>3.9400000000000018E-2</v>
          </cell>
          <cell r="BS153">
            <v>-3.1700000000000006E-2</v>
          </cell>
          <cell r="BT153">
            <v>-3.2000000000000084E-4</v>
          </cell>
          <cell r="BU153">
            <v>1.5109999999999985E-3</v>
          </cell>
          <cell r="BV153">
            <v>1.2208999999999998E-2</v>
          </cell>
          <cell r="BW153">
            <v>-6.1600000000000543E-4</v>
          </cell>
          <cell r="BX153">
            <v>-3.6502999999999994E-2</v>
          </cell>
          <cell r="BY153">
            <v>-7.4486960000000005E-2</v>
          </cell>
          <cell r="BZ153">
            <v>-0.06</v>
          </cell>
          <cell r="CA153">
            <v>-0.06</v>
          </cell>
          <cell r="CB153">
            <v>-0.06</v>
          </cell>
          <cell r="CC153">
            <v>-0.06</v>
          </cell>
          <cell r="CD153">
            <v>-0.06</v>
          </cell>
          <cell r="CE153">
            <v>-0.06</v>
          </cell>
          <cell r="CF153">
            <v>-0.06</v>
          </cell>
          <cell r="CG153">
            <v>-0.06</v>
          </cell>
          <cell r="CH153">
            <v>-0.06</v>
          </cell>
          <cell r="CI153">
            <v>-0.06</v>
          </cell>
          <cell r="CJ153">
            <v>-0.06</v>
          </cell>
          <cell r="CK153">
            <v>0</v>
          </cell>
          <cell r="CL153">
            <v>-0.06</v>
          </cell>
          <cell r="CM153">
            <v>0</v>
          </cell>
          <cell r="CN153">
            <v>0</v>
          </cell>
          <cell r="CO153">
            <v>0</v>
          </cell>
          <cell r="CP153">
            <v>0</v>
          </cell>
          <cell r="CQ153">
            <v>0</v>
          </cell>
          <cell r="CR153">
            <v>0</v>
          </cell>
          <cell r="CS153">
            <v>0</v>
          </cell>
          <cell r="CT153">
            <v>0</v>
          </cell>
          <cell r="CU153">
            <v>0</v>
          </cell>
          <cell r="CV153">
            <v>0</v>
          </cell>
          <cell r="CW153">
            <v>0.06</v>
          </cell>
          <cell r="CX153">
            <v>-2.8799999999999999E-2</v>
          </cell>
          <cell r="CY153">
            <v>-1.5899999999999997E-2</v>
          </cell>
          <cell r="CZ153">
            <v>-3.419999999999998E-2</v>
          </cell>
          <cell r="DA153">
            <v>5.0900000000000001E-2</v>
          </cell>
          <cell r="DB153">
            <v>5.1000000000000045E-2</v>
          </cell>
          <cell r="DC153">
            <v>0.13799999999999996</v>
          </cell>
          <cell r="DD153">
            <v>0.20190000000000002</v>
          </cell>
          <cell r="DE153">
            <v>0.14839999999999998</v>
          </cell>
          <cell r="DF153">
            <v>0.18429999999999996</v>
          </cell>
          <cell r="DG153">
            <v>0.18370000000000003</v>
          </cell>
          <cell r="DH153">
            <v>0.22060000000000002</v>
          </cell>
          <cell r="DI153">
            <v>0.1855</v>
          </cell>
          <cell r="DJ153">
            <v>-2.8799999999999999E-2</v>
          </cell>
          <cell r="DK153">
            <v>1.2900000000000002E-2</v>
          </cell>
          <cell r="DL153">
            <v>-1.8299999999999983E-2</v>
          </cell>
          <cell r="DM153">
            <v>8.5099999999999981E-2</v>
          </cell>
          <cell r="DN153">
            <v>1.000000000000445E-4</v>
          </cell>
          <cell r="DO153">
            <v>8.6999999999999911E-2</v>
          </cell>
          <cell r="DP153">
            <v>6.3900000000000068E-2</v>
          </cell>
          <cell r="DQ153">
            <v>-5.3500000000000048E-2</v>
          </cell>
          <cell r="DR153">
            <v>3.5899999999999987E-2</v>
          </cell>
          <cell r="DS153">
            <v>-5.9999999999993392E-4</v>
          </cell>
          <cell r="DT153">
            <v>3.6899999999999988E-2</v>
          </cell>
          <cell r="DU153">
            <v>-3.510000000000002E-2</v>
          </cell>
        </row>
        <row r="154">
          <cell r="A154" t="str">
            <v>CE-RADIOM-170</v>
          </cell>
          <cell r="B154" t="str">
            <v>CE</v>
          </cell>
          <cell r="C154" t="str">
            <v>RADIOM</v>
          </cell>
          <cell r="D154">
            <v>170</v>
          </cell>
          <cell r="E154" t="str">
            <v>Margine Diretto 2</v>
          </cell>
          <cell r="F154">
            <v>0.20707399999999992</v>
          </cell>
          <cell r="G154">
            <v>0.2933810599999998</v>
          </cell>
          <cell r="H154">
            <v>0.42831985999999989</v>
          </cell>
          <cell r="I154">
            <v>0.54049865000000064</v>
          </cell>
          <cell r="J154">
            <v>0</v>
          </cell>
          <cell r="K154">
            <v>0</v>
          </cell>
          <cell r="L154">
            <v>0</v>
          </cell>
          <cell r="M154">
            <v>0</v>
          </cell>
          <cell r="N154">
            <v>0</v>
          </cell>
          <cell r="O154">
            <v>0</v>
          </cell>
          <cell r="P154">
            <v>0</v>
          </cell>
          <cell r="Q154">
            <v>0</v>
          </cell>
          <cell r="R154">
            <v>0.20707399999999992</v>
          </cell>
          <cell r="S154">
            <v>8.6307059999999894E-2</v>
          </cell>
          <cell r="T154">
            <v>0.13493880000000008</v>
          </cell>
          <cell r="U154">
            <v>0.11217879000000074</v>
          </cell>
          <cell r="V154">
            <v>-0.54049865000000064</v>
          </cell>
          <cell r="W154">
            <v>0</v>
          </cell>
          <cell r="X154">
            <v>0</v>
          </cell>
          <cell r="Y154">
            <v>0</v>
          </cell>
          <cell r="Z154">
            <v>0</v>
          </cell>
          <cell r="AA154">
            <v>0</v>
          </cell>
          <cell r="AB154">
            <v>0</v>
          </cell>
          <cell r="AC154">
            <v>0</v>
          </cell>
          <cell r="AD154">
            <v>0.2385999999999999</v>
          </cell>
          <cell r="AE154">
            <v>0.41399999999999992</v>
          </cell>
          <cell r="AF154">
            <v>0.61219999999999941</v>
          </cell>
          <cell r="AG154">
            <v>0.84949999999999926</v>
          </cell>
          <cell r="AH154">
            <v>1.095</v>
          </cell>
          <cell r="AI154">
            <v>1.3153000000000017</v>
          </cell>
          <cell r="AJ154">
            <v>1.5710999999999997</v>
          </cell>
          <cell r="AK154">
            <v>1.637699999999999</v>
          </cell>
          <cell r="AL154">
            <v>1.9130000000000005</v>
          </cell>
          <cell r="AM154">
            <v>2.2150999999999996</v>
          </cell>
          <cell r="AN154">
            <v>2.4268000000000001</v>
          </cell>
          <cell r="AO154">
            <v>2.6441999999999997</v>
          </cell>
          <cell r="AP154">
            <v>0.2385999999999999</v>
          </cell>
          <cell r="AQ154">
            <v>0.1754</v>
          </cell>
          <cell r="AR154">
            <v>0.19819999999999949</v>
          </cell>
          <cell r="AS154">
            <v>0.23729999999999984</v>
          </cell>
          <cell r="AT154">
            <v>0.24550000000000072</v>
          </cell>
          <cell r="AU154">
            <v>0.22030000000000172</v>
          </cell>
          <cell r="AV154">
            <v>0.25579999999999803</v>
          </cell>
          <cell r="AW154">
            <v>6.6599999999999326E-2</v>
          </cell>
          <cell r="AX154">
            <v>0.27530000000000143</v>
          </cell>
          <cell r="AY154">
            <v>0.30209999999999937</v>
          </cell>
          <cell r="AZ154">
            <v>0.21170000000000044</v>
          </cell>
          <cell r="BA154">
            <v>0.21739999999999959</v>
          </cell>
          <cell r="BB154">
            <v>0.35640000000000005</v>
          </cell>
          <cell r="BC154">
            <v>0.61929999999999996</v>
          </cell>
          <cell r="BD154">
            <v>0.74409999999999976</v>
          </cell>
          <cell r="BE154">
            <v>0.9003000000000001</v>
          </cell>
          <cell r="BF154">
            <v>1.1647999999999996</v>
          </cell>
          <cell r="BG154">
            <v>1.4779999999999995</v>
          </cell>
          <cell r="BH154">
            <v>1.8812099999999994</v>
          </cell>
          <cell r="BI154">
            <v>2.0775760000000001</v>
          </cell>
          <cell r="BJ154">
            <v>2.3996000000000004</v>
          </cell>
          <cell r="BK154">
            <v>2.8380790000000005</v>
          </cell>
          <cell r="BL154">
            <v>3.2146020000000006</v>
          </cell>
          <cell r="BM154">
            <v>3.4750530099999977</v>
          </cell>
          <cell r="BN154">
            <v>0.35640000000000005</v>
          </cell>
          <cell r="BO154">
            <v>0.26289999999999991</v>
          </cell>
          <cell r="BP154">
            <v>0.12479999999999977</v>
          </cell>
          <cell r="BQ154">
            <v>0.15620000000000034</v>
          </cell>
          <cell r="BR154">
            <v>0.2644999999999994</v>
          </cell>
          <cell r="BS154">
            <v>0.31319999999999998</v>
          </cell>
          <cell r="BT154">
            <v>0.40320999999999996</v>
          </cell>
          <cell r="BU154">
            <v>0.19636600000000043</v>
          </cell>
          <cell r="BV154">
            <v>0.32202400000000042</v>
          </cell>
          <cell r="BW154">
            <v>0.43847900000000001</v>
          </cell>
          <cell r="BX154">
            <v>0.37652300000000033</v>
          </cell>
          <cell r="BY154">
            <v>0.26045100999999682</v>
          </cell>
          <cell r="BZ154">
            <v>0.36790000000000017</v>
          </cell>
          <cell r="CA154">
            <v>0.77659999999999973</v>
          </cell>
          <cell r="CB154">
            <v>1.2639999999999998</v>
          </cell>
          <cell r="CC154">
            <v>1.6600000000000006</v>
          </cell>
          <cell r="CD154">
            <v>2.1857999999999991</v>
          </cell>
          <cell r="CE154">
            <v>2.6598780000000013</v>
          </cell>
          <cell r="CF154">
            <v>3.1447250000000015</v>
          </cell>
          <cell r="CG154">
            <v>3.4226759999999978</v>
          </cell>
          <cell r="CH154">
            <v>3.868214999999998</v>
          </cell>
          <cell r="CI154">
            <v>4.4501070000000018</v>
          </cell>
          <cell r="CJ154">
            <v>4.9682179999999994</v>
          </cell>
          <cell r="CK154">
            <v>5.3778660000000009</v>
          </cell>
          <cell r="CL154">
            <v>0.36790000000000017</v>
          </cell>
          <cell r="CM154">
            <v>0.40869999999999962</v>
          </cell>
          <cell r="CN154">
            <v>0.48740000000000006</v>
          </cell>
          <cell r="CO154">
            <v>0.3960000000000008</v>
          </cell>
          <cell r="CP154">
            <v>0.52579999999999849</v>
          </cell>
          <cell r="CQ154">
            <v>0.47407800000000222</v>
          </cell>
          <cell r="CR154">
            <v>0.48484700000000025</v>
          </cell>
          <cell r="CS154">
            <v>0.27795099999999628</v>
          </cell>
          <cell r="CT154">
            <v>0.44553900000000013</v>
          </cell>
          <cell r="CU154">
            <v>0.58189200000000341</v>
          </cell>
          <cell r="CV154">
            <v>0.51811099999999755</v>
          </cell>
          <cell r="CW154">
            <v>0.40964800000000196</v>
          </cell>
          <cell r="CX154">
            <v>7.4400000000000188E-2</v>
          </cell>
          <cell r="CY154">
            <v>0.30730000000000035</v>
          </cell>
          <cell r="CZ154">
            <v>0.78829999999999978</v>
          </cell>
          <cell r="DA154">
            <v>1.1057000000000001</v>
          </cell>
          <cell r="DB154">
            <v>1.535400000000001</v>
          </cell>
          <cell r="DC154">
            <v>1.9772000000000016</v>
          </cell>
          <cell r="DD154">
            <v>2.4573</v>
          </cell>
          <cell r="DE154">
            <v>2.7278999999999995</v>
          </cell>
          <cell r="DF154">
            <v>3.3506000000000014</v>
          </cell>
          <cell r="DG154">
            <v>3.895800000000003</v>
          </cell>
          <cell r="DH154">
            <v>4.4472000000000014</v>
          </cell>
          <cell r="DI154">
            <v>5.0619000000000005</v>
          </cell>
          <cell r="DJ154">
            <v>7.4400000000000188E-2</v>
          </cell>
          <cell r="DK154">
            <v>0.23289999999999997</v>
          </cell>
          <cell r="DL154">
            <v>0.48099999999999943</v>
          </cell>
          <cell r="DM154">
            <v>0.31740000000000035</v>
          </cell>
          <cell r="DN154">
            <v>0.42970000000000069</v>
          </cell>
          <cell r="DO154">
            <v>0.4418000000000008</v>
          </cell>
          <cell r="DP154">
            <v>0.48009999999999819</v>
          </cell>
          <cell r="DQ154">
            <v>0.27059999999999956</v>
          </cell>
          <cell r="DR154">
            <v>0.62270000000000203</v>
          </cell>
          <cell r="DS154">
            <v>0.54520000000000168</v>
          </cell>
          <cell r="DT154">
            <v>0.55139999999999811</v>
          </cell>
          <cell r="DU154">
            <v>0.61469999999999902</v>
          </cell>
        </row>
        <row r="155">
          <cell r="A155" t="str">
            <v>CE-RADIOM-180</v>
          </cell>
          <cell r="B155" t="str">
            <v>CE</v>
          </cell>
          <cell r="C155" t="str">
            <v>RADIOM</v>
          </cell>
          <cell r="D155">
            <v>180</v>
          </cell>
          <cell r="E155" t="str">
            <v>MD %</v>
          </cell>
          <cell r="F155">
            <v>0.15262592298314634</v>
          </cell>
          <cell r="G155">
            <v>0.10757760995418349</v>
          </cell>
          <cell r="H155">
            <v>0.10926396732385905</v>
          </cell>
          <cell r="I155">
            <v>0.10919828196994635</v>
          </cell>
          <cell r="J155" t="e">
            <v>#DIV/0!</v>
          </cell>
          <cell r="K155" t="e">
            <v>#DIV/0!</v>
          </cell>
          <cell r="L155" t="e">
            <v>#DIV/0!</v>
          </cell>
          <cell r="M155" t="e">
            <v>#DIV/0!</v>
          </cell>
          <cell r="N155" t="e">
            <v>#DIV/0!</v>
          </cell>
          <cell r="O155" t="e">
            <v>#DIV/0!</v>
          </cell>
          <cell r="P155" t="e">
            <v>#DIV/0!</v>
          </cell>
          <cell r="Q155" t="e">
            <v>#DIV/0!</v>
          </cell>
          <cell r="R155">
            <v>0.15262592298314634</v>
          </cell>
          <cell r="S155">
            <v>6.2978764553453581E-2</v>
          </cell>
          <cell r="T155">
            <v>0.11311927980855972</v>
          </cell>
          <cell r="U155">
            <v>0.10894820763114653</v>
          </cell>
          <cell r="V155">
            <v>0.10919828196994635</v>
          </cell>
          <cell r="W155" t="e">
            <v>#DIV/0!</v>
          </cell>
          <cell r="X155" t="e">
            <v>#DIV/0!</v>
          </cell>
          <cell r="Y155" t="e">
            <v>#DIV/0!</v>
          </cell>
          <cell r="Z155" t="e">
            <v>#DIV/0!</v>
          </cell>
          <cell r="AA155" t="e">
            <v>#DIV/0!</v>
          </cell>
          <cell r="AB155" t="e">
            <v>#DIV/0!</v>
          </cell>
          <cell r="AC155" t="e">
            <v>#DIV/0!</v>
          </cell>
          <cell r="AD155">
            <v>0.17264833574529662</v>
          </cell>
          <cell r="AE155">
            <v>0.15195448706184619</v>
          </cell>
          <cell r="AF155">
            <v>0.14696915136238134</v>
          </cell>
          <cell r="AG155">
            <v>0.14884707036725528</v>
          </cell>
          <cell r="AH155">
            <v>0.1498563021759956</v>
          </cell>
          <cell r="AI155">
            <v>0.14912360263939609</v>
          </cell>
          <cell r="AJ155">
            <v>0.15085408125054009</v>
          </cell>
          <cell r="AK155">
            <v>0.14497539038985863</v>
          </cell>
          <cell r="AL155">
            <v>0.14757158726240438</v>
          </cell>
          <cell r="AM155">
            <v>0.15016609043454679</v>
          </cell>
          <cell r="AN155">
            <v>0.14879762590898502</v>
          </cell>
          <cell r="AO155">
            <v>0.14877539652621094</v>
          </cell>
          <cell r="AP155">
            <v>0.17264833574529662</v>
          </cell>
          <cell r="AQ155">
            <v>0.13065176908752327</v>
          </cell>
          <cell r="AR155">
            <v>0.13754337265787614</v>
          </cell>
          <cell r="AS155">
            <v>0.15392099630278258</v>
          </cell>
          <cell r="AT155">
            <v>0.153456682085261</v>
          </cell>
          <cell r="AU155">
            <v>0.14558551414221618</v>
          </cell>
          <cell r="AV155">
            <v>0.16042646597679416</v>
          </cell>
          <cell r="AW155">
            <v>7.5535896563456162E-2</v>
          </cell>
          <cell r="AX155">
            <v>0.16516678665706827</v>
          </cell>
          <cell r="AY155">
            <v>0.16897863295670632</v>
          </cell>
          <cell r="AZ155">
            <v>0.13584445585215629</v>
          </cell>
          <cell r="BA155">
            <v>0.14852770376443239</v>
          </cell>
          <cell r="BB155">
            <v>0.18154958993428763</v>
          </cell>
          <cell r="BC155">
            <v>0.17961657820702454</v>
          </cell>
          <cell r="BD155">
            <v>0.15752482164405016</v>
          </cell>
          <cell r="BE155">
            <v>0.15388954412594227</v>
          </cell>
          <cell r="BF155">
            <v>0.15723542116630665</v>
          </cell>
          <cell r="BG155">
            <v>0.15972507402684416</v>
          </cell>
          <cell r="BH155">
            <v>0.16758226805163304</v>
          </cell>
          <cell r="BI155">
            <v>0.16678408693167041</v>
          </cell>
          <cell r="BJ155">
            <v>0.16766232768077366</v>
          </cell>
          <cell r="BK155">
            <v>0.1726631892449037</v>
          </cell>
          <cell r="BL155">
            <v>0.17468806982736348</v>
          </cell>
          <cell r="BM155">
            <v>0.16901247047198978</v>
          </cell>
          <cell r="BN155">
            <v>0.18154958993428763</v>
          </cell>
          <cell r="BO155">
            <v>0.17706088362068959</v>
          </cell>
          <cell r="BP155">
            <v>9.7820975074462913E-2</v>
          </cell>
          <cell r="BQ155">
            <v>0.13864725723415619</v>
          </cell>
          <cell r="BR155">
            <v>0.16980163060923112</v>
          </cell>
          <cell r="BS155">
            <v>0.16971930204833649</v>
          </cell>
          <cell r="BT155">
            <v>0.20444774365160365</v>
          </cell>
          <cell r="BU155">
            <v>0.15950593336468794</v>
          </cell>
          <cell r="BV155">
            <v>0.17355854739088758</v>
          </cell>
          <cell r="BW155">
            <v>0.20634480668542124</v>
          </cell>
          <cell r="BX155">
            <v>0.19162714333191008</v>
          </cell>
          <cell r="BY155">
            <v>0.12063660437302681</v>
          </cell>
          <cell r="BZ155">
            <v>0.14538628729500105</v>
          </cell>
          <cell r="CA155">
            <v>0.15842190081801671</v>
          </cell>
          <cell r="CB155">
            <v>0.16654588576322549</v>
          </cell>
          <cell r="CC155">
            <v>0.16658304064224794</v>
          </cell>
          <cell r="CD155">
            <v>0.17094057199164764</v>
          </cell>
          <cell r="CE155">
            <v>0.17216239412498016</v>
          </cell>
          <cell r="CF155">
            <v>0.17322268586064757</v>
          </cell>
          <cell r="CG155">
            <v>0.17173222670378324</v>
          </cell>
          <cell r="CH155">
            <v>0.17144972095316482</v>
          </cell>
          <cell r="CI155">
            <v>0.17408630068034037</v>
          </cell>
          <cell r="CJ155">
            <v>0.17504140932310389</v>
          </cell>
          <cell r="CK155">
            <v>0.17431447536275124</v>
          </cell>
          <cell r="CL155">
            <v>0.14538628729500105</v>
          </cell>
          <cell r="CM155">
            <v>0.1723309158374092</v>
          </cell>
          <cell r="CN155">
            <v>0.18136488799583242</v>
          </cell>
          <cell r="CO155">
            <v>0.16670174700063181</v>
          </cell>
          <cell r="CP155">
            <v>0.18632836032460348</v>
          </cell>
          <cell r="CQ155">
            <v>0.17802938128070012</v>
          </cell>
          <cell r="CR155">
            <v>0.17927993986125645</v>
          </cell>
          <cell r="CS155">
            <v>0.1564974207155764</v>
          </cell>
          <cell r="CT155">
            <v>0.16931009231627481</v>
          </cell>
          <cell r="CU155">
            <v>0.19390938219068399</v>
          </cell>
          <cell r="CV155">
            <v>0.18369786119387874</v>
          </cell>
          <cell r="CW155">
            <v>0.16595581944048399</v>
          </cell>
          <cell r="CX155">
            <v>3.8447625445713493E-2</v>
          </cell>
          <cell r="CY155">
            <v>7.7481657043443272E-2</v>
          </cell>
          <cell r="CZ155">
            <v>0.12564752386872596</v>
          </cell>
          <cell r="DA155">
            <v>0.13883726770467103</v>
          </cell>
          <cell r="DB155">
            <v>0.15076442690075714</v>
          </cell>
          <cell r="DC155">
            <v>0.15987321404025143</v>
          </cell>
          <cell r="DD155">
            <v>0.16925768523429374</v>
          </cell>
          <cell r="DE155">
            <v>0.16901068127183957</v>
          </cell>
          <cell r="DF155">
            <v>0.17825469364303315</v>
          </cell>
          <cell r="DG155">
            <v>0.18056089840147213</v>
          </cell>
          <cell r="DH155">
            <v>0.18227424749163887</v>
          </cell>
          <cell r="DI155">
            <v>0.18297457029767394</v>
          </cell>
          <cell r="DJ155">
            <v>3.8447625445713493E-2</v>
          </cell>
          <cell r="DK155">
            <v>0.11467257508616445</v>
          </cell>
          <cell r="DL155">
            <v>0.20842360689834447</v>
          </cell>
          <cell r="DM155">
            <v>0.18779953848884701</v>
          </cell>
          <cell r="DN155">
            <v>0.1935498400972932</v>
          </cell>
          <cell r="DO155">
            <v>0.20236350311469445</v>
          </cell>
          <cell r="DP155">
            <v>0.2232192672493947</v>
          </cell>
          <cell r="DQ155">
            <v>0.16680022190716864</v>
          </cell>
          <cell r="DR155">
            <v>0.23442382261039854</v>
          </cell>
          <cell r="DS155">
            <v>0.19615744405267391</v>
          </cell>
          <cell r="DT155">
            <v>0.19537256847252185</v>
          </cell>
          <cell r="DU155">
            <v>0.18820611738770973</v>
          </cell>
        </row>
        <row r="156">
          <cell r="A156" t="str">
            <v>CE-RADIOM-190</v>
          </cell>
          <cell r="B156" t="str">
            <v>CE</v>
          </cell>
          <cell r="C156" t="str">
            <v>RADIOM</v>
          </cell>
          <cell r="D156">
            <v>190</v>
          </cell>
          <cell r="E156" t="str">
            <v>Costi Indiretti</v>
          </cell>
          <cell r="F156">
            <v>-9.4809000000000004E-2</v>
          </cell>
          <cell r="G156">
            <v>-0.19350085000000006</v>
          </cell>
          <cell r="H156">
            <v>-0.28841207000000002</v>
          </cell>
          <cell r="I156">
            <v>-0.37759443000000004</v>
          </cell>
          <cell r="R156">
            <v>-9.4809000000000004E-2</v>
          </cell>
          <cell r="S156">
            <v>-9.8691850000000053E-2</v>
          </cell>
          <cell r="T156">
            <v>-9.4911219999999963E-2</v>
          </cell>
          <cell r="U156">
            <v>-8.9182360000000016E-2</v>
          </cell>
          <cell r="V156">
            <v>0.37759443000000004</v>
          </cell>
          <cell r="W156">
            <v>0</v>
          </cell>
          <cell r="X156">
            <v>0</v>
          </cell>
          <cell r="Y156">
            <v>0</v>
          </cell>
          <cell r="Z156">
            <v>0</v>
          </cell>
          <cell r="AA156">
            <v>0</v>
          </cell>
          <cell r="AB156">
            <v>0</v>
          </cell>
          <cell r="AC156">
            <v>0</v>
          </cell>
          <cell r="AD156">
            <v>-9.9900000000000003E-2</v>
          </cell>
          <cell r="AE156">
            <v>-0.2011</v>
          </cell>
          <cell r="AF156">
            <v>-0.29960000000000003</v>
          </cell>
          <cell r="AG156">
            <v>-0.40060000000000001</v>
          </cell>
          <cell r="AH156">
            <v>-0.499</v>
          </cell>
          <cell r="AI156">
            <v>-0.59129999999999994</v>
          </cell>
          <cell r="AJ156">
            <v>-0.68720000000000003</v>
          </cell>
          <cell r="AK156">
            <v>-0.75960000000000005</v>
          </cell>
          <cell r="AL156">
            <v>-0.85909999999999997</v>
          </cell>
          <cell r="AM156">
            <v>-0.96629999999999994</v>
          </cell>
          <cell r="AN156">
            <v>-1.0659000000000001</v>
          </cell>
          <cell r="AO156">
            <v>-1.1742999999999999</v>
          </cell>
          <cell r="AP156">
            <v>-9.9900000000000003E-2</v>
          </cell>
          <cell r="AQ156">
            <v>-0.1012</v>
          </cell>
          <cell r="AR156">
            <v>-9.8500000000000032E-2</v>
          </cell>
          <cell r="AS156">
            <v>-0.10099999999999998</v>
          </cell>
          <cell r="AT156">
            <v>-9.8399999999999987E-2</v>
          </cell>
          <cell r="AU156">
            <v>-9.2299999999999938E-2</v>
          </cell>
          <cell r="AV156">
            <v>-9.5900000000000096E-2</v>
          </cell>
          <cell r="AW156">
            <v>-7.240000000000002E-2</v>
          </cell>
          <cell r="AX156">
            <v>-9.9499999999999922E-2</v>
          </cell>
          <cell r="AY156">
            <v>-0.10719999999999996</v>
          </cell>
          <cell r="AZ156">
            <v>-9.9600000000000133E-2</v>
          </cell>
          <cell r="BA156">
            <v>-0.10839999999999983</v>
          </cell>
          <cell r="BB156">
            <v>-0.12609999999999999</v>
          </cell>
          <cell r="BC156">
            <v>-0.24840000000000001</v>
          </cell>
          <cell r="BD156">
            <v>-0.33810000000000001</v>
          </cell>
          <cell r="BE156">
            <v>-0.42920000000000003</v>
          </cell>
          <cell r="BF156">
            <v>-0.53580000000000005</v>
          </cell>
          <cell r="BG156">
            <v>-0.64410000000000001</v>
          </cell>
          <cell r="BH156">
            <v>-0.75353800000000004</v>
          </cell>
          <cell r="BI156">
            <v>-0.83120799999999995</v>
          </cell>
          <cell r="BJ156">
            <v>-0.93720000000000003</v>
          </cell>
          <cell r="BK156">
            <v>-1.0555369999999999</v>
          </cell>
          <cell r="BL156">
            <v>-1.190909</v>
          </cell>
          <cell r="BM156">
            <v>-1.3417385800000001</v>
          </cell>
          <cell r="BN156">
            <v>-0.12609999999999999</v>
          </cell>
          <cell r="BO156">
            <v>-0.12230000000000002</v>
          </cell>
          <cell r="BP156">
            <v>-8.9700000000000002E-2</v>
          </cell>
          <cell r="BQ156">
            <v>-9.1100000000000014E-2</v>
          </cell>
          <cell r="BR156">
            <v>-0.10660000000000003</v>
          </cell>
          <cell r="BS156">
            <v>-0.10829999999999995</v>
          </cell>
          <cell r="BT156">
            <v>-0.10943800000000004</v>
          </cell>
          <cell r="BU156">
            <v>-7.7669999999999906E-2</v>
          </cell>
          <cell r="BV156">
            <v>-0.10599200000000009</v>
          </cell>
          <cell r="BW156">
            <v>-0.11833699999999991</v>
          </cell>
          <cell r="BX156">
            <v>-0.13537200000000005</v>
          </cell>
          <cell r="BY156">
            <v>-0.15082958000000013</v>
          </cell>
          <cell r="BZ156">
            <v>-0.16120000000000001</v>
          </cell>
          <cell r="CA156">
            <v>-0.33200000000000002</v>
          </cell>
          <cell r="CB156">
            <v>-0.50760000000000005</v>
          </cell>
          <cell r="CC156">
            <v>-0.67</v>
          </cell>
          <cell r="CD156">
            <v>-0.83740000000000003</v>
          </cell>
          <cell r="CE156">
            <v>-1.002264</v>
          </cell>
          <cell r="CF156">
            <v>-1.1652070000000001</v>
          </cell>
          <cell r="CG156">
            <v>-1.2980130000000001</v>
          </cell>
          <cell r="CH156">
            <v>-1.4638910000000001</v>
          </cell>
          <cell r="CI156">
            <v>-1.633043</v>
          </cell>
          <cell r="CJ156">
            <v>-1.796033</v>
          </cell>
          <cell r="CK156">
            <v>-1.949103</v>
          </cell>
          <cell r="CL156">
            <v>-0.16120000000000001</v>
          </cell>
          <cell r="CM156">
            <v>-0.17080000000000001</v>
          </cell>
          <cell r="CN156">
            <v>-0.17560000000000003</v>
          </cell>
          <cell r="CO156">
            <v>-0.16239999999999999</v>
          </cell>
          <cell r="CP156">
            <v>-0.16739999999999999</v>
          </cell>
          <cell r="CQ156">
            <v>-0.16486400000000001</v>
          </cell>
          <cell r="CR156">
            <v>-0.16294300000000006</v>
          </cell>
          <cell r="CS156">
            <v>-0.13280599999999998</v>
          </cell>
          <cell r="CT156">
            <v>-0.16587799999999997</v>
          </cell>
          <cell r="CU156">
            <v>-0.16915199999999997</v>
          </cell>
          <cell r="CV156">
            <v>-0.16298999999999997</v>
          </cell>
          <cell r="CW156">
            <v>-0.15307000000000004</v>
          </cell>
          <cell r="CX156">
            <v>-0.1196</v>
          </cell>
          <cell r="CY156">
            <v>-0.24890000000000001</v>
          </cell>
          <cell r="CZ156">
            <v>-0.39329999999999998</v>
          </cell>
          <cell r="DA156">
            <v>-0.52200000000000002</v>
          </cell>
          <cell r="DB156">
            <v>-0.6633</v>
          </cell>
          <cell r="DC156">
            <v>-0.80620000000000003</v>
          </cell>
          <cell r="DD156">
            <v>-0.96150000000000002</v>
          </cell>
          <cell r="DE156">
            <v>-1.0962000000000001</v>
          </cell>
          <cell r="DF156">
            <v>-1.2531000000000001</v>
          </cell>
          <cell r="DG156">
            <v>-1.4410000000000001</v>
          </cell>
          <cell r="DH156">
            <v>-1.6303000000000001</v>
          </cell>
          <cell r="DI156">
            <v>-1.8411999999999999</v>
          </cell>
          <cell r="DJ156">
            <v>-0.1196</v>
          </cell>
          <cell r="DK156">
            <v>-0.12930000000000003</v>
          </cell>
          <cell r="DL156">
            <v>-0.14439999999999997</v>
          </cell>
          <cell r="DM156">
            <v>-0.12870000000000004</v>
          </cell>
          <cell r="DN156">
            <v>-0.14129999999999998</v>
          </cell>
          <cell r="DO156">
            <v>-0.14290000000000003</v>
          </cell>
          <cell r="DP156">
            <v>-0.15529999999999999</v>
          </cell>
          <cell r="DQ156">
            <v>-0.13470000000000004</v>
          </cell>
          <cell r="DR156">
            <v>-0.15690000000000004</v>
          </cell>
          <cell r="DS156">
            <v>-0.18789999999999996</v>
          </cell>
          <cell r="DT156">
            <v>-0.18930000000000002</v>
          </cell>
          <cell r="DU156">
            <v>-0.21089999999999987</v>
          </cell>
        </row>
        <row r="157">
          <cell r="A157" t="str">
            <v>CE-RADIOM-200</v>
          </cell>
          <cell r="B157" t="str">
            <v>CE</v>
          </cell>
          <cell r="C157" t="str">
            <v>RADIOM</v>
          </cell>
          <cell r="D157">
            <v>200</v>
          </cell>
          <cell r="E157" t="str">
            <v>Risultato di Competenza</v>
          </cell>
          <cell r="F157">
            <v>0.11226499999999992</v>
          </cell>
          <cell r="G157">
            <v>9.9880209999999747E-2</v>
          </cell>
          <cell r="H157">
            <v>0.13990778999999987</v>
          </cell>
          <cell r="I157">
            <v>0.1629042200000006</v>
          </cell>
          <cell r="J157">
            <v>0</v>
          </cell>
          <cell r="K157">
            <v>0</v>
          </cell>
          <cell r="L157">
            <v>0</v>
          </cell>
          <cell r="M157">
            <v>0</v>
          </cell>
          <cell r="N157">
            <v>0</v>
          </cell>
          <cell r="O157">
            <v>0</v>
          </cell>
          <cell r="P157">
            <v>0</v>
          </cell>
          <cell r="Q157">
            <v>0</v>
          </cell>
          <cell r="R157">
            <v>0.11226499999999992</v>
          </cell>
          <cell r="S157">
            <v>-1.2384790000000159E-2</v>
          </cell>
          <cell r="T157">
            <v>4.0027580000000118E-2</v>
          </cell>
          <cell r="U157">
            <v>2.299643000000072E-2</v>
          </cell>
          <cell r="V157">
            <v>-0.1629042200000006</v>
          </cell>
          <cell r="W157">
            <v>0</v>
          </cell>
          <cell r="X157">
            <v>0</v>
          </cell>
          <cell r="Y157">
            <v>0</v>
          </cell>
          <cell r="Z157">
            <v>0</v>
          </cell>
          <cell r="AA157">
            <v>0</v>
          </cell>
          <cell r="AB157">
            <v>0</v>
          </cell>
          <cell r="AC157">
            <v>0</v>
          </cell>
          <cell r="AD157">
            <v>0.13869999999999988</v>
          </cell>
          <cell r="AE157">
            <v>0.21289999999999992</v>
          </cell>
          <cell r="AF157">
            <v>0.31259999999999938</v>
          </cell>
          <cell r="AG157">
            <v>0.44889999999999924</v>
          </cell>
          <cell r="AH157">
            <v>0.59599999999999997</v>
          </cell>
          <cell r="AI157">
            <v>0.72400000000000175</v>
          </cell>
          <cell r="AJ157">
            <v>0.88389999999999969</v>
          </cell>
          <cell r="AK157">
            <v>0.87809999999999899</v>
          </cell>
          <cell r="AL157">
            <v>1.0539000000000005</v>
          </cell>
          <cell r="AM157">
            <v>1.2487999999999997</v>
          </cell>
          <cell r="AN157">
            <v>1.3609</v>
          </cell>
          <cell r="AO157">
            <v>1.4698999999999998</v>
          </cell>
          <cell r="AP157">
            <v>0.13869999999999988</v>
          </cell>
          <cell r="AQ157">
            <v>7.4200000000000002E-2</v>
          </cell>
          <cell r="AR157">
            <v>9.9699999999999456E-2</v>
          </cell>
          <cell r="AS157">
            <v>0.13629999999999987</v>
          </cell>
          <cell r="AT157">
            <v>0.14710000000000073</v>
          </cell>
          <cell r="AU157">
            <v>0.12800000000000178</v>
          </cell>
          <cell r="AV157">
            <v>0.15989999999999793</v>
          </cell>
          <cell r="AW157">
            <v>-5.8000000000006935E-3</v>
          </cell>
          <cell r="AX157">
            <v>0.17580000000000151</v>
          </cell>
          <cell r="AY157">
            <v>0.19489999999999941</v>
          </cell>
          <cell r="AZ157">
            <v>0.11210000000000031</v>
          </cell>
          <cell r="BA157">
            <v>0.10899999999999976</v>
          </cell>
          <cell r="BB157">
            <v>0.23030000000000006</v>
          </cell>
          <cell r="BC157">
            <v>0.37089999999999995</v>
          </cell>
          <cell r="BD157">
            <v>0.40599999999999975</v>
          </cell>
          <cell r="BE157">
            <v>0.47110000000000007</v>
          </cell>
          <cell r="BF157">
            <v>0.62899999999999956</v>
          </cell>
          <cell r="BG157">
            <v>0.83389999999999953</v>
          </cell>
          <cell r="BH157">
            <v>1.1276719999999993</v>
          </cell>
          <cell r="BI157">
            <v>1.2463680000000001</v>
          </cell>
          <cell r="BJ157">
            <v>1.4624000000000004</v>
          </cell>
          <cell r="BK157">
            <v>1.7825420000000005</v>
          </cell>
          <cell r="BL157">
            <v>2.0236930000000006</v>
          </cell>
          <cell r="BM157">
            <v>2.1333144299999978</v>
          </cell>
          <cell r="BN157">
            <v>0.23030000000000006</v>
          </cell>
          <cell r="BO157">
            <v>0.14059999999999989</v>
          </cell>
          <cell r="BP157">
            <v>3.509999999999977E-2</v>
          </cell>
          <cell r="BQ157">
            <v>6.5100000000000324E-2</v>
          </cell>
          <cell r="BR157">
            <v>0.15789999999999937</v>
          </cell>
          <cell r="BS157">
            <v>0.20490000000000003</v>
          </cell>
          <cell r="BT157">
            <v>0.29377199999999992</v>
          </cell>
          <cell r="BU157">
            <v>0.11869600000000052</v>
          </cell>
          <cell r="BV157">
            <v>0.21603200000000033</v>
          </cell>
          <cell r="BW157">
            <v>0.32014200000000009</v>
          </cell>
          <cell r="BX157">
            <v>0.24115100000000028</v>
          </cell>
          <cell r="BY157">
            <v>0.10962142999999669</v>
          </cell>
          <cell r="BZ157">
            <v>0.20670000000000016</v>
          </cell>
          <cell r="CA157">
            <v>0.44459999999999972</v>
          </cell>
          <cell r="CB157">
            <v>0.75639999999999974</v>
          </cell>
          <cell r="CC157">
            <v>0.99000000000000055</v>
          </cell>
          <cell r="CD157">
            <v>1.3483999999999989</v>
          </cell>
          <cell r="CE157">
            <v>1.6576140000000013</v>
          </cell>
          <cell r="CF157">
            <v>1.9795180000000014</v>
          </cell>
          <cell r="CG157">
            <v>2.1246629999999977</v>
          </cell>
          <cell r="CH157">
            <v>2.4043239999999981</v>
          </cell>
          <cell r="CI157">
            <v>2.817064000000002</v>
          </cell>
          <cell r="CJ157">
            <v>3.1721849999999994</v>
          </cell>
          <cell r="CK157">
            <v>3.4287630000000009</v>
          </cell>
          <cell r="CL157">
            <v>0.20670000000000016</v>
          </cell>
          <cell r="CM157">
            <v>0.23789999999999961</v>
          </cell>
          <cell r="CN157">
            <v>0.31180000000000002</v>
          </cell>
          <cell r="CO157">
            <v>0.23360000000000081</v>
          </cell>
          <cell r="CP157">
            <v>0.3583999999999985</v>
          </cell>
          <cell r="CQ157">
            <v>0.30921400000000221</v>
          </cell>
          <cell r="CR157">
            <v>0.32190400000000019</v>
          </cell>
          <cell r="CS157">
            <v>0.1451449999999963</v>
          </cell>
          <cell r="CT157">
            <v>0.27966100000000016</v>
          </cell>
          <cell r="CU157">
            <v>0.41274000000000344</v>
          </cell>
          <cell r="CV157">
            <v>0.35512099999999758</v>
          </cell>
          <cell r="CW157">
            <v>0.25657800000000192</v>
          </cell>
          <cell r="CX157">
            <v>-4.519999999999981E-2</v>
          </cell>
          <cell r="CY157">
            <v>5.8400000000000341E-2</v>
          </cell>
          <cell r="CZ157">
            <v>0.3949999999999998</v>
          </cell>
          <cell r="DA157">
            <v>0.58370000000000011</v>
          </cell>
          <cell r="DB157">
            <v>0.87210000000000099</v>
          </cell>
          <cell r="DC157">
            <v>1.1710000000000016</v>
          </cell>
          <cell r="DD157">
            <v>1.4958</v>
          </cell>
          <cell r="DE157">
            <v>1.6316999999999995</v>
          </cell>
          <cell r="DF157">
            <v>2.097500000000001</v>
          </cell>
          <cell r="DG157">
            <v>2.4548000000000032</v>
          </cell>
          <cell r="DH157">
            <v>2.8169000000000013</v>
          </cell>
          <cell r="DI157">
            <v>3.2207000000000008</v>
          </cell>
          <cell r="DJ157">
            <v>-4.519999999999981E-2</v>
          </cell>
          <cell r="DK157">
            <v>0.10359999999999994</v>
          </cell>
          <cell r="DL157">
            <v>0.33659999999999946</v>
          </cell>
          <cell r="DM157">
            <v>0.18870000000000031</v>
          </cell>
          <cell r="DN157">
            <v>0.28840000000000071</v>
          </cell>
          <cell r="DO157">
            <v>0.29890000000000078</v>
          </cell>
          <cell r="DP157">
            <v>0.3247999999999982</v>
          </cell>
          <cell r="DQ157">
            <v>0.13589999999999952</v>
          </cell>
          <cell r="DR157">
            <v>0.46580000000000199</v>
          </cell>
          <cell r="DS157">
            <v>0.35730000000000173</v>
          </cell>
          <cell r="DT157">
            <v>0.36209999999999809</v>
          </cell>
          <cell r="DU157">
            <v>0.40379999999999916</v>
          </cell>
        </row>
        <row r="158">
          <cell r="A158" t="str">
            <v>CE-RADIOM-210</v>
          </cell>
          <cell r="B158" t="str">
            <v>CE</v>
          </cell>
          <cell r="C158" t="str">
            <v>RADIOM</v>
          </cell>
          <cell r="D158">
            <v>210</v>
          </cell>
          <cell r="E158" t="str">
            <v>RC %</v>
          </cell>
          <cell r="F158">
            <v>8.2746019508498983E-2</v>
          </cell>
          <cell r="G158">
            <v>3.6624294266037208E-2</v>
          </cell>
          <cell r="H158">
            <v>3.5690337111413242E-2</v>
          </cell>
          <cell r="I158">
            <v>3.2911943350190084E-2</v>
          </cell>
          <cell r="J158" t="e">
            <v>#DIV/0!</v>
          </cell>
          <cell r="K158" t="e">
            <v>#DIV/0!</v>
          </cell>
          <cell r="L158" t="e">
            <v>#DIV/0!</v>
          </cell>
          <cell r="M158" t="e">
            <v>#DIV/0!</v>
          </cell>
          <cell r="N158" t="e">
            <v>#DIV/0!</v>
          </cell>
          <cell r="O158" t="e">
            <v>#DIV/0!</v>
          </cell>
          <cell r="P158" t="e">
            <v>#DIV/0!</v>
          </cell>
          <cell r="Q158" t="e">
            <v>#DIV/0!</v>
          </cell>
          <cell r="R158">
            <v>8.2746019508498983E-2</v>
          </cell>
          <cell r="S158">
            <v>-9.0372534234624304E-3</v>
          </cell>
          <cell r="T158">
            <v>3.3555145162692417E-2</v>
          </cell>
          <cell r="U158">
            <v>2.2334167006215603E-2</v>
          </cell>
          <cell r="V158">
            <v>3.2911943350190084E-2</v>
          </cell>
          <cell r="W158" t="e">
            <v>#DIV/0!</v>
          </cell>
          <cell r="X158" t="e">
            <v>#DIV/0!</v>
          </cell>
          <cell r="Y158" t="e">
            <v>#DIV/0!</v>
          </cell>
          <cell r="Z158" t="e">
            <v>#DIV/0!</v>
          </cell>
          <cell r="AA158" t="e">
            <v>#DIV/0!</v>
          </cell>
          <cell r="AB158" t="e">
            <v>#DIV/0!</v>
          </cell>
          <cell r="AC158" t="e">
            <v>#DIV/0!</v>
          </cell>
          <cell r="AD158">
            <v>0.10036179450072351</v>
          </cell>
          <cell r="AE158">
            <v>7.8142778491466294E-2</v>
          </cell>
          <cell r="AF158">
            <v>7.5045012603528846E-2</v>
          </cell>
          <cell r="AG158">
            <v>7.8655032239977454E-2</v>
          </cell>
          <cell r="AH158">
            <v>8.156562200629533E-2</v>
          </cell>
          <cell r="AI158">
            <v>8.2084306478311331E-2</v>
          </cell>
          <cell r="AJ158">
            <v>8.4870423535963566E-2</v>
          </cell>
          <cell r="AK158">
            <v>7.7732729011012261E-2</v>
          </cell>
          <cell r="AL158">
            <v>8.1299370525796139E-2</v>
          </cell>
          <cell r="AM158">
            <v>8.4658667209002766E-2</v>
          </cell>
          <cell r="AN158">
            <v>8.3442677229082621E-2</v>
          </cell>
          <cell r="AO158">
            <v>8.2703636394326249E-2</v>
          </cell>
          <cell r="AP158">
            <v>0.10036179450072351</v>
          </cell>
          <cell r="AQ158">
            <v>5.5270018621973928E-2</v>
          </cell>
          <cell r="AR158">
            <v>6.918806384455202E-2</v>
          </cell>
          <cell r="AS158">
            <v>8.8408899267042804E-2</v>
          </cell>
          <cell r="AT158">
            <v>9.1948993624203418E-2</v>
          </cell>
          <cell r="AU158">
            <v>8.4588950568333113E-2</v>
          </cell>
          <cell r="AV158">
            <v>0.10028222013170154</v>
          </cell>
          <cell r="AW158">
            <v>-6.5782012022237617E-3</v>
          </cell>
          <cell r="AX158">
            <v>0.10547156227501889</v>
          </cell>
          <cell r="AY158">
            <v>0.10901666853115534</v>
          </cell>
          <cell r="AZ158">
            <v>7.1932751540041237E-2</v>
          </cell>
          <cell r="BA158">
            <v>7.4468811915009772E-2</v>
          </cell>
          <cell r="BB158">
            <v>0.1173144516326219</v>
          </cell>
          <cell r="BC158">
            <v>0.10757272542707152</v>
          </cell>
          <cell r="BD158">
            <v>8.5949573427609657E-2</v>
          </cell>
          <cell r="BE158">
            <v>8.052578500247852E-2</v>
          </cell>
          <cell r="BF158">
            <v>8.4908207343412465E-2</v>
          </cell>
          <cell r="BG158">
            <v>9.011822681392781E-2</v>
          </cell>
          <cell r="BH158">
            <v>0.10045546822434555</v>
          </cell>
          <cell r="BI158">
            <v>0.10005619474852048</v>
          </cell>
          <cell r="BJ158">
            <v>0.10217927487929797</v>
          </cell>
          <cell r="BK158">
            <v>0.1084463775261327</v>
          </cell>
          <cell r="BL158">
            <v>0.10997163073162609</v>
          </cell>
          <cell r="BM158">
            <v>0.10375575309794903</v>
          </cell>
          <cell r="BN158">
            <v>0.1173144516326219</v>
          </cell>
          <cell r="BO158">
            <v>9.4692887931034406E-2</v>
          </cell>
          <cell r="BP158">
            <v>2.7512149239692564E-2</v>
          </cell>
          <cell r="BQ158">
            <v>5.7784484289011478E-2</v>
          </cell>
          <cell r="BR158">
            <v>0.10136740065481115</v>
          </cell>
          <cell r="BS158">
            <v>0.11103283840901711</v>
          </cell>
          <cell r="BT158">
            <v>0.14895717504034844</v>
          </cell>
          <cell r="BU158">
            <v>9.6415450060881425E-2</v>
          </cell>
          <cell r="BV158">
            <v>0.11643293701695599</v>
          </cell>
          <cell r="BW158">
            <v>0.15065633497130795</v>
          </cell>
          <cell r="BX158">
            <v>0.12273108745450734</v>
          </cell>
          <cell r="BY158">
            <v>5.0774835089774518E-2</v>
          </cell>
          <cell r="BZ158">
            <v>8.1683461766449389E-2</v>
          </cell>
          <cell r="CA158">
            <v>9.0695824238591571E-2</v>
          </cell>
          <cell r="CB158">
            <v>9.9664009486790925E-2</v>
          </cell>
          <cell r="CC158">
            <v>9.9347717009533418E-2</v>
          </cell>
          <cell r="CD158">
            <v>0.10545167319678726</v>
          </cell>
          <cell r="CE158">
            <v>0.10729018202153819</v>
          </cell>
          <cell r="CF158">
            <v>0.10903892221720418</v>
          </cell>
          <cell r="CG158">
            <v>0.1066046298233137</v>
          </cell>
          <cell r="CH158">
            <v>0.10656612387910108</v>
          </cell>
          <cell r="CI158">
            <v>0.11020235031197283</v>
          </cell>
          <cell r="CJ158">
            <v>0.11176315794387651</v>
          </cell>
          <cell r="CK158">
            <v>0.11113758198664918</v>
          </cell>
          <cell r="CL158">
            <v>8.1683461766449389E-2</v>
          </cell>
          <cell r="CM158">
            <v>0.1003120256367008</v>
          </cell>
          <cell r="CN158">
            <v>0.11602292178313611</v>
          </cell>
          <cell r="CO158">
            <v>9.8337192170069809E-2</v>
          </cell>
          <cell r="CP158">
            <v>0.12700662674084787</v>
          </cell>
          <cell r="CQ158">
            <v>0.11611839634686812</v>
          </cell>
          <cell r="CR158">
            <v>0.11902915715905822</v>
          </cell>
          <cell r="CS158">
            <v>8.1722383188986766E-2</v>
          </cell>
          <cell r="CT158">
            <v>0.1062744893875996</v>
          </cell>
          <cell r="CU158">
            <v>0.13754125921198967</v>
          </cell>
          <cell r="CV158">
            <v>0.12590925142494808</v>
          </cell>
          <cell r="CW158">
            <v>0.10394439186911841</v>
          </cell>
          <cell r="CX158">
            <v>-2.3357965996589226E-2</v>
          </cell>
          <cell r="CY158">
            <v>1.4724792617432829E-2</v>
          </cell>
          <cell r="CZ158">
            <v>6.295924385151179E-2</v>
          </cell>
          <cell r="DA158">
            <v>7.3292315419387258E-2</v>
          </cell>
          <cell r="DB158">
            <v>8.5633487495213212E-2</v>
          </cell>
          <cell r="DC158">
            <v>9.468517784803486E-2</v>
          </cell>
          <cell r="DD158">
            <v>0.10303001081408725</v>
          </cell>
          <cell r="DE158">
            <v>0.1010941488438948</v>
          </cell>
          <cell r="DF158">
            <v>0.11158873632073719</v>
          </cell>
          <cell r="DG158">
            <v>0.11377403701317676</v>
          </cell>
          <cell r="DH158">
            <v>0.11545429208472692</v>
          </cell>
          <cell r="DI158">
            <v>0.11641996059932407</v>
          </cell>
          <cell r="DJ158">
            <v>-2.3357965996589226E-2</v>
          </cell>
          <cell r="DK158">
            <v>5.1009354997538135E-2</v>
          </cell>
          <cell r="DL158">
            <v>0.14585319351763559</v>
          </cell>
          <cell r="DM158">
            <v>0.11165019821312366</v>
          </cell>
          <cell r="DN158">
            <v>0.12990405837574914</v>
          </cell>
          <cell r="DO158">
            <v>0.13690912422132689</v>
          </cell>
          <cell r="DP158">
            <v>0.1510135763436852</v>
          </cell>
          <cell r="DQ158">
            <v>8.3769956234974782E-2</v>
          </cell>
          <cell r="DR158">
            <v>0.1753566991680163</v>
          </cell>
          <cell r="DS158">
            <v>0.12855292509174709</v>
          </cell>
          <cell r="DT158">
            <v>0.12829961379017052</v>
          </cell>
          <cell r="DU158">
            <v>0.12363369155873946</v>
          </cell>
        </row>
        <row r="159">
          <cell r="A159" t="str">
            <v>CE-RADIOM-211</v>
          </cell>
          <cell r="B159" t="str">
            <v>CE</v>
          </cell>
          <cell r="C159" t="str">
            <v>RADIOM</v>
          </cell>
          <cell r="D159">
            <v>211</v>
          </cell>
          <cell r="E159" t="str">
            <v>Costi di divisione</v>
          </cell>
          <cell r="F159">
            <v>0</v>
          </cell>
          <cell r="G159">
            <v>0</v>
          </cell>
          <cell r="H159">
            <v>0</v>
          </cell>
          <cell r="I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F159">
            <v>0</v>
          </cell>
          <cell r="BG159">
            <v>0</v>
          </cell>
          <cell r="BH159">
            <v>0</v>
          </cell>
          <cell r="BI159">
            <v>0</v>
          </cell>
          <cell r="BJ159">
            <v>0</v>
          </cell>
          <cell r="BK159">
            <v>0</v>
          </cell>
          <cell r="BL159">
            <v>0</v>
          </cell>
          <cell r="BM159">
            <v>0</v>
          </cell>
          <cell r="BN159">
            <v>0</v>
          </cell>
          <cell r="BO159">
            <v>0</v>
          </cell>
          <cell r="BP159">
            <v>0</v>
          </cell>
          <cell r="BQ159">
            <v>0</v>
          </cell>
          <cell r="BR159">
            <v>0</v>
          </cell>
          <cell r="BS159">
            <v>0</v>
          </cell>
          <cell r="BT159">
            <v>0</v>
          </cell>
          <cell r="BU159">
            <v>0</v>
          </cell>
          <cell r="BV159">
            <v>0</v>
          </cell>
          <cell r="BW159">
            <v>0</v>
          </cell>
          <cell r="BX159">
            <v>0</v>
          </cell>
          <cell r="BY159">
            <v>0</v>
          </cell>
          <cell r="CD159">
            <v>0</v>
          </cell>
          <cell r="CE159">
            <v>0</v>
          </cell>
          <cell r="CF159">
            <v>0</v>
          </cell>
          <cell r="CG159">
            <v>0</v>
          </cell>
          <cell r="CH159">
            <v>0</v>
          </cell>
          <cell r="CI159">
            <v>0</v>
          </cell>
          <cell r="CJ159">
            <v>0</v>
          </cell>
          <cell r="CK159">
            <v>0</v>
          </cell>
          <cell r="CL159">
            <v>0</v>
          </cell>
          <cell r="CM159">
            <v>0</v>
          </cell>
          <cell r="CN159">
            <v>0</v>
          </cell>
          <cell r="CO159">
            <v>0</v>
          </cell>
          <cell r="CP159">
            <v>0</v>
          </cell>
          <cell r="CQ159">
            <v>0</v>
          </cell>
          <cell r="CR159">
            <v>0</v>
          </cell>
          <cell r="CS159">
            <v>0</v>
          </cell>
          <cell r="CT159">
            <v>0</v>
          </cell>
          <cell r="CU159">
            <v>0</v>
          </cell>
          <cell r="CV159">
            <v>0</v>
          </cell>
          <cell r="CW159">
            <v>0</v>
          </cell>
          <cell r="DJ159">
            <v>0</v>
          </cell>
          <cell r="DK159">
            <v>0</v>
          </cell>
          <cell r="DL159">
            <v>0</v>
          </cell>
          <cell r="DM159">
            <v>0</v>
          </cell>
          <cell r="DN159">
            <v>0</v>
          </cell>
          <cell r="DO159">
            <v>0</v>
          </cell>
          <cell r="DP159">
            <v>0</v>
          </cell>
          <cell r="DQ159">
            <v>0</v>
          </cell>
          <cell r="DR159">
            <v>0</v>
          </cell>
          <cell r="DS159">
            <v>0</v>
          </cell>
          <cell r="DT159">
            <v>0</v>
          </cell>
          <cell r="DU159">
            <v>0</v>
          </cell>
        </row>
        <row r="160">
          <cell r="A160" t="str">
            <v>CE-RADIOM-212</v>
          </cell>
          <cell r="B160" t="str">
            <v>CE</v>
          </cell>
          <cell r="C160" t="str">
            <v>RADIOM</v>
          </cell>
          <cell r="D160">
            <v>212</v>
          </cell>
          <cell r="E160" t="str">
            <v>Risultato di divisione</v>
          </cell>
          <cell r="F160">
            <v>0.11226499999999992</v>
          </cell>
          <cell r="G160">
            <v>9.9880209999999747E-2</v>
          </cell>
          <cell r="H160">
            <v>0.13990778999999987</v>
          </cell>
          <cell r="I160">
            <v>0.1629042200000006</v>
          </cell>
          <cell r="J160">
            <v>0</v>
          </cell>
          <cell r="K160">
            <v>0</v>
          </cell>
          <cell r="L160">
            <v>0</v>
          </cell>
          <cell r="M160">
            <v>0</v>
          </cell>
          <cell r="N160">
            <v>0</v>
          </cell>
          <cell r="O160">
            <v>0</v>
          </cell>
          <cell r="P160">
            <v>0</v>
          </cell>
          <cell r="Q160">
            <v>0</v>
          </cell>
          <cell r="R160">
            <v>0.11226499999999992</v>
          </cell>
          <cell r="S160">
            <v>-1.2384790000000159E-2</v>
          </cell>
          <cell r="T160">
            <v>4.0027580000000118E-2</v>
          </cell>
          <cell r="U160">
            <v>2.299643000000072E-2</v>
          </cell>
          <cell r="V160">
            <v>-0.1629042200000006</v>
          </cell>
          <cell r="W160">
            <v>0</v>
          </cell>
          <cell r="X160">
            <v>0</v>
          </cell>
          <cell r="Y160">
            <v>0</v>
          </cell>
          <cell r="Z160">
            <v>0</v>
          </cell>
          <cell r="AA160">
            <v>0</v>
          </cell>
          <cell r="AB160">
            <v>0</v>
          </cell>
          <cell r="AC160">
            <v>0</v>
          </cell>
          <cell r="AD160">
            <v>0.13869999999999988</v>
          </cell>
          <cell r="AE160">
            <v>0.21289999999999992</v>
          </cell>
          <cell r="AF160">
            <v>0.31259999999999938</v>
          </cell>
          <cell r="AG160">
            <v>0.44889999999999924</v>
          </cell>
          <cell r="AH160">
            <v>0.59599999999999997</v>
          </cell>
          <cell r="AI160">
            <v>0.72400000000000175</v>
          </cell>
          <cell r="AJ160">
            <v>0.88389999999999969</v>
          </cell>
          <cell r="AK160">
            <v>0.87809999999999899</v>
          </cell>
          <cell r="AL160">
            <v>1.0539000000000005</v>
          </cell>
          <cell r="AM160">
            <v>1.2487999999999997</v>
          </cell>
          <cell r="AN160">
            <v>1.3609</v>
          </cell>
          <cell r="AO160">
            <v>1.4698999999999998</v>
          </cell>
          <cell r="AP160">
            <v>0.13869999999999988</v>
          </cell>
          <cell r="AQ160">
            <v>7.4200000000000002E-2</v>
          </cell>
          <cell r="AR160">
            <v>9.9699999999999456E-2</v>
          </cell>
          <cell r="AS160">
            <v>0.13629999999999987</v>
          </cell>
          <cell r="AT160">
            <v>0.14710000000000073</v>
          </cell>
          <cell r="AU160">
            <v>0.12800000000000178</v>
          </cell>
          <cell r="AV160">
            <v>0.15989999999999793</v>
          </cell>
          <cell r="AW160">
            <v>-5.8000000000006935E-3</v>
          </cell>
          <cell r="AX160">
            <v>0.17580000000000151</v>
          </cell>
          <cell r="AY160">
            <v>0.19489999999999941</v>
          </cell>
          <cell r="AZ160">
            <v>0.11210000000000031</v>
          </cell>
          <cell r="BA160">
            <v>0.10899999999999976</v>
          </cell>
          <cell r="BB160">
            <v>0.23030000000000006</v>
          </cell>
          <cell r="BC160">
            <v>0.37089999999999995</v>
          </cell>
          <cell r="BD160">
            <v>0.40599999999999975</v>
          </cell>
          <cell r="BE160">
            <v>0.47110000000000007</v>
          </cell>
          <cell r="BF160">
            <v>0.62899999999999956</v>
          </cell>
          <cell r="BG160">
            <v>0.83389999999999953</v>
          </cell>
          <cell r="BH160">
            <v>1.1276719999999993</v>
          </cell>
          <cell r="BI160">
            <v>1.2463680000000001</v>
          </cell>
          <cell r="BJ160">
            <v>1.4624000000000004</v>
          </cell>
          <cell r="BK160">
            <v>1.7825420000000005</v>
          </cell>
          <cell r="BL160">
            <v>2.0236930000000006</v>
          </cell>
          <cell r="BM160">
            <v>2.1333144299999978</v>
          </cell>
          <cell r="BN160">
            <v>0.23030000000000006</v>
          </cell>
          <cell r="BO160">
            <v>0.14059999999999989</v>
          </cell>
          <cell r="BP160">
            <v>3.509999999999977E-2</v>
          </cell>
          <cell r="BQ160">
            <v>6.5100000000000324E-2</v>
          </cell>
          <cell r="BR160">
            <v>0.15789999999999937</v>
          </cell>
          <cell r="BS160">
            <v>0.20490000000000003</v>
          </cell>
          <cell r="BT160">
            <v>0.29377199999999992</v>
          </cell>
          <cell r="BU160">
            <v>0.11869600000000052</v>
          </cell>
          <cell r="BV160">
            <v>0.21603200000000033</v>
          </cell>
          <cell r="BW160">
            <v>0.32014200000000009</v>
          </cell>
          <cell r="BX160">
            <v>0.24115100000000028</v>
          </cell>
          <cell r="BY160">
            <v>0.10962142999999669</v>
          </cell>
          <cell r="BZ160">
            <v>0.20670000000000016</v>
          </cell>
          <cell r="CA160">
            <v>0.44459999999999972</v>
          </cell>
          <cell r="CB160">
            <v>0.75639999999999974</v>
          </cell>
          <cell r="CC160">
            <v>0.99000000000000055</v>
          </cell>
          <cell r="CD160">
            <v>1.3483999999999989</v>
          </cell>
          <cell r="CE160">
            <v>1.6576140000000013</v>
          </cell>
          <cell r="CF160">
            <v>1.9795180000000014</v>
          </cell>
          <cell r="CG160">
            <v>2.1246629999999977</v>
          </cell>
          <cell r="CH160">
            <v>2.4043239999999981</v>
          </cell>
          <cell r="CI160">
            <v>2.817064000000002</v>
          </cell>
          <cell r="CJ160">
            <v>3.1721849999999994</v>
          </cell>
          <cell r="CK160">
            <v>3.4287630000000009</v>
          </cell>
          <cell r="CL160">
            <v>0.20670000000000016</v>
          </cell>
          <cell r="CM160">
            <v>0.23789999999999961</v>
          </cell>
          <cell r="CN160">
            <v>0.31180000000000002</v>
          </cell>
          <cell r="CO160">
            <v>0.23360000000000081</v>
          </cell>
          <cell r="CP160">
            <v>0.3583999999999985</v>
          </cell>
          <cell r="CQ160">
            <v>0.30921400000000221</v>
          </cell>
          <cell r="CR160">
            <v>0.32190400000000019</v>
          </cell>
          <cell r="CS160">
            <v>0.1451449999999963</v>
          </cell>
          <cell r="CT160">
            <v>0.27966100000000016</v>
          </cell>
          <cell r="CU160">
            <v>0.41274000000000344</v>
          </cell>
          <cell r="CV160">
            <v>0.35512099999999758</v>
          </cell>
          <cell r="CW160">
            <v>0.25657800000000192</v>
          </cell>
          <cell r="CX160">
            <v>-4.519999999999981E-2</v>
          </cell>
          <cell r="CY160">
            <v>5.8400000000000341E-2</v>
          </cell>
          <cell r="CZ160">
            <v>0.3949999999999998</v>
          </cell>
          <cell r="DA160">
            <v>0.58370000000000011</v>
          </cell>
          <cell r="DB160">
            <v>0.87210000000000099</v>
          </cell>
          <cell r="DC160">
            <v>1.1710000000000016</v>
          </cell>
          <cell r="DD160">
            <v>1.4958</v>
          </cell>
          <cell r="DE160">
            <v>1.6316999999999995</v>
          </cell>
          <cell r="DF160">
            <v>2.097500000000001</v>
          </cell>
          <cell r="DG160">
            <v>2.4548000000000032</v>
          </cell>
          <cell r="DH160">
            <v>2.8169000000000013</v>
          </cell>
          <cell r="DI160">
            <v>3.2207000000000008</v>
          </cell>
          <cell r="DJ160">
            <v>-4.519999999999981E-2</v>
          </cell>
          <cell r="DK160">
            <v>0.10359999999999994</v>
          </cell>
          <cell r="DL160">
            <v>0.33659999999999946</v>
          </cell>
          <cell r="DM160">
            <v>0.18870000000000031</v>
          </cell>
          <cell r="DN160">
            <v>0.28840000000000071</v>
          </cell>
          <cell r="DO160">
            <v>0.29890000000000078</v>
          </cell>
          <cell r="DP160">
            <v>0.3247999999999982</v>
          </cell>
          <cell r="DQ160">
            <v>0.13589999999999952</v>
          </cell>
          <cell r="DR160">
            <v>0.46580000000000199</v>
          </cell>
          <cell r="DS160">
            <v>0.35730000000000173</v>
          </cell>
          <cell r="DT160">
            <v>0.36209999999999809</v>
          </cell>
          <cell r="DU160">
            <v>0.40379999999999916</v>
          </cell>
          <cell r="DV160">
            <v>0</v>
          </cell>
          <cell r="DW160">
            <v>0</v>
          </cell>
          <cell r="DX160">
            <v>0</v>
          </cell>
          <cell r="DY160">
            <v>0</v>
          </cell>
        </row>
        <row r="161">
          <cell r="A161" t="str">
            <v>CE-RADIOM-213</v>
          </cell>
          <cell r="B161" t="str">
            <v>CE</v>
          </cell>
          <cell r="C161" t="str">
            <v>RADIOM</v>
          </cell>
          <cell r="D161">
            <v>213</v>
          </cell>
          <cell r="E161" t="str">
            <v>RD %</v>
          </cell>
          <cell r="F161">
            <v>8.2746019508498983E-2</v>
          </cell>
          <cell r="G161">
            <v>3.6624294266037208E-2</v>
          </cell>
          <cell r="H161">
            <v>3.5690337111413242E-2</v>
          </cell>
          <cell r="I161">
            <v>3.2911943350190084E-2</v>
          </cell>
          <cell r="J161" t="e">
            <v>#DIV/0!</v>
          </cell>
          <cell r="K161" t="e">
            <v>#DIV/0!</v>
          </cell>
          <cell r="L161" t="e">
            <v>#DIV/0!</v>
          </cell>
          <cell r="M161" t="e">
            <v>#DIV/0!</v>
          </cell>
          <cell r="N161" t="e">
            <v>#DIV/0!</v>
          </cell>
          <cell r="O161" t="e">
            <v>#DIV/0!</v>
          </cell>
          <cell r="P161" t="e">
            <v>#DIV/0!</v>
          </cell>
          <cell r="Q161" t="e">
            <v>#DIV/0!</v>
          </cell>
          <cell r="R161">
            <v>8.2746019508498983E-2</v>
          </cell>
          <cell r="S161">
            <v>-9.0372534234624304E-3</v>
          </cell>
          <cell r="T161">
            <v>3.3555145162692417E-2</v>
          </cell>
          <cell r="U161">
            <v>2.2334167006215603E-2</v>
          </cell>
          <cell r="V161">
            <v>3.2911943350190084E-2</v>
          </cell>
          <cell r="W161" t="e">
            <v>#DIV/0!</v>
          </cell>
          <cell r="X161" t="e">
            <v>#DIV/0!</v>
          </cell>
          <cell r="Y161" t="e">
            <v>#DIV/0!</v>
          </cell>
          <cell r="Z161" t="e">
            <v>#DIV/0!</v>
          </cell>
          <cell r="AA161" t="e">
            <v>#DIV/0!</v>
          </cell>
          <cell r="AB161" t="e">
            <v>#DIV/0!</v>
          </cell>
          <cell r="AC161" t="e">
            <v>#DIV/0!</v>
          </cell>
          <cell r="AD161">
            <v>0.10036179450072351</v>
          </cell>
          <cell r="AE161">
            <v>7.8142778491466294E-2</v>
          </cell>
          <cell r="AF161">
            <v>7.5045012603528846E-2</v>
          </cell>
          <cell r="AG161">
            <v>7.8655032239977454E-2</v>
          </cell>
          <cell r="AH161">
            <v>8.156562200629533E-2</v>
          </cell>
          <cell r="AI161">
            <v>8.2084306478311331E-2</v>
          </cell>
          <cell r="AJ161">
            <v>8.4870423535963566E-2</v>
          </cell>
          <cell r="AK161">
            <v>7.7732729011012261E-2</v>
          </cell>
          <cell r="AL161">
            <v>8.1299370525796139E-2</v>
          </cell>
          <cell r="AM161">
            <v>8.4658667209002766E-2</v>
          </cell>
          <cell r="AN161">
            <v>8.3442677229082621E-2</v>
          </cell>
          <cell r="AO161">
            <v>8.2703636394326249E-2</v>
          </cell>
          <cell r="AP161">
            <v>0.10036179450072351</v>
          </cell>
          <cell r="AQ161">
            <v>5.5270018621973928E-2</v>
          </cell>
          <cell r="AR161">
            <v>6.918806384455202E-2</v>
          </cell>
          <cell r="AS161">
            <v>8.8408899267042804E-2</v>
          </cell>
          <cell r="AT161">
            <v>9.1948993624203418E-2</v>
          </cell>
          <cell r="AU161">
            <v>8.4588950568333113E-2</v>
          </cell>
          <cell r="AV161">
            <v>0.10028222013170154</v>
          </cell>
          <cell r="AW161">
            <v>-6.5782012022237617E-3</v>
          </cell>
          <cell r="AX161">
            <v>0.10547156227501889</v>
          </cell>
          <cell r="AY161">
            <v>0.10901666853115534</v>
          </cell>
          <cell r="AZ161">
            <v>7.1932751540041237E-2</v>
          </cell>
          <cell r="BA161">
            <v>7.4468811915009772E-2</v>
          </cell>
          <cell r="BB161">
            <v>0.1173144516326219</v>
          </cell>
          <cell r="BC161">
            <v>0.10757272542707152</v>
          </cell>
          <cell r="BD161">
            <v>8.5949573427609657E-2</v>
          </cell>
          <cell r="BE161">
            <v>8.052578500247852E-2</v>
          </cell>
          <cell r="BF161">
            <v>8.4908207343412465E-2</v>
          </cell>
          <cell r="BG161">
            <v>9.011822681392781E-2</v>
          </cell>
          <cell r="BH161">
            <v>0.10045546822434555</v>
          </cell>
          <cell r="BI161">
            <v>0.10005619474852048</v>
          </cell>
          <cell r="BJ161">
            <v>0.10217927487929797</v>
          </cell>
          <cell r="BK161">
            <v>0.1084463775261327</v>
          </cell>
          <cell r="BL161">
            <v>0.10997163073162609</v>
          </cell>
          <cell r="BM161">
            <v>0.10375575309794903</v>
          </cell>
          <cell r="BN161">
            <v>0.1173144516326219</v>
          </cell>
          <cell r="BO161">
            <v>9.4692887931034406E-2</v>
          </cell>
          <cell r="BP161">
            <v>2.7512149239692564E-2</v>
          </cell>
          <cell r="BQ161">
            <v>5.7784484289011478E-2</v>
          </cell>
          <cell r="BR161">
            <v>0.10136740065481115</v>
          </cell>
          <cell r="BS161">
            <v>0.11103283840901711</v>
          </cell>
          <cell r="BT161">
            <v>0.14895717504034844</v>
          </cell>
          <cell r="BU161">
            <v>9.6415450060881425E-2</v>
          </cell>
          <cell r="BV161">
            <v>0.11643293701695599</v>
          </cell>
          <cell r="BW161">
            <v>0.15065633497130795</v>
          </cell>
          <cell r="BX161">
            <v>0.12273108745450734</v>
          </cell>
          <cell r="BY161">
            <v>5.0774835089774518E-2</v>
          </cell>
          <cell r="BZ161">
            <v>8.1683461766449389E-2</v>
          </cell>
          <cell r="CA161">
            <v>9.0695824238591571E-2</v>
          </cell>
          <cell r="CB161">
            <v>9.9664009486790925E-2</v>
          </cell>
          <cell r="CC161">
            <v>9.9347717009533418E-2</v>
          </cell>
          <cell r="CD161">
            <v>0.10545167319678726</v>
          </cell>
          <cell r="CE161">
            <v>0.10729018202153819</v>
          </cell>
          <cell r="CF161">
            <v>0.10903892221720418</v>
          </cell>
          <cell r="CG161">
            <v>0.1066046298233137</v>
          </cell>
          <cell r="CH161">
            <v>0.10656612387910108</v>
          </cell>
          <cell r="CI161">
            <v>0.11020235031197283</v>
          </cell>
          <cell r="CJ161">
            <v>0.11176315794387651</v>
          </cell>
          <cell r="CK161">
            <v>0.11113758198664918</v>
          </cell>
          <cell r="CL161">
            <v>8.1683461766449389E-2</v>
          </cell>
          <cell r="CM161">
            <v>0.1003120256367008</v>
          </cell>
          <cell r="CN161">
            <v>0.11602292178313611</v>
          </cell>
          <cell r="CO161">
            <v>9.8337192170069809E-2</v>
          </cell>
          <cell r="CP161">
            <v>0.12700662674084787</v>
          </cell>
          <cell r="CQ161">
            <v>0.11611839634686812</v>
          </cell>
          <cell r="CR161">
            <v>0.11902915715905822</v>
          </cell>
          <cell r="CS161">
            <v>8.1722383188986766E-2</v>
          </cell>
          <cell r="CT161">
            <v>0.1062744893875996</v>
          </cell>
          <cell r="CU161">
            <v>0.13754125921198967</v>
          </cell>
          <cell r="CV161">
            <v>0.12590925142494808</v>
          </cell>
          <cell r="CW161">
            <v>0.10394439186911841</v>
          </cell>
          <cell r="CX161">
            <v>-2.3357965996589226E-2</v>
          </cell>
          <cell r="CY161">
            <v>1.4724792617432829E-2</v>
          </cell>
          <cell r="CZ161">
            <v>6.295924385151179E-2</v>
          </cell>
          <cell r="DA161">
            <v>7.3292315419387258E-2</v>
          </cell>
          <cell r="DB161">
            <v>8.5633487495213212E-2</v>
          </cell>
          <cell r="DC161">
            <v>9.468517784803486E-2</v>
          </cell>
          <cell r="DD161">
            <v>0.10303001081408725</v>
          </cell>
          <cell r="DE161">
            <v>0.1010941488438948</v>
          </cell>
          <cell r="DF161">
            <v>0.11158873632073719</v>
          </cell>
          <cell r="DG161">
            <v>0.11377403701317676</v>
          </cell>
          <cell r="DH161">
            <v>0.11545429208472692</v>
          </cell>
          <cell r="DI161">
            <v>0.11641996059932407</v>
          </cell>
          <cell r="DJ161">
            <v>-2.3357965996589226E-2</v>
          </cell>
          <cell r="DK161">
            <v>5.1009354997538135E-2</v>
          </cell>
          <cell r="DL161">
            <v>0.14585319351763559</v>
          </cell>
          <cell r="DM161">
            <v>0.11165019821312366</v>
          </cell>
          <cell r="DN161">
            <v>0.12990405837574914</v>
          </cell>
          <cell r="DO161">
            <v>0.13690912422132689</v>
          </cell>
          <cell r="DP161">
            <v>0.1510135763436852</v>
          </cell>
          <cell r="DQ161">
            <v>8.3769956234974782E-2</v>
          </cell>
          <cell r="DR161">
            <v>0.1753566991680163</v>
          </cell>
          <cell r="DS161">
            <v>0.12855292509174709</v>
          </cell>
          <cell r="DT161">
            <v>0.12829961379017052</v>
          </cell>
          <cell r="DU161">
            <v>0.12363369155873946</v>
          </cell>
          <cell r="DV161" t="e">
            <v>#DIV/0!</v>
          </cell>
          <cell r="DW161" t="e">
            <v>#DIV/0!</v>
          </cell>
          <cell r="DX161" t="e">
            <v>#DIV/0!</v>
          </cell>
          <cell r="DY161" t="e">
            <v>#DIV/0!</v>
          </cell>
        </row>
        <row r="162">
          <cell r="A162" t="str">
            <v>CE-RADIOM-220</v>
          </cell>
          <cell r="B162" t="str">
            <v>CE</v>
          </cell>
          <cell r="C162" t="str">
            <v>RADIOM</v>
          </cell>
          <cell r="D162">
            <v>220</v>
          </cell>
          <cell r="E162" t="str">
            <v>Spese Generali</v>
          </cell>
          <cell r="F162">
            <v>-0.110927</v>
          </cell>
          <cell r="G162">
            <v>-0.223469</v>
          </cell>
          <cell r="H162">
            <v>-0.32078899999999999</v>
          </cell>
          <cell r="I162">
            <v>-0.40379500000000013</v>
          </cell>
          <cell r="R162">
            <v>-0.110927</v>
          </cell>
          <cell r="S162">
            <v>-0.112542</v>
          </cell>
          <cell r="T162">
            <v>-9.731999999999999E-2</v>
          </cell>
          <cell r="U162">
            <v>-8.3006000000000135E-2</v>
          </cell>
          <cell r="V162">
            <v>0.40379500000000013</v>
          </cell>
          <cell r="W162">
            <v>0</v>
          </cell>
          <cell r="X162">
            <v>0</v>
          </cell>
          <cell r="Y162">
            <v>0</v>
          </cell>
          <cell r="Z162">
            <v>0</v>
          </cell>
          <cell r="AA162">
            <v>0</v>
          </cell>
          <cell r="AB162">
            <v>0</v>
          </cell>
          <cell r="AC162">
            <v>0</v>
          </cell>
          <cell r="AD162">
            <v>-0.1197</v>
          </cell>
          <cell r="AE162">
            <v>-0.2263</v>
          </cell>
          <cell r="AF162">
            <v>-0.33500000000000002</v>
          </cell>
          <cell r="AG162">
            <v>-0.45130000000000003</v>
          </cell>
          <cell r="AH162">
            <v>-0.56559999999999999</v>
          </cell>
          <cell r="AI162">
            <v>-0.67120000000000002</v>
          </cell>
          <cell r="AJ162">
            <v>-0.78660000000000008</v>
          </cell>
          <cell r="AK162">
            <v>-0.86699999999999999</v>
          </cell>
          <cell r="AL162">
            <v>-0.98280000000000001</v>
          </cell>
          <cell r="AM162">
            <v>-1.1097999999999999</v>
          </cell>
          <cell r="AN162">
            <v>-1.2229000000000001</v>
          </cell>
          <cell r="AO162">
            <v>-1.3266</v>
          </cell>
          <cell r="AP162">
            <v>-0.1197</v>
          </cell>
          <cell r="AQ162">
            <v>-0.1066</v>
          </cell>
          <cell r="AR162">
            <v>-0.10870000000000002</v>
          </cell>
          <cell r="AS162">
            <v>-0.11630000000000001</v>
          </cell>
          <cell r="AT162">
            <v>-0.11429999999999996</v>
          </cell>
          <cell r="AU162">
            <v>-0.10560000000000003</v>
          </cell>
          <cell r="AV162">
            <v>-0.11540000000000006</v>
          </cell>
          <cell r="AW162">
            <v>-8.0399999999999916E-2</v>
          </cell>
          <cell r="AX162">
            <v>-0.11580000000000001</v>
          </cell>
          <cell r="AY162">
            <v>-0.12699999999999989</v>
          </cell>
          <cell r="AZ162">
            <v>-0.1131000000000002</v>
          </cell>
          <cell r="BA162">
            <v>-0.1036999999999999</v>
          </cell>
          <cell r="BB162">
            <v>-0.12790000000000001</v>
          </cell>
          <cell r="BC162">
            <v>-0.239512</v>
          </cell>
          <cell r="BD162">
            <v>-0.340362</v>
          </cell>
          <cell r="BE162">
            <v>-0.42555799999999999</v>
          </cell>
          <cell r="BF162">
            <v>-0.52549999999999997</v>
          </cell>
          <cell r="BG162">
            <v>-0.63869900000000002</v>
          </cell>
          <cell r="BH162">
            <v>-0.76883800000000002</v>
          </cell>
          <cell r="BI162">
            <v>-0.85744299999999996</v>
          </cell>
          <cell r="BJ162">
            <v>-0.99370000000000003</v>
          </cell>
          <cell r="BK162">
            <v>-1.1257699999999999</v>
          </cell>
          <cell r="BL162">
            <v>-1.2526269999999999</v>
          </cell>
          <cell r="BM162">
            <v>-1.44989865</v>
          </cell>
          <cell r="BN162">
            <v>-0.12790000000000001</v>
          </cell>
          <cell r="BO162">
            <v>-0.11161199999999999</v>
          </cell>
          <cell r="BP162">
            <v>-0.10085</v>
          </cell>
          <cell r="BQ162">
            <v>-8.5195999999999994E-2</v>
          </cell>
          <cell r="BR162">
            <v>-9.9941999999999975E-2</v>
          </cell>
          <cell r="BS162">
            <v>-0.11319900000000005</v>
          </cell>
          <cell r="BT162">
            <v>-0.130139</v>
          </cell>
          <cell r="BU162">
            <v>-8.8604999999999934E-2</v>
          </cell>
          <cell r="BV162">
            <v>-0.13625700000000007</v>
          </cell>
          <cell r="BW162">
            <v>-0.13206999999999991</v>
          </cell>
          <cell r="BX162">
            <v>-0.126857</v>
          </cell>
          <cell r="BY162">
            <v>-0.19727165000000002</v>
          </cell>
          <cell r="BZ162">
            <v>-0.17419999999999999</v>
          </cell>
          <cell r="CA162">
            <v>-0.36609999999999998</v>
          </cell>
          <cell r="CB162">
            <v>-0.56130000000000002</v>
          </cell>
          <cell r="CC162">
            <v>-0.74360000000000004</v>
          </cell>
          <cell r="CD162">
            <v>-0.94140000000000001</v>
          </cell>
          <cell r="CE162">
            <v>-1.0252520000000001</v>
          </cell>
          <cell r="CF162">
            <v>-1.1906559999999999</v>
          </cell>
          <cell r="CG162">
            <v>-1.312454</v>
          </cell>
          <cell r="CH162">
            <v>-1.4799899999999999</v>
          </cell>
          <cell r="CI162">
            <v>-1.64828</v>
          </cell>
          <cell r="CJ162">
            <v>-1.8088979999999999</v>
          </cell>
          <cell r="CK162">
            <v>-1.9658629999999999</v>
          </cell>
          <cell r="CL162">
            <v>-0.17419999999999999</v>
          </cell>
          <cell r="CM162">
            <v>-0.19189999999999999</v>
          </cell>
          <cell r="CN162">
            <v>-0.19520000000000004</v>
          </cell>
          <cell r="CO162">
            <v>-0.18230000000000002</v>
          </cell>
          <cell r="CP162">
            <v>-0.19779999999999998</v>
          </cell>
          <cell r="CQ162">
            <v>-8.3852000000000038E-2</v>
          </cell>
          <cell r="CR162">
            <v>-0.16540399999999988</v>
          </cell>
          <cell r="CS162">
            <v>-0.12179800000000007</v>
          </cell>
          <cell r="CT162">
            <v>-0.16753599999999991</v>
          </cell>
          <cell r="CU162">
            <v>-0.16829000000000005</v>
          </cell>
          <cell r="CV162">
            <v>-0.16061799999999993</v>
          </cell>
          <cell r="CW162">
            <v>-0.15696500000000002</v>
          </cell>
          <cell r="CX162">
            <v>-0.1595</v>
          </cell>
          <cell r="CY162">
            <v>-0.30830000000000002</v>
          </cell>
          <cell r="CZ162">
            <v>-0.46750000000000003</v>
          </cell>
          <cell r="DA162">
            <v>-0.61439999999999995</v>
          </cell>
          <cell r="DB162">
            <v>-0.75700000000000001</v>
          </cell>
          <cell r="DC162">
            <v>-0.90180000000000005</v>
          </cell>
          <cell r="DD162">
            <v>-1.0666</v>
          </cell>
          <cell r="DE162">
            <v>-1.1974</v>
          </cell>
          <cell r="DF162">
            <v>-1.3637999999999999</v>
          </cell>
          <cell r="DG162">
            <v>-1.552</v>
          </cell>
          <cell r="DH162">
            <v>-1.7417</v>
          </cell>
          <cell r="DI162">
            <v>-1.9421999999999999</v>
          </cell>
          <cell r="DJ162">
            <v>-0.1595</v>
          </cell>
          <cell r="DK162">
            <v>-0.14880000000000002</v>
          </cell>
          <cell r="DL162">
            <v>-0.15920000000000001</v>
          </cell>
          <cell r="DM162">
            <v>-0.14689999999999992</v>
          </cell>
          <cell r="DN162">
            <v>-0.14260000000000006</v>
          </cell>
          <cell r="DO162">
            <v>-0.14480000000000004</v>
          </cell>
          <cell r="DP162">
            <v>-0.16479999999999995</v>
          </cell>
          <cell r="DQ162">
            <v>-0.13080000000000003</v>
          </cell>
          <cell r="DR162">
            <v>-0.16639999999999988</v>
          </cell>
          <cell r="DS162">
            <v>-0.18820000000000014</v>
          </cell>
          <cell r="DT162">
            <v>-0.18969999999999998</v>
          </cell>
          <cell r="DU162">
            <v>-0.2004999999999999</v>
          </cell>
        </row>
        <row r="163">
          <cell r="A163" t="str">
            <v>CE-RADIOM-230</v>
          </cell>
          <cell r="B163" t="str">
            <v>CE</v>
          </cell>
          <cell r="C163" t="str">
            <v>RADIOM</v>
          </cell>
          <cell r="D163">
            <v>230</v>
          </cell>
          <cell r="E163" t="str">
            <v>Risultato Operativo pre IAS</v>
          </cell>
          <cell r="F163">
            <v>1.3379999999999226E-3</v>
          </cell>
          <cell r="G163">
            <v>-0.12358879000000025</v>
          </cell>
          <cell r="H163">
            <v>-0.18088121000000013</v>
          </cell>
          <cell r="I163">
            <v>-0.24089077999999953</v>
          </cell>
          <cell r="J163">
            <v>0</v>
          </cell>
          <cell r="K163">
            <v>0</v>
          </cell>
          <cell r="L163">
            <v>0</v>
          </cell>
          <cell r="M163">
            <v>0</v>
          </cell>
          <cell r="N163">
            <v>0</v>
          </cell>
          <cell r="O163">
            <v>0</v>
          </cell>
          <cell r="P163">
            <v>0</v>
          </cell>
          <cell r="Q163">
            <v>0</v>
          </cell>
          <cell r="R163">
            <v>1.3379999999999226E-3</v>
          </cell>
          <cell r="S163">
            <v>-0.12492679000000016</v>
          </cell>
          <cell r="T163">
            <v>-5.7292419999999872E-2</v>
          </cell>
          <cell r="U163">
            <v>-6.0009569999999415E-2</v>
          </cell>
          <cell r="V163">
            <v>0.24089077999999953</v>
          </cell>
          <cell r="W163">
            <v>0</v>
          </cell>
          <cell r="X163">
            <v>0</v>
          </cell>
          <cell r="Y163">
            <v>0</v>
          </cell>
          <cell r="Z163">
            <v>0</v>
          </cell>
          <cell r="AA163">
            <v>0</v>
          </cell>
          <cell r="AB163">
            <v>0</v>
          </cell>
          <cell r="AC163">
            <v>0</v>
          </cell>
          <cell r="AD163">
            <v>1.8999999999999878E-2</v>
          </cell>
          <cell r="AE163">
            <v>-1.3400000000000079E-2</v>
          </cell>
          <cell r="AF163">
            <v>-2.2400000000000642E-2</v>
          </cell>
          <cell r="AG163">
            <v>-2.4000000000007904E-3</v>
          </cell>
          <cell r="AH163">
            <v>3.0399999999999983E-2</v>
          </cell>
          <cell r="AI163">
            <v>5.2800000000001734E-2</v>
          </cell>
          <cell r="AJ163">
            <v>9.7299999999999609E-2</v>
          </cell>
          <cell r="AK163">
            <v>1.1099999999999E-2</v>
          </cell>
          <cell r="AL163">
            <v>7.1100000000000496E-2</v>
          </cell>
          <cell r="AM163">
            <v>0.13899999999999979</v>
          </cell>
          <cell r="AN163">
            <v>0.1379999999999999</v>
          </cell>
          <cell r="AO163">
            <v>0.14329999999999976</v>
          </cell>
          <cell r="AP163">
            <v>1.8999999999999878E-2</v>
          </cell>
          <cell r="AQ163">
            <v>-3.2399999999999998E-2</v>
          </cell>
          <cell r="AR163">
            <v>-9.0000000000005631E-3</v>
          </cell>
          <cell r="AS163">
            <v>1.9999999999999851E-2</v>
          </cell>
          <cell r="AT163">
            <v>3.2800000000000773E-2</v>
          </cell>
          <cell r="AU163">
            <v>2.2400000000001752E-2</v>
          </cell>
          <cell r="AV163">
            <v>4.4499999999997875E-2</v>
          </cell>
          <cell r="AW163">
            <v>-8.6200000000000609E-2</v>
          </cell>
          <cell r="AX163">
            <v>6.0000000000001497E-2</v>
          </cell>
          <cell r="AY163">
            <v>6.7899999999999516E-2</v>
          </cell>
          <cell r="AZ163">
            <v>-9.9999999999988987E-4</v>
          </cell>
          <cell r="BA163">
            <v>5.2999999999998604E-3</v>
          </cell>
          <cell r="BB163">
            <v>0.10240000000000005</v>
          </cell>
          <cell r="BC163">
            <v>0.13138799999999995</v>
          </cell>
          <cell r="BD163">
            <v>6.5637999999999752E-2</v>
          </cell>
          <cell r="BE163">
            <v>4.5542000000000082E-2</v>
          </cell>
          <cell r="BF163">
            <v>0.10349999999999959</v>
          </cell>
          <cell r="BG163">
            <v>0.19520099999999951</v>
          </cell>
          <cell r="BH163">
            <v>0.35883399999999932</v>
          </cell>
          <cell r="BI163">
            <v>0.38892500000000019</v>
          </cell>
          <cell r="BJ163">
            <v>0.46870000000000034</v>
          </cell>
          <cell r="BK163">
            <v>0.65677200000000058</v>
          </cell>
          <cell r="BL163">
            <v>0.7710660000000007</v>
          </cell>
          <cell r="BM163">
            <v>0.68341577999999781</v>
          </cell>
          <cell r="BN163">
            <v>0.10240000000000005</v>
          </cell>
          <cell r="BO163">
            <v>2.8987999999999903E-2</v>
          </cell>
          <cell r="BP163">
            <v>-6.5750000000000225E-2</v>
          </cell>
          <cell r="BQ163">
            <v>-2.009599999999967E-2</v>
          </cell>
          <cell r="BR163">
            <v>5.7957999999999399E-2</v>
          </cell>
          <cell r="BS163">
            <v>9.1700999999999977E-2</v>
          </cell>
          <cell r="BT163">
            <v>0.16363299999999992</v>
          </cell>
          <cell r="BU163">
            <v>3.0091000000000589E-2</v>
          </cell>
          <cell r="BV163">
            <v>7.9775000000000262E-2</v>
          </cell>
          <cell r="BW163">
            <v>0.18807200000000018</v>
          </cell>
          <cell r="BX163">
            <v>0.11429400000000028</v>
          </cell>
          <cell r="BY163">
            <v>-8.7650220000003332E-2</v>
          </cell>
          <cell r="BZ163">
            <v>3.2500000000000168E-2</v>
          </cell>
          <cell r="CA163">
            <v>7.8499999999999737E-2</v>
          </cell>
          <cell r="CB163">
            <v>0.19509999999999972</v>
          </cell>
          <cell r="CC163">
            <v>0.24640000000000051</v>
          </cell>
          <cell r="CD163">
            <v>0.40699999999999892</v>
          </cell>
          <cell r="CE163">
            <v>0.6323620000000012</v>
          </cell>
          <cell r="CF163">
            <v>0.78886200000000151</v>
          </cell>
          <cell r="CG163">
            <v>0.81220899999999774</v>
          </cell>
          <cell r="CH163">
            <v>0.92433399999999821</v>
          </cell>
          <cell r="CI163">
            <v>1.168784000000002</v>
          </cell>
          <cell r="CJ163">
            <v>1.3632869999999995</v>
          </cell>
          <cell r="CK163">
            <v>1.462900000000001</v>
          </cell>
          <cell r="CL163">
            <v>3.2500000000000168E-2</v>
          </cell>
          <cell r="CM163">
            <v>4.5999999999999625E-2</v>
          </cell>
          <cell r="CN163">
            <v>0.11659999999999998</v>
          </cell>
          <cell r="CO163">
            <v>5.1300000000000789E-2</v>
          </cell>
          <cell r="CP163">
            <v>0.16059999999999852</v>
          </cell>
          <cell r="CQ163">
            <v>0.22536200000000217</v>
          </cell>
          <cell r="CR163">
            <v>0.15650000000000031</v>
          </cell>
          <cell r="CS163">
            <v>2.3346999999996232E-2</v>
          </cell>
          <cell r="CT163">
            <v>0.11212500000000025</v>
          </cell>
          <cell r="CU163">
            <v>0.24445000000000339</v>
          </cell>
          <cell r="CV163">
            <v>0.19450299999999765</v>
          </cell>
          <cell r="CW163">
            <v>9.9613000000001894E-2</v>
          </cell>
          <cell r="CX163">
            <v>-0.20469999999999983</v>
          </cell>
          <cell r="CY163">
            <v>-0.24989999999999968</v>
          </cell>
          <cell r="CZ163">
            <v>-7.2500000000000231E-2</v>
          </cell>
          <cell r="DA163">
            <v>-3.0699999999999839E-2</v>
          </cell>
          <cell r="DB163">
            <v>0.11510000000000098</v>
          </cell>
          <cell r="DC163">
            <v>0.26920000000000155</v>
          </cell>
          <cell r="DD163">
            <v>0.42920000000000003</v>
          </cell>
          <cell r="DE163">
            <v>0.43429999999999946</v>
          </cell>
          <cell r="DF163">
            <v>0.73370000000000113</v>
          </cell>
          <cell r="DG163">
            <v>0.90280000000000316</v>
          </cell>
          <cell r="DH163">
            <v>1.0752000000000013</v>
          </cell>
          <cell r="DI163">
            <v>1.2785000000000009</v>
          </cell>
          <cell r="DJ163">
            <v>-0.20469999999999983</v>
          </cell>
          <cell r="DK163">
            <v>-4.5200000000000073E-2</v>
          </cell>
          <cell r="DL163">
            <v>0.17739999999999945</v>
          </cell>
          <cell r="DM163">
            <v>4.1800000000000392E-2</v>
          </cell>
          <cell r="DN163">
            <v>0.14580000000000065</v>
          </cell>
          <cell r="DO163">
            <v>0.15410000000000074</v>
          </cell>
          <cell r="DP163">
            <v>0.15999999999999825</v>
          </cell>
          <cell r="DQ163">
            <v>5.0999999999994938E-3</v>
          </cell>
          <cell r="DR163">
            <v>0.29940000000000211</v>
          </cell>
          <cell r="DS163">
            <v>0.16910000000000158</v>
          </cell>
          <cell r="DT163">
            <v>0.17239999999999811</v>
          </cell>
          <cell r="DU163">
            <v>0.20329999999999926</v>
          </cell>
          <cell r="DV163">
            <v>0</v>
          </cell>
          <cell r="DW163">
            <v>0</v>
          </cell>
          <cell r="DX163">
            <v>0</v>
          </cell>
          <cell r="DY163">
            <v>0</v>
          </cell>
        </row>
        <row r="164">
          <cell r="A164" t="str">
            <v>CE-RADIOM-240</v>
          </cell>
          <cell r="B164" t="str">
            <v>CE</v>
          </cell>
          <cell r="C164" t="str">
            <v>RADIOM</v>
          </cell>
          <cell r="D164">
            <v>240</v>
          </cell>
          <cell r="E164" t="str">
            <v>RO % pre-IAS</v>
          </cell>
          <cell r="F164">
            <v>9.8618602505113175E-4</v>
          </cell>
          <cell r="G164">
            <v>-4.5317808332035921E-2</v>
          </cell>
          <cell r="H164">
            <v>-4.6142615518552199E-2</v>
          </cell>
          <cell r="I164">
            <v>-4.8667761368877113E-2</v>
          </cell>
          <cell r="J164" t="e">
            <v>#DIV/0!</v>
          </cell>
          <cell r="K164" t="e">
            <v>#DIV/0!</v>
          </cell>
          <cell r="L164" t="e">
            <v>#DIV/0!</v>
          </cell>
          <cell r="M164" t="e">
            <v>#DIV/0!</v>
          </cell>
          <cell r="N164" t="e">
            <v>#DIV/0!</v>
          </cell>
          <cell r="O164" t="e">
            <v>#DIV/0!</v>
          </cell>
          <cell r="P164" t="e">
            <v>#DIV/0!</v>
          </cell>
          <cell r="Q164" t="e">
            <v>#DIV/0!</v>
          </cell>
          <cell r="R164">
            <v>9.8618602505113175E-4</v>
          </cell>
          <cell r="S164">
            <v>-9.1159806553817946E-2</v>
          </cell>
          <cell r="T164">
            <v>-4.8028271252519697E-2</v>
          </cell>
          <cell r="U164">
            <v>-5.8281383603938988E-2</v>
          </cell>
          <cell r="V164">
            <v>-4.8667761368877113E-2</v>
          </cell>
          <cell r="W164" t="e">
            <v>#DIV/0!</v>
          </cell>
          <cell r="X164" t="e">
            <v>#DIV/0!</v>
          </cell>
          <cell r="Y164" t="e">
            <v>#DIV/0!</v>
          </cell>
          <cell r="Z164" t="e">
            <v>#DIV/0!</v>
          </cell>
          <cell r="AA164" t="e">
            <v>#DIV/0!</v>
          </cell>
          <cell r="AB164" t="e">
            <v>#DIV/0!</v>
          </cell>
          <cell r="AC164" t="e">
            <v>#DIV/0!</v>
          </cell>
          <cell r="AD164">
            <v>1.3748191027496295E-2</v>
          </cell>
          <cell r="AE164">
            <v>-4.9183336391998818E-3</v>
          </cell>
          <cell r="AF164">
            <v>-5.3775057015966014E-3</v>
          </cell>
          <cell r="AG164">
            <v>-4.2052144659391482E-4</v>
          </cell>
          <cell r="AH164">
            <v>4.1603941426029811E-3</v>
          </cell>
          <cell r="AI164">
            <v>5.9862588149930526E-3</v>
          </cell>
          <cell r="AJ164">
            <v>9.3425638760597628E-3</v>
          </cell>
          <cell r="AK164">
            <v>9.8261393010153661E-4</v>
          </cell>
          <cell r="AL164">
            <v>5.4847568501604918E-3</v>
          </cell>
          <cell r="AM164">
            <v>9.4230899600026979E-3</v>
          </cell>
          <cell r="AN164">
            <v>8.461378100972439E-3</v>
          </cell>
          <cell r="AO164">
            <v>8.0627465101754774E-3</v>
          </cell>
          <cell r="AP164">
            <v>1.3748191027496295E-2</v>
          </cell>
          <cell r="AQ164">
            <v>-2.4134078212290501E-2</v>
          </cell>
          <cell r="AR164">
            <v>-6.2456627342127443E-3</v>
          </cell>
          <cell r="AS164">
            <v>1.2972692482324613E-2</v>
          </cell>
          <cell r="AT164">
            <v>2.0502562820353013E-2</v>
          </cell>
          <cell r="AU164">
            <v>1.4803066349459248E-2</v>
          </cell>
          <cell r="AV164">
            <v>2.7908435246157368E-2</v>
          </cell>
          <cell r="AW164">
            <v>-9.7765679936486979E-2</v>
          </cell>
          <cell r="AX164">
            <v>3.5997120230382464E-2</v>
          </cell>
          <cell r="AY164">
            <v>3.7979639780735854E-2</v>
          </cell>
          <cell r="AZ164">
            <v>-6.4168377823401531E-4</v>
          </cell>
          <cell r="BA164">
            <v>3.6209605793535988E-3</v>
          </cell>
          <cell r="BB164">
            <v>5.2162396210075922E-2</v>
          </cell>
          <cell r="BC164">
            <v>3.8106673627425369E-2</v>
          </cell>
          <cell r="BD164">
            <v>1.3895463302072475E-2</v>
          </cell>
          <cell r="BE164">
            <v>7.7845580568517998E-3</v>
          </cell>
          <cell r="BF164">
            <v>1.397138228941679E-2</v>
          </cell>
          <cell r="BG164">
            <v>2.1095056952039198E-2</v>
          </cell>
          <cell r="BH164">
            <v>3.1965711203980202E-2</v>
          </cell>
          <cell r="BI164">
            <v>3.1222203669035425E-2</v>
          </cell>
          <cell r="BJ164">
            <v>3.27485134955737E-2</v>
          </cell>
          <cell r="BK164">
            <v>3.9956727112513073E-2</v>
          </cell>
          <cell r="BL164">
            <v>4.1901308855499357E-2</v>
          </cell>
          <cell r="BM164">
            <v>3.3238569024689954E-2</v>
          </cell>
          <cell r="BN164">
            <v>5.2162396210075922E-2</v>
          </cell>
          <cell r="BO164">
            <v>1.9523168103448209E-2</v>
          </cell>
          <cell r="BP164">
            <v>-5.153629095469528E-2</v>
          </cell>
          <cell r="BQ164">
            <v>-1.7837741878217357E-2</v>
          </cell>
          <cell r="BR164">
            <v>3.7207421197919609E-2</v>
          </cell>
          <cell r="BS164">
            <v>4.9691665763520125E-2</v>
          </cell>
          <cell r="BT164">
            <v>8.2970158569834196E-2</v>
          </cell>
          <cell r="BU164">
            <v>2.4442587010362834E-2</v>
          </cell>
          <cell r="BV164">
            <v>4.2995655970077026E-2</v>
          </cell>
          <cell r="BW164">
            <v>8.8505220279513006E-2</v>
          </cell>
          <cell r="BX164">
            <v>5.8168644996394292E-2</v>
          </cell>
          <cell r="BY164">
            <v>-4.0598133650352489E-2</v>
          </cell>
          <cell r="BZ164">
            <v>1.2843311598498388E-2</v>
          </cell>
          <cell r="CA164">
            <v>1.6013545215315832E-2</v>
          </cell>
          <cell r="CB164">
            <v>2.5706568285130734E-2</v>
          </cell>
          <cell r="CC164">
            <v>2.472654290015058E-2</v>
          </cell>
          <cell r="CD164">
            <v>3.1829450453198113E-2</v>
          </cell>
          <cell r="CE164">
            <v>4.0930056143048989E-2</v>
          </cell>
          <cell r="CF164">
            <v>4.3453336750718219E-2</v>
          </cell>
          <cell r="CG164">
            <v>4.0752458052954119E-2</v>
          </cell>
          <cell r="CH164">
            <v>4.0968975707793502E-2</v>
          </cell>
          <cell r="CI164">
            <v>4.5722334958321495E-2</v>
          </cell>
          <cell r="CJ164">
            <v>4.8031643899657035E-2</v>
          </cell>
          <cell r="CK164">
            <v>4.7417441417872609E-2</v>
          </cell>
          <cell r="CL164">
            <v>1.2843311598498388E-2</v>
          </cell>
          <cell r="CM164">
            <v>1.9396188227356902E-2</v>
          </cell>
          <cell r="CN164">
            <v>4.3387660936220873E-2</v>
          </cell>
          <cell r="CO164">
            <v>2.1595453588718498E-2</v>
          </cell>
          <cell r="CP164">
            <v>5.691200963889527E-2</v>
          </cell>
          <cell r="CQ164">
            <v>8.4629654664804821E-2</v>
          </cell>
          <cell r="CR164">
            <v>5.7868380310255964E-2</v>
          </cell>
          <cell r="CS164">
            <v>1.314528561309735E-2</v>
          </cell>
          <cell r="CT164">
            <v>4.2608826838867866E-2</v>
          </cell>
          <cell r="CU164">
            <v>8.1460388657195973E-2</v>
          </cell>
          <cell r="CV164">
            <v>6.8961641609216431E-2</v>
          </cell>
          <cell r="CW164">
            <v>4.0355029298141741E-2</v>
          </cell>
          <cell r="CX164">
            <v>-0.10578264689163341</v>
          </cell>
          <cell r="CY164">
            <v>-6.3009001285897911E-2</v>
          </cell>
          <cell r="CZ164">
            <v>-1.1555810580340813E-2</v>
          </cell>
          <cell r="DA164">
            <v>-3.854846810647895E-3</v>
          </cell>
          <cell r="DB164">
            <v>1.1301931442150113E-2</v>
          </cell>
          <cell r="DC164">
            <v>2.1767079313997521E-2</v>
          </cell>
          <cell r="DD164">
            <v>2.9563097099482717E-2</v>
          </cell>
          <cell r="DE164">
            <v>2.6907635498500625E-2</v>
          </cell>
          <cell r="DF164">
            <v>3.9033447360440988E-2</v>
          </cell>
          <cell r="DG164">
            <v>4.1842594352084164E-2</v>
          </cell>
          <cell r="DH164">
            <v>4.4068463505803714E-2</v>
          </cell>
          <cell r="DI164">
            <v>4.6214462578394726E-2</v>
          </cell>
          <cell r="DJ164">
            <v>-0.10578264689163341</v>
          </cell>
          <cell r="DK164">
            <v>-2.2255046774987731E-2</v>
          </cell>
          <cell r="DL164">
            <v>7.6869746078516085E-2</v>
          </cell>
          <cell r="DM164">
            <v>2.4732264363055669E-2</v>
          </cell>
          <cell r="DN164">
            <v>6.5672717445160414E-2</v>
          </cell>
          <cell r="DO164">
            <v>7.0584463173323925E-2</v>
          </cell>
          <cell r="DP164">
            <v>7.4390924307233694E-2</v>
          </cell>
          <cell r="DQ164">
            <v>3.1436848918199446E-3</v>
          </cell>
          <cell r="DR164">
            <v>0.11271317245793093</v>
          </cell>
          <cell r="DS164">
            <v>6.0840469166007646E-2</v>
          </cell>
          <cell r="DT164">
            <v>6.1084930730254831E-2</v>
          </cell>
          <cell r="DU164">
            <v>6.2245491564863038E-2</v>
          </cell>
        </row>
        <row r="165">
          <cell r="A165" t="str">
            <v>CE-RADIOM-250</v>
          </cell>
          <cell r="B165" t="str">
            <v>CE</v>
          </cell>
          <cell r="C165" t="str">
            <v>RADIOM</v>
          </cell>
          <cell r="D165">
            <v>250</v>
          </cell>
          <cell r="E165" t="str">
            <v>Poste Straordinarie</v>
          </cell>
          <cell r="F165">
            <v>-7.1650000000000004E-3</v>
          </cell>
          <cell r="G165">
            <v>-2.9192000000000006E-2</v>
          </cell>
          <cell r="H165">
            <v>-3.5698999999999995E-2</v>
          </cell>
          <cell r="I165">
            <v>-4.1028000000000009E-2</v>
          </cell>
          <cell r="R165">
            <v>-7.1650000000000004E-3</v>
          </cell>
          <cell r="S165">
            <v>-2.2027000000000005E-2</v>
          </cell>
          <cell r="T165">
            <v>-6.5069999999999885E-3</v>
          </cell>
          <cell r="U165">
            <v>-5.3290000000000143E-3</v>
          </cell>
          <cell r="V165">
            <v>4.1028000000000009E-2</v>
          </cell>
          <cell r="W165">
            <v>0</v>
          </cell>
          <cell r="X165">
            <v>0</v>
          </cell>
          <cell r="Y165">
            <v>0</v>
          </cell>
          <cell r="Z165">
            <v>0</v>
          </cell>
          <cell r="AA165">
            <v>0</v>
          </cell>
          <cell r="AB165">
            <v>0</v>
          </cell>
          <cell r="AC165">
            <v>0</v>
          </cell>
          <cell r="AD165">
            <v>-7.9000000000000008E-3</v>
          </cell>
          <cell r="AE165">
            <v>-1.4999999999999999E-2</v>
          </cell>
          <cell r="AF165">
            <v>-2.23E-2</v>
          </cell>
          <cell r="AG165">
            <v>-2.98E-2</v>
          </cell>
          <cell r="AH165">
            <v>-3.73E-2</v>
          </cell>
          <cell r="AI165">
            <v>-4.4400000000000002E-2</v>
          </cell>
          <cell r="AJ165">
            <v>-5.1900000000000002E-2</v>
          </cell>
          <cell r="AK165">
            <v>-5.9200000000000003E-2</v>
          </cell>
          <cell r="AL165">
            <v>-6.6900000000000001E-2</v>
          </cell>
          <cell r="AM165">
            <v>-7.4799999999999991E-2</v>
          </cell>
          <cell r="AN165">
            <v>-8.2500000000000004E-2</v>
          </cell>
          <cell r="AO165">
            <v>-9.01E-2</v>
          </cell>
          <cell r="AP165">
            <v>-7.9000000000000008E-3</v>
          </cell>
          <cell r="AQ165">
            <v>-7.0999999999999987E-3</v>
          </cell>
          <cell r="AR165">
            <v>-7.3000000000000009E-3</v>
          </cell>
          <cell r="AS165">
            <v>-7.4999999999999997E-3</v>
          </cell>
          <cell r="AT165">
            <v>-7.4999999999999997E-3</v>
          </cell>
          <cell r="AU165">
            <v>-7.1000000000000021E-3</v>
          </cell>
          <cell r="AV165">
            <v>-7.4999999999999997E-3</v>
          </cell>
          <cell r="AW165">
            <v>-7.3000000000000009E-3</v>
          </cell>
          <cell r="AX165">
            <v>-7.6999999999999985E-3</v>
          </cell>
          <cell r="AY165">
            <v>-7.8999999999999904E-3</v>
          </cell>
          <cell r="AZ165">
            <v>-7.7000000000000124E-3</v>
          </cell>
          <cell r="BA165">
            <v>-7.5999999999999956E-3</v>
          </cell>
          <cell r="BB165">
            <v>0</v>
          </cell>
          <cell r="BC165">
            <v>-2.826E-2</v>
          </cell>
          <cell r="BD165">
            <v>-3.4534000000000002E-2</v>
          </cell>
          <cell r="BE165">
            <v>-5.4089999999999999E-2</v>
          </cell>
          <cell r="BF165">
            <v>-6.2199999999999998E-2</v>
          </cell>
          <cell r="BG165">
            <v>-7.0099999999999996E-2</v>
          </cell>
          <cell r="BH165">
            <v>-7.9507999999999995E-2</v>
          </cell>
          <cell r="BI165">
            <v>-8.8499999999999995E-2</v>
          </cell>
          <cell r="BJ165">
            <v>-9.8500000000000004E-2</v>
          </cell>
          <cell r="BK165">
            <v>-0.108524</v>
          </cell>
          <cell r="BL165">
            <v>-0.117893</v>
          </cell>
          <cell r="BM165">
            <v>-0.1371068</v>
          </cell>
          <cell r="BN165">
            <v>0</v>
          </cell>
          <cell r="BO165">
            <v>-2.826E-2</v>
          </cell>
          <cell r="BP165">
            <v>-6.2740000000000018E-3</v>
          </cell>
          <cell r="BQ165">
            <v>-1.9555999999999997E-2</v>
          </cell>
          <cell r="BR165">
            <v>-8.1099999999999992E-3</v>
          </cell>
          <cell r="BS165">
            <v>-7.8999999999999973E-3</v>
          </cell>
          <cell r="BT165">
            <v>-9.4079999999999997E-3</v>
          </cell>
          <cell r="BU165">
            <v>-8.992E-3</v>
          </cell>
          <cell r="BV165">
            <v>-1.0000000000000009E-2</v>
          </cell>
          <cell r="BW165">
            <v>-1.0023999999999991E-2</v>
          </cell>
          <cell r="BX165">
            <v>-9.3690000000000023E-3</v>
          </cell>
          <cell r="BY165">
            <v>-1.9213800000000003E-2</v>
          </cell>
          <cell r="BZ165">
            <v>0</v>
          </cell>
          <cell r="CA165">
            <v>0</v>
          </cell>
          <cell r="CB165">
            <v>0</v>
          </cell>
          <cell r="CC165">
            <v>0</v>
          </cell>
          <cell r="CD165">
            <v>0</v>
          </cell>
          <cell r="CE165">
            <v>-9.8127000000000006E-2</v>
          </cell>
          <cell r="CF165">
            <v>-0.114388</v>
          </cell>
          <cell r="CG165">
            <v>-0.13044</v>
          </cell>
          <cell r="CH165">
            <v>-0.14632300000000001</v>
          </cell>
          <cell r="CI165">
            <v>-0.16216</v>
          </cell>
          <cell r="CJ165">
            <v>-0.17755299999999999</v>
          </cell>
          <cell r="CK165">
            <v>-0.193158</v>
          </cell>
          <cell r="CL165">
            <v>0</v>
          </cell>
          <cell r="CM165">
            <v>0</v>
          </cell>
          <cell r="CN165">
            <v>0</v>
          </cell>
          <cell r="CO165">
            <v>0</v>
          </cell>
          <cell r="CP165">
            <v>0</v>
          </cell>
          <cell r="CQ165">
            <v>-9.8127000000000006E-2</v>
          </cell>
          <cell r="CR165">
            <v>-1.6260999999999998E-2</v>
          </cell>
          <cell r="CS165">
            <v>-1.6051999999999997E-2</v>
          </cell>
          <cell r="CT165">
            <v>-1.5883000000000008E-2</v>
          </cell>
          <cell r="CU165">
            <v>-1.583699999999999E-2</v>
          </cell>
          <cell r="CV165">
            <v>-1.539299999999999E-2</v>
          </cell>
          <cell r="CW165">
            <v>-1.5605000000000008E-2</v>
          </cell>
          <cell r="CX165">
            <v>0</v>
          </cell>
          <cell r="CY165">
            <v>0</v>
          </cell>
          <cell r="CZ165">
            <v>0</v>
          </cell>
          <cell r="DA165">
            <v>0</v>
          </cell>
          <cell r="DB165">
            <v>0</v>
          </cell>
          <cell r="DC165">
            <v>0</v>
          </cell>
          <cell r="DD165">
            <v>0</v>
          </cell>
          <cell r="DE165">
            <v>0</v>
          </cell>
          <cell r="DF165">
            <v>0</v>
          </cell>
          <cell r="DG165">
            <v>0</v>
          </cell>
          <cell r="DH165">
            <v>0</v>
          </cell>
          <cell r="DI165">
            <v>0</v>
          </cell>
          <cell r="DJ165">
            <v>0</v>
          </cell>
          <cell r="DK165">
            <v>0</v>
          </cell>
          <cell r="DL165">
            <v>0</v>
          </cell>
          <cell r="DM165">
            <v>0</v>
          </cell>
          <cell r="DN165">
            <v>0</v>
          </cell>
          <cell r="DO165">
            <v>0</v>
          </cell>
          <cell r="DP165">
            <v>0</v>
          </cell>
          <cell r="DQ165">
            <v>0</v>
          </cell>
          <cell r="DR165">
            <v>0</v>
          </cell>
          <cell r="DS165">
            <v>0</v>
          </cell>
          <cell r="DT165">
            <v>0</v>
          </cell>
          <cell r="DU165">
            <v>0</v>
          </cell>
        </row>
        <row r="166">
          <cell r="A166" t="str">
            <v>CE-RADIOM-260</v>
          </cell>
          <cell r="B166" t="str">
            <v>CE</v>
          </cell>
          <cell r="C166" t="str">
            <v>RADIOM</v>
          </cell>
          <cell r="D166">
            <v>260</v>
          </cell>
          <cell r="E166" t="str">
            <v>Risultato Operativo</v>
          </cell>
          <cell r="F166">
            <v>-5.8270000000000778E-3</v>
          </cell>
          <cell r="G166">
            <v>-0.15278079000000025</v>
          </cell>
          <cell r="H166">
            <v>-0.21658021000000011</v>
          </cell>
          <cell r="I166">
            <v>-0.28191877999999954</v>
          </cell>
          <cell r="J166">
            <v>0</v>
          </cell>
          <cell r="K166">
            <v>0</v>
          </cell>
          <cell r="L166">
            <v>0</v>
          </cell>
          <cell r="M166">
            <v>0</v>
          </cell>
          <cell r="N166">
            <v>0</v>
          </cell>
          <cell r="O166">
            <v>0</v>
          </cell>
          <cell r="P166">
            <v>0</v>
          </cell>
          <cell r="Q166">
            <v>0</v>
          </cell>
          <cell r="R166">
            <v>-5.8270000000000778E-3</v>
          </cell>
          <cell r="S166">
            <v>-0.14695379000000017</v>
          </cell>
          <cell r="T166">
            <v>-6.3799419999999857E-2</v>
          </cell>
          <cell r="U166">
            <v>-6.533856999999943E-2</v>
          </cell>
          <cell r="V166">
            <v>0.28191877999999954</v>
          </cell>
          <cell r="W166">
            <v>0</v>
          </cell>
          <cell r="X166">
            <v>0</v>
          </cell>
          <cell r="Y166">
            <v>0</v>
          </cell>
          <cell r="Z166">
            <v>0</v>
          </cell>
          <cell r="AA166">
            <v>0</v>
          </cell>
          <cell r="AB166">
            <v>0</v>
          </cell>
          <cell r="AC166">
            <v>0</v>
          </cell>
          <cell r="AD166">
            <v>1.1099999999999877E-2</v>
          </cell>
          <cell r="AE166">
            <v>-2.8400000000000078E-2</v>
          </cell>
          <cell r="AF166">
            <v>-4.4700000000000642E-2</v>
          </cell>
          <cell r="AG166">
            <v>-3.220000000000079E-2</v>
          </cell>
          <cell r="AH166">
            <v>-6.9000000000000172E-3</v>
          </cell>
          <cell r="AI166">
            <v>8.4000000000017325E-3</v>
          </cell>
          <cell r="AJ166">
            <v>4.5399999999999607E-2</v>
          </cell>
          <cell r="AK166">
            <v>-4.8100000000001003E-2</v>
          </cell>
          <cell r="AL166">
            <v>4.200000000000495E-3</v>
          </cell>
          <cell r="AM166">
            <v>6.4199999999999799E-2</v>
          </cell>
          <cell r="AN166">
            <v>5.5499999999999897E-2</v>
          </cell>
          <cell r="AO166">
            <v>5.3199999999999761E-2</v>
          </cell>
          <cell r="AP166">
            <v>1.1099999999999877E-2</v>
          </cell>
          <cell r="AQ166">
            <v>-3.9499999999999993E-2</v>
          </cell>
          <cell r="AR166">
            <v>-1.6300000000000564E-2</v>
          </cell>
          <cell r="AS166">
            <v>1.2499999999999852E-2</v>
          </cell>
          <cell r="AT166">
            <v>2.5300000000000773E-2</v>
          </cell>
          <cell r="AU166">
            <v>1.530000000000175E-2</v>
          </cell>
          <cell r="AV166">
            <v>3.6999999999997875E-2</v>
          </cell>
          <cell r="AW166">
            <v>-9.350000000000061E-2</v>
          </cell>
          <cell r="AX166">
            <v>5.2300000000001498E-2</v>
          </cell>
          <cell r="AY166">
            <v>5.9999999999999526E-2</v>
          </cell>
          <cell r="AZ166">
            <v>-8.6999999999999023E-3</v>
          </cell>
          <cell r="BA166">
            <v>-2.3000000000001353E-3</v>
          </cell>
          <cell r="BB166">
            <v>0.10240000000000005</v>
          </cell>
          <cell r="BC166">
            <v>0.10312799999999994</v>
          </cell>
          <cell r="BD166">
            <v>3.110399999999975E-2</v>
          </cell>
          <cell r="BE166">
            <v>-8.5479999999999168E-3</v>
          </cell>
          <cell r="BF166">
            <v>4.1299999999999594E-2</v>
          </cell>
          <cell r="BG166">
            <v>0.12510099999999952</v>
          </cell>
          <cell r="BH166">
            <v>0.2793259999999993</v>
          </cell>
          <cell r="BI166">
            <v>0.30042500000000016</v>
          </cell>
          <cell r="BJ166">
            <v>0.37020000000000031</v>
          </cell>
          <cell r="BK166">
            <v>0.54824800000000062</v>
          </cell>
          <cell r="BL166">
            <v>0.65317300000000067</v>
          </cell>
          <cell r="BM166">
            <v>0.54630897999999783</v>
          </cell>
          <cell r="BN166">
            <v>0.10240000000000005</v>
          </cell>
          <cell r="BO166">
            <v>7.2799999999990234E-4</v>
          </cell>
          <cell r="BP166">
            <v>-7.2024000000000227E-2</v>
          </cell>
          <cell r="BQ166">
            <v>-3.9651999999999667E-2</v>
          </cell>
          <cell r="BR166">
            <v>4.98479999999994E-2</v>
          </cell>
          <cell r="BS166">
            <v>8.3800999999999987E-2</v>
          </cell>
          <cell r="BT166">
            <v>0.15422499999999992</v>
          </cell>
          <cell r="BU166">
            <v>2.109900000000059E-2</v>
          </cell>
          <cell r="BV166">
            <v>6.9775000000000253E-2</v>
          </cell>
          <cell r="BW166">
            <v>0.17804800000000021</v>
          </cell>
          <cell r="BX166">
            <v>0.10492500000000028</v>
          </cell>
          <cell r="BY166">
            <v>-0.10686402000000333</v>
          </cell>
          <cell r="BZ166">
            <v>3.2500000000000168E-2</v>
          </cell>
          <cell r="CA166">
            <v>7.8499999999999737E-2</v>
          </cell>
          <cell r="CB166">
            <v>0.19509999999999972</v>
          </cell>
          <cell r="CC166">
            <v>0.24640000000000051</v>
          </cell>
          <cell r="CD166">
            <v>0.40699999999999892</v>
          </cell>
          <cell r="CE166">
            <v>0.53423500000000124</v>
          </cell>
          <cell r="CF166">
            <v>0.67447400000000146</v>
          </cell>
          <cell r="CG166">
            <v>0.68176899999999774</v>
          </cell>
          <cell r="CH166">
            <v>0.77801099999999823</v>
          </cell>
          <cell r="CI166">
            <v>1.006624000000002</v>
          </cell>
          <cell r="CJ166">
            <v>1.1857339999999994</v>
          </cell>
          <cell r="CK166">
            <v>1.269742000000001</v>
          </cell>
          <cell r="CL166">
            <v>3.2500000000000168E-2</v>
          </cell>
          <cell r="CM166">
            <v>4.5999999999999625E-2</v>
          </cell>
          <cell r="CN166">
            <v>0.11659999999999998</v>
          </cell>
          <cell r="CO166">
            <v>5.1300000000000789E-2</v>
          </cell>
          <cell r="CP166">
            <v>0.16059999999999852</v>
          </cell>
          <cell r="CQ166">
            <v>0.12723500000000215</v>
          </cell>
          <cell r="CR166">
            <v>0.14023900000000031</v>
          </cell>
          <cell r="CS166">
            <v>7.2949999999962351E-3</v>
          </cell>
          <cell r="CT166">
            <v>9.6242000000000244E-2</v>
          </cell>
          <cell r="CU166">
            <v>0.2286130000000034</v>
          </cell>
          <cell r="CV166">
            <v>0.17910999999999766</v>
          </cell>
          <cell r="CW166">
            <v>8.4008000000001887E-2</v>
          </cell>
          <cell r="CX166">
            <v>-0.20469999999999983</v>
          </cell>
          <cell r="CY166">
            <v>-0.24989999999999968</v>
          </cell>
          <cell r="CZ166">
            <v>-7.2500000000000231E-2</v>
          </cell>
          <cell r="DA166">
            <v>-3.0699999999999839E-2</v>
          </cell>
          <cell r="DB166">
            <v>0.11510000000000098</v>
          </cell>
          <cell r="DC166">
            <v>0.26920000000000155</v>
          </cell>
          <cell r="DD166">
            <v>0.42920000000000003</v>
          </cell>
          <cell r="DE166">
            <v>0.43429999999999946</v>
          </cell>
          <cell r="DF166">
            <v>0.73370000000000113</v>
          </cell>
          <cell r="DG166">
            <v>0.90280000000000316</v>
          </cell>
          <cell r="DH166">
            <v>1.0752000000000013</v>
          </cell>
          <cell r="DI166">
            <v>1.2785000000000009</v>
          </cell>
          <cell r="DJ166">
            <v>-0.20469999999999983</v>
          </cell>
          <cell r="DK166">
            <v>-4.5200000000000073E-2</v>
          </cell>
          <cell r="DL166">
            <v>0.17739999999999945</v>
          </cell>
          <cell r="DM166">
            <v>4.1800000000000392E-2</v>
          </cell>
          <cell r="DN166">
            <v>0.14580000000000065</v>
          </cell>
          <cell r="DO166">
            <v>0.15410000000000074</v>
          </cell>
          <cell r="DP166">
            <v>0.15999999999999825</v>
          </cell>
          <cell r="DQ166">
            <v>5.0999999999994938E-3</v>
          </cell>
          <cell r="DR166">
            <v>0.29940000000000211</v>
          </cell>
          <cell r="DS166">
            <v>0.16910000000000158</v>
          </cell>
          <cell r="DT166">
            <v>0.17239999999999811</v>
          </cell>
          <cell r="DU166">
            <v>0.20329999999999926</v>
          </cell>
        </row>
        <row r="167">
          <cell r="A167" t="str">
            <v>CE-RADIOM-270</v>
          </cell>
          <cell r="B167" t="str">
            <v>CE</v>
          </cell>
          <cell r="C167" t="str">
            <v>RADIOM</v>
          </cell>
          <cell r="D167">
            <v>270</v>
          </cell>
          <cell r="E167" t="str">
            <v>RO%</v>
          </cell>
          <cell r="F167">
            <v>-4.2948475096960797E-3</v>
          </cell>
          <cell r="G167">
            <v>-5.6021994859218438E-2</v>
          </cell>
          <cell r="H167">
            <v>-5.5249394666020274E-2</v>
          </cell>
          <cell r="I167">
            <v>-5.6956749903192515E-2</v>
          </cell>
          <cell r="J167" t="e">
            <v>#DIV/0!</v>
          </cell>
          <cell r="K167" t="e">
            <v>#DIV/0!</v>
          </cell>
          <cell r="L167" t="e">
            <v>#DIV/0!</v>
          </cell>
          <cell r="M167" t="e">
            <v>#DIV/0!</v>
          </cell>
          <cell r="N167" t="e">
            <v>#DIV/0!</v>
          </cell>
          <cell r="O167" t="e">
            <v>#DIV/0!</v>
          </cell>
          <cell r="P167" t="e">
            <v>#DIV/0!</v>
          </cell>
          <cell r="Q167" t="e">
            <v>#DIV/0!</v>
          </cell>
          <cell r="R167">
            <v>-4.2948475096960797E-3</v>
          </cell>
          <cell r="S167">
            <v>-0.10723303679499317</v>
          </cell>
          <cell r="T167">
            <v>-5.3483093391995487E-2</v>
          </cell>
          <cell r="U167">
            <v>-6.3456916326892931E-2</v>
          </cell>
          <cell r="V167">
            <v>-5.6956749903192515E-2</v>
          </cell>
          <cell r="W167" t="e">
            <v>#DIV/0!</v>
          </cell>
          <cell r="X167" t="e">
            <v>#DIV/0!</v>
          </cell>
          <cell r="Y167" t="e">
            <v>#DIV/0!</v>
          </cell>
          <cell r="Z167" t="e">
            <v>#DIV/0!</v>
          </cell>
          <cell r="AA167" t="e">
            <v>#DIV/0!</v>
          </cell>
          <cell r="AB167" t="e">
            <v>#DIV/0!</v>
          </cell>
          <cell r="AC167" t="e">
            <v>#DIV/0!</v>
          </cell>
          <cell r="AD167">
            <v>8.0318379160635878E-3</v>
          </cell>
          <cell r="AE167">
            <v>-1.0423930996513151E-2</v>
          </cell>
          <cell r="AF167">
            <v>-1.0731004681310921E-2</v>
          </cell>
          <cell r="AG167">
            <v>-5.6419960751333039E-3</v>
          </cell>
          <cell r="AH167">
            <v>-9.4429998631449525E-4</v>
          </cell>
          <cell r="AI167">
            <v>9.5235935693087814E-4</v>
          </cell>
          <cell r="AJ167">
            <v>4.3592230213063852E-3</v>
          </cell>
          <cell r="AK167">
            <v>-4.2579936971071314E-3</v>
          </cell>
          <cell r="AL167">
            <v>3.2399407553694262E-4</v>
          </cell>
          <cell r="AM167">
            <v>4.352247305267426E-3</v>
          </cell>
          <cell r="AN167">
            <v>3.4029455406084769E-3</v>
          </cell>
          <cell r="AO167">
            <v>2.9932876088020529E-3</v>
          </cell>
          <cell r="AP167">
            <v>8.0318379160635878E-3</v>
          </cell>
          <cell r="AQ167">
            <v>-2.9422718808193662E-2</v>
          </cell>
          <cell r="AR167">
            <v>-1.1311589174184986E-2</v>
          </cell>
          <cell r="AS167">
            <v>8.1079328014528468E-3</v>
          </cell>
          <cell r="AT167">
            <v>1.5814476809601675E-2</v>
          </cell>
          <cell r="AU167">
            <v>1.0111022997622085E-2</v>
          </cell>
          <cell r="AV167">
            <v>2.3204766384445227E-2</v>
          </cell>
          <cell r="AW167">
            <v>-0.10604514007031934</v>
          </cell>
          <cell r="AX167">
            <v>3.1377489800816831E-2</v>
          </cell>
          <cell r="AY167">
            <v>3.3560800984449919E-2</v>
          </cell>
          <cell r="AZ167">
            <v>-5.5826488706364856E-3</v>
          </cell>
          <cell r="BA167">
            <v>-1.5713602514177334E-3</v>
          </cell>
          <cell r="BB167">
            <v>5.2162396210075922E-2</v>
          </cell>
          <cell r="BC167">
            <v>2.9910380231445211E-2</v>
          </cell>
          <cell r="BD167">
            <v>6.5846687977644111E-3</v>
          </cell>
          <cell r="BE167">
            <v>-1.4611216518810859E-3</v>
          </cell>
          <cell r="BF167">
            <v>5.5750539956802908E-3</v>
          </cell>
          <cell r="BG167">
            <v>1.3519463116259919E-2</v>
          </cell>
          <cell r="BH167">
            <v>2.4882966072788445E-2</v>
          </cell>
          <cell r="BI167">
            <v>2.4117581891804248E-2</v>
          </cell>
          <cell r="BJ167">
            <v>2.5866225082273063E-2</v>
          </cell>
          <cell r="BK167">
            <v>3.3354338683715311E-2</v>
          </cell>
          <cell r="BL167">
            <v>3.5494761290308589E-2</v>
          </cell>
          <cell r="BM167">
            <v>2.6570250895491393E-2</v>
          </cell>
          <cell r="BN167">
            <v>5.2162396210075922E-2</v>
          </cell>
          <cell r="BO167">
            <v>4.9030172413786518E-4</v>
          </cell>
          <cell r="BP167">
            <v>-5.6453989653550897E-2</v>
          </cell>
          <cell r="BQ167">
            <v>-3.5196165453576844E-2</v>
          </cell>
          <cell r="BR167">
            <v>3.2001027155421059E-2</v>
          </cell>
          <cell r="BS167">
            <v>4.5410751056681499E-2</v>
          </cell>
          <cell r="BT167">
            <v>7.8199829529695591E-2</v>
          </cell>
          <cell r="BU167">
            <v>1.7138484707442416E-2</v>
          </cell>
          <cell r="BV167">
            <v>3.7606040680816369E-2</v>
          </cell>
          <cell r="BW167">
            <v>8.3788003851326801E-2</v>
          </cell>
          <cell r="BX167">
            <v>5.3400397888311482E-2</v>
          </cell>
          <cell r="BY167">
            <v>-4.9497648338748174E-2</v>
          </cell>
          <cell r="BZ167">
            <v>1.2843311598498388E-2</v>
          </cell>
          <cell r="CA167">
            <v>1.6013545215315832E-2</v>
          </cell>
          <cell r="CB167">
            <v>2.5706568285130734E-2</v>
          </cell>
          <cell r="CC167">
            <v>2.472654290015058E-2</v>
          </cell>
          <cell r="CD167">
            <v>3.1829450453198113E-2</v>
          </cell>
          <cell r="CE167">
            <v>3.4578720010977552E-2</v>
          </cell>
          <cell r="CF167">
            <v>3.7152437120312458E-2</v>
          </cell>
          <cell r="CG167">
            <v>3.4207651693473548E-2</v>
          </cell>
          <cell r="CH167">
            <v>3.4483545730651606E-2</v>
          </cell>
          <cell r="CI167">
            <v>3.9378704452735003E-2</v>
          </cell>
          <cell r="CJ167">
            <v>4.1776055407053633E-2</v>
          </cell>
          <cell r="CK167">
            <v>4.1156549935615842E-2</v>
          </cell>
          <cell r="CL167">
            <v>1.2843311598498388E-2</v>
          </cell>
          <cell r="CM167">
            <v>1.9396188227356902E-2</v>
          </cell>
          <cell r="CN167">
            <v>4.3387660936220873E-2</v>
          </cell>
          <cell r="CO167">
            <v>2.1595453588718498E-2</v>
          </cell>
          <cell r="CP167">
            <v>5.691200963889527E-2</v>
          </cell>
          <cell r="CQ167">
            <v>4.7780256260046144E-2</v>
          </cell>
          <cell r="CR167">
            <v>5.1855615248114939E-2</v>
          </cell>
          <cell r="CS167">
            <v>4.1073739044635779E-3</v>
          </cell>
          <cell r="CT167">
            <v>3.6573098886299421E-2</v>
          </cell>
          <cell r="CU167">
            <v>7.618287515683192E-2</v>
          </cell>
          <cell r="CV167">
            <v>6.3504005740922978E-2</v>
          </cell>
          <cell r="CW167">
            <v>3.403316134719668E-2</v>
          </cell>
          <cell r="CX167">
            <v>-0.10578264689163341</v>
          </cell>
          <cell r="CY167">
            <v>-6.3009001285897911E-2</v>
          </cell>
          <cell r="CZ167">
            <v>-1.1555810580340813E-2</v>
          </cell>
          <cell r="DA167">
            <v>-3.854846810647895E-3</v>
          </cell>
          <cell r="DB167">
            <v>1.1301931442150113E-2</v>
          </cell>
          <cell r="DC167">
            <v>2.1767079313997521E-2</v>
          </cell>
          <cell r="DD167">
            <v>2.9563097099482717E-2</v>
          </cell>
          <cell r="DE167">
            <v>2.6907635498500625E-2</v>
          </cell>
          <cell r="DF167">
            <v>3.9033447360440988E-2</v>
          </cell>
          <cell r="DG167">
            <v>4.1842594352084164E-2</v>
          </cell>
          <cell r="DH167">
            <v>4.4068463505803714E-2</v>
          </cell>
          <cell r="DI167">
            <v>4.6214462578394726E-2</v>
          </cell>
          <cell r="DJ167">
            <v>-0.10578264689163341</v>
          </cell>
          <cell r="DK167">
            <v>-2.2255046774987731E-2</v>
          </cell>
          <cell r="DL167">
            <v>7.6869746078516085E-2</v>
          </cell>
          <cell r="DM167">
            <v>2.4732264363055669E-2</v>
          </cell>
          <cell r="DN167">
            <v>6.5672717445160414E-2</v>
          </cell>
          <cell r="DO167">
            <v>7.0584463173323925E-2</v>
          </cell>
          <cell r="DP167">
            <v>7.4390924307233694E-2</v>
          </cell>
          <cell r="DQ167">
            <v>3.1436848918199446E-3</v>
          </cell>
          <cell r="DR167">
            <v>0.11271317245793093</v>
          </cell>
          <cell r="DS167">
            <v>6.0840469166007646E-2</v>
          </cell>
          <cell r="DT167">
            <v>6.1084930730254831E-2</v>
          </cell>
          <cell r="DU167">
            <v>6.2245491564863038E-2</v>
          </cell>
        </row>
        <row r="168">
          <cell r="A168" t="str">
            <v>CE-APPARA-100</v>
          </cell>
          <cell r="B168" t="str">
            <v>CE</v>
          </cell>
          <cell r="C168" t="str">
            <v>APPARA</v>
          </cell>
          <cell r="D168">
            <v>100</v>
          </cell>
          <cell r="E168" t="str">
            <v>Valore della Produzione</v>
          </cell>
          <cell r="F168">
            <v>3.8062309999999999</v>
          </cell>
          <cell r="G168">
            <v>7.3908849300000012</v>
          </cell>
          <cell r="H168">
            <v>10.927536430000002</v>
          </cell>
          <cell r="I168">
            <v>15.228754350000001</v>
          </cell>
          <cell r="R168">
            <v>3.8062309999999999</v>
          </cell>
          <cell r="S168">
            <v>3.5846539300000013</v>
          </cell>
          <cell r="T168">
            <v>3.5366515000000005</v>
          </cell>
          <cell r="U168">
            <v>4.3012179199999991</v>
          </cell>
          <cell r="V168">
            <v>-15.228754350000001</v>
          </cell>
          <cell r="W168">
            <v>0</v>
          </cell>
          <cell r="X168">
            <v>0</v>
          </cell>
          <cell r="Y168">
            <v>0</v>
          </cell>
          <cell r="Z168">
            <v>0</v>
          </cell>
          <cell r="AA168">
            <v>0</v>
          </cell>
          <cell r="AB168">
            <v>0</v>
          </cell>
          <cell r="AC168">
            <v>0</v>
          </cell>
          <cell r="AD168">
            <v>3.7635999999999998</v>
          </cell>
          <cell r="AE168">
            <v>7.8460000000000001</v>
          </cell>
          <cell r="AF168">
            <v>12.113700000000001</v>
          </cell>
          <cell r="AG168">
            <v>16.497400000000003</v>
          </cell>
          <cell r="AH168">
            <v>21.174099999999999</v>
          </cell>
          <cell r="AI168">
            <v>25.725000000000001</v>
          </cell>
          <cell r="AJ168">
            <v>30.406500000000001</v>
          </cell>
          <cell r="AK168">
            <v>32.811999999999998</v>
          </cell>
          <cell r="AL168">
            <v>37.423300000000005</v>
          </cell>
          <cell r="AM168">
            <v>42.299399999999999</v>
          </cell>
          <cell r="AN168">
            <v>46.831000000000003</v>
          </cell>
          <cell r="AO168">
            <v>50.9373</v>
          </cell>
          <cell r="AP168">
            <v>3.7635999999999998</v>
          </cell>
          <cell r="AQ168">
            <v>4.0823999999999998</v>
          </cell>
          <cell r="AR168">
            <v>4.2677000000000014</v>
          </cell>
          <cell r="AS168">
            <v>4.383700000000001</v>
          </cell>
          <cell r="AT168">
            <v>4.6766999999999967</v>
          </cell>
          <cell r="AU168">
            <v>4.5509000000000022</v>
          </cell>
          <cell r="AV168">
            <v>4.6814999999999998</v>
          </cell>
          <cell r="AW168">
            <v>2.4054999999999964</v>
          </cell>
          <cell r="AX168">
            <v>4.6113000000000071</v>
          </cell>
          <cell r="AY168">
            <v>4.8760999999999939</v>
          </cell>
          <cell r="AZ168">
            <v>4.5316000000000045</v>
          </cell>
          <cell r="BA168">
            <v>4.1062999999999974</v>
          </cell>
          <cell r="BB168">
            <v>4.0324</v>
          </cell>
          <cell r="BC168">
            <v>8.0853999999999999</v>
          </cell>
          <cell r="BD168">
            <v>13.3002</v>
          </cell>
          <cell r="BE168">
            <v>16.846800000000002</v>
          </cell>
          <cell r="BF168">
            <v>21.337299999999999</v>
          </cell>
          <cell r="BG168">
            <v>25.572700000000001</v>
          </cell>
          <cell r="BH168">
            <v>29.856639000000001</v>
          </cell>
          <cell r="BI168">
            <v>32.562237000000003</v>
          </cell>
          <cell r="BJ168">
            <v>36.769399999999997</v>
          </cell>
          <cell r="BK168">
            <v>42.094821000000003</v>
          </cell>
          <cell r="BL168">
            <v>46.193801999999998</v>
          </cell>
          <cell r="BM168">
            <v>50.250240259999977</v>
          </cell>
          <cell r="BN168">
            <v>4.0324</v>
          </cell>
          <cell r="BO168">
            <v>4.0529999999999999</v>
          </cell>
          <cell r="BP168">
            <v>5.2148000000000003</v>
          </cell>
          <cell r="BQ168">
            <v>3.5466000000000015</v>
          </cell>
          <cell r="BR168">
            <v>4.4904999999999973</v>
          </cell>
          <cell r="BS168">
            <v>4.2354000000000021</v>
          </cell>
          <cell r="BT168">
            <v>4.2839390000000002</v>
          </cell>
          <cell r="BU168">
            <v>2.7055980000000019</v>
          </cell>
          <cell r="BV168">
            <v>4.2071629999999942</v>
          </cell>
          <cell r="BW168">
            <v>5.3254210000000057</v>
          </cell>
          <cell r="BX168">
            <v>4.0989809999999949</v>
          </cell>
          <cell r="BY168">
            <v>4.0564382599999789</v>
          </cell>
          <cell r="BZ168">
            <v>3.95</v>
          </cell>
          <cell r="CA168">
            <v>8.2538</v>
          </cell>
          <cell r="CB168">
            <v>12.9588</v>
          </cell>
          <cell r="CC168">
            <v>17.569299999999998</v>
          </cell>
          <cell r="CD168">
            <v>22.8032</v>
          </cell>
          <cell r="CE168">
            <v>27.816199999999998</v>
          </cell>
          <cell r="CF168">
            <v>32.950139</v>
          </cell>
          <cell r="CG168">
            <v>36.709671</v>
          </cell>
          <cell r="CH168">
            <v>41.584373999999997</v>
          </cell>
          <cell r="CI168">
            <v>47.094642</v>
          </cell>
          <cell r="CJ168">
            <v>52.361978000000001</v>
          </cell>
          <cell r="CK168">
            <v>57.000213000000002</v>
          </cell>
          <cell r="CL168">
            <v>3.95</v>
          </cell>
          <cell r="CM168">
            <v>4.3037999999999998</v>
          </cell>
          <cell r="CN168">
            <v>4.7050000000000001</v>
          </cell>
          <cell r="CO168">
            <v>4.6104999999999983</v>
          </cell>
          <cell r="CP168">
            <v>5.233900000000002</v>
          </cell>
          <cell r="CQ168">
            <v>5.0129999999999981</v>
          </cell>
          <cell r="CR168">
            <v>5.1339390000000016</v>
          </cell>
          <cell r="CS168">
            <v>3.7595320000000001</v>
          </cell>
          <cell r="CT168">
            <v>4.8747029999999967</v>
          </cell>
          <cell r="CU168">
            <v>5.5102680000000035</v>
          </cell>
          <cell r="CV168">
            <v>5.2673360000000002</v>
          </cell>
          <cell r="CW168">
            <v>4.6382350000000017</v>
          </cell>
          <cell r="CX168">
            <v>3.5829080000000002</v>
          </cell>
          <cell r="CY168">
            <v>7.8529859999999996</v>
          </cell>
          <cell r="CZ168">
            <v>12.456336</v>
          </cell>
          <cell r="DA168">
            <v>15.860688</v>
          </cell>
          <cell r="DB168">
            <v>19.925602999999999</v>
          </cell>
          <cell r="DC168">
            <v>23.89077</v>
          </cell>
          <cell r="DD168">
            <v>27.577567999999999</v>
          </cell>
          <cell r="DE168">
            <v>29.980689000000002</v>
          </cell>
          <cell r="DF168">
            <v>34.558075000000002</v>
          </cell>
          <cell r="DG168">
            <v>39.017138000000003</v>
          </cell>
          <cell r="DH168">
            <v>42.903159000000002</v>
          </cell>
          <cell r="DI168">
            <v>46.618496999999998</v>
          </cell>
          <cell r="DJ168">
            <v>3.5829080000000002</v>
          </cell>
          <cell r="DK168">
            <v>4.2700779999999998</v>
          </cell>
          <cell r="DL168">
            <v>4.6033500000000007</v>
          </cell>
          <cell r="DM168">
            <v>3.4043519999999994</v>
          </cell>
          <cell r="DN168">
            <v>4.0649149999999992</v>
          </cell>
          <cell r="DO168">
            <v>3.965167000000001</v>
          </cell>
          <cell r="DP168">
            <v>3.6867979999999996</v>
          </cell>
          <cell r="DQ168">
            <v>2.4031210000000023</v>
          </cell>
          <cell r="DR168">
            <v>4.5773860000000006</v>
          </cell>
          <cell r="DS168">
            <v>4.4590630000000004</v>
          </cell>
          <cell r="DT168">
            <v>3.8860209999999995</v>
          </cell>
          <cell r="DU168">
            <v>3.7153379999999956</v>
          </cell>
        </row>
        <row r="169">
          <cell r="A169" t="str">
            <v>CE-APPARA-110</v>
          </cell>
          <cell r="B169" t="str">
            <v>CE</v>
          </cell>
          <cell r="C169" t="str">
            <v>APPARA</v>
          </cell>
          <cell r="D169">
            <v>110</v>
          </cell>
          <cell r="E169" t="str">
            <v>Costi Diretti</v>
          </cell>
          <cell r="F169">
            <v>-3.2557019999999999</v>
          </cell>
          <cell r="G169">
            <v>-6.3726276699999991</v>
          </cell>
          <cell r="H169">
            <v>-9.4230384400000045</v>
          </cell>
          <cell r="I169">
            <v>-13.291927920000001</v>
          </cell>
          <cell r="R169">
            <v>-3.2557019999999999</v>
          </cell>
          <cell r="S169">
            <v>-3.1169256699999992</v>
          </cell>
          <cell r="T169">
            <v>-3.0504107700000054</v>
          </cell>
          <cell r="U169">
            <v>-3.8688894799999964</v>
          </cell>
          <cell r="V169">
            <v>13.291927920000001</v>
          </cell>
          <cell r="W169">
            <v>0</v>
          </cell>
          <cell r="X169">
            <v>0</v>
          </cell>
          <cell r="Y169">
            <v>0</v>
          </cell>
          <cell r="Z169">
            <v>0</v>
          </cell>
          <cell r="AA169">
            <v>0</v>
          </cell>
          <cell r="AB169">
            <v>0</v>
          </cell>
          <cell r="AC169">
            <v>0</v>
          </cell>
          <cell r="AD169">
            <v>-3.1988000000000003</v>
          </cell>
          <cell r="AE169">
            <v>-6.6616999999999997</v>
          </cell>
          <cell r="AF169">
            <v>-10.289399999999999</v>
          </cell>
          <cell r="AG169">
            <v>-13.9628</v>
          </cell>
          <cell r="AH169">
            <v>-17.8416</v>
          </cell>
          <cell r="AI169">
            <v>-21.656300000000002</v>
          </cell>
          <cell r="AJ169">
            <v>-25.5381</v>
          </cell>
          <cell r="AK169">
            <v>-27.752299999999998</v>
          </cell>
          <cell r="AL169">
            <v>-31.586600000000001</v>
          </cell>
          <cell r="AM169">
            <v>-35.585500000000003</v>
          </cell>
          <cell r="AN169">
            <v>-39.426000000000002</v>
          </cell>
          <cell r="AO169">
            <v>-42.842300000000002</v>
          </cell>
          <cell r="AP169">
            <v>-3.1988000000000003</v>
          </cell>
          <cell r="AQ169">
            <v>-3.4628999999999994</v>
          </cell>
          <cell r="AR169">
            <v>-3.627699999999999</v>
          </cell>
          <cell r="AS169">
            <v>-3.6734000000000009</v>
          </cell>
          <cell r="AT169">
            <v>-3.8788</v>
          </cell>
          <cell r="AU169">
            <v>-3.814700000000002</v>
          </cell>
          <cell r="AV169">
            <v>-3.8817999999999984</v>
          </cell>
          <cell r="AW169">
            <v>-2.2141999999999982</v>
          </cell>
          <cell r="AX169">
            <v>-3.8343000000000025</v>
          </cell>
          <cell r="AY169">
            <v>-3.9989000000000026</v>
          </cell>
          <cell r="AZ169">
            <v>-3.8404999999999987</v>
          </cell>
          <cell r="BA169">
            <v>-3.4162999999999997</v>
          </cell>
          <cell r="BB169">
            <v>-3.3361000000000001</v>
          </cell>
          <cell r="BC169">
            <v>-6.6989000000000001</v>
          </cell>
          <cell r="BD169">
            <v>-10.948700000000001</v>
          </cell>
          <cell r="BE169">
            <v>-13.772400000000001</v>
          </cell>
          <cell r="BF169">
            <v>-17.295400000000001</v>
          </cell>
          <cell r="BG169">
            <v>-20.673200000000001</v>
          </cell>
          <cell r="BH169">
            <v>-24.154183</v>
          </cell>
          <cell r="BI169">
            <v>-26.467686</v>
          </cell>
          <cell r="BJ169">
            <v>-29.875499999999999</v>
          </cell>
          <cell r="BK169">
            <v>-34.110591999999997</v>
          </cell>
          <cell r="BL169">
            <v>-37.437043000000003</v>
          </cell>
          <cell r="BM169">
            <v>-40.857374279999981</v>
          </cell>
          <cell r="BN169">
            <v>-3.3361000000000001</v>
          </cell>
          <cell r="BO169">
            <v>-3.3628</v>
          </cell>
          <cell r="BP169">
            <v>-4.2498000000000005</v>
          </cell>
          <cell r="BQ169">
            <v>-2.8237000000000005</v>
          </cell>
          <cell r="BR169">
            <v>-3.5229999999999997</v>
          </cell>
          <cell r="BS169">
            <v>-3.3778000000000006</v>
          </cell>
          <cell r="BT169">
            <v>-3.4809829999999984</v>
          </cell>
          <cell r="BU169">
            <v>-2.3135030000000008</v>
          </cell>
          <cell r="BV169">
            <v>-3.4078139999999983</v>
          </cell>
          <cell r="BW169">
            <v>-4.2350919999999981</v>
          </cell>
          <cell r="BX169">
            <v>-3.3264510000000058</v>
          </cell>
          <cell r="BY169">
            <v>-3.4203312799999779</v>
          </cell>
          <cell r="BZ169">
            <v>-3.1886999999999999</v>
          </cell>
          <cell r="CA169">
            <v>-6.7671999999999999</v>
          </cell>
          <cell r="CB169">
            <v>-10.599699999999999</v>
          </cell>
          <cell r="CC169">
            <v>-14.403200000000002</v>
          </cell>
          <cell r="CD169">
            <v>-18.579799999999999</v>
          </cell>
          <cell r="CE169">
            <v>-22.643900000000002</v>
          </cell>
          <cell r="CF169">
            <v>-26.783702999999999</v>
          </cell>
          <cell r="CG169">
            <v>-29.867412999999999</v>
          </cell>
          <cell r="CH169">
            <v>-33.873759</v>
          </cell>
          <cell r="CI169">
            <v>-38.243583000000001</v>
          </cell>
          <cell r="CJ169">
            <v>-42.495164000000003</v>
          </cell>
          <cell r="CK169">
            <v>-46.518301000000001</v>
          </cell>
          <cell r="CL169">
            <v>-3.1886999999999999</v>
          </cell>
          <cell r="CM169">
            <v>-3.5785</v>
          </cell>
          <cell r="CN169">
            <v>-3.8324999999999987</v>
          </cell>
          <cell r="CO169">
            <v>-3.8035000000000032</v>
          </cell>
          <cell r="CP169">
            <v>-4.176599999999997</v>
          </cell>
          <cell r="CQ169">
            <v>-4.0641000000000034</v>
          </cell>
          <cell r="CR169">
            <v>-4.139802999999997</v>
          </cell>
          <cell r="CS169">
            <v>-3.08371</v>
          </cell>
          <cell r="CT169">
            <v>-4.0063460000000006</v>
          </cell>
          <cell r="CU169">
            <v>-4.3698240000000013</v>
          </cell>
          <cell r="CV169">
            <v>-4.2515810000000016</v>
          </cell>
          <cell r="CW169">
            <v>-4.0231369999999984</v>
          </cell>
          <cell r="CX169">
            <v>-3.012502</v>
          </cell>
          <cell r="CY169">
            <v>-6.7634049999999997</v>
          </cell>
          <cell r="CZ169">
            <v>-10.469061999999999</v>
          </cell>
          <cell r="DA169">
            <v>-13.376576</v>
          </cell>
          <cell r="DB169">
            <v>-16.729313000000001</v>
          </cell>
          <cell r="DC169">
            <v>-19.930121</v>
          </cell>
          <cell r="DD169">
            <v>-23.020505</v>
          </cell>
          <cell r="DE169">
            <v>-25.063859000000001</v>
          </cell>
          <cell r="DF169">
            <v>-28.890636000000001</v>
          </cell>
          <cell r="DG169">
            <v>-32.674764000000003</v>
          </cell>
          <cell r="DH169">
            <v>-35.862591000000002</v>
          </cell>
          <cell r="DI169">
            <v>-39.023290000000003</v>
          </cell>
          <cell r="DJ169">
            <v>-3.012502</v>
          </cell>
          <cell r="DK169">
            <v>-3.7509029999999997</v>
          </cell>
          <cell r="DL169">
            <v>-3.7056569999999995</v>
          </cell>
          <cell r="DM169">
            <v>-2.9075140000000008</v>
          </cell>
          <cell r="DN169">
            <v>-3.3527370000000012</v>
          </cell>
          <cell r="DO169">
            <v>-3.2008079999999985</v>
          </cell>
          <cell r="DP169">
            <v>-3.0903840000000002</v>
          </cell>
          <cell r="DQ169">
            <v>-2.0433540000000008</v>
          </cell>
          <cell r="DR169">
            <v>-3.8267769999999999</v>
          </cell>
          <cell r="DS169">
            <v>-3.7841280000000026</v>
          </cell>
          <cell r="DT169">
            <v>-3.1878269999999986</v>
          </cell>
          <cell r="DU169">
            <v>-3.160699000000001</v>
          </cell>
        </row>
        <row r="170">
          <cell r="A170" t="str">
            <v>CE-APPARA-120</v>
          </cell>
          <cell r="B170" t="str">
            <v>CE</v>
          </cell>
          <cell r="C170" t="str">
            <v>APPARA</v>
          </cell>
          <cell r="D170">
            <v>120</v>
          </cell>
          <cell r="E170" t="str">
            <v>Margine Diretto</v>
          </cell>
          <cell r="F170">
            <v>0.55052900000000005</v>
          </cell>
          <cell r="G170">
            <v>1.0182572600000022</v>
          </cell>
          <cell r="H170">
            <v>1.5044979899999973</v>
          </cell>
          <cell r="I170">
            <v>1.93682643</v>
          </cell>
          <cell r="J170">
            <v>0</v>
          </cell>
          <cell r="K170">
            <v>0</v>
          </cell>
          <cell r="L170">
            <v>0</v>
          </cell>
          <cell r="M170">
            <v>0</v>
          </cell>
          <cell r="N170">
            <v>0</v>
          </cell>
          <cell r="O170">
            <v>0</v>
          </cell>
          <cell r="P170">
            <v>0</v>
          </cell>
          <cell r="Q170">
            <v>0</v>
          </cell>
          <cell r="R170">
            <v>0.55052900000000005</v>
          </cell>
          <cell r="S170">
            <v>0.46772826000000212</v>
          </cell>
          <cell r="T170">
            <v>0.48624072999999512</v>
          </cell>
          <cell r="U170">
            <v>0.4323284400000027</v>
          </cell>
          <cell r="V170">
            <v>-1.93682643</v>
          </cell>
          <cell r="W170">
            <v>0</v>
          </cell>
          <cell r="X170">
            <v>0</v>
          </cell>
          <cell r="Y170">
            <v>0</v>
          </cell>
          <cell r="Z170">
            <v>0</v>
          </cell>
          <cell r="AA170">
            <v>0</v>
          </cell>
          <cell r="AB170">
            <v>0</v>
          </cell>
          <cell r="AC170">
            <v>0</v>
          </cell>
          <cell r="AD170">
            <v>0.56479999999999952</v>
          </cell>
          <cell r="AE170">
            <v>1.1843000000000004</v>
          </cell>
          <cell r="AF170">
            <v>1.8243000000000027</v>
          </cell>
          <cell r="AG170">
            <v>2.5346000000000029</v>
          </cell>
          <cell r="AH170">
            <v>3.3324999999999996</v>
          </cell>
          <cell r="AI170">
            <v>4.0686999999999998</v>
          </cell>
          <cell r="AJ170">
            <v>4.8684000000000012</v>
          </cell>
          <cell r="AK170">
            <v>5.0596999999999994</v>
          </cell>
          <cell r="AL170">
            <v>5.836700000000004</v>
          </cell>
          <cell r="AM170">
            <v>6.7138999999999953</v>
          </cell>
          <cell r="AN170">
            <v>7.4050000000000011</v>
          </cell>
          <cell r="AO170">
            <v>8.0949999999999989</v>
          </cell>
          <cell r="AP170">
            <v>0.56479999999999952</v>
          </cell>
          <cell r="AQ170">
            <v>0.61950000000000038</v>
          </cell>
          <cell r="AR170">
            <v>0.64000000000000234</v>
          </cell>
          <cell r="AS170">
            <v>0.71030000000000015</v>
          </cell>
          <cell r="AT170">
            <v>0.79789999999999672</v>
          </cell>
          <cell r="AU170">
            <v>0.73620000000000019</v>
          </cell>
          <cell r="AV170">
            <v>0.79970000000000141</v>
          </cell>
          <cell r="AW170">
            <v>0.19129999999999825</v>
          </cell>
          <cell r="AX170">
            <v>0.77700000000000458</v>
          </cell>
          <cell r="AY170">
            <v>0.87719999999999132</v>
          </cell>
          <cell r="AZ170">
            <v>0.69110000000000582</v>
          </cell>
          <cell r="BA170">
            <v>0.68999999999999773</v>
          </cell>
          <cell r="BB170">
            <v>0.69629999999999992</v>
          </cell>
          <cell r="BC170">
            <v>1.3864999999999998</v>
          </cell>
          <cell r="BD170">
            <v>2.3514999999999997</v>
          </cell>
          <cell r="BE170">
            <v>3.0744000000000007</v>
          </cell>
          <cell r="BF170">
            <v>4.0418999999999983</v>
          </cell>
          <cell r="BG170">
            <v>4.8994999999999997</v>
          </cell>
          <cell r="BH170">
            <v>5.7024560000000015</v>
          </cell>
          <cell r="BI170">
            <v>6.0945510000000027</v>
          </cell>
          <cell r="BJ170">
            <v>6.8938999999999986</v>
          </cell>
          <cell r="BK170">
            <v>7.9842290000000062</v>
          </cell>
          <cell r="BL170">
            <v>8.7567589999999953</v>
          </cell>
          <cell r="BM170">
            <v>9.3928659799999963</v>
          </cell>
          <cell r="BN170">
            <v>0.69629999999999992</v>
          </cell>
          <cell r="BO170">
            <v>0.69019999999999992</v>
          </cell>
          <cell r="BP170">
            <v>0.96499999999999986</v>
          </cell>
          <cell r="BQ170">
            <v>0.72290000000000099</v>
          </cell>
          <cell r="BR170">
            <v>0.96749999999999758</v>
          </cell>
          <cell r="BS170">
            <v>0.85760000000000147</v>
          </cell>
          <cell r="BT170">
            <v>0.80295600000000178</v>
          </cell>
          <cell r="BU170">
            <v>0.39209500000000119</v>
          </cell>
          <cell r="BV170">
            <v>0.79934899999999587</v>
          </cell>
          <cell r="BW170">
            <v>1.0903290000000077</v>
          </cell>
          <cell r="BX170">
            <v>0.77252999999998906</v>
          </cell>
          <cell r="BY170">
            <v>0.63610698000000099</v>
          </cell>
          <cell r="BZ170">
            <v>0.76130000000000031</v>
          </cell>
          <cell r="CA170">
            <v>1.4866000000000001</v>
          </cell>
          <cell r="CB170">
            <v>2.3591000000000015</v>
          </cell>
          <cell r="CC170">
            <v>3.1660999999999966</v>
          </cell>
          <cell r="CD170">
            <v>4.2234000000000016</v>
          </cell>
          <cell r="CE170">
            <v>5.1722999999999963</v>
          </cell>
          <cell r="CF170">
            <v>6.1664360000000009</v>
          </cell>
          <cell r="CG170">
            <v>6.8422580000000011</v>
          </cell>
          <cell r="CH170">
            <v>7.7106149999999971</v>
          </cell>
          <cell r="CI170">
            <v>8.8510589999999993</v>
          </cell>
          <cell r="CJ170">
            <v>9.866813999999998</v>
          </cell>
          <cell r="CK170">
            <v>10.481912000000001</v>
          </cell>
          <cell r="CL170">
            <v>0.76130000000000031</v>
          </cell>
          <cell r="CM170">
            <v>0.72529999999999983</v>
          </cell>
          <cell r="CN170">
            <v>0.87250000000000139</v>
          </cell>
          <cell r="CO170">
            <v>0.80699999999999505</v>
          </cell>
          <cell r="CP170">
            <v>1.057300000000005</v>
          </cell>
          <cell r="CQ170">
            <v>0.94889999999999475</v>
          </cell>
          <cell r="CR170">
            <v>0.99413600000000457</v>
          </cell>
          <cell r="CS170">
            <v>0.67582200000000014</v>
          </cell>
          <cell r="CT170">
            <v>0.86835699999999605</v>
          </cell>
          <cell r="CU170">
            <v>1.1404440000000022</v>
          </cell>
          <cell r="CV170">
            <v>1.0157549999999986</v>
          </cell>
          <cell r="CW170">
            <v>0.61509800000000325</v>
          </cell>
          <cell r="CX170">
            <v>0.57040600000000019</v>
          </cell>
          <cell r="CY170">
            <v>1.0895809999999999</v>
          </cell>
          <cell r="CZ170">
            <v>1.9872740000000011</v>
          </cell>
          <cell r="DA170">
            <v>2.4841119999999997</v>
          </cell>
          <cell r="DB170">
            <v>3.1962899999999976</v>
          </cell>
          <cell r="DC170">
            <v>3.9606490000000001</v>
          </cell>
          <cell r="DD170">
            <v>4.5570629999999994</v>
          </cell>
          <cell r="DE170">
            <v>4.9168300000000009</v>
          </cell>
          <cell r="DF170">
            <v>5.6674390000000017</v>
          </cell>
          <cell r="DG170">
            <v>6.3423739999999995</v>
          </cell>
          <cell r="DH170">
            <v>7.0405680000000004</v>
          </cell>
          <cell r="DI170">
            <v>7.5952069999999949</v>
          </cell>
          <cell r="DJ170">
            <v>0.57040600000000019</v>
          </cell>
          <cell r="DK170">
            <v>0.51917500000000016</v>
          </cell>
          <cell r="DL170">
            <v>0.89769300000000118</v>
          </cell>
          <cell r="DM170">
            <v>0.49683799999999856</v>
          </cell>
          <cell r="DN170">
            <v>0.71217799999999798</v>
          </cell>
          <cell r="DO170">
            <v>0.76435900000000245</v>
          </cell>
          <cell r="DP170">
            <v>0.59641399999999933</v>
          </cell>
          <cell r="DQ170">
            <v>0.3597670000000015</v>
          </cell>
          <cell r="DR170">
            <v>0.75060900000000075</v>
          </cell>
          <cell r="DS170">
            <v>0.67493499999999784</v>
          </cell>
          <cell r="DT170">
            <v>0.69819400000000087</v>
          </cell>
          <cell r="DU170">
            <v>0.55463899999999455</v>
          </cell>
        </row>
        <row r="171">
          <cell r="A171" t="str">
            <v>CE-APPARA-130</v>
          </cell>
          <cell r="B171" t="str">
            <v>CE</v>
          </cell>
          <cell r="C171" t="str">
            <v>APPARA</v>
          </cell>
          <cell r="D171">
            <v>130</v>
          </cell>
          <cell r="E171" t="str">
            <v>MD %</v>
          </cell>
          <cell r="F171">
            <v>0.14463888292644353</v>
          </cell>
          <cell r="G171">
            <v>0.13777203537114222</v>
          </cell>
          <cell r="H171">
            <v>0.13767952178769327</v>
          </cell>
          <cell r="I171">
            <v>0.12718219661872737</v>
          </cell>
          <cell r="J171" t="e">
            <v>#DIV/0!</v>
          </cell>
          <cell r="K171" t="e">
            <v>#DIV/0!</v>
          </cell>
          <cell r="L171" t="e">
            <v>#DIV/0!</v>
          </cell>
          <cell r="M171" t="e">
            <v>#DIV/0!</v>
          </cell>
          <cell r="N171" t="e">
            <v>#DIV/0!</v>
          </cell>
          <cell r="O171" t="e">
            <v>#DIV/0!</v>
          </cell>
          <cell r="P171" t="e">
            <v>#DIV/0!</v>
          </cell>
          <cell r="Q171" t="e">
            <v>#DIV/0!</v>
          </cell>
          <cell r="R171">
            <v>0.14463888292644353</v>
          </cell>
          <cell r="S171">
            <v>0.13048072955818135</v>
          </cell>
          <cell r="T171">
            <v>0.13748618714623001</v>
          </cell>
          <cell r="U171">
            <v>0.1005130286446874</v>
          </cell>
          <cell r="V171">
            <v>0.12718219661872737</v>
          </cell>
          <cell r="W171" t="e">
            <v>#DIV/0!</v>
          </cell>
          <cell r="X171" t="e">
            <v>#DIV/0!</v>
          </cell>
          <cell r="Y171" t="e">
            <v>#DIV/0!</v>
          </cell>
          <cell r="Z171" t="e">
            <v>#DIV/0!</v>
          </cell>
          <cell r="AA171" t="e">
            <v>#DIV/0!</v>
          </cell>
          <cell r="AB171" t="e">
            <v>#DIV/0!</v>
          </cell>
          <cell r="AC171" t="e">
            <v>#DIV/0!</v>
          </cell>
          <cell r="AD171">
            <v>0.15006908279307035</v>
          </cell>
          <cell r="AE171">
            <v>0.15094315574815198</v>
          </cell>
          <cell r="AF171">
            <v>0.15059808316203988</v>
          </cell>
          <cell r="AG171">
            <v>0.15363633057330262</v>
          </cell>
          <cell r="AH171">
            <v>0.15738567400739581</v>
          </cell>
          <cell r="AI171">
            <v>0.15816132167152575</v>
          </cell>
          <cell r="AJ171">
            <v>0.16011050268856991</v>
          </cell>
          <cell r="AK171">
            <v>0.15420273070827745</v>
          </cell>
          <cell r="AL171">
            <v>0.1559643323811637</v>
          </cell>
          <cell r="AM171">
            <v>0.15872329158333204</v>
          </cell>
          <cell r="AN171">
            <v>0.15812175695586259</v>
          </cell>
          <cell r="AO171">
            <v>0.15892086938255462</v>
          </cell>
          <cell r="AP171">
            <v>0.15006908279307035</v>
          </cell>
          <cell r="AQ171">
            <v>0.15174897119341574</v>
          </cell>
          <cell r="AR171">
            <v>0.14996368067108798</v>
          </cell>
          <cell r="AS171">
            <v>0.16203207336268449</v>
          </cell>
          <cell r="AT171">
            <v>0.17061175615284224</v>
          </cell>
          <cell r="AU171">
            <v>0.16177019930123709</v>
          </cell>
          <cell r="AV171">
            <v>0.17082131795364763</v>
          </cell>
          <cell r="AW171">
            <v>7.952608605279507E-2</v>
          </cell>
          <cell r="AX171">
            <v>0.16849912172272535</v>
          </cell>
          <cell r="AY171">
            <v>0.17989786919874334</v>
          </cell>
          <cell r="AZ171">
            <v>0.1525068408509147</v>
          </cell>
          <cell r="BA171">
            <v>0.16803448359837278</v>
          </cell>
          <cell r="BB171">
            <v>0.17267632179347284</v>
          </cell>
          <cell r="BC171">
            <v>0.17148193039305412</v>
          </cell>
          <cell r="BD171">
            <v>0.17680185260372022</v>
          </cell>
          <cell r="BE171">
            <v>0.18249163045800984</v>
          </cell>
          <cell r="BF171">
            <v>0.18942884057495551</v>
          </cell>
          <cell r="BG171">
            <v>0.19159103262463484</v>
          </cell>
          <cell r="BH171">
            <v>0.19099457242993764</v>
          </cell>
          <cell r="BI171">
            <v>0.18716622571108987</v>
          </cell>
          <cell r="BJ171">
            <v>0.18749014125876406</v>
          </cell>
          <cell r="BK171">
            <v>0.18967247776157561</v>
          </cell>
          <cell r="BL171">
            <v>0.18956566943764439</v>
          </cell>
          <cell r="BM171">
            <v>0.18692181234159935</v>
          </cell>
          <cell r="BN171">
            <v>0.17267632179347284</v>
          </cell>
          <cell r="BO171">
            <v>0.17029360967184801</v>
          </cell>
          <cell r="BP171">
            <v>0.18505024162000455</v>
          </cell>
          <cell r="BQ171">
            <v>0.20382901934246903</v>
          </cell>
          <cell r="BR171">
            <v>0.21545484912593213</v>
          </cell>
          <cell r="BS171">
            <v>0.2024838267932193</v>
          </cell>
          <cell r="BT171">
            <v>0.18743404142776116</v>
          </cell>
          <cell r="BU171">
            <v>0.14491990310460051</v>
          </cell>
          <cell r="BV171">
            <v>0.18999715485233087</v>
          </cell>
          <cell r="BW171">
            <v>0.20474043272823059</v>
          </cell>
          <cell r="BX171">
            <v>0.188468792609673</v>
          </cell>
          <cell r="BY171">
            <v>0.15681416534119869</v>
          </cell>
          <cell r="BZ171">
            <v>0.19273417721518996</v>
          </cell>
          <cell r="CA171">
            <v>0.18011097918534494</v>
          </cell>
          <cell r="CB171">
            <v>0.1820461771151651</v>
          </cell>
          <cell r="CC171">
            <v>0.18020638272441114</v>
          </cell>
          <cell r="CD171">
            <v>0.18521084760033688</v>
          </cell>
          <cell r="CE171">
            <v>0.18594560004601624</v>
          </cell>
          <cell r="CF171">
            <v>0.18714446090804052</v>
          </cell>
          <cell r="CG171">
            <v>0.18638843153892612</v>
          </cell>
          <cell r="CH171">
            <v>0.1854209708675667</v>
          </cell>
          <cell r="CI171">
            <v>0.18794195314193066</v>
          </cell>
          <cell r="CJ171">
            <v>0.18843470733668613</v>
          </cell>
          <cell r="CK171">
            <v>0.18389250580519761</v>
          </cell>
          <cell r="CL171">
            <v>0.19273417721518996</v>
          </cell>
          <cell r="CM171">
            <v>0.16852548910265344</v>
          </cell>
          <cell r="CN171">
            <v>0.18544102019128617</v>
          </cell>
          <cell r="CO171">
            <v>0.17503524563496267</v>
          </cell>
          <cell r="CP171">
            <v>0.20200997344236699</v>
          </cell>
          <cell r="CQ171">
            <v>0.18928785158587574</v>
          </cell>
          <cell r="CR171">
            <v>0.1936400101364672</v>
          </cell>
          <cell r="CS171">
            <v>0.1797622682823288</v>
          </cell>
          <cell r="CT171">
            <v>0.1781353653750796</v>
          </cell>
          <cell r="CU171">
            <v>0.20696706584870309</v>
          </cell>
          <cell r="CV171">
            <v>0.19284036560416851</v>
          </cell>
          <cell r="CW171">
            <v>0.13261466915755735</v>
          </cell>
          <cell r="CX171">
            <v>0.15920196667064859</v>
          </cell>
          <cell r="CY171">
            <v>0.13874735037092897</v>
          </cell>
          <cell r="CZ171">
            <v>0.15953920960385148</v>
          </cell>
          <cell r="DA171">
            <v>0.156620696403586</v>
          </cell>
          <cell r="DB171">
            <v>0.16041120562323749</v>
          </cell>
          <cell r="DC171">
            <v>0.16578155496871805</v>
          </cell>
          <cell r="DD171">
            <v>0.16524528196249935</v>
          </cell>
          <cell r="DE171">
            <v>0.16399990006900778</v>
          </cell>
          <cell r="DF171">
            <v>0.16399753169121836</v>
          </cell>
          <cell r="DG171">
            <v>0.16255354249714571</v>
          </cell>
          <cell r="DH171">
            <v>0.16410372019458988</v>
          </cell>
          <cell r="DI171">
            <v>0.16292260559151006</v>
          </cell>
          <cell r="DJ171">
            <v>0.15920196667064859</v>
          </cell>
          <cell r="DK171">
            <v>0.12158443007364272</v>
          </cell>
          <cell r="DL171">
            <v>0.19500863501580393</v>
          </cell>
          <cell r="DM171">
            <v>0.1459420177466956</v>
          </cell>
          <cell r="DN171">
            <v>0.17520120346919876</v>
          </cell>
          <cell r="DO171">
            <v>0.19276842564260277</v>
          </cell>
          <cell r="DP171">
            <v>0.16177018648702735</v>
          </cell>
          <cell r="DQ171">
            <v>0.14970823358457655</v>
          </cell>
          <cell r="DR171">
            <v>0.16398201943205154</v>
          </cell>
          <cell r="DS171">
            <v>0.15136251719251281</v>
          </cell>
          <cell r="DT171">
            <v>0.1796680975218613</v>
          </cell>
          <cell r="DU171">
            <v>0.14928359142559713</v>
          </cell>
        </row>
        <row r="172">
          <cell r="A172" t="str">
            <v>CE-APPARA-140</v>
          </cell>
          <cell r="B172" t="str">
            <v>CE</v>
          </cell>
          <cell r="C172" t="str">
            <v>APPARA</v>
          </cell>
          <cell r="D172">
            <v>140</v>
          </cell>
          <cell r="E172" t="str">
            <v>Fondi rettificativi dell'attivo</v>
          </cell>
          <cell r="F172">
            <v>0</v>
          </cell>
          <cell r="G172">
            <v>0</v>
          </cell>
          <cell r="H172">
            <v>0</v>
          </cell>
          <cell r="I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cell r="AS172">
            <v>0</v>
          </cell>
          <cell r="AT172">
            <v>0</v>
          </cell>
          <cell r="AU172">
            <v>0</v>
          </cell>
          <cell r="AV172">
            <v>0</v>
          </cell>
          <cell r="AW172">
            <v>0</v>
          </cell>
          <cell r="AX172">
            <v>0</v>
          </cell>
          <cell r="AY172">
            <v>0</v>
          </cell>
          <cell r="AZ172">
            <v>0</v>
          </cell>
          <cell r="BA172">
            <v>0</v>
          </cell>
          <cell r="BB172">
            <v>0</v>
          </cell>
          <cell r="BC172">
            <v>0</v>
          </cell>
          <cell r="BD172">
            <v>0</v>
          </cell>
          <cell r="BE172">
            <v>0</v>
          </cell>
          <cell r="BF172">
            <v>0</v>
          </cell>
          <cell r="BG172">
            <v>0</v>
          </cell>
          <cell r="BH172">
            <v>0</v>
          </cell>
          <cell r="BI172">
            <v>0</v>
          </cell>
          <cell r="BJ172">
            <v>0</v>
          </cell>
          <cell r="BK172">
            <v>0</v>
          </cell>
          <cell r="BL172">
            <v>0</v>
          </cell>
          <cell r="BM172">
            <v>0</v>
          </cell>
          <cell r="BN172">
            <v>0</v>
          </cell>
          <cell r="BO172">
            <v>0</v>
          </cell>
          <cell r="BP172">
            <v>0</v>
          </cell>
          <cell r="BQ172">
            <v>0</v>
          </cell>
          <cell r="BR172">
            <v>0</v>
          </cell>
          <cell r="BS172">
            <v>0</v>
          </cell>
          <cell r="BT172">
            <v>0</v>
          </cell>
          <cell r="BU172">
            <v>0</v>
          </cell>
          <cell r="BV172">
            <v>0</v>
          </cell>
          <cell r="BW172">
            <v>0</v>
          </cell>
          <cell r="BX172">
            <v>0</v>
          </cell>
          <cell r="BY172">
            <v>0</v>
          </cell>
          <cell r="BZ172">
            <v>0</v>
          </cell>
          <cell r="CA172">
            <v>0</v>
          </cell>
          <cell r="CB172">
            <v>0</v>
          </cell>
          <cell r="CC172">
            <v>0</v>
          </cell>
          <cell r="CD172">
            <v>0</v>
          </cell>
          <cell r="CE172">
            <v>0</v>
          </cell>
          <cell r="CF172">
            <v>0</v>
          </cell>
          <cell r="CG172">
            <v>0</v>
          </cell>
          <cell r="CH172">
            <v>0</v>
          </cell>
          <cell r="CI172">
            <v>0</v>
          </cell>
          <cell r="CJ172">
            <v>0</v>
          </cell>
          <cell r="CK172">
            <v>0</v>
          </cell>
          <cell r="CL172">
            <v>0</v>
          </cell>
          <cell r="CM172">
            <v>0</v>
          </cell>
          <cell r="CN172">
            <v>0</v>
          </cell>
          <cell r="CO172">
            <v>0</v>
          </cell>
          <cell r="CP172">
            <v>0</v>
          </cell>
          <cell r="CQ172">
            <v>0</v>
          </cell>
          <cell r="CR172">
            <v>0</v>
          </cell>
          <cell r="CS172">
            <v>0</v>
          </cell>
          <cell r="CT172">
            <v>0</v>
          </cell>
          <cell r="CU172">
            <v>0</v>
          </cell>
          <cell r="CV172">
            <v>0</v>
          </cell>
          <cell r="CW172">
            <v>0</v>
          </cell>
          <cell r="CX172">
            <v>0</v>
          </cell>
          <cell r="CY172">
            <v>0</v>
          </cell>
          <cell r="CZ172">
            <v>0</v>
          </cell>
          <cell r="DA172">
            <v>0</v>
          </cell>
          <cell r="DB172">
            <v>0</v>
          </cell>
          <cell r="DC172">
            <v>0</v>
          </cell>
          <cell r="DD172">
            <v>0</v>
          </cell>
          <cell r="DE172">
            <v>0</v>
          </cell>
          <cell r="DF172">
            <v>0</v>
          </cell>
          <cell r="DG172">
            <v>0</v>
          </cell>
          <cell r="DJ172">
            <v>0</v>
          </cell>
          <cell r="DK172">
            <v>0</v>
          </cell>
          <cell r="DL172">
            <v>0</v>
          </cell>
          <cell r="DM172">
            <v>0</v>
          </cell>
          <cell r="DN172">
            <v>0</v>
          </cell>
          <cell r="DO172">
            <v>0</v>
          </cell>
          <cell r="DP172">
            <v>0</v>
          </cell>
          <cell r="DQ172">
            <v>0</v>
          </cell>
          <cell r="DR172">
            <v>0</v>
          </cell>
          <cell r="DS172">
            <v>0</v>
          </cell>
          <cell r="DT172">
            <v>0</v>
          </cell>
          <cell r="DU172">
            <v>0</v>
          </cell>
        </row>
        <row r="173">
          <cell r="A173" t="str">
            <v>CE-APPARA-150</v>
          </cell>
          <cell r="B173" t="str">
            <v>CE</v>
          </cell>
          <cell r="C173" t="str">
            <v>APPARA</v>
          </cell>
          <cell r="D173">
            <v>150</v>
          </cell>
          <cell r="E173" t="str">
            <v>Altri Fondi</v>
          </cell>
          <cell r="F173">
            <v>1.0203E-2</v>
          </cell>
          <cell r="G173">
            <v>1.003743E-2</v>
          </cell>
          <cell r="H173">
            <v>7.4245149999999996E-2</v>
          </cell>
          <cell r="I173">
            <v>7.4245149999999996E-2</v>
          </cell>
          <cell r="R173">
            <v>1.0203E-2</v>
          </cell>
          <cell r="S173">
            <v>-1.655700000000003E-4</v>
          </cell>
          <cell r="T173">
            <v>6.4207719999999996E-2</v>
          </cell>
          <cell r="U173">
            <v>0</v>
          </cell>
          <cell r="V173">
            <v>-7.4245149999999996E-2</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cell r="AS173">
            <v>0</v>
          </cell>
          <cell r="AT173">
            <v>0</v>
          </cell>
          <cell r="AU173">
            <v>0</v>
          </cell>
          <cell r="AV173">
            <v>0</v>
          </cell>
          <cell r="AW173">
            <v>0</v>
          </cell>
          <cell r="AX173">
            <v>0</v>
          </cell>
          <cell r="AY173">
            <v>0</v>
          </cell>
          <cell r="AZ173">
            <v>0</v>
          </cell>
          <cell r="BA173">
            <v>0</v>
          </cell>
          <cell r="BB173">
            <v>1E-3</v>
          </cell>
          <cell r="BC173">
            <v>7.4999999999999997E-3</v>
          </cell>
          <cell r="BD173">
            <v>-7.1999999999999998E-3</v>
          </cell>
          <cell r="BE173">
            <v>6.1999999999999998E-3</v>
          </cell>
          <cell r="BF173">
            <v>1.6199999999999999E-2</v>
          </cell>
          <cell r="BG173">
            <v>3.5700000000000003E-2</v>
          </cell>
          <cell r="BH173">
            <v>9.8709000000000005E-2</v>
          </cell>
          <cell r="BI173">
            <v>0.118594</v>
          </cell>
          <cell r="BJ173">
            <v>0.15429999999999999</v>
          </cell>
          <cell r="BK173">
            <v>0.26355200000000001</v>
          </cell>
          <cell r="BL173">
            <v>0.28559899999999999</v>
          </cell>
          <cell r="BM173">
            <v>0.29468658999999997</v>
          </cell>
          <cell r="BN173">
            <v>1E-3</v>
          </cell>
          <cell r="BO173">
            <v>6.4999999999999997E-3</v>
          </cell>
          <cell r="BP173">
            <v>-1.47E-2</v>
          </cell>
          <cell r="BQ173">
            <v>1.3399999999999999E-2</v>
          </cell>
          <cell r="BR173">
            <v>9.9999999999999985E-3</v>
          </cell>
          <cell r="BS173">
            <v>1.9500000000000003E-2</v>
          </cell>
          <cell r="BT173">
            <v>6.3009000000000009E-2</v>
          </cell>
          <cell r="BU173">
            <v>1.9885E-2</v>
          </cell>
          <cell r="BV173">
            <v>3.5705999999999988E-2</v>
          </cell>
          <cell r="BW173">
            <v>0.10925200000000002</v>
          </cell>
          <cell r="BX173">
            <v>2.2046999999999983E-2</v>
          </cell>
          <cell r="BY173">
            <v>9.0875899999999787E-3</v>
          </cell>
          <cell r="BZ173">
            <v>0</v>
          </cell>
          <cell r="CA173">
            <v>0</v>
          </cell>
          <cell r="CB173">
            <v>0</v>
          </cell>
          <cell r="CC173">
            <v>0</v>
          </cell>
          <cell r="CD173">
            <v>0</v>
          </cell>
          <cell r="CE173">
            <v>0</v>
          </cell>
          <cell r="CF173">
            <v>0</v>
          </cell>
          <cell r="CG173">
            <v>0</v>
          </cell>
          <cell r="CH173">
            <v>0</v>
          </cell>
          <cell r="CI173">
            <v>0</v>
          </cell>
          <cell r="CJ173">
            <v>0</v>
          </cell>
          <cell r="CK173">
            <v>0</v>
          </cell>
          <cell r="CL173">
            <v>0</v>
          </cell>
          <cell r="CM173">
            <v>0</v>
          </cell>
          <cell r="CN173">
            <v>0</v>
          </cell>
          <cell r="CO173">
            <v>0</v>
          </cell>
          <cell r="CP173">
            <v>0</v>
          </cell>
          <cell r="CQ173">
            <v>0</v>
          </cell>
          <cell r="CR173">
            <v>0</v>
          </cell>
          <cell r="CS173">
            <v>0</v>
          </cell>
          <cell r="CT173">
            <v>0</v>
          </cell>
          <cell r="CU173">
            <v>0</v>
          </cell>
          <cell r="CV173">
            <v>0</v>
          </cell>
          <cell r="CW173">
            <v>0</v>
          </cell>
          <cell r="CX173">
            <v>-1.645E-3</v>
          </cell>
          <cell r="CY173">
            <v>3.7553000000000003E-2</v>
          </cell>
          <cell r="CZ173">
            <v>1.4042000000000001E-2</v>
          </cell>
          <cell r="DA173">
            <v>-3.141E-2</v>
          </cell>
          <cell r="DB173">
            <v>-6.6697000000000006E-2</v>
          </cell>
          <cell r="DC173">
            <v>-0.107583</v>
          </cell>
          <cell r="DD173">
            <v>-8.1508999999999998E-2</v>
          </cell>
          <cell r="DE173">
            <v>-7.8530000000000003E-2</v>
          </cell>
          <cell r="DF173">
            <v>-6.1879000000000003E-2</v>
          </cell>
          <cell r="DG173">
            <v>-3.5020000000000003E-2</v>
          </cell>
          <cell r="DH173">
            <v>-6.7652000000000004E-2</v>
          </cell>
          <cell r="DI173">
            <v>-8.9368000000000003E-2</v>
          </cell>
          <cell r="DJ173">
            <v>-1.645E-3</v>
          </cell>
          <cell r="DK173">
            <v>3.9198000000000004E-2</v>
          </cell>
          <cell r="DL173">
            <v>-2.3511000000000004E-2</v>
          </cell>
          <cell r="DM173">
            <v>-4.5451999999999999E-2</v>
          </cell>
          <cell r="DN173">
            <v>-3.5287000000000006E-2</v>
          </cell>
          <cell r="DO173">
            <v>-4.0885999999999992E-2</v>
          </cell>
          <cell r="DP173">
            <v>2.6074E-2</v>
          </cell>
          <cell r="DQ173">
            <v>2.9789999999999955E-3</v>
          </cell>
          <cell r="DR173">
            <v>1.6650999999999999E-2</v>
          </cell>
          <cell r="DS173">
            <v>2.6859000000000001E-2</v>
          </cell>
          <cell r="DT173">
            <v>-3.2632000000000001E-2</v>
          </cell>
          <cell r="DU173">
            <v>-2.1715999999999999E-2</v>
          </cell>
        </row>
        <row r="174">
          <cell r="A174" t="str">
            <v>CE-APPARA-160</v>
          </cell>
          <cell r="B174" t="str">
            <v>CE</v>
          </cell>
          <cell r="C174" t="str">
            <v>APPARA</v>
          </cell>
          <cell r="D174">
            <v>160</v>
          </cell>
          <cell r="E174" t="str">
            <v>(Acc)/Utilizzo Fondo Rischi</v>
          </cell>
          <cell r="F174">
            <v>1.0203E-2</v>
          </cell>
          <cell r="G174">
            <v>1.003743E-2</v>
          </cell>
          <cell r="H174">
            <v>7.4245149999999996E-2</v>
          </cell>
          <cell r="I174">
            <v>7.4245149999999996E-2</v>
          </cell>
          <cell r="J174">
            <v>0</v>
          </cell>
          <cell r="K174">
            <v>0</v>
          </cell>
          <cell r="L174">
            <v>0</v>
          </cell>
          <cell r="M174">
            <v>0</v>
          </cell>
          <cell r="N174">
            <v>0</v>
          </cell>
          <cell r="O174">
            <v>0</v>
          </cell>
          <cell r="P174">
            <v>0</v>
          </cell>
          <cell r="Q174">
            <v>0</v>
          </cell>
          <cell r="R174">
            <v>1.0203E-2</v>
          </cell>
          <cell r="S174">
            <v>-1.655700000000003E-4</v>
          </cell>
          <cell r="T174">
            <v>6.4207719999999996E-2</v>
          </cell>
          <cell r="U174">
            <v>0</v>
          </cell>
          <cell r="V174">
            <v>-7.4245149999999996E-2</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1E-3</v>
          </cell>
          <cell r="BC174">
            <v>7.4999999999999997E-3</v>
          </cell>
          <cell r="BD174">
            <v>-7.1999999999999998E-3</v>
          </cell>
          <cell r="BE174">
            <v>6.1999999999999998E-3</v>
          </cell>
          <cell r="BF174">
            <v>1.6199999999999999E-2</v>
          </cell>
          <cell r="BG174">
            <v>3.5700000000000003E-2</v>
          </cell>
          <cell r="BH174">
            <v>9.8709000000000005E-2</v>
          </cell>
          <cell r="BI174">
            <v>0.118594</v>
          </cell>
          <cell r="BJ174">
            <v>0.15429999999999999</v>
          </cell>
          <cell r="BK174">
            <v>0.26355200000000001</v>
          </cell>
          <cell r="BL174">
            <v>0.28559899999999999</v>
          </cell>
          <cell r="BM174">
            <v>0.29468658999999997</v>
          </cell>
          <cell r="BN174">
            <v>1E-3</v>
          </cell>
          <cell r="BO174">
            <v>6.4999999999999997E-3</v>
          </cell>
          <cell r="BP174">
            <v>-1.47E-2</v>
          </cell>
          <cell r="BQ174">
            <v>1.3399999999999999E-2</v>
          </cell>
          <cell r="BR174">
            <v>9.9999999999999985E-3</v>
          </cell>
          <cell r="BS174">
            <v>1.9500000000000003E-2</v>
          </cell>
          <cell r="BT174">
            <v>6.3009000000000009E-2</v>
          </cell>
          <cell r="BU174">
            <v>1.9885E-2</v>
          </cell>
          <cell r="BV174">
            <v>3.5705999999999988E-2</v>
          </cell>
          <cell r="BW174">
            <v>0.10925200000000002</v>
          </cell>
          <cell r="BX174">
            <v>2.2046999999999983E-2</v>
          </cell>
          <cell r="BY174">
            <v>9.0875899999999787E-3</v>
          </cell>
          <cell r="BZ174">
            <v>0</v>
          </cell>
          <cell r="CA174">
            <v>0</v>
          </cell>
          <cell r="CB174">
            <v>0</v>
          </cell>
          <cell r="CC174">
            <v>0</v>
          </cell>
          <cell r="CD174">
            <v>0</v>
          </cell>
          <cell r="CE174">
            <v>0</v>
          </cell>
          <cell r="CF174">
            <v>0</v>
          </cell>
          <cell r="CG174">
            <v>0</v>
          </cell>
          <cell r="CH174">
            <v>0</v>
          </cell>
          <cell r="CI174">
            <v>0</v>
          </cell>
          <cell r="CJ174">
            <v>0</v>
          </cell>
          <cell r="CK174">
            <v>0</v>
          </cell>
          <cell r="CL174">
            <v>0</v>
          </cell>
          <cell r="CM174">
            <v>0</v>
          </cell>
          <cell r="CN174">
            <v>0</v>
          </cell>
          <cell r="CO174">
            <v>0</v>
          </cell>
          <cell r="CP174">
            <v>0</v>
          </cell>
          <cell r="CQ174">
            <v>0</v>
          </cell>
          <cell r="CR174">
            <v>0</v>
          </cell>
          <cell r="CS174">
            <v>0</v>
          </cell>
          <cell r="CT174">
            <v>0</v>
          </cell>
          <cell r="CU174">
            <v>0</v>
          </cell>
          <cell r="CV174">
            <v>0</v>
          </cell>
          <cell r="CW174">
            <v>0</v>
          </cell>
          <cell r="CX174">
            <v>-1.645E-3</v>
          </cell>
          <cell r="CY174">
            <v>3.7553000000000003E-2</v>
          </cell>
          <cell r="CZ174">
            <v>1.4042000000000001E-2</v>
          </cell>
          <cell r="DA174">
            <v>-3.141E-2</v>
          </cell>
          <cell r="DB174">
            <v>-6.6697000000000006E-2</v>
          </cell>
          <cell r="DC174">
            <v>-0.107583</v>
          </cell>
          <cell r="DD174">
            <v>-8.1508999999999998E-2</v>
          </cell>
          <cell r="DE174">
            <v>-7.8530000000000003E-2</v>
          </cell>
          <cell r="DF174">
            <v>-6.1879000000000003E-2</v>
          </cell>
          <cell r="DG174">
            <v>-3.5020000000000003E-2</v>
          </cell>
          <cell r="DH174">
            <v>-6.7652000000000004E-2</v>
          </cell>
          <cell r="DI174">
            <v>-8.9368000000000003E-2</v>
          </cell>
          <cell r="DJ174">
            <v>-1.645E-3</v>
          </cell>
          <cell r="DK174">
            <v>3.9198000000000004E-2</v>
          </cell>
          <cell r="DL174">
            <v>-2.3511000000000004E-2</v>
          </cell>
          <cell r="DM174">
            <v>-4.5451999999999999E-2</v>
          </cell>
          <cell r="DN174">
            <v>-3.5287000000000006E-2</v>
          </cell>
          <cell r="DO174">
            <v>-4.0885999999999992E-2</v>
          </cell>
          <cell r="DP174">
            <v>2.6074E-2</v>
          </cell>
          <cell r="DQ174">
            <v>2.9789999999999955E-3</v>
          </cell>
          <cell r="DR174">
            <v>1.6650999999999999E-2</v>
          </cell>
          <cell r="DS174">
            <v>2.6859000000000001E-2</v>
          </cell>
          <cell r="DT174">
            <v>-3.2632000000000001E-2</v>
          </cell>
          <cell r="DU174">
            <v>-2.1715999999999999E-2</v>
          </cell>
        </row>
        <row r="175">
          <cell r="A175" t="str">
            <v>CE-APPARA-170</v>
          </cell>
          <cell r="B175" t="str">
            <v>CE</v>
          </cell>
          <cell r="C175" t="str">
            <v>APPARA</v>
          </cell>
          <cell r="D175">
            <v>170</v>
          </cell>
          <cell r="E175" t="str">
            <v>Margine Diretto 2</v>
          </cell>
          <cell r="F175">
            <v>0.56073200000000001</v>
          </cell>
          <cell r="G175">
            <v>1.0282946900000021</v>
          </cell>
          <cell r="H175">
            <v>1.5787431399999974</v>
          </cell>
          <cell r="I175">
            <v>2.0110715799999999</v>
          </cell>
          <cell r="J175">
            <v>0</v>
          </cell>
          <cell r="K175">
            <v>0</v>
          </cell>
          <cell r="L175">
            <v>0</v>
          </cell>
          <cell r="M175">
            <v>0</v>
          </cell>
          <cell r="N175">
            <v>0</v>
          </cell>
          <cell r="O175">
            <v>0</v>
          </cell>
          <cell r="P175">
            <v>0</v>
          </cell>
          <cell r="Q175">
            <v>0</v>
          </cell>
          <cell r="R175">
            <v>0.56073200000000001</v>
          </cell>
          <cell r="S175">
            <v>0.46756269000000211</v>
          </cell>
          <cell r="T175">
            <v>0.55044844999999509</v>
          </cell>
          <cell r="U175">
            <v>0.4323284400000027</v>
          </cell>
          <cell r="V175">
            <v>-2.0110715799999999</v>
          </cell>
          <cell r="W175">
            <v>0</v>
          </cell>
          <cell r="X175">
            <v>0</v>
          </cell>
          <cell r="Y175">
            <v>0</v>
          </cell>
          <cell r="Z175">
            <v>0</v>
          </cell>
          <cell r="AA175">
            <v>0</v>
          </cell>
          <cell r="AB175">
            <v>0</v>
          </cell>
          <cell r="AC175">
            <v>0</v>
          </cell>
          <cell r="AD175">
            <v>0.56479999999999952</v>
          </cell>
          <cell r="AE175">
            <v>1.1843000000000004</v>
          </cell>
          <cell r="AF175">
            <v>1.8243000000000027</v>
          </cell>
          <cell r="AG175">
            <v>2.5346000000000029</v>
          </cell>
          <cell r="AH175">
            <v>3.3324999999999996</v>
          </cell>
          <cell r="AI175">
            <v>4.0686999999999998</v>
          </cell>
          <cell r="AJ175">
            <v>4.8684000000000012</v>
          </cell>
          <cell r="AK175">
            <v>5.0596999999999994</v>
          </cell>
          <cell r="AL175">
            <v>5.836700000000004</v>
          </cell>
          <cell r="AM175">
            <v>6.7138999999999953</v>
          </cell>
          <cell r="AN175">
            <v>7.4050000000000011</v>
          </cell>
          <cell r="AO175">
            <v>8.0949999999999989</v>
          </cell>
          <cell r="AP175">
            <v>0.56479999999999952</v>
          </cell>
          <cell r="AQ175">
            <v>0.61950000000000038</v>
          </cell>
          <cell r="AR175">
            <v>0.64000000000000234</v>
          </cell>
          <cell r="AS175">
            <v>0.71030000000000015</v>
          </cell>
          <cell r="AT175">
            <v>0.79789999999999672</v>
          </cell>
          <cell r="AU175">
            <v>0.73620000000000019</v>
          </cell>
          <cell r="AV175">
            <v>0.79970000000000141</v>
          </cell>
          <cell r="AW175">
            <v>0.19129999999999825</v>
          </cell>
          <cell r="AX175">
            <v>0.77700000000000458</v>
          </cell>
          <cell r="AY175">
            <v>0.87719999999999132</v>
          </cell>
          <cell r="AZ175">
            <v>0.69110000000000582</v>
          </cell>
          <cell r="BA175">
            <v>0.68999999999999773</v>
          </cell>
          <cell r="BB175">
            <v>0.69729999999999992</v>
          </cell>
          <cell r="BC175">
            <v>1.3939999999999999</v>
          </cell>
          <cell r="BD175">
            <v>2.3442999999999996</v>
          </cell>
          <cell r="BE175">
            <v>3.0806000000000009</v>
          </cell>
          <cell r="BF175">
            <v>4.0580999999999987</v>
          </cell>
          <cell r="BG175">
            <v>4.9352</v>
          </cell>
          <cell r="BH175">
            <v>5.8011650000000019</v>
          </cell>
          <cell r="BI175">
            <v>6.2131450000000026</v>
          </cell>
          <cell r="BJ175">
            <v>7.0481999999999987</v>
          </cell>
          <cell r="BK175">
            <v>8.2477810000000069</v>
          </cell>
          <cell r="BL175">
            <v>9.0423579999999948</v>
          </cell>
          <cell r="BM175">
            <v>9.6875525699999958</v>
          </cell>
          <cell r="BN175">
            <v>0.69729999999999992</v>
          </cell>
          <cell r="BO175">
            <v>0.69669999999999987</v>
          </cell>
          <cell r="BP175">
            <v>0.95029999999999981</v>
          </cell>
          <cell r="BQ175">
            <v>0.73630000000000095</v>
          </cell>
          <cell r="BR175">
            <v>0.97749999999999759</v>
          </cell>
          <cell r="BS175">
            <v>0.87710000000000143</v>
          </cell>
          <cell r="BT175">
            <v>0.86596500000000176</v>
          </cell>
          <cell r="BU175">
            <v>0.41198000000000118</v>
          </cell>
          <cell r="BV175">
            <v>0.83505499999999588</v>
          </cell>
          <cell r="BW175">
            <v>1.1995810000000078</v>
          </cell>
          <cell r="BX175">
            <v>0.79457699999998899</v>
          </cell>
          <cell r="BY175">
            <v>0.64519457000000102</v>
          </cell>
          <cell r="BZ175">
            <v>0.76130000000000031</v>
          </cell>
          <cell r="CA175">
            <v>1.4866000000000001</v>
          </cell>
          <cell r="CB175">
            <v>2.3591000000000015</v>
          </cell>
          <cell r="CC175">
            <v>3.1660999999999966</v>
          </cell>
          <cell r="CD175">
            <v>4.2234000000000016</v>
          </cell>
          <cell r="CE175">
            <v>5.1722999999999963</v>
          </cell>
          <cell r="CF175">
            <v>6.1664360000000009</v>
          </cell>
          <cell r="CG175">
            <v>6.8422580000000011</v>
          </cell>
          <cell r="CH175">
            <v>7.7106149999999971</v>
          </cell>
          <cell r="CI175">
            <v>8.8510589999999993</v>
          </cell>
          <cell r="CJ175">
            <v>9.866813999999998</v>
          </cell>
          <cell r="CK175">
            <v>10.481912000000001</v>
          </cell>
          <cell r="CL175">
            <v>0.76130000000000031</v>
          </cell>
          <cell r="CM175">
            <v>0.72529999999999983</v>
          </cell>
          <cell r="CN175">
            <v>0.87250000000000139</v>
          </cell>
          <cell r="CO175">
            <v>0.80699999999999505</v>
          </cell>
          <cell r="CP175">
            <v>1.057300000000005</v>
          </cell>
          <cell r="CQ175">
            <v>0.94889999999999475</v>
          </cell>
          <cell r="CR175">
            <v>0.99413600000000457</v>
          </cell>
          <cell r="CS175">
            <v>0.67582200000000014</v>
          </cell>
          <cell r="CT175">
            <v>0.86835699999999605</v>
          </cell>
          <cell r="CU175">
            <v>1.1404440000000022</v>
          </cell>
          <cell r="CV175">
            <v>1.0157549999999986</v>
          </cell>
          <cell r="CW175">
            <v>0.61509800000000325</v>
          </cell>
          <cell r="CX175">
            <v>0.56876100000000018</v>
          </cell>
          <cell r="CY175">
            <v>1.1271339999999999</v>
          </cell>
          <cell r="CZ175">
            <v>2.001316000000001</v>
          </cell>
          <cell r="DA175">
            <v>2.4527019999999995</v>
          </cell>
          <cell r="DB175">
            <v>3.1295929999999976</v>
          </cell>
          <cell r="DC175">
            <v>3.8530660000000001</v>
          </cell>
          <cell r="DD175">
            <v>4.4755539999999998</v>
          </cell>
          <cell r="DE175">
            <v>4.8383000000000012</v>
          </cell>
          <cell r="DF175">
            <v>5.6055600000000014</v>
          </cell>
          <cell r="DG175">
            <v>6.3073539999999992</v>
          </cell>
          <cell r="DH175">
            <v>6.9729160000000006</v>
          </cell>
          <cell r="DI175">
            <v>7.5058389999999946</v>
          </cell>
          <cell r="DJ175">
            <v>0.56876100000000018</v>
          </cell>
          <cell r="DK175">
            <v>0.55837300000000012</v>
          </cell>
          <cell r="DL175">
            <v>0.87418200000000112</v>
          </cell>
          <cell r="DM175">
            <v>0.45138599999999857</v>
          </cell>
          <cell r="DN175">
            <v>0.67689099999999802</v>
          </cell>
          <cell r="DO175">
            <v>0.72347300000000248</v>
          </cell>
          <cell r="DP175">
            <v>0.62248799999999938</v>
          </cell>
          <cell r="DQ175">
            <v>0.36274600000000151</v>
          </cell>
          <cell r="DR175">
            <v>0.76726000000000072</v>
          </cell>
          <cell r="DS175">
            <v>0.70179399999999781</v>
          </cell>
          <cell r="DT175">
            <v>0.66556200000000088</v>
          </cell>
          <cell r="DU175">
            <v>0.5329229999999946</v>
          </cell>
        </row>
        <row r="176">
          <cell r="A176" t="str">
            <v>CE-APPARA-180</v>
          </cell>
          <cell r="B176" t="str">
            <v>CE</v>
          </cell>
          <cell r="C176" t="str">
            <v>APPARA</v>
          </cell>
          <cell r="D176">
            <v>180</v>
          </cell>
          <cell r="E176" t="str">
            <v>MD %</v>
          </cell>
          <cell r="F176">
            <v>0.14731948744046275</v>
          </cell>
          <cell r="G176">
            <v>0.13913011767049685</v>
          </cell>
          <cell r="H176">
            <v>0.1444738391048308</v>
          </cell>
          <cell r="I176">
            <v>0.13205752314206839</v>
          </cell>
          <cell r="J176" t="e">
            <v>#DIV/0!</v>
          </cell>
          <cell r="K176" t="e">
            <v>#DIV/0!</v>
          </cell>
          <cell r="L176" t="e">
            <v>#DIV/0!</v>
          </cell>
          <cell r="M176" t="e">
            <v>#DIV/0!</v>
          </cell>
          <cell r="N176" t="e">
            <v>#DIV/0!</v>
          </cell>
          <cell r="O176" t="e">
            <v>#DIV/0!</v>
          </cell>
          <cell r="P176" t="e">
            <v>#DIV/0!</v>
          </cell>
          <cell r="Q176" t="e">
            <v>#DIV/0!</v>
          </cell>
          <cell r="R176">
            <v>0.14731948744046275</v>
          </cell>
          <cell r="S176">
            <v>0.13043454099905313</v>
          </cell>
          <cell r="T176">
            <v>0.15564113399355153</v>
          </cell>
          <cell r="U176">
            <v>0.1005130286446874</v>
          </cell>
          <cell r="V176">
            <v>0.13205752314206839</v>
          </cell>
          <cell r="W176" t="e">
            <v>#DIV/0!</v>
          </cell>
          <cell r="X176" t="e">
            <v>#DIV/0!</v>
          </cell>
          <cell r="Y176" t="e">
            <v>#DIV/0!</v>
          </cell>
          <cell r="Z176" t="e">
            <v>#DIV/0!</v>
          </cell>
          <cell r="AA176" t="e">
            <v>#DIV/0!</v>
          </cell>
          <cell r="AB176" t="e">
            <v>#DIV/0!</v>
          </cell>
          <cell r="AC176" t="e">
            <v>#DIV/0!</v>
          </cell>
          <cell r="AD176">
            <v>0.15006908279307035</v>
          </cell>
          <cell r="AE176">
            <v>0.15094315574815198</v>
          </cell>
          <cell r="AF176">
            <v>0.15059808316203988</v>
          </cell>
          <cell r="AG176">
            <v>0.15363633057330262</v>
          </cell>
          <cell r="AH176">
            <v>0.15738567400739581</v>
          </cell>
          <cell r="AI176">
            <v>0.15816132167152575</v>
          </cell>
          <cell r="AJ176">
            <v>0.16011050268856991</v>
          </cell>
          <cell r="AK176">
            <v>0.15420273070827745</v>
          </cell>
          <cell r="AL176">
            <v>0.1559643323811637</v>
          </cell>
          <cell r="AM176">
            <v>0.15872329158333204</v>
          </cell>
          <cell r="AN176">
            <v>0.15812175695586259</v>
          </cell>
          <cell r="AO176">
            <v>0.15892086938255462</v>
          </cell>
          <cell r="AP176">
            <v>0.15006908279307035</v>
          </cell>
          <cell r="AQ176">
            <v>0.15174897119341574</v>
          </cell>
          <cell r="AR176">
            <v>0.14996368067108798</v>
          </cell>
          <cell r="AS176">
            <v>0.16203207336268449</v>
          </cell>
          <cell r="AT176">
            <v>0.17061175615284224</v>
          </cell>
          <cell r="AU176">
            <v>0.16177019930123709</v>
          </cell>
          <cell r="AV176">
            <v>0.17082131795364763</v>
          </cell>
          <cell r="AW176">
            <v>7.952608605279507E-2</v>
          </cell>
          <cell r="AX176">
            <v>0.16849912172272535</v>
          </cell>
          <cell r="AY176">
            <v>0.17989786919874334</v>
          </cell>
          <cell r="AZ176">
            <v>0.1525068408509147</v>
          </cell>
          <cell r="BA176">
            <v>0.16803448359837278</v>
          </cell>
          <cell r="BB176">
            <v>0.17292431306418013</v>
          </cell>
          <cell r="BC176">
            <v>0.17240952828555173</v>
          </cell>
          <cell r="BD176">
            <v>0.17626050736079155</v>
          </cell>
          <cell r="BE176">
            <v>0.18285965287176204</v>
          </cell>
          <cell r="BF176">
            <v>0.19018807440491528</v>
          </cell>
          <cell r="BG176">
            <v>0.19298705259906071</v>
          </cell>
          <cell r="BH176">
            <v>0.19430067128453413</v>
          </cell>
          <cell r="BI176">
            <v>0.19080829735377217</v>
          </cell>
          <cell r="BJ176">
            <v>0.19168656545932214</v>
          </cell>
          <cell r="BK176">
            <v>0.19593339047575487</v>
          </cell>
          <cell r="BL176">
            <v>0.19574829540984731</v>
          </cell>
          <cell r="BM176">
            <v>0.19278619405351277</v>
          </cell>
          <cell r="BN176">
            <v>0.17292431306418013</v>
          </cell>
          <cell r="BO176">
            <v>0.17189735998026151</v>
          </cell>
          <cell r="BP176">
            <v>0.18223134156631121</v>
          </cell>
          <cell r="BQ176">
            <v>0.20760728585123797</v>
          </cell>
          <cell r="BR176">
            <v>0.21768177263110972</v>
          </cell>
          <cell r="BS176">
            <v>0.20708787835859682</v>
          </cell>
          <cell r="BT176">
            <v>0.20214223405141896</v>
          </cell>
          <cell r="BU176">
            <v>0.15226947979707292</v>
          </cell>
          <cell r="BV176">
            <v>0.19848410912531722</v>
          </cell>
          <cell r="BW176">
            <v>0.22525561828820792</v>
          </cell>
          <cell r="BX176">
            <v>0.19384744647510929</v>
          </cell>
          <cell r="BY176">
            <v>0.15905445335189308</v>
          </cell>
          <cell r="BZ176">
            <v>0.19273417721518996</v>
          </cell>
          <cell r="CA176">
            <v>0.18011097918534494</v>
          </cell>
          <cell r="CB176">
            <v>0.1820461771151651</v>
          </cell>
          <cell r="CC176">
            <v>0.18020638272441114</v>
          </cell>
          <cell r="CD176">
            <v>0.18521084760033688</v>
          </cell>
          <cell r="CE176">
            <v>0.18594560004601624</v>
          </cell>
          <cell r="CF176">
            <v>0.18714446090804052</v>
          </cell>
          <cell r="CG176">
            <v>0.18638843153892612</v>
          </cell>
          <cell r="CH176">
            <v>0.1854209708675667</v>
          </cell>
          <cell r="CI176">
            <v>0.18794195314193066</v>
          </cell>
          <cell r="CJ176">
            <v>0.18843470733668613</v>
          </cell>
          <cell r="CK176">
            <v>0.18389250580519761</v>
          </cell>
          <cell r="CL176">
            <v>0.19273417721518996</v>
          </cell>
          <cell r="CM176">
            <v>0.16852548910265344</v>
          </cell>
          <cell r="CN176">
            <v>0.18544102019128617</v>
          </cell>
          <cell r="CO176">
            <v>0.17503524563496267</v>
          </cell>
          <cell r="CP176">
            <v>0.20200997344236699</v>
          </cell>
          <cell r="CQ176">
            <v>0.18928785158587574</v>
          </cell>
          <cell r="CR176">
            <v>0.1936400101364672</v>
          </cell>
          <cell r="CS176">
            <v>0.1797622682823288</v>
          </cell>
          <cell r="CT176">
            <v>0.1781353653750796</v>
          </cell>
          <cell r="CU176">
            <v>0.20696706584870309</v>
          </cell>
          <cell r="CV176">
            <v>0.19284036560416851</v>
          </cell>
          <cell r="CW176">
            <v>0.13261466915755735</v>
          </cell>
          <cell r="CX176">
            <v>0.15874284240622427</v>
          </cell>
          <cell r="CY176">
            <v>0.14352935303844933</v>
          </cell>
          <cell r="CZ176">
            <v>0.16066650739029525</v>
          </cell>
          <cell r="DA176">
            <v>0.15464032833884631</v>
          </cell>
          <cell r="DB176">
            <v>0.15706390416390398</v>
          </cell>
          <cell r="DC176">
            <v>0.16127843514461862</v>
          </cell>
          <cell r="DD176">
            <v>0.16228965512840002</v>
          </cell>
          <cell r="DE176">
            <v>0.16138054732497978</v>
          </cell>
          <cell r="DF176">
            <v>0.16220695163142046</v>
          </cell>
          <cell r="DG176">
            <v>0.16165598819677648</v>
          </cell>
          <cell r="DH176">
            <v>0.16252686661138402</v>
          </cell>
          <cell r="DI176">
            <v>0.16100559827143279</v>
          </cell>
          <cell r="DJ176">
            <v>0.15874284240622427</v>
          </cell>
          <cell r="DK176">
            <v>0.13076412187318362</v>
          </cell>
          <cell r="DL176">
            <v>0.18990126755515027</v>
          </cell>
          <cell r="DM176">
            <v>0.1325908719192371</v>
          </cell>
          <cell r="DN176">
            <v>0.16652033314349701</v>
          </cell>
          <cell r="DO176">
            <v>0.1824571323225484</v>
          </cell>
          <cell r="DP176">
            <v>0.16884244810808713</v>
          </cell>
          <cell r="DQ176">
            <v>0.15094787153872033</v>
          </cell>
          <cell r="DR176">
            <v>0.16761968512159572</v>
          </cell>
          <cell r="DS176">
            <v>0.15738597996933384</v>
          </cell>
          <cell r="DT176">
            <v>0.1712708191746779</v>
          </cell>
          <cell r="DU176">
            <v>0.14343863196295875</v>
          </cell>
        </row>
        <row r="177">
          <cell r="A177" t="str">
            <v>CE-APPARA-190</v>
          </cell>
          <cell r="B177" t="str">
            <v>CE</v>
          </cell>
          <cell r="C177" t="str">
            <v>APPARA</v>
          </cell>
          <cell r="D177">
            <v>190</v>
          </cell>
          <cell r="E177" t="str">
            <v>Costi Indiretti</v>
          </cell>
          <cell r="F177">
            <v>-0.22186700000000001</v>
          </cell>
          <cell r="G177">
            <v>-0.43161505000000006</v>
          </cell>
          <cell r="H177">
            <v>-0.64283146000000013</v>
          </cell>
          <cell r="I177">
            <v>-0.89174660999999933</v>
          </cell>
          <cell r="R177">
            <v>-0.22186700000000001</v>
          </cell>
          <cell r="S177">
            <v>-0.20974805000000005</v>
          </cell>
          <cell r="T177">
            <v>-0.21121641000000008</v>
          </cell>
          <cell r="U177">
            <v>-0.2489151499999992</v>
          </cell>
          <cell r="V177">
            <v>0.89174660999999933</v>
          </cell>
          <cell r="W177">
            <v>0</v>
          </cell>
          <cell r="X177">
            <v>0</v>
          </cell>
          <cell r="Y177">
            <v>0</v>
          </cell>
          <cell r="Z177">
            <v>0</v>
          </cell>
          <cell r="AA177">
            <v>0</v>
          </cell>
          <cell r="AB177">
            <v>0</v>
          </cell>
          <cell r="AC177">
            <v>0</v>
          </cell>
          <cell r="AD177">
            <v>-0.2356</v>
          </cell>
          <cell r="AE177">
            <v>-0.49480000000000002</v>
          </cell>
          <cell r="AF177">
            <v>-0.74679999999999991</v>
          </cell>
          <cell r="AG177">
            <v>-0.99970000000000003</v>
          </cell>
          <cell r="AH177">
            <v>-1.2502</v>
          </cell>
          <cell r="AI177">
            <v>-1.4938</v>
          </cell>
          <cell r="AJ177">
            <v>-1.7415999999999998</v>
          </cell>
          <cell r="AK177">
            <v>-1.9249000000000001</v>
          </cell>
          <cell r="AL177">
            <v>-2.1749000000000001</v>
          </cell>
          <cell r="AM177">
            <v>-2.4396</v>
          </cell>
          <cell r="AN177">
            <v>-2.6948000000000003</v>
          </cell>
          <cell r="AO177">
            <v>-2.9643999999999999</v>
          </cell>
          <cell r="AP177">
            <v>-0.2356</v>
          </cell>
          <cell r="AQ177">
            <v>-0.25919999999999999</v>
          </cell>
          <cell r="AR177">
            <v>-0.25199999999999989</v>
          </cell>
          <cell r="AS177">
            <v>-0.25290000000000012</v>
          </cell>
          <cell r="AT177">
            <v>-0.25049999999999994</v>
          </cell>
          <cell r="AU177">
            <v>-0.24360000000000004</v>
          </cell>
          <cell r="AV177">
            <v>-0.2477999999999998</v>
          </cell>
          <cell r="AW177">
            <v>-0.18330000000000024</v>
          </cell>
          <cell r="AX177">
            <v>-0.25</v>
          </cell>
          <cell r="AY177">
            <v>-0.26469999999999994</v>
          </cell>
          <cell r="AZ177">
            <v>-0.25520000000000032</v>
          </cell>
          <cell r="BA177">
            <v>-0.26959999999999962</v>
          </cell>
          <cell r="BB177">
            <v>-0.26279999999999998</v>
          </cell>
          <cell r="BC177">
            <v>-0.55349999999999999</v>
          </cell>
          <cell r="BD177">
            <v>-0.88870000000000005</v>
          </cell>
          <cell r="BE177">
            <v>-1.1443000000000001</v>
          </cell>
          <cell r="BF177">
            <v>-1.4397</v>
          </cell>
          <cell r="BG177">
            <v>-1.6827000000000001</v>
          </cell>
          <cell r="BH177">
            <v>-1.9242269999999999</v>
          </cell>
          <cell r="BI177">
            <v>-2.1096370000000002</v>
          </cell>
          <cell r="BJ177">
            <v>-2.3454999999999999</v>
          </cell>
          <cell r="BK177">
            <v>-2.626223</v>
          </cell>
          <cell r="BL177">
            <v>-2.9017659999999998</v>
          </cell>
          <cell r="BM177">
            <v>-3.1536859600000007</v>
          </cell>
          <cell r="BN177">
            <v>-0.26279999999999998</v>
          </cell>
          <cell r="BO177">
            <v>-0.29070000000000001</v>
          </cell>
          <cell r="BP177">
            <v>-0.33520000000000005</v>
          </cell>
          <cell r="BQ177">
            <v>-0.25560000000000005</v>
          </cell>
          <cell r="BR177">
            <v>-0.29539999999999988</v>
          </cell>
          <cell r="BS177">
            <v>-0.2430000000000001</v>
          </cell>
          <cell r="BT177">
            <v>-0.24152699999999983</v>
          </cell>
          <cell r="BU177">
            <v>-0.1854100000000003</v>
          </cell>
          <cell r="BV177">
            <v>-0.23586299999999971</v>
          </cell>
          <cell r="BW177">
            <v>-0.28072300000000006</v>
          </cell>
          <cell r="BX177">
            <v>-0.27554299999999987</v>
          </cell>
          <cell r="BY177">
            <v>-0.25191996000000083</v>
          </cell>
          <cell r="BZ177">
            <v>-0.3291</v>
          </cell>
          <cell r="CA177">
            <v>-0.58940000000000003</v>
          </cell>
          <cell r="CB177">
            <v>-0.91</v>
          </cell>
          <cell r="CC177">
            <v>-1.2270000000000001</v>
          </cell>
          <cell r="CD177">
            <v>-1.5381</v>
          </cell>
          <cell r="CE177">
            <v>-1.8492</v>
          </cell>
          <cell r="CF177">
            <v>-2.1606070000000002</v>
          </cell>
          <cell r="CG177">
            <v>-2.4374729999999998</v>
          </cell>
          <cell r="CH177">
            <v>-2.753609</v>
          </cell>
          <cell r="CI177">
            <v>-3.0761880000000001</v>
          </cell>
          <cell r="CJ177">
            <v>-3.3925139999999998</v>
          </cell>
          <cell r="CK177">
            <v>-3.6944029999999999</v>
          </cell>
          <cell r="CL177">
            <v>-0.3291</v>
          </cell>
          <cell r="CM177">
            <v>-0.26030000000000003</v>
          </cell>
          <cell r="CN177">
            <v>-0.3206</v>
          </cell>
          <cell r="CO177">
            <v>-0.31700000000000006</v>
          </cell>
          <cell r="CP177">
            <v>-0.31109999999999993</v>
          </cell>
          <cell r="CQ177">
            <v>-0.31109999999999993</v>
          </cell>
          <cell r="CR177">
            <v>-0.31140700000000021</v>
          </cell>
          <cell r="CS177">
            <v>-0.27686599999999961</v>
          </cell>
          <cell r="CT177">
            <v>-0.31613600000000019</v>
          </cell>
          <cell r="CU177">
            <v>-0.32257900000000017</v>
          </cell>
          <cell r="CV177">
            <v>-0.31632599999999966</v>
          </cell>
          <cell r="CW177">
            <v>-0.30188900000000007</v>
          </cell>
          <cell r="CX177">
            <v>-0.24104999999999999</v>
          </cell>
          <cell r="CY177">
            <v>-0.53895400000000004</v>
          </cell>
          <cell r="CZ177">
            <v>-0.88987700000000003</v>
          </cell>
          <cell r="DA177">
            <v>-1.1711400000000001</v>
          </cell>
          <cell r="DB177">
            <v>-1.4792460000000001</v>
          </cell>
          <cell r="DC177">
            <v>-1.7769870000000001</v>
          </cell>
          <cell r="DD177">
            <v>-2.0724619999999998</v>
          </cell>
          <cell r="DE177">
            <v>-2.2871489999999999</v>
          </cell>
          <cell r="DF177">
            <v>-2.5691549999999999</v>
          </cell>
          <cell r="DG177">
            <v>-2.9060670000000002</v>
          </cell>
          <cell r="DH177">
            <v>-3.225346</v>
          </cell>
          <cell r="DI177">
            <v>-3.5562040000000001</v>
          </cell>
          <cell r="DJ177">
            <v>-0.24104999999999999</v>
          </cell>
          <cell r="DK177">
            <v>-0.29790400000000006</v>
          </cell>
          <cell r="DL177">
            <v>-0.35092299999999998</v>
          </cell>
          <cell r="DM177">
            <v>-0.28126300000000004</v>
          </cell>
          <cell r="DN177">
            <v>-0.30810599999999999</v>
          </cell>
          <cell r="DO177">
            <v>-0.29774100000000003</v>
          </cell>
          <cell r="DP177">
            <v>-0.29547499999999971</v>
          </cell>
          <cell r="DQ177">
            <v>-0.21468700000000007</v>
          </cell>
          <cell r="DR177">
            <v>-0.28200599999999998</v>
          </cell>
          <cell r="DS177">
            <v>-0.33691200000000032</v>
          </cell>
          <cell r="DT177">
            <v>-0.31927899999999987</v>
          </cell>
          <cell r="DU177">
            <v>-0.3308580000000001</v>
          </cell>
        </row>
        <row r="178">
          <cell r="A178" t="str">
            <v>CE-APPARA-200</v>
          </cell>
          <cell r="B178" t="str">
            <v>CE</v>
          </cell>
          <cell r="C178" t="str">
            <v>APPARA</v>
          </cell>
          <cell r="D178">
            <v>200</v>
          </cell>
          <cell r="E178" t="str">
            <v>Risultato di Competenza</v>
          </cell>
          <cell r="F178">
            <v>0.33886499999999997</v>
          </cell>
          <cell r="G178">
            <v>0.59667964000000207</v>
          </cell>
          <cell r="H178">
            <v>0.93591167999999725</v>
          </cell>
          <cell r="I178">
            <v>1.1193249700000005</v>
          </cell>
          <cell r="J178">
            <v>0</v>
          </cell>
          <cell r="K178">
            <v>0</v>
          </cell>
          <cell r="L178">
            <v>0</v>
          </cell>
          <cell r="M178">
            <v>0</v>
          </cell>
          <cell r="N178">
            <v>0</v>
          </cell>
          <cell r="O178">
            <v>0</v>
          </cell>
          <cell r="P178">
            <v>0</v>
          </cell>
          <cell r="Q178">
            <v>0</v>
          </cell>
          <cell r="R178">
            <v>0.33886499999999997</v>
          </cell>
          <cell r="S178">
            <v>0.25781464000000209</v>
          </cell>
          <cell r="T178">
            <v>0.33923203999999502</v>
          </cell>
          <cell r="U178">
            <v>0.1834132900000035</v>
          </cell>
          <cell r="V178">
            <v>-1.1193249700000005</v>
          </cell>
          <cell r="W178">
            <v>0</v>
          </cell>
          <cell r="X178">
            <v>0</v>
          </cell>
          <cell r="Y178">
            <v>0</v>
          </cell>
          <cell r="Z178">
            <v>0</v>
          </cell>
          <cell r="AA178">
            <v>0</v>
          </cell>
          <cell r="AB178">
            <v>0</v>
          </cell>
          <cell r="AC178">
            <v>0</v>
          </cell>
          <cell r="AD178">
            <v>0.32919999999999949</v>
          </cell>
          <cell r="AE178">
            <v>0.68950000000000033</v>
          </cell>
          <cell r="AF178">
            <v>1.0775000000000028</v>
          </cell>
          <cell r="AG178">
            <v>1.5349000000000028</v>
          </cell>
          <cell r="AH178">
            <v>2.0822999999999996</v>
          </cell>
          <cell r="AI178">
            <v>2.5748999999999995</v>
          </cell>
          <cell r="AJ178">
            <v>3.1268000000000011</v>
          </cell>
          <cell r="AK178">
            <v>3.1347999999999994</v>
          </cell>
          <cell r="AL178">
            <v>3.6618000000000039</v>
          </cell>
          <cell r="AM178">
            <v>4.2742999999999949</v>
          </cell>
          <cell r="AN178">
            <v>4.7102000000000004</v>
          </cell>
          <cell r="AO178">
            <v>5.1305999999999994</v>
          </cell>
          <cell r="AP178">
            <v>0.32919999999999949</v>
          </cell>
          <cell r="AQ178">
            <v>0.3603000000000004</v>
          </cell>
          <cell r="AR178">
            <v>0.38800000000000245</v>
          </cell>
          <cell r="AS178">
            <v>0.45740000000000003</v>
          </cell>
          <cell r="AT178">
            <v>0.54739999999999678</v>
          </cell>
          <cell r="AU178">
            <v>0.49260000000000015</v>
          </cell>
          <cell r="AV178">
            <v>0.55190000000000161</v>
          </cell>
          <cell r="AW178">
            <v>7.9999999999980087E-3</v>
          </cell>
          <cell r="AX178">
            <v>0.52700000000000458</v>
          </cell>
          <cell r="AY178">
            <v>0.61249999999999138</v>
          </cell>
          <cell r="AZ178">
            <v>0.43590000000000551</v>
          </cell>
          <cell r="BA178">
            <v>0.42039999999999811</v>
          </cell>
          <cell r="BB178">
            <v>0.43449999999999994</v>
          </cell>
          <cell r="BC178">
            <v>0.84049999999999991</v>
          </cell>
          <cell r="BD178">
            <v>1.4555999999999996</v>
          </cell>
          <cell r="BE178">
            <v>1.9363000000000008</v>
          </cell>
          <cell r="BF178">
            <v>2.6183999999999985</v>
          </cell>
          <cell r="BG178">
            <v>3.2524999999999999</v>
          </cell>
          <cell r="BH178">
            <v>3.8769380000000018</v>
          </cell>
          <cell r="BI178">
            <v>4.1035080000000024</v>
          </cell>
          <cell r="BJ178">
            <v>4.7026999999999983</v>
          </cell>
          <cell r="BK178">
            <v>5.6215580000000074</v>
          </cell>
          <cell r="BL178">
            <v>6.1405919999999945</v>
          </cell>
          <cell r="BM178">
            <v>6.5338666099999951</v>
          </cell>
          <cell r="BN178">
            <v>0.43449999999999994</v>
          </cell>
          <cell r="BO178">
            <v>0.40599999999999986</v>
          </cell>
          <cell r="BP178">
            <v>0.61509999999999976</v>
          </cell>
          <cell r="BQ178">
            <v>0.4807000000000009</v>
          </cell>
          <cell r="BR178">
            <v>0.68209999999999771</v>
          </cell>
          <cell r="BS178">
            <v>0.63410000000000133</v>
          </cell>
          <cell r="BT178">
            <v>0.62443800000000194</v>
          </cell>
          <cell r="BU178">
            <v>0.22657000000000088</v>
          </cell>
          <cell r="BV178">
            <v>0.59919199999999617</v>
          </cell>
          <cell r="BW178">
            <v>0.91885800000000772</v>
          </cell>
          <cell r="BX178">
            <v>0.51903399999998912</v>
          </cell>
          <cell r="BY178">
            <v>0.39327461000000019</v>
          </cell>
          <cell r="BZ178">
            <v>0.43220000000000031</v>
          </cell>
          <cell r="CA178">
            <v>0.89720000000000011</v>
          </cell>
          <cell r="CB178">
            <v>1.4491000000000014</v>
          </cell>
          <cell r="CC178">
            <v>1.9390999999999965</v>
          </cell>
          <cell r="CD178">
            <v>2.6853000000000016</v>
          </cell>
          <cell r="CE178">
            <v>3.3230999999999966</v>
          </cell>
          <cell r="CF178">
            <v>4.0058290000000003</v>
          </cell>
          <cell r="CG178">
            <v>4.4047850000000013</v>
          </cell>
          <cell r="CH178">
            <v>4.9570059999999971</v>
          </cell>
          <cell r="CI178">
            <v>5.7748709999999992</v>
          </cell>
          <cell r="CJ178">
            <v>6.4742999999999977</v>
          </cell>
          <cell r="CK178">
            <v>6.7875090000000018</v>
          </cell>
          <cell r="CL178">
            <v>0.43220000000000031</v>
          </cell>
          <cell r="CM178">
            <v>0.4649999999999998</v>
          </cell>
          <cell r="CN178">
            <v>0.55190000000000139</v>
          </cell>
          <cell r="CO178">
            <v>0.489999999999995</v>
          </cell>
          <cell r="CP178">
            <v>0.74620000000000508</v>
          </cell>
          <cell r="CQ178">
            <v>0.63779999999999482</v>
          </cell>
          <cell r="CR178">
            <v>0.68272900000000436</v>
          </cell>
          <cell r="CS178">
            <v>0.39895600000000053</v>
          </cell>
          <cell r="CT178">
            <v>0.55222099999999585</v>
          </cell>
          <cell r="CU178">
            <v>0.81786500000000206</v>
          </cell>
          <cell r="CV178">
            <v>0.69942899999999897</v>
          </cell>
          <cell r="CW178">
            <v>0.31320900000000318</v>
          </cell>
          <cell r="CX178">
            <v>0.3277110000000002</v>
          </cell>
          <cell r="CY178">
            <v>0.58817999999999981</v>
          </cell>
          <cell r="CZ178">
            <v>1.111439000000001</v>
          </cell>
          <cell r="DA178">
            <v>1.2815619999999994</v>
          </cell>
          <cell r="DB178">
            <v>1.6503469999999976</v>
          </cell>
          <cell r="DC178">
            <v>2.076079</v>
          </cell>
          <cell r="DD178">
            <v>2.403092</v>
          </cell>
          <cell r="DE178">
            <v>2.5511510000000013</v>
          </cell>
          <cell r="DF178">
            <v>3.0364050000000016</v>
          </cell>
          <cell r="DG178">
            <v>3.4012869999999991</v>
          </cell>
          <cell r="DH178">
            <v>3.7475700000000005</v>
          </cell>
          <cell r="DI178">
            <v>3.9496349999999945</v>
          </cell>
          <cell r="DJ178">
            <v>0.3277110000000002</v>
          </cell>
          <cell r="DK178">
            <v>0.26046900000000006</v>
          </cell>
          <cell r="DL178">
            <v>0.52325900000000114</v>
          </cell>
          <cell r="DM178">
            <v>0.17012299999999853</v>
          </cell>
          <cell r="DN178">
            <v>0.36878499999999803</v>
          </cell>
          <cell r="DO178">
            <v>0.42573200000000244</v>
          </cell>
          <cell r="DP178">
            <v>0.32701299999999967</v>
          </cell>
          <cell r="DQ178">
            <v>0.14805900000000144</v>
          </cell>
          <cell r="DR178">
            <v>0.48525400000000074</v>
          </cell>
          <cell r="DS178">
            <v>0.36488199999999749</v>
          </cell>
          <cell r="DT178">
            <v>0.34628300000000101</v>
          </cell>
          <cell r="DU178">
            <v>0.2020649999999945</v>
          </cell>
        </row>
        <row r="179">
          <cell r="A179" t="str">
            <v>CE-APPARA-210</v>
          </cell>
          <cell r="B179" t="str">
            <v>CE</v>
          </cell>
          <cell r="C179" t="str">
            <v>APPARA</v>
          </cell>
          <cell r="D179">
            <v>210</v>
          </cell>
          <cell r="E179" t="str">
            <v>RC %</v>
          </cell>
          <cell r="F179">
            <v>8.9029015842706338E-2</v>
          </cell>
          <cell r="G179">
            <v>8.0731826520265143E-2</v>
          </cell>
          <cell r="H179">
            <v>8.5647088526795895E-2</v>
          </cell>
          <cell r="I179">
            <v>7.3500756810093298E-2</v>
          </cell>
          <cell r="J179" t="e">
            <v>#DIV/0!</v>
          </cell>
          <cell r="K179" t="e">
            <v>#DIV/0!</v>
          </cell>
          <cell r="L179" t="e">
            <v>#DIV/0!</v>
          </cell>
          <cell r="M179" t="e">
            <v>#DIV/0!</v>
          </cell>
          <cell r="N179" t="e">
            <v>#DIV/0!</v>
          </cell>
          <cell r="O179" t="e">
            <v>#DIV/0!</v>
          </cell>
          <cell r="P179" t="e">
            <v>#DIV/0!</v>
          </cell>
          <cell r="Q179" t="e">
            <v>#DIV/0!</v>
          </cell>
          <cell r="R179">
            <v>8.9029015842706338E-2</v>
          </cell>
          <cell r="S179">
            <v>7.1921765680739505E-2</v>
          </cell>
          <cell r="T179">
            <v>9.5918990039022781E-2</v>
          </cell>
          <cell r="U179">
            <v>4.2642175637546756E-2</v>
          </cell>
          <cell r="V179">
            <v>7.3500756810093298E-2</v>
          </cell>
          <cell r="W179" t="e">
            <v>#DIV/0!</v>
          </cell>
          <cell r="X179" t="e">
            <v>#DIV/0!</v>
          </cell>
          <cell r="Y179" t="e">
            <v>#DIV/0!</v>
          </cell>
          <cell r="Z179" t="e">
            <v>#DIV/0!</v>
          </cell>
          <cell r="AA179" t="e">
            <v>#DIV/0!</v>
          </cell>
          <cell r="AB179" t="e">
            <v>#DIV/0!</v>
          </cell>
          <cell r="AC179" t="e">
            <v>#DIV/0!</v>
          </cell>
          <cell r="AD179">
            <v>8.74694441492187E-2</v>
          </cell>
          <cell r="AE179">
            <v>8.7879174101453017E-2</v>
          </cell>
          <cell r="AF179">
            <v>8.8948876065942081E-2</v>
          </cell>
          <cell r="AG179">
            <v>9.3038903099882567E-2</v>
          </cell>
          <cell r="AH179">
            <v>9.8341842156219134E-2</v>
          </cell>
          <cell r="AI179">
            <v>0.10009329446064137</v>
          </cell>
          <cell r="AJ179">
            <v>0.10283327577984974</v>
          </cell>
          <cell r="AK179">
            <v>9.5538217725222474E-2</v>
          </cell>
          <cell r="AL179">
            <v>9.784813204607834E-2</v>
          </cell>
          <cell r="AM179">
            <v>0.10104871463897822</v>
          </cell>
          <cell r="AN179">
            <v>0.10057867651769127</v>
          </cell>
          <cell r="AO179">
            <v>0.10072383106289495</v>
          </cell>
          <cell r="AP179">
            <v>8.74694441492187E-2</v>
          </cell>
          <cell r="AQ179">
            <v>8.825690770135225E-2</v>
          </cell>
          <cell r="AR179">
            <v>9.0915481406847326E-2</v>
          </cell>
          <cell r="AS179">
            <v>0.10434108173460774</v>
          </cell>
          <cell r="AT179">
            <v>0.11704834605597904</v>
          </cell>
          <cell r="AU179">
            <v>0.10824232569381878</v>
          </cell>
          <cell r="AV179">
            <v>0.11788956531026415</v>
          </cell>
          <cell r="AW179">
            <v>3.3257119102049555E-3</v>
          </cell>
          <cell r="AX179">
            <v>0.11428447509379215</v>
          </cell>
          <cell r="AY179">
            <v>0.12561268226656389</v>
          </cell>
          <cell r="AZ179">
            <v>9.6191190749405298E-2</v>
          </cell>
          <cell r="BA179">
            <v>0.10237927087645773</v>
          </cell>
          <cell r="BB179">
            <v>0.10775220712230928</v>
          </cell>
          <cell r="BC179">
            <v>0.10395280381922971</v>
          </cell>
          <cell r="BD179">
            <v>0.10944196327874765</v>
          </cell>
          <cell r="BE179">
            <v>0.1149357741529549</v>
          </cell>
          <cell r="BF179">
            <v>0.12271468273867821</v>
          </cell>
          <cell r="BG179">
            <v>0.12718641363641695</v>
          </cell>
          <cell r="BH179">
            <v>0.12985178941273334</v>
          </cell>
          <cell r="BI179">
            <v>0.12602045737828155</v>
          </cell>
          <cell r="BJ179">
            <v>0.12789711009698279</v>
          </cell>
          <cell r="BK179">
            <v>0.13354512185715214</v>
          </cell>
          <cell r="BL179">
            <v>0.13293108023453004</v>
          </cell>
          <cell r="BM179">
            <v>0.13002657452368563</v>
          </cell>
          <cell r="BN179">
            <v>0.10775220712230928</v>
          </cell>
          <cell r="BO179">
            <v>0.10017271157167527</v>
          </cell>
          <cell r="BP179">
            <v>0.11795274986576661</v>
          </cell>
          <cell r="BQ179">
            <v>0.13553826199740615</v>
          </cell>
          <cell r="BR179">
            <v>0.15189845228816348</v>
          </cell>
          <cell r="BS179">
            <v>0.14971431269773836</v>
          </cell>
          <cell r="BT179">
            <v>0.14576257971927284</v>
          </cell>
          <cell r="BU179">
            <v>8.3741191411289009E-2</v>
          </cell>
          <cell r="BV179">
            <v>0.14242186480533248</v>
          </cell>
          <cell r="BW179">
            <v>0.17254185162074637</v>
          </cell>
          <cell r="BX179">
            <v>0.12662512951389376</v>
          </cell>
          <cell r="BY179">
            <v>9.695072001416391E-2</v>
          </cell>
          <cell r="BZ179">
            <v>0.10941772151898742</v>
          </cell>
          <cell r="CA179">
            <v>0.10870144660641161</v>
          </cell>
          <cell r="CB179">
            <v>0.11182362564434989</v>
          </cell>
          <cell r="CC179">
            <v>0.11036865441423373</v>
          </cell>
          <cell r="CD179">
            <v>0.11775978809991587</v>
          </cell>
          <cell r="CE179">
            <v>0.11946635413895489</v>
          </cell>
          <cell r="CF179">
            <v>0.12157244617389931</v>
          </cell>
          <cell r="CG179">
            <v>0.11998977054302669</v>
          </cell>
          <cell r="CH179">
            <v>0.11920357391937648</v>
          </cell>
          <cell r="CI179">
            <v>0.1226226754202739</v>
          </cell>
          <cell r="CJ179">
            <v>0.12364506168960993</v>
          </cell>
          <cell r="CK179">
            <v>0.11907866028500633</v>
          </cell>
          <cell r="CL179">
            <v>0.10941772151898742</v>
          </cell>
          <cell r="CM179">
            <v>0.10804405409173284</v>
          </cell>
          <cell r="CN179">
            <v>0.11730074388947957</v>
          </cell>
          <cell r="CO179">
            <v>0.10627914542891122</v>
          </cell>
          <cell r="CP179">
            <v>0.14257054968570373</v>
          </cell>
          <cell r="CQ179">
            <v>0.12722920406941851</v>
          </cell>
          <cell r="CR179">
            <v>0.13298346552228302</v>
          </cell>
          <cell r="CS179">
            <v>0.10611852751885088</v>
          </cell>
          <cell r="CT179">
            <v>0.11328300411327547</v>
          </cell>
          <cell r="CU179">
            <v>0.14842563011454279</v>
          </cell>
          <cell r="CV179">
            <v>0.13278609908310365</v>
          </cell>
          <cell r="CW179">
            <v>6.7527626349247735E-2</v>
          </cell>
          <cell r="CX179">
            <v>9.1465089251524231E-2</v>
          </cell>
          <cell r="CY179">
            <v>7.4898898329883667E-2</v>
          </cell>
          <cell r="CZ179">
            <v>8.9226799919334299E-2</v>
          </cell>
          <cell r="DA179">
            <v>8.0801160706269456E-2</v>
          </cell>
          <cell r="DB179">
            <v>8.2825448243649027E-2</v>
          </cell>
          <cell r="DC179">
            <v>8.6898789783669592E-2</v>
          </cell>
          <cell r="DD179">
            <v>8.7139373566226003E-2</v>
          </cell>
          <cell r="DE179">
            <v>8.509314112160668E-2</v>
          </cell>
          <cell r="DF179">
            <v>8.7863835008171062E-2</v>
          </cell>
          <cell r="DG179">
            <v>8.7174179715590591E-2</v>
          </cell>
          <cell r="DH179">
            <v>8.7349511955518253E-2</v>
          </cell>
          <cell r="DI179">
            <v>8.472248687039384E-2</v>
          </cell>
          <cell r="DJ179">
            <v>9.1465089251524231E-2</v>
          </cell>
          <cell r="DK179">
            <v>6.0998651546880424E-2</v>
          </cell>
          <cell r="DL179">
            <v>0.11366917570899476</v>
          </cell>
          <cell r="DM179">
            <v>4.9972212039177663E-2</v>
          </cell>
          <cell r="DN179">
            <v>9.072391427618981E-2</v>
          </cell>
          <cell r="DO179">
            <v>0.10736798727518976</v>
          </cell>
          <cell r="DP179">
            <v>8.8698377291080141E-2</v>
          </cell>
          <cell r="DQ179">
            <v>6.1611129859878593E-2</v>
          </cell>
          <cell r="DR179">
            <v>0.10601116008132166</v>
          </cell>
          <cell r="DS179">
            <v>8.1829299115082577E-2</v>
          </cell>
          <cell r="DT179">
            <v>8.9109914743126975E-2</v>
          </cell>
          <cell r="DU179">
            <v>5.4386707212101496E-2</v>
          </cell>
        </row>
        <row r="180">
          <cell r="A180" t="str">
            <v>CE-APPARA-211</v>
          </cell>
          <cell r="B180" t="str">
            <v>CE</v>
          </cell>
          <cell r="C180" t="str">
            <v>APPARA</v>
          </cell>
          <cell r="D180">
            <v>211</v>
          </cell>
          <cell r="E180" t="str">
            <v>Costi di divisione</v>
          </cell>
          <cell r="F180">
            <v>0</v>
          </cell>
          <cell r="G180">
            <v>0</v>
          </cell>
          <cell r="H180">
            <v>0</v>
          </cell>
          <cell r="I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F180">
            <v>0</v>
          </cell>
          <cell r="BG180">
            <v>0</v>
          </cell>
          <cell r="BH180">
            <v>0</v>
          </cell>
          <cell r="BI180">
            <v>0</v>
          </cell>
          <cell r="BJ180">
            <v>0</v>
          </cell>
          <cell r="BK180">
            <v>0</v>
          </cell>
          <cell r="BL180">
            <v>0</v>
          </cell>
          <cell r="BM180">
            <v>0</v>
          </cell>
          <cell r="BN180">
            <v>0</v>
          </cell>
          <cell r="BO180">
            <v>0</v>
          </cell>
          <cell r="BP180">
            <v>0</v>
          </cell>
          <cell r="BQ180">
            <v>0</v>
          </cell>
          <cell r="BR180">
            <v>0</v>
          </cell>
          <cell r="BS180">
            <v>0</v>
          </cell>
          <cell r="BT180">
            <v>0</v>
          </cell>
          <cell r="BU180">
            <v>0</v>
          </cell>
          <cell r="BV180">
            <v>0</v>
          </cell>
          <cell r="BW180">
            <v>0</v>
          </cell>
          <cell r="BX180">
            <v>0</v>
          </cell>
          <cell r="BY180">
            <v>0</v>
          </cell>
          <cell r="CD180">
            <v>0</v>
          </cell>
          <cell r="CE180">
            <v>0</v>
          </cell>
          <cell r="CF180">
            <v>0</v>
          </cell>
          <cell r="CG180">
            <v>0</v>
          </cell>
          <cell r="CH180">
            <v>0</v>
          </cell>
          <cell r="CI180">
            <v>0</v>
          </cell>
          <cell r="CJ180">
            <v>0</v>
          </cell>
          <cell r="CK180">
            <v>0</v>
          </cell>
          <cell r="CL180">
            <v>0</v>
          </cell>
          <cell r="CM180">
            <v>0</v>
          </cell>
          <cell r="CN180">
            <v>0</v>
          </cell>
          <cell r="CO180">
            <v>0</v>
          </cell>
          <cell r="CP180">
            <v>0</v>
          </cell>
          <cell r="CQ180">
            <v>0</v>
          </cell>
          <cell r="CR180">
            <v>0</v>
          </cell>
          <cell r="CS180">
            <v>0</v>
          </cell>
          <cell r="CT180">
            <v>0</v>
          </cell>
          <cell r="CU180">
            <v>0</v>
          </cell>
          <cell r="CV180">
            <v>0</v>
          </cell>
          <cell r="CW180">
            <v>0</v>
          </cell>
          <cell r="DJ180">
            <v>0</v>
          </cell>
          <cell r="DK180">
            <v>0</v>
          </cell>
          <cell r="DL180">
            <v>0</v>
          </cell>
          <cell r="DM180">
            <v>0</v>
          </cell>
          <cell r="DN180">
            <v>0</v>
          </cell>
          <cell r="DO180">
            <v>0</v>
          </cell>
          <cell r="DP180">
            <v>0</v>
          </cell>
          <cell r="DQ180">
            <v>0</v>
          </cell>
          <cell r="DR180">
            <v>0</v>
          </cell>
          <cell r="DS180">
            <v>0</v>
          </cell>
          <cell r="DT180">
            <v>0</v>
          </cell>
          <cell r="DU180">
            <v>0</v>
          </cell>
        </row>
        <row r="181">
          <cell r="A181" t="str">
            <v>CE-APPARA-212</v>
          </cell>
          <cell r="B181" t="str">
            <v>CE</v>
          </cell>
          <cell r="C181" t="str">
            <v>APPARA</v>
          </cell>
          <cell r="D181">
            <v>212</v>
          </cell>
          <cell r="E181" t="str">
            <v>Risultato di divisione</v>
          </cell>
          <cell r="F181">
            <v>0.33886499999999997</v>
          </cell>
          <cell r="G181">
            <v>0.59667964000000207</v>
          </cell>
          <cell r="H181">
            <v>0.93591167999999725</v>
          </cell>
          <cell r="I181">
            <v>1.1193249700000005</v>
          </cell>
          <cell r="J181">
            <v>0</v>
          </cell>
          <cell r="K181">
            <v>0</v>
          </cell>
          <cell r="L181">
            <v>0</v>
          </cell>
          <cell r="M181">
            <v>0</v>
          </cell>
          <cell r="N181">
            <v>0</v>
          </cell>
          <cell r="O181">
            <v>0</v>
          </cell>
          <cell r="P181">
            <v>0</v>
          </cell>
          <cell r="Q181">
            <v>0</v>
          </cell>
          <cell r="R181">
            <v>0.33886499999999997</v>
          </cell>
          <cell r="S181">
            <v>0.25781464000000209</v>
          </cell>
          <cell r="T181">
            <v>0.33923203999999502</v>
          </cell>
          <cell r="U181">
            <v>0.1834132900000035</v>
          </cell>
          <cell r="V181">
            <v>-1.1193249700000005</v>
          </cell>
          <cell r="W181">
            <v>0</v>
          </cell>
          <cell r="X181">
            <v>0</v>
          </cell>
          <cell r="Y181">
            <v>0</v>
          </cell>
          <cell r="Z181">
            <v>0</v>
          </cell>
          <cell r="AA181">
            <v>0</v>
          </cell>
          <cell r="AB181">
            <v>0</v>
          </cell>
          <cell r="AC181">
            <v>0</v>
          </cell>
          <cell r="AD181">
            <v>0.32919999999999949</v>
          </cell>
          <cell r="AE181">
            <v>0.68950000000000033</v>
          </cell>
          <cell r="AF181">
            <v>1.0775000000000028</v>
          </cell>
          <cell r="AG181">
            <v>1.5349000000000028</v>
          </cell>
          <cell r="AH181">
            <v>2.0822999999999996</v>
          </cell>
          <cell r="AI181">
            <v>2.5748999999999995</v>
          </cell>
          <cell r="AJ181">
            <v>3.1268000000000011</v>
          </cell>
          <cell r="AK181">
            <v>3.1347999999999994</v>
          </cell>
          <cell r="AL181">
            <v>3.6618000000000039</v>
          </cell>
          <cell r="AM181">
            <v>4.2742999999999949</v>
          </cell>
          <cell r="AN181">
            <v>4.7102000000000004</v>
          </cell>
          <cell r="AO181">
            <v>5.1305999999999994</v>
          </cell>
          <cell r="AP181">
            <v>0.32919999999999949</v>
          </cell>
          <cell r="AQ181">
            <v>0.3603000000000004</v>
          </cell>
          <cell r="AR181">
            <v>0.38800000000000245</v>
          </cell>
          <cell r="AS181">
            <v>0.45740000000000003</v>
          </cell>
          <cell r="AT181">
            <v>0.54739999999999678</v>
          </cell>
          <cell r="AU181">
            <v>0.49260000000000015</v>
          </cell>
          <cell r="AV181">
            <v>0.55190000000000161</v>
          </cell>
          <cell r="AW181">
            <v>7.9999999999980087E-3</v>
          </cell>
          <cell r="AX181">
            <v>0.52700000000000458</v>
          </cell>
          <cell r="AY181">
            <v>0.61249999999999138</v>
          </cell>
          <cell r="AZ181">
            <v>0.43590000000000551</v>
          </cell>
          <cell r="BA181">
            <v>0.42039999999999811</v>
          </cell>
          <cell r="BB181">
            <v>0.43449999999999994</v>
          </cell>
          <cell r="BC181">
            <v>0.84049999999999991</v>
          </cell>
          <cell r="BD181">
            <v>1.4555999999999996</v>
          </cell>
          <cell r="BE181">
            <v>1.9363000000000008</v>
          </cell>
          <cell r="BF181">
            <v>2.6183999999999985</v>
          </cell>
          <cell r="BG181">
            <v>3.2524999999999999</v>
          </cell>
          <cell r="BH181">
            <v>3.8769380000000018</v>
          </cell>
          <cell r="BI181">
            <v>4.1035080000000024</v>
          </cell>
          <cell r="BJ181">
            <v>4.7026999999999983</v>
          </cell>
          <cell r="BK181">
            <v>5.6215580000000074</v>
          </cell>
          <cell r="BL181">
            <v>6.1405919999999945</v>
          </cell>
          <cell r="BM181">
            <v>6.5338666099999951</v>
          </cell>
          <cell r="BN181">
            <v>0.43449999999999994</v>
          </cell>
          <cell r="BO181">
            <v>0.40599999999999986</v>
          </cell>
          <cell r="BP181">
            <v>0.61509999999999976</v>
          </cell>
          <cell r="BQ181">
            <v>0.4807000000000009</v>
          </cell>
          <cell r="BR181">
            <v>0.68209999999999771</v>
          </cell>
          <cell r="BS181">
            <v>0.63410000000000133</v>
          </cell>
          <cell r="BT181">
            <v>0.62443800000000194</v>
          </cell>
          <cell r="BU181">
            <v>0.22657000000000088</v>
          </cell>
          <cell r="BV181">
            <v>0.59919199999999617</v>
          </cell>
          <cell r="BW181">
            <v>0.91885800000000772</v>
          </cell>
          <cell r="BX181">
            <v>0.51903399999998912</v>
          </cell>
          <cell r="BY181">
            <v>0.39327461000000019</v>
          </cell>
          <cell r="BZ181">
            <v>0.43220000000000031</v>
          </cell>
          <cell r="CA181">
            <v>0.89720000000000011</v>
          </cell>
          <cell r="CB181">
            <v>1.4491000000000014</v>
          </cell>
          <cell r="CC181">
            <v>1.9390999999999965</v>
          </cell>
          <cell r="CD181">
            <v>2.6853000000000016</v>
          </cell>
          <cell r="CE181">
            <v>3.3230999999999966</v>
          </cell>
          <cell r="CF181">
            <v>4.0058290000000003</v>
          </cell>
          <cell r="CG181">
            <v>4.4047850000000013</v>
          </cell>
          <cell r="CH181">
            <v>4.9570059999999971</v>
          </cell>
          <cell r="CI181">
            <v>5.7748709999999992</v>
          </cell>
          <cell r="CJ181">
            <v>6.4742999999999977</v>
          </cell>
          <cell r="CK181">
            <v>6.7875090000000018</v>
          </cell>
          <cell r="CL181">
            <v>0.43220000000000031</v>
          </cell>
          <cell r="CM181">
            <v>0.4649999999999998</v>
          </cell>
          <cell r="CN181">
            <v>0.55190000000000139</v>
          </cell>
          <cell r="CO181">
            <v>0.489999999999995</v>
          </cell>
          <cell r="CP181">
            <v>0.74620000000000508</v>
          </cell>
          <cell r="CQ181">
            <v>0.63779999999999482</v>
          </cell>
          <cell r="CR181">
            <v>0.68272900000000436</v>
          </cell>
          <cell r="CS181">
            <v>0.39895600000000053</v>
          </cell>
          <cell r="CT181">
            <v>0.55222099999999585</v>
          </cell>
          <cell r="CU181">
            <v>0.81786500000000206</v>
          </cell>
          <cell r="CV181">
            <v>0.69942899999999897</v>
          </cell>
          <cell r="CW181">
            <v>0.31320900000000318</v>
          </cell>
          <cell r="CX181">
            <v>0.3277110000000002</v>
          </cell>
          <cell r="CY181">
            <v>0.58817999999999981</v>
          </cell>
          <cell r="CZ181">
            <v>1.111439000000001</v>
          </cell>
          <cell r="DA181">
            <v>1.2815619999999994</v>
          </cell>
          <cell r="DB181">
            <v>1.6503469999999976</v>
          </cell>
          <cell r="DC181">
            <v>2.076079</v>
          </cell>
          <cell r="DD181">
            <v>2.403092</v>
          </cell>
          <cell r="DE181">
            <v>2.5511510000000013</v>
          </cell>
          <cell r="DF181">
            <v>3.0364050000000016</v>
          </cell>
          <cell r="DG181">
            <v>3.4012869999999991</v>
          </cell>
          <cell r="DH181">
            <v>3.7475700000000005</v>
          </cell>
          <cell r="DI181">
            <v>3.9496349999999945</v>
          </cell>
          <cell r="DJ181">
            <v>0.3277110000000002</v>
          </cell>
          <cell r="DK181">
            <v>0.26046900000000006</v>
          </cell>
          <cell r="DL181">
            <v>0.52325900000000114</v>
          </cell>
          <cell r="DM181">
            <v>0.17012299999999853</v>
          </cell>
          <cell r="DN181">
            <v>0.36878499999999803</v>
          </cell>
          <cell r="DO181">
            <v>0.42573200000000244</v>
          </cell>
          <cell r="DP181">
            <v>0.32701299999999967</v>
          </cell>
          <cell r="DQ181">
            <v>0.14805900000000144</v>
          </cell>
          <cell r="DR181">
            <v>0.48525400000000074</v>
          </cell>
          <cell r="DS181">
            <v>0.36488199999999749</v>
          </cell>
          <cell r="DT181">
            <v>0.34628300000000101</v>
          </cell>
          <cell r="DU181">
            <v>0.2020649999999945</v>
          </cell>
          <cell r="DV181">
            <v>0</v>
          </cell>
          <cell r="DW181">
            <v>0</v>
          </cell>
          <cell r="DX181">
            <v>0</v>
          </cell>
          <cell r="DY181">
            <v>0</v>
          </cell>
        </row>
        <row r="182">
          <cell r="A182" t="str">
            <v>CE-APPARA-213</v>
          </cell>
          <cell r="B182" t="str">
            <v>CE</v>
          </cell>
          <cell r="C182" t="str">
            <v>APPARA</v>
          </cell>
          <cell r="D182">
            <v>213</v>
          </cell>
          <cell r="E182" t="str">
            <v>RD %</v>
          </cell>
          <cell r="F182">
            <v>8.9029015842706338E-2</v>
          </cell>
          <cell r="G182">
            <v>8.0731826520265143E-2</v>
          </cell>
          <cell r="H182">
            <v>8.5647088526795895E-2</v>
          </cell>
          <cell r="I182">
            <v>7.3500756810093298E-2</v>
          </cell>
          <cell r="J182" t="e">
            <v>#DIV/0!</v>
          </cell>
          <cell r="K182" t="e">
            <v>#DIV/0!</v>
          </cell>
          <cell r="L182" t="e">
            <v>#DIV/0!</v>
          </cell>
          <cell r="M182" t="e">
            <v>#DIV/0!</v>
          </cell>
          <cell r="N182" t="e">
            <v>#DIV/0!</v>
          </cell>
          <cell r="O182" t="e">
            <v>#DIV/0!</v>
          </cell>
          <cell r="P182" t="e">
            <v>#DIV/0!</v>
          </cell>
          <cell r="Q182" t="e">
            <v>#DIV/0!</v>
          </cell>
          <cell r="R182">
            <v>8.9029015842706338E-2</v>
          </cell>
          <cell r="S182">
            <v>7.1921765680739505E-2</v>
          </cell>
          <cell r="T182">
            <v>9.5918990039022781E-2</v>
          </cell>
          <cell r="U182">
            <v>4.2642175637546756E-2</v>
          </cell>
          <cell r="V182">
            <v>7.3500756810093298E-2</v>
          </cell>
          <cell r="W182" t="e">
            <v>#DIV/0!</v>
          </cell>
          <cell r="X182" t="e">
            <v>#DIV/0!</v>
          </cell>
          <cell r="Y182" t="e">
            <v>#DIV/0!</v>
          </cell>
          <cell r="Z182" t="e">
            <v>#DIV/0!</v>
          </cell>
          <cell r="AA182" t="e">
            <v>#DIV/0!</v>
          </cell>
          <cell r="AB182" t="e">
            <v>#DIV/0!</v>
          </cell>
          <cell r="AC182" t="e">
            <v>#DIV/0!</v>
          </cell>
          <cell r="AD182">
            <v>8.74694441492187E-2</v>
          </cell>
          <cell r="AE182">
            <v>8.7879174101453017E-2</v>
          </cell>
          <cell r="AF182">
            <v>8.8948876065942081E-2</v>
          </cell>
          <cell r="AG182">
            <v>9.3038903099882567E-2</v>
          </cell>
          <cell r="AH182">
            <v>9.8341842156219134E-2</v>
          </cell>
          <cell r="AI182">
            <v>0.10009329446064137</v>
          </cell>
          <cell r="AJ182">
            <v>0.10283327577984974</v>
          </cell>
          <cell r="AK182">
            <v>9.5538217725222474E-2</v>
          </cell>
          <cell r="AL182">
            <v>9.784813204607834E-2</v>
          </cell>
          <cell r="AM182">
            <v>0.10104871463897822</v>
          </cell>
          <cell r="AN182">
            <v>0.10057867651769127</v>
          </cell>
          <cell r="AO182">
            <v>0.10072383106289495</v>
          </cell>
          <cell r="AP182">
            <v>8.74694441492187E-2</v>
          </cell>
          <cell r="AQ182">
            <v>8.825690770135225E-2</v>
          </cell>
          <cell r="AR182">
            <v>9.0915481406847326E-2</v>
          </cell>
          <cell r="AS182">
            <v>0.10434108173460774</v>
          </cell>
          <cell r="AT182">
            <v>0.11704834605597904</v>
          </cell>
          <cell r="AU182">
            <v>0.10824232569381878</v>
          </cell>
          <cell r="AV182">
            <v>0.11788956531026415</v>
          </cell>
          <cell r="AW182">
            <v>3.3257119102049555E-3</v>
          </cell>
          <cell r="AX182">
            <v>0.11428447509379215</v>
          </cell>
          <cell r="AY182">
            <v>0.12561268226656389</v>
          </cell>
          <cell r="AZ182">
            <v>9.6191190749405298E-2</v>
          </cell>
          <cell r="BA182">
            <v>0.10237927087645773</v>
          </cell>
          <cell r="BB182">
            <v>0.10775220712230928</v>
          </cell>
          <cell r="BC182">
            <v>0.10395280381922971</v>
          </cell>
          <cell r="BD182">
            <v>0.10944196327874765</v>
          </cell>
          <cell r="BE182">
            <v>0.1149357741529549</v>
          </cell>
          <cell r="BF182">
            <v>0.12271468273867821</v>
          </cell>
          <cell r="BG182">
            <v>0.12718641363641695</v>
          </cell>
          <cell r="BH182">
            <v>0.12985178941273334</v>
          </cell>
          <cell r="BI182">
            <v>0.12602045737828155</v>
          </cell>
          <cell r="BJ182">
            <v>0.12789711009698279</v>
          </cell>
          <cell r="BK182">
            <v>0.13354512185715214</v>
          </cell>
          <cell r="BL182">
            <v>0.13293108023453004</v>
          </cell>
          <cell r="BM182">
            <v>0.13002657452368563</v>
          </cell>
          <cell r="BN182">
            <v>0.10775220712230928</v>
          </cell>
          <cell r="BO182">
            <v>0.10017271157167527</v>
          </cell>
          <cell r="BP182">
            <v>0.11795274986576661</v>
          </cell>
          <cell r="BQ182">
            <v>0.13553826199740615</v>
          </cell>
          <cell r="BR182">
            <v>0.15189845228816348</v>
          </cell>
          <cell r="BS182">
            <v>0.14971431269773836</v>
          </cell>
          <cell r="BT182">
            <v>0.14576257971927284</v>
          </cell>
          <cell r="BU182">
            <v>8.3741191411289009E-2</v>
          </cell>
          <cell r="BV182">
            <v>0.14242186480533248</v>
          </cell>
          <cell r="BW182">
            <v>0.17254185162074637</v>
          </cell>
          <cell r="BX182">
            <v>0.12662512951389376</v>
          </cell>
          <cell r="BY182">
            <v>9.695072001416391E-2</v>
          </cell>
          <cell r="BZ182">
            <v>0.10941772151898742</v>
          </cell>
          <cell r="CA182">
            <v>0.10870144660641161</v>
          </cell>
          <cell r="CB182">
            <v>0.11182362564434989</v>
          </cell>
          <cell r="CC182">
            <v>0.11036865441423373</v>
          </cell>
          <cell r="CD182">
            <v>0.11775978809991587</v>
          </cell>
          <cell r="CE182">
            <v>0.11946635413895489</v>
          </cell>
          <cell r="CF182">
            <v>0.12157244617389931</v>
          </cell>
          <cell r="CG182">
            <v>0.11998977054302669</v>
          </cell>
          <cell r="CH182">
            <v>0.11920357391937648</v>
          </cell>
          <cell r="CI182">
            <v>0.1226226754202739</v>
          </cell>
          <cell r="CJ182">
            <v>0.12364506168960993</v>
          </cell>
          <cell r="CK182">
            <v>0.11907866028500633</v>
          </cell>
          <cell r="CL182">
            <v>0.10941772151898742</v>
          </cell>
          <cell r="CM182">
            <v>0.10804405409173284</v>
          </cell>
          <cell r="CN182">
            <v>0.11730074388947957</v>
          </cell>
          <cell r="CO182">
            <v>0.10627914542891122</v>
          </cell>
          <cell r="CP182">
            <v>0.14257054968570373</v>
          </cell>
          <cell r="CQ182">
            <v>0.12722920406941851</v>
          </cell>
          <cell r="CR182">
            <v>0.13298346552228302</v>
          </cell>
          <cell r="CS182">
            <v>0.10611852751885088</v>
          </cell>
          <cell r="CT182">
            <v>0.11328300411327547</v>
          </cell>
          <cell r="CU182">
            <v>0.14842563011454279</v>
          </cell>
          <cell r="CV182">
            <v>0.13278609908310365</v>
          </cell>
          <cell r="CW182">
            <v>6.7527626349247735E-2</v>
          </cell>
          <cell r="CX182">
            <v>9.1465089251524231E-2</v>
          </cell>
          <cell r="CY182">
            <v>7.4898898329883667E-2</v>
          </cell>
          <cell r="CZ182">
            <v>8.9226799919334299E-2</v>
          </cell>
          <cell r="DA182">
            <v>8.0801160706269456E-2</v>
          </cell>
          <cell r="DB182">
            <v>8.2825448243649027E-2</v>
          </cell>
          <cell r="DC182">
            <v>8.6898789783669592E-2</v>
          </cell>
          <cell r="DD182">
            <v>8.7139373566226003E-2</v>
          </cell>
          <cell r="DE182">
            <v>8.509314112160668E-2</v>
          </cell>
          <cell r="DF182">
            <v>8.7863835008171062E-2</v>
          </cell>
          <cell r="DG182">
            <v>8.7174179715590591E-2</v>
          </cell>
          <cell r="DH182">
            <v>8.7349511955518253E-2</v>
          </cell>
          <cell r="DI182">
            <v>8.472248687039384E-2</v>
          </cell>
          <cell r="DJ182">
            <v>9.1465089251524231E-2</v>
          </cell>
          <cell r="DK182">
            <v>6.0998651546880424E-2</v>
          </cell>
          <cell r="DL182">
            <v>0.11366917570899476</v>
          </cell>
          <cell r="DM182">
            <v>4.9972212039177663E-2</v>
          </cell>
          <cell r="DN182">
            <v>9.072391427618981E-2</v>
          </cell>
          <cell r="DO182">
            <v>0.10736798727518976</v>
          </cell>
          <cell r="DP182">
            <v>8.8698377291080141E-2</v>
          </cell>
          <cell r="DQ182">
            <v>6.1611129859878593E-2</v>
          </cell>
          <cell r="DR182">
            <v>0.10601116008132166</v>
          </cell>
          <cell r="DS182">
            <v>8.1829299115082577E-2</v>
          </cell>
          <cell r="DT182">
            <v>8.9109914743126975E-2</v>
          </cell>
          <cell r="DU182">
            <v>5.4386707212101496E-2</v>
          </cell>
          <cell r="DV182" t="e">
            <v>#DIV/0!</v>
          </cell>
          <cell r="DW182" t="e">
            <v>#DIV/0!</v>
          </cell>
          <cell r="DX182" t="e">
            <v>#DIV/0!</v>
          </cell>
          <cell r="DY182" t="e">
            <v>#DIV/0!</v>
          </cell>
        </row>
        <row r="183">
          <cell r="A183" t="str">
            <v>CE-APPARA-220</v>
          </cell>
          <cell r="B183" t="str">
            <v>CE</v>
          </cell>
          <cell r="C183" t="str">
            <v>APPARA</v>
          </cell>
          <cell r="D183">
            <v>220</v>
          </cell>
          <cell r="E183" t="str">
            <v>Spese Generali</v>
          </cell>
          <cell r="F183">
            <v>-0.33533600000000002</v>
          </cell>
          <cell r="G183">
            <v>-0.63414400000000004</v>
          </cell>
          <cell r="H183">
            <v>-0.93769299999999989</v>
          </cell>
          <cell r="I183">
            <v>-1.3302860000000001</v>
          </cell>
          <cell r="R183">
            <v>-0.33533600000000002</v>
          </cell>
          <cell r="S183">
            <v>-0.29880800000000002</v>
          </cell>
          <cell r="T183">
            <v>-0.30354899999999985</v>
          </cell>
          <cell r="U183">
            <v>-0.39259300000000019</v>
          </cell>
          <cell r="V183">
            <v>1.3302860000000001</v>
          </cell>
          <cell r="W183">
            <v>0</v>
          </cell>
          <cell r="X183">
            <v>0</v>
          </cell>
          <cell r="Y183">
            <v>0</v>
          </cell>
          <cell r="Z183">
            <v>0</v>
          </cell>
          <cell r="AA183">
            <v>0</v>
          </cell>
          <cell r="AB183">
            <v>0</v>
          </cell>
          <cell r="AC183">
            <v>0</v>
          </cell>
          <cell r="AD183">
            <v>-0.3271</v>
          </cell>
          <cell r="AE183">
            <v>-0.64290000000000003</v>
          </cell>
          <cell r="AF183">
            <v>-0.94899999999999995</v>
          </cell>
          <cell r="AG183">
            <v>-1.2686999999999999</v>
          </cell>
          <cell r="AH183">
            <v>-1.5877999999999999</v>
          </cell>
          <cell r="AI183">
            <v>-1.8912</v>
          </cell>
          <cell r="AJ183">
            <v>-2.2164999999999999</v>
          </cell>
          <cell r="AK183">
            <v>-2.4146999999999998</v>
          </cell>
          <cell r="AL183">
            <v>-2.7203000000000004</v>
          </cell>
          <cell r="AM183">
            <v>-3.0545</v>
          </cell>
          <cell r="AN183">
            <v>-3.3683000000000001</v>
          </cell>
          <cell r="AO183">
            <v>-3.6456</v>
          </cell>
          <cell r="AP183">
            <v>-0.3271</v>
          </cell>
          <cell r="AQ183">
            <v>-0.31580000000000003</v>
          </cell>
          <cell r="AR183">
            <v>-0.30609999999999993</v>
          </cell>
          <cell r="AS183">
            <v>-0.31969999999999998</v>
          </cell>
          <cell r="AT183">
            <v>-0.31909999999999994</v>
          </cell>
          <cell r="AU183">
            <v>-0.30340000000000011</v>
          </cell>
          <cell r="AV183">
            <v>-0.32529999999999992</v>
          </cell>
          <cell r="AW183">
            <v>-0.19819999999999993</v>
          </cell>
          <cell r="AX183">
            <v>-0.30560000000000054</v>
          </cell>
          <cell r="AY183">
            <v>-0.33419999999999961</v>
          </cell>
          <cell r="AZ183">
            <v>-0.31380000000000008</v>
          </cell>
          <cell r="BA183">
            <v>-0.27729999999999988</v>
          </cell>
          <cell r="BB183">
            <v>-0.2959</v>
          </cell>
          <cell r="BC183">
            <v>-0.59639500000000001</v>
          </cell>
          <cell r="BD183">
            <v>-0.95274700000000001</v>
          </cell>
          <cell r="BE183">
            <v>-1.211802</v>
          </cell>
          <cell r="BF183">
            <v>-1.4866999999999999</v>
          </cell>
          <cell r="BG183">
            <v>-1.752273</v>
          </cell>
          <cell r="BH183">
            <v>-2.0327760000000001</v>
          </cell>
          <cell r="BI183">
            <v>-2.2310859999999999</v>
          </cell>
          <cell r="BJ183">
            <v>-2.5263</v>
          </cell>
          <cell r="BK183">
            <v>-2.8550450000000001</v>
          </cell>
          <cell r="BL183">
            <v>-3.127043</v>
          </cell>
          <cell r="BM183">
            <v>-3.5116309500000003</v>
          </cell>
          <cell r="BN183">
            <v>-0.2959</v>
          </cell>
          <cell r="BO183">
            <v>-0.30049500000000001</v>
          </cell>
          <cell r="BP183">
            <v>-0.356352</v>
          </cell>
          <cell r="BQ183">
            <v>-0.25905500000000004</v>
          </cell>
          <cell r="BR183">
            <v>-0.27489799999999986</v>
          </cell>
          <cell r="BS183">
            <v>-0.26557300000000006</v>
          </cell>
          <cell r="BT183">
            <v>-0.28050300000000017</v>
          </cell>
          <cell r="BU183">
            <v>-0.19830999999999976</v>
          </cell>
          <cell r="BV183">
            <v>-0.29521400000000009</v>
          </cell>
          <cell r="BW183">
            <v>-0.32874500000000006</v>
          </cell>
          <cell r="BX183">
            <v>-0.27199799999999996</v>
          </cell>
          <cell r="BY183">
            <v>-0.38458795000000023</v>
          </cell>
          <cell r="BZ183">
            <v>-0.29699999999999999</v>
          </cell>
          <cell r="CA183">
            <v>-0.67020000000000002</v>
          </cell>
          <cell r="CB183">
            <v>-1.0347</v>
          </cell>
          <cell r="CC183">
            <v>-1.3989</v>
          </cell>
          <cell r="CD183">
            <v>-1.5967</v>
          </cell>
          <cell r="CE183">
            <v>-1.9142999999999999</v>
          </cell>
          <cell r="CF183">
            <v>-2.2342759999999999</v>
          </cell>
          <cell r="CG183">
            <v>-2.4866670000000002</v>
          </cell>
          <cell r="CH183">
            <v>-2.804999</v>
          </cell>
          <cell r="CI183">
            <v>-3.1221960000000002</v>
          </cell>
          <cell r="CJ183">
            <v>-3.4282330000000001</v>
          </cell>
          <cell r="CK183">
            <v>-3.7296469999999999</v>
          </cell>
          <cell r="CL183">
            <v>-0.29699999999999999</v>
          </cell>
          <cell r="CM183">
            <v>-0.37320000000000003</v>
          </cell>
          <cell r="CN183">
            <v>-0.36449999999999994</v>
          </cell>
          <cell r="CO183">
            <v>-0.36420000000000008</v>
          </cell>
          <cell r="CP183">
            <v>-0.19779999999999998</v>
          </cell>
          <cell r="CQ183">
            <v>-0.31759999999999988</v>
          </cell>
          <cell r="CR183">
            <v>-0.31997600000000004</v>
          </cell>
          <cell r="CS183">
            <v>-0.25239100000000025</v>
          </cell>
          <cell r="CT183">
            <v>-0.31833199999999984</v>
          </cell>
          <cell r="CU183">
            <v>-0.31719700000000017</v>
          </cell>
          <cell r="CV183">
            <v>-0.30603699999999989</v>
          </cell>
          <cell r="CW183">
            <v>-0.30141399999999985</v>
          </cell>
          <cell r="CX183">
            <v>-0.296182</v>
          </cell>
          <cell r="CY183">
            <v>-0.63234500000000005</v>
          </cell>
          <cell r="CZ183">
            <v>-0.96981899999999999</v>
          </cell>
          <cell r="DA183">
            <v>-1.2751490000000001</v>
          </cell>
          <cell r="DB183">
            <v>-1.576619</v>
          </cell>
          <cell r="DC183">
            <v>-1.8649009999999999</v>
          </cell>
          <cell r="DD183">
            <v>-2.1827559999999999</v>
          </cell>
          <cell r="DE183">
            <v>-2.3933059999999999</v>
          </cell>
          <cell r="DF183">
            <v>-2.67238</v>
          </cell>
          <cell r="DG183">
            <v>-2.9816940000000001</v>
          </cell>
          <cell r="DH183">
            <v>-3.26187</v>
          </cell>
          <cell r="DI183">
            <v>-3.51667</v>
          </cell>
          <cell r="DJ183">
            <v>-0.296182</v>
          </cell>
          <cell r="DK183">
            <v>-0.33616300000000005</v>
          </cell>
          <cell r="DL183">
            <v>-0.33747399999999994</v>
          </cell>
          <cell r="DM183">
            <v>-0.3053300000000001</v>
          </cell>
          <cell r="DN183">
            <v>-0.3014699999999999</v>
          </cell>
          <cell r="DO183">
            <v>-0.28828199999999993</v>
          </cell>
          <cell r="DP183">
            <v>-0.317855</v>
          </cell>
          <cell r="DQ183">
            <v>-0.21055000000000001</v>
          </cell>
          <cell r="DR183">
            <v>-0.27907400000000004</v>
          </cell>
          <cell r="DS183">
            <v>-0.30931400000000009</v>
          </cell>
          <cell r="DT183">
            <v>-0.28017599999999998</v>
          </cell>
          <cell r="DU183">
            <v>-0.25479999999999992</v>
          </cell>
        </row>
        <row r="184">
          <cell r="A184" t="str">
            <v>CE-APPARA-230</v>
          </cell>
          <cell r="B184" t="str">
            <v>CE</v>
          </cell>
          <cell r="C184" t="str">
            <v>APPARA</v>
          </cell>
          <cell r="D184">
            <v>230</v>
          </cell>
          <cell r="E184" t="str">
            <v>Risultato Operativo pre IAS</v>
          </cell>
          <cell r="F184">
            <v>3.5289999999999488E-3</v>
          </cell>
          <cell r="G184">
            <v>-3.7464359999997976E-2</v>
          </cell>
          <cell r="H184">
            <v>-1.7813200000026397E-3</v>
          </cell>
          <cell r="I184">
            <v>-0.21096102999999955</v>
          </cell>
          <cell r="J184">
            <v>0</v>
          </cell>
          <cell r="K184">
            <v>0</v>
          </cell>
          <cell r="L184">
            <v>0</v>
          </cell>
          <cell r="M184">
            <v>0</v>
          </cell>
          <cell r="N184">
            <v>0</v>
          </cell>
          <cell r="O184">
            <v>0</v>
          </cell>
          <cell r="P184">
            <v>0</v>
          </cell>
          <cell r="Q184">
            <v>0</v>
          </cell>
          <cell r="R184">
            <v>3.5289999999999488E-3</v>
          </cell>
          <cell r="S184">
            <v>-4.0993359999997925E-2</v>
          </cell>
          <cell r="T184">
            <v>3.568303999999517E-2</v>
          </cell>
          <cell r="U184">
            <v>-0.20917970999999669</v>
          </cell>
          <cell r="V184">
            <v>0.21096102999999955</v>
          </cell>
          <cell r="W184">
            <v>0</v>
          </cell>
          <cell r="X184">
            <v>0</v>
          </cell>
          <cell r="Y184">
            <v>0</v>
          </cell>
          <cell r="Z184">
            <v>0</v>
          </cell>
          <cell r="AA184">
            <v>0</v>
          </cell>
          <cell r="AB184">
            <v>0</v>
          </cell>
          <cell r="AC184">
            <v>0</v>
          </cell>
          <cell r="AD184">
            <v>2.0999999999994912E-3</v>
          </cell>
          <cell r="AE184">
            <v>4.6600000000000308E-2</v>
          </cell>
          <cell r="AF184">
            <v>0.12850000000000283</v>
          </cell>
          <cell r="AG184">
            <v>0.26620000000000288</v>
          </cell>
          <cell r="AH184">
            <v>0.49449999999999972</v>
          </cell>
          <cell r="AI184">
            <v>0.68369999999999953</v>
          </cell>
          <cell r="AJ184">
            <v>0.91030000000000122</v>
          </cell>
          <cell r="AK184">
            <v>0.72009999999999952</v>
          </cell>
          <cell r="AL184">
            <v>0.94150000000000356</v>
          </cell>
          <cell r="AM184">
            <v>1.2197999999999949</v>
          </cell>
          <cell r="AN184">
            <v>1.3419000000000003</v>
          </cell>
          <cell r="AO184">
            <v>1.4849999999999994</v>
          </cell>
          <cell r="AP184">
            <v>2.0999999999994912E-3</v>
          </cell>
          <cell r="AQ184">
            <v>4.4500000000000373E-2</v>
          </cell>
          <cell r="AR184">
            <v>8.1900000000002526E-2</v>
          </cell>
          <cell r="AS184">
            <v>0.13770000000000004</v>
          </cell>
          <cell r="AT184">
            <v>0.22829999999999684</v>
          </cell>
          <cell r="AU184">
            <v>0.18920000000000003</v>
          </cell>
          <cell r="AV184">
            <v>0.22660000000000169</v>
          </cell>
          <cell r="AW184">
            <v>-0.19020000000000192</v>
          </cell>
          <cell r="AX184">
            <v>0.22140000000000404</v>
          </cell>
          <cell r="AY184">
            <v>0.27829999999999178</v>
          </cell>
          <cell r="AZ184">
            <v>0.12210000000000543</v>
          </cell>
          <cell r="BA184">
            <v>0.14309999999999823</v>
          </cell>
          <cell r="BB184">
            <v>0.13859999999999995</v>
          </cell>
          <cell r="BC184">
            <v>0.24410499999999991</v>
          </cell>
          <cell r="BD184">
            <v>0.50285299999999955</v>
          </cell>
          <cell r="BE184">
            <v>0.72449800000000075</v>
          </cell>
          <cell r="BF184">
            <v>1.1316999999999986</v>
          </cell>
          <cell r="BG184">
            <v>1.500227</v>
          </cell>
          <cell r="BH184">
            <v>1.8441620000000016</v>
          </cell>
          <cell r="BI184">
            <v>1.8724220000000025</v>
          </cell>
          <cell r="BJ184">
            <v>2.1763999999999983</v>
          </cell>
          <cell r="BK184">
            <v>2.7665130000000073</v>
          </cell>
          <cell r="BL184">
            <v>3.0135489999999945</v>
          </cell>
          <cell r="BM184">
            <v>3.0222356599999949</v>
          </cell>
          <cell r="BN184">
            <v>0.13859999999999995</v>
          </cell>
          <cell r="BO184">
            <v>0.10550499999999985</v>
          </cell>
          <cell r="BP184">
            <v>0.25874799999999976</v>
          </cell>
          <cell r="BQ184">
            <v>0.22164500000000087</v>
          </cell>
          <cell r="BR184">
            <v>0.40720199999999784</v>
          </cell>
          <cell r="BS184">
            <v>0.36852700000000127</v>
          </cell>
          <cell r="BT184">
            <v>0.34393500000000177</v>
          </cell>
          <cell r="BU184">
            <v>2.8260000000001118E-2</v>
          </cell>
          <cell r="BV184">
            <v>0.30397799999999608</v>
          </cell>
          <cell r="BW184">
            <v>0.59011300000000766</v>
          </cell>
          <cell r="BX184">
            <v>0.24703599999998915</v>
          </cell>
          <cell r="BY184">
            <v>8.6866599999999572E-3</v>
          </cell>
          <cell r="BZ184">
            <v>0.13520000000000032</v>
          </cell>
          <cell r="CA184">
            <v>0.22700000000000009</v>
          </cell>
          <cell r="CB184">
            <v>0.41440000000000143</v>
          </cell>
          <cell r="CC184">
            <v>0.54019999999999646</v>
          </cell>
          <cell r="CD184">
            <v>1.0886000000000016</v>
          </cell>
          <cell r="CE184">
            <v>1.4087999999999967</v>
          </cell>
          <cell r="CF184">
            <v>1.7715530000000004</v>
          </cell>
          <cell r="CG184">
            <v>1.9181180000000011</v>
          </cell>
          <cell r="CH184">
            <v>2.1520069999999971</v>
          </cell>
          <cell r="CI184">
            <v>2.652674999999999</v>
          </cell>
          <cell r="CJ184">
            <v>3.0460669999999976</v>
          </cell>
          <cell r="CK184">
            <v>3.0578620000000019</v>
          </cell>
          <cell r="CL184">
            <v>0.13520000000000032</v>
          </cell>
          <cell r="CM184">
            <v>9.1799999999999771E-2</v>
          </cell>
          <cell r="CN184">
            <v>0.18740000000000145</v>
          </cell>
          <cell r="CO184">
            <v>0.12579999999999492</v>
          </cell>
          <cell r="CP184">
            <v>0.54840000000000511</v>
          </cell>
          <cell r="CQ184">
            <v>0.32019999999999493</v>
          </cell>
          <cell r="CR184">
            <v>0.36275300000000432</v>
          </cell>
          <cell r="CS184">
            <v>0.14656500000000028</v>
          </cell>
          <cell r="CT184">
            <v>0.23388899999999602</v>
          </cell>
          <cell r="CU184">
            <v>0.50066800000000189</v>
          </cell>
          <cell r="CV184">
            <v>0.39339199999999908</v>
          </cell>
          <cell r="CW184">
            <v>1.1795000000003331E-2</v>
          </cell>
          <cell r="CX184">
            <v>3.1529000000000196E-2</v>
          </cell>
          <cell r="CY184">
            <v>-4.4165000000000232E-2</v>
          </cell>
          <cell r="CZ184">
            <v>0.14162000000000097</v>
          </cell>
          <cell r="DA184">
            <v>6.4129999999993359E-3</v>
          </cell>
          <cell r="DB184">
            <v>7.3727999999997573E-2</v>
          </cell>
          <cell r="DC184">
            <v>0.21117800000000009</v>
          </cell>
          <cell r="DD184">
            <v>0.22033600000000009</v>
          </cell>
          <cell r="DE184">
            <v>0.15784500000000135</v>
          </cell>
          <cell r="DF184">
            <v>0.3640250000000016</v>
          </cell>
          <cell r="DG184">
            <v>0.41959299999999899</v>
          </cell>
          <cell r="DH184">
            <v>0.48570000000000046</v>
          </cell>
          <cell r="DI184">
            <v>0.43296499999999449</v>
          </cell>
          <cell r="DJ184">
            <v>3.1529000000000196E-2</v>
          </cell>
          <cell r="DK184">
            <v>-7.5693999999999984E-2</v>
          </cell>
          <cell r="DL184">
            <v>0.1857850000000012</v>
          </cell>
          <cell r="DM184">
            <v>-0.13520700000000158</v>
          </cell>
          <cell r="DN184">
            <v>6.7314999999998126E-2</v>
          </cell>
          <cell r="DO184">
            <v>0.13745000000000251</v>
          </cell>
          <cell r="DP184">
            <v>9.1579999999996664E-3</v>
          </cell>
          <cell r="DQ184">
            <v>-6.2490999999998575E-2</v>
          </cell>
          <cell r="DR184">
            <v>0.2061800000000007</v>
          </cell>
          <cell r="DS184">
            <v>5.5567999999997397E-2</v>
          </cell>
          <cell r="DT184">
            <v>6.6107000000001026E-2</v>
          </cell>
          <cell r="DU184">
            <v>-5.2735000000005416E-2</v>
          </cell>
          <cell r="DV184">
            <v>0</v>
          </cell>
          <cell r="DW184">
            <v>0</v>
          </cell>
          <cell r="DX184">
            <v>0</v>
          </cell>
          <cell r="DY184">
            <v>0</v>
          </cell>
        </row>
        <row r="185">
          <cell r="A185" t="str">
            <v>CE-APPARA-240</v>
          </cell>
          <cell r="B185" t="str">
            <v>CE</v>
          </cell>
          <cell r="C185" t="str">
            <v>APPARA</v>
          </cell>
          <cell r="D185">
            <v>240</v>
          </cell>
          <cell r="E185" t="str">
            <v>RO % pre-IAS</v>
          </cell>
          <cell r="F185">
            <v>9.2716390571143711E-4</v>
          </cell>
          <cell r="G185">
            <v>-5.0689951683496135E-3</v>
          </cell>
          <cell r="H185">
            <v>-1.630120394851559E-4</v>
          </cell>
          <cell r="I185">
            <v>-1.3852809307413875E-2</v>
          </cell>
          <cell r="J185" t="e">
            <v>#DIV/0!</v>
          </cell>
          <cell r="K185" t="e">
            <v>#DIV/0!</v>
          </cell>
          <cell r="L185" t="e">
            <v>#DIV/0!</v>
          </cell>
          <cell r="M185" t="e">
            <v>#DIV/0!</v>
          </cell>
          <cell r="N185" t="e">
            <v>#DIV/0!</v>
          </cell>
          <cell r="O185" t="e">
            <v>#DIV/0!</v>
          </cell>
          <cell r="P185" t="e">
            <v>#DIV/0!</v>
          </cell>
          <cell r="Q185" t="e">
            <v>#DIV/0!</v>
          </cell>
          <cell r="R185">
            <v>9.2716390571143711E-4</v>
          </cell>
          <cell r="S185">
            <v>-1.1435792910697493E-2</v>
          </cell>
          <cell r="T185">
            <v>1.0089498498790499E-2</v>
          </cell>
          <cell r="U185">
            <v>-4.8632669604426068E-2</v>
          </cell>
          <cell r="V185">
            <v>-1.3852809307413875E-2</v>
          </cell>
          <cell r="W185" t="e">
            <v>#DIV/0!</v>
          </cell>
          <cell r="X185" t="e">
            <v>#DIV/0!</v>
          </cell>
          <cell r="Y185" t="e">
            <v>#DIV/0!</v>
          </cell>
          <cell r="Z185" t="e">
            <v>#DIV/0!</v>
          </cell>
          <cell r="AA185" t="e">
            <v>#DIV/0!</v>
          </cell>
          <cell r="AB185" t="e">
            <v>#DIV/0!</v>
          </cell>
          <cell r="AC185" t="e">
            <v>#DIV/0!</v>
          </cell>
          <cell r="AD185">
            <v>5.5797640556900076E-4</v>
          </cell>
          <cell r="AE185">
            <v>5.9393321437675641E-3</v>
          </cell>
          <cell r="AF185">
            <v>1.0607824199047593E-2</v>
          </cell>
          <cell r="AG185">
            <v>1.6135875956211455E-2</v>
          </cell>
          <cell r="AH185">
            <v>2.335400323980711E-2</v>
          </cell>
          <cell r="AI185">
            <v>2.6577259475218638E-2</v>
          </cell>
          <cell r="AJ185">
            <v>2.9937677799154825E-2</v>
          </cell>
          <cell r="AK185">
            <v>2.1946239180787502E-2</v>
          </cell>
          <cell r="AL185">
            <v>2.5158123415091761E-2</v>
          </cell>
          <cell r="AM185">
            <v>2.883728847217679E-2</v>
          </cell>
          <cell r="AN185">
            <v>2.8654096645384472E-2</v>
          </cell>
          <cell r="AO185">
            <v>2.9153488700814519E-2</v>
          </cell>
          <cell r="AP185">
            <v>5.5797640556900076E-4</v>
          </cell>
          <cell r="AQ185">
            <v>1.0900450715265622E-2</v>
          </cell>
          <cell r="AR185">
            <v>1.9190664760878811E-2</v>
          </cell>
          <cell r="AS185">
            <v>3.141182106439766E-2</v>
          </cell>
          <cell r="AT185">
            <v>4.8816473154146514E-2</v>
          </cell>
          <cell r="AU185">
            <v>4.1574194115449679E-2</v>
          </cell>
          <cell r="AV185">
            <v>4.840328954394995E-2</v>
          </cell>
          <cell r="AW185">
            <v>-7.9068800665143296E-2</v>
          </cell>
          <cell r="AX185">
            <v>4.8012491054584105E-2</v>
          </cell>
          <cell r="AY185">
            <v>5.7074301183321123E-2</v>
          </cell>
          <cell r="AZ185">
            <v>2.6944125695119892E-2</v>
          </cell>
          <cell r="BA185">
            <v>3.4848890728879603E-2</v>
          </cell>
          <cell r="BB185">
            <v>3.4371590120027759E-2</v>
          </cell>
          <cell r="BC185">
            <v>3.0190837806416491E-2</v>
          </cell>
          <cell r="BD185">
            <v>3.7807927700335302E-2</v>
          </cell>
          <cell r="BE185">
            <v>4.3005081083647971E-2</v>
          </cell>
          <cell r="BF185">
            <v>5.3038575639841906E-2</v>
          </cell>
          <cell r="BG185">
            <v>5.8665178100083287E-2</v>
          </cell>
          <cell r="BH185">
            <v>6.1767233746571462E-2</v>
          </cell>
          <cell r="BI185">
            <v>5.7502867508764904E-2</v>
          </cell>
          <cell r="BJ185">
            <v>5.9190522554080256E-2</v>
          </cell>
          <cell r="BK185">
            <v>6.5720982635845082E-2</v>
          </cell>
          <cell r="BL185">
            <v>6.5237085269577819E-2</v>
          </cell>
          <cell r="BM185">
            <v>6.0143705669119842E-2</v>
          </cell>
          <cell r="BN185">
            <v>3.4371590120027759E-2</v>
          </cell>
          <cell r="BO185">
            <v>2.6031334813718197E-2</v>
          </cell>
          <cell r="BP185">
            <v>4.9618010278438242E-2</v>
          </cell>
          <cell r="BQ185">
            <v>6.2495065696723841E-2</v>
          </cell>
          <cell r="BR185">
            <v>9.0680770515532361E-2</v>
          </cell>
          <cell r="BS185">
            <v>8.7011144165840562E-2</v>
          </cell>
          <cell r="BT185">
            <v>8.0284756622351947E-2</v>
          </cell>
          <cell r="BU185">
            <v>1.0445010677861639E-2</v>
          </cell>
          <cell r="BV185">
            <v>7.2252489385364077E-2</v>
          </cell>
          <cell r="BW185">
            <v>0.11081058192394687</v>
          </cell>
          <cell r="BX185">
            <v>6.0267661645660095E-2</v>
          </cell>
          <cell r="BY185">
            <v>2.1414500710285685E-3</v>
          </cell>
          <cell r="BZ185">
            <v>3.4227848101265904E-2</v>
          </cell>
          <cell r="CA185">
            <v>2.7502483704475524E-2</v>
          </cell>
          <cell r="CB185">
            <v>3.1978269592863644E-2</v>
          </cell>
          <cell r="CC185">
            <v>3.0746814044953216E-2</v>
          </cell>
          <cell r="CD185">
            <v>4.7738913836654573E-2</v>
          </cell>
          <cell r="CE185">
            <v>5.0646745421732545E-2</v>
          </cell>
          <cell r="CF185">
            <v>5.3764659384289711E-2</v>
          </cell>
          <cell r="CG185">
            <v>5.2251026711734927E-2</v>
          </cell>
          <cell r="CH185">
            <v>5.1750376235073232E-2</v>
          </cell>
          <cell r="CI185">
            <v>5.6326471278834625E-2</v>
          </cell>
          <cell r="CJ185">
            <v>5.8173260758025556E-2</v>
          </cell>
          <cell r="CK185">
            <v>5.3646501285881193E-2</v>
          </cell>
          <cell r="CL185">
            <v>3.4227848101265904E-2</v>
          </cell>
          <cell r="CM185">
            <v>2.1329987452948503E-2</v>
          </cell>
          <cell r="CN185">
            <v>3.9829968119022625E-2</v>
          </cell>
          <cell r="CO185">
            <v>2.7285543867258424E-2</v>
          </cell>
          <cell r="CP185">
            <v>0.10477846347847779</v>
          </cell>
          <cell r="CQ185">
            <v>6.3873927787750862E-2</v>
          </cell>
          <cell r="CR185">
            <v>7.0657832124613129E-2</v>
          </cell>
          <cell r="CS185">
            <v>3.8984905568033544E-2</v>
          </cell>
          <cell r="CT185">
            <v>4.7980153867834857E-2</v>
          </cell>
          <cell r="CU185">
            <v>9.0860916383740609E-2</v>
          </cell>
          <cell r="CV185">
            <v>7.4685191907256171E-2</v>
          </cell>
          <cell r="CW185">
            <v>2.5429931859863347E-3</v>
          </cell>
          <cell r="CX185">
            <v>8.799835217650074E-3</v>
          </cell>
          <cell r="CY185">
            <v>-5.6239753897434977E-3</v>
          </cell>
          <cell r="CZ185">
            <v>1.1369314379445205E-2</v>
          </cell>
          <cell r="DA185">
            <v>4.043330276718977E-4</v>
          </cell>
          <cell r="DB185">
            <v>3.7001640552608408E-3</v>
          </cell>
          <cell r="DC185">
            <v>8.8393132577978904E-3</v>
          </cell>
          <cell r="DD185">
            <v>7.9896820488304151E-3</v>
          </cell>
          <cell r="DE185">
            <v>5.2648890090551733E-3</v>
          </cell>
          <cell r="DF185">
            <v>1.0533717517541169E-2</v>
          </cell>
          <cell r="DG185">
            <v>1.0754069147767808E-2</v>
          </cell>
          <cell r="DH185">
            <v>1.1320844695841638E-2</v>
          </cell>
          <cell r="DI185">
            <v>9.2874079574035706E-3</v>
          </cell>
          <cell r="DJ185">
            <v>8.799835217650074E-3</v>
          </cell>
          <cell r="DK185">
            <v>-1.7726608272729441E-2</v>
          </cell>
          <cell r="DL185">
            <v>4.0358651851369366E-2</v>
          </cell>
          <cell r="DM185">
            <v>-3.9715928317636248E-2</v>
          </cell>
          <cell r="DN185">
            <v>1.6560001869657334E-2</v>
          </cell>
          <cell r="DO185">
            <v>3.4664365964914588E-2</v>
          </cell>
          <cell r="DP185">
            <v>2.4839983096442138E-3</v>
          </cell>
          <cell r="DQ185">
            <v>-2.6004100500972908E-2</v>
          </cell>
          <cell r="DR185">
            <v>4.5043175296992796E-2</v>
          </cell>
          <cell r="DS185">
            <v>1.2461810923056569E-2</v>
          </cell>
          <cell r="DT185">
            <v>1.7011488100553505E-2</v>
          </cell>
          <cell r="DU185">
            <v>-1.4193863384705638E-2</v>
          </cell>
        </row>
        <row r="186">
          <cell r="A186" t="str">
            <v>CE-APPARA-250</v>
          </cell>
          <cell r="B186" t="str">
            <v>CE</v>
          </cell>
          <cell r="C186" t="str">
            <v>APPARA</v>
          </cell>
          <cell r="D186">
            <v>250</v>
          </cell>
          <cell r="E186" t="str">
            <v>Poste Straordinarie</v>
          </cell>
          <cell r="F186">
            <v>-2.0277E-2</v>
          </cell>
          <cell r="G186">
            <v>-8.2059000000000007E-2</v>
          </cell>
          <cell r="H186">
            <v>-0.10123399999999999</v>
          </cell>
          <cell r="I186">
            <v>-0.124598</v>
          </cell>
          <cell r="R186">
            <v>-2.0277E-2</v>
          </cell>
          <cell r="S186">
            <v>-6.1782000000000004E-2</v>
          </cell>
          <cell r="T186">
            <v>-1.9174999999999984E-2</v>
          </cell>
          <cell r="U186">
            <v>-2.336400000000001E-2</v>
          </cell>
          <cell r="V186">
            <v>0.124598</v>
          </cell>
          <cell r="W186">
            <v>0</v>
          </cell>
          <cell r="X186">
            <v>0</v>
          </cell>
          <cell r="Y186">
            <v>0</v>
          </cell>
          <cell r="Z186">
            <v>0</v>
          </cell>
          <cell r="AA186">
            <v>0</v>
          </cell>
          <cell r="AB186">
            <v>0</v>
          </cell>
          <cell r="AC186">
            <v>0</v>
          </cell>
          <cell r="AD186">
            <v>-2.1399999999999999E-2</v>
          </cell>
          <cell r="AE186">
            <v>-4.2999999999999997E-2</v>
          </cell>
          <cell r="AF186">
            <v>-6.4700000000000008E-2</v>
          </cell>
          <cell r="AG186">
            <v>-8.5900000000000004E-2</v>
          </cell>
          <cell r="AH186">
            <v>-0.10790000000000001</v>
          </cell>
          <cell r="AI186">
            <v>-0.1293</v>
          </cell>
          <cell r="AJ186">
            <v>-0.15140000000000001</v>
          </cell>
          <cell r="AK186">
            <v>-0.17119999999999999</v>
          </cell>
          <cell r="AL186">
            <v>-0.1925</v>
          </cell>
          <cell r="AM186">
            <v>-0.2142</v>
          </cell>
          <cell r="AN186">
            <v>-0.2364</v>
          </cell>
          <cell r="AO186">
            <v>-0.25789999999999996</v>
          </cell>
          <cell r="AP186">
            <v>-2.1399999999999999E-2</v>
          </cell>
          <cell r="AQ186">
            <v>-2.1599999999999998E-2</v>
          </cell>
          <cell r="AR186">
            <v>-2.1700000000000011E-2</v>
          </cell>
          <cell r="AS186">
            <v>-2.1199999999999997E-2</v>
          </cell>
          <cell r="AT186">
            <v>-2.2000000000000006E-2</v>
          </cell>
          <cell r="AU186">
            <v>-2.1399999999999988E-2</v>
          </cell>
          <cell r="AV186">
            <v>-2.2100000000000009E-2</v>
          </cell>
          <cell r="AW186">
            <v>-1.9799999999999984E-2</v>
          </cell>
          <cell r="AX186">
            <v>-2.1300000000000013E-2</v>
          </cell>
          <cell r="AY186">
            <v>-2.1699999999999997E-2</v>
          </cell>
          <cell r="AZ186">
            <v>-2.2199999999999998E-2</v>
          </cell>
          <cell r="BA186">
            <v>-2.1499999999999964E-2</v>
          </cell>
          <cell r="BB186">
            <v>0</v>
          </cell>
          <cell r="BC186">
            <v>-8.0481999999999998E-2</v>
          </cell>
          <cell r="BD186">
            <v>-0.105888</v>
          </cell>
          <cell r="BE186">
            <v>-0.173711</v>
          </cell>
          <cell r="BF186">
            <v>-0.1968</v>
          </cell>
          <cell r="BG186">
            <v>-0.2147</v>
          </cell>
          <cell r="BH186">
            <v>-0.23496400000000001</v>
          </cell>
          <cell r="BI186">
            <v>-0.25459300000000001</v>
          </cell>
          <cell r="BJ186">
            <v>-0.27700000000000002</v>
          </cell>
          <cell r="BK186">
            <v>-0.30213699999999999</v>
          </cell>
          <cell r="BL186">
            <v>-0.32166899999999998</v>
          </cell>
          <cell r="BM186">
            <v>-0.35789189999999999</v>
          </cell>
          <cell r="BN186">
            <v>0</v>
          </cell>
          <cell r="BO186">
            <v>-8.0481999999999998E-2</v>
          </cell>
          <cell r="BP186">
            <v>-2.5405999999999998E-2</v>
          </cell>
          <cell r="BQ186">
            <v>-6.7823000000000008E-2</v>
          </cell>
          <cell r="BR186">
            <v>-2.3088999999999998E-2</v>
          </cell>
          <cell r="BS186">
            <v>-1.7899999999999999E-2</v>
          </cell>
          <cell r="BT186">
            <v>-2.0264000000000004E-2</v>
          </cell>
          <cell r="BU186">
            <v>-1.9629000000000008E-2</v>
          </cell>
          <cell r="BV186">
            <v>-2.240700000000001E-2</v>
          </cell>
          <cell r="BW186">
            <v>-2.5136999999999965E-2</v>
          </cell>
          <cell r="BX186">
            <v>-1.9531999999999994E-2</v>
          </cell>
          <cell r="BY186">
            <v>-3.6222900000000002E-2</v>
          </cell>
          <cell r="BZ186">
            <v>0</v>
          </cell>
          <cell r="CA186">
            <v>0</v>
          </cell>
          <cell r="CB186">
            <v>0</v>
          </cell>
          <cell r="CC186">
            <v>0</v>
          </cell>
          <cell r="CD186">
            <v>-0.14649999999999999</v>
          </cell>
          <cell r="CE186">
            <v>-0.1759</v>
          </cell>
          <cell r="CF186">
            <v>-0.206598</v>
          </cell>
          <cell r="CG186">
            <v>-0.24041199999999999</v>
          </cell>
          <cell r="CH186">
            <v>-0.26968599999999998</v>
          </cell>
          <cell r="CI186">
            <v>-0.29860100000000001</v>
          </cell>
          <cell r="CJ186">
            <v>-0.32718799999999998</v>
          </cell>
          <cell r="CK186">
            <v>-0.35638900000000001</v>
          </cell>
          <cell r="CL186">
            <v>0</v>
          </cell>
          <cell r="CM186">
            <v>0</v>
          </cell>
          <cell r="CN186">
            <v>0</v>
          </cell>
          <cell r="CO186">
            <v>0</v>
          </cell>
          <cell r="CP186">
            <v>-0.14649999999999999</v>
          </cell>
          <cell r="CQ186">
            <v>-2.9400000000000009E-2</v>
          </cell>
          <cell r="CR186">
            <v>-3.0698000000000003E-2</v>
          </cell>
          <cell r="CS186">
            <v>-3.3813999999999983E-2</v>
          </cell>
          <cell r="CT186">
            <v>-2.9273999999999994E-2</v>
          </cell>
          <cell r="CU186">
            <v>-2.8915000000000024E-2</v>
          </cell>
          <cell r="CV186">
            <v>-2.8586999999999974E-2</v>
          </cell>
          <cell r="CW186">
            <v>-2.9201000000000032E-2</v>
          </cell>
          <cell r="CX186">
            <v>0</v>
          </cell>
          <cell r="CY186">
            <v>0</v>
          </cell>
          <cell r="CZ186">
            <v>0</v>
          </cell>
          <cell r="DA186">
            <v>0</v>
          </cell>
          <cell r="DB186">
            <v>0</v>
          </cell>
          <cell r="DC186">
            <v>0</v>
          </cell>
          <cell r="DD186">
            <v>0</v>
          </cell>
          <cell r="DE186">
            <v>0</v>
          </cell>
          <cell r="DF186">
            <v>0</v>
          </cell>
          <cell r="DG186">
            <v>0</v>
          </cell>
          <cell r="DH186">
            <v>0</v>
          </cell>
          <cell r="DI186">
            <v>0</v>
          </cell>
          <cell r="DJ186">
            <v>0</v>
          </cell>
          <cell r="DK186">
            <v>0</v>
          </cell>
          <cell r="DL186">
            <v>0</v>
          </cell>
          <cell r="DM186">
            <v>0</v>
          </cell>
          <cell r="DN186">
            <v>0</v>
          </cell>
          <cell r="DO186">
            <v>0</v>
          </cell>
          <cell r="DP186">
            <v>0</v>
          </cell>
          <cell r="DQ186">
            <v>0</v>
          </cell>
          <cell r="DR186">
            <v>0</v>
          </cell>
          <cell r="DS186">
            <v>0</v>
          </cell>
          <cell r="DT186">
            <v>0</v>
          </cell>
          <cell r="DU186">
            <v>0</v>
          </cell>
        </row>
        <row r="187">
          <cell r="A187" t="str">
            <v>CE-APPARA-260</v>
          </cell>
          <cell r="B187" t="str">
            <v>CE</v>
          </cell>
          <cell r="C187" t="str">
            <v>APPARA</v>
          </cell>
          <cell r="D187">
            <v>260</v>
          </cell>
          <cell r="E187" t="str">
            <v>Risultato Operativo</v>
          </cell>
          <cell r="F187">
            <v>-1.6748000000000051E-2</v>
          </cell>
          <cell r="G187">
            <v>-0.11952335999999798</v>
          </cell>
          <cell r="H187">
            <v>-0.10301532000000263</v>
          </cell>
          <cell r="I187">
            <v>-0.33555902999999954</v>
          </cell>
          <cell r="J187">
            <v>0</v>
          </cell>
          <cell r="K187">
            <v>0</v>
          </cell>
          <cell r="L187">
            <v>0</v>
          </cell>
          <cell r="M187">
            <v>0</v>
          </cell>
          <cell r="N187">
            <v>0</v>
          </cell>
          <cell r="O187">
            <v>0</v>
          </cell>
          <cell r="P187">
            <v>0</v>
          </cell>
          <cell r="Q187">
            <v>0</v>
          </cell>
          <cell r="R187">
            <v>-1.6748000000000051E-2</v>
          </cell>
          <cell r="S187">
            <v>-0.10277535999999793</v>
          </cell>
          <cell r="T187">
            <v>1.6508039999995186E-2</v>
          </cell>
          <cell r="U187">
            <v>-0.23254370999999668</v>
          </cell>
          <cell r="V187">
            <v>0.33555902999999954</v>
          </cell>
          <cell r="W187">
            <v>0</v>
          </cell>
          <cell r="X187">
            <v>0</v>
          </cell>
          <cell r="Y187">
            <v>0</v>
          </cell>
          <cell r="Z187">
            <v>0</v>
          </cell>
          <cell r="AA187">
            <v>0</v>
          </cell>
          <cell r="AB187">
            <v>0</v>
          </cell>
          <cell r="AC187">
            <v>0</v>
          </cell>
          <cell r="AD187">
            <v>-1.9300000000000508E-2</v>
          </cell>
          <cell r="AE187">
            <v>3.6000000000003113E-3</v>
          </cell>
          <cell r="AF187">
            <v>6.3800000000002827E-2</v>
          </cell>
          <cell r="AG187">
            <v>0.18030000000000287</v>
          </cell>
          <cell r="AH187">
            <v>0.38659999999999972</v>
          </cell>
          <cell r="AI187">
            <v>0.55439999999999956</v>
          </cell>
          <cell r="AJ187">
            <v>0.75890000000000124</v>
          </cell>
          <cell r="AK187">
            <v>0.5488999999999995</v>
          </cell>
          <cell r="AL187">
            <v>0.74900000000000355</v>
          </cell>
          <cell r="AM187">
            <v>1.0055999999999949</v>
          </cell>
          <cell r="AN187">
            <v>1.1055000000000004</v>
          </cell>
          <cell r="AO187">
            <v>1.2270999999999994</v>
          </cell>
          <cell r="AP187">
            <v>-1.9300000000000508E-2</v>
          </cell>
          <cell r="AQ187">
            <v>2.2900000000000375E-2</v>
          </cell>
          <cell r="AR187">
            <v>6.0200000000002515E-2</v>
          </cell>
          <cell r="AS187">
            <v>0.11650000000000005</v>
          </cell>
          <cell r="AT187">
            <v>0.20629999999999682</v>
          </cell>
          <cell r="AU187">
            <v>0.16780000000000006</v>
          </cell>
          <cell r="AV187">
            <v>0.20450000000000168</v>
          </cell>
          <cell r="AW187">
            <v>-0.21000000000000191</v>
          </cell>
          <cell r="AX187">
            <v>0.20010000000000402</v>
          </cell>
          <cell r="AY187">
            <v>0.25659999999999178</v>
          </cell>
          <cell r="AZ187">
            <v>9.9900000000005429E-2</v>
          </cell>
          <cell r="BA187">
            <v>0.12159999999999827</v>
          </cell>
          <cell r="BB187">
            <v>0.13859999999999995</v>
          </cell>
          <cell r="BC187">
            <v>0.16362299999999991</v>
          </cell>
          <cell r="BD187">
            <v>0.39696499999999957</v>
          </cell>
          <cell r="BE187">
            <v>0.5507870000000008</v>
          </cell>
          <cell r="BF187">
            <v>0.93489999999999862</v>
          </cell>
          <cell r="BG187">
            <v>1.2855270000000001</v>
          </cell>
          <cell r="BH187">
            <v>1.6091980000000017</v>
          </cell>
          <cell r="BI187">
            <v>1.6178290000000024</v>
          </cell>
          <cell r="BJ187">
            <v>1.8993999999999982</v>
          </cell>
          <cell r="BK187">
            <v>2.4643760000000072</v>
          </cell>
          <cell r="BL187">
            <v>2.6918799999999945</v>
          </cell>
          <cell r="BM187">
            <v>2.6643437599999951</v>
          </cell>
          <cell r="BN187">
            <v>0.13859999999999995</v>
          </cell>
          <cell r="BO187">
            <v>2.5022999999999851E-2</v>
          </cell>
          <cell r="BP187">
            <v>0.23334199999999977</v>
          </cell>
          <cell r="BQ187">
            <v>0.15382200000000085</v>
          </cell>
          <cell r="BR187">
            <v>0.38411299999999782</v>
          </cell>
          <cell r="BS187">
            <v>0.35062700000000124</v>
          </cell>
          <cell r="BT187">
            <v>0.32367100000000176</v>
          </cell>
          <cell r="BU187">
            <v>8.63100000000111E-3</v>
          </cell>
          <cell r="BV187">
            <v>0.28157099999999607</v>
          </cell>
          <cell r="BW187">
            <v>0.56497600000000769</v>
          </cell>
          <cell r="BX187">
            <v>0.22750399999998916</v>
          </cell>
          <cell r="BY187">
            <v>-2.7536240000000045E-2</v>
          </cell>
          <cell r="BZ187">
            <v>0.13520000000000032</v>
          </cell>
          <cell r="CA187">
            <v>0.22700000000000009</v>
          </cell>
          <cell r="CB187">
            <v>0.41440000000000143</v>
          </cell>
          <cell r="CC187">
            <v>0.54019999999999646</v>
          </cell>
          <cell r="CD187">
            <v>0.9421000000000016</v>
          </cell>
          <cell r="CE187">
            <v>1.2328999999999968</v>
          </cell>
          <cell r="CF187">
            <v>1.5649550000000003</v>
          </cell>
          <cell r="CG187">
            <v>1.677706000000001</v>
          </cell>
          <cell r="CH187">
            <v>1.882320999999997</v>
          </cell>
          <cell r="CI187">
            <v>2.3540739999999989</v>
          </cell>
          <cell r="CJ187">
            <v>2.7188789999999976</v>
          </cell>
          <cell r="CK187">
            <v>2.7014730000000018</v>
          </cell>
          <cell r="CL187">
            <v>0.13520000000000032</v>
          </cell>
          <cell r="CM187">
            <v>9.1799999999999771E-2</v>
          </cell>
          <cell r="CN187">
            <v>0.18740000000000145</v>
          </cell>
          <cell r="CO187">
            <v>0.12579999999999492</v>
          </cell>
          <cell r="CP187">
            <v>0.40190000000000514</v>
          </cell>
          <cell r="CQ187">
            <v>0.29079999999999495</v>
          </cell>
          <cell r="CR187">
            <v>0.33205500000000432</v>
          </cell>
          <cell r="CS187">
            <v>0.1127510000000003</v>
          </cell>
          <cell r="CT187">
            <v>0.20461499999999602</v>
          </cell>
          <cell r="CU187">
            <v>0.47175300000000187</v>
          </cell>
          <cell r="CV187">
            <v>0.3648049999999991</v>
          </cell>
          <cell r="CW187">
            <v>-1.7405999999996702E-2</v>
          </cell>
          <cell r="CX187">
            <v>3.1529000000000196E-2</v>
          </cell>
          <cell r="CY187">
            <v>-4.4165000000000232E-2</v>
          </cell>
          <cell r="CZ187">
            <v>0.14162000000000097</v>
          </cell>
          <cell r="DA187">
            <v>6.4129999999993359E-3</v>
          </cell>
          <cell r="DB187">
            <v>7.3727999999997573E-2</v>
          </cell>
          <cell r="DC187">
            <v>0.21117800000000009</v>
          </cell>
          <cell r="DD187">
            <v>0.22033600000000009</v>
          </cell>
          <cell r="DE187">
            <v>0.15784500000000135</v>
          </cell>
          <cell r="DF187">
            <v>0.3640250000000016</v>
          </cell>
          <cell r="DG187">
            <v>0.41959299999999899</v>
          </cell>
          <cell r="DH187">
            <v>0.48570000000000046</v>
          </cell>
          <cell r="DI187">
            <v>0.43296499999999449</v>
          </cell>
          <cell r="DJ187">
            <v>3.1529000000000196E-2</v>
          </cell>
          <cell r="DK187">
            <v>-7.5693999999999984E-2</v>
          </cell>
          <cell r="DL187">
            <v>0.1857850000000012</v>
          </cell>
          <cell r="DM187">
            <v>-0.13520700000000158</v>
          </cell>
          <cell r="DN187">
            <v>6.7314999999998126E-2</v>
          </cell>
          <cell r="DO187">
            <v>0.13745000000000251</v>
          </cell>
          <cell r="DP187">
            <v>9.1579999999996664E-3</v>
          </cell>
          <cell r="DQ187">
            <v>-6.2490999999998575E-2</v>
          </cell>
          <cell r="DR187">
            <v>0.2061800000000007</v>
          </cell>
          <cell r="DS187">
            <v>5.5567999999997397E-2</v>
          </cell>
          <cell r="DT187">
            <v>6.6107000000001026E-2</v>
          </cell>
          <cell r="DU187">
            <v>-5.2735000000005416E-2</v>
          </cell>
        </row>
        <row r="188">
          <cell r="A188" t="str">
            <v>CE-APPARA-270</v>
          </cell>
          <cell r="B188" t="str">
            <v>CE</v>
          </cell>
          <cell r="C188" t="str">
            <v>APPARA</v>
          </cell>
          <cell r="D188">
            <v>270</v>
          </cell>
          <cell r="E188" t="str">
            <v>RO%</v>
          </cell>
          <cell r="F188">
            <v>-4.4001533275305812E-3</v>
          </cell>
          <cell r="G188">
            <v>-1.6171725190152291E-2</v>
          </cell>
          <cell r="H188">
            <v>-9.4271312349221443E-3</v>
          </cell>
          <cell r="I188">
            <v>-2.2034568441246117E-2</v>
          </cell>
          <cell r="J188" t="e">
            <v>#DIV/0!</v>
          </cell>
          <cell r="K188" t="e">
            <v>#DIV/0!</v>
          </cell>
          <cell r="L188" t="e">
            <v>#DIV/0!</v>
          </cell>
          <cell r="M188" t="e">
            <v>#DIV/0!</v>
          </cell>
          <cell r="N188" t="e">
            <v>#DIV/0!</v>
          </cell>
          <cell r="O188" t="e">
            <v>#DIV/0!</v>
          </cell>
          <cell r="P188" t="e">
            <v>#DIV/0!</v>
          </cell>
          <cell r="Q188" t="e">
            <v>#DIV/0!</v>
          </cell>
          <cell r="R188">
            <v>-4.4001533275305812E-3</v>
          </cell>
          <cell r="S188">
            <v>-2.8670929469612118E-2</v>
          </cell>
          <cell r="T188">
            <v>4.6677033346359358E-3</v>
          </cell>
          <cell r="U188">
            <v>-5.4064619446204838E-2</v>
          </cell>
          <cell r="V188">
            <v>-2.2034568441246117E-2</v>
          </cell>
          <cell r="W188" t="e">
            <v>#DIV/0!</v>
          </cell>
          <cell r="X188" t="e">
            <v>#DIV/0!</v>
          </cell>
          <cell r="Y188" t="e">
            <v>#DIV/0!</v>
          </cell>
          <cell r="Z188" t="e">
            <v>#DIV/0!</v>
          </cell>
          <cell r="AA188" t="e">
            <v>#DIV/0!</v>
          </cell>
          <cell r="AB188" t="e">
            <v>#DIV/0!</v>
          </cell>
          <cell r="AC188" t="e">
            <v>#DIV/0!</v>
          </cell>
          <cell r="AD188">
            <v>-5.1280688702307654E-3</v>
          </cell>
          <cell r="AE188">
            <v>4.5883252612800298E-4</v>
          </cell>
          <cell r="AF188">
            <v>5.2667640770369759E-3</v>
          </cell>
          <cell r="AG188">
            <v>1.0928994871919385E-2</v>
          </cell>
          <cell r="AH188">
            <v>1.8258155010130287E-2</v>
          </cell>
          <cell r="AI188">
            <v>2.1551020408163247E-2</v>
          </cell>
          <cell r="AJ188">
            <v>2.4958479272524006E-2</v>
          </cell>
          <cell r="AK188">
            <v>1.6728635864927451E-2</v>
          </cell>
          <cell r="AL188">
            <v>2.0014269185240303E-2</v>
          </cell>
          <cell r="AM188">
            <v>2.3773386856551039E-2</v>
          </cell>
          <cell r="AN188">
            <v>2.3606158313937354E-2</v>
          </cell>
          <cell r="AO188">
            <v>2.4090401336545112E-2</v>
          </cell>
          <cell r="AP188">
            <v>-5.1280688702307654E-3</v>
          </cell>
          <cell r="AQ188">
            <v>5.6094454242603311E-3</v>
          </cell>
          <cell r="AR188">
            <v>1.410595871312475E-2</v>
          </cell>
          <cell r="AS188">
            <v>2.6575723703720605E-2</v>
          </cell>
          <cell r="AT188">
            <v>4.4112301409112611E-2</v>
          </cell>
          <cell r="AU188">
            <v>3.6871827550594385E-2</v>
          </cell>
          <cell r="AV188">
            <v>4.3682580369540036E-2</v>
          </cell>
          <cell r="AW188">
            <v>-8.72999376429026E-2</v>
          </cell>
          <cell r="AX188">
            <v>4.3393403161798995E-2</v>
          </cell>
          <cell r="AY188">
            <v>5.2624023297305651E-2</v>
          </cell>
          <cell r="AZ188">
            <v>2.2045193750552857E-2</v>
          </cell>
          <cell r="BA188">
            <v>2.961303363124914E-2</v>
          </cell>
          <cell r="BB188">
            <v>3.4371590120027759E-2</v>
          </cell>
          <cell r="BC188">
            <v>2.0236846661884373E-2</v>
          </cell>
          <cell r="BD188">
            <v>2.9846543660997545E-2</v>
          </cell>
          <cell r="BE188">
            <v>3.2693864710212073E-2</v>
          </cell>
          <cell r="BF188">
            <v>4.3815290594405039E-2</v>
          </cell>
          <cell r="BG188">
            <v>5.0269506153046026E-2</v>
          </cell>
          <cell r="BH188">
            <v>5.389749328449199E-2</v>
          </cell>
          <cell r="BI188">
            <v>4.9684209349621838E-2</v>
          </cell>
          <cell r="BJ188">
            <v>5.1657084423460765E-2</v>
          </cell>
          <cell r="BK188">
            <v>5.8543448848493905E-2</v>
          </cell>
          <cell r="BL188">
            <v>5.8273618612297698E-2</v>
          </cell>
          <cell r="BM188">
            <v>5.3021512856742635E-2</v>
          </cell>
          <cell r="BN188">
            <v>3.4371590120027759E-2</v>
          </cell>
          <cell r="BO188">
            <v>6.1739452257586602E-3</v>
          </cell>
          <cell r="BP188">
            <v>4.4746107233259141E-2</v>
          </cell>
          <cell r="BQ188">
            <v>4.3371679918795689E-2</v>
          </cell>
          <cell r="BR188">
            <v>8.5539026834427809E-2</v>
          </cell>
          <cell r="BS188">
            <v>8.2784860934032464E-2</v>
          </cell>
          <cell r="BT188">
            <v>7.5554530538367082E-2</v>
          </cell>
          <cell r="BU188">
            <v>3.1900526242261799E-3</v>
          </cell>
          <cell r="BV188">
            <v>6.6926572609617568E-2</v>
          </cell>
          <cell r="BW188">
            <v>0.10609039172677749</v>
          </cell>
          <cell r="BX188">
            <v>5.550257490824901E-2</v>
          </cell>
          <cell r="BY188">
            <v>-6.7882803176203621E-3</v>
          </cell>
          <cell r="BZ188">
            <v>3.4227848101265904E-2</v>
          </cell>
          <cell r="CA188">
            <v>2.7502483704475524E-2</v>
          </cell>
          <cell r="CB188">
            <v>3.1978269592863644E-2</v>
          </cell>
          <cell r="CC188">
            <v>3.0746814044953216E-2</v>
          </cell>
          <cell r="CD188">
            <v>4.1314376929553816E-2</v>
          </cell>
          <cell r="CE188">
            <v>4.4323092298732276E-2</v>
          </cell>
          <cell r="CF188">
            <v>4.7494640310925554E-2</v>
          </cell>
          <cell r="CG188">
            <v>4.5702016779175195E-2</v>
          </cell>
          <cell r="CH188">
            <v>4.5265103666102972E-2</v>
          </cell>
          <cell r="CI188">
            <v>4.9986026011196748E-2</v>
          </cell>
          <cell r="CJ188">
            <v>5.1924680920189793E-2</v>
          </cell>
          <cell r="CK188">
            <v>4.7394086053678459E-2</v>
          </cell>
          <cell r="CL188">
            <v>3.4227848101265904E-2</v>
          </cell>
          <cell r="CM188">
            <v>2.1329987452948503E-2</v>
          </cell>
          <cell r="CN188">
            <v>3.9829968119022625E-2</v>
          </cell>
          <cell r="CO188">
            <v>2.7285543867258424E-2</v>
          </cell>
          <cell r="CP188">
            <v>7.6787863734501041E-2</v>
          </cell>
          <cell r="CQ188">
            <v>5.8009176142029738E-2</v>
          </cell>
          <cell r="CR188">
            <v>6.4678407748904737E-2</v>
          </cell>
          <cell r="CS188">
            <v>2.9990700970227224E-2</v>
          </cell>
          <cell r="CT188">
            <v>4.1974864930231885E-2</v>
          </cell>
          <cell r="CU188">
            <v>8.5613440217427089E-2</v>
          </cell>
          <cell r="CV188">
            <v>6.9257970252894263E-2</v>
          </cell>
          <cell r="CW188">
            <v>-3.752720593069712E-3</v>
          </cell>
          <cell r="CX188">
            <v>8.799835217650074E-3</v>
          </cell>
          <cell r="CY188">
            <v>-5.6239753897434977E-3</v>
          </cell>
          <cell r="CZ188">
            <v>1.1369314379445205E-2</v>
          </cell>
          <cell r="DA188">
            <v>4.043330276718977E-4</v>
          </cell>
          <cell r="DB188">
            <v>3.7001640552608408E-3</v>
          </cell>
          <cell r="DC188">
            <v>8.8393132577978904E-3</v>
          </cell>
          <cell r="DD188">
            <v>7.9896820488304151E-3</v>
          </cell>
          <cell r="DE188">
            <v>5.2648890090551733E-3</v>
          </cell>
          <cell r="DF188">
            <v>1.0533717517541169E-2</v>
          </cell>
          <cell r="DG188">
            <v>1.0754069147767808E-2</v>
          </cell>
          <cell r="DH188">
            <v>1.1320844695841638E-2</v>
          </cell>
          <cell r="DI188">
            <v>9.2874079574035706E-3</v>
          </cell>
          <cell r="DJ188">
            <v>8.799835217650074E-3</v>
          </cell>
          <cell r="DK188">
            <v>-1.7726608272729441E-2</v>
          </cell>
          <cell r="DL188">
            <v>4.0358651851369366E-2</v>
          </cell>
          <cell r="DM188">
            <v>-3.9715928317636248E-2</v>
          </cell>
          <cell r="DN188">
            <v>1.6560001869657334E-2</v>
          </cell>
          <cell r="DO188">
            <v>3.4664365964914588E-2</v>
          </cell>
          <cell r="DP188">
            <v>2.4839983096442138E-3</v>
          </cell>
          <cell r="DQ188">
            <v>-2.6004100500972908E-2</v>
          </cell>
          <cell r="DR188">
            <v>4.5043175296992796E-2</v>
          </cell>
          <cell r="DS188">
            <v>1.2461810923056569E-2</v>
          </cell>
          <cell r="DT188">
            <v>1.7011488100553505E-2</v>
          </cell>
          <cell r="DU188">
            <v>-1.4193863384705638E-2</v>
          </cell>
        </row>
        <row r="189">
          <cell r="A189" t="str">
            <v>CE-NEW APPA-100</v>
          </cell>
          <cell r="B189" t="str">
            <v>CE</v>
          </cell>
          <cell r="C189" t="str">
            <v>NEW APPA</v>
          </cell>
          <cell r="D189">
            <v>100</v>
          </cell>
          <cell r="E189" t="str">
            <v>Valore della Produzione</v>
          </cell>
          <cell r="F189">
            <v>3.8062309999999999</v>
          </cell>
          <cell r="G189">
            <v>7.3908849300000012</v>
          </cell>
          <cell r="H189">
            <v>10.927536430000002</v>
          </cell>
          <cell r="I189">
            <v>15.228754350000001</v>
          </cell>
          <cell r="J189">
            <v>0</v>
          </cell>
          <cell r="K189">
            <v>0</v>
          </cell>
          <cell r="L189">
            <v>0</v>
          </cell>
          <cell r="M189">
            <v>0</v>
          </cell>
          <cell r="N189">
            <v>0</v>
          </cell>
          <cell r="O189">
            <v>0</v>
          </cell>
          <cell r="P189">
            <v>0</v>
          </cell>
          <cell r="Q189">
            <v>0</v>
          </cell>
          <cell r="R189">
            <v>3.8062309999999999</v>
          </cell>
          <cell r="S189">
            <v>3.5846539300000013</v>
          </cell>
          <cell r="T189">
            <v>3.5366515000000005</v>
          </cell>
          <cell r="U189">
            <v>4.3012179199999991</v>
          </cell>
          <cell r="V189">
            <v>-15.228754350000001</v>
          </cell>
          <cell r="W189">
            <v>0</v>
          </cell>
          <cell r="X189">
            <v>0</v>
          </cell>
          <cell r="Y189">
            <v>0</v>
          </cell>
          <cell r="Z189">
            <v>0</v>
          </cell>
          <cell r="AA189">
            <v>0</v>
          </cell>
          <cell r="AB189">
            <v>0</v>
          </cell>
          <cell r="AC189">
            <v>0</v>
          </cell>
          <cell r="AD189">
            <v>3.7635999999999998</v>
          </cell>
          <cell r="AE189">
            <v>7.8460000000000001</v>
          </cell>
          <cell r="AF189">
            <v>12.113700000000001</v>
          </cell>
          <cell r="AG189">
            <v>16.497400000000003</v>
          </cell>
          <cell r="AH189">
            <v>21.174099999999999</v>
          </cell>
          <cell r="AI189">
            <v>25.725000000000001</v>
          </cell>
          <cell r="AJ189">
            <v>30.406500000000001</v>
          </cell>
          <cell r="AK189">
            <v>32.811999999999998</v>
          </cell>
          <cell r="AL189">
            <v>37.423300000000005</v>
          </cell>
          <cell r="AM189">
            <v>42.299399999999999</v>
          </cell>
          <cell r="AN189">
            <v>46.831000000000003</v>
          </cell>
          <cell r="AO189">
            <v>50.9373</v>
          </cell>
          <cell r="AP189">
            <v>3.7635999999999998</v>
          </cell>
          <cell r="AQ189">
            <v>4.0823999999999998</v>
          </cell>
          <cell r="AR189">
            <v>4.2677000000000014</v>
          </cell>
          <cell r="AS189">
            <v>4.383700000000001</v>
          </cell>
          <cell r="AT189">
            <v>4.6766999999999967</v>
          </cell>
          <cell r="AU189">
            <v>4.5509000000000022</v>
          </cell>
          <cell r="AV189">
            <v>4.6814999999999998</v>
          </cell>
          <cell r="AW189">
            <v>2.4054999999999964</v>
          </cell>
          <cell r="AX189">
            <v>4.6113000000000071</v>
          </cell>
          <cell r="AY189">
            <v>4.8760999999999939</v>
          </cell>
          <cell r="AZ189">
            <v>4.5316000000000045</v>
          </cell>
          <cell r="BA189">
            <v>4.1062999999999974</v>
          </cell>
          <cell r="BB189">
            <v>4.1974</v>
          </cell>
          <cell r="BC189">
            <v>8.4962</v>
          </cell>
          <cell r="BD189">
            <v>13.8507</v>
          </cell>
          <cell r="BE189">
            <v>17.612000000000002</v>
          </cell>
          <cell r="BF189">
            <v>22.256999999999998</v>
          </cell>
          <cell r="BG189">
            <v>26.590200000000003</v>
          </cell>
          <cell r="BH189">
            <v>30.952279000000001</v>
          </cell>
          <cell r="BI189">
            <v>33.687796000000006</v>
          </cell>
          <cell r="BJ189">
            <v>37.951799999999999</v>
          </cell>
          <cell r="BK189">
            <v>43.460435000000004</v>
          </cell>
          <cell r="BL189">
            <v>47.874445000000001</v>
          </cell>
          <cell r="BM189">
            <v>52.31741135999998</v>
          </cell>
          <cell r="BN189">
            <v>4.1974</v>
          </cell>
          <cell r="BO189">
            <v>4.2988</v>
          </cell>
          <cell r="BP189">
            <v>5.3544999999999998</v>
          </cell>
          <cell r="BQ189">
            <v>3.7613000000000021</v>
          </cell>
          <cell r="BR189">
            <v>4.644999999999996</v>
          </cell>
          <cell r="BS189">
            <v>4.333200000000005</v>
          </cell>
          <cell r="BT189">
            <v>4.3620789999999978</v>
          </cell>
          <cell r="BU189">
            <v>2.7355170000000051</v>
          </cell>
          <cell r="BV189">
            <v>4.2640039999999928</v>
          </cell>
          <cell r="BW189">
            <v>5.5086350000000053</v>
          </cell>
          <cell r="BX189">
            <v>4.4140099999999975</v>
          </cell>
          <cell r="BY189">
            <v>4.4429663599999785</v>
          </cell>
          <cell r="BZ189">
            <v>4.0944000000000003</v>
          </cell>
          <cell r="CA189">
            <v>8.5413999999999994</v>
          </cell>
          <cell r="CB189">
            <v>13.406499999999999</v>
          </cell>
          <cell r="CC189">
            <v>18.154799999999998</v>
          </cell>
          <cell r="CD189">
            <v>23.5578</v>
          </cell>
          <cell r="CE189">
            <v>28.727271999999999</v>
          </cell>
          <cell r="CF189">
            <v>34.021819999999998</v>
          </cell>
          <cell r="CG189">
            <v>37.875888000000003</v>
          </cell>
          <cell r="CH189">
            <v>42.908849999999994</v>
          </cell>
          <cell r="CI189">
            <v>48.592564000000003</v>
          </cell>
          <cell r="CJ189">
            <v>54.025587999999999</v>
          </cell>
          <cell r="CK189">
            <v>58.804990000000004</v>
          </cell>
          <cell r="CL189">
            <v>4.0944000000000003</v>
          </cell>
          <cell r="CM189">
            <v>4.4469999999999992</v>
          </cell>
          <cell r="CN189">
            <v>4.8651</v>
          </cell>
          <cell r="CO189">
            <v>4.7482999999999986</v>
          </cell>
          <cell r="CP189">
            <v>5.4030000000000022</v>
          </cell>
          <cell r="CQ189">
            <v>5.169471999999999</v>
          </cell>
          <cell r="CR189">
            <v>5.2945479999999989</v>
          </cell>
          <cell r="CS189">
            <v>3.8540680000000052</v>
          </cell>
          <cell r="CT189">
            <v>5.0329619999999906</v>
          </cell>
          <cell r="CU189">
            <v>5.683714000000009</v>
          </cell>
          <cell r="CV189">
            <v>5.4330239999999961</v>
          </cell>
          <cell r="CW189">
            <v>4.7794020000000046</v>
          </cell>
          <cell r="CX189">
            <v>4.330908</v>
          </cell>
          <cell r="CY189">
            <v>9.1747859999999992</v>
          </cell>
          <cell r="CZ189">
            <v>14.483536000000001</v>
          </cell>
          <cell r="DA189">
            <v>18.179088</v>
          </cell>
          <cell r="DB189">
            <v>22.830303000000001</v>
          </cell>
          <cell r="DC189">
            <v>27.356870000000001</v>
          </cell>
          <cell r="DD189">
            <v>31.534568</v>
          </cell>
          <cell r="DE189">
            <v>34.170689000000003</v>
          </cell>
          <cell r="DF189">
            <v>39.227975000000001</v>
          </cell>
          <cell r="DG189">
            <v>44.204238000000004</v>
          </cell>
          <cell r="DH189">
            <v>48.339859000000004</v>
          </cell>
          <cell r="DI189">
            <v>52.155597</v>
          </cell>
          <cell r="DJ189">
            <v>4.330908</v>
          </cell>
          <cell r="DK189">
            <v>4.8438779999999992</v>
          </cell>
          <cell r="DL189">
            <v>5.3087500000000016</v>
          </cell>
          <cell r="DM189">
            <v>3.6955519999999993</v>
          </cell>
          <cell r="DN189">
            <v>4.6512150000000005</v>
          </cell>
          <cell r="DO189">
            <v>4.526567</v>
          </cell>
          <cell r="DP189">
            <v>4.1776979999999995</v>
          </cell>
          <cell r="DQ189">
            <v>2.6361210000000028</v>
          </cell>
          <cell r="DR189">
            <v>5.0572859999999977</v>
          </cell>
          <cell r="DS189">
            <v>4.976263000000003</v>
          </cell>
          <cell r="DT189">
            <v>4.1356210000000004</v>
          </cell>
          <cell r="DU189">
            <v>3.8157379999999961</v>
          </cell>
        </row>
        <row r="190">
          <cell r="A190" t="str">
            <v>CE-NEW APPA-110</v>
          </cell>
          <cell r="B190" t="str">
            <v>CE</v>
          </cell>
          <cell r="C190" t="str">
            <v>NEW APPA</v>
          </cell>
          <cell r="D190">
            <v>110</v>
          </cell>
          <cell r="E190" t="str">
            <v>Costi Diretti</v>
          </cell>
          <cell r="F190">
            <v>-3.2557019999999999</v>
          </cell>
          <cell r="G190">
            <v>-6.3726276699999991</v>
          </cell>
          <cell r="H190">
            <v>-9.4230384400000045</v>
          </cell>
          <cell r="I190">
            <v>-13.291927920000001</v>
          </cell>
          <cell r="J190">
            <v>0</v>
          </cell>
          <cell r="K190">
            <v>0</v>
          </cell>
          <cell r="L190">
            <v>0</v>
          </cell>
          <cell r="M190">
            <v>0</v>
          </cell>
          <cell r="N190">
            <v>0</v>
          </cell>
          <cell r="O190">
            <v>0</v>
          </cell>
          <cell r="P190">
            <v>0</v>
          </cell>
          <cell r="Q190">
            <v>0</v>
          </cell>
          <cell r="R190">
            <v>-3.2557019999999999</v>
          </cell>
          <cell r="S190">
            <v>-3.1169256699999992</v>
          </cell>
          <cell r="T190">
            <v>-3.0504107700000054</v>
          </cell>
          <cell r="U190">
            <v>-3.8688894799999964</v>
          </cell>
          <cell r="V190">
            <v>13.291927920000001</v>
          </cell>
          <cell r="W190">
            <v>0</v>
          </cell>
          <cell r="X190">
            <v>0</v>
          </cell>
          <cell r="Y190">
            <v>0</v>
          </cell>
          <cell r="Z190">
            <v>0</v>
          </cell>
          <cell r="AA190">
            <v>0</v>
          </cell>
          <cell r="AB190">
            <v>0</v>
          </cell>
          <cell r="AC190">
            <v>0</v>
          </cell>
          <cell r="AD190">
            <v>-3.1988000000000003</v>
          </cell>
          <cell r="AE190">
            <v>-6.6616999999999997</v>
          </cell>
          <cell r="AF190">
            <v>-10.289399999999999</v>
          </cell>
          <cell r="AG190">
            <v>-13.9628</v>
          </cell>
          <cell r="AH190">
            <v>-17.8416</v>
          </cell>
          <cell r="AI190">
            <v>-21.656300000000002</v>
          </cell>
          <cell r="AJ190">
            <v>-25.5381</v>
          </cell>
          <cell r="AK190">
            <v>-27.752299999999998</v>
          </cell>
          <cell r="AL190">
            <v>-31.586600000000001</v>
          </cell>
          <cell r="AM190">
            <v>-35.585500000000003</v>
          </cell>
          <cell r="AN190">
            <v>-39.426000000000002</v>
          </cell>
          <cell r="AO190">
            <v>-42.842300000000002</v>
          </cell>
          <cell r="AP190">
            <v>-3.1988000000000003</v>
          </cell>
          <cell r="AQ190">
            <v>-3.4628999999999994</v>
          </cell>
          <cell r="AR190">
            <v>-3.627699999999999</v>
          </cell>
          <cell r="AS190">
            <v>-3.6734000000000009</v>
          </cell>
          <cell r="AT190">
            <v>-3.8788</v>
          </cell>
          <cell r="AU190">
            <v>-3.814700000000002</v>
          </cell>
          <cell r="AV190">
            <v>-3.8817999999999984</v>
          </cell>
          <cell r="AW190">
            <v>-2.2141999999999982</v>
          </cell>
          <cell r="AX190">
            <v>-3.8343000000000025</v>
          </cell>
          <cell r="AY190">
            <v>-3.9989000000000026</v>
          </cell>
          <cell r="AZ190">
            <v>-3.8404999999999987</v>
          </cell>
          <cell r="BA190">
            <v>-3.4162999999999997</v>
          </cell>
          <cell r="BB190">
            <v>-3.4761000000000002</v>
          </cell>
          <cell r="BC190">
            <v>-7.0667</v>
          </cell>
          <cell r="BD190">
            <v>-11.497200000000001</v>
          </cell>
          <cell r="BE190">
            <v>-14.519400000000001</v>
          </cell>
          <cell r="BF190">
            <v>-18.178900000000002</v>
          </cell>
          <cell r="BG190">
            <v>-21.644100000000002</v>
          </cell>
          <cell r="BH190">
            <v>-25.217155999999999</v>
          </cell>
          <cell r="BI190">
            <v>-27.567848999999999</v>
          </cell>
          <cell r="BJ190">
            <v>-31.020999999999997</v>
          </cell>
          <cell r="BK190">
            <v>-35.422765999999996</v>
          </cell>
          <cell r="BL190">
            <v>-38.980283</v>
          </cell>
          <cell r="BM190">
            <v>-42.761916779999979</v>
          </cell>
          <cell r="BN190">
            <v>-3.4761000000000002</v>
          </cell>
          <cell r="BO190">
            <v>-3.5905999999999998</v>
          </cell>
          <cell r="BP190">
            <v>-4.4305000000000012</v>
          </cell>
          <cell r="BQ190">
            <v>-3.0221999999999998</v>
          </cell>
          <cell r="BR190">
            <v>-3.6595000000000013</v>
          </cell>
          <cell r="BS190">
            <v>-3.4651999999999994</v>
          </cell>
          <cell r="BT190">
            <v>-3.5730559999999976</v>
          </cell>
          <cell r="BU190">
            <v>-2.3506929999999997</v>
          </cell>
          <cell r="BV190">
            <v>-3.4531509999999983</v>
          </cell>
          <cell r="BW190">
            <v>-4.4017659999999985</v>
          </cell>
          <cell r="BX190">
            <v>-3.5575170000000043</v>
          </cell>
          <cell r="BY190">
            <v>-3.7816337799999786</v>
          </cell>
          <cell r="BZ190">
            <v>-3.3163</v>
          </cell>
          <cell r="CA190">
            <v>-7.0159000000000002</v>
          </cell>
          <cell r="CB190">
            <v>-10.984999999999999</v>
          </cell>
          <cell r="CC190">
            <v>-14.909000000000002</v>
          </cell>
          <cell r="CD190">
            <v>-19.2288</v>
          </cell>
          <cell r="CE190">
            <v>-23.427530000000001</v>
          </cell>
          <cell r="CF190">
            <v>-27.704267999999999</v>
          </cell>
          <cell r="CG190">
            <v>-30.870950000000001</v>
          </cell>
          <cell r="CH190">
            <v>-35.014032999999998</v>
          </cell>
          <cell r="CI190">
            <v>-39.528907000000004</v>
          </cell>
          <cell r="CJ190">
            <v>-43.920209</v>
          </cell>
          <cell r="CK190">
            <v>-48.067284999999998</v>
          </cell>
          <cell r="CL190">
            <v>-3.3163</v>
          </cell>
          <cell r="CM190">
            <v>-3.6996000000000002</v>
          </cell>
          <cell r="CN190">
            <v>-3.9690999999999992</v>
          </cell>
          <cell r="CO190">
            <v>-3.924000000000003</v>
          </cell>
          <cell r="CP190">
            <v>-4.3197999999999972</v>
          </cell>
          <cell r="CQ190">
            <v>-4.1987300000000012</v>
          </cell>
          <cell r="CR190">
            <v>-4.2767379999999982</v>
          </cell>
          <cell r="CS190">
            <v>-3.1666820000000016</v>
          </cell>
          <cell r="CT190">
            <v>-4.1430829999999972</v>
          </cell>
          <cell r="CU190">
            <v>-4.514874000000006</v>
          </cell>
          <cell r="CV190">
            <v>-4.391301999999996</v>
          </cell>
          <cell r="CW190">
            <v>-4.1470759999999984</v>
          </cell>
          <cell r="CX190">
            <v>-3.6087020000000001</v>
          </cell>
          <cell r="CY190">
            <v>-7.911505</v>
          </cell>
          <cell r="CZ190">
            <v>-12.276961999999999</v>
          </cell>
          <cell r="DA190">
            <v>-15.443776</v>
          </cell>
          <cell r="DB190">
            <v>-19.258513000000001</v>
          </cell>
          <cell r="DC190">
            <v>-22.908521</v>
          </cell>
          <cell r="DD190">
            <v>-26.577805000000001</v>
          </cell>
          <cell r="DE190">
            <v>-28.839859000000001</v>
          </cell>
          <cell r="DF190">
            <v>-33.145136000000001</v>
          </cell>
          <cell r="DG190">
            <v>-37.411664000000002</v>
          </cell>
          <cell r="DH190">
            <v>-40.830491000000002</v>
          </cell>
          <cell r="DI190">
            <v>-43.895890000000001</v>
          </cell>
          <cell r="DJ190">
            <v>-3.6087020000000001</v>
          </cell>
          <cell r="DK190">
            <v>-4.3028029999999999</v>
          </cell>
          <cell r="DL190">
            <v>-4.3654569999999993</v>
          </cell>
          <cell r="DM190">
            <v>-3.1668140000000005</v>
          </cell>
          <cell r="DN190">
            <v>-3.8147370000000009</v>
          </cell>
          <cell r="DO190">
            <v>-3.6500079999999997</v>
          </cell>
          <cell r="DP190">
            <v>-3.6692840000000011</v>
          </cell>
          <cell r="DQ190">
            <v>-2.2620539999999991</v>
          </cell>
          <cell r="DR190">
            <v>-4.3052770000000002</v>
          </cell>
          <cell r="DS190">
            <v>-4.266528000000001</v>
          </cell>
          <cell r="DT190">
            <v>-3.4188270000000003</v>
          </cell>
          <cell r="DU190">
            <v>-3.0653989999999993</v>
          </cell>
        </row>
        <row r="191">
          <cell r="A191" t="str">
            <v>CE-NEW APPA-120</v>
          </cell>
          <cell r="B191" t="str">
            <v>CE</v>
          </cell>
          <cell r="C191" t="str">
            <v>NEW APPA</v>
          </cell>
          <cell r="D191">
            <v>120</v>
          </cell>
          <cell r="E191" t="str">
            <v>Margine Diretto</v>
          </cell>
          <cell r="F191">
            <v>0.55052900000000005</v>
          </cell>
          <cell r="G191">
            <v>1.0182572600000022</v>
          </cell>
          <cell r="H191">
            <v>1.5044979899999973</v>
          </cell>
          <cell r="I191">
            <v>1.93682643</v>
          </cell>
          <cell r="J191">
            <v>0</v>
          </cell>
          <cell r="K191">
            <v>0</v>
          </cell>
          <cell r="L191">
            <v>0</v>
          </cell>
          <cell r="M191">
            <v>0</v>
          </cell>
          <cell r="N191">
            <v>0</v>
          </cell>
          <cell r="O191">
            <v>0</v>
          </cell>
          <cell r="P191">
            <v>0</v>
          </cell>
          <cell r="Q191">
            <v>0</v>
          </cell>
          <cell r="R191">
            <v>0.55052900000000005</v>
          </cell>
          <cell r="S191">
            <v>0.46772826000000212</v>
          </cell>
          <cell r="T191">
            <v>0.48624072999999512</v>
          </cell>
          <cell r="U191">
            <v>0.4323284400000027</v>
          </cell>
          <cell r="V191">
            <v>-1.93682643</v>
          </cell>
          <cell r="W191">
            <v>0</v>
          </cell>
          <cell r="X191">
            <v>0</v>
          </cell>
          <cell r="Y191">
            <v>0</v>
          </cell>
          <cell r="Z191">
            <v>0</v>
          </cell>
          <cell r="AA191">
            <v>0</v>
          </cell>
          <cell r="AB191">
            <v>0</v>
          </cell>
          <cell r="AC191">
            <v>0</v>
          </cell>
          <cell r="AD191">
            <v>0.56479999999999952</v>
          </cell>
          <cell r="AE191">
            <v>1.1843000000000004</v>
          </cell>
          <cell r="AF191">
            <v>1.8243000000000027</v>
          </cell>
          <cell r="AG191">
            <v>2.5346000000000029</v>
          </cell>
          <cell r="AH191">
            <v>3.3324999999999996</v>
          </cell>
          <cell r="AI191">
            <v>4.0686999999999998</v>
          </cell>
          <cell r="AJ191">
            <v>4.8684000000000012</v>
          </cell>
          <cell r="AK191">
            <v>5.0596999999999994</v>
          </cell>
          <cell r="AL191">
            <v>5.836700000000004</v>
          </cell>
          <cell r="AM191">
            <v>6.7138999999999953</v>
          </cell>
          <cell r="AN191">
            <v>7.4050000000000011</v>
          </cell>
          <cell r="AO191">
            <v>8.0949999999999989</v>
          </cell>
          <cell r="AP191">
            <v>0.56479999999999952</v>
          </cell>
          <cell r="AQ191">
            <v>0.61950000000000038</v>
          </cell>
          <cell r="AR191">
            <v>0.64000000000000234</v>
          </cell>
          <cell r="AS191">
            <v>0.71030000000000015</v>
          </cell>
          <cell r="AT191">
            <v>0.79789999999999672</v>
          </cell>
          <cell r="AU191">
            <v>0.73620000000000019</v>
          </cell>
          <cell r="AV191">
            <v>0.79970000000000141</v>
          </cell>
          <cell r="AW191">
            <v>0.19129999999999825</v>
          </cell>
          <cell r="AX191">
            <v>0.77700000000000458</v>
          </cell>
          <cell r="AY191">
            <v>0.87719999999999132</v>
          </cell>
          <cell r="AZ191">
            <v>0.69110000000000582</v>
          </cell>
          <cell r="BA191">
            <v>0.68999999999999773</v>
          </cell>
          <cell r="BB191">
            <v>0.72129999999999983</v>
          </cell>
          <cell r="BC191">
            <v>1.4295</v>
          </cell>
          <cell r="BD191">
            <v>2.3534999999999986</v>
          </cell>
          <cell r="BE191">
            <v>3.0926000000000009</v>
          </cell>
          <cell r="BF191">
            <v>4.0780999999999956</v>
          </cell>
          <cell r="BG191">
            <v>4.9461000000000013</v>
          </cell>
          <cell r="BH191">
            <v>5.7351230000000015</v>
          </cell>
          <cell r="BI191">
            <v>6.1199470000000069</v>
          </cell>
          <cell r="BJ191">
            <v>6.9308000000000014</v>
          </cell>
          <cell r="BK191">
            <v>8.0376690000000082</v>
          </cell>
          <cell r="BL191">
            <v>8.8941620000000015</v>
          </cell>
          <cell r="BM191">
            <v>9.5554945800000013</v>
          </cell>
          <cell r="BN191">
            <v>0.72129999999999983</v>
          </cell>
          <cell r="BO191">
            <v>0.70820000000000016</v>
          </cell>
          <cell r="BP191">
            <v>0.9239999999999986</v>
          </cell>
          <cell r="BQ191">
            <v>0.73910000000000231</v>
          </cell>
          <cell r="BR191">
            <v>0.98549999999999471</v>
          </cell>
          <cell r="BS191">
            <v>0.86800000000000566</v>
          </cell>
          <cell r="BT191">
            <v>0.78902300000000025</v>
          </cell>
          <cell r="BU191">
            <v>0.38482400000000538</v>
          </cell>
          <cell r="BV191">
            <v>0.81085299999999449</v>
          </cell>
          <cell r="BW191">
            <v>1.1068690000000068</v>
          </cell>
          <cell r="BX191">
            <v>0.85649299999999329</v>
          </cell>
          <cell r="BY191">
            <v>0.66133257999999984</v>
          </cell>
          <cell r="BZ191">
            <v>0.77810000000000024</v>
          </cell>
          <cell r="CA191">
            <v>1.5254999999999992</v>
          </cell>
          <cell r="CB191">
            <v>2.4215</v>
          </cell>
          <cell r="CC191">
            <v>3.2457999999999956</v>
          </cell>
          <cell r="CD191">
            <v>4.3290000000000006</v>
          </cell>
          <cell r="CE191">
            <v>5.2997419999999984</v>
          </cell>
          <cell r="CF191">
            <v>6.3175519999999992</v>
          </cell>
          <cell r="CG191">
            <v>7.0049380000000028</v>
          </cell>
          <cell r="CH191">
            <v>7.8948169999999962</v>
          </cell>
          <cell r="CI191">
            <v>9.0636569999999992</v>
          </cell>
          <cell r="CJ191">
            <v>10.105378999999999</v>
          </cell>
          <cell r="CK191">
            <v>10.737705000000005</v>
          </cell>
          <cell r="CL191">
            <v>0.77810000000000024</v>
          </cell>
          <cell r="CM191">
            <v>0.74739999999999895</v>
          </cell>
          <cell r="CN191">
            <v>0.8960000000000008</v>
          </cell>
          <cell r="CO191">
            <v>0.82429999999999559</v>
          </cell>
          <cell r="CP191">
            <v>1.083200000000005</v>
          </cell>
          <cell r="CQ191">
            <v>0.97074199999999777</v>
          </cell>
          <cell r="CR191">
            <v>1.0178100000000008</v>
          </cell>
          <cell r="CS191">
            <v>0.68738600000000361</v>
          </cell>
          <cell r="CT191">
            <v>0.88987899999999343</v>
          </cell>
          <cell r="CU191">
            <v>1.168840000000003</v>
          </cell>
          <cell r="CV191">
            <v>1.041722</v>
          </cell>
          <cell r="CW191">
            <v>0.63232600000000616</v>
          </cell>
          <cell r="CX191">
            <v>0.7222059999999999</v>
          </cell>
          <cell r="CY191">
            <v>1.2632809999999992</v>
          </cell>
          <cell r="CZ191">
            <v>2.2065740000000016</v>
          </cell>
          <cell r="DA191">
            <v>2.7353120000000004</v>
          </cell>
          <cell r="DB191">
            <v>3.57179</v>
          </cell>
          <cell r="DC191">
            <v>4.4483490000000003</v>
          </cell>
          <cell r="DD191">
            <v>4.9567629999999987</v>
          </cell>
          <cell r="DE191">
            <v>5.3308300000000024</v>
          </cell>
          <cell r="DF191">
            <v>6.0828389999999999</v>
          </cell>
          <cell r="DG191">
            <v>6.7925740000000019</v>
          </cell>
          <cell r="DH191">
            <v>7.509368000000002</v>
          </cell>
          <cell r="DI191">
            <v>8.2597069999999988</v>
          </cell>
          <cell r="DJ191">
            <v>0.7222059999999999</v>
          </cell>
          <cell r="DK191">
            <v>0.54107499999999931</v>
          </cell>
          <cell r="DL191">
            <v>0.94329300000000238</v>
          </cell>
          <cell r="DM191">
            <v>0.52873799999999882</v>
          </cell>
          <cell r="DN191">
            <v>0.83647799999999961</v>
          </cell>
          <cell r="DO191">
            <v>0.87655900000000031</v>
          </cell>
          <cell r="DP191">
            <v>0.50841399999999837</v>
          </cell>
          <cell r="DQ191">
            <v>0.3740670000000037</v>
          </cell>
          <cell r="DR191">
            <v>0.75200899999999749</v>
          </cell>
          <cell r="DS191">
            <v>0.709735000000002</v>
          </cell>
          <cell r="DT191">
            <v>0.71679400000000015</v>
          </cell>
          <cell r="DU191">
            <v>0.75033899999999676</v>
          </cell>
        </row>
        <row r="192">
          <cell r="A192" t="str">
            <v>CE-NEW APPA-130</v>
          </cell>
          <cell r="B192" t="str">
            <v>CE</v>
          </cell>
          <cell r="C192" t="str">
            <v>NEW APPA</v>
          </cell>
          <cell r="D192">
            <v>130</v>
          </cell>
          <cell r="E192" t="str">
            <v>MD %</v>
          </cell>
          <cell r="F192">
            <v>0.14463888292644353</v>
          </cell>
          <cell r="G192">
            <v>0.13777203537114222</v>
          </cell>
          <cell r="H192">
            <v>0.13767952178769327</v>
          </cell>
          <cell r="I192">
            <v>0.12718219661872737</v>
          </cell>
          <cell r="J192" t="e">
            <v>#DIV/0!</v>
          </cell>
          <cell r="K192" t="e">
            <v>#DIV/0!</v>
          </cell>
          <cell r="L192" t="e">
            <v>#DIV/0!</v>
          </cell>
          <cell r="M192" t="e">
            <v>#DIV/0!</v>
          </cell>
          <cell r="N192" t="e">
            <v>#DIV/0!</v>
          </cell>
          <cell r="O192" t="e">
            <v>#DIV/0!</v>
          </cell>
          <cell r="P192" t="e">
            <v>#DIV/0!</v>
          </cell>
          <cell r="Q192" t="e">
            <v>#DIV/0!</v>
          </cell>
          <cell r="R192">
            <v>0.14463888292644353</v>
          </cell>
          <cell r="S192">
            <v>0.13048072955818135</v>
          </cell>
          <cell r="T192">
            <v>0.13748618714623001</v>
          </cell>
          <cell r="U192">
            <v>0.1005130286446874</v>
          </cell>
          <cell r="V192">
            <v>0.12718219661872737</v>
          </cell>
          <cell r="W192" t="e">
            <v>#DIV/0!</v>
          </cell>
          <cell r="X192" t="e">
            <v>#DIV/0!</v>
          </cell>
          <cell r="Y192" t="e">
            <v>#DIV/0!</v>
          </cell>
          <cell r="Z192" t="e">
            <v>#DIV/0!</v>
          </cell>
          <cell r="AA192" t="e">
            <v>#DIV/0!</v>
          </cell>
          <cell r="AB192" t="e">
            <v>#DIV/0!</v>
          </cell>
          <cell r="AC192" t="e">
            <v>#DIV/0!</v>
          </cell>
          <cell r="AD192">
            <v>0.15006908279307035</v>
          </cell>
          <cell r="AE192">
            <v>0.15094315574815198</v>
          </cell>
          <cell r="AF192">
            <v>0.15059808316203988</v>
          </cell>
          <cell r="AG192">
            <v>0.15363633057330262</v>
          </cell>
          <cell r="AH192">
            <v>0.15738567400739581</v>
          </cell>
          <cell r="AI192">
            <v>0.15816132167152575</v>
          </cell>
          <cell r="AJ192">
            <v>0.16011050268856991</v>
          </cell>
          <cell r="AK192">
            <v>0.15420273070827745</v>
          </cell>
          <cell r="AL192">
            <v>0.1559643323811637</v>
          </cell>
          <cell r="AM192">
            <v>0.15872329158333204</v>
          </cell>
          <cell r="AN192">
            <v>0.15812175695586259</v>
          </cell>
          <cell r="AO192">
            <v>0.15892086938255462</v>
          </cell>
          <cell r="AP192">
            <v>0.15006908279307035</v>
          </cell>
          <cell r="AQ192">
            <v>0.15174897119341574</v>
          </cell>
          <cell r="AR192">
            <v>0.14996368067108798</v>
          </cell>
          <cell r="AS192">
            <v>0.16203207336268449</v>
          </cell>
          <cell r="AT192">
            <v>0.17061175615284224</v>
          </cell>
          <cell r="AU192">
            <v>0.16177019930123709</v>
          </cell>
          <cell r="AV192">
            <v>0.17082131795364763</v>
          </cell>
          <cell r="AW192">
            <v>7.952608605279507E-2</v>
          </cell>
          <cell r="AX192">
            <v>0.16849912172272535</v>
          </cell>
          <cell r="AY192">
            <v>0.17989786919874334</v>
          </cell>
          <cell r="AZ192">
            <v>0.1525068408509147</v>
          </cell>
          <cell r="BA192">
            <v>0.16803448359837278</v>
          </cell>
          <cell r="BB192">
            <v>0.17184447515128409</v>
          </cell>
          <cell r="BC192">
            <v>0.16825168899037216</v>
          </cell>
          <cell r="BD192">
            <v>0.16991920985942938</v>
          </cell>
          <cell r="BE192">
            <v>0.17559618441971386</v>
          </cell>
          <cell r="BF192">
            <v>0.18322774857348231</v>
          </cell>
          <cell r="BG192">
            <v>0.18601213981090781</v>
          </cell>
          <cell r="BH192">
            <v>0.18528919954488654</v>
          </cell>
          <cell r="BI192">
            <v>0.18166658928948648</v>
          </cell>
          <cell r="BJ192">
            <v>0.18262111415005353</v>
          </cell>
          <cell r="BK192">
            <v>0.18494221238236588</v>
          </cell>
          <cell r="BL192">
            <v>0.18578099443241589</v>
          </cell>
          <cell r="BM192">
            <v>0.18264463649105145</v>
          </cell>
          <cell r="BN192">
            <v>0.17184447515128409</v>
          </cell>
          <cell r="BO192">
            <v>0.16474364939052763</v>
          </cell>
          <cell r="BP192">
            <v>0.17256513213185146</v>
          </cell>
          <cell r="BQ192">
            <v>0.19650120968814025</v>
          </cell>
          <cell r="BR192">
            <v>0.21216361679224877</v>
          </cell>
          <cell r="BS192">
            <v>0.2003138558109491</v>
          </cell>
          <cell r="BT192">
            <v>0.18088232698215706</v>
          </cell>
          <cell r="BU192">
            <v>0.14067688118918825</v>
          </cell>
          <cell r="BV192">
            <v>0.19016234506346519</v>
          </cell>
          <cell r="BW192">
            <v>0.20093344358448248</v>
          </cell>
          <cell r="BX192">
            <v>0.19403966008232734</v>
          </cell>
          <cell r="BY192">
            <v>0.14884933317388499</v>
          </cell>
          <cell r="BZ192">
            <v>0.1900400547088707</v>
          </cell>
          <cell r="CA192">
            <v>0.17860069777788176</v>
          </cell>
          <cell r="CB192">
            <v>0.18062134039458472</v>
          </cell>
          <cell r="CC192">
            <v>0.17878467402560183</v>
          </cell>
          <cell r="CD192">
            <v>0.18376079260372363</v>
          </cell>
          <cell r="CE192">
            <v>0.18448469454391628</v>
          </cell>
          <cell r="CF192">
            <v>0.18569118289380168</v>
          </cell>
          <cell r="CG192">
            <v>0.1849445219607789</v>
          </cell>
          <cell r="CH192">
            <v>0.1839904122343059</v>
          </cell>
          <cell r="CI192">
            <v>0.1865235388690335</v>
          </cell>
          <cell r="CJ192">
            <v>0.18704801509980787</v>
          </cell>
          <cell r="CK192">
            <v>0.18259853458014372</v>
          </cell>
          <cell r="CL192">
            <v>0.1900400547088707</v>
          </cell>
          <cell r="CM192">
            <v>0.16806836069260156</v>
          </cell>
          <cell r="CN192">
            <v>0.18416887628209097</v>
          </cell>
          <cell r="CO192">
            <v>0.17359897226375667</v>
          </cell>
          <cell r="CP192">
            <v>0.20048121414029327</v>
          </cell>
          <cell r="CQ192">
            <v>0.18778358795637118</v>
          </cell>
          <cell r="CR192">
            <v>0.19223737323752679</v>
          </cell>
          <cell r="CS192">
            <v>0.17835336584616635</v>
          </cell>
          <cell r="CT192">
            <v>0.1768101964608505</v>
          </cell>
          <cell r="CU192">
            <v>0.20564722292501014</v>
          </cell>
          <cell r="CV192">
            <v>0.19173889163751179</v>
          </cell>
          <cell r="CW192">
            <v>0.13230232568844502</v>
          </cell>
          <cell r="CX192">
            <v>0.16675625527025739</v>
          </cell>
          <cell r="CY192">
            <v>0.13769051398038051</v>
          </cell>
          <cell r="CZ192">
            <v>0.15235050335774367</v>
          </cell>
          <cell r="DA192">
            <v>0.15046475378742874</v>
          </cell>
          <cell r="DB192">
            <v>0.15644952237383797</v>
          </cell>
          <cell r="DC192">
            <v>0.16260445730816428</v>
          </cell>
          <cell r="DD192">
            <v>0.15718506116842948</v>
          </cell>
          <cell r="DE192">
            <v>0.15600592659984122</v>
          </cell>
          <cell r="DF192">
            <v>0.15506380331893246</v>
          </cell>
          <cell r="DG192">
            <v>0.15366341118695453</v>
          </cell>
          <cell r="DH192">
            <v>0.15534526072986687</v>
          </cell>
          <cell r="DI192">
            <v>0.15836664663238345</v>
          </cell>
          <cell r="DJ192">
            <v>0.16675625527025739</v>
          </cell>
          <cell r="DK192">
            <v>0.11170285461359666</v>
          </cell>
          <cell r="DL192">
            <v>0.17768646103131661</v>
          </cell>
          <cell r="DM192">
            <v>0.14307416050430327</v>
          </cell>
          <cell r="DN192">
            <v>0.17984075128756669</v>
          </cell>
          <cell r="DO192">
            <v>0.19364763627711692</v>
          </cell>
          <cell r="DP192">
            <v>0.12169716432350984</v>
          </cell>
          <cell r="DQ192">
            <v>0.14190054250165424</v>
          </cell>
          <cell r="DR192">
            <v>0.14869813571943485</v>
          </cell>
          <cell r="DS192">
            <v>0.14262409362206169</v>
          </cell>
          <cell r="DT192">
            <v>0.17332197510361808</v>
          </cell>
          <cell r="DU192">
            <v>0.19664321816644578</v>
          </cell>
        </row>
        <row r="193">
          <cell r="A193" t="str">
            <v>CE-NEW APPA-140</v>
          </cell>
          <cell r="B193" t="str">
            <v>CE</v>
          </cell>
          <cell r="C193" t="str">
            <v>NEW APPA</v>
          </cell>
          <cell r="D193">
            <v>140</v>
          </cell>
          <cell r="E193" t="str">
            <v>Fondi rettificativi dell'attivo</v>
          </cell>
          <cell r="F193">
            <v>0</v>
          </cell>
          <cell r="G193">
            <v>0</v>
          </cell>
          <cell r="H193">
            <v>0</v>
          </cell>
          <cell r="I193">
            <v>0</v>
          </cell>
          <cell r="J193">
            <v>0</v>
          </cell>
          <cell r="K193">
            <v>0</v>
          </cell>
          <cell r="L193">
            <v>0</v>
          </cell>
          <cell r="M193">
            <v>0</v>
          </cell>
          <cell r="N193">
            <v>0</v>
          </cell>
          <cell r="O193">
            <v>0</v>
          </cell>
          <cell r="P193">
            <v>0</v>
          </cell>
          <cell r="Q193">
            <v>0</v>
          </cell>
          <cell r="R193">
            <v>0</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0</v>
          </cell>
          <cell r="AY193">
            <v>0</v>
          </cell>
          <cell r="AZ193">
            <v>0</v>
          </cell>
          <cell r="BA193">
            <v>0</v>
          </cell>
          <cell r="BB193">
            <v>0</v>
          </cell>
          <cell r="BC193">
            <v>0</v>
          </cell>
          <cell r="BD193">
            <v>0</v>
          </cell>
          <cell r="BE193">
            <v>0</v>
          </cell>
          <cell r="BF193">
            <v>0</v>
          </cell>
          <cell r="BG193">
            <v>0</v>
          </cell>
          <cell r="BH193">
            <v>0</v>
          </cell>
          <cell r="BI193">
            <v>0</v>
          </cell>
          <cell r="BJ193">
            <v>0</v>
          </cell>
          <cell r="BK193">
            <v>0</v>
          </cell>
          <cell r="BL193">
            <v>0</v>
          </cell>
          <cell r="BM193">
            <v>0</v>
          </cell>
          <cell r="BN193">
            <v>0</v>
          </cell>
          <cell r="BO193">
            <v>0</v>
          </cell>
          <cell r="BP193">
            <v>0</v>
          </cell>
          <cell r="BQ193">
            <v>0</v>
          </cell>
          <cell r="BR193">
            <v>0</v>
          </cell>
          <cell r="BS193">
            <v>0</v>
          </cell>
          <cell r="BT193">
            <v>0</v>
          </cell>
          <cell r="BU193">
            <v>0</v>
          </cell>
          <cell r="BV193">
            <v>0</v>
          </cell>
          <cell r="BW193">
            <v>0</v>
          </cell>
          <cell r="BX193">
            <v>0</v>
          </cell>
          <cell r="BY193">
            <v>0</v>
          </cell>
          <cell r="BZ193">
            <v>0</v>
          </cell>
          <cell r="CA193">
            <v>0</v>
          </cell>
          <cell r="CB193">
            <v>0</v>
          </cell>
          <cell r="CC193">
            <v>0</v>
          </cell>
          <cell r="CD193">
            <v>0</v>
          </cell>
          <cell r="CE193">
            <v>0</v>
          </cell>
          <cell r="CF193">
            <v>0</v>
          </cell>
          <cell r="CG193">
            <v>0</v>
          </cell>
          <cell r="CH193">
            <v>0</v>
          </cell>
          <cell r="CI193">
            <v>0</v>
          </cell>
          <cell r="CJ193">
            <v>0</v>
          </cell>
          <cell r="CK193">
            <v>0</v>
          </cell>
          <cell r="CL193">
            <v>0</v>
          </cell>
          <cell r="CM193">
            <v>0</v>
          </cell>
          <cell r="CN193">
            <v>0</v>
          </cell>
          <cell r="CO193">
            <v>0</v>
          </cell>
          <cell r="CP193">
            <v>0</v>
          </cell>
          <cell r="CQ193">
            <v>0</v>
          </cell>
          <cell r="CR193">
            <v>0</v>
          </cell>
          <cell r="CS193">
            <v>0</v>
          </cell>
          <cell r="CT193">
            <v>0</v>
          </cell>
          <cell r="CU193">
            <v>0</v>
          </cell>
          <cell r="CV193">
            <v>0</v>
          </cell>
          <cell r="CW193">
            <v>0</v>
          </cell>
          <cell r="CX193">
            <v>0</v>
          </cell>
          <cell r="CY193">
            <v>0</v>
          </cell>
          <cell r="CZ193">
            <v>0</v>
          </cell>
          <cell r="DA193">
            <v>0</v>
          </cell>
          <cell r="DB193">
            <v>0</v>
          </cell>
          <cell r="DC193">
            <v>0</v>
          </cell>
          <cell r="DD193">
            <v>0</v>
          </cell>
          <cell r="DE193">
            <v>0</v>
          </cell>
          <cell r="DF193">
            <v>0</v>
          </cell>
          <cell r="DG193">
            <v>0</v>
          </cell>
          <cell r="DH193">
            <v>0</v>
          </cell>
          <cell r="DI193">
            <v>0</v>
          </cell>
          <cell r="DJ193">
            <v>0</v>
          </cell>
          <cell r="DK193">
            <v>0</v>
          </cell>
          <cell r="DL193">
            <v>0</v>
          </cell>
          <cell r="DM193">
            <v>0</v>
          </cell>
          <cell r="DN193">
            <v>0</v>
          </cell>
          <cell r="DO193">
            <v>0</v>
          </cell>
          <cell r="DP193">
            <v>0</v>
          </cell>
          <cell r="DQ193">
            <v>0</v>
          </cell>
          <cell r="DR193">
            <v>0</v>
          </cell>
          <cell r="DS193">
            <v>0</v>
          </cell>
          <cell r="DT193">
            <v>0</v>
          </cell>
          <cell r="DU193">
            <v>0</v>
          </cell>
        </row>
        <row r="194">
          <cell r="A194" t="str">
            <v>CE-NEW APPA-150</v>
          </cell>
          <cell r="B194" t="str">
            <v>CE</v>
          </cell>
          <cell r="C194" t="str">
            <v>NEW APPA</v>
          </cell>
          <cell r="D194">
            <v>150</v>
          </cell>
          <cell r="E194" t="str">
            <v>Altri Fondi</v>
          </cell>
          <cell r="F194">
            <v>1.0203E-2</v>
          </cell>
          <cell r="G194">
            <v>1.003743E-2</v>
          </cell>
          <cell r="H194">
            <v>7.4245149999999996E-2</v>
          </cell>
          <cell r="I194">
            <v>7.4245149999999996E-2</v>
          </cell>
          <cell r="J194">
            <v>0</v>
          </cell>
          <cell r="K194">
            <v>0</v>
          </cell>
          <cell r="L194">
            <v>0</v>
          </cell>
          <cell r="M194">
            <v>0</v>
          </cell>
          <cell r="N194">
            <v>0</v>
          </cell>
          <cell r="O194">
            <v>0</v>
          </cell>
          <cell r="P194">
            <v>0</v>
          </cell>
          <cell r="Q194">
            <v>0</v>
          </cell>
          <cell r="R194">
            <v>1.0203E-2</v>
          </cell>
          <cell r="S194">
            <v>-1.655700000000003E-4</v>
          </cell>
          <cell r="T194">
            <v>6.4207719999999996E-2</v>
          </cell>
          <cell r="U194">
            <v>0</v>
          </cell>
          <cell r="V194">
            <v>-7.4245149999999996E-2</v>
          </cell>
          <cell r="W194">
            <v>0</v>
          </cell>
          <cell r="X194">
            <v>0</v>
          </cell>
          <cell r="Y194">
            <v>0</v>
          </cell>
          <cell r="Z194">
            <v>0</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0</v>
          </cell>
          <cell r="AU194">
            <v>0</v>
          </cell>
          <cell r="AV194">
            <v>0</v>
          </cell>
          <cell r="AW194">
            <v>0</v>
          </cell>
          <cell r="AX194">
            <v>0</v>
          </cell>
          <cell r="AY194">
            <v>0</v>
          </cell>
          <cell r="AZ194">
            <v>0</v>
          </cell>
          <cell r="BA194">
            <v>0</v>
          </cell>
          <cell r="BB194">
            <v>1E-3</v>
          </cell>
          <cell r="BC194">
            <v>9.1000000000000004E-3</v>
          </cell>
          <cell r="BD194">
            <v>-5.5999999999999999E-3</v>
          </cell>
          <cell r="BE194">
            <v>8.3999999999999995E-3</v>
          </cell>
          <cell r="BF194">
            <v>1.84E-2</v>
          </cell>
          <cell r="BG194">
            <v>0.10389999999999999</v>
          </cell>
          <cell r="BH194">
            <v>0.16692400000000002</v>
          </cell>
          <cell r="BI194">
            <v>0.186809</v>
          </cell>
          <cell r="BJ194">
            <v>0.22249999999999998</v>
          </cell>
          <cell r="BK194">
            <v>0.33176700000000003</v>
          </cell>
          <cell r="BL194">
            <v>0.35441400000000001</v>
          </cell>
          <cell r="BM194">
            <v>0.40586862999999995</v>
          </cell>
          <cell r="BN194">
            <v>1E-3</v>
          </cell>
          <cell r="BO194">
            <v>8.0999999999999996E-3</v>
          </cell>
          <cell r="BP194">
            <v>-1.4700000000000001E-2</v>
          </cell>
          <cell r="BQ194">
            <v>1.3999999999999999E-2</v>
          </cell>
          <cell r="BR194">
            <v>0.01</v>
          </cell>
          <cell r="BS194">
            <v>8.5499999999999993E-2</v>
          </cell>
          <cell r="BT194">
            <v>6.3024000000000024E-2</v>
          </cell>
          <cell r="BU194">
            <v>1.9884999999999986E-2</v>
          </cell>
          <cell r="BV194">
            <v>3.5690999999999973E-2</v>
          </cell>
          <cell r="BW194">
            <v>0.10926700000000006</v>
          </cell>
          <cell r="BX194">
            <v>2.2646999999999973E-2</v>
          </cell>
          <cell r="BY194">
            <v>5.1454629999999946E-2</v>
          </cell>
          <cell r="BZ194">
            <v>0</v>
          </cell>
          <cell r="CA194">
            <v>0</v>
          </cell>
          <cell r="CB194">
            <v>0</v>
          </cell>
          <cell r="CC194">
            <v>0</v>
          </cell>
          <cell r="CD194">
            <v>0</v>
          </cell>
          <cell r="CE194">
            <v>0</v>
          </cell>
          <cell r="CF194">
            <v>0</v>
          </cell>
          <cell r="CG194">
            <v>0</v>
          </cell>
          <cell r="CH194">
            <v>0</v>
          </cell>
          <cell r="CI194">
            <v>0</v>
          </cell>
          <cell r="CJ194">
            <v>0</v>
          </cell>
          <cell r="CK194">
            <v>0</v>
          </cell>
          <cell r="CL194">
            <v>0</v>
          </cell>
          <cell r="CM194">
            <v>0</v>
          </cell>
          <cell r="CN194">
            <v>0</v>
          </cell>
          <cell r="CO194">
            <v>0</v>
          </cell>
          <cell r="CP194">
            <v>0</v>
          </cell>
          <cell r="CQ194">
            <v>0</v>
          </cell>
          <cell r="CR194">
            <v>0</v>
          </cell>
          <cell r="CS194">
            <v>0</v>
          </cell>
          <cell r="CT194">
            <v>0</v>
          </cell>
          <cell r="CU194">
            <v>0</v>
          </cell>
          <cell r="CV194">
            <v>0</v>
          </cell>
          <cell r="CW194">
            <v>0</v>
          </cell>
          <cell r="CX194">
            <v>2.5954999999999999E-2</v>
          </cell>
          <cell r="CY194">
            <v>5.6053000000000006E-2</v>
          </cell>
          <cell r="CZ194">
            <v>0.10264199999999998</v>
          </cell>
          <cell r="DA194">
            <v>3.7900000000000086E-3</v>
          </cell>
          <cell r="DB194">
            <v>-3.1496999999999997E-2</v>
          </cell>
          <cell r="DC194">
            <v>-7.2382999999999989E-2</v>
          </cell>
          <cell r="DD194">
            <v>0.11839100000000002</v>
          </cell>
          <cell r="DE194">
            <v>0.12216999999999999</v>
          </cell>
          <cell r="DF194">
            <v>0.23202099999999998</v>
          </cell>
          <cell r="DG194">
            <v>0.27867999999999998</v>
          </cell>
          <cell r="DH194">
            <v>0.24724800000000002</v>
          </cell>
          <cell r="DI194">
            <v>1.2032000000000001E-2</v>
          </cell>
          <cell r="DJ194">
            <v>2.5954999999999999E-2</v>
          </cell>
          <cell r="DK194">
            <v>3.0098000000000007E-2</v>
          </cell>
          <cell r="DL194">
            <v>4.6588999999999978E-2</v>
          </cell>
          <cell r="DM194">
            <v>-9.8851999999999968E-2</v>
          </cell>
          <cell r="DN194">
            <v>-3.5287000000000006E-2</v>
          </cell>
          <cell r="DO194">
            <v>-4.0885999999999992E-2</v>
          </cell>
          <cell r="DP194">
            <v>0.190774</v>
          </cell>
          <cell r="DQ194">
            <v>3.7789999999999629E-3</v>
          </cell>
          <cell r="DR194">
            <v>0.10985099999999999</v>
          </cell>
          <cell r="DS194">
            <v>4.6659000000000006E-2</v>
          </cell>
          <cell r="DT194">
            <v>-3.143199999999996E-2</v>
          </cell>
          <cell r="DU194">
            <v>-0.23521600000000004</v>
          </cell>
        </row>
        <row r="195">
          <cell r="A195" t="str">
            <v>CE-NEW APPA-160</v>
          </cell>
          <cell r="B195" t="str">
            <v>CE</v>
          </cell>
          <cell r="C195" t="str">
            <v>NEW APPA</v>
          </cell>
          <cell r="D195">
            <v>160</v>
          </cell>
          <cell r="E195" t="str">
            <v>(Acc)/Utilizzo Fondo Rischi</v>
          </cell>
          <cell r="F195">
            <v>1.0203E-2</v>
          </cell>
          <cell r="G195">
            <v>1.003743E-2</v>
          </cell>
          <cell r="H195">
            <v>7.4245149999999996E-2</v>
          </cell>
          <cell r="I195">
            <v>7.4245149999999996E-2</v>
          </cell>
          <cell r="J195">
            <v>0</v>
          </cell>
          <cell r="K195">
            <v>0</v>
          </cell>
          <cell r="L195">
            <v>0</v>
          </cell>
          <cell r="M195">
            <v>0</v>
          </cell>
          <cell r="N195">
            <v>0</v>
          </cell>
          <cell r="O195">
            <v>0</v>
          </cell>
          <cell r="P195">
            <v>0</v>
          </cell>
          <cell r="Q195">
            <v>0</v>
          </cell>
          <cell r="R195">
            <v>1.0203E-2</v>
          </cell>
          <cell r="S195">
            <v>-1.655700000000003E-4</v>
          </cell>
          <cell r="T195">
            <v>6.4207719999999996E-2</v>
          </cell>
          <cell r="U195">
            <v>0</v>
          </cell>
          <cell r="V195">
            <v>-7.4245149999999996E-2</v>
          </cell>
          <cell r="W195">
            <v>0</v>
          </cell>
          <cell r="X195">
            <v>0</v>
          </cell>
          <cell r="Y195">
            <v>0</v>
          </cell>
          <cell r="Z195">
            <v>0</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0</v>
          </cell>
          <cell r="BA195">
            <v>0</v>
          </cell>
          <cell r="BB195">
            <v>1E-3</v>
          </cell>
          <cell r="BC195">
            <v>9.1000000000000004E-3</v>
          </cell>
          <cell r="BD195">
            <v>-5.5999999999999999E-3</v>
          </cell>
          <cell r="BE195">
            <v>8.3999999999999995E-3</v>
          </cell>
          <cell r="BF195">
            <v>1.84E-2</v>
          </cell>
          <cell r="BG195">
            <v>0.10389999999999999</v>
          </cell>
          <cell r="BH195">
            <v>0.16692400000000002</v>
          </cell>
          <cell r="BI195">
            <v>0.186809</v>
          </cell>
          <cell r="BJ195">
            <v>0.22249999999999998</v>
          </cell>
          <cell r="BK195">
            <v>0.33176700000000003</v>
          </cell>
          <cell r="BL195">
            <v>0.35441400000000001</v>
          </cell>
          <cell r="BM195">
            <v>0.40586862999999995</v>
          </cell>
          <cell r="BN195">
            <v>1E-3</v>
          </cell>
          <cell r="BO195">
            <v>8.0999999999999996E-3</v>
          </cell>
          <cell r="BP195">
            <v>-1.4700000000000001E-2</v>
          </cell>
          <cell r="BQ195">
            <v>1.3999999999999999E-2</v>
          </cell>
          <cell r="BR195">
            <v>0.01</v>
          </cell>
          <cell r="BS195">
            <v>8.5499999999999993E-2</v>
          </cell>
          <cell r="BT195">
            <v>6.3024000000000024E-2</v>
          </cell>
          <cell r="BU195">
            <v>1.9884999999999986E-2</v>
          </cell>
          <cell r="BV195">
            <v>3.5690999999999973E-2</v>
          </cell>
          <cell r="BW195">
            <v>0.10926700000000006</v>
          </cell>
          <cell r="BX195">
            <v>2.2646999999999973E-2</v>
          </cell>
          <cell r="BY195">
            <v>5.1454629999999946E-2</v>
          </cell>
          <cell r="BZ195">
            <v>0</v>
          </cell>
          <cell r="CA195">
            <v>0</v>
          </cell>
          <cell r="CB195">
            <v>0</v>
          </cell>
          <cell r="CC195">
            <v>0</v>
          </cell>
          <cell r="CD195">
            <v>0</v>
          </cell>
          <cell r="CE195">
            <v>0</v>
          </cell>
          <cell r="CF195">
            <v>0</v>
          </cell>
          <cell r="CG195">
            <v>0</v>
          </cell>
          <cell r="CH195">
            <v>0</v>
          </cell>
          <cell r="CI195">
            <v>0</v>
          </cell>
          <cell r="CJ195">
            <v>0</v>
          </cell>
          <cell r="CK195">
            <v>0</v>
          </cell>
          <cell r="CL195">
            <v>0</v>
          </cell>
          <cell r="CM195">
            <v>0</v>
          </cell>
          <cell r="CN195">
            <v>0</v>
          </cell>
          <cell r="CO195">
            <v>0</v>
          </cell>
          <cell r="CP195">
            <v>0</v>
          </cell>
          <cell r="CQ195">
            <v>0</v>
          </cell>
          <cell r="CR195">
            <v>0</v>
          </cell>
          <cell r="CS195">
            <v>0</v>
          </cell>
          <cell r="CT195">
            <v>0</v>
          </cell>
          <cell r="CU195">
            <v>0</v>
          </cell>
          <cell r="CV195">
            <v>0</v>
          </cell>
          <cell r="CW195">
            <v>0</v>
          </cell>
          <cell r="CX195">
            <v>2.5954999999999999E-2</v>
          </cell>
          <cell r="CY195">
            <v>5.6053000000000006E-2</v>
          </cell>
          <cell r="CZ195">
            <v>0.10264199999999998</v>
          </cell>
          <cell r="DA195">
            <v>3.7900000000000086E-3</v>
          </cell>
          <cell r="DB195">
            <v>-3.1496999999999997E-2</v>
          </cell>
          <cell r="DC195">
            <v>-7.2382999999999989E-2</v>
          </cell>
          <cell r="DD195">
            <v>0.11839100000000002</v>
          </cell>
          <cell r="DE195">
            <v>0.12216999999999999</v>
          </cell>
          <cell r="DF195">
            <v>0.23202099999999998</v>
          </cell>
          <cell r="DG195">
            <v>0.27867999999999998</v>
          </cell>
          <cell r="DH195">
            <v>0.24724800000000002</v>
          </cell>
          <cell r="DI195">
            <v>1.2032000000000001E-2</v>
          </cell>
          <cell r="DJ195">
            <v>2.5954999999999999E-2</v>
          </cell>
          <cell r="DK195">
            <v>3.0098000000000007E-2</v>
          </cell>
          <cell r="DL195">
            <v>4.6588999999999978E-2</v>
          </cell>
          <cell r="DM195">
            <v>-9.8851999999999968E-2</v>
          </cell>
          <cell r="DN195">
            <v>-3.5287000000000006E-2</v>
          </cell>
          <cell r="DO195">
            <v>-4.0885999999999992E-2</v>
          </cell>
          <cell r="DP195">
            <v>0.190774</v>
          </cell>
          <cell r="DQ195">
            <v>3.7789999999999629E-3</v>
          </cell>
          <cell r="DR195">
            <v>0.10985099999999999</v>
          </cell>
          <cell r="DS195">
            <v>4.6659000000000006E-2</v>
          </cell>
          <cell r="DT195">
            <v>-3.143199999999996E-2</v>
          </cell>
          <cell r="DU195">
            <v>-0.23521600000000004</v>
          </cell>
        </row>
        <row r="196">
          <cell r="A196" t="str">
            <v>CE-NEW APPA-170</v>
          </cell>
          <cell r="B196" t="str">
            <v>CE</v>
          </cell>
          <cell r="C196" t="str">
            <v>NEW APPA</v>
          </cell>
          <cell r="D196">
            <v>170</v>
          </cell>
          <cell r="E196" t="str">
            <v>Margine Diretto 2</v>
          </cell>
          <cell r="F196">
            <v>0.56073200000000001</v>
          </cell>
          <cell r="G196">
            <v>1.0282946900000021</v>
          </cell>
          <cell r="H196">
            <v>1.5787431399999974</v>
          </cell>
          <cell r="I196">
            <v>2.0110715799999999</v>
          </cell>
          <cell r="J196">
            <v>0</v>
          </cell>
          <cell r="K196">
            <v>0</v>
          </cell>
          <cell r="L196">
            <v>0</v>
          </cell>
          <cell r="M196">
            <v>0</v>
          </cell>
          <cell r="N196">
            <v>0</v>
          </cell>
          <cell r="O196">
            <v>0</v>
          </cell>
          <cell r="P196">
            <v>0</v>
          </cell>
          <cell r="Q196">
            <v>0</v>
          </cell>
          <cell r="R196">
            <v>0.56073200000000001</v>
          </cell>
          <cell r="S196">
            <v>0.46756269000000211</v>
          </cell>
          <cell r="T196">
            <v>0.55044844999999509</v>
          </cell>
          <cell r="U196">
            <v>0.4323284400000027</v>
          </cell>
          <cell r="V196">
            <v>-2.0110715799999999</v>
          </cell>
          <cell r="W196">
            <v>0</v>
          </cell>
          <cell r="X196">
            <v>0</v>
          </cell>
          <cell r="Y196">
            <v>0</v>
          </cell>
          <cell r="Z196">
            <v>0</v>
          </cell>
          <cell r="AA196">
            <v>0</v>
          </cell>
          <cell r="AB196">
            <v>0</v>
          </cell>
          <cell r="AC196">
            <v>0</v>
          </cell>
          <cell r="AD196">
            <v>0.56479999999999952</v>
          </cell>
          <cell r="AE196">
            <v>1.1843000000000004</v>
          </cell>
          <cell r="AF196">
            <v>1.8243000000000027</v>
          </cell>
          <cell r="AG196">
            <v>2.5346000000000029</v>
          </cell>
          <cell r="AH196">
            <v>3.3324999999999996</v>
          </cell>
          <cell r="AI196">
            <v>4.0686999999999998</v>
          </cell>
          <cell r="AJ196">
            <v>4.8684000000000012</v>
          </cell>
          <cell r="AK196">
            <v>5.0596999999999994</v>
          </cell>
          <cell r="AL196">
            <v>5.836700000000004</v>
          </cell>
          <cell r="AM196">
            <v>6.7138999999999953</v>
          </cell>
          <cell r="AN196">
            <v>7.4050000000000011</v>
          </cell>
          <cell r="AO196">
            <v>8.0949999999999989</v>
          </cell>
          <cell r="AP196">
            <v>0.56479999999999952</v>
          </cell>
          <cell r="AQ196">
            <v>0.61950000000000038</v>
          </cell>
          <cell r="AR196">
            <v>0.64000000000000234</v>
          </cell>
          <cell r="AS196">
            <v>0.71030000000000015</v>
          </cell>
          <cell r="AT196">
            <v>0.79789999999999672</v>
          </cell>
          <cell r="AU196">
            <v>0.73620000000000019</v>
          </cell>
          <cell r="AV196">
            <v>0.79970000000000141</v>
          </cell>
          <cell r="AW196">
            <v>0.19129999999999825</v>
          </cell>
          <cell r="AX196">
            <v>0.77700000000000458</v>
          </cell>
          <cell r="AY196">
            <v>0.87719999999999132</v>
          </cell>
          <cell r="AZ196">
            <v>0.69110000000000582</v>
          </cell>
          <cell r="BA196">
            <v>0.68999999999999773</v>
          </cell>
          <cell r="BB196">
            <v>0.72229999999999983</v>
          </cell>
          <cell r="BC196">
            <v>1.4386000000000001</v>
          </cell>
          <cell r="BD196">
            <v>2.3478999999999988</v>
          </cell>
          <cell r="BE196">
            <v>3.1010000000000009</v>
          </cell>
          <cell r="BF196">
            <v>4.0964999999999954</v>
          </cell>
          <cell r="BG196">
            <v>5.0500000000000016</v>
          </cell>
          <cell r="BH196">
            <v>5.9020470000000014</v>
          </cell>
          <cell r="BI196">
            <v>6.3067560000000071</v>
          </cell>
          <cell r="BJ196">
            <v>7.1533000000000015</v>
          </cell>
          <cell r="BK196">
            <v>8.3694360000000074</v>
          </cell>
          <cell r="BL196">
            <v>9.2485760000000017</v>
          </cell>
          <cell r="BM196">
            <v>9.9613632100000018</v>
          </cell>
          <cell r="BN196">
            <v>0.72229999999999983</v>
          </cell>
          <cell r="BO196">
            <v>0.71630000000000016</v>
          </cell>
          <cell r="BP196">
            <v>0.90929999999999855</v>
          </cell>
          <cell r="BQ196">
            <v>0.75310000000000232</v>
          </cell>
          <cell r="BR196">
            <v>0.99549999999999472</v>
          </cell>
          <cell r="BS196">
            <v>0.95350000000000568</v>
          </cell>
          <cell r="BT196">
            <v>0.85204700000000022</v>
          </cell>
          <cell r="BU196">
            <v>0.40470900000000537</v>
          </cell>
          <cell r="BV196">
            <v>0.84654399999999441</v>
          </cell>
          <cell r="BW196">
            <v>1.2161360000000068</v>
          </cell>
          <cell r="BX196">
            <v>0.87913999999999326</v>
          </cell>
          <cell r="BY196">
            <v>0.71278720999999978</v>
          </cell>
          <cell r="BZ196">
            <v>0.77810000000000024</v>
          </cell>
          <cell r="CA196">
            <v>1.5254999999999992</v>
          </cell>
          <cell r="CB196">
            <v>2.4215</v>
          </cell>
          <cell r="CC196">
            <v>3.2457999999999956</v>
          </cell>
          <cell r="CD196">
            <v>4.3290000000000006</v>
          </cell>
          <cell r="CE196">
            <v>5.2997419999999984</v>
          </cell>
          <cell r="CF196">
            <v>6.3175519999999992</v>
          </cell>
          <cell r="CG196">
            <v>7.0049380000000028</v>
          </cell>
          <cell r="CH196">
            <v>7.8948169999999962</v>
          </cell>
          <cell r="CI196">
            <v>9.0636569999999992</v>
          </cell>
          <cell r="CJ196">
            <v>10.105378999999999</v>
          </cell>
          <cell r="CK196">
            <v>10.737705000000005</v>
          </cell>
          <cell r="CL196">
            <v>0.77810000000000024</v>
          </cell>
          <cell r="CM196">
            <v>0.74739999999999895</v>
          </cell>
          <cell r="CN196">
            <v>0.8960000000000008</v>
          </cell>
          <cell r="CO196">
            <v>0.82429999999999559</v>
          </cell>
          <cell r="CP196">
            <v>1.083200000000005</v>
          </cell>
          <cell r="CQ196">
            <v>0.97074199999999777</v>
          </cell>
          <cell r="CR196">
            <v>1.0178100000000008</v>
          </cell>
          <cell r="CS196">
            <v>0.68738600000000361</v>
          </cell>
          <cell r="CT196">
            <v>0.88987899999999343</v>
          </cell>
          <cell r="CU196">
            <v>1.168840000000003</v>
          </cell>
          <cell r="CV196">
            <v>1.041722</v>
          </cell>
          <cell r="CW196">
            <v>0.63232600000000616</v>
          </cell>
          <cell r="CX196">
            <v>0.74816099999999985</v>
          </cell>
          <cell r="CY196">
            <v>1.3193339999999991</v>
          </cell>
          <cell r="CZ196">
            <v>2.3092160000000015</v>
          </cell>
          <cell r="DA196">
            <v>2.7391020000000004</v>
          </cell>
          <cell r="DB196">
            <v>3.5402930000000001</v>
          </cell>
          <cell r="DC196">
            <v>4.375966</v>
          </cell>
          <cell r="DD196">
            <v>5.0751539999999986</v>
          </cell>
          <cell r="DE196">
            <v>5.4530000000000021</v>
          </cell>
          <cell r="DF196">
            <v>6.3148599999999995</v>
          </cell>
          <cell r="DG196">
            <v>7.0712540000000015</v>
          </cell>
          <cell r="DH196">
            <v>7.756616000000002</v>
          </cell>
          <cell r="DI196">
            <v>8.2717389999999984</v>
          </cell>
          <cell r="DJ196">
            <v>0.74816099999999985</v>
          </cell>
          <cell r="DK196">
            <v>0.57117299999999926</v>
          </cell>
          <cell r="DL196">
            <v>0.98988200000000237</v>
          </cell>
          <cell r="DM196">
            <v>0.42988599999999888</v>
          </cell>
          <cell r="DN196">
            <v>0.80119099999999965</v>
          </cell>
          <cell r="DO196">
            <v>0.83567300000000033</v>
          </cell>
          <cell r="DP196">
            <v>0.69918799999999837</v>
          </cell>
          <cell r="DQ196">
            <v>0.37784600000000368</v>
          </cell>
          <cell r="DR196">
            <v>0.86185999999999752</v>
          </cell>
          <cell r="DS196">
            <v>0.75639400000000201</v>
          </cell>
          <cell r="DT196">
            <v>0.68536200000000025</v>
          </cell>
          <cell r="DU196">
            <v>0.51512299999999667</v>
          </cell>
        </row>
        <row r="197">
          <cell r="A197" t="str">
            <v>CE-NEW APPA-180</v>
          </cell>
          <cell r="B197" t="str">
            <v>CE</v>
          </cell>
          <cell r="C197" t="str">
            <v>NEW APPA</v>
          </cell>
          <cell r="D197">
            <v>180</v>
          </cell>
          <cell r="E197" t="str">
            <v>MD %</v>
          </cell>
          <cell r="F197">
            <v>0.14731948744046275</v>
          </cell>
          <cell r="G197">
            <v>0.13913011767049685</v>
          </cell>
          <cell r="H197">
            <v>0.1444738391048308</v>
          </cell>
          <cell r="I197">
            <v>0.13205752314206839</v>
          </cell>
          <cell r="J197" t="e">
            <v>#DIV/0!</v>
          </cell>
          <cell r="K197" t="e">
            <v>#DIV/0!</v>
          </cell>
          <cell r="L197" t="e">
            <v>#DIV/0!</v>
          </cell>
          <cell r="M197" t="e">
            <v>#DIV/0!</v>
          </cell>
          <cell r="N197" t="e">
            <v>#DIV/0!</v>
          </cell>
          <cell r="O197" t="e">
            <v>#DIV/0!</v>
          </cell>
          <cell r="P197" t="e">
            <v>#DIV/0!</v>
          </cell>
          <cell r="Q197" t="e">
            <v>#DIV/0!</v>
          </cell>
          <cell r="R197">
            <v>0.14731948744046275</v>
          </cell>
          <cell r="S197">
            <v>0.13043454099905313</v>
          </cell>
          <cell r="T197">
            <v>0.15564113399355153</v>
          </cell>
          <cell r="U197">
            <v>0.1005130286446874</v>
          </cell>
          <cell r="V197">
            <v>0.13205752314206839</v>
          </cell>
          <cell r="W197" t="e">
            <v>#DIV/0!</v>
          </cell>
          <cell r="X197" t="e">
            <v>#DIV/0!</v>
          </cell>
          <cell r="Y197" t="e">
            <v>#DIV/0!</v>
          </cell>
          <cell r="Z197" t="e">
            <v>#DIV/0!</v>
          </cell>
          <cell r="AA197" t="e">
            <v>#DIV/0!</v>
          </cell>
          <cell r="AB197" t="e">
            <v>#DIV/0!</v>
          </cell>
          <cell r="AC197" t="e">
            <v>#DIV/0!</v>
          </cell>
          <cell r="AD197">
            <v>0.15006908279307035</v>
          </cell>
          <cell r="AE197">
            <v>0.15094315574815198</v>
          </cell>
          <cell r="AF197">
            <v>0.15059808316203988</v>
          </cell>
          <cell r="AG197">
            <v>0.15363633057330262</v>
          </cell>
          <cell r="AH197">
            <v>0.15738567400739581</v>
          </cell>
          <cell r="AI197">
            <v>0.15816132167152575</v>
          </cell>
          <cell r="AJ197">
            <v>0.16011050268856991</v>
          </cell>
          <cell r="AK197">
            <v>0.15420273070827745</v>
          </cell>
          <cell r="AL197">
            <v>0.1559643323811637</v>
          </cell>
          <cell r="AM197">
            <v>0.15872329158333204</v>
          </cell>
          <cell r="AN197">
            <v>0.15812175695586259</v>
          </cell>
          <cell r="AO197">
            <v>0.15892086938255462</v>
          </cell>
          <cell r="AP197">
            <v>0.15006908279307035</v>
          </cell>
          <cell r="AQ197">
            <v>0.15174897119341574</v>
          </cell>
          <cell r="AR197">
            <v>0.14996368067108798</v>
          </cell>
          <cell r="AS197">
            <v>0.16203207336268449</v>
          </cell>
          <cell r="AT197">
            <v>0.17061175615284224</v>
          </cell>
          <cell r="AU197">
            <v>0.16177019930123709</v>
          </cell>
          <cell r="AV197">
            <v>0.17082131795364763</v>
          </cell>
          <cell r="AW197">
            <v>7.952608605279507E-2</v>
          </cell>
          <cell r="AX197">
            <v>0.16849912172272535</v>
          </cell>
          <cell r="AY197">
            <v>0.17989786919874334</v>
          </cell>
          <cell r="AZ197">
            <v>0.1525068408509147</v>
          </cell>
          <cell r="BA197">
            <v>0.16803448359837278</v>
          </cell>
          <cell r="BB197">
            <v>0.17208271787296894</v>
          </cell>
          <cell r="BC197">
            <v>0.16932275605564842</v>
          </cell>
          <cell r="BD197">
            <v>0.16951489816399162</v>
          </cell>
          <cell r="BE197">
            <v>0.17607313195548494</v>
          </cell>
          <cell r="BF197">
            <v>0.18405445477827181</v>
          </cell>
          <cell r="BG197">
            <v>0.18991959443704828</v>
          </cell>
          <cell r="BH197">
            <v>0.19068214653919349</v>
          </cell>
          <cell r="BI197">
            <v>0.18721189121425474</v>
          </cell>
          <cell r="BJ197">
            <v>0.18848381367945663</v>
          </cell>
          <cell r="BK197">
            <v>0.19257598319022823</v>
          </cell>
          <cell r="BL197">
            <v>0.19318398364722561</v>
          </cell>
          <cell r="BM197">
            <v>0.19040244826822803</v>
          </cell>
          <cell r="BN197">
            <v>0.17208271787296894</v>
          </cell>
          <cell r="BO197">
            <v>0.16662789615706713</v>
          </cell>
          <cell r="BP197">
            <v>0.16981977775702653</v>
          </cell>
          <cell r="BQ197">
            <v>0.20022332704118306</v>
          </cell>
          <cell r="BR197">
            <v>0.2143164693218505</v>
          </cell>
          <cell r="BS197">
            <v>0.22004523216099062</v>
          </cell>
          <cell r="BT197">
            <v>0.19533048346900656</v>
          </cell>
          <cell r="BU197">
            <v>0.14794607381347094</v>
          </cell>
          <cell r="BV197">
            <v>0.19853264677988008</v>
          </cell>
          <cell r="BW197">
            <v>0.22076902898812603</v>
          </cell>
          <cell r="BX197">
            <v>0.19917036889358966</v>
          </cell>
          <cell r="BY197">
            <v>0.16043047645312428</v>
          </cell>
          <cell r="BZ197">
            <v>0.1900400547088707</v>
          </cell>
          <cell r="CA197">
            <v>0.17860069777788176</v>
          </cell>
          <cell r="CB197">
            <v>0.18062134039458472</v>
          </cell>
          <cell r="CC197">
            <v>0.17878467402560183</v>
          </cell>
          <cell r="CD197">
            <v>0.18376079260372363</v>
          </cell>
          <cell r="CE197">
            <v>0.18448469454391628</v>
          </cell>
          <cell r="CF197">
            <v>0.18569118289380168</v>
          </cell>
          <cell r="CG197">
            <v>0.1849445219607789</v>
          </cell>
          <cell r="CH197">
            <v>0.1839904122343059</v>
          </cell>
          <cell r="CI197">
            <v>0.1865235388690335</v>
          </cell>
          <cell r="CJ197">
            <v>0.18704801509980787</v>
          </cell>
          <cell r="CK197">
            <v>0.18259853458014372</v>
          </cell>
          <cell r="CL197">
            <v>0.1900400547088707</v>
          </cell>
          <cell r="CM197">
            <v>0.16806836069260156</v>
          </cell>
          <cell r="CN197">
            <v>0.18416887628209097</v>
          </cell>
          <cell r="CO197">
            <v>0.17359897226375667</v>
          </cell>
          <cell r="CP197">
            <v>0.20048121414029327</v>
          </cell>
          <cell r="CQ197">
            <v>0.18778358795637118</v>
          </cell>
          <cell r="CR197">
            <v>0.19223737323752679</v>
          </cell>
          <cell r="CS197">
            <v>0.17835336584616635</v>
          </cell>
          <cell r="CT197">
            <v>0.1768101964608505</v>
          </cell>
          <cell r="CU197">
            <v>0.20564722292501014</v>
          </cell>
          <cell r="CV197">
            <v>0.19173889163751179</v>
          </cell>
          <cell r="CW197">
            <v>0.13230232568844502</v>
          </cell>
          <cell r="CX197">
            <v>0.17274922487386013</v>
          </cell>
          <cell r="CY197">
            <v>0.14379997528007729</v>
          </cell>
          <cell r="CZ197">
            <v>0.15943730867931707</v>
          </cell>
          <cell r="DA197">
            <v>0.15067323509298158</v>
          </cell>
          <cell r="DB197">
            <v>0.1550699086210113</v>
          </cell>
          <cell r="DC197">
            <v>0.15995857713254477</v>
          </cell>
          <cell r="DD197">
            <v>0.16093938562912924</v>
          </cell>
          <cell r="DE197">
            <v>0.15958121300978162</v>
          </cell>
          <cell r="DF197">
            <v>0.16097848537937529</v>
          </cell>
          <cell r="DG197">
            <v>0.15996778408441292</v>
          </cell>
          <cell r="DH197">
            <v>0.16046004602537217</v>
          </cell>
          <cell r="DI197">
            <v>0.15859734095268813</v>
          </cell>
          <cell r="DJ197">
            <v>0.17274922487386013</v>
          </cell>
          <cell r="DK197">
            <v>0.1179164710589324</v>
          </cell>
          <cell r="DL197">
            <v>0.18646234989404326</v>
          </cell>
          <cell r="DM197">
            <v>0.1163252472161125</v>
          </cell>
          <cell r="DN197">
            <v>0.17225413144737442</v>
          </cell>
          <cell r="DO197">
            <v>0.18461518408984123</v>
          </cell>
          <cell r="DP197">
            <v>0.16736202568974551</v>
          </cell>
          <cell r="DQ197">
            <v>0.14333408823039734</v>
          </cell>
          <cell r="DR197">
            <v>0.17041947004776828</v>
          </cell>
          <cell r="DS197">
            <v>0.15200040673091467</v>
          </cell>
          <cell r="DT197">
            <v>0.16572166550077974</v>
          </cell>
          <cell r="DU197">
            <v>0.13499957282182298</v>
          </cell>
        </row>
        <row r="198">
          <cell r="A198" t="str">
            <v>CE-NEW APPA-190</v>
          </cell>
          <cell r="B198" t="str">
            <v>CE</v>
          </cell>
          <cell r="C198" t="str">
            <v>NEW APPA</v>
          </cell>
          <cell r="D198">
            <v>190</v>
          </cell>
          <cell r="E198" t="str">
            <v>Costi Indiretti</v>
          </cell>
          <cell r="F198">
            <v>-0.22186700000000001</v>
          </cell>
          <cell r="G198">
            <v>-0.43161505000000006</v>
          </cell>
          <cell r="H198">
            <v>-0.64283146000000013</v>
          </cell>
          <cell r="I198">
            <v>-0.89174660999999933</v>
          </cell>
          <cell r="J198">
            <v>0</v>
          </cell>
          <cell r="K198">
            <v>0</v>
          </cell>
          <cell r="L198">
            <v>0</v>
          </cell>
          <cell r="M198">
            <v>0</v>
          </cell>
          <cell r="N198">
            <v>0</v>
          </cell>
          <cell r="O198">
            <v>0</v>
          </cell>
          <cell r="P198">
            <v>0</v>
          </cell>
          <cell r="Q198">
            <v>0</v>
          </cell>
          <cell r="R198">
            <v>-0.22186700000000001</v>
          </cell>
          <cell r="S198">
            <v>-0.20974805000000005</v>
          </cell>
          <cell r="T198">
            <v>-0.21121641000000008</v>
          </cell>
          <cell r="U198">
            <v>-0.2489151499999992</v>
          </cell>
          <cell r="V198">
            <v>0.89174660999999933</v>
          </cell>
          <cell r="W198">
            <v>0</v>
          </cell>
          <cell r="X198">
            <v>0</v>
          </cell>
          <cell r="Y198">
            <v>0</v>
          </cell>
          <cell r="Z198">
            <v>0</v>
          </cell>
          <cell r="AA198">
            <v>0</v>
          </cell>
          <cell r="AB198">
            <v>0</v>
          </cell>
          <cell r="AC198">
            <v>0</v>
          </cell>
          <cell r="AD198">
            <v>-0.2356</v>
          </cell>
          <cell r="AE198">
            <v>-0.49480000000000002</v>
          </cell>
          <cell r="AF198">
            <v>-0.74679999999999991</v>
          </cell>
          <cell r="AG198">
            <v>-0.99970000000000003</v>
          </cell>
          <cell r="AH198">
            <v>-1.2502</v>
          </cell>
          <cell r="AI198">
            <v>-1.4938</v>
          </cell>
          <cell r="AJ198">
            <v>-1.7415999999999998</v>
          </cell>
          <cell r="AK198">
            <v>-1.9249000000000001</v>
          </cell>
          <cell r="AL198">
            <v>-2.1749000000000001</v>
          </cell>
          <cell r="AM198">
            <v>-2.4396</v>
          </cell>
          <cell r="AN198">
            <v>-2.6948000000000003</v>
          </cell>
          <cell r="AO198">
            <v>-2.9643999999999999</v>
          </cell>
          <cell r="AP198">
            <v>-0.2356</v>
          </cell>
          <cell r="AQ198">
            <v>-0.25919999999999999</v>
          </cell>
          <cell r="AR198">
            <v>-0.25199999999999989</v>
          </cell>
          <cell r="AS198">
            <v>-0.25290000000000012</v>
          </cell>
          <cell r="AT198">
            <v>-0.25049999999999994</v>
          </cell>
          <cell r="AU198">
            <v>-0.24360000000000004</v>
          </cell>
          <cell r="AV198">
            <v>-0.2477999999999998</v>
          </cell>
          <cell r="AW198">
            <v>-0.18330000000000024</v>
          </cell>
          <cell r="AX198">
            <v>-0.25</v>
          </cell>
          <cell r="AY198">
            <v>-0.26469999999999994</v>
          </cell>
          <cell r="AZ198">
            <v>-0.25520000000000032</v>
          </cell>
          <cell r="BA198">
            <v>-0.26959999999999962</v>
          </cell>
          <cell r="BB198">
            <v>-0.27339999999999998</v>
          </cell>
          <cell r="BC198">
            <v>-0.58550000000000002</v>
          </cell>
          <cell r="BD198">
            <v>-0.93400000000000005</v>
          </cell>
          <cell r="BE198">
            <v>-1.2043000000000001</v>
          </cell>
          <cell r="BF198">
            <v>-1.5103</v>
          </cell>
          <cell r="BG198">
            <v>-1.7599</v>
          </cell>
          <cell r="BH198">
            <v>-2.0078670000000001</v>
          </cell>
          <cell r="BI198">
            <v>-2.1961690000000003</v>
          </cell>
          <cell r="BJ198">
            <v>-2.4350999999999998</v>
          </cell>
          <cell r="BK198">
            <v>-2.722642</v>
          </cell>
          <cell r="BL198">
            <v>-3.0123769999999999</v>
          </cell>
          <cell r="BM198">
            <v>-3.2909710400000005</v>
          </cell>
          <cell r="BN198">
            <v>-0.27339999999999998</v>
          </cell>
          <cell r="BO198">
            <v>-0.31210000000000004</v>
          </cell>
          <cell r="BP198">
            <v>-0.34850000000000003</v>
          </cell>
          <cell r="BQ198">
            <v>-0.2703000000000001</v>
          </cell>
          <cell r="BR198">
            <v>-0.30599999999999983</v>
          </cell>
          <cell r="BS198">
            <v>-0.24960000000000004</v>
          </cell>
          <cell r="BT198">
            <v>-0.24796700000000005</v>
          </cell>
          <cell r="BU198">
            <v>-0.18830200000000019</v>
          </cell>
          <cell r="BV198">
            <v>-0.23893099999999956</v>
          </cell>
          <cell r="BW198">
            <v>-0.28754200000000019</v>
          </cell>
          <cell r="BX198">
            <v>-0.28973499999999985</v>
          </cell>
          <cell r="BY198">
            <v>-0.27859404000000065</v>
          </cell>
          <cell r="BZ198">
            <v>-0.33950000000000002</v>
          </cell>
          <cell r="CA198">
            <v>-0.60920000000000007</v>
          </cell>
          <cell r="CB198">
            <v>-0.9405</v>
          </cell>
          <cell r="CC198">
            <v>-1.2674000000000001</v>
          </cell>
          <cell r="CD198">
            <v>-1.5885</v>
          </cell>
          <cell r="CE198">
            <v>-1.9094709999999999</v>
          </cell>
          <cell r="CF198">
            <v>-2.2306810000000001</v>
          </cell>
          <cell r="CG198">
            <v>-2.51511</v>
          </cell>
          <cell r="CH198">
            <v>-2.8415710000000001</v>
          </cell>
          <cell r="CI198">
            <v>-3.1744180000000002</v>
          </cell>
          <cell r="CJ198">
            <v>-3.500648</v>
          </cell>
          <cell r="CK198">
            <v>-3.8116099999999999</v>
          </cell>
          <cell r="CL198">
            <v>-0.33950000000000002</v>
          </cell>
          <cell r="CM198">
            <v>-0.26970000000000005</v>
          </cell>
          <cell r="CN198">
            <v>-0.33129999999999993</v>
          </cell>
          <cell r="CO198">
            <v>-0.32690000000000008</v>
          </cell>
          <cell r="CP198">
            <v>-0.32109999999999994</v>
          </cell>
          <cell r="CQ198">
            <v>-0.3209709999999999</v>
          </cell>
          <cell r="CR198">
            <v>-0.32121000000000022</v>
          </cell>
          <cell r="CS198">
            <v>-0.28442899999999982</v>
          </cell>
          <cell r="CT198">
            <v>-0.32646100000000011</v>
          </cell>
          <cell r="CU198">
            <v>-0.33284700000000011</v>
          </cell>
          <cell r="CV198">
            <v>-0.3262299999999998</v>
          </cell>
          <cell r="CW198">
            <v>-0.31096199999999996</v>
          </cell>
          <cell r="CX198">
            <v>-0.30524999999999997</v>
          </cell>
          <cell r="CY198">
            <v>-0.65605400000000003</v>
          </cell>
          <cell r="CZ198">
            <v>-1.051877</v>
          </cell>
          <cell r="DA198">
            <v>-1.3604400000000001</v>
          </cell>
          <cell r="DB198">
            <v>-1.695846</v>
          </cell>
          <cell r="DC198">
            <v>-2.0328870000000001</v>
          </cell>
          <cell r="DD198">
            <v>-2.3484619999999996</v>
          </cell>
          <cell r="DE198">
            <v>-2.580549</v>
          </cell>
          <cell r="DF198">
            <v>-2.8958550000000001</v>
          </cell>
          <cell r="DG198">
            <v>-3.2568670000000002</v>
          </cell>
          <cell r="DH198">
            <v>-3.598646</v>
          </cell>
          <cell r="DI198">
            <v>-3.944204</v>
          </cell>
          <cell r="DJ198">
            <v>-0.30524999999999997</v>
          </cell>
          <cell r="DK198">
            <v>-0.35080400000000006</v>
          </cell>
          <cell r="DL198">
            <v>-0.39582299999999992</v>
          </cell>
          <cell r="DM198">
            <v>-0.30856300000000014</v>
          </cell>
          <cell r="DN198">
            <v>-0.33540599999999987</v>
          </cell>
          <cell r="DO198">
            <v>-0.33704100000000015</v>
          </cell>
          <cell r="DP198">
            <v>-0.31557499999999949</v>
          </cell>
          <cell r="DQ198">
            <v>-0.23208700000000038</v>
          </cell>
          <cell r="DR198">
            <v>-0.31530600000000009</v>
          </cell>
          <cell r="DS198">
            <v>-0.36101200000000011</v>
          </cell>
          <cell r="DT198">
            <v>-0.34177899999999983</v>
          </cell>
          <cell r="DU198">
            <v>-0.34555800000000003</v>
          </cell>
        </row>
        <row r="199">
          <cell r="A199" t="str">
            <v>CE-NEW APPA-200</v>
          </cell>
          <cell r="B199" t="str">
            <v>CE</v>
          </cell>
          <cell r="C199" t="str">
            <v>NEW APPA</v>
          </cell>
          <cell r="D199">
            <v>200</v>
          </cell>
          <cell r="E199" t="str">
            <v>Risultato di Competenza</v>
          </cell>
          <cell r="F199">
            <v>0.33886499999999997</v>
          </cell>
          <cell r="G199">
            <v>0.59667964000000207</v>
          </cell>
          <cell r="H199">
            <v>0.93591167999999725</v>
          </cell>
          <cell r="I199">
            <v>1.1193249700000005</v>
          </cell>
          <cell r="J199">
            <v>0</v>
          </cell>
          <cell r="K199">
            <v>0</v>
          </cell>
          <cell r="L199">
            <v>0</v>
          </cell>
          <cell r="M199">
            <v>0</v>
          </cell>
          <cell r="N199">
            <v>0</v>
          </cell>
          <cell r="O199">
            <v>0</v>
          </cell>
          <cell r="P199">
            <v>0</v>
          </cell>
          <cell r="Q199">
            <v>0</v>
          </cell>
          <cell r="R199">
            <v>0.33886499999999997</v>
          </cell>
          <cell r="S199">
            <v>0.25781464000000209</v>
          </cell>
          <cell r="T199">
            <v>0.33923203999999502</v>
          </cell>
          <cell r="U199">
            <v>0.1834132900000035</v>
          </cell>
          <cell r="V199">
            <v>-1.1193249700000005</v>
          </cell>
          <cell r="W199">
            <v>0</v>
          </cell>
          <cell r="X199">
            <v>0</v>
          </cell>
          <cell r="Y199">
            <v>0</v>
          </cell>
          <cell r="Z199">
            <v>0</v>
          </cell>
          <cell r="AA199">
            <v>0</v>
          </cell>
          <cell r="AB199">
            <v>0</v>
          </cell>
          <cell r="AC199">
            <v>0</v>
          </cell>
          <cell r="AD199">
            <v>0.32919999999999949</v>
          </cell>
          <cell r="AE199">
            <v>0.68950000000000033</v>
          </cell>
          <cell r="AF199">
            <v>1.0775000000000028</v>
          </cell>
          <cell r="AG199">
            <v>1.5349000000000028</v>
          </cell>
          <cell r="AH199">
            <v>2.0822999999999996</v>
          </cell>
          <cell r="AI199">
            <v>2.5748999999999995</v>
          </cell>
          <cell r="AJ199">
            <v>3.1268000000000011</v>
          </cell>
          <cell r="AK199">
            <v>3.1347999999999994</v>
          </cell>
          <cell r="AL199">
            <v>3.6618000000000039</v>
          </cell>
          <cell r="AM199">
            <v>4.2742999999999949</v>
          </cell>
          <cell r="AN199">
            <v>4.7102000000000004</v>
          </cell>
          <cell r="AO199">
            <v>5.1305999999999994</v>
          </cell>
          <cell r="AP199">
            <v>0.32919999999999949</v>
          </cell>
          <cell r="AQ199">
            <v>0.3603000000000004</v>
          </cell>
          <cell r="AR199">
            <v>0.38800000000000245</v>
          </cell>
          <cell r="AS199">
            <v>0.45740000000000003</v>
          </cell>
          <cell r="AT199">
            <v>0.54739999999999678</v>
          </cell>
          <cell r="AU199">
            <v>0.49260000000000015</v>
          </cell>
          <cell r="AV199">
            <v>0.55190000000000161</v>
          </cell>
          <cell r="AW199">
            <v>7.9999999999980087E-3</v>
          </cell>
          <cell r="AX199">
            <v>0.52700000000000458</v>
          </cell>
          <cell r="AY199">
            <v>0.61249999999999138</v>
          </cell>
          <cell r="AZ199">
            <v>0.43590000000000551</v>
          </cell>
          <cell r="BA199">
            <v>0.42039999999999811</v>
          </cell>
          <cell r="BB199">
            <v>0.44889999999999985</v>
          </cell>
          <cell r="BC199">
            <v>0.85310000000000008</v>
          </cell>
          <cell r="BD199">
            <v>1.4138999999999986</v>
          </cell>
          <cell r="BE199">
            <v>1.8967000000000007</v>
          </cell>
          <cell r="BF199">
            <v>2.5861999999999954</v>
          </cell>
          <cell r="BG199">
            <v>3.2901000000000016</v>
          </cell>
          <cell r="BH199">
            <v>3.8941800000000013</v>
          </cell>
          <cell r="BI199">
            <v>4.1105870000000069</v>
          </cell>
          <cell r="BJ199">
            <v>4.7182000000000013</v>
          </cell>
          <cell r="BK199">
            <v>5.646794000000007</v>
          </cell>
          <cell r="BL199">
            <v>6.2361990000000018</v>
          </cell>
          <cell r="BM199">
            <v>6.6703921700000013</v>
          </cell>
          <cell r="BN199">
            <v>0.44889999999999985</v>
          </cell>
          <cell r="BO199">
            <v>0.40420000000000011</v>
          </cell>
          <cell r="BP199">
            <v>0.56079999999999852</v>
          </cell>
          <cell r="BQ199">
            <v>0.48280000000000223</v>
          </cell>
          <cell r="BR199">
            <v>0.68949999999999489</v>
          </cell>
          <cell r="BS199">
            <v>0.70390000000000563</v>
          </cell>
          <cell r="BT199">
            <v>0.60408000000000017</v>
          </cell>
          <cell r="BU199">
            <v>0.21640700000000518</v>
          </cell>
          <cell r="BV199">
            <v>0.60761299999999485</v>
          </cell>
          <cell r="BW199">
            <v>0.92859400000000658</v>
          </cell>
          <cell r="BX199">
            <v>0.58940499999999341</v>
          </cell>
          <cell r="BY199">
            <v>0.43419316999999913</v>
          </cell>
          <cell r="BZ199">
            <v>0.43860000000000021</v>
          </cell>
          <cell r="CA199">
            <v>0.91629999999999912</v>
          </cell>
          <cell r="CB199">
            <v>1.4809999999999999</v>
          </cell>
          <cell r="CC199">
            <v>1.9783999999999955</v>
          </cell>
          <cell r="CD199">
            <v>2.7405000000000008</v>
          </cell>
          <cell r="CE199">
            <v>3.3902709999999985</v>
          </cell>
          <cell r="CF199">
            <v>4.0868709999999986</v>
          </cell>
          <cell r="CG199">
            <v>4.4898280000000028</v>
          </cell>
          <cell r="CH199">
            <v>5.0532459999999961</v>
          </cell>
          <cell r="CI199">
            <v>5.889238999999999</v>
          </cell>
          <cell r="CJ199">
            <v>6.6047309999999992</v>
          </cell>
          <cell r="CK199">
            <v>6.9260950000000054</v>
          </cell>
          <cell r="CL199">
            <v>0.43860000000000021</v>
          </cell>
          <cell r="CM199">
            <v>0.4776999999999989</v>
          </cell>
          <cell r="CN199">
            <v>0.56470000000000087</v>
          </cell>
          <cell r="CO199">
            <v>0.49739999999999551</v>
          </cell>
          <cell r="CP199">
            <v>0.76210000000000511</v>
          </cell>
          <cell r="CQ199">
            <v>0.64977099999999788</v>
          </cell>
          <cell r="CR199">
            <v>0.69660000000000055</v>
          </cell>
          <cell r="CS199">
            <v>0.40295700000000378</v>
          </cell>
          <cell r="CT199">
            <v>0.56341799999999331</v>
          </cell>
          <cell r="CU199">
            <v>0.83599300000000287</v>
          </cell>
          <cell r="CV199">
            <v>0.71549200000000024</v>
          </cell>
          <cell r="CW199">
            <v>0.3213640000000062</v>
          </cell>
          <cell r="CX199">
            <v>0.44291099999999989</v>
          </cell>
          <cell r="CY199">
            <v>0.66327999999999909</v>
          </cell>
          <cell r="CZ199">
            <v>1.2573390000000015</v>
          </cell>
          <cell r="DA199">
            <v>1.3786620000000003</v>
          </cell>
          <cell r="DB199">
            <v>1.8444470000000002</v>
          </cell>
          <cell r="DC199">
            <v>2.3430789999999999</v>
          </cell>
          <cell r="DD199">
            <v>2.726691999999999</v>
          </cell>
          <cell r="DE199">
            <v>2.8724510000000021</v>
          </cell>
          <cell r="DF199">
            <v>3.4190049999999994</v>
          </cell>
          <cell r="DG199">
            <v>3.8143870000000013</v>
          </cell>
          <cell r="DH199">
            <v>4.1579700000000024</v>
          </cell>
          <cell r="DI199">
            <v>4.3275349999999984</v>
          </cell>
          <cell r="DJ199">
            <v>0.44291099999999989</v>
          </cell>
          <cell r="DK199">
            <v>0.2203689999999992</v>
          </cell>
          <cell r="DL199">
            <v>0.59405900000000245</v>
          </cell>
          <cell r="DM199">
            <v>0.12132299999999874</v>
          </cell>
          <cell r="DN199">
            <v>0.46578499999999978</v>
          </cell>
          <cell r="DO199">
            <v>0.49863200000000019</v>
          </cell>
          <cell r="DP199">
            <v>0.38361299999999887</v>
          </cell>
          <cell r="DQ199">
            <v>0.1457590000000033</v>
          </cell>
          <cell r="DR199">
            <v>0.54655399999999743</v>
          </cell>
          <cell r="DS199">
            <v>0.3953820000000019</v>
          </cell>
          <cell r="DT199">
            <v>0.34358300000000042</v>
          </cell>
          <cell r="DU199">
            <v>0.16956499999999664</v>
          </cell>
        </row>
        <row r="200">
          <cell r="A200" t="str">
            <v>CE-NEW APPA-210</v>
          </cell>
          <cell r="B200" t="str">
            <v>CE</v>
          </cell>
          <cell r="C200" t="str">
            <v>NEW APPA</v>
          </cell>
          <cell r="D200">
            <v>210</v>
          </cell>
          <cell r="E200" t="str">
            <v>RC %</v>
          </cell>
          <cell r="F200">
            <v>8.9029015842706338E-2</v>
          </cell>
          <cell r="G200">
            <v>8.0731826520265143E-2</v>
          </cell>
          <cell r="H200">
            <v>8.5647088526795895E-2</v>
          </cell>
          <cell r="I200">
            <v>7.3500756810093298E-2</v>
          </cell>
          <cell r="J200" t="e">
            <v>#DIV/0!</v>
          </cell>
          <cell r="K200" t="e">
            <v>#DIV/0!</v>
          </cell>
          <cell r="L200" t="e">
            <v>#DIV/0!</v>
          </cell>
          <cell r="M200" t="e">
            <v>#DIV/0!</v>
          </cell>
          <cell r="N200" t="e">
            <v>#DIV/0!</v>
          </cell>
          <cell r="O200" t="e">
            <v>#DIV/0!</v>
          </cell>
          <cell r="P200" t="e">
            <v>#DIV/0!</v>
          </cell>
          <cell r="Q200" t="e">
            <v>#DIV/0!</v>
          </cell>
          <cell r="R200">
            <v>8.9029015842706338E-2</v>
          </cell>
          <cell r="S200">
            <v>7.1921765680739505E-2</v>
          </cell>
          <cell r="T200">
            <v>9.5918990039022781E-2</v>
          </cell>
          <cell r="U200">
            <v>4.2642175637546756E-2</v>
          </cell>
          <cell r="V200">
            <v>7.3500756810093298E-2</v>
          </cell>
          <cell r="W200" t="e">
            <v>#DIV/0!</v>
          </cell>
          <cell r="X200" t="e">
            <v>#DIV/0!</v>
          </cell>
          <cell r="Y200" t="e">
            <v>#DIV/0!</v>
          </cell>
          <cell r="Z200" t="e">
            <v>#DIV/0!</v>
          </cell>
          <cell r="AA200" t="e">
            <v>#DIV/0!</v>
          </cell>
          <cell r="AB200" t="e">
            <v>#DIV/0!</v>
          </cell>
          <cell r="AC200" t="e">
            <v>#DIV/0!</v>
          </cell>
          <cell r="AD200">
            <v>8.74694441492187E-2</v>
          </cell>
          <cell r="AE200">
            <v>8.7879174101453017E-2</v>
          </cell>
          <cell r="AF200">
            <v>8.8948876065942081E-2</v>
          </cell>
          <cell r="AG200">
            <v>9.3038903099882567E-2</v>
          </cell>
          <cell r="AH200">
            <v>9.8341842156219134E-2</v>
          </cell>
          <cell r="AI200">
            <v>0.10009329446064137</v>
          </cell>
          <cell r="AJ200">
            <v>0.10283327577984974</v>
          </cell>
          <cell r="AK200">
            <v>9.5538217725222474E-2</v>
          </cell>
          <cell r="AL200">
            <v>9.784813204607834E-2</v>
          </cell>
          <cell r="AM200">
            <v>0.10104871463897822</v>
          </cell>
          <cell r="AN200">
            <v>0.10057867651769127</v>
          </cell>
          <cell r="AO200">
            <v>0.10072383106289495</v>
          </cell>
          <cell r="AP200">
            <v>8.74694441492187E-2</v>
          </cell>
          <cell r="AQ200">
            <v>8.825690770135225E-2</v>
          </cell>
          <cell r="AR200">
            <v>9.0915481406847326E-2</v>
          </cell>
          <cell r="AS200">
            <v>0.10434108173460774</v>
          </cell>
          <cell r="AT200">
            <v>0.11704834605597904</v>
          </cell>
          <cell r="AU200">
            <v>0.10824232569381878</v>
          </cell>
          <cell r="AV200">
            <v>0.11788956531026415</v>
          </cell>
          <cell r="AW200">
            <v>3.3257119102049555E-3</v>
          </cell>
          <cell r="AX200">
            <v>0.11428447509379215</v>
          </cell>
          <cell r="AY200">
            <v>0.12561268226656389</v>
          </cell>
          <cell r="AZ200">
            <v>9.6191190749405298E-2</v>
          </cell>
          <cell r="BA200">
            <v>0.10237927087645773</v>
          </cell>
          <cell r="BB200">
            <v>0.10694715776433027</v>
          </cell>
          <cell r="BC200">
            <v>0.10040959487771005</v>
          </cell>
          <cell r="BD200">
            <v>0.10208148324633402</v>
          </cell>
          <cell r="BE200">
            <v>0.10769361798773566</v>
          </cell>
          <cell r="BF200">
            <v>0.11619715145796808</v>
          </cell>
          <cell r="BG200">
            <v>0.12373355597174904</v>
          </cell>
          <cell r="BH200">
            <v>0.12581238363740521</v>
          </cell>
          <cell r="BI200">
            <v>0.12202006328938843</v>
          </cell>
          <cell r="BJ200">
            <v>0.12432084907698716</v>
          </cell>
          <cell r="BK200">
            <v>0.12992953245866054</v>
          </cell>
          <cell r="BL200">
            <v>0.13026154141316942</v>
          </cell>
          <cell r="BM200">
            <v>0.12749851333623025</v>
          </cell>
          <cell r="BN200">
            <v>0.10694715776433027</v>
          </cell>
          <cell r="BO200">
            <v>9.402623988089702E-2</v>
          </cell>
          <cell r="BP200">
            <v>0.10473433560556514</v>
          </cell>
          <cell r="BQ200">
            <v>0.12835987557493472</v>
          </cell>
          <cell r="BR200">
            <v>0.14843918191603778</v>
          </cell>
          <cell r="BS200">
            <v>0.16244345979876415</v>
          </cell>
          <cell r="BT200">
            <v>0.13848442451409076</v>
          </cell>
          <cell r="BU200">
            <v>7.9110091437927368E-2</v>
          </cell>
          <cell r="BV200">
            <v>0.14249822467333423</v>
          </cell>
          <cell r="BW200">
            <v>0.16857061685880545</v>
          </cell>
          <cell r="BX200">
            <v>0.13353050853985238</v>
          </cell>
          <cell r="BY200">
            <v>9.7725963876080582E-2</v>
          </cell>
          <cell r="BZ200">
            <v>0.10712192262602584</v>
          </cell>
          <cell r="CA200">
            <v>0.1072774954925421</v>
          </cell>
          <cell r="CB200">
            <v>0.11046880244657442</v>
          </cell>
          <cell r="CC200">
            <v>0.10897393526780773</v>
          </cell>
          <cell r="CD200">
            <v>0.11633089677304335</v>
          </cell>
          <cell r="CE200">
            <v>0.1180157656459687</v>
          </cell>
          <cell r="CF200">
            <v>0.12012499625240504</v>
          </cell>
          <cell r="CG200">
            <v>0.11854053428397514</v>
          </cell>
          <cell r="CH200">
            <v>0.1177669874629592</v>
          </cell>
          <cell r="CI200">
            <v>0.12119630073440864</v>
          </cell>
          <cell r="CJ200">
            <v>0.12225190404221051</v>
          </cell>
          <cell r="CK200">
            <v>0.11778073595455088</v>
          </cell>
          <cell r="CL200">
            <v>0.10712192262602584</v>
          </cell>
          <cell r="CM200">
            <v>0.10742073307847964</v>
          </cell>
          <cell r="CN200">
            <v>0.11607161209430451</v>
          </cell>
          <cell r="CO200">
            <v>0.10475328012130566</v>
          </cell>
          <cell r="CP200">
            <v>0.14105126781417821</v>
          </cell>
          <cell r="CQ200">
            <v>0.12569388130934803</v>
          </cell>
          <cell r="CR200">
            <v>0.13156930487739477</v>
          </cell>
          <cell r="CS200">
            <v>0.10455368197966493</v>
          </cell>
          <cell r="CT200">
            <v>0.11194560976220252</v>
          </cell>
          <cell r="CU200">
            <v>0.14708569080006517</v>
          </cell>
          <cell r="CV200">
            <v>0.13169314179359429</v>
          </cell>
          <cell r="CW200">
            <v>6.7239374298292104E-2</v>
          </cell>
          <cell r="CX200">
            <v>0.10226746908500478</v>
          </cell>
          <cell r="CY200">
            <v>7.2293784290990454E-2</v>
          </cell>
          <cell r="CZ200">
            <v>8.6811604569491968E-2</v>
          </cell>
          <cell r="DA200">
            <v>7.5837797803718215E-2</v>
          </cell>
          <cell r="DB200">
            <v>8.0789422724700591E-2</v>
          </cell>
          <cell r="DC200">
            <v>8.5648650594896264E-2</v>
          </cell>
          <cell r="DD200">
            <v>8.6466762443043424E-2</v>
          </cell>
          <cell r="DE200">
            <v>8.4061840251450651E-2</v>
          </cell>
          <cell r="DF200">
            <v>8.7157315665669699E-2</v>
          </cell>
          <cell r="DG200">
            <v>8.6290074720889912E-2</v>
          </cell>
          <cell r="DH200">
            <v>8.6015352258267896E-2</v>
          </cell>
          <cell r="DI200">
            <v>8.2973549320123755E-2</v>
          </cell>
          <cell r="DJ200">
            <v>0.10226746908500478</v>
          </cell>
          <cell r="DK200">
            <v>4.5494333259425451E-2</v>
          </cell>
          <cell r="DL200">
            <v>0.11190186013656742</v>
          </cell>
          <cell r="DM200">
            <v>3.2829466342240279E-2</v>
          </cell>
          <cell r="DN200">
            <v>0.10014265089874361</v>
          </cell>
          <cell r="DO200">
            <v>0.11015677002019415</v>
          </cell>
          <cell r="DP200">
            <v>9.1824014086226174E-2</v>
          </cell>
          <cell r="DQ200">
            <v>5.5292985413038002E-2</v>
          </cell>
          <cell r="DR200">
            <v>0.10807259071367482</v>
          </cell>
          <cell r="DS200">
            <v>7.9453598011198695E-2</v>
          </cell>
          <cell r="DT200">
            <v>8.3078937842708603E-2</v>
          </cell>
          <cell r="DU200">
            <v>4.4438323595591946E-2</v>
          </cell>
        </row>
        <row r="201">
          <cell r="A201" t="str">
            <v>CE-NEW APPA-211</v>
          </cell>
          <cell r="B201" t="str">
            <v>CE</v>
          </cell>
          <cell r="C201" t="str">
            <v>NEW APPA</v>
          </cell>
          <cell r="D201">
            <v>211</v>
          </cell>
          <cell r="E201" t="str">
            <v>Costi di divisione</v>
          </cell>
          <cell r="F201">
            <v>0</v>
          </cell>
          <cell r="G201">
            <v>0</v>
          </cell>
          <cell r="H201">
            <v>0</v>
          </cell>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cell r="BB201">
            <v>0</v>
          </cell>
          <cell r="BC201">
            <v>0</v>
          </cell>
          <cell r="BD201">
            <v>0</v>
          </cell>
          <cell r="BE201">
            <v>0</v>
          </cell>
          <cell r="BF201">
            <v>0</v>
          </cell>
          <cell r="BG201">
            <v>0</v>
          </cell>
          <cell r="BH201">
            <v>0</v>
          </cell>
          <cell r="BI201">
            <v>0</v>
          </cell>
          <cell r="BJ201">
            <v>0</v>
          </cell>
          <cell r="BK201">
            <v>0</v>
          </cell>
          <cell r="BL201">
            <v>0</v>
          </cell>
          <cell r="BM201">
            <v>0</v>
          </cell>
          <cell r="BN201">
            <v>0</v>
          </cell>
          <cell r="BO201">
            <v>0</v>
          </cell>
          <cell r="BP201">
            <v>0</v>
          </cell>
          <cell r="BQ201">
            <v>0</v>
          </cell>
          <cell r="BR201">
            <v>0</v>
          </cell>
          <cell r="BS201">
            <v>0</v>
          </cell>
          <cell r="BT201">
            <v>0</v>
          </cell>
          <cell r="BU201">
            <v>0</v>
          </cell>
          <cell r="BV201">
            <v>0</v>
          </cell>
          <cell r="BW201">
            <v>0</v>
          </cell>
          <cell r="BX201">
            <v>0</v>
          </cell>
          <cell r="BY201">
            <v>0</v>
          </cell>
          <cell r="BZ201">
            <v>0</v>
          </cell>
          <cell r="CA201">
            <v>0</v>
          </cell>
          <cell r="CB201">
            <v>0</v>
          </cell>
          <cell r="CC201">
            <v>0</v>
          </cell>
          <cell r="CD201">
            <v>0</v>
          </cell>
          <cell r="CE201">
            <v>0</v>
          </cell>
          <cell r="CF201">
            <v>0</v>
          </cell>
          <cell r="CG201">
            <v>0</v>
          </cell>
          <cell r="CH201">
            <v>0</v>
          </cell>
          <cell r="CI201">
            <v>0</v>
          </cell>
          <cell r="CJ201">
            <v>0</v>
          </cell>
          <cell r="CK201">
            <v>0</v>
          </cell>
          <cell r="CL201">
            <v>0</v>
          </cell>
          <cell r="CM201">
            <v>0</v>
          </cell>
          <cell r="CN201">
            <v>0</v>
          </cell>
          <cell r="CO201">
            <v>0</v>
          </cell>
          <cell r="CP201">
            <v>0</v>
          </cell>
          <cell r="CQ201">
            <v>0</v>
          </cell>
          <cell r="CR201">
            <v>0</v>
          </cell>
          <cell r="CS201">
            <v>0</v>
          </cell>
          <cell r="CT201">
            <v>0</v>
          </cell>
          <cell r="CU201">
            <v>0</v>
          </cell>
          <cell r="CV201">
            <v>0</v>
          </cell>
          <cell r="CW201">
            <v>0</v>
          </cell>
          <cell r="CX201">
            <v>0</v>
          </cell>
          <cell r="CY201">
            <v>0</v>
          </cell>
          <cell r="CZ201">
            <v>0</v>
          </cell>
          <cell r="DA201">
            <v>0</v>
          </cell>
          <cell r="DB201">
            <v>0</v>
          </cell>
          <cell r="DC201">
            <v>0</v>
          </cell>
          <cell r="DD201">
            <v>0</v>
          </cell>
          <cell r="DE201">
            <v>0</v>
          </cell>
          <cell r="DF201">
            <v>0</v>
          </cell>
          <cell r="DG201">
            <v>0</v>
          </cell>
          <cell r="DH201">
            <v>0</v>
          </cell>
          <cell r="DI201">
            <v>0</v>
          </cell>
          <cell r="DJ201">
            <v>0</v>
          </cell>
          <cell r="DK201">
            <v>0</v>
          </cell>
          <cell r="DL201">
            <v>0</v>
          </cell>
          <cell r="DM201">
            <v>0</v>
          </cell>
          <cell r="DN201">
            <v>0</v>
          </cell>
          <cell r="DO201">
            <v>0</v>
          </cell>
          <cell r="DP201">
            <v>0</v>
          </cell>
          <cell r="DQ201">
            <v>0</v>
          </cell>
          <cell r="DR201">
            <v>0</v>
          </cell>
          <cell r="DS201">
            <v>0</v>
          </cell>
          <cell r="DT201">
            <v>0</v>
          </cell>
          <cell r="DU201">
            <v>0</v>
          </cell>
        </row>
        <row r="202">
          <cell r="A202" t="str">
            <v>CE-NEW APPA-212</v>
          </cell>
          <cell r="B202" t="str">
            <v>CE</v>
          </cell>
          <cell r="C202" t="str">
            <v>NEW APPA</v>
          </cell>
          <cell r="D202">
            <v>212</v>
          </cell>
          <cell r="E202" t="str">
            <v>Risultato di divisione</v>
          </cell>
          <cell r="F202">
            <v>0.33886499999999997</v>
          </cell>
          <cell r="G202">
            <v>0.59667964000000207</v>
          </cell>
          <cell r="H202">
            <v>0.93591167999999725</v>
          </cell>
          <cell r="I202">
            <v>1.1193249700000005</v>
          </cell>
          <cell r="J202">
            <v>0</v>
          </cell>
          <cell r="K202">
            <v>0</v>
          </cell>
          <cell r="L202">
            <v>0</v>
          </cell>
          <cell r="M202">
            <v>0</v>
          </cell>
          <cell r="N202">
            <v>0</v>
          </cell>
          <cell r="O202">
            <v>0</v>
          </cell>
          <cell r="P202">
            <v>0</v>
          </cell>
          <cell r="Q202">
            <v>0</v>
          </cell>
          <cell r="R202">
            <v>0.33886499999999997</v>
          </cell>
          <cell r="S202">
            <v>0.25781464000000209</v>
          </cell>
          <cell r="T202">
            <v>0.33923203999999502</v>
          </cell>
          <cell r="U202">
            <v>0.1834132900000035</v>
          </cell>
          <cell r="V202">
            <v>-1.1193249700000005</v>
          </cell>
          <cell r="W202">
            <v>0</v>
          </cell>
          <cell r="X202">
            <v>0</v>
          </cell>
          <cell r="Y202">
            <v>0</v>
          </cell>
          <cell r="Z202">
            <v>0</v>
          </cell>
          <cell r="AA202">
            <v>0</v>
          </cell>
          <cell r="AB202">
            <v>0</v>
          </cell>
          <cell r="AC202">
            <v>0</v>
          </cell>
          <cell r="AD202">
            <v>0.32919999999999949</v>
          </cell>
          <cell r="AE202">
            <v>0.68950000000000033</v>
          </cell>
          <cell r="AF202">
            <v>1.0775000000000028</v>
          </cell>
          <cell r="AG202">
            <v>1.5349000000000028</v>
          </cell>
          <cell r="AH202">
            <v>2.0822999999999996</v>
          </cell>
          <cell r="AI202">
            <v>2.5748999999999995</v>
          </cell>
          <cell r="AJ202">
            <v>3.1268000000000011</v>
          </cell>
          <cell r="AK202">
            <v>3.1347999999999994</v>
          </cell>
          <cell r="AL202">
            <v>3.6618000000000039</v>
          </cell>
          <cell r="AM202">
            <v>4.2742999999999949</v>
          </cell>
          <cell r="AN202">
            <v>4.7102000000000004</v>
          </cell>
          <cell r="AO202">
            <v>5.1305999999999994</v>
          </cell>
          <cell r="AP202">
            <v>0.32919999999999949</v>
          </cell>
          <cell r="AQ202">
            <v>0.3603000000000004</v>
          </cell>
          <cell r="AR202">
            <v>0.38800000000000245</v>
          </cell>
          <cell r="AS202">
            <v>0.45740000000000003</v>
          </cell>
          <cell r="AT202">
            <v>0.54739999999999678</v>
          </cell>
          <cell r="AU202">
            <v>0.49260000000000015</v>
          </cell>
          <cell r="AV202">
            <v>0.55190000000000161</v>
          </cell>
          <cell r="AW202">
            <v>7.9999999999980087E-3</v>
          </cell>
          <cell r="AX202">
            <v>0.52700000000000458</v>
          </cell>
          <cell r="AY202">
            <v>0.61249999999999138</v>
          </cell>
          <cell r="AZ202">
            <v>0.43590000000000551</v>
          </cell>
          <cell r="BA202">
            <v>0.42039999999999811</v>
          </cell>
          <cell r="BB202">
            <v>0.44889999999999985</v>
          </cell>
          <cell r="BC202">
            <v>0.85310000000000008</v>
          </cell>
          <cell r="BD202">
            <v>1.4138999999999986</v>
          </cell>
          <cell r="BE202">
            <v>1.8967000000000007</v>
          </cell>
          <cell r="BF202">
            <v>2.5861999999999954</v>
          </cell>
          <cell r="BG202">
            <v>3.2901000000000016</v>
          </cell>
          <cell r="BH202">
            <v>3.8941800000000013</v>
          </cell>
          <cell r="BI202">
            <v>4.1105870000000069</v>
          </cell>
          <cell r="BJ202">
            <v>4.7182000000000013</v>
          </cell>
          <cell r="BK202">
            <v>5.646794000000007</v>
          </cell>
          <cell r="BL202">
            <v>6.2361990000000018</v>
          </cell>
          <cell r="BM202">
            <v>6.6703921700000013</v>
          </cell>
          <cell r="BN202">
            <v>0.44889999999999985</v>
          </cell>
          <cell r="BO202">
            <v>0.40420000000000011</v>
          </cell>
          <cell r="BP202">
            <v>0.56079999999999852</v>
          </cell>
          <cell r="BQ202">
            <v>0.48280000000000223</v>
          </cell>
          <cell r="BR202">
            <v>0.68949999999999489</v>
          </cell>
          <cell r="BS202">
            <v>0.70390000000000563</v>
          </cell>
          <cell r="BT202">
            <v>0.60408000000000017</v>
          </cell>
          <cell r="BU202">
            <v>0.21640700000000518</v>
          </cell>
          <cell r="BV202">
            <v>0.60761299999999485</v>
          </cell>
          <cell r="BW202">
            <v>0.92859400000000658</v>
          </cell>
          <cell r="BX202">
            <v>0.58940499999999341</v>
          </cell>
          <cell r="BY202">
            <v>0.43419316999999913</v>
          </cell>
          <cell r="BZ202">
            <v>0.43860000000000021</v>
          </cell>
          <cell r="CA202">
            <v>0.91629999999999912</v>
          </cell>
          <cell r="CB202">
            <v>1.4809999999999999</v>
          </cell>
          <cell r="CC202">
            <v>1.9783999999999955</v>
          </cell>
          <cell r="CD202">
            <v>2.7405000000000008</v>
          </cell>
          <cell r="CE202">
            <v>3.3902709999999985</v>
          </cell>
          <cell r="CF202">
            <v>4.0868709999999986</v>
          </cell>
          <cell r="CG202">
            <v>4.4898280000000028</v>
          </cell>
          <cell r="CH202">
            <v>5.0532459999999961</v>
          </cell>
          <cell r="CI202">
            <v>5.889238999999999</v>
          </cell>
          <cell r="CJ202">
            <v>6.6047309999999992</v>
          </cell>
          <cell r="CK202">
            <v>6.9260950000000054</v>
          </cell>
          <cell r="CL202">
            <v>0.43860000000000021</v>
          </cell>
          <cell r="CM202">
            <v>0.4776999999999989</v>
          </cell>
          <cell r="CN202">
            <v>0.56470000000000087</v>
          </cell>
          <cell r="CO202">
            <v>0.49739999999999551</v>
          </cell>
          <cell r="CP202">
            <v>0.76210000000000511</v>
          </cell>
          <cell r="CQ202">
            <v>0.64977099999999788</v>
          </cell>
          <cell r="CR202">
            <v>0.69660000000000055</v>
          </cell>
          <cell r="CS202">
            <v>0.40295700000000378</v>
          </cell>
          <cell r="CT202">
            <v>0.56341799999999331</v>
          </cell>
          <cell r="CU202">
            <v>0.83599300000000287</v>
          </cell>
          <cell r="CV202">
            <v>0.71549200000000024</v>
          </cell>
          <cell r="CW202">
            <v>0.3213640000000062</v>
          </cell>
          <cell r="CX202">
            <v>0.44291099999999989</v>
          </cell>
          <cell r="CY202">
            <v>0.66327999999999909</v>
          </cell>
          <cell r="CZ202">
            <v>1.2573390000000015</v>
          </cell>
          <cell r="DA202">
            <v>1.3786620000000003</v>
          </cell>
          <cell r="DB202">
            <v>1.8444470000000002</v>
          </cell>
          <cell r="DC202">
            <v>2.3430789999999999</v>
          </cell>
          <cell r="DD202">
            <v>2.726691999999999</v>
          </cell>
          <cell r="DE202">
            <v>2.8724510000000021</v>
          </cell>
          <cell r="DF202">
            <v>3.4190049999999994</v>
          </cell>
          <cell r="DG202">
            <v>3.8143870000000013</v>
          </cell>
          <cell r="DH202">
            <v>4.1579700000000024</v>
          </cell>
          <cell r="DI202">
            <v>4.3275349999999984</v>
          </cell>
          <cell r="DJ202">
            <v>0.44291099999999989</v>
          </cell>
          <cell r="DK202">
            <v>0.2203689999999992</v>
          </cell>
          <cell r="DL202">
            <v>0.59405900000000245</v>
          </cell>
          <cell r="DM202">
            <v>0.12132299999999874</v>
          </cell>
          <cell r="DN202">
            <v>0.46578499999999978</v>
          </cell>
          <cell r="DO202">
            <v>0.49863200000000019</v>
          </cell>
          <cell r="DP202">
            <v>0.38361299999999887</v>
          </cell>
          <cell r="DQ202">
            <v>0.1457590000000033</v>
          </cell>
          <cell r="DR202">
            <v>0.54655399999999743</v>
          </cell>
          <cell r="DS202">
            <v>0.3953820000000019</v>
          </cell>
          <cell r="DT202">
            <v>0.34358300000000042</v>
          </cell>
          <cell r="DU202">
            <v>0.16956499999999664</v>
          </cell>
          <cell r="DV202">
            <v>0</v>
          </cell>
          <cell r="DW202">
            <v>0</v>
          </cell>
          <cell r="DX202">
            <v>0</v>
          </cell>
          <cell r="DY202">
            <v>0</v>
          </cell>
        </row>
        <row r="203">
          <cell r="A203" t="str">
            <v>CE-NEW APPA-213</v>
          </cell>
          <cell r="B203" t="str">
            <v>CE</v>
          </cell>
          <cell r="C203" t="str">
            <v>NEW APPA</v>
          </cell>
          <cell r="D203">
            <v>213</v>
          </cell>
          <cell r="E203" t="str">
            <v>RD %</v>
          </cell>
          <cell r="F203">
            <v>8.9029015842706338E-2</v>
          </cell>
          <cell r="G203">
            <v>8.0731826520265143E-2</v>
          </cell>
          <cell r="H203">
            <v>8.5647088526795895E-2</v>
          </cell>
          <cell r="I203">
            <v>7.3500756810093298E-2</v>
          </cell>
          <cell r="J203" t="e">
            <v>#DIV/0!</v>
          </cell>
          <cell r="K203" t="e">
            <v>#DIV/0!</v>
          </cell>
          <cell r="L203" t="e">
            <v>#DIV/0!</v>
          </cell>
          <cell r="M203" t="e">
            <v>#DIV/0!</v>
          </cell>
          <cell r="N203" t="e">
            <v>#DIV/0!</v>
          </cell>
          <cell r="O203" t="e">
            <v>#DIV/0!</v>
          </cell>
          <cell r="P203" t="e">
            <v>#DIV/0!</v>
          </cell>
          <cell r="Q203" t="e">
            <v>#DIV/0!</v>
          </cell>
          <cell r="R203">
            <v>8.9029015842706338E-2</v>
          </cell>
          <cell r="S203">
            <v>7.1921765680739505E-2</v>
          </cell>
          <cell r="T203">
            <v>9.5918990039022781E-2</v>
          </cell>
          <cell r="U203">
            <v>4.2642175637546756E-2</v>
          </cell>
          <cell r="V203">
            <v>7.3500756810093298E-2</v>
          </cell>
          <cell r="W203" t="e">
            <v>#DIV/0!</v>
          </cell>
          <cell r="X203" t="e">
            <v>#DIV/0!</v>
          </cell>
          <cell r="Y203" t="e">
            <v>#DIV/0!</v>
          </cell>
          <cell r="Z203" t="e">
            <v>#DIV/0!</v>
          </cell>
          <cell r="AA203" t="e">
            <v>#DIV/0!</v>
          </cell>
          <cell r="AB203" t="e">
            <v>#DIV/0!</v>
          </cell>
          <cell r="AC203" t="e">
            <v>#DIV/0!</v>
          </cell>
          <cell r="AD203">
            <v>8.74694441492187E-2</v>
          </cell>
          <cell r="AE203">
            <v>8.7879174101453017E-2</v>
          </cell>
          <cell r="AF203">
            <v>8.8948876065942081E-2</v>
          </cell>
          <cell r="AG203">
            <v>9.3038903099882567E-2</v>
          </cell>
          <cell r="AH203">
            <v>9.8341842156219134E-2</v>
          </cell>
          <cell r="AI203">
            <v>0.10009329446064137</v>
          </cell>
          <cell r="AJ203">
            <v>0.10283327577984974</v>
          </cell>
          <cell r="AK203">
            <v>9.5538217725222474E-2</v>
          </cell>
          <cell r="AL203">
            <v>9.784813204607834E-2</v>
          </cell>
          <cell r="AM203">
            <v>0.10104871463897822</v>
          </cell>
          <cell r="AN203">
            <v>0.10057867651769127</v>
          </cell>
          <cell r="AO203">
            <v>0.10072383106289495</v>
          </cell>
          <cell r="AP203">
            <v>8.74694441492187E-2</v>
          </cell>
          <cell r="AQ203">
            <v>8.825690770135225E-2</v>
          </cell>
          <cell r="AR203">
            <v>9.0915481406847326E-2</v>
          </cell>
          <cell r="AS203">
            <v>0.10434108173460774</v>
          </cell>
          <cell r="AT203">
            <v>0.11704834605597904</v>
          </cell>
          <cell r="AU203">
            <v>0.10824232569381878</v>
          </cell>
          <cell r="AV203">
            <v>0.11788956531026415</v>
          </cell>
          <cell r="AW203">
            <v>3.3257119102049555E-3</v>
          </cell>
          <cell r="AX203">
            <v>0.11428447509379215</v>
          </cell>
          <cell r="AY203">
            <v>0.12561268226656389</v>
          </cell>
          <cell r="AZ203">
            <v>9.6191190749405298E-2</v>
          </cell>
          <cell r="BA203">
            <v>0.10237927087645773</v>
          </cell>
          <cell r="BB203">
            <v>0.10694715776433027</v>
          </cell>
          <cell r="BC203">
            <v>0.10040959487771005</v>
          </cell>
          <cell r="BD203">
            <v>0.10208148324633402</v>
          </cell>
          <cell r="BE203">
            <v>0.10769361798773566</v>
          </cell>
          <cell r="BF203">
            <v>0.11619715145796808</v>
          </cell>
          <cell r="BG203">
            <v>0.12373355597174904</v>
          </cell>
          <cell r="BH203">
            <v>0.12581238363740521</v>
          </cell>
          <cell r="BI203">
            <v>0.12202006328938843</v>
          </cell>
          <cell r="BJ203">
            <v>0.12432084907698716</v>
          </cell>
          <cell r="BK203">
            <v>0.12992953245866054</v>
          </cell>
          <cell r="BL203">
            <v>0.13026154141316942</v>
          </cell>
          <cell r="BM203">
            <v>0.12749851333623025</v>
          </cell>
          <cell r="BN203">
            <v>0.10694715776433027</v>
          </cell>
          <cell r="BO203">
            <v>9.402623988089702E-2</v>
          </cell>
          <cell r="BP203">
            <v>0.10473433560556514</v>
          </cell>
          <cell r="BQ203">
            <v>0.12835987557493472</v>
          </cell>
          <cell r="BR203">
            <v>0.14843918191603778</v>
          </cell>
          <cell r="BS203">
            <v>0.16244345979876415</v>
          </cell>
          <cell r="BT203">
            <v>0.13848442451409076</v>
          </cell>
          <cell r="BU203">
            <v>7.9110091437927368E-2</v>
          </cell>
          <cell r="BV203">
            <v>0.14249822467333423</v>
          </cell>
          <cell r="BW203">
            <v>0.16857061685880545</v>
          </cell>
          <cell r="BX203">
            <v>0.13353050853985238</v>
          </cell>
          <cell r="BY203">
            <v>9.7725963876080582E-2</v>
          </cell>
          <cell r="BZ203">
            <v>0.10712192262602584</v>
          </cell>
          <cell r="CA203">
            <v>0.1072774954925421</v>
          </cell>
          <cell r="CB203">
            <v>0.11046880244657442</v>
          </cell>
          <cell r="CC203">
            <v>0.10897393526780773</v>
          </cell>
          <cell r="CD203">
            <v>0.11633089677304335</v>
          </cell>
          <cell r="CE203">
            <v>0.1180157656459687</v>
          </cell>
          <cell r="CF203">
            <v>0.12012499625240504</v>
          </cell>
          <cell r="CG203">
            <v>0.11854053428397514</v>
          </cell>
          <cell r="CH203">
            <v>0.1177669874629592</v>
          </cell>
          <cell r="CI203">
            <v>0.12119630073440864</v>
          </cell>
          <cell r="CJ203">
            <v>0.12225190404221051</v>
          </cell>
          <cell r="CK203">
            <v>0.11778073595455088</v>
          </cell>
          <cell r="CL203">
            <v>0.10712192262602584</v>
          </cell>
          <cell r="CM203">
            <v>0.10742073307847964</v>
          </cell>
          <cell r="CN203">
            <v>0.11607161209430451</v>
          </cell>
          <cell r="CO203">
            <v>0.10475328012130566</v>
          </cell>
          <cell r="CP203">
            <v>0.14105126781417821</v>
          </cell>
          <cell r="CQ203">
            <v>0.12569388130934803</v>
          </cell>
          <cell r="CR203">
            <v>0.13156930487739477</v>
          </cell>
          <cell r="CS203">
            <v>0.10455368197966493</v>
          </cell>
          <cell r="CT203">
            <v>0.11194560976220252</v>
          </cell>
          <cell r="CU203">
            <v>0.14708569080006517</v>
          </cell>
          <cell r="CV203">
            <v>0.13169314179359429</v>
          </cell>
          <cell r="CW203">
            <v>6.7239374298292104E-2</v>
          </cell>
          <cell r="CX203">
            <v>0.10226746908500478</v>
          </cell>
          <cell r="CY203">
            <v>7.2293784290990454E-2</v>
          </cell>
          <cell r="CZ203">
            <v>8.6811604569491968E-2</v>
          </cell>
          <cell r="DA203">
            <v>7.5837797803718215E-2</v>
          </cell>
          <cell r="DB203">
            <v>8.0789422724700591E-2</v>
          </cell>
          <cell r="DC203">
            <v>8.5648650594896264E-2</v>
          </cell>
          <cell r="DD203">
            <v>8.6466762443043424E-2</v>
          </cell>
          <cell r="DE203">
            <v>8.4061840251450651E-2</v>
          </cell>
          <cell r="DF203">
            <v>8.7157315665669699E-2</v>
          </cell>
          <cell r="DG203">
            <v>8.6290074720889912E-2</v>
          </cell>
          <cell r="DH203">
            <v>8.6015352258267896E-2</v>
          </cell>
          <cell r="DI203">
            <v>8.2973549320123755E-2</v>
          </cell>
          <cell r="DJ203">
            <v>0.10226746908500478</v>
          </cell>
          <cell r="DK203">
            <v>4.5494333259425451E-2</v>
          </cell>
          <cell r="DL203">
            <v>0.11190186013656742</v>
          </cell>
          <cell r="DM203">
            <v>3.2829466342240279E-2</v>
          </cell>
          <cell r="DN203">
            <v>0.10014265089874361</v>
          </cell>
          <cell r="DO203">
            <v>0.11015677002019415</v>
          </cell>
          <cell r="DP203">
            <v>9.1824014086226174E-2</v>
          </cell>
          <cell r="DQ203">
            <v>5.5292985413038002E-2</v>
          </cell>
          <cell r="DR203">
            <v>0.10807259071367482</v>
          </cell>
          <cell r="DS203">
            <v>7.9453598011198695E-2</v>
          </cell>
          <cell r="DT203">
            <v>8.3078937842708603E-2</v>
          </cell>
          <cell r="DU203">
            <v>4.4438323595591946E-2</v>
          </cell>
          <cell r="DV203" t="e">
            <v>#DIV/0!</v>
          </cell>
          <cell r="DW203" t="e">
            <v>#DIV/0!</v>
          </cell>
          <cell r="DX203" t="e">
            <v>#DIV/0!</v>
          </cell>
          <cell r="DY203" t="e">
            <v>#DIV/0!</v>
          </cell>
        </row>
        <row r="204">
          <cell r="A204" t="str">
            <v>CE-NEW APPA-220</v>
          </cell>
          <cell r="B204" t="str">
            <v>CE</v>
          </cell>
          <cell r="C204" t="str">
            <v>NEW APPA</v>
          </cell>
          <cell r="D204">
            <v>220</v>
          </cell>
          <cell r="E204" t="str">
            <v>Spese Generali</v>
          </cell>
          <cell r="F204">
            <v>-0.33533600000000002</v>
          </cell>
          <cell r="G204">
            <v>-0.63414400000000004</v>
          </cell>
          <cell r="H204">
            <v>-0.93769299999999989</v>
          </cell>
          <cell r="I204">
            <v>-1.3302860000000001</v>
          </cell>
          <cell r="J204">
            <v>0</v>
          </cell>
          <cell r="K204">
            <v>0</v>
          </cell>
          <cell r="L204">
            <v>0</v>
          </cell>
          <cell r="M204">
            <v>0</v>
          </cell>
          <cell r="N204">
            <v>0</v>
          </cell>
          <cell r="O204">
            <v>0</v>
          </cell>
          <cell r="P204">
            <v>0</v>
          </cell>
          <cell r="Q204">
            <v>0</v>
          </cell>
          <cell r="R204">
            <v>-0.33533600000000002</v>
          </cell>
          <cell r="S204">
            <v>-0.29880800000000002</v>
          </cell>
          <cell r="T204">
            <v>-0.30354899999999985</v>
          </cell>
          <cell r="U204">
            <v>-0.39259300000000019</v>
          </cell>
          <cell r="V204">
            <v>1.3302860000000001</v>
          </cell>
          <cell r="W204">
            <v>0</v>
          </cell>
          <cell r="X204">
            <v>0</v>
          </cell>
          <cell r="Y204">
            <v>0</v>
          </cell>
          <cell r="Z204">
            <v>0</v>
          </cell>
          <cell r="AA204">
            <v>0</v>
          </cell>
          <cell r="AB204">
            <v>0</v>
          </cell>
          <cell r="AC204">
            <v>0</v>
          </cell>
          <cell r="AD204">
            <v>-0.3271</v>
          </cell>
          <cell r="AE204">
            <v>-0.64290000000000003</v>
          </cell>
          <cell r="AF204">
            <v>-0.94899999999999995</v>
          </cell>
          <cell r="AG204">
            <v>-1.2686999999999999</v>
          </cell>
          <cell r="AH204">
            <v>-1.5877999999999999</v>
          </cell>
          <cell r="AI204">
            <v>-1.8912</v>
          </cell>
          <cell r="AJ204">
            <v>-2.2164999999999999</v>
          </cell>
          <cell r="AK204">
            <v>-2.4146999999999998</v>
          </cell>
          <cell r="AL204">
            <v>-2.7203000000000004</v>
          </cell>
          <cell r="AM204">
            <v>-3.0545</v>
          </cell>
          <cell r="AN204">
            <v>-3.3683000000000001</v>
          </cell>
          <cell r="AO204">
            <v>-3.6456</v>
          </cell>
          <cell r="AP204">
            <v>-0.3271</v>
          </cell>
          <cell r="AQ204">
            <v>-0.31580000000000003</v>
          </cell>
          <cell r="AR204">
            <v>-0.30609999999999993</v>
          </cell>
          <cell r="AS204">
            <v>-0.31969999999999998</v>
          </cell>
          <cell r="AT204">
            <v>-0.31909999999999994</v>
          </cell>
          <cell r="AU204">
            <v>-0.30340000000000011</v>
          </cell>
          <cell r="AV204">
            <v>-0.32529999999999992</v>
          </cell>
          <cell r="AW204">
            <v>-0.19819999999999993</v>
          </cell>
          <cell r="AX204">
            <v>-0.30560000000000054</v>
          </cell>
          <cell r="AY204">
            <v>-0.33419999999999961</v>
          </cell>
          <cell r="AZ204">
            <v>-0.31380000000000008</v>
          </cell>
          <cell r="BA204">
            <v>-0.27729999999999988</v>
          </cell>
          <cell r="BB204">
            <v>-0.31319999999999998</v>
          </cell>
          <cell r="BC204">
            <v>-0.63440200000000002</v>
          </cell>
          <cell r="BD204">
            <v>-1.005816</v>
          </cell>
          <cell r="BE204">
            <v>-1.2792829999999999</v>
          </cell>
          <cell r="BF204">
            <v>-1.5685</v>
          </cell>
          <cell r="BG204">
            <v>-1.8450309999999999</v>
          </cell>
          <cell r="BH204">
            <v>-2.1364710000000002</v>
          </cell>
          <cell r="BI204">
            <v>-2.3405899999999997</v>
          </cell>
          <cell r="BJ204">
            <v>-2.6442999999999999</v>
          </cell>
          <cell r="BK204">
            <v>-2.9850569999999998</v>
          </cell>
          <cell r="BL204">
            <v>-3.2776550000000002</v>
          </cell>
          <cell r="BM204">
            <v>-3.6976839300000002</v>
          </cell>
          <cell r="BN204">
            <v>-0.31319999999999998</v>
          </cell>
          <cell r="BO204">
            <v>-0.32120200000000004</v>
          </cell>
          <cell r="BP204">
            <v>-0.37141400000000002</v>
          </cell>
          <cell r="BQ204">
            <v>-0.2734669999999999</v>
          </cell>
          <cell r="BR204">
            <v>-0.28921700000000006</v>
          </cell>
          <cell r="BS204">
            <v>-0.27653099999999986</v>
          </cell>
          <cell r="BT204">
            <v>-0.29144000000000037</v>
          </cell>
          <cell r="BU204">
            <v>-0.2041189999999995</v>
          </cell>
          <cell r="BV204">
            <v>-0.30371000000000015</v>
          </cell>
          <cell r="BW204">
            <v>-0.34075699999999998</v>
          </cell>
          <cell r="BX204">
            <v>-0.29259800000000036</v>
          </cell>
          <cell r="BY204">
            <v>-0.42002892999999997</v>
          </cell>
          <cell r="BZ204">
            <v>-0.31119999999999998</v>
          </cell>
          <cell r="CA204">
            <v>-0.69979999999999998</v>
          </cell>
          <cell r="CB204">
            <v>-1.0801000000000001</v>
          </cell>
          <cell r="CC204">
            <v>-1.4586000000000001</v>
          </cell>
          <cell r="CD204">
            <v>-1.6661999999999999</v>
          </cell>
          <cell r="CE204">
            <v>-1.9973729999999998</v>
          </cell>
          <cell r="CF204">
            <v>-2.330883</v>
          </cell>
          <cell r="CG204">
            <v>-2.5927990000000003</v>
          </cell>
          <cell r="CH204">
            <v>-2.9249320000000001</v>
          </cell>
          <cell r="CI204">
            <v>-3.2560200000000004</v>
          </cell>
          <cell r="CJ204">
            <v>-3.5754510000000002</v>
          </cell>
          <cell r="CK204">
            <v>-3.889507</v>
          </cell>
          <cell r="CL204">
            <v>-0.31119999999999998</v>
          </cell>
          <cell r="CM204">
            <v>-0.3886</v>
          </cell>
          <cell r="CN204">
            <v>-0.38030000000000008</v>
          </cell>
          <cell r="CO204">
            <v>-0.37850000000000006</v>
          </cell>
          <cell r="CP204">
            <v>-0.20759999999999978</v>
          </cell>
          <cell r="CQ204">
            <v>-0.33117299999999994</v>
          </cell>
          <cell r="CR204">
            <v>-0.3335100000000002</v>
          </cell>
          <cell r="CS204">
            <v>-0.26191600000000026</v>
          </cell>
          <cell r="CT204">
            <v>-0.33213299999999979</v>
          </cell>
          <cell r="CU204">
            <v>-0.33108800000000027</v>
          </cell>
          <cell r="CV204">
            <v>-0.3194309999999998</v>
          </cell>
          <cell r="CW204">
            <v>-0.31405599999999989</v>
          </cell>
          <cell r="CX204">
            <v>-0.37158199999999997</v>
          </cell>
          <cell r="CY204">
            <v>-0.76294499999999998</v>
          </cell>
          <cell r="CZ204">
            <v>-1.1540189999999999</v>
          </cell>
          <cell r="DA204">
            <v>-1.4888490000000001</v>
          </cell>
          <cell r="DB204">
            <v>-1.830519</v>
          </cell>
          <cell r="DC204">
            <v>-2.1604009999999998</v>
          </cell>
          <cell r="DD204">
            <v>-2.5157560000000001</v>
          </cell>
          <cell r="DE204">
            <v>-2.7505060000000001</v>
          </cell>
          <cell r="DF204">
            <v>-3.0606800000000001</v>
          </cell>
          <cell r="DG204">
            <v>-3.4081939999999999</v>
          </cell>
          <cell r="DH204">
            <v>-3.71027</v>
          </cell>
          <cell r="DI204">
            <v>-3.9750700000000001</v>
          </cell>
          <cell r="DJ204">
            <v>-0.37158199999999997</v>
          </cell>
          <cell r="DK204">
            <v>-0.39136300000000002</v>
          </cell>
          <cell r="DL204">
            <v>-0.39107399999999992</v>
          </cell>
          <cell r="DM204">
            <v>-0.33483000000000018</v>
          </cell>
          <cell r="DN204">
            <v>-0.34166999999999992</v>
          </cell>
          <cell r="DO204">
            <v>-0.32988199999999979</v>
          </cell>
          <cell r="DP204">
            <v>-0.35535500000000031</v>
          </cell>
          <cell r="DQ204">
            <v>-0.23475000000000001</v>
          </cell>
          <cell r="DR204">
            <v>-0.31017399999999995</v>
          </cell>
          <cell r="DS204">
            <v>-0.34751399999999988</v>
          </cell>
          <cell r="DT204">
            <v>-0.30207600000000001</v>
          </cell>
          <cell r="DU204">
            <v>-0.26480000000000015</v>
          </cell>
        </row>
        <row r="205">
          <cell r="A205" t="str">
            <v>CE-NEW APPA-230</v>
          </cell>
          <cell r="B205" t="str">
            <v>CE</v>
          </cell>
          <cell r="C205" t="str">
            <v>NEW APPA</v>
          </cell>
          <cell r="D205">
            <v>230</v>
          </cell>
          <cell r="E205" t="str">
            <v>Risultato Operativo pre IAS</v>
          </cell>
          <cell r="F205">
            <v>3.5289999999999488E-3</v>
          </cell>
          <cell r="G205">
            <v>-3.7464359999997976E-2</v>
          </cell>
          <cell r="H205">
            <v>-1.7813200000026397E-3</v>
          </cell>
          <cell r="I205">
            <v>-0.21096102999999955</v>
          </cell>
          <cell r="J205">
            <v>0</v>
          </cell>
          <cell r="K205">
            <v>0</v>
          </cell>
          <cell r="L205">
            <v>0</v>
          </cell>
          <cell r="M205">
            <v>0</v>
          </cell>
          <cell r="N205">
            <v>0</v>
          </cell>
          <cell r="O205">
            <v>0</v>
          </cell>
          <cell r="P205">
            <v>0</v>
          </cell>
          <cell r="Q205">
            <v>0</v>
          </cell>
          <cell r="R205">
            <v>3.5289999999999488E-3</v>
          </cell>
          <cell r="S205">
            <v>-4.0993359999997925E-2</v>
          </cell>
          <cell r="T205">
            <v>3.568303999999517E-2</v>
          </cell>
          <cell r="U205">
            <v>-0.20917970999999669</v>
          </cell>
          <cell r="V205">
            <v>0.21096102999999955</v>
          </cell>
          <cell r="W205">
            <v>0</v>
          </cell>
          <cell r="X205">
            <v>0</v>
          </cell>
          <cell r="Y205">
            <v>0</v>
          </cell>
          <cell r="Z205">
            <v>0</v>
          </cell>
          <cell r="AA205">
            <v>0</v>
          </cell>
          <cell r="AB205">
            <v>0</v>
          </cell>
          <cell r="AC205">
            <v>0</v>
          </cell>
          <cell r="AD205">
            <v>2.0999999999994912E-3</v>
          </cell>
          <cell r="AE205">
            <v>4.6600000000000308E-2</v>
          </cell>
          <cell r="AF205">
            <v>0.12850000000000283</v>
          </cell>
          <cell r="AG205">
            <v>0.26620000000000288</v>
          </cell>
          <cell r="AH205">
            <v>0.49449999999999972</v>
          </cell>
          <cell r="AI205">
            <v>0.68369999999999953</v>
          </cell>
          <cell r="AJ205">
            <v>0.91030000000000122</v>
          </cell>
          <cell r="AK205">
            <v>0.72009999999999952</v>
          </cell>
          <cell r="AL205">
            <v>0.94150000000000356</v>
          </cell>
          <cell r="AM205">
            <v>1.2197999999999949</v>
          </cell>
          <cell r="AN205">
            <v>1.3419000000000003</v>
          </cell>
          <cell r="AO205">
            <v>1.4849999999999994</v>
          </cell>
          <cell r="AP205">
            <v>2.0999999999994912E-3</v>
          </cell>
          <cell r="AQ205">
            <v>4.4500000000000373E-2</v>
          </cell>
          <cell r="AR205">
            <v>8.1900000000002526E-2</v>
          </cell>
          <cell r="AS205">
            <v>0.13770000000000004</v>
          </cell>
          <cell r="AT205">
            <v>0.22829999999999684</v>
          </cell>
          <cell r="AU205">
            <v>0.18920000000000003</v>
          </cell>
          <cell r="AV205">
            <v>0.22660000000000169</v>
          </cell>
          <cell r="AW205">
            <v>-0.19020000000000192</v>
          </cell>
          <cell r="AX205">
            <v>0.22140000000000404</v>
          </cell>
          <cell r="AY205">
            <v>0.27829999999999178</v>
          </cell>
          <cell r="AZ205">
            <v>0.12210000000000543</v>
          </cell>
          <cell r="BA205">
            <v>0.14309999999999823</v>
          </cell>
          <cell r="BB205">
            <v>0.13569999999999988</v>
          </cell>
          <cell r="BC205">
            <v>0.21869800000000006</v>
          </cell>
          <cell r="BD205">
            <v>0.40808399999999856</v>
          </cell>
          <cell r="BE205">
            <v>0.61741700000000077</v>
          </cell>
          <cell r="BF205">
            <v>1.0176999999999954</v>
          </cell>
          <cell r="BG205">
            <v>1.4450690000000017</v>
          </cell>
          <cell r="BH205">
            <v>1.7577090000000011</v>
          </cell>
          <cell r="BI205">
            <v>1.7699970000000071</v>
          </cell>
          <cell r="BJ205">
            <v>2.0739000000000014</v>
          </cell>
          <cell r="BK205">
            <v>2.6617370000000071</v>
          </cell>
          <cell r="BL205">
            <v>2.9585440000000016</v>
          </cell>
          <cell r="BM205">
            <v>2.9727082400000011</v>
          </cell>
          <cell r="BN205">
            <v>0.13569999999999988</v>
          </cell>
          <cell r="BO205">
            <v>8.2998000000000072E-2</v>
          </cell>
          <cell r="BP205">
            <v>0.1893859999999985</v>
          </cell>
          <cell r="BQ205">
            <v>0.20933300000000232</v>
          </cell>
          <cell r="BR205">
            <v>0.40028299999999484</v>
          </cell>
          <cell r="BS205">
            <v>0.42736900000000577</v>
          </cell>
          <cell r="BT205">
            <v>0.31263999999999981</v>
          </cell>
          <cell r="BU205">
            <v>1.2288000000005683E-2</v>
          </cell>
          <cell r="BV205">
            <v>0.30390299999999471</v>
          </cell>
          <cell r="BW205">
            <v>0.5878370000000066</v>
          </cell>
          <cell r="BX205">
            <v>0.29680699999999305</v>
          </cell>
          <cell r="BY205">
            <v>1.4164239999999162E-2</v>
          </cell>
          <cell r="BZ205">
            <v>0.12740000000000024</v>
          </cell>
          <cell r="CA205">
            <v>0.21649999999999914</v>
          </cell>
          <cell r="CB205">
            <v>0.40089999999999981</v>
          </cell>
          <cell r="CC205">
            <v>0.51979999999999538</v>
          </cell>
          <cell r="CD205">
            <v>1.0743000000000009</v>
          </cell>
          <cell r="CE205">
            <v>1.3928979999999986</v>
          </cell>
          <cell r="CF205">
            <v>1.7559879999999986</v>
          </cell>
          <cell r="CG205">
            <v>1.8970290000000025</v>
          </cell>
          <cell r="CH205">
            <v>2.128313999999996</v>
          </cell>
          <cell r="CI205">
            <v>2.6332189999999986</v>
          </cell>
          <cell r="CJ205">
            <v>3.0292799999999991</v>
          </cell>
          <cell r="CK205">
            <v>3.0365880000000054</v>
          </cell>
          <cell r="CL205">
            <v>0.12740000000000024</v>
          </cell>
          <cell r="CM205">
            <v>8.9099999999998902E-2</v>
          </cell>
          <cell r="CN205">
            <v>0.18440000000000079</v>
          </cell>
          <cell r="CO205">
            <v>0.11889999999999545</v>
          </cell>
          <cell r="CP205">
            <v>0.55450000000000532</v>
          </cell>
          <cell r="CQ205">
            <v>0.31859799999999794</v>
          </cell>
          <cell r="CR205">
            <v>0.36309000000000036</v>
          </cell>
          <cell r="CS205">
            <v>0.14104100000000352</v>
          </cell>
          <cell r="CT205">
            <v>0.23128499999999352</v>
          </cell>
          <cell r="CU205">
            <v>0.5049050000000026</v>
          </cell>
          <cell r="CV205">
            <v>0.39606100000000044</v>
          </cell>
          <cell r="CW205">
            <v>7.3080000000063094E-3</v>
          </cell>
          <cell r="CX205">
            <v>7.132899999999992E-2</v>
          </cell>
          <cell r="CY205">
            <v>-9.9665000000000892E-2</v>
          </cell>
          <cell r="CZ205">
            <v>0.10332000000000163</v>
          </cell>
          <cell r="DA205">
            <v>-0.11018699999999981</v>
          </cell>
          <cell r="DB205">
            <v>1.3928000000000162E-2</v>
          </cell>
          <cell r="DC205">
            <v>0.18267800000000012</v>
          </cell>
          <cell r="DD205">
            <v>0.2109359999999989</v>
          </cell>
          <cell r="DE205">
            <v>0.12194500000000197</v>
          </cell>
          <cell r="DF205">
            <v>0.35832499999999934</v>
          </cell>
          <cell r="DG205">
            <v>0.40619300000000136</v>
          </cell>
          <cell r="DH205">
            <v>0.44770000000000243</v>
          </cell>
          <cell r="DI205">
            <v>0.35246499999999825</v>
          </cell>
          <cell r="DJ205">
            <v>7.132899999999992E-2</v>
          </cell>
          <cell r="DK205">
            <v>-0.17099400000000081</v>
          </cell>
          <cell r="DL205">
            <v>0.20298500000000252</v>
          </cell>
          <cell r="DM205">
            <v>-0.21350700000000145</v>
          </cell>
          <cell r="DN205">
            <v>0.12411499999999986</v>
          </cell>
          <cell r="DO205">
            <v>0.1687500000000004</v>
          </cell>
          <cell r="DP205">
            <v>2.8257999999998562E-2</v>
          </cell>
          <cell r="DQ205">
            <v>-8.8990999999996712E-2</v>
          </cell>
          <cell r="DR205">
            <v>0.23637999999999748</v>
          </cell>
          <cell r="DS205">
            <v>4.786800000000202E-2</v>
          </cell>
          <cell r="DT205">
            <v>4.1507000000000405E-2</v>
          </cell>
          <cell r="DU205">
            <v>-9.5235000000003511E-2</v>
          </cell>
          <cell r="DV205">
            <v>0</v>
          </cell>
          <cell r="DW205">
            <v>0</v>
          </cell>
          <cell r="DX205">
            <v>0</v>
          </cell>
          <cell r="DY205">
            <v>0</v>
          </cell>
        </row>
        <row r="206">
          <cell r="A206" t="str">
            <v>CE-NEW APPA-240</v>
          </cell>
          <cell r="B206" t="str">
            <v>CE</v>
          </cell>
          <cell r="C206" t="str">
            <v>NEW APPA</v>
          </cell>
          <cell r="D206">
            <v>240</v>
          </cell>
          <cell r="E206" t="str">
            <v>RO % pre-IAS</v>
          </cell>
          <cell r="F206">
            <v>9.2716390571143711E-4</v>
          </cell>
          <cell r="G206">
            <v>-5.0689951683496135E-3</v>
          </cell>
          <cell r="H206">
            <v>-1.630120394851559E-4</v>
          </cell>
          <cell r="I206">
            <v>-1.3852809307413875E-2</v>
          </cell>
          <cell r="J206" t="e">
            <v>#DIV/0!</v>
          </cell>
          <cell r="K206" t="e">
            <v>#DIV/0!</v>
          </cell>
          <cell r="L206" t="e">
            <v>#DIV/0!</v>
          </cell>
          <cell r="M206" t="e">
            <v>#DIV/0!</v>
          </cell>
          <cell r="N206" t="e">
            <v>#DIV/0!</v>
          </cell>
          <cell r="O206" t="e">
            <v>#DIV/0!</v>
          </cell>
          <cell r="P206" t="e">
            <v>#DIV/0!</v>
          </cell>
          <cell r="Q206" t="e">
            <v>#DIV/0!</v>
          </cell>
          <cell r="R206">
            <v>9.2716390571143711E-4</v>
          </cell>
          <cell r="S206">
            <v>-1.1435792910697493E-2</v>
          </cell>
          <cell r="T206">
            <v>1.0089498498790499E-2</v>
          </cell>
          <cell r="U206">
            <v>-4.8632669604426068E-2</v>
          </cell>
          <cell r="V206">
            <v>-1.3852809307413875E-2</v>
          </cell>
          <cell r="W206" t="e">
            <v>#DIV/0!</v>
          </cell>
          <cell r="X206" t="e">
            <v>#DIV/0!</v>
          </cell>
          <cell r="Y206" t="e">
            <v>#DIV/0!</v>
          </cell>
          <cell r="Z206" t="e">
            <v>#DIV/0!</v>
          </cell>
          <cell r="AA206" t="e">
            <v>#DIV/0!</v>
          </cell>
          <cell r="AB206" t="e">
            <v>#DIV/0!</v>
          </cell>
          <cell r="AC206" t="e">
            <v>#DIV/0!</v>
          </cell>
          <cell r="AD206">
            <v>5.5797640556900076E-4</v>
          </cell>
          <cell r="AE206">
            <v>5.9393321437675641E-3</v>
          </cell>
          <cell r="AF206">
            <v>1.0607824199047593E-2</v>
          </cell>
          <cell r="AG206">
            <v>1.6135875956211455E-2</v>
          </cell>
          <cell r="AH206">
            <v>2.335400323980711E-2</v>
          </cell>
          <cell r="AI206">
            <v>2.6577259475218638E-2</v>
          </cell>
          <cell r="AJ206">
            <v>2.9937677799154825E-2</v>
          </cell>
          <cell r="AK206">
            <v>2.1946239180787502E-2</v>
          </cell>
          <cell r="AL206">
            <v>2.5158123415091761E-2</v>
          </cell>
          <cell r="AM206">
            <v>2.883728847217679E-2</v>
          </cell>
          <cell r="AN206">
            <v>2.8654096645384472E-2</v>
          </cell>
          <cell r="AO206">
            <v>2.9153488700814519E-2</v>
          </cell>
          <cell r="AP206">
            <v>5.5797640556900076E-4</v>
          </cell>
          <cell r="AQ206">
            <v>1.0900450715265622E-2</v>
          </cell>
          <cell r="AR206">
            <v>1.9190664760878811E-2</v>
          </cell>
          <cell r="AS206">
            <v>3.141182106439766E-2</v>
          </cell>
          <cell r="AT206">
            <v>4.8816473154146514E-2</v>
          </cell>
          <cell r="AU206">
            <v>4.1574194115449679E-2</v>
          </cell>
          <cell r="AV206">
            <v>4.840328954394995E-2</v>
          </cell>
          <cell r="AW206">
            <v>-7.9068800665143296E-2</v>
          </cell>
          <cell r="AX206">
            <v>4.8012491054584105E-2</v>
          </cell>
          <cell r="AY206">
            <v>5.7074301183321123E-2</v>
          </cell>
          <cell r="AZ206">
            <v>2.6944125695119892E-2</v>
          </cell>
          <cell r="BA206">
            <v>3.4848890728879603E-2</v>
          </cell>
          <cell r="BB206">
            <v>3.232953733263446E-2</v>
          </cell>
          <cell r="BC206">
            <v>2.5740684070525655E-2</v>
          </cell>
          <cell r="BD206">
            <v>2.9463059628755121E-2</v>
          </cell>
          <cell r="BE206">
            <v>3.5056609130138583E-2</v>
          </cell>
          <cell r="BF206">
            <v>4.5724940468167115E-2</v>
          </cell>
          <cell r="BG206">
            <v>5.4345924438326962E-2</v>
          </cell>
          <cell r="BH206">
            <v>5.678770858843709E-2</v>
          </cell>
          <cell r="BI206">
            <v>5.2541193255860576E-2</v>
          </cell>
          <cell r="BJ206">
            <v>5.4645629456310414E-2</v>
          </cell>
          <cell r="BK206">
            <v>6.124506116885408E-2</v>
          </cell>
          <cell r="BL206">
            <v>6.1797980112354337E-2</v>
          </cell>
          <cell r="BM206">
            <v>5.6820629360741413E-2</v>
          </cell>
          <cell r="BN206">
            <v>3.232953733263446E-2</v>
          </cell>
          <cell r="BO206">
            <v>1.9307248534474755E-2</v>
          </cell>
          <cell r="BP206">
            <v>3.5369502287795035E-2</v>
          </cell>
          <cell r="BQ206">
            <v>5.565442799032308E-2</v>
          </cell>
          <cell r="BR206">
            <v>8.6175026910655581E-2</v>
          </cell>
          <cell r="BS206">
            <v>9.8626650050772008E-2</v>
          </cell>
          <cell r="BT206">
            <v>7.1672246192698477E-2</v>
          </cell>
          <cell r="BU206">
            <v>4.4920210695110502E-3</v>
          </cell>
          <cell r="BV206">
            <v>7.1271743647518912E-2</v>
          </cell>
          <cell r="BW206">
            <v>0.10671191683602309</v>
          </cell>
          <cell r="BX206">
            <v>6.724203162203829E-2</v>
          </cell>
          <cell r="BY206">
            <v>3.1880142347058488E-3</v>
          </cell>
          <cell r="BZ206">
            <v>3.111567018366555E-2</v>
          </cell>
          <cell r="CA206">
            <v>2.5347132788535738E-2</v>
          </cell>
          <cell r="CB206">
            <v>2.9903405064707407E-2</v>
          </cell>
          <cell r="CC206">
            <v>2.8631546478066153E-2</v>
          </cell>
          <cell r="CD206">
            <v>4.5602730305885984E-2</v>
          </cell>
          <cell r="CE206">
            <v>4.8486956923720383E-2</v>
          </cell>
          <cell r="CF206">
            <v>5.161358210701246E-2</v>
          </cell>
          <cell r="CG206">
            <v>5.0085399977949092E-2</v>
          </cell>
          <cell r="CH206">
            <v>4.9600816614754212E-2</v>
          </cell>
          <cell r="CI206">
            <v>5.4189752160433403E-2</v>
          </cell>
          <cell r="CJ206">
            <v>5.607120833187413E-2</v>
          </cell>
          <cell r="CK206">
            <v>5.1638270833818785E-2</v>
          </cell>
          <cell r="CL206">
            <v>3.111567018366555E-2</v>
          </cell>
          <cell r="CM206">
            <v>2.0035979311895418E-2</v>
          </cell>
          <cell r="CN206">
            <v>3.7902612484841169E-2</v>
          </cell>
          <cell r="CO206">
            <v>2.5040540825136466E-2</v>
          </cell>
          <cell r="CP206">
            <v>0.10262816953544421</v>
          </cell>
          <cell r="CQ206">
            <v>6.163066556893973E-2</v>
          </cell>
          <cell r="CR206">
            <v>6.8578092029763532E-2</v>
          </cell>
          <cell r="CS206">
            <v>3.6595358462799134E-2</v>
          </cell>
          <cell r="CT206">
            <v>4.5954052504269642E-2</v>
          </cell>
          <cell r="CU206">
            <v>8.883363941253937E-2</v>
          </cell>
          <cell r="CV206">
            <v>7.2898812889470158E-2</v>
          </cell>
          <cell r="CW206">
            <v>1.5290615855302195E-3</v>
          </cell>
          <cell r="CX206">
            <v>1.6469756457537291E-2</v>
          </cell>
          <cell r="CY206">
            <v>-1.0862923669282411E-2</v>
          </cell>
          <cell r="CZ206">
            <v>7.1336170946101575E-3</v>
          </cell>
          <cell r="DA206">
            <v>-6.0611951490635732E-3</v>
          </cell>
          <cell r="DB206">
            <v>6.1006636661809356E-4</v>
          </cell>
          <cell r="DC206">
            <v>6.6775914057419618E-3</v>
          </cell>
          <cell r="DD206">
            <v>6.6890404206583357E-3</v>
          </cell>
          <cell r="DE206">
            <v>3.5687018192697827E-3</v>
          </cell>
          <cell r="DF206">
            <v>9.1344251137102875E-3</v>
          </cell>
          <cell r="DG206">
            <v>9.1890058143294165E-3</v>
          </cell>
          <cell r="DH206">
            <v>9.2615081893392039E-3</v>
          </cell>
          <cell r="DI206">
            <v>6.7579515962591366E-3</v>
          </cell>
          <cell r="DJ206">
            <v>1.6469756457537291E-2</v>
          </cell>
          <cell r="DK206">
            <v>-3.5301054237947535E-2</v>
          </cell>
          <cell r="DL206">
            <v>3.823593124558558E-2</v>
          </cell>
          <cell r="DM206">
            <v>-5.7774048369499738E-2</v>
          </cell>
          <cell r="DN206">
            <v>2.6684425467324097E-2</v>
          </cell>
          <cell r="DO206">
            <v>3.7279907709308266E-2</v>
          </cell>
          <cell r="DP206">
            <v>6.764012142571954E-3</v>
          </cell>
          <cell r="DQ206">
            <v>-3.3758313825502172E-2</v>
          </cell>
          <cell r="DR206">
            <v>4.6740484916217434E-2</v>
          </cell>
          <cell r="DS206">
            <v>9.6192665058100809E-3</v>
          </cell>
          <cell r="DT206">
            <v>1.0036461271475408E-2</v>
          </cell>
          <cell r="DU206">
            <v>-2.4958474612251577E-2</v>
          </cell>
        </row>
        <row r="207">
          <cell r="A207" t="str">
            <v>CE-NEW APPA-250</v>
          </cell>
          <cell r="B207" t="str">
            <v>CE</v>
          </cell>
          <cell r="C207" t="str">
            <v>NEW APPA</v>
          </cell>
          <cell r="D207">
            <v>250</v>
          </cell>
          <cell r="E207" t="str">
            <v>Poste Straordinarie</v>
          </cell>
          <cell r="F207">
            <v>-2.0277E-2</v>
          </cell>
          <cell r="G207">
            <v>-8.2059000000000007E-2</v>
          </cell>
          <cell r="H207">
            <v>-0.10123399999999999</v>
          </cell>
          <cell r="I207">
            <v>-0.124598</v>
          </cell>
          <cell r="J207">
            <v>0</v>
          </cell>
          <cell r="K207">
            <v>0</v>
          </cell>
          <cell r="L207">
            <v>0</v>
          </cell>
          <cell r="M207">
            <v>0</v>
          </cell>
          <cell r="N207">
            <v>0</v>
          </cell>
          <cell r="O207">
            <v>0</v>
          </cell>
          <cell r="P207">
            <v>0</v>
          </cell>
          <cell r="Q207">
            <v>0</v>
          </cell>
          <cell r="R207">
            <v>-2.0277E-2</v>
          </cell>
          <cell r="S207">
            <v>-6.1782000000000004E-2</v>
          </cell>
          <cell r="T207">
            <v>-1.9174999999999984E-2</v>
          </cell>
          <cell r="U207">
            <v>-2.336400000000001E-2</v>
          </cell>
          <cell r="V207">
            <v>0.124598</v>
          </cell>
          <cell r="W207">
            <v>0</v>
          </cell>
          <cell r="X207">
            <v>0</v>
          </cell>
          <cell r="Y207">
            <v>0</v>
          </cell>
          <cell r="Z207">
            <v>0</v>
          </cell>
          <cell r="AA207">
            <v>0</v>
          </cell>
          <cell r="AB207">
            <v>0</v>
          </cell>
          <cell r="AC207">
            <v>0</v>
          </cell>
          <cell r="AD207">
            <v>-2.1399999999999999E-2</v>
          </cell>
          <cell r="AE207">
            <v>-4.2999999999999997E-2</v>
          </cell>
          <cell r="AF207">
            <v>-6.4700000000000008E-2</v>
          </cell>
          <cell r="AG207">
            <v>-8.5900000000000004E-2</v>
          </cell>
          <cell r="AH207">
            <v>-0.10790000000000001</v>
          </cell>
          <cell r="AI207">
            <v>-0.1293</v>
          </cell>
          <cell r="AJ207">
            <v>-0.15140000000000001</v>
          </cell>
          <cell r="AK207">
            <v>-0.17119999999999999</v>
          </cell>
          <cell r="AL207">
            <v>-0.1925</v>
          </cell>
          <cell r="AM207">
            <v>-0.2142</v>
          </cell>
          <cell r="AN207">
            <v>-0.2364</v>
          </cell>
          <cell r="AO207">
            <v>-0.25789999999999996</v>
          </cell>
          <cell r="AP207">
            <v>-2.1399999999999999E-2</v>
          </cell>
          <cell r="AQ207">
            <v>-2.1599999999999998E-2</v>
          </cell>
          <cell r="AR207">
            <v>-2.1700000000000011E-2</v>
          </cell>
          <cell r="AS207">
            <v>-2.1199999999999997E-2</v>
          </cell>
          <cell r="AT207">
            <v>-2.2000000000000006E-2</v>
          </cell>
          <cell r="AU207">
            <v>-2.1399999999999988E-2</v>
          </cell>
          <cell r="AV207">
            <v>-2.2100000000000009E-2</v>
          </cell>
          <cell r="AW207">
            <v>-1.9799999999999984E-2</v>
          </cell>
          <cell r="AX207">
            <v>-2.1300000000000013E-2</v>
          </cell>
          <cell r="AY207">
            <v>-2.1699999999999997E-2</v>
          </cell>
          <cell r="AZ207">
            <v>-2.2199999999999998E-2</v>
          </cell>
          <cell r="BA207">
            <v>-2.1499999999999964E-2</v>
          </cell>
          <cell r="BB207">
            <v>0</v>
          </cell>
          <cell r="BC207">
            <v>-8.4680999999999992E-2</v>
          </cell>
          <cell r="BD207">
            <v>-0.110751</v>
          </cell>
          <cell r="BE207">
            <v>-0.18083199999999999</v>
          </cell>
          <cell r="BF207">
            <v>-0.20469999999999999</v>
          </cell>
          <cell r="BG207">
            <v>-0.223</v>
          </cell>
          <cell r="BH207">
            <v>-0.24356700000000001</v>
          </cell>
          <cell r="BI207">
            <v>-0.26339499999999999</v>
          </cell>
          <cell r="BJ207">
            <v>-0.28610000000000002</v>
          </cell>
          <cell r="BK207">
            <v>-0.31174000000000002</v>
          </cell>
          <cell r="BL207">
            <v>-0.33235799999999999</v>
          </cell>
          <cell r="BM207">
            <v>-0.37155962999999997</v>
          </cell>
          <cell r="BN207">
            <v>0</v>
          </cell>
          <cell r="BO207">
            <v>-8.4680999999999992E-2</v>
          </cell>
          <cell r="BP207">
            <v>-2.607000000000001E-2</v>
          </cell>
          <cell r="BQ207">
            <v>-7.0080999999999991E-2</v>
          </cell>
          <cell r="BR207">
            <v>-2.3868E-2</v>
          </cell>
          <cell r="BS207">
            <v>-1.8300000000000011E-2</v>
          </cell>
          <cell r="BT207">
            <v>-2.0567000000000002E-2</v>
          </cell>
          <cell r="BU207">
            <v>-1.9827999999999985E-2</v>
          </cell>
          <cell r="BV207">
            <v>-2.2705000000000031E-2</v>
          </cell>
          <cell r="BW207">
            <v>-2.5639999999999996E-2</v>
          </cell>
          <cell r="BX207">
            <v>-2.061799999999997E-2</v>
          </cell>
          <cell r="BY207">
            <v>-3.9201629999999987E-2</v>
          </cell>
          <cell r="BZ207">
            <v>0</v>
          </cell>
          <cell r="CA207">
            <v>0</v>
          </cell>
          <cell r="CB207">
            <v>0</v>
          </cell>
          <cell r="CC207">
            <v>0</v>
          </cell>
          <cell r="CD207">
            <v>-0.1512</v>
          </cell>
          <cell r="CE207">
            <v>-0.18149499999999999</v>
          </cell>
          <cell r="CF207">
            <v>-0.21313200000000002</v>
          </cell>
          <cell r="CG207">
            <v>-0.24780099999999999</v>
          </cell>
          <cell r="CH207">
            <v>-0.278032</v>
          </cell>
          <cell r="CI207">
            <v>-0.30786400000000003</v>
          </cell>
          <cell r="CJ207">
            <v>-0.33735699999999996</v>
          </cell>
          <cell r="CK207">
            <v>-0.36745100000000003</v>
          </cell>
          <cell r="CL207">
            <v>0</v>
          </cell>
          <cell r="CM207">
            <v>0</v>
          </cell>
          <cell r="CN207">
            <v>0</v>
          </cell>
          <cell r="CO207">
            <v>0</v>
          </cell>
          <cell r="CP207">
            <v>-0.1512</v>
          </cell>
          <cell r="CQ207">
            <v>-3.0294999999999989E-2</v>
          </cell>
          <cell r="CR207">
            <v>-3.1637000000000026E-2</v>
          </cell>
          <cell r="CS207">
            <v>-3.4668999999999978E-2</v>
          </cell>
          <cell r="CT207">
            <v>-3.0231000000000008E-2</v>
          </cell>
          <cell r="CU207">
            <v>-2.9832000000000025E-2</v>
          </cell>
          <cell r="CV207">
            <v>-2.9492999999999936E-2</v>
          </cell>
          <cell r="CW207">
            <v>-3.0094000000000065E-2</v>
          </cell>
          <cell r="CX207">
            <v>0</v>
          </cell>
          <cell r="CY207">
            <v>0</v>
          </cell>
          <cell r="CZ207">
            <v>0</v>
          </cell>
          <cell r="DA207">
            <v>0</v>
          </cell>
          <cell r="DB207">
            <v>0</v>
          </cell>
          <cell r="DC207">
            <v>0</v>
          </cell>
          <cell r="DD207">
            <v>0</v>
          </cell>
          <cell r="DE207">
            <v>0</v>
          </cell>
          <cell r="DF207">
            <v>0</v>
          </cell>
          <cell r="DG207">
            <v>0</v>
          </cell>
          <cell r="DH207">
            <v>0</v>
          </cell>
          <cell r="DI207">
            <v>0</v>
          </cell>
          <cell r="DJ207">
            <v>0</v>
          </cell>
          <cell r="DK207">
            <v>0</v>
          </cell>
          <cell r="DL207">
            <v>0</v>
          </cell>
          <cell r="DM207">
            <v>0</v>
          </cell>
          <cell r="DN207">
            <v>0</v>
          </cell>
          <cell r="DO207">
            <v>0</v>
          </cell>
          <cell r="DP207">
            <v>0</v>
          </cell>
          <cell r="DQ207">
            <v>0</v>
          </cell>
          <cell r="DR207">
            <v>0</v>
          </cell>
          <cell r="DS207">
            <v>0</v>
          </cell>
          <cell r="DT207">
            <v>0</v>
          </cell>
          <cell r="DU207">
            <v>0</v>
          </cell>
        </row>
        <row r="208">
          <cell r="A208" t="str">
            <v>CE-NEW APPA-260</v>
          </cell>
          <cell r="B208" t="str">
            <v>CE</v>
          </cell>
          <cell r="C208" t="str">
            <v>NEW APPA</v>
          </cell>
          <cell r="D208">
            <v>260</v>
          </cell>
          <cell r="E208" t="str">
            <v>Risultato Operativo</v>
          </cell>
          <cell r="F208">
            <v>-1.6748000000000051E-2</v>
          </cell>
          <cell r="G208">
            <v>-0.11952335999999798</v>
          </cell>
          <cell r="H208">
            <v>-0.10301532000000263</v>
          </cell>
          <cell r="I208">
            <v>-0.33555902999999954</v>
          </cell>
          <cell r="J208">
            <v>0</v>
          </cell>
          <cell r="K208">
            <v>0</v>
          </cell>
          <cell r="L208">
            <v>0</v>
          </cell>
          <cell r="M208">
            <v>0</v>
          </cell>
          <cell r="N208">
            <v>0</v>
          </cell>
          <cell r="O208">
            <v>0</v>
          </cell>
          <cell r="P208">
            <v>0</v>
          </cell>
          <cell r="Q208">
            <v>0</v>
          </cell>
          <cell r="R208">
            <v>-1.6748000000000051E-2</v>
          </cell>
          <cell r="S208">
            <v>-0.10277535999999793</v>
          </cell>
          <cell r="T208">
            <v>1.6508039999995186E-2</v>
          </cell>
          <cell r="U208">
            <v>-0.23254370999999668</v>
          </cell>
          <cell r="V208">
            <v>0.33555902999999954</v>
          </cell>
          <cell r="W208">
            <v>0</v>
          </cell>
          <cell r="X208">
            <v>0</v>
          </cell>
          <cell r="Y208">
            <v>0</v>
          </cell>
          <cell r="Z208">
            <v>0</v>
          </cell>
          <cell r="AA208">
            <v>0</v>
          </cell>
          <cell r="AB208">
            <v>0</v>
          </cell>
          <cell r="AC208">
            <v>0</v>
          </cell>
          <cell r="AD208">
            <v>-1.9300000000000508E-2</v>
          </cell>
          <cell r="AE208">
            <v>3.6000000000003113E-3</v>
          </cell>
          <cell r="AF208">
            <v>6.3800000000002827E-2</v>
          </cell>
          <cell r="AG208">
            <v>0.18030000000000287</v>
          </cell>
          <cell r="AH208">
            <v>0.38659999999999972</v>
          </cell>
          <cell r="AI208">
            <v>0.55439999999999956</v>
          </cell>
          <cell r="AJ208">
            <v>0.75890000000000124</v>
          </cell>
          <cell r="AK208">
            <v>0.5488999999999995</v>
          </cell>
          <cell r="AL208">
            <v>0.74900000000000355</v>
          </cell>
          <cell r="AM208">
            <v>1.0055999999999949</v>
          </cell>
          <cell r="AN208">
            <v>1.1055000000000004</v>
          </cell>
          <cell r="AO208">
            <v>1.2270999999999994</v>
          </cell>
          <cell r="AP208">
            <v>-1.9300000000000508E-2</v>
          </cell>
          <cell r="AQ208">
            <v>2.2900000000000375E-2</v>
          </cell>
          <cell r="AR208">
            <v>6.0200000000002515E-2</v>
          </cell>
          <cell r="AS208">
            <v>0.11650000000000005</v>
          </cell>
          <cell r="AT208">
            <v>0.20629999999999682</v>
          </cell>
          <cell r="AU208">
            <v>0.16780000000000006</v>
          </cell>
          <cell r="AV208">
            <v>0.20450000000000168</v>
          </cell>
          <cell r="AW208">
            <v>-0.21000000000000191</v>
          </cell>
          <cell r="AX208">
            <v>0.20010000000000402</v>
          </cell>
          <cell r="AY208">
            <v>0.25659999999999178</v>
          </cell>
          <cell r="AZ208">
            <v>9.9900000000005429E-2</v>
          </cell>
          <cell r="BA208">
            <v>0.12159999999999827</v>
          </cell>
          <cell r="BB208">
            <v>0.13569999999999988</v>
          </cell>
          <cell r="BC208">
            <v>0.13401700000000005</v>
          </cell>
          <cell r="BD208">
            <v>0.29733299999999857</v>
          </cell>
          <cell r="BE208">
            <v>0.43658500000000078</v>
          </cell>
          <cell r="BF208">
            <v>0.81299999999999539</v>
          </cell>
          <cell r="BG208">
            <v>1.2220690000000016</v>
          </cell>
          <cell r="BH208">
            <v>1.514142000000001</v>
          </cell>
          <cell r="BI208">
            <v>1.5066020000000071</v>
          </cell>
          <cell r="BJ208">
            <v>1.7878000000000014</v>
          </cell>
          <cell r="BK208">
            <v>2.3499970000000072</v>
          </cell>
          <cell r="BL208">
            <v>2.6261860000000015</v>
          </cell>
          <cell r="BM208">
            <v>2.601148610000001</v>
          </cell>
          <cell r="BN208">
            <v>0.13569999999999988</v>
          </cell>
          <cell r="BO208">
            <v>-1.6829999999999207E-3</v>
          </cell>
          <cell r="BP208">
            <v>0.16331599999999849</v>
          </cell>
          <cell r="BQ208">
            <v>0.13925200000000232</v>
          </cell>
          <cell r="BR208">
            <v>0.37641499999999484</v>
          </cell>
          <cell r="BS208">
            <v>0.40906900000000579</v>
          </cell>
          <cell r="BT208">
            <v>0.2920729999999998</v>
          </cell>
          <cell r="BU208">
            <v>-7.5399999999943013E-3</v>
          </cell>
          <cell r="BV208">
            <v>0.28119799999999467</v>
          </cell>
          <cell r="BW208">
            <v>0.56219700000000661</v>
          </cell>
          <cell r="BX208">
            <v>0.27618899999999308</v>
          </cell>
          <cell r="BY208">
            <v>-2.5037390000000825E-2</v>
          </cell>
          <cell r="BZ208">
            <v>0.12740000000000024</v>
          </cell>
          <cell r="CA208">
            <v>0.21649999999999914</v>
          </cell>
          <cell r="CB208">
            <v>0.40089999999999981</v>
          </cell>
          <cell r="CC208">
            <v>0.51979999999999538</v>
          </cell>
          <cell r="CD208">
            <v>0.92310000000000092</v>
          </cell>
          <cell r="CE208">
            <v>1.2114029999999987</v>
          </cell>
          <cell r="CF208">
            <v>1.5428559999999985</v>
          </cell>
          <cell r="CG208">
            <v>1.6492280000000026</v>
          </cell>
          <cell r="CH208">
            <v>1.850281999999996</v>
          </cell>
          <cell r="CI208">
            <v>2.3253549999999987</v>
          </cell>
          <cell r="CJ208">
            <v>2.6919229999999992</v>
          </cell>
          <cell r="CK208">
            <v>2.6691370000000054</v>
          </cell>
          <cell r="CL208">
            <v>0.12740000000000024</v>
          </cell>
          <cell r="CM208">
            <v>8.9099999999998902E-2</v>
          </cell>
          <cell r="CN208">
            <v>0.18440000000000079</v>
          </cell>
          <cell r="CO208">
            <v>0.11889999999999545</v>
          </cell>
          <cell r="CP208">
            <v>0.40330000000000532</v>
          </cell>
          <cell r="CQ208">
            <v>0.28830299999999798</v>
          </cell>
          <cell r="CR208">
            <v>0.33145300000000033</v>
          </cell>
          <cell r="CS208">
            <v>0.10637200000000355</v>
          </cell>
          <cell r="CT208">
            <v>0.20105399999999352</v>
          </cell>
          <cell r="CU208">
            <v>0.47507300000000258</v>
          </cell>
          <cell r="CV208">
            <v>0.3665680000000005</v>
          </cell>
          <cell r="CW208">
            <v>-2.2785999999993756E-2</v>
          </cell>
          <cell r="CX208">
            <v>7.132899999999992E-2</v>
          </cell>
          <cell r="CY208">
            <v>-9.9665000000000892E-2</v>
          </cell>
          <cell r="CZ208">
            <v>0.10332000000000163</v>
          </cell>
          <cell r="DA208">
            <v>-0.11018699999999981</v>
          </cell>
          <cell r="DB208">
            <v>1.3928000000000162E-2</v>
          </cell>
          <cell r="DC208">
            <v>0.18267800000000012</v>
          </cell>
          <cell r="DD208">
            <v>0.2109359999999989</v>
          </cell>
          <cell r="DE208">
            <v>0.12194500000000197</v>
          </cell>
          <cell r="DF208">
            <v>0.35832499999999934</v>
          </cell>
          <cell r="DG208">
            <v>0.40619300000000136</v>
          </cell>
          <cell r="DH208">
            <v>0.44770000000000243</v>
          </cell>
          <cell r="DI208">
            <v>0.35246499999999825</v>
          </cell>
          <cell r="DJ208">
            <v>7.132899999999992E-2</v>
          </cell>
          <cell r="DK208">
            <v>-0.17099400000000081</v>
          </cell>
          <cell r="DL208">
            <v>0.20298500000000252</v>
          </cell>
          <cell r="DM208">
            <v>-0.21350700000000145</v>
          </cell>
          <cell r="DN208">
            <v>0.12411499999999986</v>
          </cell>
          <cell r="DO208">
            <v>0.1687500000000004</v>
          </cell>
          <cell r="DP208">
            <v>2.8257999999998562E-2</v>
          </cell>
          <cell r="DQ208">
            <v>-8.8990999999996712E-2</v>
          </cell>
          <cell r="DR208">
            <v>0.23637999999999748</v>
          </cell>
          <cell r="DS208">
            <v>4.786800000000202E-2</v>
          </cell>
          <cell r="DT208">
            <v>4.1507000000000405E-2</v>
          </cell>
          <cell r="DU208">
            <v>-9.5235000000003511E-2</v>
          </cell>
        </row>
        <row r="209">
          <cell r="A209" t="str">
            <v>CE-NEW APPA-270</v>
          </cell>
          <cell r="B209" t="str">
            <v>CE</v>
          </cell>
          <cell r="C209" t="str">
            <v>NEW APPA</v>
          </cell>
          <cell r="D209">
            <v>270</v>
          </cell>
          <cell r="E209" t="str">
            <v>RO%</v>
          </cell>
          <cell r="F209">
            <v>-4.4001533275305812E-3</v>
          </cell>
          <cell r="G209">
            <v>-1.6171725190152291E-2</v>
          </cell>
          <cell r="H209">
            <v>-9.4271312349221443E-3</v>
          </cell>
          <cell r="I209">
            <v>-2.2034568441246117E-2</v>
          </cell>
          <cell r="J209" t="e">
            <v>#DIV/0!</v>
          </cell>
          <cell r="K209" t="e">
            <v>#DIV/0!</v>
          </cell>
          <cell r="L209" t="e">
            <v>#DIV/0!</v>
          </cell>
          <cell r="M209" t="e">
            <v>#DIV/0!</v>
          </cell>
          <cell r="N209" t="e">
            <v>#DIV/0!</v>
          </cell>
          <cell r="O209" t="e">
            <v>#DIV/0!</v>
          </cell>
          <cell r="P209" t="e">
            <v>#DIV/0!</v>
          </cell>
          <cell r="Q209" t="e">
            <v>#DIV/0!</v>
          </cell>
          <cell r="R209">
            <v>-4.4001533275305812E-3</v>
          </cell>
          <cell r="S209">
            <v>-2.8670929469612118E-2</v>
          </cell>
          <cell r="T209">
            <v>4.6677033346359358E-3</v>
          </cell>
          <cell r="U209">
            <v>-5.4064619446204838E-2</v>
          </cell>
          <cell r="V209">
            <v>-2.2034568441246117E-2</v>
          </cell>
          <cell r="W209" t="e">
            <v>#DIV/0!</v>
          </cell>
          <cell r="X209" t="e">
            <v>#DIV/0!</v>
          </cell>
          <cell r="Y209" t="e">
            <v>#DIV/0!</v>
          </cell>
          <cell r="Z209" t="e">
            <v>#DIV/0!</v>
          </cell>
          <cell r="AA209" t="e">
            <v>#DIV/0!</v>
          </cell>
          <cell r="AB209" t="e">
            <v>#DIV/0!</v>
          </cell>
          <cell r="AC209" t="e">
            <v>#DIV/0!</v>
          </cell>
          <cell r="AD209">
            <v>-5.1280688702307654E-3</v>
          </cell>
          <cell r="AE209">
            <v>4.5883252612800298E-4</v>
          </cell>
          <cell r="AF209">
            <v>5.2667640770369759E-3</v>
          </cell>
          <cell r="AG209">
            <v>1.0928994871919385E-2</v>
          </cell>
          <cell r="AH209">
            <v>1.8258155010130287E-2</v>
          </cell>
          <cell r="AI209">
            <v>2.1551020408163247E-2</v>
          </cell>
          <cell r="AJ209">
            <v>2.4958479272524006E-2</v>
          </cell>
          <cell r="AK209">
            <v>1.6728635864927451E-2</v>
          </cell>
          <cell r="AL209">
            <v>2.0014269185240303E-2</v>
          </cell>
          <cell r="AM209">
            <v>2.3773386856551039E-2</v>
          </cell>
          <cell r="AN209">
            <v>2.3606158313937354E-2</v>
          </cell>
          <cell r="AO209">
            <v>2.4090401336545112E-2</v>
          </cell>
          <cell r="AP209">
            <v>-5.1280688702307654E-3</v>
          </cell>
          <cell r="AQ209">
            <v>5.6094454242603311E-3</v>
          </cell>
          <cell r="AR209">
            <v>1.410595871312475E-2</v>
          </cell>
          <cell r="AS209">
            <v>2.6575723703720605E-2</v>
          </cell>
          <cell r="AT209">
            <v>4.4112301409112611E-2</v>
          </cell>
          <cell r="AU209">
            <v>3.6871827550594385E-2</v>
          </cell>
          <cell r="AV209">
            <v>4.3682580369540036E-2</v>
          </cell>
          <cell r="AW209">
            <v>-8.72999376429026E-2</v>
          </cell>
          <cell r="AX209">
            <v>4.3393403161798995E-2</v>
          </cell>
          <cell r="AY209">
            <v>5.2624023297305651E-2</v>
          </cell>
          <cell r="AZ209">
            <v>2.2045193750552857E-2</v>
          </cell>
          <cell r="BA209">
            <v>2.961303363124914E-2</v>
          </cell>
          <cell r="BB209">
            <v>3.232953733263446E-2</v>
          </cell>
          <cell r="BC209">
            <v>1.5773757679903962E-2</v>
          </cell>
          <cell r="BD209">
            <v>2.1467001667785642E-2</v>
          </cell>
          <cell r="BE209">
            <v>2.4789064274358435E-2</v>
          </cell>
          <cell r="BF209">
            <v>3.6527833939883875E-2</v>
          </cell>
          <cell r="BG209">
            <v>4.5959376010710769E-2</v>
          </cell>
          <cell r="BH209">
            <v>4.8918594976479789E-2</v>
          </cell>
          <cell r="BI209">
            <v>4.4722486445833584E-2</v>
          </cell>
          <cell r="BJ209">
            <v>4.7107120083895927E-2</v>
          </cell>
          <cell r="BK209">
            <v>5.4072100290758873E-2</v>
          </cell>
          <cell r="BL209">
            <v>5.4855695977258881E-2</v>
          </cell>
          <cell r="BM209">
            <v>4.9718603088010314E-2</v>
          </cell>
          <cell r="BN209">
            <v>3.232953733263446E-2</v>
          </cell>
          <cell r="BO209">
            <v>-3.9150460593652197E-4</v>
          </cell>
          <cell r="BP209">
            <v>3.0500700345503499E-2</v>
          </cell>
          <cell r="BQ209">
            <v>3.702230611756633E-2</v>
          </cell>
          <cell r="BR209">
            <v>8.1036598493002182E-2</v>
          </cell>
          <cell r="BS209">
            <v>9.4403443182868391E-2</v>
          </cell>
          <cell r="BT209">
            <v>6.6957292612077848E-2</v>
          </cell>
          <cell r="BU209">
            <v>-2.7563345429746141E-3</v>
          </cell>
          <cell r="BV209">
            <v>6.5946936259908565E-2</v>
          </cell>
          <cell r="BW209">
            <v>0.10205740623584719</v>
          </cell>
          <cell r="BX209">
            <v>6.257099553467102E-2</v>
          </cell>
          <cell r="BY209">
            <v>-5.6352868717198541E-3</v>
          </cell>
          <cell r="BZ209">
            <v>3.111567018366555E-2</v>
          </cell>
          <cell r="CA209">
            <v>2.5347132788535738E-2</v>
          </cell>
          <cell r="CB209">
            <v>2.9903405064707407E-2</v>
          </cell>
          <cell r="CC209">
            <v>2.8631546478066153E-2</v>
          </cell>
          <cell r="CD209">
            <v>3.9184473932200842E-2</v>
          </cell>
          <cell r="CE209">
            <v>4.2169092839723823E-2</v>
          </cell>
          <cell r="CF209">
            <v>4.5349014250266405E-2</v>
          </cell>
          <cell r="CG209">
            <v>4.3542952709122028E-2</v>
          </cell>
          <cell r="CH209">
            <v>4.3121220913634281E-2</v>
          </cell>
          <cell r="CI209">
            <v>4.7854132578803589E-2</v>
          </cell>
          <cell r="CJ209">
            <v>4.9826815397178079E-2</v>
          </cell>
          <cell r="CK209">
            <v>4.5389634451090038E-2</v>
          </cell>
          <cell r="CL209">
            <v>3.111567018366555E-2</v>
          </cell>
          <cell r="CM209">
            <v>2.0035979311895418E-2</v>
          </cell>
          <cell r="CN209">
            <v>3.7902612484841169E-2</v>
          </cell>
          <cell r="CO209">
            <v>2.5040540825136466E-2</v>
          </cell>
          <cell r="CP209">
            <v>7.4643716453822909E-2</v>
          </cell>
          <cell r="CQ209">
            <v>5.5770299171752559E-2</v>
          </cell>
          <cell r="CR209">
            <v>6.2602699984965746E-2</v>
          </cell>
          <cell r="CS209">
            <v>2.7599928179783906E-2</v>
          </cell>
          <cell r="CT209">
            <v>3.9947450427798556E-2</v>
          </cell>
          <cell r="CU209">
            <v>8.3584958708337861E-2</v>
          </cell>
          <cell r="CV209">
            <v>6.7470344323897841E-2</v>
          </cell>
          <cell r="CW209">
            <v>-4.7675420481461351E-3</v>
          </cell>
          <cell r="CX209">
            <v>1.6469756457537291E-2</v>
          </cell>
          <cell r="CY209">
            <v>-1.0862923669282411E-2</v>
          </cell>
          <cell r="CZ209">
            <v>7.1336170946101575E-3</v>
          </cell>
          <cell r="DA209">
            <v>-6.0611951490635732E-3</v>
          </cell>
          <cell r="DB209">
            <v>6.1006636661809356E-4</v>
          </cell>
          <cell r="DC209">
            <v>6.6775914057419618E-3</v>
          </cell>
          <cell r="DD209">
            <v>6.6890404206583357E-3</v>
          </cell>
          <cell r="DE209">
            <v>3.5687018192697827E-3</v>
          </cell>
          <cell r="DF209">
            <v>9.1344251137102875E-3</v>
          </cell>
          <cell r="DG209">
            <v>9.1890058143294165E-3</v>
          </cell>
          <cell r="DH209">
            <v>9.2615081893392039E-3</v>
          </cell>
          <cell r="DI209">
            <v>6.7579515962591366E-3</v>
          </cell>
          <cell r="DJ209">
            <v>1.6469756457537291E-2</v>
          </cell>
          <cell r="DK209">
            <v>-3.5301054237947535E-2</v>
          </cell>
          <cell r="DL209">
            <v>3.823593124558558E-2</v>
          </cell>
          <cell r="DM209">
            <v>-5.7774048369499738E-2</v>
          </cell>
          <cell r="DN209">
            <v>2.6684425467324097E-2</v>
          </cell>
          <cell r="DO209">
            <v>3.7279907709308266E-2</v>
          </cell>
          <cell r="DP209">
            <v>6.764012142571954E-3</v>
          </cell>
          <cell r="DQ209">
            <v>-3.3758313825502172E-2</v>
          </cell>
          <cell r="DR209">
            <v>4.6740484916217434E-2</v>
          </cell>
          <cell r="DS209">
            <v>9.6192665058100809E-3</v>
          </cell>
          <cell r="DT209">
            <v>1.0036461271475408E-2</v>
          </cell>
          <cell r="DU209">
            <v>-2.4958474612251577E-2</v>
          </cell>
        </row>
        <row r="210">
          <cell r="A210" t="str">
            <v>CE-PROSPE-100</v>
          </cell>
          <cell r="B210" t="str">
            <v>CE</v>
          </cell>
          <cell r="C210" t="str">
            <v>PROSPE</v>
          </cell>
          <cell r="D210">
            <v>100</v>
          </cell>
          <cell r="E210" t="str">
            <v>Valore della Produzione</v>
          </cell>
          <cell r="F210">
            <v>3.6757780000000002</v>
          </cell>
          <cell r="G210">
            <v>7.6949376399999982</v>
          </cell>
          <cell r="H210">
            <v>11.073192640000006</v>
          </cell>
          <cell r="I210">
            <v>14.398203429999999</v>
          </cell>
          <cell r="R210">
            <v>3.6757780000000002</v>
          </cell>
          <cell r="S210">
            <v>4.019159639999998</v>
          </cell>
          <cell r="T210">
            <v>3.3782550000000073</v>
          </cell>
          <cell r="U210">
            <v>3.3250107899999932</v>
          </cell>
          <cell r="V210">
            <v>-14.398203429999999</v>
          </cell>
          <cell r="W210">
            <v>0</v>
          </cell>
          <cell r="X210">
            <v>0</v>
          </cell>
          <cell r="Y210">
            <v>0</v>
          </cell>
          <cell r="Z210">
            <v>0</v>
          </cell>
          <cell r="AA210">
            <v>0</v>
          </cell>
          <cell r="AB210">
            <v>0</v>
          </cell>
          <cell r="AC210">
            <v>0</v>
          </cell>
          <cell r="AD210">
            <v>3.4575999999999998</v>
          </cell>
          <cell r="AE210">
            <v>6.6061000000000005</v>
          </cell>
          <cell r="AF210">
            <v>9.7482000000000006</v>
          </cell>
          <cell r="AG210">
            <v>13.0625</v>
          </cell>
          <cell r="AH210">
            <v>16.578099999999999</v>
          </cell>
          <cell r="AI210">
            <v>20.0489</v>
          </cell>
          <cell r="AJ210">
            <v>23.432099999999998</v>
          </cell>
          <cell r="AK210">
            <v>25.069599999999998</v>
          </cell>
          <cell r="AL210">
            <v>28.619</v>
          </cell>
          <cell r="AM210">
            <v>32.342199999999998</v>
          </cell>
          <cell r="AN210">
            <v>35.898099999999999</v>
          </cell>
          <cell r="AO210">
            <v>39.201000000000001</v>
          </cell>
          <cell r="AP210">
            <v>3.4575999999999998</v>
          </cell>
          <cell r="AQ210">
            <v>3.1485000000000007</v>
          </cell>
          <cell r="AR210">
            <v>3.1421000000000001</v>
          </cell>
          <cell r="AS210">
            <v>3.3142999999999994</v>
          </cell>
          <cell r="AT210">
            <v>3.5155999999999992</v>
          </cell>
          <cell r="AU210">
            <v>3.4708000000000006</v>
          </cell>
          <cell r="AV210">
            <v>3.3831999999999987</v>
          </cell>
          <cell r="AW210">
            <v>1.6374999999999993</v>
          </cell>
          <cell r="AX210">
            <v>3.5494000000000021</v>
          </cell>
          <cell r="AY210">
            <v>3.7231999999999985</v>
          </cell>
          <cell r="AZ210">
            <v>3.5559000000000012</v>
          </cell>
          <cell r="BA210">
            <v>3.3029000000000011</v>
          </cell>
          <cell r="BB210">
            <v>2.8250000000000002</v>
          </cell>
          <cell r="BC210">
            <v>6.3243999999999998</v>
          </cell>
          <cell r="BD210">
            <v>10.4604</v>
          </cell>
          <cell r="BE210">
            <v>13.8645</v>
          </cell>
          <cell r="BF210">
            <v>18.374600000000001</v>
          </cell>
          <cell r="BG210">
            <v>22.921099999999999</v>
          </cell>
          <cell r="BH210">
            <v>26.840534000000002</v>
          </cell>
          <cell r="BI210">
            <v>29.426311999999999</v>
          </cell>
          <cell r="BJ210">
            <v>32.615400000000001</v>
          </cell>
          <cell r="BK210">
            <v>37.223388999999997</v>
          </cell>
          <cell r="BL210">
            <v>41.281427000000001</v>
          </cell>
          <cell r="BM210">
            <v>45.490289349999998</v>
          </cell>
          <cell r="BN210">
            <v>2.8250000000000002</v>
          </cell>
          <cell r="BO210">
            <v>3.4993999999999996</v>
          </cell>
          <cell r="BP210">
            <v>4.1360000000000001</v>
          </cell>
          <cell r="BQ210">
            <v>3.4040999999999997</v>
          </cell>
          <cell r="BR210">
            <v>4.5101000000000013</v>
          </cell>
          <cell r="BS210">
            <v>4.5464999999999982</v>
          </cell>
          <cell r="BT210">
            <v>3.9194340000000025</v>
          </cell>
          <cell r="BU210">
            <v>2.5857779999999977</v>
          </cell>
          <cell r="BV210">
            <v>3.1890880000000017</v>
          </cell>
          <cell r="BW210">
            <v>4.6079889999999963</v>
          </cell>
          <cell r="BX210">
            <v>4.0580380000000034</v>
          </cell>
          <cell r="BY210">
            <v>4.2088623499999969</v>
          </cell>
          <cell r="BZ210">
            <v>2.0164</v>
          </cell>
          <cell r="CA210">
            <v>3.8294000000000001</v>
          </cell>
          <cell r="CB210">
            <v>5.7666000000000004</v>
          </cell>
          <cell r="CC210">
            <v>7.4386000000000001</v>
          </cell>
          <cell r="CD210">
            <v>9.5154999999999994</v>
          </cell>
          <cell r="CE210">
            <v>11.452707999999999</v>
          </cell>
          <cell r="CF210">
            <v>13.321713000000001</v>
          </cell>
          <cell r="CG210">
            <v>14.557186</v>
          </cell>
          <cell r="CH210">
            <v>16.446629000000001</v>
          </cell>
          <cell r="CI210">
            <v>18.626850000000001</v>
          </cell>
          <cell r="CJ210">
            <v>20.695609000000001</v>
          </cell>
          <cell r="CK210">
            <v>22.445001000000001</v>
          </cell>
          <cell r="CL210">
            <v>2.0164</v>
          </cell>
          <cell r="CM210">
            <v>1.8130000000000002</v>
          </cell>
          <cell r="CN210">
            <v>1.9372000000000003</v>
          </cell>
          <cell r="CO210">
            <v>1.6719999999999997</v>
          </cell>
          <cell r="CP210">
            <v>2.0768999999999993</v>
          </cell>
          <cell r="CQ210">
            <v>1.937208</v>
          </cell>
          <cell r="CR210">
            <v>1.8690050000000014</v>
          </cell>
          <cell r="CS210">
            <v>1.2354729999999989</v>
          </cell>
          <cell r="CT210">
            <v>1.8894430000000018</v>
          </cell>
          <cell r="CU210">
            <v>2.1802209999999995</v>
          </cell>
          <cell r="CV210">
            <v>2.068759</v>
          </cell>
          <cell r="CW210">
            <v>1.7493920000000003</v>
          </cell>
          <cell r="CX210">
            <v>2.9552999999999998</v>
          </cell>
          <cell r="CY210">
            <v>6.3125999999999998</v>
          </cell>
          <cell r="CZ210">
            <v>8.5548999999999999</v>
          </cell>
          <cell r="DA210">
            <v>10.7775</v>
          </cell>
          <cell r="DB210">
            <v>13.2707</v>
          </cell>
          <cell r="DC210">
            <v>16.005299999999998</v>
          </cell>
          <cell r="DD210">
            <v>18.623100000000001</v>
          </cell>
          <cell r="DE210">
            <v>20.605399999999999</v>
          </cell>
          <cell r="DF210">
            <v>23.800999999999998</v>
          </cell>
          <cell r="DG210">
            <v>27.376000000000001</v>
          </cell>
          <cell r="DH210">
            <v>30.866399999999999</v>
          </cell>
          <cell r="DI210">
            <v>33.322499999999998</v>
          </cell>
          <cell r="DJ210">
            <v>2.9552999999999998</v>
          </cell>
          <cell r="DK210">
            <v>3.3573</v>
          </cell>
          <cell r="DL210">
            <v>2.2423000000000002</v>
          </cell>
          <cell r="DM210">
            <v>2.2225999999999999</v>
          </cell>
          <cell r="DN210">
            <v>2.4931999999999999</v>
          </cell>
          <cell r="DO210">
            <v>2.7345999999999986</v>
          </cell>
          <cell r="DP210">
            <v>2.6178000000000026</v>
          </cell>
          <cell r="DQ210">
            <v>1.9822999999999986</v>
          </cell>
          <cell r="DR210">
            <v>3.1955999999999989</v>
          </cell>
          <cell r="DS210">
            <v>3.5750000000000028</v>
          </cell>
          <cell r="DT210">
            <v>3.4903999999999975</v>
          </cell>
          <cell r="DU210">
            <v>2.4560999999999993</v>
          </cell>
        </row>
        <row r="211">
          <cell r="A211" t="str">
            <v>CE-PROSPE-110</v>
          </cell>
          <cell r="B211" t="str">
            <v>CE</v>
          </cell>
          <cell r="C211" t="str">
            <v>PROSPE</v>
          </cell>
          <cell r="D211">
            <v>110</v>
          </cell>
          <cell r="E211" t="str">
            <v>Costi Diretti</v>
          </cell>
          <cell r="F211">
            <v>-3.052381</v>
          </cell>
          <cell r="G211">
            <v>-6.3287899099999994</v>
          </cell>
          <cell r="H211">
            <v>-9.0927441399999989</v>
          </cell>
          <cell r="I211">
            <v>-11.756106959999999</v>
          </cell>
          <cell r="R211">
            <v>-3.052381</v>
          </cell>
          <cell r="S211">
            <v>-3.2764089099999993</v>
          </cell>
          <cell r="T211">
            <v>-2.7639542299999995</v>
          </cell>
          <cell r="U211">
            <v>-2.6633628199999997</v>
          </cell>
          <cell r="V211">
            <v>11.756106959999999</v>
          </cell>
          <cell r="W211">
            <v>0</v>
          </cell>
          <cell r="X211">
            <v>0</v>
          </cell>
          <cell r="Y211">
            <v>0</v>
          </cell>
          <cell r="Z211">
            <v>0</v>
          </cell>
          <cell r="AA211">
            <v>0</v>
          </cell>
          <cell r="AB211">
            <v>0</v>
          </cell>
          <cell r="AC211">
            <v>0</v>
          </cell>
          <cell r="AD211">
            <v>-2.8755000000000002</v>
          </cell>
          <cell r="AE211">
            <v>-5.4796000000000005</v>
          </cell>
          <cell r="AF211">
            <v>-8.0805000000000007</v>
          </cell>
          <cell r="AG211">
            <v>-10.783899999999999</v>
          </cell>
          <cell r="AH211">
            <v>-13.6379</v>
          </cell>
          <cell r="AI211">
            <v>-16.472099999999998</v>
          </cell>
          <cell r="AJ211">
            <v>-19.2165</v>
          </cell>
          <cell r="AK211">
            <v>-20.635000000000002</v>
          </cell>
          <cell r="AL211">
            <v>-23.503499999999999</v>
          </cell>
          <cell r="AM211">
            <v>-26.487299999999998</v>
          </cell>
          <cell r="AN211">
            <v>-29.370200000000004</v>
          </cell>
          <cell r="AO211">
            <v>-32.065799999999996</v>
          </cell>
          <cell r="AP211">
            <v>-2.8755000000000002</v>
          </cell>
          <cell r="AQ211">
            <v>-2.6041000000000003</v>
          </cell>
          <cell r="AR211">
            <v>-2.6009000000000002</v>
          </cell>
          <cell r="AS211">
            <v>-2.7033999999999985</v>
          </cell>
          <cell r="AT211">
            <v>-2.854000000000001</v>
          </cell>
          <cell r="AU211">
            <v>-2.8341999999999974</v>
          </cell>
          <cell r="AV211">
            <v>-2.7444000000000024</v>
          </cell>
          <cell r="AW211">
            <v>-1.4185000000000016</v>
          </cell>
          <cell r="AX211">
            <v>-2.8684999999999974</v>
          </cell>
          <cell r="AY211">
            <v>-2.9837999999999987</v>
          </cell>
          <cell r="AZ211">
            <v>-2.8829000000000065</v>
          </cell>
          <cell r="BA211">
            <v>-2.6955999999999918</v>
          </cell>
          <cell r="BB211">
            <v>-2.4352</v>
          </cell>
          <cell r="BC211">
            <v>-5.3201000000000001</v>
          </cell>
          <cell r="BD211">
            <v>-8.8080999999999996</v>
          </cell>
          <cell r="BE211">
            <v>-11.818899999999999</v>
          </cell>
          <cell r="BF211">
            <v>-15.7623</v>
          </cell>
          <cell r="BG211">
            <v>-19.628499999999999</v>
          </cell>
          <cell r="BH211">
            <v>-22.926583000000001</v>
          </cell>
          <cell r="BI211">
            <v>-25.188130000000001</v>
          </cell>
          <cell r="BJ211">
            <v>-27.970500000000001</v>
          </cell>
          <cell r="BK211">
            <v>-31.242832</v>
          </cell>
          <cell r="BL211">
            <v>-34.52299</v>
          </cell>
          <cell r="BM211">
            <v>-37.632474119999998</v>
          </cell>
          <cell r="BN211">
            <v>-2.4352</v>
          </cell>
          <cell r="BO211">
            <v>-2.8849</v>
          </cell>
          <cell r="BP211">
            <v>-3.4879999999999995</v>
          </cell>
          <cell r="BQ211">
            <v>-3.0107999999999997</v>
          </cell>
          <cell r="BR211">
            <v>-3.9434000000000005</v>
          </cell>
          <cell r="BS211">
            <v>-3.8661999999999992</v>
          </cell>
          <cell r="BT211">
            <v>-3.2980830000000019</v>
          </cell>
          <cell r="BU211">
            <v>-2.2615470000000002</v>
          </cell>
          <cell r="BV211">
            <v>-2.7823700000000002</v>
          </cell>
          <cell r="BW211">
            <v>-3.2723319999999987</v>
          </cell>
          <cell r="BX211">
            <v>-3.2801580000000001</v>
          </cell>
          <cell r="BY211">
            <v>-3.1094841199999976</v>
          </cell>
          <cell r="BZ211">
            <v>-1.6581999999999999</v>
          </cell>
          <cell r="CA211">
            <v>-3.1631</v>
          </cell>
          <cell r="CB211">
            <v>-4.7745999999999995</v>
          </cell>
          <cell r="CC211">
            <v>-6.1724999999999994</v>
          </cell>
          <cell r="CD211">
            <v>-7.8652999999999995</v>
          </cell>
          <cell r="CE211">
            <v>-9.4777090000000008</v>
          </cell>
          <cell r="CF211">
            <v>-11.037947000000001</v>
          </cell>
          <cell r="CG211">
            <v>-12.080218</v>
          </cell>
          <cell r="CH211">
            <v>-13.663852</v>
          </cell>
          <cell r="CI211">
            <v>-15.443288000000001</v>
          </cell>
          <cell r="CJ211">
            <v>-17.162261999999998</v>
          </cell>
          <cell r="CK211">
            <v>-18.720181</v>
          </cell>
          <cell r="CL211">
            <v>-1.6581999999999999</v>
          </cell>
          <cell r="CM211">
            <v>-1.5049000000000001</v>
          </cell>
          <cell r="CN211">
            <v>-1.6114999999999995</v>
          </cell>
          <cell r="CO211">
            <v>-1.3978999999999999</v>
          </cell>
          <cell r="CP211">
            <v>-1.6928000000000001</v>
          </cell>
          <cell r="CQ211">
            <v>-1.6124090000000013</v>
          </cell>
          <cell r="CR211">
            <v>-1.560238</v>
          </cell>
          <cell r="CS211">
            <v>-1.0422709999999995</v>
          </cell>
          <cell r="CT211">
            <v>-1.583634</v>
          </cell>
          <cell r="CU211">
            <v>-1.7794360000000005</v>
          </cell>
          <cell r="CV211">
            <v>-1.7189739999999976</v>
          </cell>
          <cell r="CW211">
            <v>-1.5579190000000018</v>
          </cell>
          <cell r="CX211">
            <v>-2.2395</v>
          </cell>
          <cell r="CY211">
            <v>-4.6614999999999993</v>
          </cell>
          <cell r="CZ211">
            <v>-6.4251000000000005</v>
          </cell>
          <cell r="DA211">
            <v>-8.3617000000000008</v>
          </cell>
          <cell r="DB211">
            <v>-10.406000000000001</v>
          </cell>
          <cell r="DC211">
            <v>-12.7898</v>
          </cell>
          <cell r="DD211">
            <v>-15.0145</v>
          </cell>
          <cell r="DE211">
            <v>-16.6844</v>
          </cell>
          <cell r="DF211">
            <v>-19.4481</v>
          </cell>
          <cell r="DG211">
            <v>-22.5501</v>
          </cell>
          <cell r="DH211">
            <v>-25.6266</v>
          </cell>
          <cell r="DI211">
            <v>-27.805199999999999</v>
          </cell>
          <cell r="DJ211">
            <v>-2.2395</v>
          </cell>
          <cell r="DK211">
            <v>-2.4219999999999993</v>
          </cell>
          <cell r="DL211">
            <v>-1.7636000000000012</v>
          </cell>
          <cell r="DM211">
            <v>-1.9366000000000003</v>
          </cell>
          <cell r="DN211">
            <v>-2.0442999999999998</v>
          </cell>
          <cell r="DO211">
            <v>-2.383799999999999</v>
          </cell>
          <cell r="DP211">
            <v>-2.2247000000000003</v>
          </cell>
          <cell r="DQ211">
            <v>-1.6699000000000002</v>
          </cell>
          <cell r="DR211">
            <v>-2.7637</v>
          </cell>
          <cell r="DS211">
            <v>-3.1020000000000003</v>
          </cell>
          <cell r="DT211">
            <v>-3.0764999999999993</v>
          </cell>
          <cell r="DU211">
            <v>-2.1785999999999994</v>
          </cell>
        </row>
        <row r="212">
          <cell r="A212" t="str">
            <v>CE-PROSPE-120</v>
          </cell>
          <cell r="B212" t="str">
            <v>CE</v>
          </cell>
          <cell r="C212" t="str">
            <v>PROSPE</v>
          </cell>
          <cell r="D212">
            <v>120</v>
          </cell>
          <cell r="E212" t="str">
            <v>Margine Diretto</v>
          </cell>
          <cell r="F212">
            <v>0.6233970000000002</v>
          </cell>
          <cell r="G212">
            <v>1.3661477299999989</v>
          </cell>
          <cell r="H212">
            <v>1.9804485000000067</v>
          </cell>
          <cell r="I212">
            <v>2.6420964700000003</v>
          </cell>
          <cell r="J212">
            <v>0</v>
          </cell>
          <cell r="K212">
            <v>0</v>
          </cell>
          <cell r="L212">
            <v>0</v>
          </cell>
          <cell r="M212">
            <v>0</v>
          </cell>
          <cell r="N212">
            <v>0</v>
          </cell>
          <cell r="O212">
            <v>0</v>
          </cell>
          <cell r="P212">
            <v>0</v>
          </cell>
          <cell r="Q212">
            <v>0</v>
          </cell>
          <cell r="R212">
            <v>0.6233970000000002</v>
          </cell>
          <cell r="S212">
            <v>0.74275072999999869</v>
          </cell>
          <cell r="T212">
            <v>0.61430077000000782</v>
          </cell>
          <cell r="U212">
            <v>0.66164796999999353</v>
          </cell>
          <cell r="V212">
            <v>-2.6420964700000003</v>
          </cell>
          <cell r="W212">
            <v>0</v>
          </cell>
          <cell r="X212">
            <v>0</v>
          </cell>
          <cell r="Y212">
            <v>0</v>
          </cell>
          <cell r="Z212">
            <v>0</v>
          </cell>
          <cell r="AA212">
            <v>0</v>
          </cell>
          <cell r="AB212">
            <v>0</v>
          </cell>
          <cell r="AC212">
            <v>0</v>
          </cell>
          <cell r="AD212">
            <v>0.58209999999999962</v>
          </cell>
          <cell r="AE212">
            <v>1.1265000000000001</v>
          </cell>
          <cell r="AF212">
            <v>1.6677</v>
          </cell>
          <cell r="AG212">
            <v>2.2786000000000008</v>
          </cell>
          <cell r="AH212">
            <v>2.940199999999999</v>
          </cell>
          <cell r="AI212">
            <v>3.5768000000000022</v>
          </cell>
          <cell r="AJ212">
            <v>4.2155999999999985</v>
          </cell>
          <cell r="AK212">
            <v>4.4345999999999961</v>
          </cell>
          <cell r="AL212">
            <v>5.1155000000000008</v>
          </cell>
          <cell r="AM212">
            <v>5.8549000000000007</v>
          </cell>
          <cell r="AN212">
            <v>6.5278999999999954</v>
          </cell>
          <cell r="AO212">
            <v>7.1352000000000046</v>
          </cell>
          <cell r="AP212">
            <v>0.58209999999999962</v>
          </cell>
          <cell r="AQ212">
            <v>0.54440000000000044</v>
          </cell>
          <cell r="AR212">
            <v>0.5411999999999999</v>
          </cell>
          <cell r="AS212">
            <v>0.61090000000000089</v>
          </cell>
          <cell r="AT212">
            <v>0.66159999999999819</v>
          </cell>
          <cell r="AU212">
            <v>0.63660000000000316</v>
          </cell>
          <cell r="AV212">
            <v>0.63879999999999626</v>
          </cell>
          <cell r="AW212">
            <v>0.21899999999999764</v>
          </cell>
          <cell r="AX212">
            <v>0.68090000000000472</v>
          </cell>
          <cell r="AY212">
            <v>0.73939999999999984</v>
          </cell>
          <cell r="AZ212">
            <v>0.67299999999999471</v>
          </cell>
          <cell r="BA212">
            <v>0.60730000000000928</v>
          </cell>
          <cell r="BB212">
            <v>0.38980000000000015</v>
          </cell>
          <cell r="BC212">
            <v>1.0042999999999997</v>
          </cell>
          <cell r="BD212">
            <v>1.6523000000000003</v>
          </cell>
          <cell r="BE212">
            <v>2.0456000000000003</v>
          </cell>
          <cell r="BF212">
            <v>2.6123000000000012</v>
          </cell>
          <cell r="BG212">
            <v>3.2926000000000002</v>
          </cell>
          <cell r="BH212">
            <v>3.9139510000000008</v>
          </cell>
          <cell r="BI212">
            <v>4.2381819999999983</v>
          </cell>
          <cell r="BJ212">
            <v>4.6448999999999998</v>
          </cell>
          <cell r="BK212">
            <v>5.9805569999999975</v>
          </cell>
          <cell r="BL212">
            <v>6.7584370000000007</v>
          </cell>
          <cell r="BM212">
            <v>7.8578152299999999</v>
          </cell>
          <cell r="BN212">
            <v>0.38980000000000015</v>
          </cell>
          <cell r="BO212">
            <v>0.6144999999999996</v>
          </cell>
          <cell r="BP212">
            <v>0.64800000000000058</v>
          </cell>
          <cell r="BQ212">
            <v>0.39329999999999998</v>
          </cell>
          <cell r="BR212">
            <v>0.56670000000000087</v>
          </cell>
          <cell r="BS212">
            <v>0.68029999999999902</v>
          </cell>
          <cell r="BT212">
            <v>0.62135100000000065</v>
          </cell>
          <cell r="BU212">
            <v>0.32423099999999749</v>
          </cell>
          <cell r="BV212">
            <v>0.40671800000000147</v>
          </cell>
          <cell r="BW212">
            <v>1.3356569999999977</v>
          </cell>
          <cell r="BX212">
            <v>0.77788000000000324</v>
          </cell>
          <cell r="BY212">
            <v>1.0993782299999992</v>
          </cell>
          <cell r="BZ212">
            <v>0.35820000000000007</v>
          </cell>
          <cell r="CA212">
            <v>0.66630000000000011</v>
          </cell>
          <cell r="CB212">
            <v>0.99200000000000088</v>
          </cell>
          <cell r="CC212">
            <v>1.2661000000000007</v>
          </cell>
          <cell r="CD212">
            <v>1.6501999999999999</v>
          </cell>
          <cell r="CE212">
            <v>1.9749989999999986</v>
          </cell>
          <cell r="CF212">
            <v>2.283766</v>
          </cell>
          <cell r="CG212">
            <v>2.4769679999999994</v>
          </cell>
          <cell r="CH212">
            <v>2.7827770000000012</v>
          </cell>
          <cell r="CI212">
            <v>3.1835620000000002</v>
          </cell>
          <cell r="CJ212">
            <v>3.5333470000000027</v>
          </cell>
          <cell r="CK212">
            <v>3.7248200000000011</v>
          </cell>
          <cell r="CL212">
            <v>0.35820000000000007</v>
          </cell>
          <cell r="CM212">
            <v>0.30810000000000004</v>
          </cell>
          <cell r="CN212">
            <v>0.32570000000000077</v>
          </cell>
          <cell r="CO212">
            <v>0.27409999999999979</v>
          </cell>
          <cell r="CP212">
            <v>0.38409999999999922</v>
          </cell>
          <cell r="CQ212">
            <v>0.32479899999999873</v>
          </cell>
          <cell r="CR212">
            <v>0.30876700000000135</v>
          </cell>
          <cell r="CS212">
            <v>0.19320199999999943</v>
          </cell>
          <cell r="CT212">
            <v>0.30580900000000177</v>
          </cell>
          <cell r="CU212">
            <v>0.40078499999999906</v>
          </cell>
          <cell r="CV212">
            <v>0.34978500000000246</v>
          </cell>
          <cell r="CW212">
            <v>0.19147299999999845</v>
          </cell>
          <cell r="CX212">
            <v>0.71579999999999977</v>
          </cell>
          <cell r="CY212">
            <v>1.6511000000000005</v>
          </cell>
          <cell r="CZ212">
            <v>2.1297999999999995</v>
          </cell>
          <cell r="DA212">
            <v>2.4157999999999991</v>
          </cell>
          <cell r="DB212">
            <v>2.8646999999999991</v>
          </cell>
          <cell r="DC212">
            <v>3.2154999999999987</v>
          </cell>
          <cell r="DD212">
            <v>3.6086000000000009</v>
          </cell>
          <cell r="DE212">
            <v>3.9209999999999994</v>
          </cell>
          <cell r="DF212">
            <v>4.3528999999999982</v>
          </cell>
          <cell r="DG212">
            <v>4.8259000000000007</v>
          </cell>
          <cell r="DH212">
            <v>5.2397999999999989</v>
          </cell>
          <cell r="DI212">
            <v>5.5172999999999988</v>
          </cell>
          <cell r="DJ212">
            <v>0.71579999999999977</v>
          </cell>
          <cell r="DK212">
            <v>0.93530000000000069</v>
          </cell>
          <cell r="DL212">
            <v>0.47869999999999902</v>
          </cell>
          <cell r="DM212">
            <v>0.28599999999999959</v>
          </cell>
          <cell r="DN212">
            <v>0.44890000000000008</v>
          </cell>
          <cell r="DO212">
            <v>0.35079999999999956</v>
          </cell>
          <cell r="DP212">
            <v>0.39310000000000223</v>
          </cell>
          <cell r="DQ212">
            <v>0.31239999999999846</v>
          </cell>
          <cell r="DR212">
            <v>0.43189999999999884</v>
          </cell>
          <cell r="DS212">
            <v>0.47300000000000253</v>
          </cell>
          <cell r="DT212">
            <v>0.41389999999999816</v>
          </cell>
          <cell r="DU212">
            <v>0.27749999999999986</v>
          </cell>
        </row>
        <row r="213">
          <cell r="A213" t="str">
            <v>CE-PROSPE-130</v>
          </cell>
          <cell r="B213" t="str">
            <v>CE</v>
          </cell>
          <cell r="C213" t="str">
            <v>PROSPE</v>
          </cell>
          <cell r="D213">
            <v>130</v>
          </cell>
          <cell r="E213" t="str">
            <v>MD %</v>
          </cell>
          <cell r="F213">
            <v>0.16959593316027252</v>
          </cell>
          <cell r="G213">
            <v>0.17753850569216559</v>
          </cell>
          <cell r="H213">
            <v>0.17885072213464226</v>
          </cell>
          <cell r="I213">
            <v>0.18350181554560802</v>
          </cell>
          <cell r="J213" t="e">
            <v>#DIV/0!</v>
          </cell>
          <cell r="K213" t="e">
            <v>#DIV/0!</v>
          </cell>
          <cell r="L213" t="e">
            <v>#DIV/0!</v>
          </cell>
          <cell r="M213" t="e">
            <v>#DIV/0!</v>
          </cell>
          <cell r="N213" t="e">
            <v>#DIV/0!</v>
          </cell>
          <cell r="O213" t="e">
            <v>#DIV/0!</v>
          </cell>
          <cell r="P213" t="e">
            <v>#DIV/0!</v>
          </cell>
          <cell r="Q213" t="e">
            <v>#DIV/0!</v>
          </cell>
          <cell r="R213">
            <v>0.16959593316027252</v>
          </cell>
          <cell r="S213">
            <v>0.18480249518031064</v>
          </cell>
          <cell r="T213">
            <v>0.18183966870470303</v>
          </cell>
          <cell r="U213">
            <v>0.19899122492772267</v>
          </cell>
          <cell r="V213">
            <v>0.18350181554560802</v>
          </cell>
          <cell r="W213" t="e">
            <v>#DIV/0!</v>
          </cell>
          <cell r="X213" t="e">
            <v>#DIV/0!</v>
          </cell>
          <cell r="Y213" t="e">
            <v>#DIV/0!</v>
          </cell>
          <cell r="Z213" t="e">
            <v>#DIV/0!</v>
          </cell>
          <cell r="AA213" t="e">
            <v>#DIV/0!</v>
          </cell>
          <cell r="AB213" t="e">
            <v>#DIV/0!</v>
          </cell>
          <cell r="AC213" t="e">
            <v>#DIV/0!</v>
          </cell>
          <cell r="AD213">
            <v>0.16835377140212854</v>
          </cell>
          <cell r="AE213">
            <v>0.17052421247029259</v>
          </cell>
          <cell r="AF213">
            <v>0.17107773742844831</v>
          </cell>
          <cell r="AG213">
            <v>0.17443827751196178</v>
          </cell>
          <cell r="AH213">
            <v>0.17735446160899013</v>
          </cell>
          <cell r="AI213">
            <v>0.17840380270239276</v>
          </cell>
          <cell r="AJ213">
            <v>0.17990705058445461</v>
          </cell>
          <cell r="AK213">
            <v>0.17689153396942897</v>
          </cell>
          <cell r="AL213">
            <v>0.17874488975855204</v>
          </cell>
          <cell r="AM213">
            <v>0.18102973823673099</v>
          </cell>
          <cell r="AN213">
            <v>0.18184527871948641</v>
          </cell>
          <cell r="AO213">
            <v>0.18201576490395666</v>
          </cell>
          <cell r="AP213">
            <v>0.16835377140212854</v>
          </cell>
          <cell r="AQ213">
            <v>0.17290773384151192</v>
          </cell>
          <cell r="AR213">
            <v>0.17224149454186688</v>
          </cell>
          <cell r="AS213">
            <v>0.18432248136861509</v>
          </cell>
          <cell r="AT213">
            <v>0.1881897826828986</v>
          </cell>
          <cell r="AU213">
            <v>0.18341592716376717</v>
          </cell>
          <cell r="AV213">
            <v>0.18881532277133972</v>
          </cell>
          <cell r="AW213">
            <v>0.1337404580152658</v>
          </cell>
          <cell r="AX213">
            <v>0.19183523975883371</v>
          </cell>
          <cell r="AY213">
            <v>0.19859260850880966</v>
          </cell>
          <cell r="AZ213">
            <v>0.1892629151550928</v>
          </cell>
          <cell r="BA213">
            <v>0.18386872142662783</v>
          </cell>
          <cell r="BB213">
            <v>0.13798230088495581</v>
          </cell>
          <cell r="BC213">
            <v>0.1587976725064828</v>
          </cell>
          <cell r="BD213">
            <v>0.1579576306833391</v>
          </cell>
          <cell r="BE213">
            <v>0.14754228425114504</v>
          </cell>
          <cell r="BF213">
            <v>0.14216908123170033</v>
          </cell>
          <cell r="BG213">
            <v>0.14364930129880329</v>
          </cell>
          <cell r="BH213">
            <v>0.14582239682712722</v>
          </cell>
          <cell r="BI213">
            <v>0.14402695111776148</v>
          </cell>
          <cell r="BJ213">
            <v>0.14241431961588696</v>
          </cell>
          <cell r="BK213">
            <v>0.16066664429721855</v>
          </cell>
          <cell r="BL213">
            <v>0.16371616707920492</v>
          </cell>
          <cell r="BM213">
            <v>0.17273610131477435</v>
          </cell>
          <cell r="BN213">
            <v>0.13798230088495581</v>
          </cell>
          <cell r="BO213">
            <v>0.17560153169114695</v>
          </cell>
          <cell r="BP213">
            <v>0.15667311411992277</v>
          </cell>
          <cell r="BQ213">
            <v>0.1155371463823037</v>
          </cell>
          <cell r="BR213">
            <v>0.12565131593534526</v>
          </cell>
          <cell r="BS213">
            <v>0.14963158473551066</v>
          </cell>
          <cell r="BT213">
            <v>0.15853079806931314</v>
          </cell>
          <cell r="BU213">
            <v>0.12539011469662042</v>
          </cell>
          <cell r="BV213">
            <v>0.12753426684995875</v>
          </cell>
          <cell r="BW213">
            <v>0.28985681172415967</v>
          </cell>
          <cell r="BX213">
            <v>0.19168869291021981</v>
          </cell>
          <cell r="BY213">
            <v>0.26120555593841172</v>
          </cell>
          <cell r="BZ213">
            <v>0.17764332473715536</v>
          </cell>
          <cell r="CA213">
            <v>0.17399592625476579</v>
          </cell>
          <cell r="CB213">
            <v>0.1720251101168801</v>
          </cell>
          <cell r="CC213">
            <v>0.17020675933643437</v>
          </cell>
          <cell r="CD213">
            <v>0.17342231096631811</v>
          </cell>
          <cell r="CE213">
            <v>0.17244821050183054</v>
          </cell>
          <cell r="CF213">
            <v>0.17143185714930204</v>
          </cell>
          <cell r="CG213">
            <v>0.17015431416483923</v>
          </cell>
          <cell r="CH213">
            <v>0.16920044831071468</v>
          </cell>
          <cell r="CI213">
            <v>0.1709125268094176</v>
          </cell>
          <cell r="CJ213">
            <v>0.17072930784496376</v>
          </cell>
          <cell r="CK213">
            <v>0.1659532115859563</v>
          </cell>
          <cell r="CL213">
            <v>0.17764332473715536</v>
          </cell>
          <cell r="CM213">
            <v>0.16993932708218423</v>
          </cell>
          <cell r="CN213">
            <v>0.16812925872393183</v>
          </cell>
          <cell r="CO213">
            <v>0.16393540669856449</v>
          </cell>
          <cell r="CP213">
            <v>0.1849390919158358</v>
          </cell>
          <cell r="CQ213">
            <v>0.1676634620546677</v>
          </cell>
          <cell r="CR213">
            <v>0.16520394541480687</v>
          </cell>
          <cell r="CS213">
            <v>0.15637897388287691</v>
          </cell>
          <cell r="CT213">
            <v>0.16185140276790647</v>
          </cell>
          <cell r="CU213">
            <v>0.18382769453188422</v>
          </cell>
          <cell r="CV213">
            <v>0.16907962696476606</v>
          </cell>
          <cell r="CW213">
            <v>0.10945116932054018</v>
          </cell>
          <cell r="CX213">
            <v>0.24220891280073084</v>
          </cell>
          <cell r="CY213">
            <v>0.26155625257421672</v>
          </cell>
          <cell r="CZ213">
            <v>0.24895673824357964</v>
          </cell>
          <cell r="DA213">
            <v>0.22415216887033163</v>
          </cell>
          <cell r="DB213">
            <v>0.2158665330389504</v>
          </cell>
          <cell r="DC213">
            <v>0.20090220114587037</v>
          </cell>
          <cell r="DD213">
            <v>0.19377010272188844</v>
          </cell>
          <cell r="DE213">
            <v>0.19028992400050471</v>
          </cell>
          <cell r="DF213">
            <v>0.18288727364396448</v>
          </cell>
          <cell r="DG213">
            <v>0.17628214494447694</v>
          </cell>
          <cell r="DH213">
            <v>0.16975740611149986</v>
          </cell>
          <cell r="DI213">
            <v>0.16557281116362815</v>
          </cell>
          <cell r="DJ213">
            <v>0.24220891280073084</v>
          </cell>
          <cell r="DK213">
            <v>0.27858695975933062</v>
          </cell>
          <cell r="DL213">
            <v>0.21348615261115772</v>
          </cell>
          <cell r="DM213">
            <v>0.12867812471879764</v>
          </cell>
          <cell r="DN213">
            <v>0.18004973527996154</v>
          </cell>
          <cell r="DO213">
            <v>0.12828201565128344</v>
          </cell>
          <cell r="DP213">
            <v>0.15016426006570474</v>
          </cell>
          <cell r="DQ213">
            <v>0.15759471321192486</v>
          </cell>
          <cell r="DR213">
            <v>0.13515458755789178</v>
          </cell>
          <cell r="DS213">
            <v>0.1323076923076929</v>
          </cell>
          <cell r="DT213">
            <v>0.11858239743295854</v>
          </cell>
          <cell r="DU213">
            <v>0.11298399902284106</v>
          </cell>
        </row>
        <row r="214">
          <cell r="A214" t="str">
            <v>CE-PROSPE-140</v>
          </cell>
          <cell r="B214" t="str">
            <v>CE</v>
          </cell>
          <cell r="C214" t="str">
            <v>PROSPE</v>
          </cell>
          <cell r="D214">
            <v>140</v>
          </cell>
          <cell r="E214" t="str">
            <v>Fondi rettificativi dell'attivo</v>
          </cell>
          <cell r="F214">
            <v>0</v>
          </cell>
          <cell r="G214">
            <v>0</v>
          </cell>
          <cell r="H214">
            <v>0</v>
          </cell>
          <cell r="I214">
            <v>0</v>
          </cell>
          <cell r="R214">
            <v>0</v>
          </cell>
          <cell r="S214">
            <v>0</v>
          </cell>
          <cell r="T214">
            <v>0</v>
          </cell>
          <cell r="U214">
            <v>0</v>
          </cell>
          <cell r="V214">
            <v>0</v>
          </cell>
          <cell r="W214">
            <v>0</v>
          </cell>
          <cell r="X214">
            <v>0</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0</v>
          </cell>
          <cell r="AO214">
            <v>0</v>
          </cell>
          <cell r="AP214">
            <v>0</v>
          </cell>
          <cell r="AQ214">
            <v>0</v>
          </cell>
          <cell r="AR214">
            <v>0</v>
          </cell>
          <cell r="AS214">
            <v>0</v>
          </cell>
          <cell r="AT214">
            <v>0</v>
          </cell>
          <cell r="AU214">
            <v>0</v>
          </cell>
          <cell r="AV214">
            <v>0</v>
          </cell>
          <cell r="AW214">
            <v>0</v>
          </cell>
          <cell r="AX214">
            <v>0</v>
          </cell>
          <cell r="AY214">
            <v>0</v>
          </cell>
          <cell r="AZ214">
            <v>0</v>
          </cell>
          <cell r="BA214">
            <v>0</v>
          </cell>
          <cell r="BB214">
            <v>0</v>
          </cell>
          <cell r="BC214">
            <v>0</v>
          </cell>
          <cell r="BD214">
            <v>0</v>
          </cell>
          <cell r="BE214">
            <v>0</v>
          </cell>
          <cell r="BF214">
            <v>0</v>
          </cell>
          <cell r="BG214">
            <v>0</v>
          </cell>
          <cell r="BH214">
            <v>0</v>
          </cell>
          <cell r="BI214">
            <v>0</v>
          </cell>
          <cell r="BJ214">
            <v>0</v>
          </cell>
          <cell r="BK214">
            <v>0</v>
          </cell>
          <cell r="BL214">
            <v>0</v>
          </cell>
          <cell r="BM214">
            <v>0</v>
          </cell>
          <cell r="BN214">
            <v>0</v>
          </cell>
          <cell r="BO214">
            <v>0</v>
          </cell>
          <cell r="BP214">
            <v>0</v>
          </cell>
          <cell r="BQ214">
            <v>0</v>
          </cell>
          <cell r="BR214">
            <v>0</v>
          </cell>
          <cell r="BS214">
            <v>0</v>
          </cell>
          <cell r="BT214">
            <v>0</v>
          </cell>
          <cell r="BU214">
            <v>0</v>
          </cell>
          <cell r="BV214">
            <v>0</v>
          </cell>
          <cell r="BW214">
            <v>0</v>
          </cell>
          <cell r="BX214">
            <v>0</v>
          </cell>
          <cell r="BY214">
            <v>0</v>
          </cell>
          <cell r="BZ214">
            <v>0</v>
          </cell>
          <cell r="CA214">
            <v>0</v>
          </cell>
          <cell r="CB214">
            <v>0</v>
          </cell>
          <cell r="CC214">
            <v>0</v>
          </cell>
          <cell r="CD214">
            <v>0</v>
          </cell>
          <cell r="CE214">
            <v>0</v>
          </cell>
          <cell r="CF214">
            <v>0</v>
          </cell>
          <cell r="CG214">
            <v>0</v>
          </cell>
          <cell r="CH214">
            <v>0</v>
          </cell>
          <cell r="CI214">
            <v>0</v>
          </cell>
          <cell r="CJ214">
            <v>0</v>
          </cell>
          <cell r="CK214">
            <v>0</v>
          </cell>
          <cell r="CL214">
            <v>0</v>
          </cell>
          <cell r="CM214">
            <v>0</v>
          </cell>
          <cell r="CN214">
            <v>0</v>
          </cell>
          <cell r="CO214">
            <v>0</v>
          </cell>
          <cell r="CP214">
            <v>0</v>
          </cell>
          <cell r="CQ214">
            <v>0</v>
          </cell>
          <cell r="CR214">
            <v>0</v>
          </cell>
          <cell r="CS214">
            <v>0</v>
          </cell>
          <cell r="CT214">
            <v>0</v>
          </cell>
          <cell r="CU214">
            <v>0</v>
          </cell>
          <cell r="CV214">
            <v>0</v>
          </cell>
          <cell r="CW214">
            <v>0</v>
          </cell>
          <cell r="CX214">
            <v>0</v>
          </cell>
          <cell r="CY214">
            <v>0</v>
          </cell>
          <cell r="CZ214">
            <v>0</v>
          </cell>
          <cell r="DA214">
            <v>0</v>
          </cell>
          <cell r="DB214">
            <v>0</v>
          </cell>
          <cell r="DC214">
            <v>0</v>
          </cell>
          <cell r="DD214">
            <v>0</v>
          </cell>
          <cell r="DE214">
            <v>0</v>
          </cell>
          <cell r="DF214">
            <v>0</v>
          </cell>
          <cell r="DG214">
            <v>0</v>
          </cell>
          <cell r="DH214">
            <v>0</v>
          </cell>
          <cell r="DI214">
            <v>0</v>
          </cell>
          <cell r="DJ214">
            <v>0</v>
          </cell>
          <cell r="DK214">
            <v>0</v>
          </cell>
          <cell r="DL214">
            <v>0</v>
          </cell>
          <cell r="DM214">
            <v>0</v>
          </cell>
          <cell r="DN214">
            <v>0</v>
          </cell>
          <cell r="DO214">
            <v>0</v>
          </cell>
          <cell r="DP214">
            <v>0</v>
          </cell>
          <cell r="DQ214">
            <v>0</v>
          </cell>
          <cell r="DR214">
            <v>0</v>
          </cell>
          <cell r="DS214">
            <v>0</v>
          </cell>
          <cell r="DT214">
            <v>0</v>
          </cell>
          <cell r="DU214">
            <v>0</v>
          </cell>
        </row>
        <row r="215">
          <cell r="A215" t="str">
            <v>CE-PROSPE-150</v>
          </cell>
          <cell r="B215" t="str">
            <v>CE</v>
          </cell>
          <cell r="C215" t="str">
            <v>PROSPE</v>
          </cell>
          <cell r="D215">
            <v>150</v>
          </cell>
          <cell r="E215" t="str">
            <v>Altri Fondi</v>
          </cell>
          <cell r="F215">
            <v>1.01E-2</v>
          </cell>
          <cell r="G215">
            <v>1.01E-2</v>
          </cell>
          <cell r="H215">
            <v>1.01E-2</v>
          </cell>
          <cell r="I215">
            <v>-3.9899999999999998E-2</v>
          </cell>
          <cell r="R215">
            <v>1.01E-2</v>
          </cell>
          <cell r="S215">
            <v>0</v>
          </cell>
          <cell r="T215">
            <v>0</v>
          </cell>
          <cell r="U215">
            <v>-4.9999999999999996E-2</v>
          </cell>
          <cell r="V215">
            <v>3.9899999999999998E-2</v>
          </cell>
          <cell r="W215">
            <v>0</v>
          </cell>
          <cell r="X215">
            <v>0</v>
          </cell>
          <cell r="Y215">
            <v>0</v>
          </cell>
          <cell r="Z215">
            <v>0</v>
          </cell>
          <cell r="AA215">
            <v>0</v>
          </cell>
          <cell r="AB215">
            <v>0</v>
          </cell>
          <cell r="AC215">
            <v>0</v>
          </cell>
          <cell r="AD215">
            <v>0</v>
          </cell>
          <cell r="AE215">
            <v>0</v>
          </cell>
          <cell r="AF215">
            <v>0</v>
          </cell>
          <cell r="AG215">
            <v>0</v>
          </cell>
          <cell r="AH215">
            <v>0</v>
          </cell>
          <cell r="AI215">
            <v>0.05</v>
          </cell>
          <cell r="AJ215">
            <v>0.05</v>
          </cell>
          <cell r="AK215">
            <v>0.05</v>
          </cell>
          <cell r="AL215">
            <v>0.05</v>
          </cell>
          <cell r="AM215">
            <v>0.05</v>
          </cell>
          <cell r="AN215">
            <v>0.05</v>
          </cell>
          <cell r="AO215">
            <v>0.05</v>
          </cell>
          <cell r="AP215">
            <v>0</v>
          </cell>
          <cell r="AQ215">
            <v>0</v>
          </cell>
          <cell r="AR215">
            <v>0</v>
          </cell>
          <cell r="AS215">
            <v>0</v>
          </cell>
          <cell r="AT215">
            <v>0</v>
          </cell>
          <cell r="AU215">
            <v>0.05</v>
          </cell>
          <cell r="AV215">
            <v>0</v>
          </cell>
          <cell r="AW215">
            <v>0</v>
          </cell>
          <cell r="AX215">
            <v>0</v>
          </cell>
          <cell r="AY215">
            <v>0</v>
          </cell>
          <cell r="AZ215">
            <v>0</v>
          </cell>
          <cell r="BA215">
            <v>0</v>
          </cell>
          <cell r="BB215">
            <v>7.9500000000000001E-2</v>
          </cell>
          <cell r="BC215">
            <v>0.16120000000000001</v>
          </cell>
          <cell r="BD215">
            <v>0.223</v>
          </cell>
          <cell r="BE215">
            <v>0.16320000000000001</v>
          </cell>
          <cell r="BF215">
            <v>0.14630000000000001</v>
          </cell>
          <cell r="BG215">
            <v>9.1999999999999998E-2</v>
          </cell>
          <cell r="BH215">
            <v>0.34862799999999999</v>
          </cell>
          <cell r="BI215">
            <v>0.32475900000000002</v>
          </cell>
          <cell r="BJ215">
            <v>0.8286</v>
          </cell>
          <cell r="BK215">
            <v>0.34862900000000002</v>
          </cell>
          <cell r="BL215">
            <v>0.34862900000000002</v>
          </cell>
          <cell r="BM215">
            <v>0.28852836999999998</v>
          </cell>
          <cell r="BN215">
            <v>7.9500000000000001E-2</v>
          </cell>
          <cell r="BO215">
            <v>8.1700000000000009E-2</v>
          </cell>
          <cell r="BP215">
            <v>6.1799999999999994E-2</v>
          </cell>
          <cell r="BQ215">
            <v>-5.9799999999999992E-2</v>
          </cell>
          <cell r="BR215">
            <v>-1.6899999999999998E-2</v>
          </cell>
          <cell r="BS215">
            <v>-5.4300000000000015E-2</v>
          </cell>
          <cell r="BT215">
            <v>0.25662799999999997</v>
          </cell>
          <cell r="BU215">
            <v>-2.3868999999999974E-2</v>
          </cell>
          <cell r="BV215">
            <v>0.50384099999999998</v>
          </cell>
          <cell r="BW215">
            <v>-0.47997099999999998</v>
          </cell>
          <cell r="BX215">
            <v>0</v>
          </cell>
          <cell r="BY215">
            <v>-6.0100630000000044E-2</v>
          </cell>
          <cell r="BZ215">
            <v>4.9000000000000002E-2</v>
          </cell>
          <cell r="CA215">
            <v>4.9000000000000002E-2</v>
          </cell>
          <cell r="CB215">
            <v>4.9000000000000002E-2</v>
          </cell>
          <cell r="CC215">
            <v>4.9000000000000002E-2</v>
          </cell>
          <cell r="CD215">
            <v>4.9000000000000002E-2</v>
          </cell>
          <cell r="CE215">
            <v>4.9000000000000002E-2</v>
          </cell>
          <cell r="CF215">
            <v>4.9000000000000002E-2</v>
          </cell>
          <cell r="CG215">
            <v>4.9000000000000002E-2</v>
          </cell>
          <cell r="CH215">
            <v>4.9000000000000002E-2</v>
          </cell>
          <cell r="CI215">
            <v>4.9000000000000002E-2</v>
          </cell>
          <cell r="CJ215">
            <v>4.9000000000000002E-2</v>
          </cell>
          <cell r="CK215">
            <v>0</v>
          </cell>
          <cell r="CL215">
            <v>4.9000000000000002E-2</v>
          </cell>
          <cell r="CM215">
            <v>0</v>
          </cell>
          <cell r="CN215">
            <v>0</v>
          </cell>
          <cell r="CO215">
            <v>0</v>
          </cell>
          <cell r="CP215">
            <v>0</v>
          </cell>
          <cell r="CQ215">
            <v>0</v>
          </cell>
          <cell r="CR215">
            <v>0</v>
          </cell>
          <cell r="CS215">
            <v>0</v>
          </cell>
          <cell r="CT215">
            <v>0</v>
          </cell>
          <cell r="CU215">
            <v>0</v>
          </cell>
          <cell r="CV215">
            <v>0</v>
          </cell>
          <cell r="CW215">
            <v>-4.9000000000000002E-2</v>
          </cell>
          <cell r="CX215">
            <v>0</v>
          </cell>
          <cell r="CY215">
            <v>0</v>
          </cell>
          <cell r="CZ215">
            <v>-3.5999999999999997E-2</v>
          </cell>
          <cell r="DA215">
            <v>-3.5999999999999997E-2</v>
          </cell>
          <cell r="DB215">
            <v>-3.5999999999999997E-2</v>
          </cell>
          <cell r="DC215">
            <v>-7.1999999999999981E-3</v>
          </cell>
          <cell r="DD215">
            <v>0</v>
          </cell>
          <cell r="DE215">
            <v>0</v>
          </cell>
          <cell r="DF215">
            <v>0</v>
          </cell>
          <cell r="DG215">
            <v>0</v>
          </cell>
          <cell r="DH215">
            <v>0</v>
          </cell>
          <cell r="DI215">
            <v>-0.35</v>
          </cell>
          <cell r="DJ215">
            <v>0</v>
          </cell>
          <cell r="DK215">
            <v>0</v>
          </cell>
          <cell r="DL215">
            <v>-3.5999999999999997E-2</v>
          </cell>
          <cell r="DM215">
            <v>0</v>
          </cell>
          <cell r="DN215">
            <v>0</v>
          </cell>
          <cell r="DO215">
            <v>2.8799999999999999E-2</v>
          </cell>
          <cell r="DP215">
            <v>7.1999999999999981E-3</v>
          </cell>
          <cell r="DQ215">
            <v>0</v>
          </cell>
          <cell r="DR215">
            <v>0</v>
          </cell>
          <cell r="DS215">
            <v>0</v>
          </cell>
          <cell r="DT215">
            <v>0</v>
          </cell>
          <cell r="DU215">
            <v>-0.35</v>
          </cell>
        </row>
        <row r="216">
          <cell r="A216" t="str">
            <v>CE-PROSPE-160</v>
          </cell>
          <cell r="B216" t="str">
            <v>CE</v>
          </cell>
          <cell r="C216" t="str">
            <v>PROSPE</v>
          </cell>
          <cell r="D216">
            <v>160</v>
          </cell>
          <cell r="E216" t="str">
            <v>(Acc)/Utilizzo Fondo Rischi</v>
          </cell>
          <cell r="F216">
            <v>1.01E-2</v>
          </cell>
          <cell r="G216">
            <v>1.01E-2</v>
          </cell>
          <cell r="H216">
            <v>1.01E-2</v>
          </cell>
          <cell r="I216">
            <v>-3.9899999999999998E-2</v>
          </cell>
          <cell r="J216">
            <v>0</v>
          </cell>
          <cell r="K216">
            <v>0</v>
          </cell>
          <cell r="L216">
            <v>0</v>
          </cell>
          <cell r="M216">
            <v>0</v>
          </cell>
          <cell r="N216">
            <v>0</v>
          </cell>
          <cell r="O216">
            <v>0</v>
          </cell>
          <cell r="P216">
            <v>0</v>
          </cell>
          <cell r="Q216">
            <v>0</v>
          </cell>
          <cell r="R216">
            <v>1.01E-2</v>
          </cell>
          <cell r="S216">
            <v>0</v>
          </cell>
          <cell r="T216">
            <v>0</v>
          </cell>
          <cell r="U216">
            <v>-4.9999999999999996E-2</v>
          </cell>
          <cell r="V216">
            <v>3.9899999999999998E-2</v>
          </cell>
          <cell r="W216">
            <v>0</v>
          </cell>
          <cell r="X216">
            <v>0</v>
          </cell>
          <cell r="Y216">
            <v>0</v>
          </cell>
          <cell r="Z216">
            <v>0</v>
          </cell>
          <cell r="AA216">
            <v>0</v>
          </cell>
          <cell r="AB216">
            <v>0</v>
          </cell>
          <cell r="AC216">
            <v>0</v>
          </cell>
          <cell r="AD216">
            <v>0</v>
          </cell>
          <cell r="AE216">
            <v>0</v>
          </cell>
          <cell r="AF216">
            <v>0</v>
          </cell>
          <cell r="AG216">
            <v>0</v>
          </cell>
          <cell r="AH216">
            <v>0</v>
          </cell>
          <cell r="AI216">
            <v>0.05</v>
          </cell>
          <cell r="AJ216">
            <v>0.05</v>
          </cell>
          <cell r="AK216">
            <v>0.05</v>
          </cell>
          <cell r="AL216">
            <v>0.05</v>
          </cell>
          <cell r="AM216">
            <v>0.05</v>
          </cell>
          <cell r="AN216">
            <v>0.05</v>
          </cell>
          <cell r="AO216">
            <v>0.05</v>
          </cell>
          <cell r="AP216">
            <v>0</v>
          </cell>
          <cell r="AQ216">
            <v>0</v>
          </cell>
          <cell r="AR216">
            <v>0</v>
          </cell>
          <cell r="AS216">
            <v>0</v>
          </cell>
          <cell r="AT216">
            <v>0</v>
          </cell>
          <cell r="AU216">
            <v>0.05</v>
          </cell>
          <cell r="AV216">
            <v>0</v>
          </cell>
          <cell r="AW216">
            <v>0</v>
          </cell>
          <cell r="AX216">
            <v>0</v>
          </cell>
          <cell r="AY216">
            <v>0</v>
          </cell>
          <cell r="AZ216">
            <v>0</v>
          </cell>
          <cell r="BA216">
            <v>0</v>
          </cell>
          <cell r="BB216">
            <v>7.9500000000000001E-2</v>
          </cell>
          <cell r="BC216">
            <v>0.16120000000000001</v>
          </cell>
          <cell r="BD216">
            <v>0.223</v>
          </cell>
          <cell r="BE216">
            <v>0.16320000000000001</v>
          </cell>
          <cell r="BF216">
            <v>0.14630000000000001</v>
          </cell>
          <cell r="BG216">
            <v>9.1999999999999998E-2</v>
          </cell>
          <cell r="BH216">
            <v>0.34862799999999999</v>
          </cell>
          <cell r="BI216">
            <v>0.32475900000000002</v>
          </cell>
          <cell r="BJ216">
            <v>0.8286</v>
          </cell>
          <cell r="BK216">
            <v>0.34862900000000002</v>
          </cell>
          <cell r="BL216">
            <v>0.34862900000000002</v>
          </cell>
          <cell r="BM216">
            <v>0.28852836999999998</v>
          </cell>
          <cell r="BN216">
            <v>7.9500000000000001E-2</v>
          </cell>
          <cell r="BO216">
            <v>8.1700000000000009E-2</v>
          </cell>
          <cell r="BP216">
            <v>6.1799999999999994E-2</v>
          </cell>
          <cell r="BQ216">
            <v>-5.9799999999999992E-2</v>
          </cell>
          <cell r="BR216">
            <v>-1.6899999999999998E-2</v>
          </cell>
          <cell r="BS216">
            <v>-5.4300000000000015E-2</v>
          </cell>
          <cell r="BT216">
            <v>0.25662799999999997</v>
          </cell>
          <cell r="BU216">
            <v>-2.3868999999999974E-2</v>
          </cell>
          <cell r="BV216">
            <v>0.50384099999999998</v>
          </cell>
          <cell r="BW216">
            <v>-0.47997099999999998</v>
          </cell>
          <cell r="BX216">
            <v>0</v>
          </cell>
          <cell r="BY216">
            <v>-6.0100630000000044E-2</v>
          </cell>
          <cell r="BZ216">
            <v>4.9000000000000002E-2</v>
          </cell>
          <cell r="CA216">
            <v>4.9000000000000002E-2</v>
          </cell>
          <cell r="CB216">
            <v>4.9000000000000002E-2</v>
          </cell>
          <cell r="CC216">
            <v>4.9000000000000002E-2</v>
          </cell>
          <cell r="CD216">
            <v>4.9000000000000002E-2</v>
          </cell>
          <cell r="CE216">
            <v>4.9000000000000002E-2</v>
          </cell>
          <cell r="CF216">
            <v>4.9000000000000002E-2</v>
          </cell>
          <cell r="CG216">
            <v>4.9000000000000002E-2</v>
          </cell>
          <cell r="CH216">
            <v>4.9000000000000002E-2</v>
          </cell>
          <cell r="CI216">
            <v>4.9000000000000002E-2</v>
          </cell>
          <cell r="CJ216">
            <v>4.9000000000000002E-2</v>
          </cell>
          <cell r="CK216">
            <v>0</v>
          </cell>
          <cell r="CL216">
            <v>4.9000000000000002E-2</v>
          </cell>
          <cell r="CM216">
            <v>0</v>
          </cell>
          <cell r="CN216">
            <v>0</v>
          </cell>
          <cell r="CO216">
            <v>0</v>
          </cell>
          <cell r="CP216">
            <v>0</v>
          </cell>
          <cell r="CQ216">
            <v>0</v>
          </cell>
          <cell r="CR216">
            <v>0</v>
          </cell>
          <cell r="CS216">
            <v>0</v>
          </cell>
          <cell r="CT216">
            <v>0</v>
          </cell>
          <cell r="CU216">
            <v>0</v>
          </cell>
          <cell r="CV216">
            <v>0</v>
          </cell>
          <cell r="CW216">
            <v>-4.9000000000000002E-2</v>
          </cell>
          <cell r="CX216">
            <v>0</v>
          </cell>
          <cell r="CY216">
            <v>0</v>
          </cell>
          <cell r="CZ216">
            <v>-3.5999999999999997E-2</v>
          </cell>
          <cell r="DA216">
            <v>-3.5999999999999997E-2</v>
          </cell>
          <cell r="DB216">
            <v>-3.5999999999999997E-2</v>
          </cell>
          <cell r="DC216">
            <v>-7.1999999999999981E-3</v>
          </cell>
          <cell r="DD216">
            <v>0</v>
          </cell>
          <cell r="DE216">
            <v>0</v>
          </cell>
          <cell r="DF216">
            <v>0</v>
          </cell>
          <cell r="DG216">
            <v>0</v>
          </cell>
          <cell r="DH216">
            <v>0</v>
          </cell>
          <cell r="DI216">
            <v>-0.35</v>
          </cell>
          <cell r="DJ216">
            <v>0</v>
          </cell>
          <cell r="DK216">
            <v>0</v>
          </cell>
          <cell r="DL216">
            <v>-3.5999999999999997E-2</v>
          </cell>
          <cell r="DM216">
            <v>0</v>
          </cell>
          <cell r="DN216">
            <v>0</v>
          </cell>
          <cell r="DO216">
            <v>2.8799999999999999E-2</v>
          </cell>
          <cell r="DP216">
            <v>7.1999999999999981E-3</v>
          </cell>
          <cell r="DQ216">
            <v>0</v>
          </cell>
          <cell r="DR216">
            <v>0</v>
          </cell>
          <cell r="DS216">
            <v>0</v>
          </cell>
          <cell r="DT216">
            <v>0</v>
          </cell>
          <cell r="DU216">
            <v>-0.35</v>
          </cell>
        </row>
        <row r="217">
          <cell r="A217" t="str">
            <v>CE-PROSPE-170</v>
          </cell>
          <cell r="B217" t="str">
            <v>CE</v>
          </cell>
          <cell r="C217" t="str">
            <v>PROSPE</v>
          </cell>
          <cell r="D217">
            <v>170</v>
          </cell>
          <cell r="E217" t="str">
            <v>Margine Diretto 2</v>
          </cell>
          <cell r="F217">
            <v>0.6334970000000002</v>
          </cell>
          <cell r="G217">
            <v>1.3762477299999989</v>
          </cell>
          <cell r="H217">
            <v>1.9905485000000067</v>
          </cell>
          <cell r="I217">
            <v>2.6021964700000004</v>
          </cell>
          <cell r="J217">
            <v>0</v>
          </cell>
          <cell r="K217">
            <v>0</v>
          </cell>
          <cell r="L217">
            <v>0</v>
          </cell>
          <cell r="M217">
            <v>0</v>
          </cell>
          <cell r="N217">
            <v>0</v>
          </cell>
          <cell r="O217">
            <v>0</v>
          </cell>
          <cell r="P217">
            <v>0</v>
          </cell>
          <cell r="Q217">
            <v>0</v>
          </cell>
          <cell r="R217">
            <v>0.6334970000000002</v>
          </cell>
          <cell r="S217">
            <v>0.74275072999999869</v>
          </cell>
          <cell r="T217">
            <v>0.61430077000000782</v>
          </cell>
          <cell r="U217">
            <v>0.61164796999999349</v>
          </cell>
          <cell r="V217">
            <v>-2.6021964700000004</v>
          </cell>
          <cell r="W217">
            <v>0</v>
          </cell>
          <cell r="X217">
            <v>0</v>
          </cell>
          <cell r="Y217">
            <v>0</v>
          </cell>
          <cell r="Z217">
            <v>0</v>
          </cell>
          <cell r="AA217">
            <v>0</v>
          </cell>
          <cell r="AB217">
            <v>0</v>
          </cell>
          <cell r="AC217">
            <v>0</v>
          </cell>
          <cell r="AD217">
            <v>0.58209999999999962</v>
          </cell>
          <cell r="AE217">
            <v>1.1265000000000001</v>
          </cell>
          <cell r="AF217">
            <v>1.6677</v>
          </cell>
          <cell r="AG217">
            <v>2.2786000000000008</v>
          </cell>
          <cell r="AH217">
            <v>2.940199999999999</v>
          </cell>
          <cell r="AI217">
            <v>3.626800000000002</v>
          </cell>
          <cell r="AJ217">
            <v>4.2655999999999983</v>
          </cell>
          <cell r="AK217">
            <v>4.4845999999999959</v>
          </cell>
          <cell r="AL217">
            <v>5.1655000000000006</v>
          </cell>
          <cell r="AM217">
            <v>5.9049000000000005</v>
          </cell>
          <cell r="AN217">
            <v>6.5778999999999952</v>
          </cell>
          <cell r="AO217">
            <v>7.1852000000000045</v>
          </cell>
          <cell r="AP217">
            <v>0.58209999999999962</v>
          </cell>
          <cell r="AQ217">
            <v>0.54440000000000044</v>
          </cell>
          <cell r="AR217">
            <v>0.5411999999999999</v>
          </cell>
          <cell r="AS217">
            <v>0.61090000000000089</v>
          </cell>
          <cell r="AT217">
            <v>0.66159999999999819</v>
          </cell>
          <cell r="AU217">
            <v>0.68660000000000321</v>
          </cell>
          <cell r="AV217">
            <v>0.63879999999999626</v>
          </cell>
          <cell r="AW217">
            <v>0.21899999999999764</v>
          </cell>
          <cell r="AX217">
            <v>0.68090000000000472</v>
          </cell>
          <cell r="AY217">
            <v>0.73939999999999984</v>
          </cell>
          <cell r="AZ217">
            <v>0.67299999999999471</v>
          </cell>
          <cell r="BA217">
            <v>0.60730000000000928</v>
          </cell>
          <cell r="BB217">
            <v>0.46930000000000016</v>
          </cell>
          <cell r="BC217">
            <v>1.1654999999999998</v>
          </cell>
          <cell r="BD217">
            <v>1.8753000000000004</v>
          </cell>
          <cell r="BE217">
            <v>2.2088000000000001</v>
          </cell>
          <cell r="BF217">
            <v>2.7586000000000013</v>
          </cell>
          <cell r="BG217">
            <v>3.3846000000000003</v>
          </cell>
          <cell r="BH217">
            <v>4.2625790000000006</v>
          </cell>
          <cell r="BI217">
            <v>4.5629409999999986</v>
          </cell>
          <cell r="BJ217">
            <v>5.4734999999999996</v>
          </cell>
          <cell r="BK217">
            <v>6.3291859999999973</v>
          </cell>
          <cell r="BL217">
            <v>7.1070660000000005</v>
          </cell>
          <cell r="BM217">
            <v>8.1463435999999998</v>
          </cell>
          <cell r="BN217">
            <v>0.46930000000000016</v>
          </cell>
          <cell r="BO217">
            <v>0.6961999999999996</v>
          </cell>
          <cell r="BP217">
            <v>0.70980000000000054</v>
          </cell>
          <cell r="BQ217">
            <v>0.33350000000000002</v>
          </cell>
          <cell r="BR217">
            <v>0.54980000000000084</v>
          </cell>
          <cell r="BS217">
            <v>0.625999999999999</v>
          </cell>
          <cell r="BT217">
            <v>0.87797900000000062</v>
          </cell>
          <cell r="BU217">
            <v>0.30036199999999752</v>
          </cell>
          <cell r="BV217">
            <v>0.91055900000000145</v>
          </cell>
          <cell r="BW217">
            <v>0.85568599999999773</v>
          </cell>
          <cell r="BX217">
            <v>0.77788000000000324</v>
          </cell>
          <cell r="BY217">
            <v>1.0392775999999992</v>
          </cell>
          <cell r="BZ217">
            <v>0.40720000000000006</v>
          </cell>
          <cell r="CA217">
            <v>0.71530000000000016</v>
          </cell>
          <cell r="CB217">
            <v>1.0410000000000008</v>
          </cell>
          <cell r="CC217">
            <v>1.3151000000000006</v>
          </cell>
          <cell r="CD217">
            <v>1.6991999999999998</v>
          </cell>
          <cell r="CE217">
            <v>2.0239989999999985</v>
          </cell>
          <cell r="CF217">
            <v>2.3327659999999999</v>
          </cell>
          <cell r="CG217">
            <v>2.5259679999999993</v>
          </cell>
          <cell r="CH217">
            <v>2.8317770000000011</v>
          </cell>
          <cell r="CI217">
            <v>3.2325620000000002</v>
          </cell>
          <cell r="CJ217">
            <v>3.5823470000000026</v>
          </cell>
          <cell r="CK217">
            <v>3.7248200000000011</v>
          </cell>
          <cell r="CL217">
            <v>0.40720000000000006</v>
          </cell>
          <cell r="CM217">
            <v>0.30810000000000004</v>
          </cell>
          <cell r="CN217">
            <v>0.32570000000000077</v>
          </cell>
          <cell r="CO217">
            <v>0.27409999999999979</v>
          </cell>
          <cell r="CP217">
            <v>0.38409999999999922</v>
          </cell>
          <cell r="CQ217">
            <v>0.32479899999999873</v>
          </cell>
          <cell r="CR217">
            <v>0.30876700000000135</v>
          </cell>
          <cell r="CS217">
            <v>0.19320199999999943</v>
          </cell>
          <cell r="CT217">
            <v>0.30580900000000177</v>
          </cell>
          <cell r="CU217">
            <v>0.40078499999999906</v>
          </cell>
          <cell r="CV217">
            <v>0.34978500000000246</v>
          </cell>
          <cell r="CW217">
            <v>0.14247299999999846</v>
          </cell>
          <cell r="CX217">
            <v>0.71579999999999977</v>
          </cell>
          <cell r="CY217">
            <v>1.6511000000000005</v>
          </cell>
          <cell r="CZ217">
            <v>2.0937999999999994</v>
          </cell>
          <cell r="DA217">
            <v>2.379799999999999</v>
          </cell>
          <cell r="DB217">
            <v>2.8286999999999991</v>
          </cell>
          <cell r="DC217">
            <v>3.2082999999999986</v>
          </cell>
          <cell r="DD217">
            <v>3.6086000000000009</v>
          </cell>
          <cell r="DE217">
            <v>3.9209999999999994</v>
          </cell>
          <cell r="DF217">
            <v>4.3528999999999982</v>
          </cell>
          <cell r="DG217">
            <v>4.8259000000000007</v>
          </cell>
          <cell r="DH217">
            <v>5.2397999999999989</v>
          </cell>
          <cell r="DI217">
            <v>5.1672999999999991</v>
          </cell>
          <cell r="DJ217">
            <v>0.71579999999999977</v>
          </cell>
          <cell r="DK217">
            <v>0.93530000000000069</v>
          </cell>
          <cell r="DL217">
            <v>0.44269999999999904</v>
          </cell>
          <cell r="DM217">
            <v>0.28599999999999959</v>
          </cell>
          <cell r="DN217">
            <v>0.44890000000000008</v>
          </cell>
          <cell r="DO217">
            <v>0.37959999999999955</v>
          </cell>
          <cell r="DP217">
            <v>0.40030000000000221</v>
          </cell>
          <cell r="DQ217">
            <v>0.31239999999999846</v>
          </cell>
          <cell r="DR217">
            <v>0.43189999999999884</v>
          </cell>
          <cell r="DS217">
            <v>0.47300000000000253</v>
          </cell>
          <cell r="DT217">
            <v>0.41389999999999816</v>
          </cell>
          <cell r="DU217">
            <v>-7.250000000000012E-2</v>
          </cell>
        </row>
        <row r="218">
          <cell r="A218" t="str">
            <v>CE-PROSPE-180</v>
          </cell>
          <cell r="B218" t="str">
            <v>CE</v>
          </cell>
          <cell r="C218" t="str">
            <v>PROSPE</v>
          </cell>
          <cell r="D218">
            <v>180</v>
          </cell>
          <cell r="E218" t="str">
            <v>MD %</v>
          </cell>
          <cell r="F218">
            <v>0.17234365078630978</v>
          </cell>
          <cell r="G218">
            <v>0.17885105693981937</v>
          </cell>
          <cell r="H218">
            <v>0.17976283486747013</v>
          </cell>
          <cell r="I218">
            <v>0.18073063647497031</v>
          </cell>
          <cell r="J218" t="e">
            <v>#DIV/0!</v>
          </cell>
          <cell r="K218" t="e">
            <v>#DIV/0!</v>
          </cell>
          <cell r="L218" t="e">
            <v>#DIV/0!</v>
          </cell>
          <cell r="M218" t="e">
            <v>#DIV/0!</v>
          </cell>
          <cell r="N218" t="e">
            <v>#DIV/0!</v>
          </cell>
          <cell r="O218" t="e">
            <v>#DIV/0!</v>
          </cell>
          <cell r="P218" t="e">
            <v>#DIV/0!</v>
          </cell>
          <cell r="Q218" t="e">
            <v>#DIV/0!</v>
          </cell>
          <cell r="R218">
            <v>0.17234365078630978</v>
          </cell>
          <cell r="S218">
            <v>0.18480249518031064</v>
          </cell>
          <cell r="T218">
            <v>0.18183966870470303</v>
          </cell>
          <cell r="U218">
            <v>0.18395367974129032</v>
          </cell>
          <cell r="V218">
            <v>0.18073063647497031</v>
          </cell>
          <cell r="W218" t="e">
            <v>#DIV/0!</v>
          </cell>
          <cell r="X218" t="e">
            <v>#DIV/0!</v>
          </cell>
          <cell r="Y218" t="e">
            <v>#DIV/0!</v>
          </cell>
          <cell r="Z218" t="e">
            <v>#DIV/0!</v>
          </cell>
          <cell r="AA218" t="e">
            <v>#DIV/0!</v>
          </cell>
          <cell r="AB218" t="e">
            <v>#DIV/0!</v>
          </cell>
          <cell r="AC218" t="e">
            <v>#DIV/0!</v>
          </cell>
          <cell r="AD218">
            <v>0.16835377140212854</v>
          </cell>
          <cell r="AE218">
            <v>0.17052421247029259</v>
          </cell>
          <cell r="AF218">
            <v>0.17107773742844831</v>
          </cell>
          <cell r="AG218">
            <v>0.17443827751196178</v>
          </cell>
          <cell r="AH218">
            <v>0.17735446160899013</v>
          </cell>
          <cell r="AI218">
            <v>0.1808977051110037</v>
          </cell>
          <cell r="AJ218">
            <v>0.18204087555106024</v>
          </cell>
          <cell r="AK218">
            <v>0.17888598142770512</v>
          </cell>
          <cell r="AL218">
            <v>0.18049198085188164</v>
          </cell>
          <cell r="AM218">
            <v>0.18257570604349738</v>
          </cell>
          <cell r="AN218">
            <v>0.1832381100949631</v>
          </cell>
          <cell r="AO218">
            <v>0.18329124257034271</v>
          </cell>
          <cell r="AP218">
            <v>0.16835377140212854</v>
          </cell>
          <cell r="AQ218">
            <v>0.17290773384151192</v>
          </cell>
          <cell r="AR218">
            <v>0.17224149454186688</v>
          </cell>
          <cell r="AS218">
            <v>0.18432248136861509</v>
          </cell>
          <cell r="AT218">
            <v>0.1881897826828986</v>
          </cell>
          <cell r="AU218">
            <v>0.19782182782067625</v>
          </cell>
          <cell r="AV218">
            <v>0.18881532277133972</v>
          </cell>
          <cell r="AW218">
            <v>0.1337404580152658</v>
          </cell>
          <cell r="AX218">
            <v>0.19183523975883371</v>
          </cell>
          <cell r="AY218">
            <v>0.19859260850880966</v>
          </cell>
          <cell r="AZ218">
            <v>0.1892629151550928</v>
          </cell>
          <cell r="BA218">
            <v>0.18386872142662783</v>
          </cell>
          <cell r="BB218">
            <v>0.16612389380530979</v>
          </cell>
          <cell r="BC218">
            <v>0.1842862564037695</v>
          </cell>
          <cell r="BD218">
            <v>0.17927612710795002</v>
          </cell>
          <cell r="BE218">
            <v>0.15931335425006313</v>
          </cell>
          <cell r="BF218">
            <v>0.15013115931775392</v>
          </cell>
          <cell r="BG218">
            <v>0.14766307027149658</v>
          </cell>
          <cell r="BH218">
            <v>0.15881125912025448</v>
          </cell>
          <cell r="BI218">
            <v>0.15506329845207917</v>
          </cell>
          <cell r="BJ218">
            <v>0.16781949631155832</v>
          </cell>
          <cell r="BK218">
            <v>0.17003250295130296</v>
          </cell>
          <cell r="BL218">
            <v>0.17216134510078832</v>
          </cell>
          <cell r="BM218">
            <v>0.17907873782297673</v>
          </cell>
          <cell r="BN218">
            <v>0.16612389380530979</v>
          </cell>
          <cell r="BO218">
            <v>0.19894839115276894</v>
          </cell>
          <cell r="BP218">
            <v>0.17161508704061909</v>
          </cell>
          <cell r="BQ218">
            <v>9.7970094885579173E-2</v>
          </cell>
          <cell r="BR218">
            <v>0.1219041706392321</v>
          </cell>
          <cell r="BS218">
            <v>0.13768833168371258</v>
          </cell>
          <cell r="BT218">
            <v>0.22400657850087541</v>
          </cell>
          <cell r="BU218">
            <v>0.11615923718122662</v>
          </cell>
          <cell r="BV218">
            <v>0.2855233220281162</v>
          </cell>
          <cell r="BW218">
            <v>0.18569618981295277</v>
          </cell>
          <cell r="BX218">
            <v>0.19168869291021981</v>
          </cell>
          <cell r="BY218">
            <v>0.24692601315412466</v>
          </cell>
          <cell r="BZ218">
            <v>0.20194405871850826</v>
          </cell>
          <cell r="CA218">
            <v>0.18679166449052073</v>
          </cell>
          <cell r="CB218">
            <v>0.18052231817708889</v>
          </cell>
          <cell r="CC218">
            <v>0.17679402038017913</v>
          </cell>
          <cell r="CD218">
            <v>0.17857180389890179</v>
          </cell>
          <cell r="CE218">
            <v>0.1767266745995793</v>
          </cell>
          <cell r="CF218">
            <v>0.17511006279747957</v>
          </cell>
          <cell r="CG218">
            <v>0.17352034933125121</v>
          </cell>
          <cell r="CH218">
            <v>0.17217978225203481</v>
          </cell>
          <cell r="CI218">
            <v>0.17354313799703117</v>
          </cell>
          <cell r="CJ218">
            <v>0.1730969598430277</v>
          </cell>
          <cell r="CK218">
            <v>0.1659532115859563</v>
          </cell>
          <cell r="CL218">
            <v>0.20194405871850826</v>
          </cell>
          <cell r="CM218">
            <v>0.16993932708218423</v>
          </cell>
          <cell r="CN218">
            <v>0.16812925872393183</v>
          </cell>
          <cell r="CO218">
            <v>0.16393540669856449</v>
          </cell>
          <cell r="CP218">
            <v>0.1849390919158358</v>
          </cell>
          <cell r="CQ218">
            <v>0.1676634620546677</v>
          </cell>
          <cell r="CR218">
            <v>0.16520394541480687</v>
          </cell>
          <cell r="CS218">
            <v>0.15637897388287691</v>
          </cell>
          <cell r="CT218">
            <v>0.16185140276790647</v>
          </cell>
          <cell r="CU218">
            <v>0.18382769453188422</v>
          </cell>
          <cell r="CV218">
            <v>0.16907962696476606</v>
          </cell>
          <cell r="CW218">
            <v>8.1441437939580405E-2</v>
          </cell>
          <cell r="CX218">
            <v>0.24220891280073084</v>
          </cell>
          <cell r="CY218">
            <v>0.26155625257421672</v>
          </cell>
          <cell r="CZ218">
            <v>0.24474862359583391</v>
          </cell>
          <cell r="DA218">
            <v>0.22081187659475751</v>
          </cell>
          <cell r="DB218">
            <v>0.21315378992818759</v>
          </cell>
          <cell r="DC218">
            <v>0.20045235015900975</v>
          </cell>
          <cell r="DD218">
            <v>0.19377010272188844</v>
          </cell>
          <cell r="DE218">
            <v>0.19028992400050471</v>
          </cell>
          <cell r="DF218">
            <v>0.18288727364396448</v>
          </cell>
          <cell r="DG218">
            <v>0.17628214494447694</v>
          </cell>
          <cell r="DH218">
            <v>0.16975740611149986</v>
          </cell>
          <cell r="DI218">
            <v>0.1550693975542051</v>
          </cell>
          <cell r="DJ218">
            <v>0.24220891280073084</v>
          </cell>
          <cell r="DK218">
            <v>0.27858695975933062</v>
          </cell>
          <cell r="DL218">
            <v>0.19743120902644562</v>
          </cell>
          <cell r="DM218">
            <v>0.12867812471879764</v>
          </cell>
          <cell r="DN218">
            <v>0.18004973527996154</v>
          </cell>
          <cell r="DO218">
            <v>0.13881372047100116</v>
          </cell>
          <cell r="DP218">
            <v>0.15291466116586516</v>
          </cell>
          <cell r="DQ218">
            <v>0.15759471321192486</v>
          </cell>
          <cell r="DR218">
            <v>0.13515458755789178</v>
          </cell>
          <cell r="DS218">
            <v>0.1323076923076929</v>
          </cell>
          <cell r="DT218">
            <v>0.11858239743295854</v>
          </cell>
          <cell r="DU218">
            <v>-2.9518342087048632E-2</v>
          </cell>
        </row>
        <row r="219">
          <cell r="A219" t="str">
            <v>CE-PROSPE-190</v>
          </cell>
          <cell r="B219" t="str">
            <v>CE</v>
          </cell>
          <cell r="C219" t="str">
            <v>PROSPE</v>
          </cell>
          <cell r="D219">
            <v>190</v>
          </cell>
          <cell r="E219" t="str">
            <v>Costi Indiretti</v>
          </cell>
          <cell r="F219">
            <v>-0.18867100000000001</v>
          </cell>
          <cell r="G219">
            <v>-0.38695461000000003</v>
          </cell>
          <cell r="H219">
            <v>-0.56925296000000003</v>
          </cell>
          <cell r="I219">
            <v>-0.74946210999999996</v>
          </cell>
          <cell r="R219">
            <v>-0.18867100000000001</v>
          </cell>
          <cell r="S219">
            <v>-0.19828361000000003</v>
          </cell>
          <cell r="T219">
            <v>-0.18229835</v>
          </cell>
          <cell r="U219">
            <v>-0.18020914999999993</v>
          </cell>
          <cell r="V219">
            <v>0.74946210999999996</v>
          </cell>
          <cell r="W219">
            <v>0</v>
          </cell>
          <cell r="X219">
            <v>0</v>
          </cell>
          <cell r="Y219">
            <v>0</v>
          </cell>
          <cell r="Z219">
            <v>0</v>
          </cell>
          <cell r="AA219">
            <v>0</v>
          </cell>
          <cell r="AB219">
            <v>0</v>
          </cell>
          <cell r="AC219">
            <v>0</v>
          </cell>
          <cell r="AD219">
            <v>-0.20949999999999999</v>
          </cell>
          <cell r="AE219">
            <v>-0.4052</v>
          </cell>
          <cell r="AF219">
            <v>-0.59450000000000003</v>
          </cell>
          <cell r="AG219">
            <v>-0.79049999999999998</v>
          </cell>
          <cell r="AH219">
            <v>-0.98570000000000002</v>
          </cell>
          <cell r="AI219">
            <v>-1.1814</v>
          </cell>
          <cell r="AJ219">
            <v>-1.3694999999999999</v>
          </cell>
          <cell r="AK219">
            <v>-1.5012000000000001</v>
          </cell>
          <cell r="AL219">
            <v>-1.6950999999999998</v>
          </cell>
          <cell r="AM219">
            <v>-1.8959999999999999</v>
          </cell>
          <cell r="AN219">
            <v>-2.0905999999999998</v>
          </cell>
          <cell r="AO219">
            <v>-2.2982</v>
          </cell>
          <cell r="AP219">
            <v>-0.20949999999999999</v>
          </cell>
          <cell r="AQ219">
            <v>-0.19570000000000001</v>
          </cell>
          <cell r="AR219">
            <v>-0.18930000000000002</v>
          </cell>
          <cell r="AS219">
            <v>-0.19599999999999995</v>
          </cell>
          <cell r="AT219">
            <v>-0.19520000000000004</v>
          </cell>
          <cell r="AU219">
            <v>-0.19569999999999999</v>
          </cell>
          <cell r="AV219">
            <v>-0.18809999999999993</v>
          </cell>
          <cell r="AW219">
            <v>-0.13170000000000015</v>
          </cell>
          <cell r="AX219">
            <v>-0.19389999999999974</v>
          </cell>
          <cell r="AY219">
            <v>-0.20090000000000008</v>
          </cell>
          <cell r="AZ219">
            <v>-0.19459999999999988</v>
          </cell>
          <cell r="BA219">
            <v>-0.20760000000000023</v>
          </cell>
          <cell r="BB219">
            <v>-0.16819999999999999</v>
          </cell>
          <cell r="BC219">
            <v>-0.36220000000000002</v>
          </cell>
          <cell r="BD219">
            <v>-0.59699999999999998</v>
          </cell>
          <cell r="BE219">
            <v>-0.80959999999999999</v>
          </cell>
          <cell r="BF219">
            <v>-1.0630999999999999</v>
          </cell>
          <cell r="BG219">
            <v>-1.2828999999999999</v>
          </cell>
          <cell r="BH219">
            <v>-1.482394</v>
          </cell>
          <cell r="BI219">
            <v>-1.6368419999999999</v>
          </cell>
          <cell r="BJ219">
            <v>-1.8194999999999999</v>
          </cell>
          <cell r="BK219">
            <v>-2.0163250000000001</v>
          </cell>
          <cell r="BL219">
            <v>-2.2558509999999998</v>
          </cell>
          <cell r="BM219">
            <v>-2.4655821900000001</v>
          </cell>
          <cell r="BN219">
            <v>-0.16819999999999999</v>
          </cell>
          <cell r="BO219">
            <v>-0.19400000000000003</v>
          </cell>
          <cell r="BP219">
            <v>-0.23479999999999995</v>
          </cell>
          <cell r="BQ219">
            <v>-0.21260000000000001</v>
          </cell>
          <cell r="BR219">
            <v>-0.25349999999999995</v>
          </cell>
          <cell r="BS219">
            <v>-0.2198</v>
          </cell>
          <cell r="BT219">
            <v>-0.19949400000000006</v>
          </cell>
          <cell r="BU219">
            <v>-0.15444799999999992</v>
          </cell>
          <cell r="BV219">
            <v>-0.18265799999999999</v>
          </cell>
          <cell r="BW219">
            <v>-0.19682500000000025</v>
          </cell>
          <cell r="BX219">
            <v>-0.23952599999999968</v>
          </cell>
          <cell r="BY219">
            <v>-0.20973119000000029</v>
          </cell>
          <cell r="BZ219">
            <v>-0.1439</v>
          </cell>
          <cell r="CA219">
            <v>-0.24709999999999999</v>
          </cell>
          <cell r="CB219">
            <v>-0.36449999999999999</v>
          </cell>
          <cell r="CC219">
            <v>-0.47349999999999998</v>
          </cell>
          <cell r="CD219">
            <v>-0.58850000000000002</v>
          </cell>
          <cell r="CE219">
            <v>-0.70120000000000005</v>
          </cell>
          <cell r="CF219">
            <v>-0.81038699999999997</v>
          </cell>
          <cell r="CG219">
            <v>-0.90163899999999997</v>
          </cell>
          <cell r="CH219">
            <v>-1.0144280000000001</v>
          </cell>
          <cell r="CI219">
            <v>-1.1322300000000001</v>
          </cell>
          <cell r="CJ219">
            <v>-1.248864</v>
          </cell>
          <cell r="CK219">
            <v>-1.3532010000000001</v>
          </cell>
          <cell r="CL219">
            <v>-0.1439</v>
          </cell>
          <cell r="CM219">
            <v>-0.10319999999999999</v>
          </cell>
          <cell r="CN219">
            <v>-0.1174</v>
          </cell>
          <cell r="CO219">
            <v>-0.10899999999999999</v>
          </cell>
          <cell r="CP219">
            <v>-0.11500000000000005</v>
          </cell>
          <cell r="CQ219">
            <v>-0.11270000000000002</v>
          </cell>
          <cell r="CR219">
            <v>-0.10918699999999992</v>
          </cell>
          <cell r="CS219">
            <v>-9.1252E-2</v>
          </cell>
          <cell r="CT219">
            <v>-0.11278900000000014</v>
          </cell>
          <cell r="CU219">
            <v>-0.11780199999999996</v>
          </cell>
          <cell r="CV219">
            <v>-0.1166339999999999</v>
          </cell>
          <cell r="CW219">
            <v>-0.10433700000000012</v>
          </cell>
          <cell r="CX219">
            <v>-0.1333</v>
          </cell>
          <cell r="CY219">
            <v>-0.2898</v>
          </cell>
          <cell r="CZ219">
            <v>-0.45019999999999999</v>
          </cell>
          <cell r="DA219">
            <v>-0.59240000000000004</v>
          </cell>
          <cell r="DB219">
            <v>-0.74039999999999995</v>
          </cell>
          <cell r="DC219">
            <v>-0.92320000000000002</v>
          </cell>
          <cell r="DD219">
            <v>-1.0906</v>
          </cell>
          <cell r="DE219">
            <v>-1.2465999999999999</v>
          </cell>
          <cell r="DF219">
            <v>-1.4579</v>
          </cell>
          <cell r="DG219">
            <v>-1.7143999999999999</v>
          </cell>
          <cell r="DH219">
            <v>-1.9993000000000001</v>
          </cell>
          <cell r="DI219">
            <v>-2.2221000000000002</v>
          </cell>
          <cell r="DJ219">
            <v>-0.1333</v>
          </cell>
          <cell r="DK219">
            <v>-0.1565</v>
          </cell>
          <cell r="DL219">
            <v>-0.16039999999999999</v>
          </cell>
          <cell r="DM219">
            <v>-0.14220000000000005</v>
          </cell>
          <cell r="DN219">
            <v>-0.14799999999999991</v>
          </cell>
          <cell r="DO219">
            <v>-0.18280000000000007</v>
          </cell>
          <cell r="DP219">
            <v>-0.16739999999999999</v>
          </cell>
          <cell r="DQ219">
            <v>-0.15599999999999992</v>
          </cell>
          <cell r="DR219">
            <v>-0.21130000000000004</v>
          </cell>
          <cell r="DS219">
            <v>-0.25649999999999995</v>
          </cell>
          <cell r="DT219">
            <v>-0.28490000000000015</v>
          </cell>
          <cell r="DU219">
            <v>-0.22280000000000011</v>
          </cell>
        </row>
        <row r="220">
          <cell r="A220" t="str">
            <v>CE-PROSPE-200</v>
          </cell>
          <cell r="B220" t="str">
            <v>CE</v>
          </cell>
          <cell r="C220" t="str">
            <v>PROSPE</v>
          </cell>
          <cell r="D220">
            <v>200</v>
          </cell>
          <cell r="E220" t="str">
            <v>Risultato di Competenza</v>
          </cell>
          <cell r="F220">
            <v>0.44482600000000017</v>
          </cell>
          <cell r="G220">
            <v>0.9892931199999988</v>
          </cell>
          <cell r="H220">
            <v>1.4212955400000067</v>
          </cell>
          <cell r="I220">
            <v>1.8527343600000004</v>
          </cell>
          <cell r="J220">
            <v>0</v>
          </cell>
          <cell r="K220">
            <v>0</v>
          </cell>
          <cell r="L220">
            <v>0</v>
          </cell>
          <cell r="M220">
            <v>0</v>
          </cell>
          <cell r="N220">
            <v>0</v>
          </cell>
          <cell r="O220">
            <v>0</v>
          </cell>
          <cell r="P220">
            <v>0</v>
          </cell>
          <cell r="Q220">
            <v>0</v>
          </cell>
          <cell r="R220">
            <v>0.44482600000000017</v>
          </cell>
          <cell r="S220">
            <v>0.54446711999999864</v>
          </cell>
          <cell r="T220">
            <v>0.43200242000000783</v>
          </cell>
          <cell r="U220">
            <v>0.43143881999999356</v>
          </cell>
          <cell r="V220">
            <v>-1.8527343600000004</v>
          </cell>
          <cell r="W220">
            <v>0</v>
          </cell>
          <cell r="X220">
            <v>0</v>
          </cell>
          <cell r="Y220">
            <v>0</v>
          </cell>
          <cell r="Z220">
            <v>0</v>
          </cell>
          <cell r="AA220">
            <v>0</v>
          </cell>
          <cell r="AB220">
            <v>0</v>
          </cell>
          <cell r="AC220">
            <v>0</v>
          </cell>
          <cell r="AD220">
            <v>0.3725999999999996</v>
          </cell>
          <cell r="AE220">
            <v>0.72130000000000005</v>
          </cell>
          <cell r="AF220">
            <v>1.0731999999999999</v>
          </cell>
          <cell r="AG220">
            <v>1.4881000000000009</v>
          </cell>
          <cell r="AH220">
            <v>1.954499999999999</v>
          </cell>
          <cell r="AI220">
            <v>2.445400000000002</v>
          </cell>
          <cell r="AJ220">
            <v>2.8960999999999983</v>
          </cell>
          <cell r="AK220">
            <v>2.9833999999999961</v>
          </cell>
          <cell r="AL220">
            <v>3.4704000000000006</v>
          </cell>
          <cell r="AM220">
            <v>4.0089000000000006</v>
          </cell>
          <cell r="AN220">
            <v>4.4872999999999958</v>
          </cell>
          <cell r="AO220">
            <v>4.887000000000004</v>
          </cell>
          <cell r="AP220">
            <v>0.3725999999999996</v>
          </cell>
          <cell r="AQ220">
            <v>0.34870000000000045</v>
          </cell>
          <cell r="AR220">
            <v>0.35189999999999988</v>
          </cell>
          <cell r="AS220">
            <v>0.41490000000000093</v>
          </cell>
          <cell r="AT220">
            <v>0.46639999999999815</v>
          </cell>
          <cell r="AU220">
            <v>0.49090000000000322</v>
          </cell>
          <cell r="AV220">
            <v>0.45069999999999633</v>
          </cell>
          <cell r="AW220">
            <v>8.7299999999997491E-2</v>
          </cell>
          <cell r="AX220">
            <v>0.48700000000000498</v>
          </cell>
          <cell r="AY220">
            <v>0.53849999999999976</v>
          </cell>
          <cell r="AZ220">
            <v>0.47839999999999483</v>
          </cell>
          <cell r="BA220">
            <v>0.39970000000000905</v>
          </cell>
          <cell r="BB220">
            <v>0.30110000000000015</v>
          </cell>
          <cell r="BC220">
            <v>0.80329999999999968</v>
          </cell>
          <cell r="BD220">
            <v>1.2783000000000004</v>
          </cell>
          <cell r="BE220">
            <v>1.3992</v>
          </cell>
          <cell r="BF220">
            <v>1.6955000000000013</v>
          </cell>
          <cell r="BG220">
            <v>2.1017000000000001</v>
          </cell>
          <cell r="BH220">
            <v>2.7801850000000004</v>
          </cell>
          <cell r="BI220">
            <v>2.9260989999999989</v>
          </cell>
          <cell r="BJ220">
            <v>3.6539999999999999</v>
          </cell>
          <cell r="BK220">
            <v>4.3128609999999972</v>
          </cell>
          <cell r="BL220">
            <v>4.8512150000000007</v>
          </cell>
          <cell r="BM220">
            <v>5.6807614099999997</v>
          </cell>
          <cell r="BN220">
            <v>0.30110000000000015</v>
          </cell>
          <cell r="BO220">
            <v>0.50219999999999954</v>
          </cell>
          <cell r="BP220">
            <v>0.47500000000000059</v>
          </cell>
          <cell r="BQ220">
            <v>0.12090000000000001</v>
          </cell>
          <cell r="BR220">
            <v>0.2963000000000009</v>
          </cell>
          <cell r="BS220">
            <v>0.40619999999999901</v>
          </cell>
          <cell r="BT220">
            <v>0.67848500000000056</v>
          </cell>
          <cell r="BU220">
            <v>0.1459139999999976</v>
          </cell>
          <cell r="BV220">
            <v>0.72790100000000146</v>
          </cell>
          <cell r="BW220">
            <v>0.65886099999999748</v>
          </cell>
          <cell r="BX220">
            <v>0.53835400000000355</v>
          </cell>
          <cell r="BY220">
            <v>0.82954640999999896</v>
          </cell>
          <cell r="BZ220">
            <v>0.26330000000000009</v>
          </cell>
          <cell r="CA220">
            <v>0.46820000000000017</v>
          </cell>
          <cell r="CB220">
            <v>0.67650000000000077</v>
          </cell>
          <cell r="CC220">
            <v>0.84160000000000057</v>
          </cell>
          <cell r="CD220">
            <v>1.1106999999999998</v>
          </cell>
          <cell r="CE220">
            <v>1.3227989999999985</v>
          </cell>
          <cell r="CF220">
            <v>1.5223789999999999</v>
          </cell>
          <cell r="CG220">
            <v>1.6243289999999995</v>
          </cell>
          <cell r="CH220">
            <v>1.817349000000001</v>
          </cell>
          <cell r="CI220">
            <v>2.1003319999999999</v>
          </cell>
          <cell r="CJ220">
            <v>2.3334830000000029</v>
          </cell>
          <cell r="CK220">
            <v>2.3716190000000008</v>
          </cell>
          <cell r="CL220">
            <v>0.26330000000000009</v>
          </cell>
          <cell r="CM220">
            <v>0.20490000000000005</v>
          </cell>
          <cell r="CN220">
            <v>0.20830000000000076</v>
          </cell>
          <cell r="CO220">
            <v>0.1650999999999998</v>
          </cell>
          <cell r="CP220">
            <v>0.26909999999999917</v>
          </cell>
          <cell r="CQ220">
            <v>0.21209899999999871</v>
          </cell>
          <cell r="CR220">
            <v>0.19958000000000142</v>
          </cell>
          <cell r="CS220">
            <v>0.10194999999999943</v>
          </cell>
          <cell r="CT220">
            <v>0.19302000000000163</v>
          </cell>
          <cell r="CU220">
            <v>0.2829829999999991</v>
          </cell>
          <cell r="CV220">
            <v>0.23315100000000255</v>
          </cell>
          <cell r="CW220">
            <v>3.8135999999998338E-2</v>
          </cell>
          <cell r="CX220">
            <v>0.5824999999999998</v>
          </cell>
          <cell r="CY220">
            <v>1.3613000000000004</v>
          </cell>
          <cell r="CZ220">
            <v>1.6435999999999995</v>
          </cell>
          <cell r="DA220">
            <v>1.787399999999999</v>
          </cell>
          <cell r="DB220">
            <v>2.0882999999999994</v>
          </cell>
          <cell r="DC220">
            <v>2.2850999999999986</v>
          </cell>
          <cell r="DD220">
            <v>2.5180000000000007</v>
          </cell>
          <cell r="DE220">
            <v>2.6743999999999994</v>
          </cell>
          <cell r="DF220">
            <v>2.8949999999999982</v>
          </cell>
          <cell r="DG220">
            <v>3.1115000000000008</v>
          </cell>
          <cell r="DH220">
            <v>3.240499999999999</v>
          </cell>
          <cell r="DI220">
            <v>2.9451999999999989</v>
          </cell>
          <cell r="DJ220">
            <v>0.5824999999999998</v>
          </cell>
          <cell r="DK220">
            <v>0.77880000000000071</v>
          </cell>
          <cell r="DL220">
            <v>0.28229999999999905</v>
          </cell>
          <cell r="DM220">
            <v>0.14379999999999954</v>
          </cell>
          <cell r="DN220">
            <v>0.30090000000000017</v>
          </cell>
          <cell r="DO220">
            <v>0.19679999999999948</v>
          </cell>
          <cell r="DP220">
            <v>0.23290000000000222</v>
          </cell>
          <cell r="DQ220">
            <v>0.15639999999999854</v>
          </cell>
          <cell r="DR220">
            <v>0.2205999999999988</v>
          </cell>
          <cell r="DS220">
            <v>0.21650000000000258</v>
          </cell>
          <cell r="DT220">
            <v>0.12899999999999801</v>
          </cell>
          <cell r="DU220">
            <v>-0.29530000000000023</v>
          </cell>
        </row>
        <row r="221">
          <cell r="A221" t="str">
            <v>CE-PROSPE-210</v>
          </cell>
          <cell r="B221" t="str">
            <v>CE</v>
          </cell>
          <cell r="C221" t="str">
            <v>PROSPE</v>
          </cell>
          <cell r="D221">
            <v>210</v>
          </cell>
          <cell r="E221" t="str">
            <v>RC %</v>
          </cell>
          <cell r="F221">
            <v>0.12101546937818337</v>
          </cell>
          <cell r="G221">
            <v>0.12856415039121735</v>
          </cell>
          <cell r="H221">
            <v>0.12835462961836505</v>
          </cell>
          <cell r="I221">
            <v>0.12867816245321662</v>
          </cell>
          <cell r="J221" t="e">
            <v>#DIV/0!</v>
          </cell>
          <cell r="K221" t="e">
            <v>#DIV/0!</v>
          </cell>
          <cell r="L221" t="e">
            <v>#DIV/0!</v>
          </cell>
          <cell r="M221" t="e">
            <v>#DIV/0!</v>
          </cell>
          <cell r="N221" t="e">
            <v>#DIV/0!</v>
          </cell>
          <cell r="O221" t="e">
            <v>#DIV/0!</v>
          </cell>
          <cell r="P221" t="e">
            <v>#DIV/0!</v>
          </cell>
          <cell r="Q221" t="e">
            <v>#DIV/0!</v>
          </cell>
          <cell r="R221">
            <v>0.12101546937818337</v>
          </cell>
          <cell r="S221">
            <v>0.13546790094657671</v>
          </cell>
          <cell r="T221">
            <v>0.12787738640215346</v>
          </cell>
          <cell r="U221">
            <v>0.12975561501861907</v>
          </cell>
          <cell r="V221">
            <v>0.12867816245321662</v>
          </cell>
          <cell r="W221" t="e">
            <v>#DIV/0!</v>
          </cell>
          <cell r="X221" t="e">
            <v>#DIV/0!</v>
          </cell>
          <cell r="Y221" t="e">
            <v>#DIV/0!</v>
          </cell>
          <cell r="Z221" t="e">
            <v>#DIV/0!</v>
          </cell>
          <cell r="AA221" t="e">
            <v>#DIV/0!</v>
          </cell>
          <cell r="AB221" t="e">
            <v>#DIV/0!</v>
          </cell>
          <cell r="AC221" t="e">
            <v>#DIV/0!</v>
          </cell>
          <cell r="AD221">
            <v>0.10776260990282266</v>
          </cell>
          <cell r="AE221">
            <v>0.10918696356397875</v>
          </cell>
          <cell r="AF221">
            <v>0.11009211957079254</v>
          </cell>
          <cell r="AG221">
            <v>0.11392153110047853</v>
          </cell>
          <cell r="AH221">
            <v>0.11789650201169007</v>
          </cell>
          <cell r="AI221">
            <v>0.12197177900034425</v>
          </cell>
          <cell r="AJ221">
            <v>0.12359540971573178</v>
          </cell>
          <cell r="AK221">
            <v>0.11900469094042172</v>
          </cell>
          <cell r="AL221">
            <v>0.12126209860582132</v>
          </cell>
          <cell r="AM221">
            <v>0.1239526068109158</v>
          </cell>
          <cell r="AN221">
            <v>0.12500104462353148</v>
          </cell>
          <cell r="AO221">
            <v>0.12466518711257375</v>
          </cell>
          <cell r="AP221">
            <v>0.10776260990282266</v>
          </cell>
          <cell r="AQ221">
            <v>0.11075115134190897</v>
          </cell>
          <cell r="AR221">
            <v>0.11199516247095886</v>
          </cell>
          <cell r="AS221">
            <v>0.12518480523790876</v>
          </cell>
          <cell r="AT221">
            <v>0.13266583229036247</v>
          </cell>
          <cell r="AU221">
            <v>0.14143713264953414</v>
          </cell>
          <cell r="AV221">
            <v>0.13321707259399282</v>
          </cell>
          <cell r="AW221">
            <v>5.3312977099235132E-2</v>
          </cell>
          <cell r="AX221">
            <v>0.13720628838677093</v>
          </cell>
          <cell r="AY221">
            <v>0.14463364847443058</v>
          </cell>
          <cell r="AZ221">
            <v>0.13453696673134641</v>
          </cell>
          <cell r="BA221">
            <v>0.12101486572406338</v>
          </cell>
          <cell r="BB221">
            <v>0.10658407079646022</v>
          </cell>
          <cell r="BC221">
            <v>0.12701600151793052</v>
          </cell>
          <cell r="BD221">
            <v>0.12220373981874502</v>
          </cell>
          <cell r="BE221">
            <v>0.10091961484366548</v>
          </cell>
          <cell r="BF221">
            <v>9.2274117531810279E-2</v>
          </cell>
          <cell r="BG221">
            <v>9.1692807064233398E-2</v>
          </cell>
          <cell r="BH221">
            <v>0.10358158298936974</v>
          </cell>
          <cell r="BI221">
            <v>9.9438183079143552E-2</v>
          </cell>
          <cell r="BJ221">
            <v>0.11203296602218583</v>
          </cell>
          <cell r="BK221">
            <v>0.1158642755499774</v>
          </cell>
          <cell r="BL221">
            <v>0.11751568084116862</v>
          </cell>
          <cell r="BM221">
            <v>0.12487855081097654</v>
          </cell>
          <cell r="BN221">
            <v>0.10658407079646022</v>
          </cell>
          <cell r="BO221">
            <v>0.1435103160541806</v>
          </cell>
          <cell r="BP221">
            <v>0.114845261121857</v>
          </cell>
          <cell r="BQ221">
            <v>3.5515995417290919E-2</v>
          </cell>
          <cell r="BR221">
            <v>6.5696991197534596E-2</v>
          </cell>
          <cell r="BS221">
            <v>8.9343451006268379E-2</v>
          </cell>
          <cell r="BT221">
            <v>0.17310790282474461</v>
          </cell>
          <cell r="BU221">
            <v>5.6429438258039838E-2</v>
          </cell>
          <cell r="BV221">
            <v>0.22824738608655548</v>
          </cell>
          <cell r="BW221">
            <v>0.14298232916788603</v>
          </cell>
          <cell r="BX221">
            <v>0.1326636172455761</v>
          </cell>
          <cell r="BY221">
            <v>0.19709516278193312</v>
          </cell>
          <cell r="BZ221">
            <v>0.13057925014878005</v>
          </cell>
          <cell r="CA221">
            <v>0.12226458453021365</v>
          </cell>
          <cell r="CB221">
            <v>0.11731349495369901</v>
          </cell>
          <cell r="CC221">
            <v>0.11313956927378815</v>
          </cell>
          <cell r="CD221">
            <v>0.11672534286164678</v>
          </cell>
          <cell r="CE221">
            <v>0.11550098020485623</v>
          </cell>
          <cell r="CF221">
            <v>0.11427802115238482</v>
          </cell>
          <cell r="CG221">
            <v>0.11158262318005688</v>
          </cell>
          <cell r="CH221">
            <v>0.11049978691682051</v>
          </cell>
          <cell r="CI221">
            <v>0.11275830320209804</v>
          </cell>
          <cell r="CJ221">
            <v>0.11275256504894361</v>
          </cell>
          <cell r="CK221">
            <v>0.10566357292655058</v>
          </cell>
          <cell r="CL221">
            <v>0.13057925014878005</v>
          </cell>
          <cell r="CM221">
            <v>0.11301709873138446</v>
          </cell>
          <cell r="CN221">
            <v>0.10752632665703114</v>
          </cell>
          <cell r="CO221">
            <v>9.8744019138755884E-2</v>
          </cell>
          <cell r="CP221">
            <v>0.12956810631229201</v>
          </cell>
          <cell r="CQ221">
            <v>0.10948695235617378</v>
          </cell>
          <cell r="CR221">
            <v>0.10678409100029228</v>
          </cell>
          <cell r="CS221">
            <v>8.2519002843444988E-2</v>
          </cell>
          <cell r="CT221">
            <v>0.10215709074049943</v>
          </cell>
          <cell r="CU221">
            <v>0.12979555742284804</v>
          </cell>
          <cell r="CV221">
            <v>0.11270089942811248</v>
          </cell>
          <cell r="CW221">
            <v>2.1799573794780321E-2</v>
          </cell>
          <cell r="CX221">
            <v>0.19710350895002193</v>
          </cell>
          <cell r="CY221">
            <v>0.2156480689414822</v>
          </cell>
          <cell r="CZ221">
            <v>0.19212381208430251</v>
          </cell>
          <cell r="DA221">
            <v>0.1658455114822546</v>
          </cell>
          <cell r="DB221">
            <v>0.15736170661683252</v>
          </cell>
          <cell r="DC221">
            <v>0.14277145695488361</v>
          </cell>
          <cell r="DD221">
            <v>0.13520842394660398</v>
          </cell>
          <cell r="DE221">
            <v>0.1297912197773399</v>
          </cell>
          <cell r="DF221">
            <v>0.12163354480904157</v>
          </cell>
          <cell r="DG221">
            <v>0.11365794856808886</v>
          </cell>
          <cell r="DH221">
            <v>0.10498470829121631</v>
          </cell>
          <cell r="DI221">
            <v>8.838472503563656E-2</v>
          </cell>
          <cell r="DJ221">
            <v>0.19710350895002193</v>
          </cell>
          <cell r="DK221">
            <v>0.23197212045393642</v>
          </cell>
          <cell r="DL221">
            <v>0.1258975159434505</v>
          </cell>
          <cell r="DM221">
            <v>6.4699001169800929E-2</v>
          </cell>
          <cell r="DN221">
            <v>0.12068827210011238</v>
          </cell>
          <cell r="DO221">
            <v>7.1966649601404073E-2</v>
          </cell>
          <cell r="DP221">
            <v>8.8967835587134989E-2</v>
          </cell>
          <cell r="DQ221">
            <v>7.8898249508146417E-2</v>
          </cell>
          <cell r="DR221">
            <v>6.9032419576917914E-2</v>
          </cell>
          <cell r="DS221">
            <v>6.0559440559441235E-2</v>
          </cell>
          <cell r="DT221">
            <v>3.6958514783405366E-2</v>
          </cell>
          <cell r="DU221">
            <v>-0.12023126094214417</v>
          </cell>
        </row>
        <row r="222">
          <cell r="A222" t="str">
            <v>CE-PROSPE-211</v>
          </cell>
          <cell r="B222" t="str">
            <v>CE</v>
          </cell>
          <cell r="C222" t="str">
            <v>PROSPE</v>
          </cell>
          <cell r="D222">
            <v>211</v>
          </cell>
          <cell r="E222" t="str">
            <v>Costi di divisione</v>
          </cell>
          <cell r="F222">
            <v>0</v>
          </cell>
          <cell r="G222">
            <v>0</v>
          </cell>
          <cell r="H222">
            <v>0</v>
          </cell>
          <cell r="I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cell r="BG222">
            <v>0</v>
          </cell>
          <cell r="BH222">
            <v>0</v>
          </cell>
          <cell r="BI222">
            <v>0</v>
          </cell>
          <cell r="BJ222">
            <v>0</v>
          </cell>
          <cell r="BK222">
            <v>0</v>
          </cell>
          <cell r="BL222">
            <v>0</v>
          </cell>
          <cell r="BM222">
            <v>0</v>
          </cell>
          <cell r="BN222">
            <v>0</v>
          </cell>
          <cell r="BO222">
            <v>0</v>
          </cell>
          <cell r="BP222">
            <v>0</v>
          </cell>
          <cell r="BQ222">
            <v>0</v>
          </cell>
          <cell r="BR222">
            <v>0</v>
          </cell>
          <cell r="BS222">
            <v>0</v>
          </cell>
          <cell r="BT222">
            <v>0</v>
          </cell>
          <cell r="BU222">
            <v>0</v>
          </cell>
          <cell r="BV222">
            <v>0</v>
          </cell>
          <cell r="BW222">
            <v>0</v>
          </cell>
          <cell r="BX222">
            <v>0</v>
          </cell>
          <cell r="BY222">
            <v>0</v>
          </cell>
          <cell r="CD222">
            <v>0</v>
          </cell>
          <cell r="CE222">
            <v>0</v>
          </cell>
          <cell r="CF222">
            <v>0</v>
          </cell>
          <cell r="CG222">
            <v>0</v>
          </cell>
          <cell r="CH222">
            <v>0</v>
          </cell>
          <cell r="CI222">
            <v>0</v>
          </cell>
          <cell r="CJ222">
            <v>0</v>
          </cell>
          <cell r="CK222">
            <v>0</v>
          </cell>
          <cell r="CL222">
            <v>0</v>
          </cell>
          <cell r="CM222">
            <v>0</v>
          </cell>
          <cell r="CN222">
            <v>0</v>
          </cell>
          <cell r="CO222">
            <v>0</v>
          </cell>
          <cell r="CP222">
            <v>0</v>
          </cell>
          <cell r="CQ222">
            <v>0</v>
          </cell>
          <cell r="CR222">
            <v>0</v>
          </cell>
          <cell r="CS222">
            <v>0</v>
          </cell>
          <cell r="CT222">
            <v>0</v>
          </cell>
          <cell r="CU222">
            <v>0</v>
          </cell>
          <cell r="CV222">
            <v>0</v>
          </cell>
          <cell r="CW222">
            <v>0</v>
          </cell>
          <cell r="DJ222">
            <v>0</v>
          </cell>
          <cell r="DK222">
            <v>0</v>
          </cell>
          <cell r="DL222">
            <v>0</v>
          </cell>
          <cell r="DM222">
            <v>0</v>
          </cell>
          <cell r="DN222">
            <v>0</v>
          </cell>
          <cell r="DO222">
            <v>0</v>
          </cell>
          <cell r="DP222">
            <v>0</v>
          </cell>
          <cell r="DQ222">
            <v>0</v>
          </cell>
          <cell r="DR222">
            <v>0</v>
          </cell>
          <cell r="DS222">
            <v>0</v>
          </cell>
          <cell r="DT222">
            <v>0</v>
          </cell>
          <cell r="DU222">
            <v>0</v>
          </cell>
        </row>
        <row r="223">
          <cell r="A223" t="str">
            <v>CE-PROSPE-212</v>
          </cell>
          <cell r="B223" t="str">
            <v>CE</v>
          </cell>
          <cell r="C223" t="str">
            <v>PROSPE</v>
          </cell>
          <cell r="D223">
            <v>212</v>
          </cell>
          <cell r="E223" t="str">
            <v>Risultato di divisione</v>
          </cell>
          <cell r="F223">
            <v>0.44482600000000017</v>
          </cell>
          <cell r="G223">
            <v>0.9892931199999988</v>
          </cell>
          <cell r="H223">
            <v>1.4212955400000067</v>
          </cell>
          <cell r="I223">
            <v>1.8527343600000004</v>
          </cell>
          <cell r="J223">
            <v>0</v>
          </cell>
          <cell r="K223">
            <v>0</v>
          </cell>
          <cell r="L223">
            <v>0</v>
          </cell>
          <cell r="M223">
            <v>0</v>
          </cell>
          <cell r="N223">
            <v>0</v>
          </cell>
          <cell r="O223">
            <v>0</v>
          </cell>
          <cell r="P223">
            <v>0</v>
          </cell>
          <cell r="Q223">
            <v>0</v>
          </cell>
          <cell r="R223">
            <v>0.44482600000000017</v>
          </cell>
          <cell r="S223">
            <v>0.54446711999999864</v>
          </cell>
          <cell r="T223">
            <v>0.43200242000000783</v>
          </cell>
          <cell r="U223">
            <v>0.43143881999999356</v>
          </cell>
          <cell r="V223">
            <v>-1.8527343600000004</v>
          </cell>
          <cell r="W223">
            <v>0</v>
          </cell>
          <cell r="X223">
            <v>0</v>
          </cell>
          <cell r="Y223">
            <v>0</v>
          </cell>
          <cell r="Z223">
            <v>0</v>
          </cell>
          <cell r="AA223">
            <v>0</v>
          </cell>
          <cell r="AB223">
            <v>0</v>
          </cell>
          <cell r="AC223">
            <v>0</v>
          </cell>
          <cell r="AD223">
            <v>0.3725999999999996</v>
          </cell>
          <cell r="AE223">
            <v>0.72130000000000005</v>
          </cell>
          <cell r="AF223">
            <v>1.0731999999999999</v>
          </cell>
          <cell r="AG223">
            <v>1.4881000000000009</v>
          </cell>
          <cell r="AH223">
            <v>1.954499999999999</v>
          </cell>
          <cell r="AI223">
            <v>2.445400000000002</v>
          </cell>
          <cell r="AJ223">
            <v>2.8960999999999983</v>
          </cell>
          <cell r="AK223">
            <v>2.9833999999999961</v>
          </cell>
          <cell r="AL223">
            <v>3.4704000000000006</v>
          </cell>
          <cell r="AM223">
            <v>4.0089000000000006</v>
          </cell>
          <cell r="AN223">
            <v>4.4872999999999958</v>
          </cell>
          <cell r="AO223">
            <v>4.887000000000004</v>
          </cell>
          <cell r="AP223">
            <v>0.3725999999999996</v>
          </cell>
          <cell r="AQ223">
            <v>0.34870000000000045</v>
          </cell>
          <cell r="AR223">
            <v>0.35189999999999988</v>
          </cell>
          <cell r="AS223">
            <v>0.41490000000000093</v>
          </cell>
          <cell r="AT223">
            <v>0.46639999999999815</v>
          </cell>
          <cell r="AU223">
            <v>0.49090000000000322</v>
          </cell>
          <cell r="AV223">
            <v>0.45069999999999633</v>
          </cell>
          <cell r="AW223">
            <v>8.7299999999997491E-2</v>
          </cell>
          <cell r="AX223">
            <v>0.48700000000000498</v>
          </cell>
          <cell r="AY223">
            <v>0.53849999999999976</v>
          </cell>
          <cell r="AZ223">
            <v>0.47839999999999483</v>
          </cell>
          <cell r="BA223">
            <v>0.39970000000000905</v>
          </cell>
          <cell r="BB223">
            <v>0.30110000000000015</v>
          </cell>
          <cell r="BC223">
            <v>0.80329999999999968</v>
          </cell>
          <cell r="BD223">
            <v>1.2783000000000004</v>
          </cell>
          <cell r="BE223">
            <v>1.3992</v>
          </cell>
          <cell r="BF223">
            <v>1.6955000000000013</v>
          </cell>
          <cell r="BG223">
            <v>2.1017000000000001</v>
          </cell>
          <cell r="BH223">
            <v>2.7801850000000004</v>
          </cell>
          <cell r="BI223">
            <v>2.9260989999999989</v>
          </cell>
          <cell r="BJ223">
            <v>3.6539999999999999</v>
          </cell>
          <cell r="BK223">
            <v>4.3128609999999972</v>
          </cell>
          <cell r="BL223">
            <v>4.8512150000000007</v>
          </cell>
          <cell r="BM223">
            <v>5.6807614099999997</v>
          </cell>
          <cell r="BN223">
            <v>0.30110000000000015</v>
          </cell>
          <cell r="BO223">
            <v>0.50219999999999954</v>
          </cell>
          <cell r="BP223">
            <v>0.47500000000000059</v>
          </cell>
          <cell r="BQ223">
            <v>0.12090000000000001</v>
          </cell>
          <cell r="BR223">
            <v>0.2963000000000009</v>
          </cell>
          <cell r="BS223">
            <v>0.40619999999999901</v>
          </cell>
          <cell r="BT223">
            <v>0.67848500000000056</v>
          </cell>
          <cell r="BU223">
            <v>0.1459139999999976</v>
          </cell>
          <cell r="BV223">
            <v>0.72790100000000146</v>
          </cell>
          <cell r="BW223">
            <v>0.65886099999999748</v>
          </cell>
          <cell r="BX223">
            <v>0.53835400000000355</v>
          </cell>
          <cell r="BY223">
            <v>0.82954640999999896</v>
          </cell>
          <cell r="BZ223">
            <v>0.26330000000000009</v>
          </cell>
          <cell r="CA223">
            <v>0.46820000000000017</v>
          </cell>
          <cell r="CB223">
            <v>0.67650000000000077</v>
          </cell>
          <cell r="CC223">
            <v>0.84160000000000057</v>
          </cell>
          <cell r="CD223">
            <v>1.1106999999999998</v>
          </cell>
          <cell r="CE223">
            <v>1.3227989999999985</v>
          </cell>
          <cell r="CF223">
            <v>1.5223789999999999</v>
          </cell>
          <cell r="CG223">
            <v>1.6243289999999995</v>
          </cell>
          <cell r="CH223">
            <v>1.817349000000001</v>
          </cell>
          <cell r="CI223">
            <v>2.1003319999999999</v>
          </cell>
          <cell r="CJ223">
            <v>2.3334830000000029</v>
          </cell>
          <cell r="CK223">
            <v>2.3716190000000008</v>
          </cell>
          <cell r="CL223">
            <v>0.26330000000000009</v>
          </cell>
          <cell r="CM223">
            <v>0.20490000000000005</v>
          </cell>
          <cell r="CN223">
            <v>0.20830000000000076</v>
          </cell>
          <cell r="CO223">
            <v>0.1650999999999998</v>
          </cell>
          <cell r="CP223">
            <v>0.26909999999999917</v>
          </cell>
          <cell r="CQ223">
            <v>0.21209899999999871</v>
          </cell>
          <cell r="CR223">
            <v>0.19958000000000142</v>
          </cell>
          <cell r="CS223">
            <v>0.10194999999999943</v>
          </cell>
          <cell r="CT223">
            <v>0.19302000000000163</v>
          </cell>
          <cell r="CU223">
            <v>0.2829829999999991</v>
          </cell>
          <cell r="CV223">
            <v>0.23315100000000255</v>
          </cell>
          <cell r="CW223">
            <v>3.8135999999998338E-2</v>
          </cell>
          <cell r="CX223">
            <v>0.5824999999999998</v>
          </cell>
          <cell r="CY223">
            <v>1.3613000000000004</v>
          </cell>
          <cell r="CZ223">
            <v>1.6435999999999995</v>
          </cell>
          <cell r="DA223">
            <v>1.787399999999999</v>
          </cell>
          <cell r="DB223">
            <v>2.0882999999999994</v>
          </cell>
          <cell r="DC223">
            <v>2.2850999999999986</v>
          </cell>
          <cell r="DD223">
            <v>2.5180000000000007</v>
          </cell>
          <cell r="DE223">
            <v>2.6743999999999994</v>
          </cell>
          <cell r="DF223">
            <v>2.8949999999999982</v>
          </cell>
          <cell r="DG223">
            <v>3.1115000000000008</v>
          </cell>
          <cell r="DH223">
            <v>3.240499999999999</v>
          </cell>
          <cell r="DI223">
            <v>2.9451999999999989</v>
          </cell>
          <cell r="DJ223">
            <v>0.5824999999999998</v>
          </cell>
          <cell r="DK223">
            <v>0.77880000000000071</v>
          </cell>
          <cell r="DL223">
            <v>0.28229999999999905</v>
          </cell>
          <cell r="DM223">
            <v>0.14379999999999954</v>
          </cell>
          <cell r="DN223">
            <v>0.30090000000000017</v>
          </cell>
          <cell r="DO223">
            <v>0.19679999999999948</v>
          </cell>
          <cell r="DP223">
            <v>0.23290000000000222</v>
          </cell>
          <cell r="DQ223">
            <v>0.15639999999999854</v>
          </cell>
          <cell r="DR223">
            <v>0.2205999999999988</v>
          </cell>
          <cell r="DS223">
            <v>0.21650000000000258</v>
          </cell>
          <cell r="DT223">
            <v>0.12899999999999801</v>
          </cell>
          <cell r="DU223">
            <v>-0.29530000000000023</v>
          </cell>
          <cell r="DV223">
            <v>0</v>
          </cell>
          <cell r="DW223">
            <v>0</v>
          </cell>
          <cell r="DX223">
            <v>0</v>
          </cell>
          <cell r="DY223">
            <v>0</v>
          </cell>
        </row>
        <row r="224">
          <cell r="A224" t="str">
            <v>CE-PROSPE-213</v>
          </cell>
          <cell r="B224" t="str">
            <v>CE</v>
          </cell>
          <cell r="C224" t="str">
            <v>PROSPE</v>
          </cell>
          <cell r="D224">
            <v>213</v>
          </cell>
          <cell r="E224" t="str">
            <v>RD %</v>
          </cell>
          <cell r="F224">
            <v>0.12101546937818337</v>
          </cell>
          <cell r="G224">
            <v>0.12856415039121735</v>
          </cell>
          <cell r="H224">
            <v>0.12835462961836505</v>
          </cell>
          <cell r="I224">
            <v>0.12867816245321662</v>
          </cell>
          <cell r="J224" t="e">
            <v>#DIV/0!</v>
          </cell>
          <cell r="K224" t="e">
            <v>#DIV/0!</v>
          </cell>
          <cell r="L224" t="e">
            <v>#DIV/0!</v>
          </cell>
          <cell r="M224" t="e">
            <v>#DIV/0!</v>
          </cell>
          <cell r="N224" t="e">
            <v>#DIV/0!</v>
          </cell>
          <cell r="O224" t="e">
            <v>#DIV/0!</v>
          </cell>
          <cell r="P224" t="e">
            <v>#DIV/0!</v>
          </cell>
          <cell r="Q224" t="e">
            <v>#DIV/0!</v>
          </cell>
          <cell r="R224">
            <v>0.12101546937818337</v>
          </cell>
          <cell r="S224">
            <v>0.13546790094657671</v>
          </cell>
          <cell r="T224">
            <v>0.12787738640215346</v>
          </cell>
          <cell r="U224">
            <v>0.12975561501861907</v>
          </cell>
          <cell r="V224">
            <v>0.12867816245321662</v>
          </cell>
          <cell r="W224" t="e">
            <v>#DIV/0!</v>
          </cell>
          <cell r="X224" t="e">
            <v>#DIV/0!</v>
          </cell>
          <cell r="Y224" t="e">
            <v>#DIV/0!</v>
          </cell>
          <cell r="Z224" t="e">
            <v>#DIV/0!</v>
          </cell>
          <cell r="AA224" t="e">
            <v>#DIV/0!</v>
          </cell>
          <cell r="AB224" t="e">
            <v>#DIV/0!</v>
          </cell>
          <cell r="AC224" t="e">
            <v>#DIV/0!</v>
          </cell>
          <cell r="AD224">
            <v>0.10776260990282266</v>
          </cell>
          <cell r="AE224">
            <v>0.10918696356397875</v>
          </cell>
          <cell r="AF224">
            <v>0.11009211957079254</v>
          </cell>
          <cell r="AG224">
            <v>0.11392153110047853</v>
          </cell>
          <cell r="AH224">
            <v>0.11789650201169007</v>
          </cell>
          <cell r="AI224">
            <v>0.12197177900034425</v>
          </cell>
          <cell r="AJ224">
            <v>0.12359540971573178</v>
          </cell>
          <cell r="AK224">
            <v>0.11900469094042172</v>
          </cell>
          <cell r="AL224">
            <v>0.12126209860582132</v>
          </cell>
          <cell r="AM224">
            <v>0.1239526068109158</v>
          </cell>
          <cell r="AN224">
            <v>0.12500104462353148</v>
          </cell>
          <cell r="AO224">
            <v>0.12466518711257375</v>
          </cell>
          <cell r="AP224">
            <v>0.10776260990282266</v>
          </cell>
          <cell r="AQ224">
            <v>0.11075115134190897</v>
          </cell>
          <cell r="AR224">
            <v>0.11199516247095886</v>
          </cell>
          <cell r="AS224">
            <v>0.12518480523790876</v>
          </cell>
          <cell r="AT224">
            <v>0.13266583229036247</v>
          </cell>
          <cell r="AU224">
            <v>0.14143713264953414</v>
          </cell>
          <cell r="AV224">
            <v>0.13321707259399282</v>
          </cell>
          <cell r="AW224">
            <v>5.3312977099235132E-2</v>
          </cell>
          <cell r="AX224">
            <v>0.13720628838677093</v>
          </cell>
          <cell r="AY224">
            <v>0.14463364847443058</v>
          </cell>
          <cell r="AZ224">
            <v>0.13453696673134641</v>
          </cell>
          <cell r="BA224">
            <v>0.12101486572406338</v>
          </cell>
          <cell r="BB224">
            <v>0.10658407079646022</v>
          </cell>
          <cell r="BC224">
            <v>0.12701600151793052</v>
          </cell>
          <cell r="BD224">
            <v>0.12220373981874502</v>
          </cell>
          <cell r="BE224">
            <v>0.10091961484366548</v>
          </cell>
          <cell r="BF224">
            <v>9.2274117531810279E-2</v>
          </cell>
          <cell r="BG224">
            <v>9.1692807064233398E-2</v>
          </cell>
          <cell r="BH224">
            <v>0.10358158298936974</v>
          </cell>
          <cell r="BI224">
            <v>9.9438183079143552E-2</v>
          </cell>
          <cell r="BJ224">
            <v>0.11203296602218583</v>
          </cell>
          <cell r="BK224">
            <v>0.1158642755499774</v>
          </cell>
          <cell r="BL224">
            <v>0.11751568084116862</v>
          </cell>
          <cell r="BM224">
            <v>0.12487855081097654</v>
          </cell>
          <cell r="BN224">
            <v>0.10658407079646022</v>
          </cell>
          <cell r="BO224">
            <v>0.1435103160541806</v>
          </cell>
          <cell r="BP224">
            <v>0.114845261121857</v>
          </cell>
          <cell r="BQ224">
            <v>3.5515995417290919E-2</v>
          </cell>
          <cell r="BR224">
            <v>6.5696991197534596E-2</v>
          </cell>
          <cell r="BS224">
            <v>8.9343451006268379E-2</v>
          </cell>
          <cell r="BT224">
            <v>0.17310790282474461</v>
          </cell>
          <cell r="BU224">
            <v>5.6429438258039838E-2</v>
          </cell>
          <cell r="BV224">
            <v>0.22824738608655548</v>
          </cell>
          <cell r="BW224">
            <v>0.14298232916788603</v>
          </cell>
          <cell r="BX224">
            <v>0.1326636172455761</v>
          </cell>
          <cell r="BY224">
            <v>0.19709516278193312</v>
          </cell>
          <cell r="BZ224">
            <v>0.13057925014878005</v>
          </cell>
          <cell r="CA224">
            <v>0.12226458453021365</v>
          </cell>
          <cell r="CB224">
            <v>0.11731349495369901</v>
          </cell>
          <cell r="CC224">
            <v>0.11313956927378815</v>
          </cell>
          <cell r="CD224">
            <v>0.11672534286164678</v>
          </cell>
          <cell r="CE224">
            <v>0.11550098020485623</v>
          </cell>
          <cell r="CF224">
            <v>0.11427802115238482</v>
          </cell>
          <cell r="CG224">
            <v>0.11158262318005688</v>
          </cell>
          <cell r="CH224">
            <v>0.11049978691682051</v>
          </cell>
          <cell r="CI224">
            <v>0.11275830320209804</v>
          </cell>
          <cell r="CJ224">
            <v>0.11275256504894361</v>
          </cell>
          <cell r="CK224">
            <v>0.10566357292655058</v>
          </cell>
          <cell r="CL224">
            <v>0.13057925014878005</v>
          </cell>
          <cell r="CM224">
            <v>0.11301709873138446</v>
          </cell>
          <cell r="CN224">
            <v>0.10752632665703114</v>
          </cell>
          <cell r="CO224">
            <v>9.8744019138755884E-2</v>
          </cell>
          <cell r="CP224">
            <v>0.12956810631229201</v>
          </cell>
          <cell r="CQ224">
            <v>0.10948695235617378</v>
          </cell>
          <cell r="CR224">
            <v>0.10678409100029228</v>
          </cell>
          <cell r="CS224">
            <v>8.2519002843444988E-2</v>
          </cell>
          <cell r="CT224">
            <v>0.10215709074049943</v>
          </cell>
          <cell r="CU224">
            <v>0.12979555742284804</v>
          </cell>
          <cell r="CV224">
            <v>0.11270089942811248</v>
          </cell>
          <cell r="CW224">
            <v>2.1799573794780321E-2</v>
          </cell>
          <cell r="CX224">
            <v>0.19710350895002193</v>
          </cell>
          <cell r="CY224">
            <v>0.2156480689414822</v>
          </cell>
          <cell r="CZ224">
            <v>0.19212381208430251</v>
          </cell>
          <cell r="DA224">
            <v>0.1658455114822546</v>
          </cell>
          <cell r="DB224">
            <v>0.15736170661683252</v>
          </cell>
          <cell r="DC224">
            <v>0.14277145695488361</v>
          </cell>
          <cell r="DD224">
            <v>0.13520842394660398</v>
          </cell>
          <cell r="DE224">
            <v>0.1297912197773399</v>
          </cell>
          <cell r="DF224">
            <v>0.12163354480904157</v>
          </cell>
          <cell r="DG224">
            <v>0.11365794856808886</v>
          </cell>
          <cell r="DH224">
            <v>0.10498470829121631</v>
          </cell>
          <cell r="DI224">
            <v>8.838472503563656E-2</v>
          </cell>
          <cell r="DJ224">
            <v>0.19710350895002193</v>
          </cell>
          <cell r="DK224">
            <v>0.23197212045393642</v>
          </cell>
          <cell r="DL224">
            <v>0.1258975159434505</v>
          </cell>
          <cell r="DM224">
            <v>6.4699001169800929E-2</v>
          </cell>
          <cell r="DN224">
            <v>0.12068827210011238</v>
          </cell>
          <cell r="DO224">
            <v>7.1966649601404073E-2</v>
          </cell>
          <cell r="DP224">
            <v>8.8967835587134989E-2</v>
          </cell>
          <cell r="DQ224">
            <v>7.8898249508146417E-2</v>
          </cell>
          <cell r="DR224">
            <v>6.9032419576917914E-2</v>
          </cell>
          <cell r="DS224">
            <v>6.0559440559441235E-2</v>
          </cell>
          <cell r="DT224">
            <v>3.6958514783405366E-2</v>
          </cell>
          <cell r="DU224">
            <v>-0.12023126094214417</v>
          </cell>
          <cell r="DV224" t="e">
            <v>#DIV/0!</v>
          </cell>
          <cell r="DW224" t="e">
            <v>#DIV/0!</v>
          </cell>
          <cell r="DX224" t="e">
            <v>#DIV/0!</v>
          </cell>
          <cell r="DY224" t="e">
            <v>#DIV/0!</v>
          </cell>
        </row>
        <row r="225">
          <cell r="A225" t="str">
            <v>CE-PROSPE-220</v>
          </cell>
          <cell r="B225" t="str">
            <v>CE</v>
          </cell>
          <cell r="C225" t="str">
            <v>PROSPE</v>
          </cell>
          <cell r="D225">
            <v>220</v>
          </cell>
          <cell r="E225" t="str">
            <v>Spese Generali</v>
          </cell>
          <cell r="F225">
            <v>-0.23417299999999999</v>
          </cell>
          <cell r="G225">
            <v>-0.47113800000000006</v>
          </cell>
          <cell r="H225">
            <v>-0.67694299999999996</v>
          </cell>
          <cell r="I225">
            <v>-0.88984400000000008</v>
          </cell>
          <cell r="R225">
            <v>-0.23417299999999999</v>
          </cell>
          <cell r="S225">
            <v>-0.23696500000000006</v>
          </cell>
          <cell r="T225">
            <v>-0.2058049999999999</v>
          </cell>
          <cell r="U225">
            <v>-0.21290100000000012</v>
          </cell>
          <cell r="V225">
            <v>0.88984400000000008</v>
          </cell>
          <cell r="W225">
            <v>0</v>
          </cell>
          <cell r="X225">
            <v>0</v>
          </cell>
          <cell r="Y225">
            <v>0</v>
          </cell>
          <cell r="Z225">
            <v>0</v>
          </cell>
          <cell r="AA225">
            <v>0</v>
          </cell>
          <cell r="AB225">
            <v>0</v>
          </cell>
          <cell r="AC225">
            <v>0</v>
          </cell>
          <cell r="AD225">
            <v>-0.2298</v>
          </cell>
          <cell r="AE225">
            <v>-0.42419999999999997</v>
          </cell>
          <cell r="AF225">
            <v>-0.60299999999999998</v>
          </cell>
          <cell r="AG225">
            <v>-0.79430000000000001</v>
          </cell>
          <cell r="AH225">
            <v>-0.98460000000000003</v>
          </cell>
          <cell r="AI225">
            <v>-1.169</v>
          </cell>
          <cell r="AJ225">
            <v>-1.3634999999999999</v>
          </cell>
          <cell r="AK225">
            <v>-1.4737</v>
          </cell>
          <cell r="AL225">
            <v>-1.6659999999999999</v>
          </cell>
          <cell r="AM225">
            <v>-1.877</v>
          </cell>
          <cell r="AN225">
            <v>-2.0779000000000001</v>
          </cell>
          <cell r="AO225">
            <v>-2.2626999999999997</v>
          </cell>
          <cell r="AP225">
            <v>-0.2298</v>
          </cell>
          <cell r="AQ225">
            <v>-0.19439999999999996</v>
          </cell>
          <cell r="AR225">
            <v>-0.17880000000000001</v>
          </cell>
          <cell r="AS225">
            <v>-0.19130000000000003</v>
          </cell>
          <cell r="AT225">
            <v>-0.19030000000000002</v>
          </cell>
          <cell r="AU225">
            <v>-0.18440000000000001</v>
          </cell>
          <cell r="AV225">
            <v>-0.1944999999999999</v>
          </cell>
          <cell r="AW225">
            <v>-0.11020000000000008</v>
          </cell>
          <cell r="AX225">
            <v>-0.19229999999999992</v>
          </cell>
          <cell r="AY225">
            <v>-0.21100000000000008</v>
          </cell>
          <cell r="AZ225">
            <v>-0.20090000000000008</v>
          </cell>
          <cell r="BA225">
            <v>-0.18479999999999963</v>
          </cell>
          <cell r="BB225">
            <v>-0.16039999999999999</v>
          </cell>
          <cell r="BC225">
            <v>-0.34106500000000001</v>
          </cell>
          <cell r="BD225">
            <v>-0.56801699999999999</v>
          </cell>
          <cell r="BE225">
            <v>-0.75314000000000003</v>
          </cell>
          <cell r="BF225">
            <v>-0.97919999999999996</v>
          </cell>
          <cell r="BG225">
            <v>-1.2140949999999999</v>
          </cell>
          <cell r="BH225">
            <v>-1.430018</v>
          </cell>
          <cell r="BI225">
            <v>-1.5790949999999999</v>
          </cell>
          <cell r="BJ225">
            <v>-1.78</v>
          </cell>
          <cell r="BK225">
            <v>-2.0178560000000001</v>
          </cell>
          <cell r="BL225">
            <v>-2.2315160000000001</v>
          </cell>
          <cell r="BM225">
            <v>-2.5443253999999991</v>
          </cell>
          <cell r="BN225">
            <v>-0.16039999999999999</v>
          </cell>
          <cell r="BO225">
            <v>-0.18066500000000002</v>
          </cell>
          <cell r="BP225">
            <v>-0.22695199999999999</v>
          </cell>
          <cell r="BQ225">
            <v>-0.18512300000000004</v>
          </cell>
          <cell r="BR225">
            <v>-0.22605999999999993</v>
          </cell>
          <cell r="BS225">
            <v>-0.23489499999999996</v>
          </cell>
          <cell r="BT225">
            <v>-0.21592300000000009</v>
          </cell>
          <cell r="BU225">
            <v>-0.1490769999999999</v>
          </cell>
          <cell r="BV225">
            <v>-0.20090500000000011</v>
          </cell>
          <cell r="BW225">
            <v>-0.23785600000000007</v>
          </cell>
          <cell r="BX225">
            <v>-0.21365999999999996</v>
          </cell>
          <cell r="BY225">
            <v>-0.31280939999999902</v>
          </cell>
          <cell r="BZ225">
            <v>-0.1187</v>
          </cell>
          <cell r="CA225">
            <v>-0.26179999999999998</v>
          </cell>
          <cell r="CB225">
            <v>-0.39829999999999999</v>
          </cell>
          <cell r="CC225">
            <v>-0.52139999999999997</v>
          </cell>
          <cell r="CD225">
            <v>-0.59850000000000003</v>
          </cell>
          <cell r="CE225">
            <v>-0.71321000000000001</v>
          </cell>
          <cell r="CF225">
            <v>-0.82568799999999998</v>
          </cell>
          <cell r="CG225">
            <v>-0.90827400000000003</v>
          </cell>
          <cell r="CH225">
            <v>-1.0238039999999999</v>
          </cell>
          <cell r="CI225">
            <v>-1.140827</v>
          </cell>
          <cell r="CJ225">
            <v>-1.2536419999999999</v>
          </cell>
          <cell r="CK225">
            <v>-1.3634390000000001</v>
          </cell>
          <cell r="CL225">
            <v>-0.1187</v>
          </cell>
          <cell r="CM225">
            <v>-0.14309999999999998</v>
          </cell>
          <cell r="CN225">
            <v>-0.13650000000000001</v>
          </cell>
          <cell r="CO225">
            <v>-0.12309999999999999</v>
          </cell>
          <cell r="CP225">
            <v>-7.7100000000000057E-2</v>
          </cell>
          <cell r="CQ225">
            <v>-0.11470999999999998</v>
          </cell>
          <cell r="CR225">
            <v>-0.11247799999999997</v>
          </cell>
          <cell r="CS225">
            <v>-8.2586000000000048E-2</v>
          </cell>
          <cell r="CT225">
            <v>-0.11552999999999991</v>
          </cell>
          <cell r="CU225">
            <v>-0.1170230000000001</v>
          </cell>
          <cell r="CV225">
            <v>-0.11281499999999989</v>
          </cell>
          <cell r="CW225">
            <v>-0.10979700000000014</v>
          </cell>
          <cell r="CX225">
            <v>-0.19359999999999999</v>
          </cell>
          <cell r="CY225">
            <v>-0.37290000000000001</v>
          </cell>
          <cell r="CZ225">
            <v>-0.51890000000000003</v>
          </cell>
          <cell r="DA225">
            <v>-0.67320000000000002</v>
          </cell>
          <cell r="DB225">
            <v>-0.80900000000000005</v>
          </cell>
          <cell r="DC225">
            <v>-0.95989999999999998</v>
          </cell>
          <cell r="DD225">
            <v>-1.125</v>
          </cell>
          <cell r="DE225">
            <v>-1.2526999999999999</v>
          </cell>
          <cell r="DF225">
            <v>-1.415</v>
          </cell>
          <cell r="DG225">
            <v>-1.6351</v>
          </cell>
          <cell r="DH225">
            <v>-1.8499000000000001</v>
          </cell>
          <cell r="DI225">
            <v>-2.0015999999999998</v>
          </cell>
          <cell r="DJ225">
            <v>-0.19359999999999999</v>
          </cell>
          <cell r="DK225">
            <v>-0.17930000000000001</v>
          </cell>
          <cell r="DL225">
            <v>-0.14600000000000002</v>
          </cell>
          <cell r="DM225">
            <v>-0.15429999999999999</v>
          </cell>
          <cell r="DN225">
            <v>-0.13580000000000003</v>
          </cell>
          <cell r="DO225">
            <v>-0.15089999999999992</v>
          </cell>
          <cell r="DP225">
            <v>-0.16510000000000002</v>
          </cell>
          <cell r="DQ225">
            <v>-0.12769999999999992</v>
          </cell>
          <cell r="DR225">
            <v>-0.16230000000000011</v>
          </cell>
          <cell r="DS225">
            <v>-0.22009999999999996</v>
          </cell>
          <cell r="DT225">
            <v>-0.2148000000000001</v>
          </cell>
          <cell r="DU225">
            <v>-0.15169999999999972</v>
          </cell>
        </row>
        <row r="226">
          <cell r="A226" t="str">
            <v>CE-PROSPE-230</v>
          </cell>
          <cell r="B226" t="str">
            <v>CE</v>
          </cell>
          <cell r="C226" t="str">
            <v>PROSPE</v>
          </cell>
          <cell r="D226">
            <v>230</v>
          </cell>
          <cell r="E226" t="str">
            <v>Risultato Operativo pre IAS</v>
          </cell>
          <cell r="F226">
            <v>0.21065300000000017</v>
          </cell>
          <cell r="G226">
            <v>0.51815511999999875</v>
          </cell>
          <cell r="H226">
            <v>0.74435254000000672</v>
          </cell>
          <cell r="I226">
            <v>0.96289036000000028</v>
          </cell>
          <cell r="J226">
            <v>0</v>
          </cell>
          <cell r="K226">
            <v>0</v>
          </cell>
          <cell r="L226">
            <v>0</v>
          </cell>
          <cell r="M226">
            <v>0</v>
          </cell>
          <cell r="N226">
            <v>0</v>
          </cell>
          <cell r="O226">
            <v>0</v>
          </cell>
          <cell r="P226">
            <v>0</v>
          </cell>
          <cell r="Q226">
            <v>0</v>
          </cell>
          <cell r="R226">
            <v>0.21065300000000017</v>
          </cell>
          <cell r="S226">
            <v>0.30750211999999855</v>
          </cell>
          <cell r="T226">
            <v>0.22619742000000792</v>
          </cell>
          <cell r="U226">
            <v>0.21853781999999344</v>
          </cell>
          <cell r="V226">
            <v>-0.96289036000000028</v>
          </cell>
          <cell r="W226">
            <v>0</v>
          </cell>
          <cell r="X226">
            <v>0</v>
          </cell>
          <cell r="Y226">
            <v>0</v>
          </cell>
          <cell r="Z226">
            <v>0</v>
          </cell>
          <cell r="AA226">
            <v>0</v>
          </cell>
          <cell r="AB226">
            <v>0</v>
          </cell>
          <cell r="AC226">
            <v>0</v>
          </cell>
          <cell r="AD226">
            <v>0.14279999999999959</v>
          </cell>
          <cell r="AE226">
            <v>0.29710000000000009</v>
          </cell>
          <cell r="AF226">
            <v>0.47019999999999995</v>
          </cell>
          <cell r="AG226">
            <v>0.69380000000000086</v>
          </cell>
          <cell r="AH226">
            <v>0.96989999999999899</v>
          </cell>
          <cell r="AI226">
            <v>1.276400000000002</v>
          </cell>
          <cell r="AJ226">
            <v>1.5325999999999984</v>
          </cell>
          <cell r="AK226">
            <v>1.509699999999996</v>
          </cell>
          <cell r="AL226">
            <v>1.8044000000000007</v>
          </cell>
          <cell r="AM226">
            <v>2.1319000000000008</v>
          </cell>
          <cell r="AN226">
            <v>2.4093999999999958</v>
          </cell>
          <cell r="AO226">
            <v>2.6243000000000043</v>
          </cell>
          <cell r="AP226">
            <v>0.14279999999999959</v>
          </cell>
          <cell r="AQ226">
            <v>0.15430000000000049</v>
          </cell>
          <cell r="AR226">
            <v>0.17309999999999987</v>
          </cell>
          <cell r="AS226">
            <v>0.22360000000000091</v>
          </cell>
          <cell r="AT226">
            <v>0.27609999999999812</v>
          </cell>
          <cell r="AU226">
            <v>0.30650000000000321</v>
          </cell>
          <cell r="AV226">
            <v>0.25619999999999643</v>
          </cell>
          <cell r="AW226">
            <v>-2.2900000000002585E-2</v>
          </cell>
          <cell r="AX226">
            <v>0.29470000000000507</v>
          </cell>
          <cell r="AY226">
            <v>0.32749999999999968</v>
          </cell>
          <cell r="AZ226">
            <v>0.27749999999999475</v>
          </cell>
          <cell r="BA226">
            <v>0.21490000000000942</v>
          </cell>
          <cell r="BB226">
            <v>0.14070000000000016</v>
          </cell>
          <cell r="BC226">
            <v>0.46223499999999967</v>
          </cell>
          <cell r="BD226">
            <v>0.71028300000000044</v>
          </cell>
          <cell r="BE226">
            <v>0.64605999999999997</v>
          </cell>
          <cell r="BF226">
            <v>0.71630000000000138</v>
          </cell>
          <cell r="BG226">
            <v>0.8876050000000002</v>
          </cell>
          <cell r="BH226">
            <v>1.3501670000000003</v>
          </cell>
          <cell r="BI226">
            <v>1.347003999999999</v>
          </cell>
          <cell r="BJ226">
            <v>1.8739999999999999</v>
          </cell>
          <cell r="BK226">
            <v>2.2950049999999971</v>
          </cell>
          <cell r="BL226">
            <v>2.6196990000000007</v>
          </cell>
          <cell r="BM226">
            <v>3.1364360100000006</v>
          </cell>
          <cell r="BN226">
            <v>0.14070000000000016</v>
          </cell>
          <cell r="BO226">
            <v>0.32153499999999952</v>
          </cell>
          <cell r="BP226">
            <v>0.2480480000000006</v>
          </cell>
          <cell r="BQ226">
            <v>-6.422300000000003E-2</v>
          </cell>
          <cell r="BR226">
            <v>7.0240000000000968E-2</v>
          </cell>
          <cell r="BS226">
            <v>0.17130499999999904</v>
          </cell>
          <cell r="BT226">
            <v>0.46256200000000047</v>
          </cell>
          <cell r="BU226">
            <v>-3.1630000000023029E-3</v>
          </cell>
          <cell r="BV226">
            <v>0.52699600000000135</v>
          </cell>
          <cell r="BW226">
            <v>0.42100499999999741</v>
          </cell>
          <cell r="BX226">
            <v>0.32469400000000359</v>
          </cell>
          <cell r="BY226">
            <v>0.51673700999999994</v>
          </cell>
          <cell r="BZ226">
            <v>0.14460000000000009</v>
          </cell>
          <cell r="CA226">
            <v>0.20640000000000019</v>
          </cell>
          <cell r="CB226">
            <v>0.27820000000000078</v>
          </cell>
          <cell r="CC226">
            <v>0.3202000000000006</v>
          </cell>
          <cell r="CD226">
            <v>0.51219999999999977</v>
          </cell>
          <cell r="CE226">
            <v>0.60958899999999849</v>
          </cell>
          <cell r="CF226">
            <v>0.69669099999999995</v>
          </cell>
          <cell r="CG226">
            <v>0.71605499999999944</v>
          </cell>
          <cell r="CH226">
            <v>0.79354500000000106</v>
          </cell>
          <cell r="CI226">
            <v>0.95950499999999983</v>
          </cell>
          <cell r="CJ226">
            <v>1.0798410000000029</v>
          </cell>
          <cell r="CK226">
            <v>1.0081800000000007</v>
          </cell>
          <cell r="CL226">
            <v>0.14460000000000009</v>
          </cell>
          <cell r="CM226">
            <v>6.1800000000000077E-2</v>
          </cell>
          <cell r="CN226">
            <v>7.1800000000000752E-2</v>
          </cell>
          <cell r="CO226">
            <v>4.1999999999999815E-2</v>
          </cell>
          <cell r="CP226">
            <v>0.19199999999999912</v>
          </cell>
          <cell r="CQ226">
            <v>9.7388999999998727E-2</v>
          </cell>
          <cell r="CR226">
            <v>8.7102000000001456E-2</v>
          </cell>
          <cell r="CS226">
            <v>1.9363999999999382E-2</v>
          </cell>
          <cell r="CT226">
            <v>7.7490000000001724E-2</v>
          </cell>
          <cell r="CU226">
            <v>0.165959999999999</v>
          </cell>
          <cell r="CV226">
            <v>0.12033600000000266</v>
          </cell>
          <cell r="CW226">
            <v>-7.1661000000001807E-2</v>
          </cell>
          <cell r="CX226">
            <v>0.3888999999999998</v>
          </cell>
          <cell r="CY226">
            <v>0.98840000000000039</v>
          </cell>
          <cell r="CZ226">
            <v>1.1246999999999994</v>
          </cell>
          <cell r="DA226">
            <v>1.114199999999999</v>
          </cell>
          <cell r="DB226">
            <v>1.2792999999999992</v>
          </cell>
          <cell r="DC226">
            <v>1.3251999999999986</v>
          </cell>
          <cell r="DD226">
            <v>1.3930000000000007</v>
          </cell>
          <cell r="DE226">
            <v>1.4216999999999995</v>
          </cell>
          <cell r="DF226">
            <v>1.4799999999999982</v>
          </cell>
          <cell r="DG226">
            <v>1.4764000000000008</v>
          </cell>
          <cell r="DH226">
            <v>1.3905999999999989</v>
          </cell>
          <cell r="DI226">
            <v>0.94359999999999911</v>
          </cell>
          <cell r="DJ226">
            <v>0.3888999999999998</v>
          </cell>
          <cell r="DK226">
            <v>0.5995000000000007</v>
          </cell>
          <cell r="DL226">
            <v>0.13629999999999903</v>
          </cell>
          <cell r="DM226">
            <v>-1.0500000000000453E-2</v>
          </cell>
          <cell r="DN226">
            <v>0.16510000000000014</v>
          </cell>
          <cell r="DO226">
            <v>4.5899999999999552E-2</v>
          </cell>
          <cell r="DP226">
            <v>6.7800000000002192E-2</v>
          </cell>
          <cell r="DQ226">
            <v>2.8699999999998616E-2</v>
          </cell>
          <cell r="DR226">
            <v>5.8299999999998686E-2</v>
          </cell>
          <cell r="DS226">
            <v>-3.5999999999973831E-3</v>
          </cell>
          <cell r="DT226">
            <v>-8.5800000000002097E-2</v>
          </cell>
          <cell r="DU226">
            <v>-0.44699999999999995</v>
          </cell>
          <cell r="DV226">
            <v>0</v>
          </cell>
          <cell r="DW226">
            <v>0</v>
          </cell>
          <cell r="DX226">
            <v>0</v>
          </cell>
          <cell r="DY226">
            <v>0</v>
          </cell>
        </row>
        <row r="227">
          <cell r="A227" t="str">
            <v>CE-PROSPE-240</v>
          </cell>
          <cell r="B227" t="str">
            <v>CE</v>
          </cell>
          <cell r="C227" t="str">
            <v>PROSPE</v>
          </cell>
          <cell r="D227">
            <v>240</v>
          </cell>
          <cell r="E227" t="str">
            <v>RO % pre-IAS</v>
          </cell>
          <cell r="F227">
            <v>5.7308411987883973E-2</v>
          </cell>
          <cell r="G227">
            <v>6.7337143488533702E-2</v>
          </cell>
          <cell r="H227">
            <v>6.7221131628394243E-2</v>
          </cell>
          <cell r="I227">
            <v>6.6875729647889848E-2</v>
          </cell>
          <cell r="J227" t="e">
            <v>#DIV/0!</v>
          </cell>
          <cell r="K227" t="e">
            <v>#DIV/0!</v>
          </cell>
          <cell r="L227" t="e">
            <v>#DIV/0!</v>
          </cell>
          <cell r="M227" t="e">
            <v>#DIV/0!</v>
          </cell>
          <cell r="N227" t="e">
            <v>#DIV/0!</v>
          </cell>
          <cell r="O227" t="e">
            <v>#DIV/0!</v>
          </cell>
          <cell r="P227" t="e">
            <v>#DIV/0!</v>
          </cell>
          <cell r="Q227" t="e">
            <v>#DIV/0!</v>
          </cell>
          <cell r="R227">
            <v>5.7308411987883973E-2</v>
          </cell>
          <cell r="S227">
            <v>7.650905849562091E-2</v>
          </cell>
          <cell r="T227">
            <v>6.6956881585317693E-2</v>
          </cell>
          <cell r="U227">
            <v>6.5725446863886386E-2</v>
          </cell>
          <cell r="V227">
            <v>6.6875729647889848E-2</v>
          </cell>
          <cell r="W227" t="e">
            <v>#DIV/0!</v>
          </cell>
          <cell r="X227" t="e">
            <v>#DIV/0!</v>
          </cell>
          <cell r="Y227" t="e">
            <v>#DIV/0!</v>
          </cell>
          <cell r="Z227" t="e">
            <v>#DIV/0!</v>
          </cell>
          <cell r="AA227" t="e">
            <v>#DIV/0!</v>
          </cell>
          <cell r="AB227" t="e">
            <v>#DIV/0!</v>
          </cell>
          <cell r="AC227" t="e">
            <v>#DIV/0!</v>
          </cell>
          <cell r="AD227">
            <v>4.1300323924109095E-2</v>
          </cell>
          <cell r="AE227">
            <v>4.4973585019905851E-2</v>
          </cell>
          <cell r="AF227">
            <v>4.8234545864877611E-2</v>
          </cell>
          <cell r="AG227">
            <v>5.311387559808619E-2</v>
          </cell>
          <cell r="AH227">
            <v>5.8504895012094209E-2</v>
          </cell>
          <cell r="AI227">
            <v>6.3664340687020329E-2</v>
          </cell>
          <cell r="AJ227">
            <v>6.5406002876395988E-2</v>
          </cell>
          <cell r="AK227">
            <v>6.02203465551902E-2</v>
          </cell>
          <cell r="AL227">
            <v>6.3049023376078858E-2</v>
          </cell>
          <cell r="AM227">
            <v>6.591697534490544E-2</v>
          </cell>
          <cell r="AN227">
            <v>6.7117758321470933E-2</v>
          </cell>
          <cell r="AO227">
            <v>6.6944720797938936E-2</v>
          </cell>
          <cell r="AP227">
            <v>4.1300323924109095E-2</v>
          </cell>
          <cell r="AQ227">
            <v>4.9007463871685072E-2</v>
          </cell>
          <cell r="AR227">
            <v>5.5090544540275566E-2</v>
          </cell>
          <cell r="AS227">
            <v>6.7465226442989759E-2</v>
          </cell>
          <cell r="AT227">
            <v>7.8535669586983214E-2</v>
          </cell>
          <cell r="AU227">
            <v>8.830817102685351E-2</v>
          </cell>
          <cell r="AV227">
            <v>7.5727122251122173E-2</v>
          </cell>
          <cell r="AW227">
            <v>-1.3984732824429066E-2</v>
          </cell>
          <cell r="AX227">
            <v>8.3028117428299117E-2</v>
          </cell>
          <cell r="AY227">
            <v>8.7961968199398319E-2</v>
          </cell>
          <cell r="AZ227">
            <v>7.8039314941363555E-2</v>
          </cell>
          <cell r="BA227">
            <v>6.5064034636231602E-2</v>
          </cell>
          <cell r="BB227">
            <v>4.9805309734513324E-2</v>
          </cell>
          <cell r="BC227">
            <v>7.3087565618872891E-2</v>
          </cell>
          <cell r="BD227">
            <v>6.7902087874268713E-2</v>
          </cell>
          <cell r="BE227">
            <v>4.6598146344981786E-2</v>
          </cell>
          <cell r="BF227">
            <v>3.898316153821043E-2</v>
          </cell>
          <cell r="BG227">
            <v>3.872436314138502E-2</v>
          </cell>
          <cell r="BH227">
            <v>5.0303283831834356E-2</v>
          </cell>
          <cell r="BI227">
            <v>4.5775495073932436E-2</v>
          </cell>
          <cell r="BJ227">
            <v>5.7457520067207508E-2</v>
          </cell>
          <cell r="BK227">
            <v>6.1654918094641978E-2</v>
          </cell>
          <cell r="BL227">
            <v>6.3459506862492923E-2</v>
          </cell>
          <cell r="BM227">
            <v>6.8947374369690631E-2</v>
          </cell>
          <cell r="BN227">
            <v>4.9805309734513324E-2</v>
          </cell>
          <cell r="BO227">
            <v>9.1882894210435953E-2</v>
          </cell>
          <cell r="BP227">
            <v>5.9972920696325094E-2</v>
          </cell>
          <cell r="BQ227">
            <v>-1.8866367027995663E-2</v>
          </cell>
          <cell r="BR227">
            <v>1.5573934059111982E-2</v>
          </cell>
          <cell r="BS227">
            <v>3.767843396018896E-2</v>
          </cell>
          <cell r="BT227">
            <v>0.11801755049326004</v>
          </cell>
          <cell r="BU227">
            <v>-1.2232295270523245E-3</v>
          </cell>
          <cell r="BV227">
            <v>0.16524975165313754</v>
          </cell>
          <cell r="BW227">
            <v>9.136415039185157E-2</v>
          </cell>
          <cell r="BX227">
            <v>8.0012557792707537E-2</v>
          </cell>
          <cell r="BY227">
            <v>0.12277355898797696</v>
          </cell>
          <cell r="BZ227">
            <v>7.171196191231903E-2</v>
          </cell>
          <cell r="CA227">
            <v>5.389878309918008E-2</v>
          </cell>
          <cell r="CB227">
            <v>4.8243332292859008E-2</v>
          </cell>
          <cell r="CC227">
            <v>4.3045734412389507E-2</v>
          </cell>
          <cell r="CD227">
            <v>5.3827964899374685E-2</v>
          </cell>
          <cell r="CE227">
            <v>5.3226625528215554E-2</v>
          </cell>
          <cell r="CF227">
            <v>5.2297403494580605E-2</v>
          </cell>
          <cell r="CG227">
            <v>4.9189108389492274E-2</v>
          </cell>
          <cell r="CH227">
            <v>4.8249705152344655E-2</v>
          </cell>
          <cell r="CI227">
            <v>5.1511930358595241E-2</v>
          </cell>
          <cell r="CJ227">
            <v>5.2177300025334016E-2</v>
          </cell>
          <cell r="CK227">
            <v>4.4917797063141175E-2</v>
          </cell>
          <cell r="CL227">
            <v>7.171196191231903E-2</v>
          </cell>
          <cell r="CM227">
            <v>3.4087148372862697E-2</v>
          </cell>
          <cell r="CN227">
            <v>3.7063803427627884E-2</v>
          </cell>
          <cell r="CO227">
            <v>2.5119617224880278E-2</v>
          </cell>
          <cell r="CP227">
            <v>9.2445471616350902E-2</v>
          </cell>
          <cell r="CQ227">
            <v>5.0272866930137973E-2</v>
          </cell>
          <cell r="CR227">
            <v>4.6603406625451184E-2</v>
          </cell>
          <cell r="CS227">
            <v>1.5673349397355828E-2</v>
          </cell>
          <cell r="CT227">
            <v>4.1012086630822765E-2</v>
          </cell>
          <cell r="CU227">
            <v>7.6120723541328622E-2</v>
          </cell>
          <cell r="CV227">
            <v>5.8168206156445801E-2</v>
          </cell>
          <cell r="CW227">
            <v>-4.0963374703898152E-2</v>
          </cell>
          <cell r="CX227">
            <v>0.13159408520285582</v>
          </cell>
          <cell r="CY227">
            <v>0.15657573741406083</v>
          </cell>
          <cell r="CZ227">
            <v>0.13146851511998964</v>
          </cell>
          <cell r="DA227">
            <v>0.1033820459290187</v>
          </cell>
          <cell r="DB227">
            <v>9.6400340599968298E-2</v>
          </cell>
          <cell r="DC227">
            <v>8.2797573303843019E-2</v>
          </cell>
          <cell r="DD227">
            <v>7.4799576869586729E-2</v>
          </cell>
          <cell r="DE227">
            <v>6.8996476651751459E-2</v>
          </cell>
          <cell r="DF227">
            <v>6.2182261249527263E-2</v>
          </cell>
          <cell r="DG227">
            <v>5.3930450029222705E-2</v>
          </cell>
          <cell r="DH227">
            <v>4.5052225073218745E-2</v>
          </cell>
          <cell r="DI227">
            <v>2.831720309100455E-2</v>
          </cell>
          <cell r="DJ227">
            <v>0.13159408520285582</v>
          </cell>
          <cell r="DK227">
            <v>0.17856610967146239</v>
          </cell>
          <cell r="DL227">
            <v>6.0785800294340199E-2</v>
          </cell>
          <cell r="DM227">
            <v>-4.7241968865294939E-3</v>
          </cell>
          <cell r="DN227">
            <v>6.6220118722926422E-2</v>
          </cell>
          <cell r="DO227">
            <v>1.6784904556424916E-2</v>
          </cell>
          <cell r="DP227">
            <v>2.5899610359844956E-2</v>
          </cell>
          <cell r="DQ227">
            <v>1.4478131463450858E-2</v>
          </cell>
          <cell r="DR227">
            <v>1.824383527350066E-2</v>
          </cell>
          <cell r="DS227">
            <v>-1.0069930069922742E-3</v>
          </cell>
          <cell r="DT227">
            <v>-2.458170983268455E-2</v>
          </cell>
          <cell r="DU227">
            <v>-0.18199584707463054</v>
          </cell>
        </row>
        <row r="228">
          <cell r="A228" t="str">
            <v>CE-PROSPE-250</v>
          </cell>
          <cell r="B228" t="str">
            <v>CE</v>
          </cell>
          <cell r="C228" t="str">
            <v>PROSPE</v>
          </cell>
          <cell r="D228">
            <v>250</v>
          </cell>
          <cell r="E228" t="str">
            <v>Poste Straordinarie</v>
          </cell>
          <cell r="F228">
            <v>-2.0034E-2</v>
          </cell>
          <cell r="G228">
            <v>-7.583100000000001E-2</v>
          </cell>
          <cell r="H228">
            <v>-9.4261999999999999E-2</v>
          </cell>
          <cell r="I228">
            <v>-0.11231400000000002</v>
          </cell>
          <cell r="R228">
            <v>-2.0034E-2</v>
          </cell>
          <cell r="S228">
            <v>-5.5797000000000013E-2</v>
          </cell>
          <cell r="T228">
            <v>-1.8430999999999989E-2</v>
          </cell>
          <cell r="U228">
            <v>-1.8052000000000026E-2</v>
          </cell>
          <cell r="V228">
            <v>0.11231400000000002</v>
          </cell>
          <cell r="W228">
            <v>0</v>
          </cell>
          <cell r="X228">
            <v>0</v>
          </cell>
          <cell r="Y228">
            <v>0</v>
          </cell>
          <cell r="Z228">
            <v>0</v>
          </cell>
          <cell r="AA228">
            <v>0</v>
          </cell>
          <cell r="AB228">
            <v>0</v>
          </cell>
          <cell r="AC228">
            <v>0</v>
          </cell>
          <cell r="AD228">
            <v>-1.9699999999999999E-2</v>
          </cell>
          <cell r="AE228">
            <v>-3.6299999999999999E-2</v>
          </cell>
          <cell r="AF228">
            <v>-5.2299999999999999E-2</v>
          </cell>
          <cell r="AG228">
            <v>-6.8400000000000002E-2</v>
          </cell>
          <cell r="AH228">
            <v>-8.4900000000000003E-2</v>
          </cell>
          <cell r="AI228">
            <v>-0.1012</v>
          </cell>
          <cell r="AJ228">
            <v>-0.1171</v>
          </cell>
          <cell r="AK228">
            <v>-0.13069999999999998</v>
          </cell>
          <cell r="AL228">
            <v>-0.14699999999999999</v>
          </cell>
          <cell r="AM228">
            <v>-0.1636</v>
          </cell>
          <cell r="AN228">
            <v>-0.18099999999999999</v>
          </cell>
          <cell r="AO228">
            <v>-0.1983</v>
          </cell>
          <cell r="AP228">
            <v>-1.9699999999999999E-2</v>
          </cell>
          <cell r="AQ228">
            <v>-1.66E-2</v>
          </cell>
          <cell r="AR228">
            <v>-1.6E-2</v>
          </cell>
          <cell r="AS228">
            <v>-1.6100000000000003E-2</v>
          </cell>
          <cell r="AT228">
            <v>-1.6500000000000001E-2</v>
          </cell>
          <cell r="AU228">
            <v>-1.6299999999999995E-2</v>
          </cell>
          <cell r="AV228">
            <v>-1.5899999999999997E-2</v>
          </cell>
          <cell r="AW228">
            <v>-1.3599999999999987E-2</v>
          </cell>
          <cell r="AX228">
            <v>-1.6300000000000009E-2</v>
          </cell>
          <cell r="AY228">
            <v>-1.6600000000000004E-2</v>
          </cell>
          <cell r="AZ228">
            <v>-1.7399999999999999E-2</v>
          </cell>
          <cell r="BA228">
            <v>-1.730000000000001E-2</v>
          </cell>
          <cell r="BB228">
            <v>0</v>
          </cell>
          <cell r="BC228">
            <v>-4.6581999999999998E-2</v>
          </cell>
          <cell r="BD228">
            <v>-6.6974000000000006E-2</v>
          </cell>
          <cell r="BE228">
            <v>-0.114022</v>
          </cell>
          <cell r="BF228">
            <v>-0.1376</v>
          </cell>
          <cell r="BG228">
            <v>-0.15709999999999999</v>
          </cell>
          <cell r="BH228">
            <v>-0.17546900000000001</v>
          </cell>
          <cell r="BI228">
            <v>-0.194358</v>
          </cell>
          <cell r="BJ228">
            <v>-0.2117</v>
          </cell>
          <cell r="BK228">
            <v>-0.233539</v>
          </cell>
          <cell r="BL228">
            <v>-0.25284200000000001</v>
          </cell>
          <cell r="BM228">
            <v>-0.29080197000000002</v>
          </cell>
          <cell r="BN228">
            <v>0</v>
          </cell>
          <cell r="BO228">
            <v>-4.6581999999999998E-2</v>
          </cell>
          <cell r="BP228">
            <v>-2.0392000000000007E-2</v>
          </cell>
          <cell r="BQ228">
            <v>-4.7047999999999993E-2</v>
          </cell>
          <cell r="BR228">
            <v>-2.3578000000000002E-2</v>
          </cell>
          <cell r="BS228">
            <v>-1.949999999999999E-2</v>
          </cell>
          <cell r="BT228">
            <v>-1.8369000000000024E-2</v>
          </cell>
          <cell r="BU228">
            <v>-1.8888999999999989E-2</v>
          </cell>
          <cell r="BV228">
            <v>-1.7341999999999996E-2</v>
          </cell>
          <cell r="BW228">
            <v>-2.1838999999999997E-2</v>
          </cell>
          <cell r="BX228">
            <v>-1.9303000000000015E-2</v>
          </cell>
          <cell r="BY228">
            <v>-3.795997000000001E-2</v>
          </cell>
          <cell r="BZ228">
            <v>0</v>
          </cell>
          <cell r="CA228">
            <v>0</v>
          </cell>
          <cell r="CB228">
            <v>0</v>
          </cell>
          <cell r="CC228">
            <v>0</v>
          </cell>
          <cell r="CD228">
            <v>-6.0999999999999999E-2</v>
          </cell>
          <cell r="CE228">
            <v>-7.2480000000000003E-2</v>
          </cell>
          <cell r="CF228">
            <v>-8.3740999999999996E-2</v>
          </cell>
          <cell r="CG228">
            <v>-9.4916E-2</v>
          </cell>
          <cell r="CH228">
            <v>-0.106345</v>
          </cell>
          <cell r="CI228">
            <v>-0.117878</v>
          </cell>
          <cell r="CJ228">
            <v>-0.129192</v>
          </cell>
          <cell r="CK228">
            <v>-0.140263</v>
          </cell>
          <cell r="CL228">
            <v>0</v>
          </cell>
          <cell r="CM228">
            <v>0</v>
          </cell>
          <cell r="CN228">
            <v>0</v>
          </cell>
          <cell r="CO228">
            <v>0</v>
          </cell>
          <cell r="CP228">
            <v>-6.0999999999999999E-2</v>
          </cell>
          <cell r="CQ228">
            <v>-1.1480000000000004E-2</v>
          </cell>
          <cell r="CR228">
            <v>-1.1260999999999993E-2</v>
          </cell>
          <cell r="CS228">
            <v>-1.1175000000000004E-2</v>
          </cell>
          <cell r="CT228">
            <v>-1.1428999999999995E-2</v>
          </cell>
          <cell r="CU228">
            <v>-1.1533000000000002E-2</v>
          </cell>
          <cell r="CV228">
            <v>-1.1314000000000005E-2</v>
          </cell>
          <cell r="CW228">
            <v>-1.1070999999999998E-2</v>
          </cell>
          <cell r="CX228">
            <v>0</v>
          </cell>
          <cell r="CY228">
            <v>0</v>
          </cell>
          <cell r="CZ228">
            <v>0</v>
          </cell>
          <cell r="DA228">
            <v>0</v>
          </cell>
          <cell r="DB228">
            <v>0</v>
          </cell>
          <cell r="DC228">
            <v>0</v>
          </cell>
          <cell r="DD228">
            <v>0</v>
          </cell>
          <cell r="DE228">
            <v>0</v>
          </cell>
          <cell r="DF228">
            <v>0</v>
          </cell>
          <cell r="DG228">
            <v>0</v>
          </cell>
          <cell r="DH228">
            <v>0</v>
          </cell>
          <cell r="DI228">
            <v>0</v>
          </cell>
          <cell r="DJ228">
            <v>0</v>
          </cell>
          <cell r="DK228">
            <v>0</v>
          </cell>
          <cell r="DL228">
            <v>0</v>
          </cell>
          <cell r="DM228">
            <v>0</v>
          </cell>
          <cell r="DN228">
            <v>0</v>
          </cell>
          <cell r="DO228">
            <v>0</v>
          </cell>
          <cell r="DP228">
            <v>0</v>
          </cell>
          <cell r="DQ228">
            <v>0</v>
          </cell>
          <cell r="DR228">
            <v>0</v>
          </cell>
          <cell r="DS228">
            <v>0</v>
          </cell>
          <cell r="DT228">
            <v>0</v>
          </cell>
          <cell r="DU228">
            <v>0</v>
          </cell>
        </row>
        <row r="229">
          <cell r="A229" t="str">
            <v>CE-PROSPE-260</v>
          </cell>
          <cell r="B229" t="str">
            <v>CE</v>
          </cell>
          <cell r="C229" t="str">
            <v>PROSPE</v>
          </cell>
          <cell r="D229">
            <v>260</v>
          </cell>
          <cell r="E229" t="str">
            <v>Risultato Operativo</v>
          </cell>
          <cell r="F229">
            <v>0.19061900000000018</v>
          </cell>
          <cell r="G229">
            <v>0.44232411999999877</v>
          </cell>
          <cell r="H229">
            <v>0.65009054000000677</v>
          </cell>
          <cell r="I229">
            <v>0.85057636000000025</v>
          </cell>
          <cell r="J229">
            <v>0</v>
          </cell>
          <cell r="K229">
            <v>0</v>
          </cell>
          <cell r="L229">
            <v>0</v>
          </cell>
          <cell r="M229">
            <v>0</v>
          </cell>
          <cell r="N229">
            <v>0</v>
          </cell>
          <cell r="O229">
            <v>0</v>
          </cell>
          <cell r="P229">
            <v>0</v>
          </cell>
          <cell r="Q229">
            <v>0</v>
          </cell>
          <cell r="R229">
            <v>0.19061900000000018</v>
          </cell>
          <cell r="S229">
            <v>0.25170511999999856</v>
          </cell>
          <cell r="T229">
            <v>0.20776642000000795</v>
          </cell>
          <cell r="U229">
            <v>0.20048581999999343</v>
          </cell>
          <cell r="V229">
            <v>-0.85057636000000025</v>
          </cell>
          <cell r="W229">
            <v>0</v>
          </cell>
          <cell r="X229">
            <v>0</v>
          </cell>
          <cell r="Y229">
            <v>0</v>
          </cell>
          <cell r="Z229">
            <v>0</v>
          </cell>
          <cell r="AA229">
            <v>0</v>
          </cell>
          <cell r="AB229">
            <v>0</v>
          </cell>
          <cell r="AC229">
            <v>0</v>
          </cell>
          <cell r="AD229">
            <v>0.1230999999999996</v>
          </cell>
          <cell r="AE229">
            <v>0.26080000000000009</v>
          </cell>
          <cell r="AF229">
            <v>0.41789999999999994</v>
          </cell>
          <cell r="AG229">
            <v>0.62540000000000084</v>
          </cell>
          <cell r="AH229">
            <v>0.88499999999999901</v>
          </cell>
          <cell r="AI229">
            <v>1.175200000000002</v>
          </cell>
          <cell r="AJ229">
            <v>1.4154999999999984</v>
          </cell>
          <cell r="AK229">
            <v>1.378999999999996</v>
          </cell>
          <cell r="AL229">
            <v>1.6574000000000007</v>
          </cell>
          <cell r="AM229">
            <v>1.9683000000000008</v>
          </cell>
          <cell r="AN229">
            <v>2.2283999999999957</v>
          </cell>
          <cell r="AO229">
            <v>2.4260000000000042</v>
          </cell>
          <cell r="AP229">
            <v>0.1230999999999996</v>
          </cell>
          <cell r="AQ229">
            <v>0.13770000000000049</v>
          </cell>
          <cell r="AR229">
            <v>0.15709999999999985</v>
          </cell>
          <cell r="AS229">
            <v>0.20750000000000091</v>
          </cell>
          <cell r="AT229">
            <v>0.25959999999999811</v>
          </cell>
          <cell r="AU229">
            <v>0.29020000000000323</v>
          </cell>
          <cell r="AV229">
            <v>0.24029999999999643</v>
          </cell>
          <cell r="AW229">
            <v>-3.6500000000002572E-2</v>
          </cell>
          <cell r="AX229">
            <v>0.27840000000000509</v>
          </cell>
          <cell r="AY229">
            <v>0.31089999999999968</v>
          </cell>
          <cell r="AZ229">
            <v>0.26009999999999478</v>
          </cell>
          <cell r="BA229">
            <v>0.19760000000000941</v>
          </cell>
          <cell r="BB229">
            <v>0.14070000000000016</v>
          </cell>
          <cell r="BC229">
            <v>0.41565299999999966</v>
          </cell>
          <cell r="BD229">
            <v>0.64330900000000046</v>
          </cell>
          <cell r="BE229">
            <v>0.53203800000000001</v>
          </cell>
          <cell r="BF229">
            <v>0.57870000000000132</v>
          </cell>
          <cell r="BG229">
            <v>0.73050500000000018</v>
          </cell>
          <cell r="BH229">
            <v>1.1746980000000002</v>
          </cell>
          <cell r="BI229">
            <v>1.1526459999999989</v>
          </cell>
          <cell r="BJ229">
            <v>1.6622999999999999</v>
          </cell>
          <cell r="BK229">
            <v>2.0614659999999971</v>
          </cell>
          <cell r="BL229">
            <v>2.3668570000000004</v>
          </cell>
          <cell r="BM229">
            <v>2.8456340400000006</v>
          </cell>
          <cell r="BN229">
            <v>0.14070000000000016</v>
          </cell>
          <cell r="BO229">
            <v>0.2749529999999995</v>
          </cell>
          <cell r="BP229">
            <v>0.22765600000000058</v>
          </cell>
          <cell r="BQ229">
            <v>-0.11127100000000002</v>
          </cell>
          <cell r="BR229">
            <v>4.6662000000000967E-2</v>
          </cell>
          <cell r="BS229">
            <v>0.15180499999999905</v>
          </cell>
          <cell r="BT229">
            <v>0.44419300000000045</v>
          </cell>
          <cell r="BU229">
            <v>-2.2052000000002292E-2</v>
          </cell>
          <cell r="BV229">
            <v>0.50965400000000138</v>
          </cell>
          <cell r="BW229">
            <v>0.39916599999999741</v>
          </cell>
          <cell r="BX229">
            <v>0.30539100000000358</v>
          </cell>
          <cell r="BY229">
            <v>0.47877703999999993</v>
          </cell>
          <cell r="BZ229">
            <v>0.14460000000000009</v>
          </cell>
          <cell r="CA229">
            <v>0.20640000000000019</v>
          </cell>
          <cell r="CB229">
            <v>0.27820000000000078</v>
          </cell>
          <cell r="CC229">
            <v>0.3202000000000006</v>
          </cell>
          <cell r="CD229">
            <v>0.45119999999999977</v>
          </cell>
          <cell r="CE229">
            <v>0.5371089999999985</v>
          </cell>
          <cell r="CF229">
            <v>0.61294999999999999</v>
          </cell>
          <cell r="CG229">
            <v>0.62113899999999944</v>
          </cell>
          <cell r="CH229">
            <v>0.68720000000000103</v>
          </cell>
          <cell r="CI229">
            <v>0.84162699999999979</v>
          </cell>
          <cell r="CJ229">
            <v>0.95064900000000296</v>
          </cell>
          <cell r="CK229">
            <v>0.86791700000000072</v>
          </cell>
          <cell r="CL229">
            <v>0.14460000000000009</v>
          </cell>
          <cell r="CM229">
            <v>6.1800000000000077E-2</v>
          </cell>
          <cell r="CN229">
            <v>7.1800000000000752E-2</v>
          </cell>
          <cell r="CO229">
            <v>4.1999999999999815E-2</v>
          </cell>
          <cell r="CP229">
            <v>0.13099999999999912</v>
          </cell>
          <cell r="CQ229">
            <v>8.5908999999998722E-2</v>
          </cell>
          <cell r="CR229">
            <v>7.5841000000001463E-2</v>
          </cell>
          <cell r="CS229">
            <v>8.1889999999993773E-3</v>
          </cell>
          <cell r="CT229">
            <v>6.6061000000001729E-2</v>
          </cell>
          <cell r="CU229">
            <v>0.15442699999999898</v>
          </cell>
          <cell r="CV229">
            <v>0.10902200000000266</v>
          </cell>
          <cell r="CW229">
            <v>-8.2732000000001804E-2</v>
          </cell>
          <cell r="CX229">
            <v>0.3888999999999998</v>
          </cell>
          <cell r="CY229">
            <v>0.98840000000000039</v>
          </cell>
          <cell r="CZ229">
            <v>1.1246999999999994</v>
          </cell>
          <cell r="DA229">
            <v>1.114199999999999</v>
          </cell>
          <cell r="DB229">
            <v>1.2792999999999992</v>
          </cell>
          <cell r="DC229">
            <v>1.3251999999999986</v>
          </cell>
          <cell r="DD229">
            <v>1.3930000000000007</v>
          </cell>
          <cell r="DE229">
            <v>1.4216999999999995</v>
          </cell>
          <cell r="DF229">
            <v>1.4799999999999982</v>
          </cell>
          <cell r="DG229">
            <v>1.4764000000000008</v>
          </cell>
          <cell r="DH229">
            <v>1.3905999999999989</v>
          </cell>
          <cell r="DI229">
            <v>0.94359999999999911</v>
          </cell>
          <cell r="DJ229">
            <v>0.3888999999999998</v>
          </cell>
          <cell r="DK229">
            <v>0.5995000000000007</v>
          </cell>
          <cell r="DL229">
            <v>0.13629999999999903</v>
          </cell>
          <cell r="DM229">
            <v>-1.0500000000000453E-2</v>
          </cell>
          <cell r="DN229">
            <v>0.16510000000000014</v>
          </cell>
          <cell r="DO229">
            <v>4.5899999999999552E-2</v>
          </cell>
          <cell r="DP229">
            <v>6.7800000000002192E-2</v>
          </cell>
          <cell r="DQ229">
            <v>2.8699999999998616E-2</v>
          </cell>
          <cell r="DR229">
            <v>5.8299999999998686E-2</v>
          </cell>
          <cell r="DS229">
            <v>-3.5999999999973831E-3</v>
          </cell>
          <cell r="DT229">
            <v>-8.5800000000002097E-2</v>
          </cell>
          <cell r="DU229">
            <v>-0.44699999999999995</v>
          </cell>
        </row>
        <row r="230">
          <cell r="A230" t="str">
            <v>CE-PROSPE-270</v>
          </cell>
          <cell r="B230" t="str">
            <v>CE</v>
          </cell>
          <cell r="C230" t="str">
            <v>PROSPE</v>
          </cell>
          <cell r="D230">
            <v>270</v>
          </cell>
          <cell r="E230" t="str">
            <v>RO%</v>
          </cell>
          <cell r="F230">
            <v>5.1858137243326489E-2</v>
          </cell>
          <cell r="G230">
            <v>5.7482482730035339E-2</v>
          </cell>
          <cell r="H230">
            <v>5.8708500893560396E-2</v>
          </cell>
          <cell r="I230">
            <v>5.9075173103037643E-2</v>
          </cell>
          <cell r="J230" t="e">
            <v>#DIV/0!</v>
          </cell>
          <cell r="K230" t="e">
            <v>#DIV/0!</v>
          </cell>
          <cell r="L230" t="e">
            <v>#DIV/0!</v>
          </cell>
          <cell r="M230" t="e">
            <v>#DIV/0!</v>
          </cell>
          <cell r="N230" t="e">
            <v>#DIV/0!</v>
          </cell>
          <cell r="O230" t="e">
            <v>#DIV/0!</v>
          </cell>
          <cell r="P230" t="e">
            <v>#DIV/0!</v>
          </cell>
          <cell r="Q230" t="e">
            <v>#DIV/0!</v>
          </cell>
          <cell r="R230">
            <v>5.1858137243326489E-2</v>
          </cell>
          <cell r="S230">
            <v>6.2626305632388038E-2</v>
          </cell>
          <cell r="T230">
            <v>6.1501106340405773E-2</v>
          </cell>
          <cell r="U230">
            <v>6.0296291549776844E-2</v>
          </cell>
          <cell r="V230">
            <v>5.9075173103037643E-2</v>
          </cell>
          <cell r="W230" t="e">
            <v>#DIV/0!</v>
          </cell>
          <cell r="X230" t="e">
            <v>#DIV/0!</v>
          </cell>
          <cell r="Y230" t="e">
            <v>#DIV/0!</v>
          </cell>
          <cell r="Z230" t="e">
            <v>#DIV/0!</v>
          </cell>
          <cell r="AA230" t="e">
            <v>#DIV/0!</v>
          </cell>
          <cell r="AB230" t="e">
            <v>#DIV/0!</v>
          </cell>
          <cell r="AC230" t="e">
            <v>#DIV/0!</v>
          </cell>
          <cell r="AD230">
            <v>3.5602730217491788E-2</v>
          </cell>
          <cell r="AE230">
            <v>3.9478663659345159E-2</v>
          </cell>
          <cell r="AF230">
            <v>4.2869452822059451E-2</v>
          </cell>
          <cell r="AG230">
            <v>4.7877511961722553E-2</v>
          </cell>
          <cell r="AH230">
            <v>5.3383680880197314E-2</v>
          </cell>
          <cell r="AI230">
            <v>5.8616682211991782E-2</v>
          </cell>
          <cell r="AJ230">
            <v>6.0408584804605585E-2</v>
          </cell>
          <cell r="AK230">
            <v>5.5006860899256313E-2</v>
          </cell>
          <cell r="AL230">
            <v>5.7912575561689807E-2</v>
          </cell>
          <cell r="AM230">
            <v>6.0858568681165813E-2</v>
          </cell>
          <cell r="AN230">
            <v>6.2075708742245293E-2</v>
          </cell>
          <cell r="AO230">
            <v>6.1886176373051813E-2</v>
          </cell>
          <cell r="AP230">
            <v>3.5602730217491788E-2</v>
          </cell>
          <cell r="AQ230">
            <v>4.3735111958075418E-2</v>
          </cell>
          <cell r="AR230">
            <v>4.9998408707552226E-2</v>
          </cell>
          <cell r="AS230">
            <v>6.2607488760824587E-2</v>
          </cell>
          <cell r="AT230">
            <v>7.3842302878597721E-2</v>
          </cell>
          <cell r="AU230">
            <v>8.3611847412701154E-2</v>
          </cell>
          <cell r="AV230">
            <v>7.1027429652399068E-2</v>
          </cell>
          <cell r="AW230">
            <v>-2.2290076335879441E-2</v>
          </cell>
          <cell r="AX230">
            <v>7.8435791964840518E-2</v>
          </cell>
          <cell r="AY230">
            <v>8.3503437902879188E-2</v>
          </cell>
          <cell r="AZ230">
            <v>7.3146038977472572E-2</v>
          </cell>
          <cell r="BA230">
            <v>5.9826213327684563E-2</v>
          </cell>
          <cell r="BB230">
            <v>4.9805309734513324E-2</v>
          </cell>
          <cell r="BC230">
            <v>6.5722123837834365E-2</v>
          </cell>
          <cell r="BD230">
            <v>6.1499464647623465E-2</v>
          </cell>
          <cell r="BE230">
            <v>3.8374120956399436E-2</v>
          </cell>
          <cell r="BF230">
            <v>3.1494563146952932E-2</v>
          </cell>
          <cell r="BG230">
            <v>3.1870416341275076E-2</v>
          </cell>
          <cell r="BH230">
            <v>4.3765820754534918E-2</v>
          </cell>
          <cell r="BI230">
            <v>3.9170589912864345E-2</v>
          </cell>
          <cell r="BJ230">
            <v>5.0966721242112614E-2</v>
          </cell>
          <cell r="BK230">
            <v>5.5380932671122374E-2</v>
          </cell>
          <cell r="BL230">
            <v>5.733467014112667E-2</v>
          </cell>
          <cell r="BM230">
            <v>6.2554757963965354E-2</v>
          </cell>
          <cell r="BN230">
            <v>4.9805309734513324E-2</v>
          </cell>
          <cell r="BO230">
            <v>7.8571469394753249E-2</v>
          </cell>
          <cell r="BP230">
            <v>5.5042553191489499E-2</v>
          </cell>
          <cell r="BQ230">
            <v>-3.2687347610234729E-2</v>
          </cell>
          <cell r="BR230">
            <v>1.0346112059599776E-2</v>
          </cell>
          <cell r="BS230">
            <v>3.3389420433300149E-2</v>
          </cell>
          <cell r="BT230">
            <v>0.11333090441119818</v>
          </cell>
          <cell r="BU230">
            <v>-8.528187647973768E-3</v>
          </cell>
          <cell r="BV230">
            <v>0.15981183335172974</v>
          </cell>
          <cell r="BW230">
            <v>8.6624772758788646E-2</v>
          </cell>
          <cell r="BX230">
            <v>7.5255825598479695E-2</v>
          </cell>
          <cell r="BY230">
            <v>0.11375450185487779</v>
          </cell>
          <cell r="BZ230">
            <v>7.171196191231903E-2</v>
          </cell>
          <cell r="CA230">
            <v>5.389878309918008E-2</v>
          </cell>
          <cell r="CB230">
            <v>4.8243332292859008E-2</v>
          </cell>
          <cell r="CC230">
            <v>4.3045734412389507E-2</v>
          </cell>
          <cell r="CD230">
            <v>4.7417371656770513E-2</v>
          </cell>
          <cell r="CE230">
            <v>4.6897991287300655E-2</v>
          </cell>
          <cell r="CF230">
            <v>4.6011350041845214E-2</v>
          </cell>
          <cell r="CG230">
            <v>4.2668892188366586E-2</v>
          </cell>
          <cell r="CH230">
            <v>4.1783638458677518E-2</v>
          </cell>
          <cell r="CI230">
            <v>4.5183538816278637E-2</v>
          </cell>
          <cell r="CJ230">
            <v>4.5934816414438584E-2</v>
          </cell>
          <cell r="CK230">
            <v>3.8668610440249065E-2</v>
          </cell>
          <cell r="CL230">
            <v>7.171196191231903E-2</v>
          </cell>
          <cell r="CM230">
            <v>3.4087148372862697E-2</v>
          </cell>
          <cell r="CN230">
            <v>3.7063803427627884E-2</v>
          </cell>
          <cell r="CO230">
            <v>2.5119617224880278E-2</v>
          </cell>
          <cell r="CP230">
            <v>6.3074774904905942E-2</v>
          </cell>
          <cell r="CQ230">
            <v>4.4346812526067786E-2</v>
          </cell>
          <cell r="CR230">
            <v>4.0578275606540058E-2</v>
          </cell>
          <cell r="CS230">
            <v>6.628230645266537E-3</v>
          </cell>
          <cell r="CT230">
            <v>3.4963214026568504E-2</v>
          </cell>
          <cell r="CU230">
            <v>7.0830892831506079E-2</v>
          </cell>
          <cell r="CV230">
            <v>5.2699226927835796E-2</v>
          </cell>
          <cell r="CW230">
            <v>-4.7291859114481943E-2</v>
          </cell>
          <cell r="CX230">
            <v>0.13159408520285582</v>
          </cell>
          <cell r="CY230">
            <v>0.15657573741406083</v>
          </cell>
          <cell r="CZ230">
            <v>0.13146851511998964</v>
          </cell>
          <cell r="DA230">
            <v>0.1033820459290187</v>
          </cell>
          <cell r="DB230">
            <v>9.6400340599968298E-2</v>
          </cell>
          <cell r="DC230">
            <v>8.2797573303843019E-2</v>
          </cell>
          <cell r="DD230">
            <v>7.4799576869586729E-2</v>
          </cell>
          <cell r="DE230">
            <v>6.8996476651751459E-2</v>
          </cell>
          <cell r="DF230">
            <v>6.2182261249527263E-2</v>
          </cell>
          <cell r="DG230">
            <v>5.3930450029222705E-2</v>
          </cell>
          <cell r="DH230">
            <v>4.5052225073218745E-2</v>
          </cell>
          <cell r="DI230">
            <v>2.831720309100455E-2</v>
          </cell>
          <cell r="DJ230">
            <v>0.13159408520285582</v>
          </cell>
          <cell r="DK230">
            <v>0.17856610967146239</v>
          </cell>
          <cell r="DL230">
            <v>6.0785800294340199E-2</v>
          </cell>
          <cell r="DM230">
            <v>-4.7241968865294939E-3</v>
          </cell>
          <cell r="DN230">
            <v>6.6220118722926422E-2</v>
          </cell>
          <cell r="DO230">
            <v>1.6784904556424916E-2</v>
          </cell>
          <cell r="DP230">
            <v>2.5899610359844956E-2</v>
          </cell>
          <cell r="DQ230">
            <v>1.4478131463450858E-2</v>
          </cell>
          <cell r="DR230">
            <v>1.824383527350066E-2</v>
          </cell>
          <cell r="DS230">
            <v>-1.0069930069922742E-3</v>
          </cell>
          <cell r="DT230">
            <v>-2.458170983268455E-2</v>
          </cell>
          <cell r="DU230">
            <v>-0.18199584707463054</v>
          </cell>
        </row>
        <row r="231">
          <cell r="A231" t="str">
            <v>CE-TVDITE-100</v>
          </cell>
          <cell r="B231" t="str">
            <v>CE</v>
          </cell>
          <cell r="C231" t="str">
            <v>TVDITE</v>
          </cell>
          <cell r="D231">
            <v>100</v>
          </cell>
          <cell r="E231" t="str">
            <v>Valore della Produzione</v>
          </cell>
          <cell r="F231">
            <v>0</v>
          </cell>
          <cell r="G231">
            <v>0</v>
          </cell>
          <cell r="H231">
            <v>0</v>
          </cell>
          <cell r="I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cell r="AP231">
            <v>0</v>
          </cell>
          <cell r="AQ231">
            <v>0</v>
          </cell>
          <cell r="AR231">
            <v>0</v>
          </cell>
          <cell r="AS231">
            <v>0</v>
          </cell>
          <cell r="AT231">
            <v>0</v>
          </cell>
          <cell r="AU231">
            <v>0</v>
          </cell>
          <cell r="AV231">
            <v>0</v>
          </cell>
          <cell r="AW231">
            <v>0</v>
          </cell>
          <cell r="AX231">
            <v>0</v>
          </cell>
          <cell r="AY231">
            <v>0</v>
          </cell>
          <cell r="AZ231">
            <v>0</v>
          </cell>
          <cell r="BA231">
            <v>0</v>
          </cell>
          <cell r="BB231">
            <v>0.16500000000000001</v>
          </cell>
          <cell r="BC231">
            <v>0.4108</v>
          </cell>
          <cell r="BD231">
            <v>0.55049999999999999</v>
          </cell>
          <cell r="BE231">
            <v>0.76519999999999999</v>
          </cell>
          <cell r="BF231">
            <v>0.91969999999999996</v>
          </cell>
          <cell r="BG231">
            <v>1.0175000000000001</v>
          </cell>
          <cell r="BH231">
            <v>1.0956399999999999</v>
          </cell>
          <cell r="BI231">
            <v>1.125559</v>
          </cell>
          <cell r="BJ231">
            <v>1.1823999999999999</v>
          </cell>
          <cell r="BK231">
            <v>1.3656140000000001</v>
          </cell>
          <cell r="BL231">
            <v>1.6806430000000001</v>
          </cell>
          <cell r="BM231">
            <v>2.0671710999999999</v>
          </cell>
          <cell r="BN231">
            <v>0.16500000000000001</v>
          </cell>
          <cell r="BO231">
            <v>0.24579999999999999</v>
          </cell>
          <cell r="BP231">
            <v>0.13969999999999999</v>
          </cell>
          <cell r="BQ231">
            <v>0.2147</v>
          </cell>
          <cell r="BR231">
            <v>0.15449999999999997</v>
          </cell>
          <cell r="BS231">
            <v>9.7800000000000109E-2</v>
          </cell>
          <cell r="BT231">
            <v>7.8139999999999876E-2</v>
          </cell>
          <cell r="BU231">
            <v>2.9919000000000029E-2</v>
          </cell>
          <cell r="BV231">
            <v>5.6840999999999919E-2</v>
          </cell>
          <cell r="BW231">
            <v>0.18321400000000021</v>
          </cell>
          <cell r="BX231">
            <v>0.315029</v>
          </cell>
          <cell r="BY231">
            <v>0.38652809999999982</v>
          </cell>
          <cell r="BZ231">
            <v>0.1444</v>
          </cell>
          <cell r="CA231">
            <v>0.28760000000000002</v>
          </cell>
          <cell r="CB231">
            <v>0.44769999999999999</v>
          </cell>
          <cell r="CC231">
            <v>0.58550000000000002</v>
          </cell>
          <cell r="CD231">
            <v>0.75460000000000005</v>
          </cell>
          <cell r="CE231">
            <v>0.91107199999999999</v>
          </cell>
          <cell r="CF231">
            <v>1.0716810000000001</v>
          </cell>
          <cell r="CG231">
            <v>1.1662170000000001</v>
          </cell>
          <cell r="CH231">
            <v>1.324476</v>
          </cell>
          <cell r="CI231">
            <v>1.497922</v>
          </cell>
          <cell r="CJ231">
            <v>1.66361</v>
          </cell>
          <cell r="CK231">
            <v>1.8047770000000001</v>
          </cell>
          <cell r="CL231">
            <v>0.1444</v>
          </cell>
          <cell r="CM231">
            <v>0.14320000000000002</v>
          </cell>
          <cell r="CN231">
            <v>0.16009999999999996</v>
          </cell>
          <cell r="CO231">
            <v>0.13780000000000003</v>
          </cell>
          <cell r="CP231">
            <v>0.16910000000000003</v>
          </cell>
          <cell r="CQ231">
            <v>0.15647199999999994</v>
          </cell>
          <cell r="CR231">
            <v>0.16060900000000011</v>
          </cell>
          <cell r="CS231">
            <v>9.4535999999999953E-2</v>
          </cell>
          <cell r="CT231">
            <v>0.15825899999999993</v>
          </cell>
          <cell r="CU231">
            <v>0.17344599999999999</v>
          </cell>
          <cell r="CV231">
            <v>0.16568800000000006</v>
          </cell>
          <cell r="CW231">
            <v>0.14116700000000004</v>
          </cell>
          <cell r="CX231">
            <v>0.748</v>
          </cell>
          <cell r="CY231">
            <v>1.3218000000000001</v>
          </cell>
          <cell r="CZ231">
            <v>2.0272000000000001</v>
          </cell>
          <cell r="DA231">
            <v>2.3184</v>
          </cell>
          <cell r="DB231">
            <v>2.9047000000000001</v>
          </cell>
          <cell r="DC231">
            <v>3.4661</v>
          </cell>
          <cell r="DD231">
            <v>3.9569999999999999</v>
          </cell>
          <cell r="DE231">
            <v>4.1900000000000004</v>
          </cell>
          <cell r="DF231">
            <v>4.6699000000000002</v>
          </cell>
          <cell r="DG231">
            <v>5.1871</v>
          </cell>
          <cell r="DH231">
            <v>5.4367000000000001</v>
          </cell>
          <cell r="DI231">
            <v>5.5370999999999997</v>
          </cell>
          <cell r="DJ231">
            <v>0.748</v>
          </cell>
          <cell r="DK231">
            <v>0.57380000000000009</v>
          </cell>
          <cell r="DL231">
            <v>0.70540000000000003</v>
          </cell>
          <cell r="DM231">
            <v>0.2911999999999999</v>
          </cell>
          <cell r="DN231">
            <v>0.58630000000000004</v>
          </cell>
          <cell r="DO231">
            <v>0.5613999999999999</v>
          </cell>
          <cell r="DP231">
            <v>0.49089999999999989</v>
          </cell>
          <cell r="DQ231">
            <v>0.23300000000000054</v>
          </cell>
          <cell r="DR231">
            <v>0.47989999999999977</v>
          </cell>
          <cell r="DS231">
            <v>0.51719999999999988</v>
          </cell>
          <cell r="DT231">
            <v>0.24960000000000004</v>
          </cell>
          <cell r="DU231">
            <v>0.1003999999999996</v>
          </cell>
        </row>
        <row r="232">
          <cell r="A232" t="str">
            <v>CE-TVDITE-110</v>
          </cell>
          <cell r="B232" t="str">
            <v>CE</v>
          </cell>
          <cell r="C232" t="str">
            <v>TVDITE</v>
          </cell>
          <cell r="D232">
            <v>110</v>
          </cell>
          <cell r="E232" t="str">
            <v>Costi Diretti</v>
          </cell>
          <cell r="F232">
            <v>0</v>
          </cell>
          <cell r="G232">
            <v>0</v>
          </cell>
          <cell r="H232">
            <v>0</v>
          </cell>
          <cell r="I232">
            <v>0</v>
          </cell>
          <cell r="R232">
            <v>0</v>
          </cell>
          <cell r="S232">
            <v>0</v>
          </cell>
          <cell r="T232">
            <v>0</v>
          </cell>
          <cell r="U232">
            <v>0</v>
          </cell>
          <cell r="V232">
            <v>0</v>
          </cell>
          <cell r="W232">
            <v>0</v>
          </cell>
          <cell r="X232">
            <v>0</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cell r="AQ232">
            <v>0</v>
          </cell>
          <cell r="AR232">
            <v>0</v>
          </cell>
          <cell r="AS232">
            <v>0</v>
          </cell>
          <cell r="AT232">
            <v>0</v>
          </cell>
          <cell r="AU232">
            <v>0</v>
          </cell>
          <cell r="AV232">
            <v>0</v>
          </cell>
          <cell r="AW232">
            <v>0</v>
          </cell>
          <cell r="AX232">
            <v>0</v>
          </cell>
          <cell r="AY232">
            <v>0</v>
          </cell>
          <cell r="AZ232">
            <v>0</v>
          </cell>
          <cell r="BA232">
            <v>0</v>
          </cell>
          <cell r="BB232">
            <v>-0.14000000000000001</v>
          </cell>
          <cell r="BC232">
            <v>-0.36780000000000002</v>
          </cell>
          <cell r="BD232">
            <v>-0.54849999999999999</v>
          </cell>
          <cell r="BE232">
            <v>-0.747</v>
          </cell>
          <cell r="BF232">
            <v>-0.88349999999999995</v>
          </cell>
          <cell r="BG232">
            <v>-0.9709000000000001</v>
          </cell>
          <cell r="BH232">
            <v>-1.0629729999999999</v>
          </cell>
          <cell r="BI232">
            <v>-1.100163</v>
          </cell>
          <cell r="BJ232">
            <v>-1.1455</v>
          </cell>
          <cell r="BK232">
            <v>-1.312174</v>
          </cell>
          <cell r="BL232">
            <v>-1.5432399999999999</v>
          </cell>
          <cell r="BM232">
            <v>-1.9045424999999998</v>
          </cell>
          <cell r="BN232">
            <v>-0.14000000000000001</v>
          </cell>
          <cell r="BO232">
            <v>-0.2278</v>
          </cell>
          <cell r="BP232">
            <v>-0.18069999999999997</v>
          </cell>
          <cell r="BQ232">
            <v>-0.19850000000000001</v>
          </cell>
          <cell r="BR232">
            <v>-0.13649999999999995</v>
          </cell>
          <cell r="BS232">
            <v>-8.7400000000000144E-2</v>
          </cell>
          <cell r="BT232">
            <v>-9.2072999999999849E-2</v>
          </cell>
          <cell r="BU232">
            <v>-3.7190000000000056E-2</v>
          </cell>
          <cell r="BV232">
            <v>-4.5336999999999961E-2</v>
          </cell>
          <cell r="BW232">
            <v>-0.16667399999999999</v>
          </cell>
          <cell r="BX232">
            <v>-0.23106599999999999</v>
          </cell>
          <cell r="BY232">
            <v>-0.36130249999999986</v>
          </cell>
          <cell r="BZ232">
            <v>-0.12759999999999999</v>
          </cell>
          <cell r="CA232">
            <v>-0.2487</v>
          </cell>
          <cell r="CB232">
            <v>-0.38529999999999998</v>
          </cell>
          <cell r="CC232">
            <v>-0.50580000000000003</v>
          </cell>
          <cell r="CD232">
            <v>-0.64900000000000002</v>
          </cell>
          <cell r="CE232">
            <v>-0.78363000000000005</v>
          </cell>
          <cell r="CF232">
            <v>-0.92056499999999997</v>
          </cell>
          <cell r="CG232">
            <v>-1.0035369999999999</v>
          </cell>
          <cell r="CH232">
            <v>-1.140274</v>
          </cell>
          <cell r="CI232">
            <v>-1.2853239999999999</v>
          </cell>
          <cell r="CJ232">
            <v>-1.4250449999999999</v>
          </cell>
          <cell r="CK232">
            <v>-1.5489839999999999</v>
          </cell>
          <cell r="CL232">
            <v>-0.12759999999999999</v>
          </cell>
          <cell r="CM232">
            <v>-0.12110000000000001</v>
          </cell>
          <cell r="CN232">
            <v>-0.13659999999999997</v>
          </cell>
          <cell r="CO232">
            <v>-0.12050000000000005</v>
          </cell>
          <cell r="CP232">
            <v>-0.14319999999999999</v>
          </cell>
          <cell r="CQ232">
            <v>-0.13463000000000003</v>
          </cell>
          <cell r="CR232">
            <v>-0.13693499999999992</v>
          </cell>
          <cell r="CS232">
            <v>-8.2971999999999935E-2</v>
          </cell>
          <cell r="CT232">
            <v>-0.13673700000000011</v>
          </cell>
          <cell r="CU232">
            <v>-0.1450499999999999</v>
          </cell>
          <cell r="CV232">
            <v>-0.13972099999999998</v>
          </cell>
          <cell r="CW232">
            <v>-0.12393900000000002</v>
          </cell>
          <cell r="CX232">
            <v>-0.59619999999999995</v>
          </cell>
          <cell r="CY232">
            <v>-1.1480999999999999</v>
          </cell>
          <cell r="CZ232">
            <v>-1.8079000000000001</v>
          </cell>
          <cell r="DA232">
            <v>-2.0672000000000001</v>
          </cell>
          <cell r="DB232">
            <v>-2.5292000000000003</v>
          </cell>
          <cell r="DC232">
            <v>-2.9784000000000002</v>
          </cell>
          <cell r="DD232">
            <v>-3.5573000000000001</v>
          </cell>
          <cell r="DE232">
            <v>-3.7759999999999998</v>
          </cell>
          <cell r="DF232">
            <v>-4.2545000000000002</v>
          </cell>
          <cell r="DG232">
            <v>-4.7369000000000003</v>
          </cell>
          <cell r="DH232">
            <v>-4.9679000000000002</v>
          </cell>
          <cell r="DI232">
            <v>-4.8726000000000003</v>
          </cell>
          <cell r="DJ232">
            <v>-0.59619999999999995</v>
          </cell>
          <cell r="DK232">
            <v>-0.55189999999999995</v>
          </cell>
          <cell r="DL232">
            <v>-0.65980000000000016</v>
          </cell>
          <cell r="DM232">
            <v>-0.25930000000000009</v>
          </cell>
          <cell r="DN232">
            <v>-0.46200000000000019</v>
          </cell>
          <cell r="DO232">
            <v>-0.44919999999999982</v>
          </cell>
          <cell r="DP232">
            <v>-0.57889999999999997</v>
          </cell>
          <cell r="DQ232">
            <v>-0.21869999999999967</v>
          </cell>
          <cell r="DR232">
            <v>-0.47850000000000037</v>
          </cell>
          <cell r="DS232">
            <v>-0.48240000000000016</v>
          </cell>
          <cell r="DT232">
            <v>-0.23099999999999987</v>
          </cell>
          <cell r="DU232">
            <v>9.529999999999994E-2</v>
          </cell>
        </row>
        <row r="233">
          <cell r="A233" t="str">
            <v>CE-TVDITE-120</v>
          </cell>
          <cell r="B233" t="str">
            <v>CE</v>
          </cell>
          <cell r="C233" t="str">
            <v>TVDITE</v>
          </cell>
          <cell r="D233">
            <v>120</v>
          </cell>
          <cell r="E233" t="str">
            <v>Margine Diretto</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v>
          </cell>
          <cell r="AY233">
            <v>0</v>
          </cell>
          <cell r="AZ233">
            <v>0</v>
          </cell>
          <cell r="BA233">
            <v>0</v>
          </cell>
          <cell r="BB233">
            <v>2.4999999999999994E-2</v>
          </cell>
          <cell r="BC233">
            <v>4.2999999999999983E-2</v>
          </cell>
          <cell r="BD233">
            <v>2.0000000000000018E-3</v>
          </cell>
          <cell r="BE233">
            <v>1.8199999999999994E-2</v>
          </cell>
          <cell r="BF233">
            <v>3.620000000000001E-2</v>
          </cell>
          <cell r="BG233">
            <v>4.6599999999999975E-2</v>
          </cell>
          <cell r="BH233">
            <v>3.2667000000000002E-2</v>
          </cell>
          <cell r="BI233">
            <v>2.5395999999999974E-2</v>
          </cell>
          <cell r="BJ233">
            <v>3.6899999999999933E-2</v>
          </cell>
          <cell r="BK233">
            <v>5.3440000000000154E-2</v>
          </cell>
          <cell r="BL233">
            <v>0.13740300000000016</v>
          </cell>
          <cell r="BM233">
            <v>0.16262860000000012</v>
          </cell>
          <cell r="BN233">
            <v>2.4999999999999994E-2</v>
          </cell>
          <cell r="BO233">
            <v>1.7999999999999988E-2</v>
          </cell>
          <cell r="BP233">
            <v>-4.0999999999999981E-2</v>
          </cell>
          <cell r="BQ233">
            <v>1.6199999999999992E-2</v>
          </cell>
          <cell r="BR233">
            <v>1.8000000000000016E-2</v>
          </cell>
          <cell r="BS233">
            <v>1.0399999999999965E-2</v>
          </cell>
          <cell r="BT233">
            <v>-1.3932999999999973E-2</v>
          </cell>
          <cell r="BU233">
            <v>-7.2710000000000274E-3</v>
          </cell>
          <cell r="BV233">
            <v>1.1503999999999959E-2</v>
          </cell>
          <cell r="BW233">
            <v>1.6540000000000221E-2</v>
          </cell>
          <cell r="BX233">
            <v>8.396300000000001E-2</v>
          </cell>
          <cell r="BY233">
            <v>2.5225599999999959E-2</v>
          </cell>
          <cell r="BZ233">
            <v>1.6800000000000009E-2</v>
          </cell>
          <cell r="CA233">
            <v>3.8900000000000018E-2</v>
          </cell>
          <cell r="CB233">
            <v>6.2400000000000011E-2</v>
          </cell>
          <cell r="CC233">
            <v>7.9699999999999993E-2</v>
          </cell>
          <cell r="CD233">
            <v>0.10560000000000003</v>
          </cell>
          <cell r="CE233">
            <v>0.12744199999999994</v>
          </cell>
          <cell r="CF233">
            <v>0.15111600000000014</v>
          </cell>
          <cell r="CG233">
            <v>0.16268000000000016</v>
          </cell>
          <cell r="CH233">
            <v>0.18420199999999998</v>
          </cell>
          <cell r="CI233">
            <v>0.21259800000000006</v>
          </cell>
          <cell r="CJ233">
            <v>0.23856500000000014</v>
          </cell>
          <cell r="CK233">
            <v>0.25579300000000016</v>
          </cell>
          <cell r="CL233">
            <v>1.6800000000000009E-2</v>
          </cell>
          <cell r="CM233">
            <v>2.2100000000000009E-2</v>
          </cell>
          <cell r="CN233">
            <v>2.3499999999999993E-2</v>
          </cell>
          <cell r="CO233">
            <v>1.7299999999999982E-2</v>
          </cell>
          <cell r="CP233">
            <v>2.5900000000000034E-2</v>
          </cell>
          <cell r="CQ233">
            <v>2.1841999999999917E-2</v>
          </cell>
          <cell r="CR233">
            <v>2.3674000000000195E-2</v>
          </cell>
          <cell r="CS233">
            <v>1.1564000000000019E-2</v>
          </cell>
          <cell r="CT233">
            <v>2.1521999999999819E-2</v>
          </cell>
          <cell r="CU233">
            <v>2.8396000000000088E-2</v>
          </cell>
          <cell r="CV233">
            <v>2.5967000000000073E-2</v>
          </cell>
          <cell r="CW233">
            <v>1.7228000000000021E-2</v>
          </cell>
          <cell r="CX233">
            <v>0.15180000000000005</v>
          </cell>
          <cell r="CY233">
            <v>0.17370000000000019</v>
          </cell>
          <cell r="CZ233">
            <v>0.21930000000000005</v>
          </cell>
          <cell r="DA233">
            <v>0.25119999999999987</v>
          </cell>
          <cell r="DB233">
            <v>0.37549999999999972</v>
          </cell>
          <cell r="DC233">
            <v>0.4876999999999998</v>
          </cell>
          <cell r="DD233">
            <v>0.39969999999999972</v>
          </cell>
          <cell r="DE233">
            <v>0.41400000000000059</v>
          </cell>
          <cell r="DF233">
            <v>0.41539999999999999</v>
          </cell>
          <cell r="DG233">
            <v>0.45019999999999971</v>
          </cell>
          <cell r="DH233">
            <v>0.46879999999999988</v>
          </cell>
          <cell r="DI233">
            <v>0.66449999999999942</v>
          </cell>
          <cell r="DJ233">
            <v>0.15180000000000005</v>
          </cell>
          <cell r="DK233">
            <v>2.1900000000000142E-2</v>
          </cell>
          <cell r="DL233">
            <v>4.5599999999999863E-2</v>
          </cell>
          <cell r="DM233">
            <v>3.1899999999999817E-2</v>
          </cell>
          <cell r="DN233">
            <v>0.12429999999999986</v>
          </cell>
          <cell r="DO233">
            <v>0.11220000000000008</v>
          </cell>
          <cell r="DP233">
            <v>-8.8000000000000078E-2</v>
          </cell>
          <cell r="DQ233">
            <v>1.4300000000000868E-2</v>
          </cell>
          <cell r="DR233">
            <v>1.3999999999994017E-3</v>
          </cell>
          <cell r="DS233">
            <v>3.479999999999972E-2</v>
          </cell>
          <cell r="DT233">
            <v>1.8600000000000172E-2</v>
          </cell>
          <cell r="DU233">
            <v>0.19569999999999954</v>
          </cell>
        </row>
        <row r="234">
          <cell r="A234" t="str">
            <v>CE-TVDITE-130</v>
          </cell>
          <cell r="B234" t="str">
            <v>CE</v>
          </cell>
          <cell r="C234" t="str">
            <v>TVDITE</v>
          </cell>
          <cell r="D234">
            <v>130</v>
          </cell>
          <cell r="E234" t="str">
            <v>MD %</v>
          </cell>
          <cell r="F234" t="e">
            <v>#DIV/0!</v>
          </cell>
          <cell r="G234" t="e">
            <v>#DIV/0!</v>
          </cell>
          <cell r="H234" t="e">
            <v>#DIV/0!</v>
          </cell>
          <cell r="I234" t="e">
            <v>#DIV/0!</v>
          </cell>
          <cell r="J234" t="e">
            <v>#DIV/0!</v>
          </cell>
          <cell r="K234" t="e">
            <v>#DIV/0!</v>
          </cell>
          <cell r="L234" t="e">
            <v>#DIV/0!</v>
          </cell>
          <cell r="M234" t="e">
            <v>#DIV/0!</v>
          </cell>
          <cell r="N234" t="e">
            <v>#DIV/0!</v>
          </cell>
          <cell r="O234" t="e">
            <v>#DIV/0!</v>
          </cell>
          <cell r="P234" t="e">
            <v>#DIV/0!</v>
          </cell>
          <cell r="Q234" t="e">
            <v>#DIV/0!</v>
          </cell>
          <cell r="R234" t="e">
            <v>#DIV/0!</v>
          </cell>
          <cell r="S234" t="e">
            <v>#DIV/0!</v>
          </cell>
          <cell r="T234" t="e">
            <v>#DIV/0!</v>
          </cell>
          <cell r="U234" t="e">
            <v>#DIV/0!</v>
          </cell>
          <cell r="V234" t="e">
            <v>#DIV/0!</v>
          </cell>
          <cell r="W234" t="e">
            <v>#DIV/0!</v>
          </cell>
          <cell r="X234" t="e">
            <v>#DIV/0!</v>
          </cell>
          <cell r="Y234" t="e">
            <v>#DIV/0!</v>
          </cell>
          <cell r="Z234" t="e">
            <v>#DIV/0!</v>
          </cell>
          <cell r="AA234" t="e">
            <v>#DIV/0!</v>
          </cell>
          <cell r="AB234" t="e">
            <v>#DIV/0!</v>
          </cell>
          <cell r="AC234" t="e">
            <v>#DIV/0!</v>
          </cell>
          <cell r="AD234" t="e">
            <v>#DIV/0!</v>
          </cell>
          <cell r="AE234" t="e">
            <v>#DIV/0!</v>
          </cell>
          <cell r="AF234" t="e">
            <v>#DIV/0!</v>
          </cell>
          <cell r="AG234" t="e">
            <v>#DIV/0!</v>
          </cell>
          <cell r="AH234" t="e">
            <v>#DIV/0!</v>
          </cell>
          <cell r="AI234" t="e">
            <v>#DIV/0!</v>
          </cell>
          <cell r="AJ234" t="e">
            <v>#DIV/0!</v>
          </cell>
          <cell r="AK234" t="e">
            <v>#DIV/0!</v>
          </cell>
          <cell r="AL234" t="e">
            <v>#DIV/0!</v>
          </cell>
          <cell r="AM234" t="e">
            <v>#DIV/0!</v>
          </cell>
          <cell r="AN234" t="e">
            <v>#DIV/0!</v>
          </cell>
          <cell r="AO234" t="e">
            <v>#DIV/0!</v>
          </cell>
          <cell r="AP234" t="e">
            <v>#DIV/0!</v>
          </cell>
          <cell r="AQ234" t="e">
            <v>#DIV/0!</v>
          </cell>
          <cell r="AR234" t="e">
            <v>#DIV/0!</v>
          </cell>
          <cell r="AS234" t="e">
            <v>#DIV/0!</v>
          </cell>
          <cell r="AT234" t="e">
            <v>#DIV/0!</v>
          </cell>
          <cell r="AU234" t="e">
            <v>#DIV/0!</v>
          </cell>
          <cell r="AV234" t="e">
            <v>#DIV/0!</v>
          </cell>
          <cell r="AW234" t="e">
            <v>#DIV/0!</v>
          </cell>
          <cell r="AX234" t="e">
            <v>#DIV/0!</v>
          </cell>
          <cell r="AY234" t="e">
            <v>#DIV/0!</v>
          </cell>
          <cell r="AZ234" t="e">
            <v>#DIV/0!</v>
          </cell>
          <cell r="BA234" t="e">
            <v>#DIV/0!</v>
          </cell>
          <cell r="BB234">
            <v>0.15151515151515146</v>
          </cell>
          <cell r="BC234">
            <v>0.10467380720545273</v>
          </cell>
          <cell r="BD234">
            <v>3.633060853769304E-3</v>
          </cell>
          <cell r="BE234">
            <v>2.3784631468897012E-2</v>
          </cell>
          <cell r="BF234">
            <v>3.9360661085136472E-2</v>
          </cell>
          <cell r="BG234">
            <v>4.5798525798525773E-2</v>
          </cell>
          <cell r="BH234">
            <v>2.9815450330400499E-2</v>
          </cell>
          <cell r="BI234">
            <v>2.256301091279975E-2</v>
          </cell>
          <cell r="BJ234">
            <v>3.1207713125845683E-2</v>
          </cell>
          <cell r="BK234">
            <v>3.9132580656027365E-2</v>
          </cell>
          <cell r="BL234">
            <v>8.1756208784376075E-2</v>
          </cell>
          <cell r="BM234">
            <v>7.8672055738395405E-2</v>
          </cell>
          <cell r="BN234">
            <v>0.15151515151515146</v>
          </cell>
          <cell r="BO234">
            <v>7.3230268510984492E-2</v>
          </cell>
          <cell r="BP234">
            <v>-0.29348604151753749</v>
          </cell>
          <cell r="BQ234">
            <v>7.5454122030740534E-2</v>
          </cell>
          <cell r="BR234">
            <v>0.11650485436893217</v>
          </cell>
          <cell r="BS234">
            <v>0.106339468302658</v>
          </cell>
          <cell r="BT234">
            <v>-0.17830816483235212</v>
          </cell>
          <cell r="BU234">
            <v>-0.24302282830308569</v>
          </cell>
          <cell r="BV234">
            <v>0.20238912052919503</v>
          </cell>
          <cell r="BW234">
            <v>9.0276943901668003E-2</v>
          </cell>
          <cell r="BX234">
            <v>0.26652466915744266</v>
          </cell>
          <cell r="BY234">
            <v>6.5262008117909082E-2</v>
          </cell>
          <cell r="BZ234">
            <v>0.11634349030470921</v>
          </cell>
          <cell r="CA234">
            <v>0.1352573018080668</v>
          </cell>
          <cell r="CB234">
            <v>0.13937904846995758</v>
          </cell>
          <cell r="CC234">
            <v>0.13612297181895813</v>
          </cell>
          <cell r="CD234">
            <v>0.13994169096209916</v>
          </cell>
          <cell r="CE234">
            <v>0.13988137051736849</v>
          </cell>
          <cell r="CF234">
            <v>0.14100837842604294</v>
          </cell>
          <cell r="CG234">
            <v>0.13949376488252199</v>
          </cell>
          <cell r="CH234">
            <v>0.13907537773428885</v>
          </cell>
          <cell r="CI234">
            <v>0.14192861844608737</v>
          </cell>
          <cell r="CJ234">
            <v>0.14340199926665512</v>
          </cell>
          <cell r="CK234">
            <v>0.14173108367404957</v>
          </cell>
          <cell r="CL234">
            <v>0.11634349030470921</v>
          </cell>
          <cell r="CM234">
            <v>0.15432960893854752</v>
          </cell>
          <cell r="CN234">
            <v>0.1467832604622111</v>
          </cell>
          <cell r="CO234">
            <v>0.12554426705370086</v>
          </cell>
          <cell r="CP234">
            <v>0.15316380839739815</v>
          </cell>
          <cell r="CQ234">
            <v>0.13959046986042184</v>
          </cell>
          <cell r="CR234">
            <v>0.14740145321868747</v>
          </cell>
          <cell r="CS234">
            <v>0.12232377083862259</v>
          </cell>
          <cell r="CT234">
            <v>0.1359922658426998</v>
          </cell>
          <cell r="CU234">
            <v>0.16371666109336674</v>
          </cell>
          <cell r="CV234">
            <v>0.15672227318816126</v>
          </cell>
          <cell r="CW234">
            <v>0.12203985350683953</v>
          </cell>
          <cell r="CX234">
            <v>0.20294117647058829</v>
          </cell>
          <cell r="CY234">
            <v>0.13141171130276907</v>
          </cell>
          <cell r="CZ234">
            <v>0.1081787687450671</v>
          </cell>
          <cell r="DA234">
            <v>0.10835058661145612</v>
          </cell>
          <cell r="DB234">
            <v>0.12927324680689906</v>
          </cell>
          <cell r="DC234">
            <v>0.14070569227662208</v>
          </cell>
          <cell r="DD234">
            <v>0.10101086681829663</v>
          </cell>
          <cell r="DE234">
            <v>9.8806682577565766E-2</v>
          </cell>
          <cell r="DF234">
            <v>8.8952654232424669E-2</v>
          </cell>
          <cell r="DG234">
            <v>8.6792234581943614E-2</v>
          </cell>
          <cell r="DH234">
            <v>8.6228778486949778E-2</v>
          </cell>
          <cell r="DI234">
            <v>0.12000866879774602</v>
          </cell>
          <cell r="DJ234">
            <v>0.20294117647058829</v>
          </cell>
          <cell r="DK234">
            <v>3.8166608574416415E-2</v>
          </cell>
          <cell r="DL234">
            <v>6.4644173518570824E-2</v>
          </cell>
          <cell r="DM234">
            <v>0.1095467032967027</v>
          </cell>
          <cell r="DN234">
            <v>0.21200750469043125</v>
          </cell>
          <cell r="DO234">
            <v>0.19985749910936962</v>
          </cell>
          <cell r="DP234">
            <v>-0.17926257893664718</v>
          </cell>
          <cell r="DQ234">
            <v>6.1373390557943497E-2</v>
          </cell>
          <cell r="DR234">
            <v>2.9172744321721241E-3</v>
          </cell>
          <cell r="DS234">
            <v>6.728538283062592E-2</v>
          </cell>
          <cell r="DT234">
            <v>7.4519230769231448E-2</v>
          </cell>
          <cell r="DU234">
            <v>1.9492031872509992</v>
          </cell>
        </row>
        <row r="235">
          <cell r="A235" t="str">
            <v>CE-TVDITE-140</v>
          </cell>
          <cell r="B235" t="str">
            <v>CE</v>
          </cell>
          <cell r="C235" t="str">
            <v>TVDITE</v>
          </cell>
          <cell r="D235">
            <v>140</v>
          </cell>
          <cell r="E235" t="str">
            <v>Fondi rettificativi dell'attivo</v>
          </cell>
          <cell r="F235">
            <v>0</v>
          </cell>
          <cell r="G235">
            <v>0</v>
          </cell>
          <cell r="H235">
            <v>0</v>
          </cell>
          <cell r="I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cell r="BB235">
            <v>0</v>
          </cell>
          <cell r="BC235">
            <v>0</v>
          </cell>
          <cell r="BD235">
            <v>0</v>
          </cell>
          <cell r="BE235">
            <v>0</v>
          </cell>
          <cell r="BF235">
            <v>0</v>
          </cell>
          <cell r="BG235">
            <v>0</v>
          </cell>
          <cell r="BH235">
            <v>0</v>
          </cell>
          <cell r="BI235">
            <v>0</v>
          </cell>
          <cell r="BJ235">
            <v>0</v>
          </cell>
          <cell r="BK235">
            <v>0</v>
          </cell>
          <cell r="BL235">
            <v>0</v>
          </cell>
          <cell r="BM235">
            <v>0</v>
          </cell>
          <cell r="BN235">
            <v>0</v>
          </cell>
          <cell r="BO235">
            <v>0</v>
          </cell>
          <cell r="BP235">
            <v>0</v>
          </cell>
          <cell r="BQ235">
            <v>0</v>
          </cell>
          <cell r="BR235">
            <v>0</v>
          </cell>
          <cell r="BS235">
            <v>0</v>
          </cell>
          <cell r="BT235">
            <v>0</v>
          </cell>
          <cell r="BU235">
            <v>0</v>
          </cell>
          <cell r="BV235">
            <v>0</v>
          </cell>
          <cell r="BW235">
            <v>0</v>
          </cell>
          <cell r="BX235">
            <v>0</v>
          </cell>
          <cell r="BY235">
            <v>0</v>
          </cell>
          <cell r="BZ235">
            <v>0</v>
          </cell>
          <cell r="CA235">
            <v>0</v>
          </cell>
          <cell r="CB235">
            <v>0</v>
          </cell>
          <cell r="CC235">
            <v>0</v>
          </cell>
          <cell r="CD235">
            <v>0</v>
          </cell>
          <cell r="CE235">
            <v>0</v>
          </cell>
          <cell r="CF235">
            <v>0</v>
          </cell>
          <cell r="CG235">
            <v>0</v>
          </cell>
          <cell r="CH235">
            <v>0</v>
          </cell>
          <cell r="CI235">
            <v>0</v>
          </cell>
          <cell r="CJ235">
            <v>0</v>
          </cell>
          <cell r="CK235">
            <v>0</v>
          </cell>
          <cell r="CL235">
            <v>0</v>
          </cell>
          <cell r="CM235">
            <v>0</v>
          </cell>
          <cell r="CN235">
            <v>0</v>
          </cell>
          <cell r="CO235">
            <v>0</v>
          </cell>
          <cell r="CP235">
            <v>0</v>
          </cell>
          <cell r="CQ235">
            <v>0</v>
          </cell>
          <cell r="CR235">
            <v>0</v>
          </cell>
          <cell r="CS235">
            <v>0</v>
          </cell>
          <cell r="CT235">
            <v>0</v>
          </cell>
          <cell r="CU235">
            <v>0</v>
          </cell>
          <cell r="CV235">
            <v>0</v>
          </cell>
          <cell r="CW235">
            <v>0</v>
          </cell>
          <cell r="CX235">
            <v>0</v>
          </cell>
          <cell r="CY235">
            <v>0</v>
          </cell>
          <cell r="CZ235">
            <v>0</v>
          </cell>
          <cell r="DA235">
            <v>0</v>
          </cell>
          <cell r="DB235">
            <v>0</v>
          </cell>
          <cell r="DC235">
            <v>0</v>
          </cell>
          <cell r="DD235">
            <v>0</v>
          </cell>
          <cell r="DE235">
            <v>0</v>
          </cell>
          <cell r="DF235">
            <v>0</v>
          </cell>
          <cell r="DG235">
            <v>0</v>
          </cell>
          <cell r="DH235">
            <v>0</v>
          </cell>
          <cell r="DI235">
            <v>0</v>
          </cell>
          <cell r="DJ235">
            <v>0</v>
          </cell>
          <cell r="DK235">
            <v>0</v>
          </cell>
          <cell r="DL235">
            <v>0</v>
          </cell>
          <cell r="DM235">
            <v>0</v>
          </cell>
          <cell r="DN235">
            <v>0</v>
          </cell>
          <cell r="DO235">
            <v>0</v>
          </cell>
          <cell r="DP235">
            <v>0</v>
          </cell>
          <cell r="DQ235">
            <v>0</v>
          </cell>
          <cell r="DR235">
            <v>0</v>
          </cell>
          <cell r="DS235">
            <v>0</v>
          </cell>
          <cell r="DT235">
            <v>0</v>
          </cell>
          <cell r="DU235">
            <v>0</v>
          </cell>
        </row>
        <row r="236">
          <cell r="A236" t="str">
            <v>CE-TVDITE-150</v>
          </cell>
          <cell r="B236" t="str">
            <v>CE</v>
          </cell>
          <cell r="C236" t="str">
            <v>TVDITE</v>
          </cell>
          <cell r="D236">
            <v>150</v>
          </cell>
          <cell r="E236" t="str">
            <v>Altri Fondi</v>
          </cell>
          <cell r="F236">
            <v>0</v>
          </cell>
          <cell r="G236">
            <v>0</v>
          </cell>
          <cell r="H236">
            <v>0</v>
          </cell>
          <cell r="I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v>
          </cell>
          <cell r="AY236">
            <v>0</v>
          </cell>
          <cell r="AZ236">
            <v>0</v>
          </cell>
          <cell r="BA236">
            <v>0</v>
          </cell>
          <cell r="BB236">
            <v>0</v>
          </cell>
          <cell r="BC236">
            <v>1.6000000000000001E-3</v>
          </cell>
          <cell r="BD236">
            <v>1.6000000000000001E-3</v>
          </cell>
          <cell r="BE236">
            <v>2.2000000000000001E-3</v>
          </cell>
          <cell r="BF236">
            <v>2.2000000000000001E-3</v>
          </cell>
          <cell r="BG236">
            <v>6.8199999999999997E-2</v>
          </cell>
          <cell r="BH236">
            <v>6.8214999999999998E-2</v>
          </cell>
          <cell r="BI236">
            <v>6.8214999999999998E-2</v>
          </cell>
          <cell r="BJ236">
            <v>6.8199999999999997E-2</v>
          </cell>
          <cell r="BK236">
            <v>6.8214999999999998E-2</v>
          </cell>
          <cell r="BL236">
            <v>6.8815000000000001E-2</v>
          </cell>
          <cell r="BM236">
            <v>0.11118204000000001</v>
          </cell>
          <cell r="BN236">
            <v>0</v>
          </cell>
          <cell r="BO236">
            <v>1.6000000000000001E-3</v>
          </cell>
          <cell r="BP236">
            <v>0</v>
          </cell>
          <cell r="BQ236">
            <v>6.0000000000000006E-4</v>
          </cell>
          <cell r="BR236">
            <v>0</v>
          </cell>
          <cell r="BS236">
            <v>6.6000000000000003E-2</v>
          </cell>
          <cell r="BT236">
            <v>1.5000000000001124E-5</v>
          </cell>
          <cell r="BU236">
            <v>0</v>
          </cell>
          <cell r="BV236">
            <v>-1.5000000000001124E-5</v>
          </cell>
          <cell r="BW236">
            <v>1.5000000000001124E-5</v>
          </cell>
          <cell r="BX236">
            <v>6.0000000000000331E-4</v>
          </cell>
          <cell r="BY236">
            <v>4.2367040000000009E-2</v>
          </cell>
          <cell r="BZ236">
            <v>0</v>
          </cell>
          <cell r="CA236">
            <v>0</v>
          </cell>
          <cell r="CB236">
            <v>0</v>
          </cell>
          <cell r="CC236">
            <v>0</v>
          </cell>
          <cell r="CD236">
            <v>0</v>
          </cell>
          <cell r="CE236">
            <v>0</v>
          </cell>
          <cell r="CF236">
            <v>0</v>
          </cell>
          <cell r="CG236">
            <v>0</v>
          </cell>
          <cell r="CH236">
            <v>0</v>
          </cell>
          <cell r="CI236">
            <v>0</v>
          </cell>
          <cell r="CJ236">
            <v>0</v>
          </cell>
          <cell r="CK236">
            <v>0</v>
          </cell>
          <cell r="CL236">
            <v>0</v>
          </cell>
          <cell r="CM236">
            <v>0</v>
          </cell>
          <cell r="CN236">
            <v>0</v>
          </cell>
          <cell r="CO236">
            <v>0</v>
          </cell>
          <cell r="CP236">
            <v>0</v>
          </cell>
          <cell r="CQ236">
            <v>0</v>
          </cell>
          <cell r="CR236">
            <v>0</v>
          </cell>
          <cell r="CS236">
            <v>0</v>
          </cell>
          <cell r="CT236">
            <v>0</v>
          </cell>
          <cell r="CU236">
            <v>0</v>
          </cell>
          <cell r="CV236">
            <v>0</v>
          </cell>
          <cell r="CW236">
            <v>0</v>
          </cell>
          <cell r="CX236">
            <v>2.76E-2</v>
          </cell>
          <cell r="CY236">
            <v>1.8499999999999999E-2</v>
          </cell>
          <cell r="CZ236">
            <v>8.8599999999999984E-2</v>
          </cell>
          <cell r="DA236">
            <v>3.5200000000000009E-2</v>
          </cell>
          <cell r="DB236">
            <v>3.5200000000000009E-2</v>
          </cell>
          <cell r="DC236">
            <v>3.5200000000000009E-2</v>
          </cell>
          <cell r="DD236">
            <v>0.19990000000000002</v>
          </cell>
          <cell r="DE236">
            <v>0.20069999999999999</v>
          </cell>
          <cell r="DF236">
            <v>0.29389999999999999</v>
          </cell>
          <cell r="DG236">
            <v>0.31369999999999998</v>
          </cell>
          <cell r="DH236">
            <v>0.31490000000000001</v>
          </cell>
          <cell r="DI236">
            <v>0.1014</v>
          </cell>
          <cell r="DJ236">
            <v>2.76E-2</v>
          </cell>
          <cell r="DK236">
            <v>-9.1000000000000004E-3</v>
          </cell>
          <cell r="DL236">
            <v>7.0099999999999982E-2</v>
          </cell>
          <cell r="DM236">
            <v>-5.3399999999999975E-2</v>
          </cell>
          <cell r="DN236">
            <v>0</v>
          </cell>
          <cell r="DO236">
            <v>0</v>
          </cell>
          <cell r="DP236">
            <v>0.16470000000000001</v>
          </cell>
          <cell r="DQ236">
            <v>7.999999999999674E-4</v>
          </cell>
          <cell r="DR236">
            <v>9.3200000000000005E-2</v>
          </cell>
          <cell r="DS236">
            <v>1.9799999999999984E-2</v>
          </cell>
          <cell r="DT236">
            <v>1.2000000000000344E-3</v>
          </cell>
          <cell r="DU236">
            <v>-0.21350000000000002</v>
          </cell>
        </row>
        <row r="237">
          <cell r="A237" t="str">
            <v>CE-TVDITE-160</v>
          </cell>
          <cell r="B237" t="str">
            <v>CE</v>
          </cell>
          <cell r="C237" t="str">
            <v>TVDITE</v>
          </cell>
          <cell r="D237">
            <v>160</v>
          </cell>
          <cell r="E237" t="str">
            <v>(Acc)/Utilizzo Fondo Rischi</v>
          </cell>
          <cell r="F237">
            <v>0</v>
          </cell>
          <cell r="G237">
            <v>0</v>
          </cell>
          <cell r="H237">
            <v>0</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v>0</v>
          </cell>
          <cell r="AN237">
            <v>0</v>
          </cell>
          <cell r="AO237">
            <v>0</v>
          </cell>
          <cell r="AP237">
            <v>0</v>
          </cell>
          <cell r="AQ237">
            <v>0</v>
          </cell>
          <cell r="AR237">
            <v>0</v>
          </cell>
          <cell r="AS237">
            <v>0</v>
          </cell>
          <cell r="AT237">
            <v>0</v>
          </cell>
          <cell r="AU237">
            <v>0</v>
          </cell>
          <cell r="AV237">
            <v>0</v>
          </cell>
          <cell r="AW237">
            <v>0</v>
          </cell>
          <cell r="AX237">
            <v>0</v>
          </cell>
          <cell r="AY237">
            <v>0</v>
          </cell>
          <cell r="AZ237">
            <v>0</v>
          </cell>
          <cell r="BA237">
            <v>0</v>
          </cell>
          <cell r="BB237">
            <v>0</v>
          </cell>
          <cell r="BC237">
            <v>1.6000000000000001E-3</v>
          </cell>
          <cell r="BD237">
            <v>1.6000000000000001E-3</v>
          </cell>
          <cell r="BE237">
            <v>2.2000000000000001E-3</v>
          </cell>
          <cell r="BF237">
            <v>2.2000000000000001E-3</v>
          </cell>
          <cell r="BG237">
            <v>6.8199999999999997E-2</v>
          </cell>
          <cell r="BH237">
            <v>6.8214999999999998E-2</v>
          </cell>
          <cell r="BI237">
            <v>6.8214999999999998E-2</v>
          </cell>
          <cell r="BJ237">
            <v>6.8199999999999997E-2</v>
          </cell>
          <cell r="BK237">
            <v>6.8214999999999998E-2</v>
          </cell>
          <cell r="BL237">
            <v>6.8815000000000001E-2</v>
          </cell>
          <cell r="BM237">
            <v>0.11118204000000001</v>
          </cell>
          <cell r="BN237">
            <v>0</v>
          </cell>
          <cell r="BO237">
            <v>1.6000000000000001E-3</v>
          </cell>
          <cell r="BP237">
            <v>0</v>
          </cell>
          <cell r="BQ237">
            <v>6.0000000000000006E-4</v>
          </cell>
          <cell r="BR237">
            <v>0</v>
          </cell>
          <cell r="BS237">
            <v>6.6000000000000003E-2</v>
          </cell>
          <cell r="BT237">
            <v>1.5000000000001124E-5</v>
          </cell>
          <cell r="BU237">
            <v>0</v>
          </cell>
          <cell r="BV237">
            <v>-1.5000000000001124E-5</v>
          </cell>
          <cell r="BW237">
            <v>1.5000000000001124E-5</v>
          </cell>
          <cell r="BX237">
            <v>6.0000000000000331E-4</v>
          </cell>
          <cell r="BY237">
            <v>4.2367040000000009E-2</v>
          </cell>
          <cell r="BZ237">
            <v>0</v>
          </cell>
          <cell r="CA237">
            <v>0</v>
          </cell>
          <cell r="CB237">
            <v>0</v>
          </cell>
          <cell r="CC237">
            <v>0</v>
          </cell>
          <cell r="CD237">
            <v>0</v>
          </cell>
          <cell r="CE237">
            <v>0</v>
          </cell>
          <cell r="CF237">
            <v>0</v>
          </cell>
          <cell r="CG237">
            <v>0</v>
          </cell>
          <cell r="CH237">
            <v>0</v>
          </cell>
          <cell r="CI237">
            <v>0</v>
          </cell>
          <cell r="CJ237">
            <v>0</v>
          </cell>
          <cell r="CK237">
            <v>0</v>
          </cell>
          <cell r="CL237">
            <v>0</v>
          </cell>
          <cell r="CM237">
            <v>0</v>
          </cell>
          <cell r="CN237">
            <v>0</v>
          </cell>
          <cell r="CO237">
            <v>0</v>
          </cell>
          <cell r="CP237">
            <v>0</v>
          </cell>
          <cell r="CQ237">
            <v>0</v>
          </cell>
          <cell r="CR237">
            <v>0</v>
          </cell>
          <cell r="CS237">
            <v>0</v>
          </cell>
          <cell r="CT237">
            <v>0</v>
          </cell>
          <cell r="CU237">
            <v>0</v>
          </cell>
          <cell r="CV237">
            <v>0</v>
          </cell>
          <cell r="CW237">
            <v>0</v>
          </cell>
          <cell r="CX237">
            <v>2.76E-2</v>
          </cell>
          <cell r="CY237">
            <v>1.8499999999999999E-2</v>
          </cell>
          <cell r="CZ237">
            <v>8.8599999999999984E-2</v>
          </cell>
          <cell r="DA237">
            <v>3.5200000000000009E-2</v>
          </cell>
          <cell r="DB237">
            <v>3.5200000000000009E-2</v>
          </cell>
          <cell r="DC237">
            <v>3.5200000000000009E-2</v>
          </cell>
          <cell r="DD237">
            <v>0.19990000000000002</v>
          </cell>
          <cell r="DE237">
            <v>0.20069999999999999</v>
          </cell>
          <cell r="DF237">
            <v>0.29389999999999999</v>
          </cell>
          <cell r="DG237">
            <v>0.31369999999999998</v>
          </cell>
          <cell r="DH237">
            <v>0.31490000000000001</v>
          </cell>
          <cell r="DI237">
            <v>0.1014</v>
          </cell>
          <cell r="DJ237">
            <v>2.76E-2</v>
          </cell>
          <cell r="DK237">
            <v>-9.1000000000000004E-3</v>
          </cell>
          <cell r="DL237">
            <v>7.0099999999999982E-2</v>
          </cell>
          <cell r="DM237">
            <v>-5.3399999999999975E-2</v>
          </cell>
          <cell r="DN237">
            <v>0</v>
          </cell>
          <cell r="DO237">
            <v>0</v>
          </cell>
          <cell r="DP237">
            <v>0.16470000000000001</v>
          </cell>
          <cell r="DQ237">
            <v>7.999999999999674E-4</v>
          </cell>
          <cell r="DR237">
            <v>9.3200000000000005E-2</v>
          </cell>
          <cell r="DS237">
            <v>1.9799999999999984E-2</v>
          </cell>
          <cell r="DT237">
            <v>1.2000000000000344E-3</v>
          </cell>
          <cell r="DU237">
            <v>-0.21350000000000002</v>
          </cell>
        </row>
        <row r="238">
          <cell r="A238" t="str">
            <v>CE-TVDITE-170</v>
          </cell>
          <cell r="B238" t="str">
            <v>CE</v>
          </cell>
          <cell r="C238" t="str">
            <v>TVDITE</v>
          </cell>
          <cell r="D238">
            <v>170</v>
          </cell>
          <cell r="E238" t="str">
            <v>Margine Diretto 2</v>
          </cell>
          <cell r="F238">
            <v>0</v>
          </cell>
          <cell r="G238">
            <v>0</v>
          </cell>
          <cell r="H238">
            <v>0</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0</v>
          </cell>
          <cell r="AU238">
            <v>0</v>
          </cell>
          <cell r="AV238">
            <v>0</v>
          </cell>
          <cell r="AW238">
            <v>0</v>
          </cell>
          <cell r="AX238">
            <v>0</v>
          </cell>
          <cell r="AY238">
            <v>0</v>
          </cell>
          <cell r="AZ238">
            <v>0</v>
          </cell>
          <cell r="BA238">
            <v>0</v>
          </cell>
          <cell r="BB238">
            <v>2.4999999999999994E-2</v>
          </cell>
          <cell r="BC238">
            <v>4.459999999999998E-2</v>
          </cell>
          <cell r="BD238">
            <v>3.6000000000000016E-3</v>
          </cell>
          <cell r="BE238">
            <v>2.0399999999999995E-2</v>
          </cell>
          <cell r="BF238">
            <v>3.8400000000000011E-2</v>
          </cell>
          <cell r="BG238">
            <v>0.11479999999999997</v>
          </cell>
          <cell r="BH238">
            <v>0.100882</v>
          </cell>
          <cell r="BI238">
            <v>9.3610999999999972E-2</v>
          </cell>
          <cell r="BJ238">
            <v>0.10509999999999993</v>
          </cell>
          <cell r="BK238">
            <v>0.12165500000000015</v>
          </cell>
          <cell r="BL238">
            <v>0.20621800000000018</v>
          </cell>
          <cell r="BM238">
            <v>0.27381064000000011</v>
          </cell>
          <cell r="BN238">
            <v>2.4999999999999994E-2</v>
          </cell>
          <cell r="BO238">
            <v>1.9599999999999989E-2</v>
          </cell>
          <cell r="BP238">
            <v>-4.0999999999999981E-2</v>
          </cell>
          <cell r="BQ238">
            <v>1.6799999999999992E-2</v>
          </cell>
          <cell r="BR238">
            <v>1.8000000000000016E-2</v>
          </cell>
          <cell r="BS238">
            <v>7.6399999999999968E-2</v>
          </cell>
          <cell r="BT238">
            <v>-1.3917999999999972E-2</v>
          </cell>
          <cell r="BU238">
            <v>-7.2710000000000274E-3</v>
          </cell>
          <cell r="BV238">
            <v>1.1488999999999958E-2</v>
          </cell>
          <cell r="BW238">
            <v>1.6555000000000222E-2</v>
          </cell>
          <cell r="BX238">
            <v>8.4563000000000013E-2</v>
          </cell>
          <cell r="BY238">
            <v>6.7592639999999968E-2</v>
          </cell>
          <cell r="BZ238">
            <v>1.6800000000000009E-2</v>
          </cell>
          <cell r="CA238">
            <v>3.8900000000000018E-2</v>
          </cell>
          <cell r="CB238">
            <v>6.2400000000000011E-2</v>
          </cell>
          <cell r="CC238">
            <v>7.9699999999999993E-2</v>
          </cell>
          <cell r="CD238">
            <v>0.10560000000000003</v>
          </cell>
          <cell r="CE238">
            <v>0.12744199999999994</v>
          </cell>
          <cell r="CF238">
            <v>0.15111600000000014</v>
          </cell>
          <cell r="CG238">
            <v>0.16268000000000016</v>
          </cell>
          <cell r="CH238">
            <v>0.18420199999999998</v>
          </cell>
          <cell r="CI238">
            <v>0.21259800000000006</v>
          </cell>
          <cell r="CJ238">
            <v>0.23856500000000014</v>
          </cell>
          <cell r="CK238">
            <v>0.25579300000000016</v>
          </cell>
          <cell r="CL238">
            <v>1.6800000000000009E-2</v>
          </cell>
          <cell r="CM238">
            <v>2.2100000000000009E-2</v>
          </cell>
          <cell r="CN238">
            <v>2.3499999999999993E-2</v>
          </cell>
          <cell r="CO238">
            <v>1.7299999999999982E-2</v>
          </cell>
          <cell r="CP238">
            <v>2.5900000000000034E-2</v>
          </cell>
          <cell r="CQ238">
            <v>2.1841999999999917E-2</v>
          </cell>
          <cell r="CR238">
            <v>2.3674000000000195E-2</v>
          </cell>
          <cell r="CS238">
            <v>1.1564000000000019E-2</v>
          </cell>
          <cell r="CT238">
            <v>2.1521999999999819E-2</v>
          </cell>
          <cell r="CU238">
            <v>2.8396000000000088E-2</v>
          </cell>
          <cell r="CV238">
            <v>2.5967000000000073E-2</v>
          </cell>
          <cell r="CW238">
            <v>1.7228000000000021E-2</v>
          </cell>
          <cell r="CX238">
            <v>0.17940000000000006</v>
          </cell>
          <cell r="CY238">
            <v>0.19220000000000018</v>
          </cell>
          <cell r="CZ238">
            <v>0.30790000000000006</v>
          </cell>
          <cell r="DA238">
            <v>0.28639999999999988</v>
          </cell>
          <cell r="DB238">
            <v>0.41069999999999973</v>
          </cell>
          <cell r="DC238">
            <v>0.52289999999999981</v>
          </cell>
          <cell r="DD238">
            <v>0.59959999999999969</v>
          </cell>
          <cell r="DE238">
            <v>0.61470000000000058</v>
          </cell>
          <cell r="DF238">
            <v>0.70930000000000004</v>
          </cell>
          <cell r="DG238">
            <v>0.76389999999999969</v>
          </cell>
          <cell r="DH238">
            <v>0.78369999999999984</v>
          </cell>
          <cell r="DI238">
            <v>0.76589999999999947</v>
          </cell>
          <cell r="DJ238">
            <v>0.17940000000000006</v>
          </cell>
          <cell r="DK238">
            <v>1.2800000000000141E-2</v>
          </cell>
          <cell r="DL238">
            <v>0.11569999999999984</v>
          </cell>
          <cell r="DM238">
            <v>-2.1500000000000158E-2</v>
          </cell>
          <cell r="DN238">
            <v>0.12429999999999986</v>
          </cell>
          <cell r="DO238">
            <v>0.11220000000000008</v>
          </cell>
          <cell r="DP238">
            <v>7.6699999999999935E-2</v>
          </cell>
          <cell r="DQ238">
            <v>1.5100000000000835E-2</v>
          </cell>
          <cell r="DR238">
            <v>9.4599999999999407E-2</v>
          </cell>
          <cell r="DS238">
            <v>5.4599999999999704E-2</v>
          </cell>
          <cell r="DT238">
            <v>1.9800000000000206E-2</v>
          </cell>
          <cell r="DU238">
            <v>-1.7800000000000482E-2</v>
          </cell>
        </row>
        <row r="239">
          <cell r="A239" t="str">
            <v>CE-TVDITE-180</v>
          </cell>
          <cell r="B239" t="str">
            <v>CE</v>
          </cell>
          <cell r="C239" t="str">
            <v>TVDITE</v>
          </cell>
          <cell r="D239">
            <v>180</v>
          </cell>
          <cell r="E239" t="str">
            <v>MD %</v>
          </cell>
          <cell r="F239" t="e">
            <v>#DIV/0!</v>
          </cell>
          <cell r="G239" t="e">
            <v>#DIV/0!</v>
          </cell>
          <cell r="H239" t="e">
            <v>#DIV/0!</v>
          </cell>
          <cell r="I239" t="e">
            <v>#DIV/0!</v>
          </cell>
          <cell r="J239" t="e">
            <v>#DIV/0!</v>
          </cell>
          <cell r="K239" t="e">
            <v>#DIV/0!</v>
          </cell>
          <cell r="L239" t="e">
            <v>#DIV/0!</v>
          </cell>
          <cell r="M239" t="e">
            <v>#DIV/0!</v>
          </cell>
          <cell r="N239" t="e">
            <v>#DIV/0!</v>
          </cell>
          <cell r="O239" t="e">
            <v>#DIV/0!</v>
          </cell>
          <cell r="P239" t="e">
            <v>#DIV/0!</v>
          </cell>
          <cell r="Q239" t="e">
            <v>#DIV/0!</v>
          </cell>
          <cell r="R239" t="e">
            <v>#DIV/0!</v>
          </cell>
          <cell r="S239" t="e">
            <v>#DIV/0!</v>
          </cell>
          <cell r="T239" t="e">
            <v>#DIV/0!</v>
          </cell>
          <cell r="U239" t="e">
            <v>#DIV/0!</v>
          </cell>
          <cell r="V239" t="e">
            <v>#DIV/0!</v>
          </cell>
          <cell r="W239" t="e">
            <v>#DIV/0!</v>
          </cell>
          <cell r="X239" t="e">
            <v>#DIV/0!</v>
          </cell>
          <cell r="Y239" t="e">
            <v>#DIV/0!</v>
          </cell>
          <cell r="Z239" t="e">
            <v>#DIV/0!</v>
          </cell>
          <cell r="AA239" t="e">
            <v>#DIV/0!</v>
          </cell>
          <cell r="AB239" t="e">
            <v>#DIV/0!</v>
          </cell>
          <cell r="AC239" t="e">
            <v>#DIV/0!</v>
          </cell>
          <cell r="AD239" t="e">
            <v>#DIV/0!</v>
          </cell>
          <cell r="AE239" t="e">
            <v>#DIV/0!</v>
          </cell>
          <cell r="AF239" t="e">
            <v>#DIV/0!</v>
          </cell>
          <cell r="AG239" t="e">
            <v>#DIV/0!</v>
          </cell>
          <cell r="AH239" t="e">
            <v>#DIV/0!</v>
          </cell>
          <cell r="AI239" t="e">
            <v>#DIV/0!</v>
          </cell>
          <cell r="AJ239" t="e">
            <v>#DIV/0!</v>
          </cell>
          <cell r="AK239" t="e">
            <v>#DIV/0!</v>
          </cell>
          <cell r="AL239" t="e">
            <v>#DIV/0!</v>
          </cell>
          <cell r="AM239" t="e">
            <v>#DIV/0!</v>
          </cell>
          <cell r="AN239" t="e">
            <v>#DIV/0!</v>
          </cell>
          <cell r="AO239" t="e">
            <v>#DIV/0!</v>
          </cell>
          <cell r="AP239" t="e">
            <v>#DIV/0!</v>
          </cell>
          <cell r="AQ239" t="e">
            <v>#DIV/0!</v>
          </cell>
          <cell r="AR239" t="e">
            <v>#DIV/0!</v>
          </cell>
          <cell r="AS239" t="e">
            <v>#DIV/0!</v>
          </cell>
          <cell r="AT239" t="e">
            <v>#DIV/0!</v>
          </cell>
          <cell r="AU239" t="e">
            <v>#DIV/0!</v>
          </cell>
          <cell r="AV239" t="e">
            <v>#DIV/0!</v>
          </cell>
          <cell r="AW239" t="e">
            <v>#DIV/0!</v>
          </cell>
          <cell r="AX239" t="e">
            <v>#DIV/0!</v>
          </cell>
          <cell r="AY239" t="e">
            <v>#DIV/0!</v>
          </cell>
          <cell r="AZ239" t="e">
            <v>#DIV/0!</v>
          </cell>
          <cell r="BA239" t="e">
            <v>#DIV/0!</v>
          </cell>
          <cell r="BB239">
            <v>0.15151515151515146</v>
          </cell>
          <cell r="BC239">
            <v>0.10856864654333004</v>
          </cell>
          <cell r="BD239">
            <v>6.539509536784744E-3</v>
          </cell>
          <cell r="BE239">
            <v>2.6659696811291159E-2</v>
          </cell>
          <cell r="BF239">
            <v>4.1752745460476255E-2</v>
          </cell>
          <cell r="BG239">
            <v>0.11282555282555279</v>
          </cell>
          <cell r="BH239">
            <v>9.2075864335000548E-2</v>
          </cell>
          <cell r="BI239">
            <v>8.3168452297924828E-2</v>
          </cell>
          <cell r="BJ239">
            <v>8.8887009472259762E-2</v>
          </cell>
          <cell r="BK239">
            <v>8.9084470428686391E-2</v>
          </cell>
          <cell r="BL239">
            <v>0.12270184685266304</v>
          </cell>
          <cell r="BM239">
            <v>0.13245668924067297</v>
          </cell>
          <cell r="BN239">
            <v>0.15151515151515146</v>
          </cell>
          <cell r="BO239">
            <v>7.9739625711960901E-2</v>
          </cell>
          <cell r="BP239">
            <v>-0.29348604151753749</v>
          </cell>
          <cell r="BQ239">
            <v>7.8248719142990183E-2</v>
          </cell>
          <cell r="BR239">
            <v>0.11650485436893217</v>
          </cell>
          <cell r="BS239">
            <v>0.78118609406952844</v>
          </cell>
          <cell r="BT239">
            <v>-0.17811620168927558</v>
          </cell>
          <cell r="BU239">
            <v>-0.24302282830308569</v>
          </cell>
          <cell r="BV239">
            <v>0.2021252265090335</v>
          </cell>
          <cell r="BW239">
            <v>9.035881537437207E-2</v>
          </cell>
          <cell r="BX239">
            <v>0.26842925571931475</v>
          </cell>
          <cell r="BY239">
            <v>0.17487121893595833</v>
          </cell>
          <cell r="BZ239">
            <v>0.11634349030470921</v>
          </cell>
          <cell r="CA239">
            <v>0.1352573018080668</v>
          </cell>
          <cell r="CB239">
            <v>0.13937904846995758</v>
          </cell>
          <cell r="CC239">
            <v>0.13612297181895813</v>
          </cell>
          <cell r="CD239">
            <v>0.13994169096209916</v>
          </cell>
          <cell r="CE239">
            <v>0.13988137051736849</v>
          </cell>
          <cell r="CF239">
            <v>0.14100837842604294</v>
          </cell>
          <cell r="CG239">
            <v>0.13949376488252199</v>
          </cell>
          <cell r="CH239">
            <v>0.13907537773428885</v>
          </cell>
          <cell r="CI239">
            <v>0.14192861844608737</v>
          </cell>
          <cell r="CJ239">
            <v>0.14340199926665512</v>
          </cell>
          <cell r="CK239">
            <v>0.14173108367404957</v>
          </cell>
          <cell r="CL239">
            <v>0.11634349030470921</v>
          </cell>
          <cell r="CM239">
            <v>0.15432960893854752</v>
          </cell>
          <cell r="CN239">
            <v>0.1467832604622111</v>
          </cell>
          <cell r="CO239">
            <v>0.12554426705370086</v>
          </cell>
          <cell r="CP239">
            <v>0.15316380839739815</v>
          </cell>
          <cell r="CQ239">
            <v>0.13959046986042184</v>
          </cell>
          <cell r="CR239">
            <v>0.14740145321868747</v>
          </cell>
          <cell r="CS239">
            <v>0.12232377083862259</v>
          </cell>
          <cell r="CT239">
            <v>0.1359922658426998</v>
          </cell>
          <cell r="CU239">
            <v>0.16371666109336674</v>
          </cell>
          <cell r="CV239">
            <v>0.15672227318816126</v>
          </cell>
          <cell r="CW239">
            <v>0.12203985350683953</v>
          </cell>
          <cell r="CX239">
            <v>0.23983957219251345</v>
          </cell>
          <cell r="CY239">
            <v>0.14540777727341517</v>
          </cell>
          <cell r="CZ239">
            <v>0.15188437253354384</v>
          </cell>
          <cell r="DA239">
            <v>0.12353347135955826</v>
          </cell>
          <cell r="DB239">
            <v>0.14139153785244593</v>
          </cell>
          <cell r="DC239">
            <v>0.15086119846513368</v>
          </cell>
          <cell r="DD239">
            <v>0.15152893606267367</v>
          </cell>
          <cell r="DE239">
            <v>0.14670644391408127</v>
          </cell>
          <cell r="DF239">
            <v>0.15188762071992976</v>
          </cell>
          <cell r="DG239">
            <v>0.14726918702164979</v>
          </cell>
          <cell r="DH239">
            <v>0.14414994389979213</v>
          </cell>
          <cell r="DI239">
            <v>0.13832150403640886</v>
          </cell>
          <cell r="DJ239">
            <v>0.23983957219251345</v>
          </cell>
          <cell r="DK239">
            <v>2.2307424189613349E-2</v>
          </cell>
          <cell r="DL239">
            <v>0.16402041394953196</v>
          </cell>
          <cell r="DM239">
            <v>-7.3832417582418153E-2</v>
          </cell>
          <cell r="DN239">
            <v>0.21200750469043125</v>
          </cell>
          <cell r="DO239">
            <v>0.19985749910936962</v>
          </cell>
          <cell r="DP239">
            <v>0.15624363414137288</v>
          </cell>
          <cell r="DQ239">
            <v>6.4806866952793127E-2</v>
          </cell>
          <cell r="DR239">
            <v>0.19712440091685654</v>
          </cell>
          <cell r="DS239">
            <v>0.1055684454756375</v>
          </cell>
          <cell r="DT239">
            <v>7.9326923076923891E-2</v>
          </cell>
          <cell r="DU239">
            <v>-0.17729083665339196</v>
          </cell>
        </row>
        <row r="240">
          <cell r="A240" t="str">
            <v>CE-TVDITE-190</v>
          </cell>
          <cell r="B240" t="str">
            <v>CE</v>
          </cell>
          <cell r="C240" t="str">
            <v>TVDITE</v>
          </cell>
          <cell r="D240">
            <v>190</v>
          </cell>
          <cell r="E240" t="str">
            <v>Costi Indiretti</v>
          </cell>
          <cell r="F240">
            <v>0</v>
          </cell>
          <cell r="G240">
            <v>0</v>
          </cell>
          <cell r="H240">
            <v>0</v>
          </cell>
          <cell r="I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cell r="BB240">
            <v>-1.06E-2</v>
          </cell>
          <cell r="BC240">
            <v>-3.2000000000000001E-2</v>
          </cell>
          <cell r="BD240">
            <v>-4.53E-2</v>
          </cell>
          <cell r="BE240">
            <v>-0.06</v>
          </cell>
          <cell r="BF240">
            <v>-7.0599999999999996E-2</v>
          </cell>
          <cell r="BG240">
            <v>-7.7200000000000005E-2</v>
          </cell>
          <cell r="BH240">
            <v>-8.3640000000000006E-2</v>
          </cell>
          <cell r="BI240">
            <v>-8.6531999999999998E-2</v>
          </cell>
          <cell r="BJ240">
            <v>-8.9599999999999999E-2</v>
          </cell>
          <cell r="BK240">
            <v>-9.6419000000000005E-2</v>
          </cell>
          <cell r="BL240">
            <v>-0.110611</v>
          </cell>
          <cell r="BM240">
            <v>-0.13728507999999998</v>
          </cell>
          <cell r="BN240">
            <v>-1.06E-2</v>
          </cell>
          <cell r="BO240">
            <v>-2.1400000000000002E-2</v>
          </cell>
          <cell r="BP240">
            <v>-1.3299999999999999E-2</v>
          </cell>
          <cell r="BQ240">
            <v>-1.4699999999999998E-2</v>
          </cell>
          <cell r="BR240">
            <v>-1.0599999999999998E-2</v>
          </cell>
          <cell r="BS240">
            <v>-6.6000000000000086E-3</v>
          </cell>
          <cell r="BT240">
            <v>-6.4400000000000013E-3</v>
          </cell>
          <cell r="BU240">
            <v>-2.8919999999999918E-3</v>
          </cell>
          <cell r="BV240">
            <v>-3.0680000000000013E-3</v>
          </cell>
          <cell r="BW240">
            <v>-6.8190000000000056E-3</v>
          </cell>
          <cell r="BX240">
            <v>-1.4191999999999996E-2</v>
          </cell>
          <cell r="BY240">
            <v>-2.6674079999999975E-2</v>
          </cell>
          <cell r="BZ240">
            <v>-1.04E-2</v>
          </cell>
          <cell r="CA240">
            <v>-1.9800000000000002E-2</v>
          </cell>
          <cell r="CB240">
            <v>-3.0499999999999999E-2</v>
          </cell>
          <cell r="CC240">
            <v>-4.0399999999999998E-2</v>
          </cell>
          <cell r="CD240">
            <v>-5.04E-2</v>
          </cell>
          <cell r="CE240">
            <v>-6.0270999999999998E-2</v>
          </cell>
          <cell r="CF240">
            <v>-7.0073999999999997E-2</v>
          </cell>
          <cell r="CG240">
            <v>-7.7636999999999998E-2</v>
          </cell>
          <cell r="CH240">
            <v>-8.7961999999999999E-2</v>
          </cell>
          <cell r="CI240">
            <v>-9.8229999999999998E-2</v>
          </cell>
          <cell r="CJ240">
            <v>-0.10813399999999999</v>
          </cell>
          <cell r="CK240">
            <v>-0.11720700000000001</v>
          </cell>
          <cell r="CL240">
            <v>-1.04E-2</v>
          </cell>
          <cell r="CM240">
            <v>-9.4000000000000021E-3</v>
          </cell>
          <cell r="CN240">
            <v>-1.0699999999999998E-2</v>
          </cell>
          <cell r="CO240">
            <v>-9.8999999999999991E-3</v>
          </cell>
          <cell r="CP240">
            <v>-1.0000000000000002E-2</v>
          </cell>
          <cell r="CQ240">
            <v>-9.8709999999999978E-3</v>
          </cell>
          <cell r="CR240">
            <v>-9.8029999999999992E-3</v>
          </cell>
          <cell r="CS240">
            <v>-7.5630000000000003E-3</v>
          </cell>
          <cell r="CT240">
            <v>-1.0325000000000001E-2</v>
          </cell>
          <cell r="CU240">
            <v>-1.0267999999999999E-2</v>
          </cell>
          <cell r="CV240">
            <v>-9.9039999999999961E-3</v>
          </cell>
          <cell r="CW240">
            <v>-9.0730000000000116E-3</v>
          </cell>
          <cell r="CX240">
            <v>-6.4199999999999993E-2</v>
          </cell>
          <cell r="CY240">
            <v>-0.1171</v>
          </cell>
          <cell r="CZ240">
            <v>-0.16200000000000001</v>
          </cell>
          <cell r="DA240">
            <v>-0.1893</v>
          </cell>
          <cell r="DB240">
            <v>-0.21659999999999999</v>
          </cell>
          <cell r="DC240">
            <v>-0.25590000000000002</v>
          </cell>
          <cell r="DD240">
            <v>-0.27600000000000002</v>
          </cell>
          <cell r="DE240">
            <v>-0.29339999999999999</v>
          </cell>
          <cell r="DF240">
            <v>-0.32669999999999999</v>
          </cell>
          <cell r="DG240">
            <v>-0.3508</v>
          </cell>
          <cell r="DH240">
            <v>-0.37330000000000002</v>
          </cell>
          <cell r="DI240">
            <v>-0.38800000000000001</v>
          </cell>
          <cell r="DJ240">
            <v>-6.4199999999999993E-2</v>
          </cell>
          <cell r="DK240">
            <v>-5.2900000000000003E-2</v>
          </cell>
          <cell r="DL240">
            <v>-4.4900000000000009E-2</v>
          </cell>
          <cell r="DM240">
            <v>-2.7299999999999991E-2</v>
          </cell>
          <cell r="DN240">
            <v>-2.7299999999999991E-2</v>
          </cell>
          <cell r="DO240">
            <v>-3.9300000000000029E-2</v>
          </cell>
          <cell r="DP240">
            <v>-2.0100000000000007E-2</v>
          </cell>
          <cell r="DQ240">
            <v>-1.7399999999999971E-2</v>
          </cell>
          <cell r="DR240">
            <v>-3.3299999999999996E-2</v>
          </cell>
          <cell r="DS240">
            <v>-2.410000000000001E-2</v>
          </cell>
          <cell r="DT240">
            <v>-2.250000000000002E-2</v>
          </cell>
          <cell r="DU240">
            <v>-1.4699999999999991E-2</v>
          </cell>
        </row>
        <row r="241">
          <cell r="A241" t="str">
            <v>CE-TVDITE-200</v>
          </cell>
          <cell r="B241" t="str">
            <v>CE</v>
          </cell>
          <cell r="C241" t="str">
            <v>TVDITE</v>
          </cell>
          <cell r="D241">
            <v>200</v>
          </cell>
          <cell r="E241" t="str">
            <v>Risultato di Competenza</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cell r="BB241">
            <v>1.4399999999999994E-2</v>
          </cell>
          <cell r="BC241">
            <v>1.2599999999999979E-2</v>
          </cell>
          <cell r="BD241">
            <v>-4.1700000000000001E-2</v>
          </cell>
          <cell r="BE241">
            <v>-3.9600000000000003E-2</v>
          </cell>
          <cell r="BF241">
            <v>-3.2199999999999986E-2</v>
          </cell>
          <cell r="BG241">
            <v>3.7599999999999967E-2</v>
          </cell>
          <cell r="BH241">
            <v>1.7241999999999993E-2</v>
          </cell>
          <cell r="BI241">
            <v>7.0789999999999742E-3</v>
          </cell>
          <cell r="BJ241">
            <v>1.5499999999999931E-2</v>
          </cell>
          <cell r="BK241">
            <v>2.5236000000000147E-2</v>
          </cell>
          <cell r="BL241">
            <v>9.5607000000000178E-2</v>
          </cell>
          <cell r="BM241">
            <v>0.13652556000000013</v>
          </cell>
          <cell r="BN241">
            <v>1.4399999999999994E-2</v>
          </cell>
          <cell r="BO241">
            <v>-1.8000000000000134E-3</v>
          </cell>
          <cell r="BP241">
            <v>-5.429999999999998E-2</v>
          </cell>
          <cell r="BQ241">
            <v>2.0999999999999942E-3</v>
          </cell>
          <cell r="BR241">
            <v>7.4000000000000177E-3</v>
          </cell>
          <cell r="BS241">
            <v>6.9799999999999959E-2</v>
          </cell>
          <cell r="BT241">
            <v>-2.0357999999999973E-2</v>
          </cell>
          <cell r="BU241">
            <v>-1.0163000000000019E-2</v>
          </cell>
          <cell r="BV241">
            <v>8.4209999999999563E-3</v>
          </cell>
          <cell r="BW241">
            <v>9.7360000000002167E-3</v>
          </cell>
          <cell r="BX241">
            <v>7.0371000000000017E-2</v>
          </cell>
          <cell r="BY241">
            <v>4.0918559999999993E-2</v>
          </cell>
          <cell r="BZ241">
            <v>6.4000000000000098E-3</v>
          </cell>
          <cell r="CA241">
            <v>1.9100000000000016E-2</v>
          </cell>
          <cell r="CB241">
            <v>3.1900000000000012E-2</v>
          </cell>
          <cell r="CC241">
            <v>3.9299999999999995E-2</v>
          </cell>
          <cell r="CD241">
            <v>5.5200000000000027E-2</v>
          </cell>
          <cell r="CE241">
            <v>6.7170999999999953E-2</v>
          </cell>
          <cell r="CF241">
            <v>8.1042000000000142E-2</v>
          </cell>
          <cell r="CG241">
            <v>8.504300000000016E-2</v>
          </cell>
          <cell r="CH241">
            <v>9.6239999999999978E-2</v>
          </cell>
          <cell r="CI241">
            <v>0.11436800000000007</v>
          </cell>
          <cell r="CJ241">
            <v>0.13043100000000013</v>
          </cell>
          <cell r="CK241">
            <v>0.13858600000000015</v>
          </cell>
          <cell r="CL241">
            <v>6.4000000000000098E-3</v>
          </cell>
          <cell r="CM241">
            <v>1.2700000000000006E-2</v>
          </cell>
          <cell r="CN241">
            <v>1.2799999999999995E-2</v>
          </cell>
          <cell r="CO241">
            <v>7.399999999999983E-3</v>
          </cell>
          <cell r="CP241">
            <v>1.5900000000000032E-2</v>
          </cell>
          <cell r="CQ241">
            <v>1.1970999999999919E-2</v>
          </cell>
          <cell r="CR241">
            <v>1.3871000000000196E-2</v>
          </cell>
          <cell r="CS241">
            <v>4.0010000000000184E-3</v>
          </cell>
          <cell r="CT241">
            <v>1.1196999999999818E-2</v>
          </cell>
          <cell r="CU241">
            <v>1.8128000000000088E-2</v>
          </cell>
          <cell r="CV241">
            <v>1.6063000000000077E-2</v>
          </cell>
          <cell r="CW241">
            <v>8.1550000000000095E-3</v>
          </cell>
          <cell r="CX241">
            <v>0.11520000000000007</v>
          </cell>
          <cell r="CY241">
            <v>7.5100000000000181E-2</v>
          </cell>
          <cell r="CZ241">
            <v>0.14590000000000006</v>
          </cell>
          <cell r="DA241">
            <v>9.7099999999999881E-2</v>
          </cell>
          <cell r="DB241">
            <v>0.19409999999999974</v>
          </cell>
          <cell r="DC241">
            <v>0.26699999999999979</v>
          </cell>
          <cell r="DD241">
            <v>0.32359999999999967</v>
          </cell>
          <cell r="DE241">
            <v>0.32130000000000059</v>
          </cell>
          <cell r="DF241">
            <v>0.38260000000000005</v>
          </cell>
          <cell r="DG241">
            <v>0.41309999999999969</v>
          </cell>
          <cell r="DH241">
            <v>0.41039999999999982</v>
          </cell>
          <cell r="DI241">
            <v>0.37789999999999946</v>
          </cell>
          <cell r="DJ241">
            <v>0.11520000000000007</v>
          </cell>
          <cell r="DK241">
            <v>-4.0099999999999858E-2</v>
          </cell>
          <cell r="DL241">
            <v>7.0799999999999835E-2</v>
          </cell>
          <cell r="DM241">
            <v>-4.8800000000000149E-2</v>
          </cell>
          <cell r="DN241">
            <v>9.6999999999999864E-2</v>
          </cell>
          <cell r="DO241">
            <v>7.2900000000000048E-2</v>
          </cell>
          <cell r="DP241">
            <v>5.6599999999999928E-2</v>
          </cell>
          <cell r="DQ241">
            <v>-2.2999999999991361E-3</v>
          </cell>
          <cell r="DR241">
            <v>6.1299999999999411E-2</v>
          </cell>
          <cell r="DS241">
            <v>3.0499999999999694E-2</v>
          </cell>
          <cell r="DT241">
            <v>-2.6999999999998137E-3</v>
          </cell>
          <cell r="DU241">
            <v>-3.2500000000000473E-2</v>
          </cell>
        </row>
        <row r="242">
          <cell r="A242" t="str">
            <v>CE-TVDITE-210</v>
          </cell>
          <cell r="B242" t="str">
            <v>CE</v>
          </cell>
          <cell r="C242" t="str">
            <v>TVDITE</v>
          </cell>
          <cell r="D242">
            <v>210</v>
          </cell>
          <cell r="E242" t="str">
            <v>RC %</v>
          </cell>
          <cell r="F242" t="e">
            <v>#DIV/0!</v>
          </cell>
          <cell r="G242" t="e">
            <v>#DIV/0!</v>
          </cell>
          <cell r="H242" t="e">
            <v>#DIV/0!</v>
          </cell>
          <cell r="I242" t="e">
            <v>#DIV/0!</v>
          </cell>
          <cell r="J242" t="e">
            <v>#DIV/0!</v>
          </cell>
          <cell r="K242" t="e">
            <v>#DIV/0!</v>
          </cell>
          <cell r="L242" t="e">
            <v>#DIV/0!</v>
          </cell>
          <cell r="M242" t="e">
            <v>#DIV/0!</v>
          </cell>
          <cell r="N242" t="e">
            <v>#DIV/0!</v>
          </cell>
          <cell r="O242" t="e">
            <v>#DIV/0!</v>
          </cell>
          <cell r="P242" t="e">
            <v>#DIV/0!</v>
          </cell>
          <cell r="Q242" t="e">
            <v>#DIV/0!</v>
          </cell>
          <cell r="R242" t="e">
            <v>#DIV/0!</v>
          </cell>
          <cell r="S242" t="e">
            <v>#DIV/0!</v>
          </cell>
          <cell r="T242" t="e">
            <v>#DIV/0!</v>
          </cell>
          <cell r="U242" t="e">
            <v>#DIV/0!</v>
          </cell>
          <cell r="V242" t="e">
            <v>#DIV/0!</v>
          </cell>
          <cell r="W242" t="e">
            <v>#DIV/0!</v>
          </cell>
          <cell r="X242" t="e">
            <v>#DIV/0!</v>
          </cell>
          <cell r="Y242" t="e">
            <v>#DIV/0!</v>
          </cell>
          <cell r="Z242" t="e">
            <v>#DIV/0!</v>
          </cell>
          <cell r="AA242" t="e">
            <v>#DIV/0!</v>
          </cell>
          <cell r="AB242" t="e">
            <v>#DIV/0!</v>
          </cell>
          <cell r="AC242" t="e">
            <v>#DIV/0!</v>
          </cell>
          <cell r="AD242" t="e">
            <v>#DIV/0!</v>
          </cell>
          <cell r="AE242" t="e">
            <v>#DIV/0!</v>
          </cell>
          <cell r="AF242" t="e">
            <v>#DIV/0!</v>
          </cell>
          <cell r="AG242" t="e">
            <v>#DIV/0!</v>
          </cell>
          <cell r="AH242" t="e">
            <v>#DIV/0!</v>
          </cell>
          <cell r="AI242" t="e">
            <v>#DIV/0!</v>
          </cell>
          <cell r="AJ242" t="e">
            <v>#DIV/0!</v>
          </cell>
          <cell r="AK242" t="e">
            <v>#DIV/0!</v>
          </cell>
          <cell r="AL242" t="e">
            <v>#DIV/0!</v>
          </cell>
          <cell r="AM242" t="e">
            <v>#DIV/0!</v>
          </cell>
          <cell r="AN242" t="e">
            <v>#DIV/0!</v>
          </cell>
          <cell r="AO242" t="e">
            <v>#DIV/0!</v>
          </cell>
          <cell r="AP242" t="e">
            <v>#DIV/0!</v>
          </cell>
          <cell r="AQ242" t="e">
            <v>#DIV/0!</v>
          </cell>
          <cell r="AR242" t="e">
            <v>#DIV/0!</v>
          </cell>
          <cell r="AS242" t="e">
            <v>#DIV/0!</v>
          </cell>
          <cell r="AT242" t="e">
            <v>#DIV/0!</v>
          </cell>
          <cell r="AU242" t="e">
            <v>#DIV/0!</v>
          </cell>
          <cell r="AV242" t="e">
            <v>#DIV/0!</v>
          </cell>
          <cell r="AW242" t="e">
            <v>#DIV/0!</v>
          </cell>
          <cell r="AX242" t="e">
            <v>#DIV/0!</v>
          </cell>
          <cell r="AY242" t="e">
            <v>#DIV/0!</v>
          </cell>
          <cell r="AZ242" t="e">
            <v>#DIV/0!</v>
          </cell>
          <cell r="BA242" t="e">
            <v>#DIV/0!</v>
          </cell>
          <cell r="BB242">
            <v>8.7272727272727238E-2</v>
          </cell>
          <cell r="BC242">
            <v>3.0671859785783784E-2</v>
          </cell>
          <cell r="BD242">
            <v>-7.5749318801089927E-2</v>
          </cell>
          <cell r="BE242">
            <v>-5.1751176163094624E-2</v>
          </cell>
          <cell r="BF242">
            <v>-3.5011416766336838E-2</v>
          </cell>
          <cell r="BG242">
            <v>3.6953316953316918E-2</v>
          </cell>
          <cell r="BH242">
            <v>1.5736920886422541E-2</v>
          </cell>
          <cell r="BI242">
            <v>6.289319351539968E-3</v>
          </cell>
          <cell r="BJ242">
            <v>1.3108930987821323E-2</v>
          </cell>
          <cell r="BK242">
            <v>1.8479599652610579E-2</v>
          </cell>
          <cell r="BL242">
            <v>5.6887155689816442E-2</v>
          </cell>
          <cell r="BM242">
            <v>6.6044634621681836E-2</v>
          </cell>
          <cell r="BN242">
            <v>8.7272727272727238E-2</v>
          </cell>
          <cell r="BO242">
            <v>-7.3230268510985092E-3</v>
          </cell>
          <cell r="BP242">
            <v>-0.38869005010737284</v>
          </cell>
          <cell r="BQ242">
            <v>9.7810898928737504E-3</v>
          </cell>
          <cell r="BR242">
            <v>4.7896440129449963E-2</v>
          </cell>
          <cell r="BS242">
            <v>0.71370143149284138</v>
          </cell>
          <cell r="BT242">
            <v>-0.26053237778346566</v>
          </cell>
          <cell r="BU242">
            <v>-0.33968381296166344</v>
          </cell>
          <cell r="BV242">
            <v>0.14815010291866731</v>
          </cell>
          <cell r="BW242">
            <v>5.3140043883110492E-2</v>
          </cell>
          <cell r="BX242">
            <v>0.22337943490916715</v>
          </cell>
          <cell r="BY242">
            <v>0.10586179892225174</v>
          </cell>
          <cell r="BZ242">
            <v>4.4321329639889266E-2</v>
          </cell>
          <cell r="CA242">
            <v>6.6411682892906873E-2</v>
          </cell>
          <cell r="CB242">
            <v>7.1253071253071287E-2</v>
          </cell>
          <cell r="CC242">
            <v>6.7122117847993157E-2</v>
          </cell>
          <cell r="CD242">
            <v>7.315133845746094E-2</v>
          </cell>
          <cell r="CE242">
            <v>7.3727433177619275E-2</v>
          </cell>
          <cell r="CF242">
            <v>7.5621383602023487E-2</v>
          </cell>
          <cell r="CG242">
            <v>7.2922106263242734E-2</v>
          </cell>
          <cell r="CH242">
            <v>7.2662698304839027E-2</v>
          </cell>
          <cell r="CI242">
            <v>7.6351105064215677E-2</v>
          </cell>
          <cell r="CJ242">
            <v>7.840238998322932E-2</v>
          </cell>
          <cell r="CK242">
            <v>7.6788434249771664E-2</v>
          </cell>
          <cell r="CL242">
            <v>4.4321329639889266E-2</v>
          </cell>
          <cell r="CM242">
            <v>8.8687150837988865E-2</v>
          </cell>
          <cell r="CN242">
            <v>7.9950031230480945E-2</v>
          </cell>
          <cell r="CO242">
            <v>5.3701015965166771E-2</v>
          </cell>
          <cell r="CP242">
            <v>9.4027202838557242E-2</v>
          </cell>
          <cell r="CQ242">
            <v>7.6505700700444323E-2</v>
          </cell>
          <cell r="CR242">
            <v>8.63650231307099E-2</v>
          </cell>
          <cell r="CS242">
            <v>4.232250148091754E-2</v>
          </cell>
          <cell r="CT242">
            <v>7.0751110521359434E-2</v>
          </cell>
          <cell r="CU242">
            <v>0.10451667954291301</v>
          </cell>
          <cell r="CV242">
            <v>9.6947274395249333E-2</v>
          </cell>
          <cell r="CW242">
            <v>5.7768458634100087E-2</v>
          </cell>
          <cell r="CX242">
            <v>0.15401069518716587</v>
          </cell>
          <cell r="CY242">
            <v>5.6816462399758037E-2</v>
          </cell>
          <cell r="CZ242">
            <v>7.1971191791633804E-2</v>
          </cell>
          <cell r="DA242">
            <v>4.1882332643202159E-2</v>
          </cell>
          <cell r="DB242">
            <v>6.6822735566495595E-2</v>
          </cell>
          <cell r="DC242">
            <v>7.7031822509448594E-2</v>
          </cell>
          <cell r="DD242">
            <v>8.1779125600202091E-2</v>
          </cell>
          <cell r="DE242">
            <v>7.6682577565632584E-2</v>
          </cell>
          <cell r="DF242">
            <v>8.192894922803487E-2</v>
          </cell>
          <cell r="DG242">
            <v>7.9639875845848293E-2</v>
          </cell>
          <cell r="DH242">
            <v>7.5486968197619839E-2</v>
          </cell>
          <cell r="DI242">
            <v>6.8248722255332114E-2</v>
          </cell>
          <cell r="DJ242">
            <v>0.15401069518716587</v>
          </cell>
          <cell r="DK242">
            <v>-6.9884977344022048E-2</v>
          </cell>
          <cell r="DL242">
            <v>0.10036858519988635</v>
          </cell>
          <cell r="DM242">
            <v>-0.16758241758241815</v>
          </cell>
          <cell r="DN242">
            <v>0.16544431178577496</v>
          </cell>
          <cell r="DO242">
            <v>0.12985393658710379</v>
          </cell>
          <cell r="DP242">
            <v>0.11529843145243418</v>
          </cell>
          <cell r="DQ242">
            <v>-9.8712446351894023E-3</v>
          </cell>
          <cell r="DR242">
            <v>0.12773494478016137</v>
          </cell>
          <cell r="DS242">
            <v>5.897138437741628E-2</v>
          </cell>
          <cell r="DT242">
            <v>-1.0817307692306944E-2</v>
          </cell>
          <cell r="DU242">
            <v>-0.32370517928287451</v>
          </cell>
        </row>
        <row r="243">
          <cell r="A243" t="str">
            <v>CE-TVDITE-211</v>
          </cell>
          <cell r="B243" t="str">
            <v>CE</v>
          </cell>
          <cell r="C243" t="str">
            <v>TVDITE</v>
          </cell>
          <cell r="D243">
            <v>211</v>
          </cell>
          <cell r="E243" t="str">
            <v>Costi di divisione</v>
          </cell>
          <cell r="F243">
            <v>0</v>
          </cell>
          <cell r="G243">
            <v>0</v>
          </cell>
          <cell r="H243">
            <v>0</v>
          </cell>
          <cell r="I243">
            <v>0</v>
          </cell>
          <cell r="R243">
            <v>0</v>
          </cell>
          <cell r="S243">
            <v>0</v>
          </cell>
          <cell r="T243">
            <v>0</v>
          </cell>
          <cell r="U243">
            <v>0</v>
          </cell>
          <cell r="V243">
            <v>0</v>
          </cell>
          <cell r="W243">
            <v>0</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cell r="AN243">
            <v>0</v>
          </cell>
          <cell r="AO243">
            <v>0</v>
          </cell>
          <cell r="AP243">
            <v>0</v>
          </cell>
          <cell r="AQ243">
            <v>0</v>
          </cell>
          <cell r="AR243">
            <v>0</v>
          </cell>
          <cell r="AS243">
            <v>0</v>
          </cell>
          <cell r="AT243">
            <v>0</v>
          </cell>
          <cell r="AU243">
            <v>0</v>
          </cell>
          <cell r="AV243">
            <v>0</v>
          </cell>
          <cell r="AW243">
            <v>0</v>
          </cell>
          <cell r="AX243">
            <v>0</v>
          </cell>
          <cell r="AY243">
            <v>0</v>
          </cell>
          <cell r="AZ243">
            <v>0</v>
          </cell>
          <cell r="BA243">
            <v>0</v>
          </cell>
          <cell r="BG243">
            <v>0</v>
          </cell>
          <cell r="BH243">
            <v>0</v>
          </cell>
          <cell r="BI243">
            <v>0</v>
          </cell>
          <cell r="BJ243">
            <v>0</v>
          </cell>
          <cell r="BK243">
            <v>0</v>
          </cell>
          <cell r="BL243">
            <v>0</v>
          </cell>
          <cell r="BM243">
            <v>0</v>
          </cell>
          <cell r="BN243">
            <v>0</v>
          </cell>
          <cell r="BO243">
            <v>0</v>
          </cell>
          <cell r="BP243">
            <v>0</v>
          </cell>
          <cell r="BQ243">
            <v>0</v>
          </cell>
          <cell r="BR243">
            <v>0</v>
          </cell>
          <cell r="BS243">
            <v>0</v>
          </cell>
          <cell r="BT243">
            <v>0</v>
          </cell>
          <cell r="BU243">
            <v>0</v>
          </cell>
          <cell r="BV243">
            <v>0</v>
          </cell>
          <cell r="BW243">
            <v>0</v>
          </cell>
          <cell r="BX243">
            <v>0</v>
          </cell>
          <cell r="BY243">
            <v>0</v>
          </cell>
          <cell r="CD243">
            <v>0</v>
          </cell>
          <cell r="CE243">
            <v>0</v>
          </cell>
          <cell r="CF243">
            <v>0</v>
          </cell>
          <cell r="CG243">
            <v>0</v>
          </cell>
          <cell r="CH243">
            <v>0</v>
          </cell>
          <cell r="CI243">
            <v>0</v>
          </cell>
          <cell r="CL243">
            <v>0</v>
          </cell>
          <cell r="CM243">
            <v>0</v>
          </cell>
          <cell r="CN243">
            <v>0</v>
          </cell>
          <cell r="CO243">
            <v>0</v>
          </cell>
          <cell r="CP243">
            <v>0</v>
          </cell>
          <cell r="CQ243">
            <v>0</v>
          </cell>
          <cell r="CR243">
            <v>0</v>
          </cell>
          <cell r="CS243">
            <v>0</v>
          </cell>
          <cell r="CT243">
            <v>0</v>
          </cell>
          <cell r="CU243">
            <v>0</v>
          </cell>
          <cell r="CV243">
            <v>0</v>
          </cell>
          <cell r="CW243">
            <v>0</v>
          </cell>
          <cell r="DJ243">
            <v>0</v>
          </cell>
          <cell r="DK243">
            <v>0</v>
          </cell>
          <cell r="DL243">
            <v>0</v>
          </cell>
          <cell r="DM243">
            <v>0</v>
          </cell>
          <cell r="DN243">
            <v>0</v>
          </cell>
          <cell r="DO243">
            <v>0</v>
          </cell>
          <cell r="DP243">
            <v>0</v>
          </cell>
          <cell r="DQ243">
            <v>0</v>
          </cell>
          <cell r="DR243">
            <v>0</v>
          </cell>
          <cell r="DS243">
            <v>0</v>
          </cell>
          <cell r="DT243">
            <v>0</v>
          </cell>
          <cell r="DU243">
            <v>0</v>
          </cell>
        </row>
        <row r="244">
          <cell r="A244" t="str">
            <v>CE-TVDITE-212</v>
          </cell>
          <cell r="B244" t="str">
            <v>CE</v>
          </cell>
          <cell r="C244" t="str">
            <v>TVDITE</v>
          </cell>
          <cell r="D244">
            <v>212</v>
          </cell>
          <cell r="E244" t="str">
            <v>Risultato di divisione</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cell r="AP244">
            <v>0</v>
          </cell>
          <cell r="AQ244">
            <v>0</v>
          </cell>
          <cell r="AR244">
            <v>0</v>
          </cell>
          <cell r="AS244">
            <v>0</v>
          </cell>
          <cell r="AT244">
            <v>0</v>
          </cell>
          <cell r="AU244">
            <v>0</v>
          </cell>
          <cell r="AV244">
            <v>0</v>
          </cell>
          <cell r="AW244">
            <v>0</v>
          </cell>
          <cell r="AX244">
            <v>0</v>
          </cell>
          <cell r="AY244">
            <v>0</v>
          </cell>
          <cell r="AZ244">
            <v>0</v>
          </cell>
          <cell r="BA244">
            <v>0</v>
          </cell>
          <cell r="BB244">
            <v>1.4399999999999994E-2</v>
          </cell>
          <cell r="BC244">
            <v>1.2599999999999979E-2</v>
          </cell>
          <cell r="BD244">
            <v>-4.1700000000000001E-2</v>
          </cell>
          <cell r="BE244">
            <v>-3.9600000000000003E-2</v>
          </cell>
          <cell r="BF244">
            <v>-3.2199999999999986E-2</v>
          </cell>
          <cell r="BG244">
            <v>3.7599999999999967E-2</v>
          </cell>
          <cell r="BH244">
            <v>1.7241999999999993E-2</v>
          </cell>
          <cell r="BI244">
            <v>7.0789999999999742E-3</v>
          </cell>
          <cell r="BJ244">
            <v>1.5499999999999931E-2</v>
          </cell>
          <cell r="BK244">
            <v>2.5236000000000147E-2</v>
          </cell>
          <cell r="BL244">
            <v>9.5607000000000178E-2</v>
          </cell>
          <cell r="BM244">
            <v>0.13652556000000013</v>
          </cell>
          <cell r="BN244">
            <v>1.4399999999999994E-2</v>
          </cell>
          <cell r="BO244">
            <v>-1.8000000000000134E-3</v>
          </cell>
          <cell r="BP244">
            <v>-5.429999999999998E-2</v>
          </cell>
          <cell r="BQ244">
            <v>2.0999999999999942E-3</v>
          </cell>
          <cell r="BR244">
            <v>7.4000000000000177E-3</v>
          </cell>
          <cell r="BS244">
            <v>6.9799999999999959E-2</v>
          </cell>
          <cell r="BT244">
            <v>-2.0357999999999973E-2</v>
          </cell>
          <cell r="BU244">
            <v>-1.0163000000000019E-2</v>
          </cell>
          <cell r="BV244">
            <v>8.4209999999999563E-3</v>
          </cell>
          <cell r="BW244">
            <v>9.7360000000002167E-3</v>
          </cell>
          <cell r="BX244">
            <v>7.0371000000000017E-2</v>
          </cell>
          <cell r="BY244">
            <v>4.0918559999999993E-2</v>
          </cell>
          <cell r="BZ244">
            <v>6.4000000000000098E-3</v>
          </cell>
          <cell r="CA244">
            <v>1.9100000000000016E-2</v>
          </cell>
          <cell r="CB244">
            <v>3.1900000000000012E-2</v>
          </cell>
          <cell r="CC244">
            <v>3.9299999999999995E-2</v>
          </cell>
          <cell r="CD244">
            <v>5.5200000000000027E-2</v>
          </cell>
          <cell r="CE244">
            <v>6.7170999999999953E-2</v>
          </cell>
          <cell r="CF244">
            <v>8.1042000000000142E-2</v>
          </cell>
          <cell r="CG244">
            <v>8.504300000000016E-2</v>
          </cell>
          <cell r="CH244">
            <v>9.6239999999999978E-2</v>
          </cell>
          <cell r="CI244">
            <v>0.11436800000000007</v>
          </cell>
          <cell r="CJ244">
            <v>0.13043100000000013</v>
          </cell>
          <cell r="CK244">
            <v>0.13858600000000015</v>
          </cell>
          <cell r="CL244">
            <v>6.4000000000000098E-3</v>
          </cell>
          <cell r="CM244">
            <v>1.2700000000000006E-2</v>
          </cell>
          <cell r="CN244">
            <v>1.2799999999999995E-2</v>
          </cell>
          <cell r="CO244">
            <v>7.399999999999983E-3</v>
          </cell>
          <cell r="CP244">
            <v>1.5900000000000032E-2</v>
          </cell>
          <cell r="CQ244">
            <v>1.1970999999999919E-2</v>
          </cell>
          <cell r="CR244">
            <v>1.3871000000000196E-2</v>
          </cell>
          <cell r="CS244">
            <v>4.0010000000000184E-3</v>
          </cell>
          <cell r="CT244">
            <v>1.1196999999999818E-2</v>
          </cell>
          <cell r="CU244">
            <v>1.8128000000000088E-2</v>
          </cell>
          <cell r="CV244">
            <v>1.6063000000000077E-2</v>
          </cell>
          <cell r="CW244">
            <v>8.1550000000000095E-3</v>
          </cell>
          <cell r="CX244">
            <v>0.11520000000000007</v>
          </cell>
          <cell r="CY244">
            <v>7.5100000000000181E-2</v>
          </cell>
          <cell r="CZ244">
            <v>0.14590000000000006</v>
          </cell>
          <cell r="DA244">
            <v>9.7099999999999881E-2</v>
          </cell>
          <cell r="DB244">
            <v>0.19409999999999974</v>
          </cell>
          <cell r="DC244">
            <v>0.26699999999999979</v>
          </cell>
          <cell r="DD244">
            <v>0.32359999999999967</v>
          </cell>
          <cell r="DE244">
            <v>0.32130000000000059</v>
          </cell>
          <cell r="DF244">
            <v>0.38260000000000005</v>
          </cell>
          <cell r="DG244">
            <v>0.41309999999999969</v>
          </cell>
          <cell r="DH244">
            <v>0.41039999999999982</v>
          </cell>
          <cell r="DI244">
            <v>0.37789999999999946</v>
          </cell>
          <cell r="DJ244">
            <v>0.11520000000000007</v>
          </cell>
          <cell r="DK244">
            <v>-4.0099999999999858E-2</v>
          </cell>
          <cell r="DL244">
            <v>7.0799999999999835E-2</v>
          </cell>
          <cell r="DM244">
            <v>-4.8800000000000149E-2</v>
          </cell>
          <cell r="DN244">
            <v>9.6999999999999864E-2</v>
          </cell>
          <cell r="DO244">
            <v>7.2900000000000048E-2</v>
          </cell>
          <cell r="DP244">
            <v>5.6599999999999928E-2</v>
          </cell>
          <cell r="DQ244">
            <v>-2.2999999999991361E-3</v>
          </cell>
          <cell r="DR244">
            <v>6.1299999999999411E-2</v>
          </cell>
          <cell r="DS244">
            <v>3.0499999999999694E-2</v>
          </cell>
          <cell r="DT244">
            <v>-2.6999999999998137E-3</v>
          </cell>
          <cell r="DU244">
            <v>-3.2500000000000473E-2</v>
          </cell>
          <cell r="DV244">
            <v>0</v>
          </cell>
          <cell r="DW244">
            <v>0</v>
          </cell>
          <cell r="DX244">
            <v>0</v>
          </cell>
          <cell r="DY244">
            <v>0</v>
          </cell>
        </row>
        <row r="245">
          <cell r="A245" t="str">
            <v>CE-TVDITE-213</v>
          </cell>
          <cell r="B245" t="str">
            <v>CE</v>
          </cell>
          <cell r="C245" t="str">
            <v>TVDITE</v>
          </cell>
          <cell r="D245">
            <v>213</v>
          </cell>
          <cell r="E245" t="str">
            <v>RD %</v>
          </cell>
          <cell r="F245" t="e">
            <v>#DIV/0!</v>
          </cell>
          <cell r="G245" t="e">
            <v>#DIV/0!</v>
          </cell>
          <cell r="H245" t="e">
            <v>#DIV/0!</v>
          </cell>
          <cell r="I245" t="e">
            <v>#DIV/0!</v>
          </cell>
          <cell r="J245" t="e">
            <v>#DIV/0!</v>
          </cell>
          <cell r="K245" t="e">
            <v>#DIV/0!</v>
          </cell>
          <cell r="L245" t="e">
            <v>#DIV/0!</v>
          </cell>
          <cell r="M245" t="e">
            <v>#DIV/0!</v>
          </cell>
          <cell r="N245" t="e">
            <v>#DIV/0!</v>
          </cell>
          <cell r="O245" t="e">
            <v>#DIV/0!</v>
          </cell>
          <cell r="P245" t="e">
            <v>#DIV/0!</v>
          </cell>
          <cell r="Q245" t="e">
            <v>#DIV/0!</v>
          </cell>
          <cell r="R245" t="e">
            <v>#DIV/0!</v>
          </cell>
          <cell r="S245" t="e">
            <v>#DIV/0!</v>
          </cell>
          <cell r="T245" t="e">
            <v>#DIV/0!</v>
          </cell>
          <cell r="U245" t="e">
            <v>#DIV/0!</v>
          </cell>
          <cell r="V245" t="e">
            <v>#DIV/0!</v>
          </cell>
          <cell r="W245" t="e">
            <v>#DIV/0!</v>
          </cell>
          <cell r="X245" t="e">
            <v>#DIV/0!</v>
          </cell>
          <cell r="Y245" t="e">
            <v>#DIV/0!</v>
          </cell>
          <cell r="Z245" t="e">
            <v>#DIV/0!</v>
          </cell>
          <cell r="AA245" t="e">
            <v>#DIV/0!</v>
          </cell>
          <cell r="AB245" t="e">
            <v>#DIV/0!</v>
          </cell>
          <cell r="AC245" t="e">
            <v>#DIV/0!</v>
          </cell>
          <cell r="AD245" t="e">
            <v>#DIV/0!</v>
          </cell>
          <cell r="AE245" t="e">
            <v>#DIV/0!</v>
          </cell>
          <cell r="AF245" t="e">
            <v>#DIV/0!</v>
          </cell>
          <cell r="AG245" t="e">
            <v>#DIV/0!</v>
          </cell>
          <cell r="AH245" t="e">
            <v>#DIV/0!</v>
          </cell>
          <cell r="AI245" t="e">
            <v>#DIV/0!</v>
          </cell>
          <cell r="AJ245" t="e">
            <v>#DIV/0!</v>
          </cell>
          <cell r="AK245" t="e">
            <v>#DIV/0!</v>
          </cell>
          <cell r="AL245" t="e">
            <v>#DIV/0!</v>
          </cell>
          <cell r="AM245" t="e">
            <v>#DIV/0!</v>
          </cell>
          <cell r="AN245" t="e">
            <v>#DIV/0!</v>
          </cell>
          <cell r="AO245" t="e">
            <v>#DIV/0!</v>
          </cell>
          <cell r="AP245" t="e">
            <v>#DIV/0!</v>
          </cell>
          <cell r="AQ245" t="e">
            <v>#DIV/0!</v>
          </cell>
          <cell r="AR245" t="e">
            <v>#DIV/0!</v>
          </cell>
          <cell r="AS245" t="e">
            <v>#DIV/0!</v>
          </cell>
          <cell r="AT245" t="e">
            <v>#DIV/0!</v>
          </cell>
          <cell r="AU245" t="e">
            <v>#DIV/0!</v>
          </cell>
          <cell r="AV245" t="e">
            <v>#DIV/0!</v>
          </cell>
          <cell r="AW245" t="e">
            <v>#DIV/0!</v>
          </cell>
          <cell r="AX245" t="e">
            <v>#DIV/0!</v>
          </cell>
          <cell r="AY245" t="e">
            <v>#DIV/0!</v>
          </cell>
          <cell r="AZ245" t="e">
            <v>#DIV/0!</v>
          </cell>
          <cell r="BA245" t="e">
            <v>#DIV/0!</v>
          </cell>
          <cell r="BB245">
            <v>8.7272727272727238E-2</v>
          </cell>
          <cell r="BC245">
            <v>3.0671859785783784E-2</v>
          </cell>
          <cell r="BD245">
            <v>-7.5749318801089927E-2</v>
          </cell>
          <cell r="BE245">
            <v>-5.1751176163094624E-2</v>
          </cell>
          <cell r="BF245">
            <v>-3.5011416766336838E-2</v>
          </cell>
          <cell r="BG245">
            <v>3.6953316953316918E-2</v>
          </cell>
          <cell r="BH245">
            <v>1.5736920886422541E-2</v>
          </cell>
          <cell r="BI245">
            <v>6.289319351539968E-3</v>
          </cell>
          <cell r="BJ245">
            <v>1.3108930987821323E-2</v>
          </cell>
          <cell r="BK245">
            <v>1.8479599652610579E-2</v>
          </cell>
          <cell r="BL245">
            <v>5.6887155689816442E-2</v>
          </cell>
          <cell r="BM245">
            <v>6.6044634621681836E-2</v>
          </cell>
          <cell r="BN245">
            <v>8.7272727272727238E-2</v>
          </cell>
          <cell r="BO245">
            <v>-7.3230268510985092E-3</v>
          </cell>
          <cell r="BP245">
            <v>-0.38869005010737284</v>
          </cell>
          <cell r="BQ245">
            <v>9.7810898928737504E-3</v>
          </cell>
          <cell r="BR245">
            <v>4.7896440129449963E-2</v>
          </cell>
          <cell r="BS245">
            <v>0.71370143149284138</v>
          </cell>
          <cell r="BT245">
            <v>-0.26053237778346566</v>
          </cell>
          <cell r="BU245">
            <v>-0.33968381296166344</v>
          </cell>
          <cell r="BV245">
            <v>0.14815010291866731</v>
          </cell>
          <cell r="BW245">
            <v>5.3140043883110492E-2</v>
          </cell>
          <cell r="BX245">
            <v>0.22337943490916715</v>
          </cell>
          <cell r="BY245">
            <v>0.10586179892225174</v>
          </cell>
          <cell r="BZ245">
            <v>4.4321329639889266E-2</v>
          </cell>
          <cell r="CA245">
            <v>6.6411682892906873E-2</v>
          </cell>
          <cell r="CB245">
            <v>7.1253071253071287E-2</v>
          </cell>
          <cell r="CC245">
            <v>6.7122117847993157E-2</v>
          </cell>
          <cell r="CD245">
            <v>7.315133845746094E-2</v>
          </cell>
          <cell r="CE245">
            <v>7.3727433177619275E-2</v>
          </cell>
          <cell r="CF245">
            <v>7.5621383602023487E-2</v>
          </cell>
          <cell r="CG245">
            <v>7.2922106263242734E-2</v>
          </cell>
          <cell r="CH245">
            <v>7.2662698304839027E-2</v>
          </cell>
          <cell r="CI245">
            <v>7.6351105064215677E-2</v>
          </cell>
          <cell r="CJ245">
            <v>7.840238998322932E-2</v>
          </cell>
          <cell r="CK245">
            <v>7.6788434249771664E-2</v>
          </cell>
          <cell r="CL245">
            <v>4.4321329639889266E-2</v>
          </cell>
          <cell r="CM245">
            <v>8.8687150837988865E-2</v>
          </cell>
          <cell r="CN245">
            <v>7.9950031230480945E-2</v>
          </cell>
          <cell r="CO245">
            <v>5.3701015965166771E-2</v>
          </cell>
          <cell r="CP245">
            <v>9.4027202838557242E-2</v>
          </cell>
          <cell r="CQ245">
            <v>7.6505700700444323E-2</v>
          </cell>
          <cell r="CR245">
            <v>8.63650231307099E-2</v>
          </cell>
          <cell r="CS245">
            <v>4.232250148091754E-2</v>
          </cell>
          <cell r="CT245">
            <v>7.0751110521359434E-2</v>
          </cell>
          <cell r="CU245">
            <v>0.10451667954291301</v>
          </cell>
          <cell r="CV245">
            <v>9.6947274395249333E-2</v>
          </cell>
          <cell r="CW245">
            <v>5.7768458634100087E-2</v>
          </cell>
          <cell r="CX245">
            <v>0.15401069518716587</v>
          </cell>
          <cell r="CY245">
            <v>5.6816462399758037E-2</v>
          </cell>
          <cell r="CZ245">
            <v>7.1971191791633804E-2</v>
          </cell>
          <cell r="DA245">
            <v>4.1882332643202159E-2</v>
          </cell>
          <cell r="DB245">
            <v>6.6822735566495595E-2</v>
          </cell>
          <cell r="DC245">
            <v>7.7031822509448594E-2</v>
          </cell>
          <cell r="DD245">
            <v>8.1779125600202091E-2</v>
          </cell>
          <cell r="DE245">
            <v>7.6682577565632584E-2</v>
          </cell>
          <cell r="DF245">
            <v>8.192894922803487E-2</v>
          </cell>
          <cell r="DG245">
            <v>7.9639875845848293E-2</v>
          </cell>
          <cell r="DH245">
            <v>7.5486968197619839E-2</v>
          </cell>
          <cell r="DI245">
            <v>6.8248722255332114E-2</v>
          </cell>
          <cell r="DJ245">
            <v>0.15401069518716587</v>
          </cell>
          <cell r="DK245">
            <v>-6.9884977344022048E-2</v>
          </cell>
          <cell r="DL245">
            <v>0.10036858519988635</v>
          </cell>
          <cell r="DM245">
            <v>-0.16758241758241815</v>
          </cell>
          <cell r="DN245">
            <v>0.16544431178577496</v>
          </cell>
          <cell r="DO245">
            <v>0.12985393658710379</v>
          </cell>
          <cell r="DP245">
            <v>0.11529843145243418</v>
          </cell>
          <cell r="DQ245">
            <v>-9.8712446351894023E-3</v>
          </cell>
          <cell r="DR245">
            <v>0.12773494478016137</v>
          </cell>
          <cell r="DS245">
            <v>5.897138437741628E-2</v>
          </cell>
          <cell r="DT245">
            <v>-1.0817307692306944E-2</v>
          </cell>
          <cell r="DU245">
            <v>-0.32370517928287451</v>
          </cell>
          <cell r="DV245" t="e">
            <v>#DIV/0!</v>
          </cell>
          <cell r="DW245" t="e">
            <v>#DIV/0!</v>
          </cell>
          <cell r="DX245" t="e">
            <v>#DIV/0!</v>
          </cell>
          <cell r="DY245" t="e">
            <v>#DIV/0!</v>
          </cell>
        </row>
        <row r="246">
          <cell r="A246" t="str">
            <v>CE-TVDITE-220</v>
          </cell>
          <cell r="B246" t="str">
            <v>CE</v>
          </cell>
          <cell r="C246" t="str">
            <v>TVDITE</v>
          </cell>
          <cell r="D246">
            <v>220</v>
          </cell>
          <cell r="E246" t="str">
            <v>Spese Generali</v>
          </cell>
          <cell r="F246">
            <v>0</v>
          </cell>
          <cell r="G246">
            <v>0</v>
          </cell>
          <cell r="H246">
            <v>0</v>
          </cell>
          <cell r="I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-1.7299999999999999E-2</v>
          </cell>
          <cell r="BC246">
            <v>-3.8006999999999999E-2</v>
          </cell>
          <cell r="BD246">
            <v>-5.3068999999999998E-2</v>
          </cell>
          <cell r="BE246">
            <v>-6.7480999999999999E-2</v>
          </cell>
          <cell r="BF246">
            <v>-8.1799999999999998E-2</v>
          </cell>
          <cell r="BG246">
            <v>-9.2757999999999993E-2</v>
          </cell>
          <cell r="BH246">
            <v>-0.103695</v>
          </cell>
          <cell r="BI246">
            <v>-0.109504</v>
          </cell>
          <cell r="BJ246">
            <v>-0.11799999999999999</v>
          </cell>
          <cell r="BK246">
            <v>-0.13001199999999999</v>
          </cell>
          <cell r="BL246">
            <v>-0.150612</v>
          </cell>
          <cell r="BM246">
            <v>-0.18605297999999998</v>
          </cell>
          <cell r="BN246">
            <v>-1.7299999999999999E-2</v>
          </cell>
          <cell r="BO246">
            <v>-2.0707E-2</v>
          </cell>
          <cell r="BP246">
            <v>-1.5061999999999999E-2</v>
          </cell>
          <cell r="BQ246">
            <v>-1.4412000000000001E-2</v>
          </cell>
          <cell r="BR246">
            <v>-1.4318999999999998E-2</v>
          </cell>
          <cell r="BS246">
            <v>-1.0957999999999996E-2</v>
          </cell>
          <cell r="BT246">
            <v>-1.0937000000000002E-2</v>
          </cell>
          <cell r="BU246">
            <v>-5.8090000000000086E-3</v>
          </cell>
          <cell r="BV246">
            <v>-8.4959999999999897E-3</v>
          </cell>
          <cell r="BW246">
            <v>-1.2011999999999995E-2</v>
          </cell>
          <cell r="BX246">
            <v>-2.0600000000000007E-2</v>
          </cell>
          <cell r="BY246">
            <v>-3.5440979999999983E-2</v>
          </cell>
          <cell r="BZ246">
            <v>-1.4200000000000001E-2</v>
          </cell>
          <cell r="CA246">
            <v>-2.9600000000000001E-2</v>
          </cell>
          <cell r="CB246">
            <v>-4.5400000000000003E-2</v>
          </cell>
          <cell r="CC246">
            <v>-5.9700000000000003E-2</v>
          </cell>
          <cell r="CD246">
            <v>-6.9500000000000006E-2</v>
          </cell>
          <cell r="CE246">
            <v>-8.3072999999999994E-2</v>
          </cell>
          <cell r="CF246">
            <v>-9.6606999999999998E-2</v>
          </cell>
          <cell r="CG246">
            <v>-0.106132</v>
          </cell>
          <cell r="CH246">
            <v>-0.119933</v>
          </cell>
          <cell r="CI246">
            <v>-0.133824</v>
          </cell>
          <cell r="CJ246">
            <v>-0.14721799999999999</v>
          </cell>
          <cell r="CK246">
            <v>-0.15986</v>
          </cell>
          <cell r="CL246">
            <v>-1.4200000000000001E-2</v>
          </cell>
          <cell r="CM246">
            <v>-1.54E-2</v>
          </cell>
          <cell r="CN246">
            <v>-1.5800000000000002E-2</v>
          </cell>
          <cell r="CO246">
            <v>-1.43E-2</v>
          </cell>
          <cell r="CP246">
            <v>-9.8000000000000032E-3</v>
          </cell>
          <cell r="CQ246">
            <v>-1.3572999999999988E-2</v>
          </cell>
          <cell r="CR246">
            <v>-1.3534000000000004E-2</v>
          </cell>
          <cell r="CS246">
            <v>-9.5250000000000057E-3</v>
          </cell>
          <cell r="CT246">
            <v>-1.3800999999999994E-2</v>
          </cell>
          <cell r="CU246">
            <v>-1.3891000000000001E-2</v>
          </cell>
          <cell r="CV246">
            <v>-1.3393999999999989E-2</v>
          </cell>
          <cell r="CW246">
            <v>-1.2642000000000014E-2</v>
          </cell>
          <cell r="CX246">
            <v>-7.5399999999999995E-2</v>
          </cell>
          <cell r="CY246">
            <v>-0.13059999999999999</v>
          </cell>
          <cell r="CZ246">
            <v>-0.1842</v>
          </cell>
          <cell r="DA246">
            <v>-0.2137</v>
          </cell>
          <cell r="DB246">
            <v>-0.25390000000000001</v>
          </cell>
          <cell r="DC246">
            <v>-0.29549999999999998</v>
          </cell>
          <cell r="DD246">
            <v>-0.33300000000000002</v>
          </cell>
          <cell r="DE246">
            <v>-0.35720000000000002</v>
          </cell>
          <cell r="DF246">
            <v>-0.38829999999999998</v>
          </cell>
          <cell r="DG246">
            <v>-0.42649999999999999</v>
          </cell>
          <cell r="DH246">
            <v>-0.44840000000000002</v>
          </cell>
          <cell r="DI246">
            <v>-0.45839999999999997</v>
          </cell>
          <cell r="DJ246">
            <v>-7.5399999999999995E-2</v>
          </cell>
          <cell r="DK246">
            <v>-5.5199999999999999E-2</v>
          </cell>
          <cell r="DL246">
            <v>-5.3600000000000009E-2</v>
          </cell>
          <cell r="DM246">
            <v>-2.9499999999999998E-2</v>
          </cell>
          <cell r="DN246">
            <v>-4.0200000000000014E-2</v>
          </cell>
          <cell r="DO246">
            <v>-4.159999999999997E-2</v>
          </cell>
          <cell r="DP246">
            <v>-3.7500000000000033E-2</v>
          </cell>
          <cell r="DQ246">
            <v>-2.4199999999999999E-2</v>
          </cell>
          <cell r="DR246">
            <v>-3.1099999999999961E-2</v>
          </cell>
          <cell r="DS246">
            <v>-3.8200000000000012E-2</v>
          </cell>
          <cell r="DT246">
            <v>-2.1900000000000031E-2</v>
          </cell>
          <cell r="DU246">
            <v>-9.9999999999999534E-3</v>
          </cell>
        </row>
        <row r="247">
          <cell r="A247" t="str">
            <v>CE-TVDITE-230</v>
          </cell>
          <cell r="B247" t="str">
            <v>CE</v>
          </cell>
          <cell r="C247" t="str">
            <v>TVDITE</v>
          </cell>
          <cell r="D247">
            <v>230</v>
          </cell>
          <cell r="E247" t="str">
            <v>Risultato Operativo pre IAS</v>
          </cell>
          <cell r="F247">
            <v>0</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-2.900000000000005E-3</v>
          </cell>
          <cell r="BC247">
            <v>-2.540700000000002E-2</v>
          </cell>
          <cell r="BD247">
            <v>-9.4768999999999992E-2</v>
          </cell>
          <cell r="BE247">
            <v>-0.10708100000000001</v>
          </cell>
          <cell r="BF247">
            <v>-0.11399999999999999</v>
          </cell>
          <cell r="BG247">
            <v>-5.5158000000000026E-2</v>
          </cell>
          <cell r="BH247">
            <v>-8.6453000000000002E-2</v>
          </cell>
          <cell r="BI247">
            <v>-0.10242500000000003</v>
          </cell>
          <cell r="BJ247">
            <v>-0.10250000000000006</v>
          </cell>
          <cell r="BK247">
            <v>-0.10477599999999984</v>
          </cell>
          <cell r="BL247">
            <v>-5.5004999999999818E-2</v>
          </cell>
          <cell r="BM247">
            <v>-4.952741999999985E-2</v>
          </cell>
          <cell r="BN247">
            <v>-2.900000000000005E-3</v>
          </cell>
          <cell r="BO247">
            <v>-2.2507000000000013E-2</v>
          </cell>
          <cell r="BP247">
            <v>-6.9361999999999979E-2</v>
          </cell>
          <cell r="BQ247">
            <v>-1.2312000000000007E-2</v>
          </cell>
          <cell r="BR247">
            <v>-6.9189999999999807E-3</v>
          </cell>
          <cell r="BS247">
            <v>5.8841999999999964E-2</v>
          </cell>
          <cell r="BT247">
            <v>-3.1294999999999976E-2</v>
          </cell>
          <cell r="BU247">
            <v>-1.5972000000000028E-2</v>
          </cell>
          <cell r="BV247">
            <v>-7.5000000000033373E-5</v>
          </cell>
          <cell r="BW247">
            <v>-2.2759999999997782E-3</v>
          </cell>
          <cell r="BX247">
            <v>4.977100000000001E-2</v>
          </cell>
          <cell r="BY247">
            <v>5.4775800000000097E-3</v>
          </cell>
          <cell r="BZ247">
            <v>-7.799999999999991E-3</v>
          </cell>
          <cell r="CA247">
            <v>-1.0499999999999985E-2</v>
          </cell>
          <cell r="CB247">
            <v>-1.3499999999999991E-2</v>
          </cell>
          <cell r="CC247">
            <v>-2.0400000000000008E-2</v>
          </cell>
          <cell r="CD247">
            <v>-1.4299999999999979E-2</v>
          </cell>
          <cell r="CE247">
            <v>-1.5902000000000041E-2</v>
          </cell>
          <cell r="CF247">
            <v>-1.5564999999999857E-2</v>
          </cell>
          <cell r="CG247">
            <v>-2.1088999999999844E-2</v>
          </cell>
          <cell r="CH247">
            <v>-2.369300000000002E-2</v>
          </cell>
          <cell r="CI247">
            <v>-1.9455999999999932E-2</v>
          </cell>
          <cell r="CJ247">
            <v>-1.6786999999999858E-2</v>
          </cell>
          <cell r="CK247">
            <v>-2.1273999999999849E-2</v>
          </cell>
          <cell r="CL247">
            <v>-7.799999999999991E-3</v>
          </cell>
          <cell r="CM247">
            <v>-2.6999999999999941E-3</v>
          </cell>
          <cell r="CN247">
            <v>-3.0000000000000061E-3</v>
          </cell>
          <cell r="CO247">
            <v>-6.9000000000000172E-3</v>
          </cell>
          <cell r="CP247">
            <v>6.100000000000029E-3</v>
          </cell>
          <cell r="CQ247">
            <v>-1.6020000000000686E-3</v>
          </cell>
          <cell r="CR247">
            <v>3.3700000000019131E-4</v>
          </cell>
          <cell r="CS247">
            <v>-5.5239999999999873E-3</v>
          </cell>
          <cell r="CT247">
            <v>-2.6040000000001756E-3</v>
          </cell>
          <cell r="CU247">
            <v>4.2370000000000879E-3</v>
          </cell>
          <cell r="CV247">
            <v>2.669000000000088E-3</v>
          </cell>
          <cell r="CW247">
            <v>-4.4870000000000049E-3</v>
          </cell>
          <cell r="CX247">
            <v>3.9800000000000071E-2</v>
          </cell>
          <cell r="CY247">
            <v>-5.5499999999999813E-2</v>
          </cell>
          <cell r="CZ247">
            <v>-3.8299999999999945E-2</v>
          </cell>
          <cell r="DA247">
            <v>-0.11660000000000012</v>
          </cell>
          <cell r="DB247">
            <v>-5.980000000000027E-2</v>
          </cell>
          <cell r="DC247">
            <v>-2.8500000000000192E-2</v>
          </cell>
          <cell r="DD247">
            <v>-9.4000000000003525E-3</v>
          </cell>
          <cell r="DE247">
            <v>-3.5899999999999432E-2</v>
          </cell>
          <cell r="DF247">
            <v>-5.6999999999999273E-3</v>
          </cell>
          <cell r="DG247">
            <v>-1.3400000000000301E-2</v>
          </cell>
          <cell r="DH247">
            <v>-3.80000000000002E-2</v>
          </cell>
          <cell r="DI247">
            <v>-8.0500000000000516E-2</v>
          </cell>
          <cell r="DJ247">
            <v>3.9800000000000071E-2</v>
          </cell>
          <cell r="DK247">
            <v>-9.5299999999999857E-2</v>
          </cell>
          <cell r="DL247">
            <v>1.7199999999999827E-2</v>
          </cell>
          <cell r="DM247">
            <v>-7.8300000000000147E-2</v>
          </cell>
          <cell r="DN247">
            <v>5.6799999999999851E-2</v>
          </cell>
          <cell r="DO247">
            <v>3.1300000000000078E-2</v>
          </cell>
          <cell r="DP247">
            <v>1.9099999999999895E-2</v>
          </cell>
          <cell r="DQ247">
            <v>-2.6499999999999135E-2</v>
          </cell>
          <cell r="DR247">
            <v>3.019999999999945E-2</v>
          </cell>
          <cell r="DS247">
            <v>-7.7000000000003177E-3</v>
          </cell>
          <cell r="DT247">
            <v>-2.4599999999999844E-2</v>
          </cell>
          <cell r="DU247">
            <v>-4.2500000000000426E-2</v>
          </cell>
          <cell r="DV247">
            <v>0</v>
          </cell>
          <cell r="DW247">
            <v>0</v>
          </cell>
          <cell r="DX247">
            <v>0</v>
          </cell>
          <cell r="DY247">
            <v>0</v>
          </cell>
        </row>
        <row r="248">
          <cell r="A248" t="str">
            <v>CE-TVDITE-240</v>
          </cell>
          <cell r="B248" t="str">
            <v>CE</v>
          </cell>
          <cell r="C248" t="str">
            <v>TVDITE</v>
          </cell>
          <cell r="D248">
            <v>240</v>
          </cell>
          <cell r="E248" t="str">
            <v>RO % pre-IAS</v>
          </cell>
          <cell r="F248" t="e">
            <v>#DIV/0!</v>
          </cell>
          <cell r="G248" t="e">
            <v>#DIV/0!</v>
          </cell>
          <cell r="H248" t="e">
            <v>#DIV/0!</v>
          </cell>
          <cell r="I248" t="e">
            <v>#DIV/0!</v>
          </cell>
          <cell r="J248" t="e">
            <v>#DIV/0!</v>
          </cell>
          <cell r="K248" t="e">
            <v>#DIV/0!</v>
          </cell>
          <cell r="L248" t="e">
            <v>#DIV/0!</v>
          </cell>
          <cell r="M248" t="e">
            <v>#DIV/0!</v>
          </cell>
          <cell r="N248" t="e">
            <v>#DIV/0!</v>
          </cell>
          <cell r="O248" t="e">
            <v>#DIV/0!</v>
          </cell>
          <cell r="P248" t="e">
            <v>#DIV/0!</v>
          </cell>
          <cell r="Q248" t="e">
            <v>#DIV/0!</v>
          </cell>
          <cell r="R248" t="e">
            <v>#DIV/0!</v>
          </cell>
          <cell r="S248" t="e">
            <v>#DIV/0!</v>
          </cell>
          <cell r="T248" t="e">
            <v>#DIV/0!</v>
          </cell>
          <cell r="U248" t="e">
            <v>#DIV/0!</v>
          </cell>
          <cell r="V248" t="e">
            <v>#DIV/0!</v>
          </cell>
          <cell r="W248" t="e">
            <v>#DIV/0!</v>
          </cell>
          <cell r="X248" t="e">
            <v>#DIV/0!</v>
          </cell>
          <cell r="Y248" t="e">
            <v>#DIV/0!</v>
          </cell>
          <cell r="Z248" t="e">
            <v>#DIV/0!</v>
          </cell>
          <cell r="AA248" t="e">
            <v>#DIV/0!</v>
          </cell>
          <cell r="AB248" t="e">
            <v>#DIV/0!</v>
          </cell>
          <cell r="AC248" t="e">
            <v>#DIV/0!</v>
          </cell>
          <cell r="AD248" t="e">
            <v>#DIV/0!</v>
          </cell>
          <cell r="AE248" t="e">
            <v>#DIV/0!</v>
          </cell>
          <cell r="AF248" t="e">
            <v>#DIV/0!</v>
          </cell>
          <cell r="AG248" t="e">
            <v>#DIV/0!</v>
          </cell>
          <cell r="AH248" t="e">
            <v>#DIV/0!</v>
          </cell>
          <cell r="AI248" t="e">
            <v>#DIV/0!</v>
          </cell>
          <cell r="AJ248" t="e">
            <v>#DIV/0!</v>
          </cell>
          <cell r="AK248" t="e">
            <v>#DIV/0!</v>
          </cell>
          <cell r="AL248" t="e">
            <v>#DIV/0!</v>
          </cell>
          <cell r="AM248" t="e">
            <v>#DIV/0!</v>
          </cell>
          <cell r="AN248" t="e">
            <v>#DIV/0!</v>
          </cell>
          <cell r="AO248" t="e">
            <v>#DIV/0!</v>
          </cell>
          <cell r="AP248" t="e">
            <v>#DIV/0!</v>
          </cell>
          <cell r="AQ248" t="e">
            <v>#DIV/0!</v>
          </cell>
          <cell r="AR248" t="e">
            <v>#DIV/0!</v>
          </cell>
          <cell r="AS248" t="e">
            <v>#DIV/0!</v>
          </cell>
          <cell r="AT248" t="e">
            <v>#DIV/0!</v>
          </cell>
          <cell r="AU248" t="e">
            <v>#DIV/0!</v>
          </cell>
          <cell r="AV248" t="e">
            <v>#DIV/0!</v>
          </cell>
          <cell r="AW248" t="e">
            <v>#DIV/0!</v>
          </cell>
          <cell r="AX248" t="e">
            <v>#DIV/0!</v>
          </cell>
          <cell r="AY248" t="e">
            <v>#DIV/0!</v>
          </cell>
          <cell r="AZ248" t="e">
            <v>#DIV/0!</v>
          </cell>
          <cell r="BA248" t="e">
            <v>#DIV/0!</v>
          </cell>
          <cell r="BB248">
            <v>-1.7575757575757606E-2</v>
          </cell>
          <cell r="BC248">
            <v>-6.1847614410905596E-2</v>
          </cell>
          <cell r="BD248">
            <v>-0.17215077202543141</v>
          </cell>
          <cell r="BE248">
            <v>-0.13993857814950342</v>
          </cell>
          <cell r="BF248">
            <v>-0.12395346308578883</v>
          </cell>
          <cell r="BG248">
            <v>-5.4209336609336634E-2</v>
          </cell>
          <cell r="BH248">
            <v>-7.8906392610711557E-2</v>
          </cell>
          <cell r="BI248">
            <v>-9.0999227939184024E-2</v>
          </cell>
          <cell r="BJ248">
            <v>-8.6688092016238227E-2</v>
          </cell>
          <cell r="BK248">
            <v>-7.672446240299223E-2</v>
          </cell>
          <cell r="BL248">
            <v>-3.2728544967610504E-2</v>
          </cell>
          <cell r="BM248">
            <v>-2.3959032709000166E-2</v>
          </cell>
          <cell r="BN248">
            <v>-1.7575757575757606E-2</v>
          </cell>
          <cell r="BO248">
            <v>-9.1566314076485009E-2</v>
          </cell>
          <cell r="BP248">
            <v>-0.49650680028632771</v>
          </cell>
          <cell r="BQ248">
            <v>-5.7345132743362864E-2</v>
          </cell>
          <cell r="BR248">
            <v>-4.4783171521035482E-2</v>
          </cell>
          <cell r="BS248">
            <v>0.60165644171779042</v>
          </cell>
          <cell r="BT248">
            <v>-0.4004991041719993</v>
          </cell>
          <cell r="BU248">
            <v>-0.53384137170360013</v>
          </cell>
          <cell r="BV248">
            <v>-1.3194701008081048E-3</v>
          </cell>
          <cell r="BW248">
            <v>-1.2422631458293447E-2</v>
          </cell>
          <cell r="BX248">
            <v>0.15798862961822566</v>
          </cell>
          <cell r="BY248">
            <v>1.4171233605008309E-2</v>
          </cell>
          <cell r="BZ248">
            <v>-5.4016620498614894E-2</v>
          </cell>
          <cell r="CA248">
            <v>-3.6509040333796886E-2</v>
          </cell>
          <cell r="CB248">
            <v>-3.0154121063211952E-2</v>
          </cell>
          <cell r="CC248">
            <v>-3.4842015371477381E-2</v>
          </cell>
          <cell r="CD248">
            <v>-1.8950437317784227E-2</v>
          </cell>
          <cell r="CE248">
            <v>-1.7454163886059543E-2</v>
          </cell>
          <cell r="CF248">
            <v>-1.4523911499783848E-2</v>
          </cell>
          <cell r="CG248">
            <v>-1.8083255517626518E-2</v>
          </cell>
          <cell r="CH248">
            <v>-1.7888583862599262E-2</v>
          </cell>
          <cell r="CI248">
            <v>-1.2988660290722702E-2</v>
          </cell>
          <cell r="CJ248">
            <v>-1.0090706355455821E-2</v>
          </cell>
          <cell r="CK248">
            <v>-1.1787605892583874E-2</v>
          </cell>
          <cell r="CL248">
            <v>-5.4016620498614894E-2</v>
          </cell>
          <cell r="CM248">
            <v>-1.8854748603351911E-2</v>
          </cell>
          <cell r="CN248">
            <v>-1.8738288569644015E-2</v>
          </cell>
          <cell r="CO248">
            <v>-5.0072568940493584E-2</v>
          </cell>
          <cell r="CP248">
            <v>3.6073329390893132E-2</v>
          </cell>
          <cell r="CQ248">
            <v>-1.0238253489442644E-2</v>
          </cell>
          <cell r="CR248">
            <v>2.0982634846128862E-3</v>
          </cell>
          <cell r="CS248">
            <v>-5.8432766353558326E-2</v>
          </cell>
          <cell r="CT248">
            <v>-1.6454040528501867E-2</v>
          </cell>
          <cell r="CU248">
            <v>2.4428352340210142E-2</v>
          </cell>
          <cell r="CV248">
            <v>1.6108589638356954E-2</v>
          </cell>
          <cell r="CW248">
            <v>-3.1785048913697989E-2</v>
          </cell>
          <cell r="CX248">
            <v>5.3208556149732716E-2</v>
          </cell>
          <cell r="CY248">
            <v>-4.198819791193812E-2</v>
          </cell>
          <cell r="CZ248">
            <v>-1.8893054459352774E-2</v>
          </cell>
          <cell r="DA248">
            <v>-5.0293305728088392E-2</v>
          </cell>
          <cell r="DB248">
            <v>-2.0587323992150745E-2</v>
          </cell>
          <cell r="DC248">
            <v>-8.2224979083119903E-3</v>
          </cell>
          <cell r="DD248">
            <v>-2.3755370229973094E-3</v>
          </cell>
          <cell r="DE248">
            <v>-8.5680190930786226E-3</v>
          </cell>
          <cell r="DF248">
            <v>-1.2205828818604096E-3</v>
          </cell>
          <cell r="DG248">
            <v>-2.5833317267838101E-3</v>
          </cell>
          <cell r="DH248">
            <v>-6.9895340923722482E-3</v>
          </cell>
          <cell r="DI248">
            <v>-1.4538296220043077E-2</v>
          </cell>
          <cell r="DJ248">
            <v>5.3208556149732716E-2</v>
          </cell>
          <cell r="DK248">
            <v>-0.16608574416172855</v>
          </cell>
          <cell r="DL248">
            <v>2.4383328607881807E-2</v>
          </cell>
          <cell r="DM248">
            <v>-0.26888736263736324</v>
          </cell>
          <cell r="DN248">
            <v>9.6878731025072232E-2</v>
          </cell>
          <cell r="DO248">
            <v>5.5753473459209266E-2</v>
          </cell>
          <cell r="DP248">
            <v>3.8908127928294761E-2</v>
          </cell>
          <cell r="DQ248">
            <v>-0.11373390557939517</v>
          </cell>
          <cell r="DR248">
            <v>6.2929777036881573E-2</v>
          </cell>
          <cell r="DS248">
            <v>-1.4887857695282907E-2</v>
          </cell>
          <cell r="DT248">
            <v>-9.8557692307691666E-2</v>
          </cell>
          <cell r="DU248">
            <v>-0.42330677290837249</v>
          </cell>
        </row>
        <row r="249">
          <cell r="A249" t="str">
            <v>CE-TVDITE-250</v>
          </cell>
          <cell r="B249" t="str">
            <v>CE</v>
          </cell>
          <cell r="C249" t="str">
            <v>TVDITE</v>
          </cell>
          <cell r="D249">
            <v>250</v>
          </cell>
          <cell r="E249" t="str">
            <v>Poste Straordinarie</v>
          </cell>
          <cell r="F249">
            <v>0</v>
          </cell>
          <cell r="G249">
            <v>0</v>
          </cell>
          <cell r="H249">
            <v>0</v>
          </cell>
          <cell r="I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cell r="BA249">
            <v>0</v>
          </cell>
          <cell r="BB249">
            <v>0</v>
          </cell>
          <cell r="BC249">
            <v>-4.1989999999999996E-3</v>
          </cell>
          <cell r="BD249">
            <v>-4.8630000000000001E-3</v>
          </cell>
          <cell r="BE249">
            <v>-7.1209999999999997E-3</v>
          </cell>
          <cell r="BF249">
            <v>-7.9000000000000008E-3</v>
          </cell>
          <cell r="BG249">
            <v>-8.3000000000000001E-3</v>
          </cell>
          <cell r="BH249">
            <v>-8.6029999999999995E-3</v>
          </cell>
          <cell r="BI249">
            <v>-8.8020000000000008E-3</v>
          </cell>
          <cell r="BJ249">
            <v>-9.1000000000000004E-3</v>
          </cell>
          <cell r="BK249">
            <v>-9.6030000000000004E-3</v>
          </cell>
          <cell r="BL249">
            <v>-1.0689000000000001E-2</v>
          </cell>
          <cell r="BM249">
            <v>-1.3667729999999999E-2</v>
          </cell>
          <cell r="BN249">
            <v>0</v>
          </cell>
          <cell r="BO249">
            <v>-4.1989999999999996E-3</v>
          </cell>
          <cell r="BP249">
            <v>-6.6400000000000053E-4</v>
          </cell>
          <cell r="BQ249">
            <v>-2.2579999999999996E-3</v>
          </cell>
          <cell r="BR249">
            <v>-7.7900000000000105E-4</v>
          </cell>
          <cell r="BS249">
            <v>-3.9999999999999931E-4</v>
          </cell>
          <cell r="BT249">
            <v>-3.0299999999999945E-4</v>
          </cell>
          <cell r="BU249">
            <v>-1.9900000000000126E-4</v>
          </cell>
          <cell r="BV249">
            <v>-2.9799999999999965E-4</v>
          </cell>
          <cell r="BW249">
            <v>-5.0299999999999997E-4</v>
          </cell>
          <cell r="BX249">
            <v>-1.0860000000000002E-3</v>
          </cell>
          <cell r="BY249">
            <v>-2.9787299999999989E-3</v>
          </cell>
          <cell r="BZ249">
            <v>0</v>
          </cell>
          <cell r="CA249">
            <v>0</v>
          </cell>
          <cell r="CB249">
            <v>0</v>
          </cell>
          <cell r="CC249">
            <v>0</v>
          </cell>
          <cell r="CD249">
            <v>-4.7000000000000002E-3</v>
          </cell>
          <cell r="CE249">
            <v>-5.5950000000000001E-3</v>
          </cell>
          <cell r="CF249">
            <v>-6.5339999999999999E-3</v>
          </cell>
          <cell r="CG249">
            <v>-7.3889999999999997E-3</v>
          </cell>
          <cell r="CH249">
            <v>-8.3459999999999993E-3</v>
          </cell>
          <cell r="CI249">
            <v>-9.2630000000000004E-3</v>
          </cell>
          <cell r="CJ249">
            <v>-1.0168999999999999E-2</v>
          </cell>
          <cell r="CK249">
            <v>-1.1062000000000001E-2</v>
          </cell>
          <cell r="CL249">
            <v>0</v>
          </cell>
          <cell r="CM249">
            <v>0</v>
          </cell>
          <cell r="CN249">
            <v>0</v>
          </cell>
          <cell r="CO249">
            <v>0</v>
          </cell>
          <cell r="CP249">
            <v>-4.7000000000000002E-3</v>
          </cell>
          <cell r="CQ249">
            <v>-8.9499999999999996E-4</v>
          </cell>
          <cell r="CR249">
            <v>-9.3899999999999973E-4</v>
          </cell>
          <cell r="CS249">
            <v>-8.5499999999999986E-4</v>
          </cell>
          <cell r="CT249">
            <v>-9.5699999999999952E-4</v>
          </cell>
          <cell r="CU249">
            <v>-9.1700000000000115E-4</v>
          </cell>
          <cell r="CV249">
            <v>-9.0599999999999882E-4</v>
          </cell>
          <cell r="CW249">
            <v>-8.9300000000000143E-4</v>
          </cell>
          <cell r="CX249">
            <v>0</v>
          </cell>
          <cell r="CY249">
            <v>0</v>
          </cell>
          <cell r="CZ249">
            <v>0</v>
          </cell>
          <cell r="DA249">
            <v>0</v>
          </cell>
          <cell r="DB249">
            <v>0</v>
          </cell>
          <cell r="DC249">
            <v>0</v>
          </cell>
          <cell r="DD249">
            <v>0</v>
          </cell>
          <cell r="DE249">
            <v>0</v>
          </cell>
          <cell r="DF249">
            <v>0</v>
          </cell>
          <cell r="DG249">
            <v>0</v>
          </cell>
          <cell r="DH249">
            <v>0</v>
          </cell>
          <cell r="DI249">
            <v>0</v>
          </cell>
          <cell r="DJ249">
            <v>0</v>
          </cell>
          <cell r="DK249">
            <v>0</v>
          </cell>
          <cell r="DL249">
            <v>0</v>
          </cell>
          <cell r="DM249">
            <v>0</v>
          </cell>
          <cell r="DN249">
            <v>0</v>
          </cell>
          <cell r="DO249">
            <v>0</v>
          </cell>
          <cell r="DP249">
            <v>0</v>
          </cell>
          <cell r="DQ249">
            <v>0</v>
          </cell>
          <cell r="DR249">
            <v>0</v>
          </cell>
          <cell r="DS249">
            <v>0</v>
          </cell>
          <cell r="DT249">
            <v>0</v>
          </cell>
          <cell r="DU249">
            <v>0</v>
          </cell>
        </row>
        <row r="250">
          <cell r="A250" t="str">
            <v>CE-TVDITE-260</v>
          </cell>
          <cell r="B250" t="str">
            <v>CE</v>
          </cell>
          <cell r="C250" t="str">
            <v>TVDITE</v>
          </cell>
          <cell r="D250">
            <v>260</v>
          </cell>
          <cell r="E250" t="str">
            <v>Risultato Operativo</v>
          </cell>
          <cell r="F250">
            <v>0</v>
          </cell>
          <cell r="G250">
            <v>0</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cell r="AR250">
            <v>0</v>
          </cell>
          <cell r="AS250">
            <v>0</v>
          </cell>
          <cell r="AT250">
            <v>0</v>
          </cell>
          <cell r="AU250">
            <v>0</v>
          </cell>
          <cell r="AV250">
            <v>0</v>
          </cell>
          <cell r="AW250">
            <v>0</v>
          </cell>
          <cell r="AX250">
            <v>0</v>
          </cell>
          <cell r="AY250">
            <v>0</v>
          </cell>
          <cell r="AZ250">
            <v>0</v>
          </cell>
          <cell r="BA250">
            <v>0</v>
          </cell>
          <cell r="BB250">
            <v>-2.900000000000005E-3</v>
          </cell>
          <cell r="BC250">
            <v>-2.9606000000000021E-2</v>
          </cell>
          <cell r="BD250">
            <v>-9.9631999999999998E-2</v>
          </cell>
          <cell r="BE250">
            <v>-0.11420200000000001</v>
          </cell>
          <cell r="BF250">
            <v>-0.12189999999999999</v>
          </cell>
          <cell r="BG250">
            <v>-6.3458000000000028E-2</v>
          </cell>
          <cell r="BH250">
            <v>-9.5056000000000002E-2</v>
          </cell>
          <cell r="BI250">
            <v>-0.11122700000000003</v>
          </cell>
          <cell r="BJ250">
            <v>-0.11160000000000006</v>
          </cell>
          <cell r="BK250">
            <v>-0.11437899999999984</v>
          </cell>
          <cell r="BL250">
            <v>-6.5693999999999822E-2</v>
          </cell>
          <cell r="BM250">
            <v>-6.319515000000063E-2</v>
          </cell>
          <cell r="BN250">
            <v>-2.900000000000005E-3</v>
          </cell>
          <cell r="BO250">
            <v>-2.6706000000000014E-2</v>
          </cell>
          <cell r="BP250">
            <v>-7.0025999999999977E-2</v>
          </cell>
          <cell r="BQ250">
            <v>-1.4570000000000007E-2</v>
          </cell>
          <cell r="BR250">
            <v>-7.6979999999999818E-3</v>
          </cell>
          <cell r="BS250">
            <v>5.8441999999999966E-2</v>
          </cell>
          <cell r="BT250">
            <v>-3.1597999999999973E-2</v>
          </cell>
          <cell r="BU250">
            <v>-1.6171000000000029E-2</v>
          </cell>
          <cell r="BV250">
            <v>-3.7300000000003303E-4</v>
          </cell>
          <cell r="BW250">
            <v>-2.7789999999997782E-3</v>
          </cell>
          <cell r="BX250">
            <v>4.8685000000000006E-2</v>
          </cell>
          <cell r="BY250">
            <v>2.4988500000000108E-3</v>
          </cell>
          <cell r="BZ250">
            <v>-7.799999999999991E-3</v>
          </cell>
          <cell r="CA250">
            <v>-1.0499999999999985E-2</v>
          </cell>
          <cell r="CB250">
            <v>-1.3499999999999991E-2</v>
          </cell>
          <cell r="CC250">
            <v>-2.0400000000000008E-2</v>
          </cell>
          <cell r="CD250">
            <v>-1.8999999999999979E-2</v>
          </cell>
          <cell r="CE250">
            <v>-2.149700000000004E-2</v>
          </cell>
          <cell r="CF250">
            <v>-2.2098999999999855E-2</v>
          </cell>
          <cell r="CG250">
            <v>-2.8477999999999844E-2</v>
          </cell>
          <cell r="CH250">
            <v>-3.2039000000000019E-2</v>
          </cell>
          <cell r="CI250">
            <v>-2.8718999999999932E-2</v>
          </cell>
          <cell r="CJ250">
            <v>-2.6955999999999855E-2</v>
          </cell>
          <cell r="CK250">
            <v>-3.2335999999999851E-2</v>
          </cell>
          <cell r="CL250">
            <v>-7.799999999999991E-3</v>
          </cell>
          <cell r="CM250">
            <v>-2.6999999999999941E-3</v>
          </cell>
          <cell r="CN250">
            <v>-3.0000000000000061E-3</v>
          </cell>
          <cell r="CO250">
            <v>-6.9000000000000172E-3</v>
          </cell>
          <cell r="CP250">
            <v>1.4000000000000288E-3</v>
          </cell>
          <cell r="CQ250">
            <v>-2.4970000000000686E-3</v>
          </cell>
          <cell r="CR250">
            <v>-6.0199999999980842E-4</v>
          </cell>
          <cell r="CS250">
            <v>-6.3789999999999871E-3</v>
          </cell>
          <cell r="CT250">
            <v>-3.5610000000001751E-3</v>
          </cell>
          <cell r="CU250">
            <v>3.3200000000000868E-3</v>
          </cell>
          <cell r="CV250">
            <v>1.7630000000000891E-3</v>
          </cell>
          <cell r="CW250">
            <v>-5.3800000000000063E-3</v>
          </cell>
          <cell r="CX250">
            <v>3.9800000000000071E-2</v>
          </cell>
          <cell r="CY250">
            <v>-5.5499999999999813E-2</v>
          </cell>
          <cell r="CZ250">
            <v>-3.8299999999999945E-2</v>
          </cell>
          <cell r="DA250">
            <v>-0.11660000000000012</v>
          </cell>
          <cell r="DB250">
            <v>-5.980000000000027E-2</v>
          </cell>
          <cell r="DC250">
            <v>-2.8500000000000192E-2</v>
          </cell>
          <cell r="DD250">
            <v>-9.4000000000003525E-3</v>
          </cell>
          <cell r="DE250">
            <v>-3.5899999999999432E-2</v>
          </cell>
          <cell r="DF250">
            <v>-5.6999999999999273E-3</v>
          </cell>
          <cell r="DG250">
            <v>-1.3400000000000301E-2</v>
          </cell>
          <cell r="DH250">
            <v>-3.80000000000002E-2</v>
          </cell>
          <cell r="DI250">
            <v>-8.0500000000000516E-2</v>
          </cell>
          <cell r="DJ250">
            <v>3.9800000000000071E-2</v>
          </cell>
          <cell r="DK250">
            <v>-9.5299999999999857E-2</v>
          </cell>
          <cell r="DL250">
            <v>1.7199999999999827E-2</v>
          </cell>
          <cell r="DM250">
            <v>-7.8300000000000147E-2</v>
          </cell>
          <cell r="DN250">
            <v>5.6799999999999851E-2</v>
          </cell>
          <cell r="DO250">
            <v>3.1300000000000078E-2</v>
          </cell>
          <cell r="DP250">
            <v>1.9099999999999895E-2</v>
          </cell>
          <cell r="DQ250">
            <v>-2.6499999999999135E-2</v>
          </cell>
          <cell r="DR250">
            <v>3.019999999999945E-2</v>
          </cell>
          <cell r="DS250">
            <v>-7.7000000000003177E-3</v>
          </cell>
          <cell r="DT250">
            <v>-2.4599999999999844E-2</v>
          </cell>
          <cell r="DU250">
            <v>-4.2500000000000426E-2</v>
          </cell>
        </row>
        <row r="251">
          <cell r="A251" t="str">
            <v>CE-TVDITE-270</v>
          </cell>
          <cell r="B251" t="str">
            <v>CE</v>
          </cell>
          <cell r="C251" t="str">
            <v>TVDITE</v>
          </cell>
          <cell r="D251">
            <v>270</v>
          </cell>
          <cell r="E251" t="str">
            <v>RO%</v>
          </cell>
          <cell r="F251" t="e">
            <v>#DIV/0!</v>
          </cell>
          <cell r="G251" t="e">
            <v>#DIV/0!</v>
          </cell>
          <cell r="H251" t="e">
            <v>#DIV/0!</v>
          </cell>
          <cell r="I251" t="e">
            <v>#DIV/0!</v>
          </cell>
          <cell r="J251" t="e">
            <v>#DIV/0!</v>
          </cell>
          <cell r="K251" t="e">
            <v>#DIV/0!</v>
          </cell>
          <cell r="L251" t="e">
            <v>#DIV/0!</v>
          </cell>
          <cell r="M251" t="e">
            <v>#DIV/0!</v>
          </cell>
          <cell r="N251" t="e">
            <v>#DIV/0!</v>
          </cell>
          <cell r="O251" t="e">
            <v>#DIV/0!</v>
          </cell>
          <cell r="P251" t="e">
            <v>#DIV/0!</v>
          </cell>
          <cell r="Q251" t="e">
            <v>#DIV/0!</v>
          </cell>
          <cell r="R251" t="e">
            <v>#DIV/0!</v>
          </cell>
          <cell r="S251" t="e">
            <v>#DIV/0!</v>
          </cell>
          <cell r="T251" t="e">
            <v>#DIV/0!</v>
          </cell>
          <cell r="U251" t="e">
            <v>#DIV/0!</v>
          </cell>
          <cell r="V251" t="e">
            <v>#DIV/0!</v>
          </cell>
          <cell r="W251" t="e">
            <v>#DIV/0!</v>
          </cell>
          <cell r="X251" t="e">
            <v>#DIV/0!</v>
          </cell>
          <cell r="Y251" t="e">
            <v>#DIV/0!</v>
          </cell>
          <cell r="Z251" t="e">
            <v>#DIV/0!</v>
          </cell>
          <cell r="AA251" t="e">
            <v>#DIV/0!</v>
          </cell>
          <cell r="AB251" t="e">
            <v>#DIV/0!</v>
          </cell>
          <cell r="AC251" t="e">
            <v>#DIV/0!</v>
          </cell>
          <cell r="AD251" t="e">
            <v>#DIV/0!</v>
          </cell>
          <cell r="AE251" t="e">
            <v>#DIV/0!</v>
          </cell>
          <cell r="AF251" t="e">
            <v>#DIV/0!</v>
          </cell>
          <cell r="AG251" t="e">
            <v>#DIV/0!</v>
          </cell>
          <cell r="AH251" t="e">
            <v>#DIV/0!</v>
          </cell>
          <cell r="AI251" t="e">
            <v>#DIV/0!</v>
          </cell>
          <cell r="AJ251" t="e">
            <v>#DIV/0!</v>
          </cell>
          <cell r="AK251" t="e">
            <v>#DIV/0!</v>
          </cell>
          <cell r="AL251" t="e">
            <v>#DIV/0!</v>
          </cell>
          <cell r="AM251" t="e">
            <v>#DIV/0!</v>
          </cell>
          <cell r="AN251" t="e">
            <v>#DIV/0!</v>
          </cell>
          <cell r="AO251" t="e">
            <v>#DIV/0!</v>
          </cell>
          <cell r="AP251" t="e">
            <v>#DIV/0!</v>
          </cell>
          <cell r="AQ251" t="e">
            <v>#DIV/0!</v>
          </cell>
          <cell r="AR251" t="e">
            <v>#DIV/0!</v>
          </cell>
          <cell r="AS251" t="e">
            <v>#DIV/0!</v>
          </cell>
          <cell r="AT251" t="e">
            <v>#DIV/0!</v>
          </cell>
          <cell r="AU251" t="e">
            <v>#DIV/0!</v>
          </cell>
          <cell r="AV251" t="e">
            <v>#DIV/0!</v>
          </cell>
          <cell r="AW251" t="e">
            <v>#DIV/0!</v>
          </cell>
          <cell r="AX251" t="e">
            <v>#DIV/0!</v>
          </cell>
          <cell r="AY251" t="e">
            <v>#DIV/0!</v>
          </cell>
          <cell r="AZ251" t="e">
            <v>#DIV/0!</v>
          </cell>
          <cell r="BA251" t="e">
            <v>#DIV/0!</v>
          </cell>
          <cell r="BB251">
            <v>-1.7575757575757606E-2</v>
          </cell>
          <cell r="BC251">
            <v>-7.2069133398247373E-2</v>
          </cell>
          <cell r="BD251">
            <v>-0.18098455949137149</v>
          </cell>
          <cell r="BE251">
            <v>-0.14924464192368009</v>
          </cell>
          <cell r="BF251">
            <v>-0.13254322061541807</v>
          </cell>
          <cell r="BG251">
            <v>-6.2366584766584791E-2</v>
          </cell>
          <cell r="BH251">
            <v>-8.675842429995255E-2</v>
          </cell>
          <cell r="BI251">
            <v>-9.8819342211292377E-2</v>
          </cell>
          <cell r="BJ251">
            <v>-9.4384303112313994E-2</v>
          </cell>
          <cell r="BK251">
            <v>-8.375646412529443E-2</v>
          </cell>
          <cell r="BL251">
            <v>-3.9088610728155719E-2</v>
          </cell>
          <cell r="BN251">
            <v>-1.7575757575757606E-2</v>
          </cell>
          <cell r="BO251">
            <v>-0.10864930838079746</v>
          </cell>
          <cell r="BP251">
            <v>-0.50125984251968492</v>
          </cell>
          <cell r="BQ251">
            <v>-6.7862133209129052E-2</v>
          </cell>
          <cell r="BR251">
            <v>-4.9825242718446495E-2</v>
          </cell>
          <cell r="BS251">
            <v>0.59756646216768816</v>
          </cell>
          <cell r="BT251">
            <v>-0.40437675966214515</v>
          </cell>
          <cell r="BU251">
            <v>-0.54049266352485092</v>
          </cell>
          <cell r="BV251">
            <v>-6.5621646346833021E-3</v>
          </cell>
          <cell r="BW251">
            <v>-1.5168054842969287E-2</v>
          </cell>
          <cell r="BX251">
            <v>0.15454132794123718</v>
          </cell>
          <cell r="BY251">
            <v>6.4648598640047435E-3</v>
          </cell>
          <cell r="BZ251">
            <v>-5.4016620498614894E-2</v>
          </cell>
          <cell r="CA251">
            <v>-3.6509040333796886E-2</v>
          </cell>
          <cell r="CB251">
            <v>-3.0154121063211952E-2</v>
          </cell>
          <cell r="CC251">
            <v>-3.4842015371477381E-2</v>
          </cell>
          <cell r="CD251">
            <v>-2.5178902729923108E-2</v>
          </cell>
          <cell r="CE251">
            <v>-2.3595281163289007E-2</v>
          </cell>
          <cell r="CF251">
            <v>-2.0620875055170199E-2</v>
          </cell>
          <cell r="CG251">
            <v>-2.4419126114608038E-2</v>
          </cell>
          <cell r="CH251">
            <v>-2.4189943796641102E-2</v>
          </cell>
          <cell r="CI251">
            <v>-1.9172560386989397E-2</v>
          </cell>
          <cell r="CJ251">
            <v>-1.6203316883163635E-2</v>
          </cell>
          <cell r="CK251">
            <v>-1.7916894995891375E-2</v>
          </cell>
          <cell r="CL251">
            <v>-5.4016620498614894E-2</v>
          </cell>
          <cell r="CM251">
            <v>-1.8854748603351911E-2</v>
          </cell>
          <cell r="CN251">
            <v>-1.8738288569644015E-2</v>
          </cell>
          <cell r="CO251">
            <v>-5.0072568940493584E-2</v>
          </cell>
          <cell r="CP251">
            <v>8.2791247782378983E-3</v>
          </cell>
          <cell r="CQ251">
            <v>-1.5958126693594185E-2</v>
          </cell>
          <cell r="CR251">
            <v>-3.7482332870499659E-3</v>
          </cell>
          <cell r="CS251">
            <v>-6.7476940001692368E-2</v>
          </cell>
          <cell r="CT251">
            <v>-2.2501089985404791E-2</v>
          </cell>
          <cell r="CU251">
            <v>1.9141404241089947E-2</v>
          </cell>
          <cell r="CV251">
            <v>1.0640480903868044E-2</v>
          </cell>
          <cell r="CW251">
            <v>-3.8110889938866764E-2</v>
          </cell>
          <cell r="CX251">
            <v>5.3208556149732716E-2</v>
          </cell>
          <cell r="CY251">
            <v>-4.198819791193812E-2</v>
          </cell>
          <cell r="CZ251">
            <v>-1.8893054459352774E-2</v>
          </cell>
          <cell r="DA251">
            <v>-5.0293305728088392E-2</v>
          </cell>
          <cell r="DB251">
            <v>-2.0587323992150745E-2</v>
          </cell>
          <cell r="DC251">
            <v>-8.2224979083119903E-3</v>
          </cell>
          <cell r="DD251">
            <v>-2.3755370229973094E-3</v>
          </cell>
          <cell r="DE251">
            <v>-8.5680190930786226E-3</v>
          </cell>
          <cell r="DF251">
            <v>-1.2205828818604096E-3</v>
          </cell>
          <cell r="DG251">
            <v>-2.5833317267838101E-3</v>
          </cell>
          <cell r="DH251">
            <v>-6.9895340923722482E-3</v>
          </cell>
          <cell r="DI251">
            <v>-1.4538296220043077E-2</v>
          </cell>
          <cell r="DJ251">
            <v>5.3208556149732716E-2</v>
          </cell>
          <cell r="DK251">
            <v>-0.16608574416172855</v>
          </cell>
          <cell r="DL251">
            <v>2.4383328607881807E-2</v>
          </cell>
          <cell r="DM251">
            <v>-0.26888736263736324</v>
          </cell>
          <cell r="DN251">
            <v>9.6878731025072232E-2</v>
          </cell>
          <cell r="DO251">
            <v>5.5753473459209266E-2</v>
          </cell>
          <cell r="DP251">
            <v>3.8908127928294761E-2</v>
          </cell>
          <cell r="DQ251">
            <v>-0.11373390557939517</v>
          </cell>
          <cell r="DR251">
            <v>6.2929777036881573E-2</v>
          </cell>
          <cell r="DS251">
            <v>-1.4887857695282907E-2</v>
          </cell>
          <cell r="DT251">
            <v>-9.8557692307691666E-2</v>
          </cell>
          <cell r="DU251">
            <v>-0.42330677290837249</v>
          </cell>
        </row>
        <row r="252">
          <cell r="A252" t="str">
            <v>CE-NET-SERV-100</v>
          </cell>
          <cell r="B252" t="str">
            <v>CE</v>
          </cell>
          <cell r="C252" t="str">
            <v>NET-SERV</v>
          </cell>
          <cell r="D252">
            <v>100</v>
          </cell>
          <cell r="E252" t="str">
            <v>Valore della Produzione</v>
          </cell>
          <cell r="F252">
            <v>2.8193199999999998</v>
          </cell>
          <cell r="G252">
            <v>5.1910819100000003</v>
          </cell>
          <cell r="H252">
            <v>8.7137474000000026</v>
          </cell>
          <cell r="I252">
            <v>11.49384897</v>
          </cell>
          <cell r="R252">
            <v>2.8193199999999998</v>
          </cell>
          <cell r="S252">
            <v>2.3717619100000005</v>
          </cell>
          <cell r="T252">
            <v>3.5226654900000023</v>
          </cell>
          <cell r="U252">
            <v>2.7801015699999976</v>
          </cell>
          <cell r="V252">
            <v>-11.49384897</v>
          </cell>
          <cell r="W252">
            <v>0</v>
          </cell>
          <cell r="X252">
            <v>0</v>
          </cell>
          <cell r="Y252">
            <v>0</v>
          </cell>
          <cell r="Z252">
            <v>0</v>
          </cell>
          <cell r="AA252">
            <v>0</v>
          </cell>
          <cell r="AB252">
            <v>0</v>
          </cell>
          <cell r="AC252">
            <v>0</v>
          </cell>
          <cell r="AD252">
            <v>2.4253</v>
          </cell>
          <cell r="AE252">
            <v>4.5388000000000002</v>
          </cell>
          <cell r="AF252">
            <v>6.7716000000000003</v>
          </cell>
          <cell r="AG252">
            <v>9.2007000000000012</v>
          </cell>
          <cell r="AH252">
            <v>11.976799999999999</v>
          </cell>
          <cell r="AI252">
            <v>14.716799999999999</v>
          </cell>
          <cell r="AJ252">
            <v>17.509599999999999</v>
          </cell>
          <cell r="AK252">
            <v>19.202400000000001</v>
          </cell>
          <cell r="AL252">
            <v>22.160499999999999</v>
          </cell>
          <cell r="AM252">
            <v>25.3428</v>
          </cell>
          <cell r="AN252">
            <v>28.638099999999998</v>
          </cell>
          <cell r="AO252">
            <v>32.164999999999999</v>
          </cell>
          <cell r="AP252">
            <v>2.4253</v>
          </cell>
          <cell r="AQ252">
            <v>2.1135000000000002</v>
          </cell>
          <cell r="AR252">
            <v>2.2328000000000001</v>
          </cell>
          <cell r="AS252">
            <v>2.4291000000000009</v>
          </cell>
          <cell r="AT252">
            <v>2.7760999999999978</v>
          </cell>
          <cell r="AU252">
            <v>2.74</v>
          </cell>
          <cell r="AV252">
            <v>2.7927999999999997</v>
          </cell>
          <cell r="AW252">
            <v>1.6928000000000019</v>
          </cell>
          <cell r="AX252">
            <v>2.9580999999999982</v>
          </cell>
          <cell r="AY252">
            <v>3.1823000000000015</v>
          </cell>
          <cell r="AZ252">
            <v>3.2952999999999975</v>
          </cell>
          <cell r="BA252">
            <v>3.5269000000000013</v>
          </cell>
          <cell r="BB252">
            <v>4.4032999999999998</v>
          </cell>
          <cell r="BC252">
            <v>8.8140000000000001</v>
          </cell>
          <cell r="BD252">
            <v>12.437999999999999</v>
          </cell>
          <cell r="BE252">
            <v>17.118099999999998</v>
          </cell>
          <cell r="BF252">
            <v>22.743299999999998</v>
          </cell>
          <cell r="BG252">
            <v>26.442599999999999</v>
          </cell>
          <cell r="BH252">
            <v>30.942067999999999</v>
          </cell>
          <cell r="BI252">
            <v>34.135055000000001</v>
          </cell>
          <cell r="BJ252">
            <v>38.193100000000001</v>
          </cell>
          <cell r="BK252">
            <v>42.767092000000005</v>
          </cell>
          <cell r="BL252">
            <v>47.887554999999999</v>
          </cell>
          <cell r="BM252">
            <v>52.253364980000001</v>
          </cell>
          <cell r="BN252">
            <v>4.4032999999999998</v>
          </cell>
          <cell r="BO252">
            <v>4.4107000000000003</v>
          </cell>
          <cell r="BP252">
            <v>3.6239999999999988</v>
          </cell>
          <cell r="BQ252">
            <v>4.6800999999999995</v>
          </cell>
          <cell r="BR252">
            <v>5.6251999999999995</v>
          </cell>
          <cell r="BS252">
            <v>3.6993000000000009</v>
          </cell>
          <cell r="BT252">
            <v>4.4994680000000002</v>
          </cell>
          <cell r="BU252">
            <v>3.1929870000000022</v>
          </cell>
          <cell r="BV252">
            <v>4.0580449999999999</v>
          </cell>
          <cell r="BW252">
            <v>4.5739920000000041</v>
          </cell>
          <cell r="BX252">
            <v>5.1204629999999938</v>
          </cell>
          <cell r="BY252">
            <v>4.3658099800000016</v>
          </cell>
          <cell r="CL252">
            <v>0</v>
          </cell>
          <cell r="CM252">
            <v>0</v>
          </cell>
          <cell r="CN252">
            <v>0</v>
          </cell>
          <cell r="CO252">
            <v>0</v>
          </cell>
          <cell r="CP252">
            <v>0</v>
          </cell>
          <cell r="CQ252">
            <v>0</v>
          </cell>
          <cell r="CR252">
            <v>0</v>
          </cell>
          <cell r="CS252">
            <v>0</v>
          </cell>
          <cell r="CT252">
            <v>0</v>
          </cell>
          <cell r="CU252">
            <v>0</v>
          </cell>
          <cell r="CV252">
            <v>0</v>
          </cell>
          <cell r="CW252">
            <v>0</v>
          </cell>
          <cell r="DJ252">
            <v>0</v>
          </cell>
          <cell r="DK252">
            <v>0</v>
          </cell>
          <cell r="DL252">
            <v>0</v>
          </cell>
          <cell r="DM252">
            <v>0</v>
          </cell>
          <cell r="DN252">
            <v>0</v>
          </cell>
          <cell r="DO252">
            <v>0</v>
          </cell>
          <cell r="DP252">
            <v>0</v>
          </cell>
          <cell r="DQ252">
            <v>0</v>
          </cell>
          <cell r="DR252">
            <v>0</v>
          </cell>
          <cell r="DS252">
            <v>0</v>
          </cell>
          <cell r="DT252">
            <v>0</v>
          </cell>
          <cell r="DU252">
            <v>0</v>
          </cell>
        </row>
        <row r="253">
          <cell r="A253" t="str">
            <v>CE-NET-SERV-110</v>
          </cell>
          <cell r="B253" t="str">
            <v>CE</v>
          </cell>
          <cell r="C253" t="str">
            <v>NET-SERV</v>
          </cell>
          <cell r="D253">
            <v>110</v>
          </cell>
          <cell r="E253" t="str">
            <v>Costi Diretti</v>
          </cell>
          <cell r="F253">
            <v>-2.329367</v>
          </cell>
          <cell r="G253">
            <v>-4.2233093900000007</v>
          </cell>
          <cell r="H253">
            <v>-6.9753080000000001</v>
          </cell>
          <cell r="I253">
            <v>-9.1154334600000002</v>
          </cell>
          <cell r="R253">
            <v>-2.329367</v>
          </cell>
          <cell r="S253">
            <v>-1.8939423900000008</v>
          </cell>
          <cell r="T253">
            <v>-2.7519986099999993</v>
          </cell>
          <cell r="U253">
            <v>-2.1401254600000001</v>
          </cell>
          <cell r="V253">
            <v>9.1154334600000002</v>
          </cell>
          <cell r="W253">
            <v>0</v>
          </cell>
          <cell r="X253">
            <v>0</v>
          </cell>
          <cell r="Y253">
            <v>0</v>
          </cell>
          <cell r="Z253">
            <v>0</v>
          </cell>
          <cell r="AA253">
            <v>0</v>
          </cell>
          <cell r="AB253">
            <v>0</v>
          </cell>
          <cell r="AC253">
            <v>0</v>
          </cell>
          <cell r="AD253">
            <v>-1.9366999999999999</v>
          </cell>
          <cell r="AE253">
            <v>-3.5158999999999998</v>
          </cell>
          <cell r="AF253">
            <v>-5.1673</v>
          </cell>
          <cell r="AG253">
            <v>-6.9552000000000005</v>
          </cell>
          <cell r="AH253">
            <v>-8.964599999999999</v>
          </cell>
          <cell r="AI253">
            <v>-10.9747</v>
          </cell>
          <cell r="AJ253">
            <v>-12.992299999999998</v>
          </cell>
          <cell r="AK253">
            <v>-14.2775</v>
          </cell>
          <cell r="AL253">
            <v>-16.428099999999997</v>
          </cell>
          <cell r="AM253">
            <v>-18.726500000000001</v>
          </cell>
          <cell r="AN253">
            <v>-21.1585</v>
          </cell>
          <cell r="AO253">
            <v>-23.682699999999997</v>
          </cell>
          <cell r="AP253">
            <v>-1.9366999999999999</v>
          </cell>
          <cell r="AQ253">
            <v>-1.5791999999999999</v>
          </cell>
          <cell r="AR253">
            <v>-1.6514000000000002</v>
          </cell>
          <cell r="AS253">
            <v>-1.7879000000000005</v>
          </cell>
          <cell r="AT253">
            <v>-2.0093999999999985</v>
          </cell>
          <cell r="AU253">
            <v>-2.0101000000000013</v>
          </cell>
          <cell r="AV253">
            <v>-2.0175999999999981</v>
          </cell>
          <cell r="AW253">
            <v>-1.2852000000000015</v>
          </cell>
          <cell r="AX253">
            <v>-2.1505999999999972</v>
          </cell>
          <cell r="AY253">
            <v>-2.2984000000000044</v>
          </cell>
          <cell r="AZ253">
            <v>-2.4319999999999986</v>
          </cell>
          <cell r="BA253">
            <v>-2.5241999999999969</v>
          </cell>
          <cell r="BB253">
            <v>-3.6969999999999996</v>
          </cell>
          <cell r="BC253">
            <v>-7.1554000000000002</v>
          </cell>
          <cell r="BD253">
            <v>-9.9009999999999998</v>
          </cell>
          <cell r="BE253">
            <v>-13.4148</v>
          </cell>
          <cell r="BF253">
            <v>-18.170900000000003</v>
          </cell>
          <cell r="BG253">
            <v>-21.016399999999997</v>
          </cell>
          <cell r="BH253">
            <v>-24.493741999999997</v>
          </cell>
          <cell r="BI253">
            <v>-26.769551</v>
          </cell>
          <cell r="BJ253">
            <v>-30.1599</v>
          </cell>
          <cell r="BK253">
            <v>-33.777107999999998</v>
          </cell>
          <cell r="BL253">
            <v>-37.749065999999999</v>
          </cell>
          <cell r="BM253">
            <v>-41.04728978</v>
          </cell>
          <cell r="BN253">
            <v>-3.6969999999999996</v>
          </cell>
          <cell r="BO253">
            <v>-3.4584000000000006</v>
          </cell>
          <cell r="BP253">
            <v>-2.7455999999999996</v>
          </cell>
          <cell r="BQ253">
            <v>-3.5137999999999998</v>
          </cell>
          <cell r="BR253">
            <v>-4.7561000000000035</v>
          </cell>
          <cell r="BS253">
            <v>-2.8454999999999941</v>
          </cell>
          <cell r="BT253">
            <v>-3.4773420000000002</v>
          </cell>
          <cell r="BU253">
            <v>-2.2758090000000024</v>
          </cell>
          <cell r="BV253">
            <v>-3.3903490000000005</v>
          </cell>
          <cell r="BW253">
            <v>-3.617207999999998</v>
          </cell>
          <cell r="BX253">
            <v>-3.9719580000000008</v>
          </cell>
          <cell r="BY253">
            <v>-3.2982237800000007</v>
          </cell>
          <cell r="CL253">
            <v>0</v>
          </cell>
          <cell r="CM253">
            <v>0</v>
          </cell>
          <cell r="CN253">
            <v>0</v>
          </cell>
          <cell r="CO253">
            <v>0</v>
          </cell>
          <cell r="CP253">
            <v>0</v>
          </cell>
          <cell r="CQ253">
            <v>0</v>
          </cell>
          <cell r="CR253">
            <v>0</v>
          </cell>
          <cell r="CS253">
            <v>0</v>
          </cell>
          <cell r="CT253">
            <v>0</v>
          </cell>
          <cell r="CU253">
            <v>0</v>
          </cell>
          <cell r="CV253">
            <v>0</v>
          </cell>
          <cell r="CW253">
            <v>0</v>
          </cell>
          <cell r="DJ253">
            <v>0</v>
          </cell>
          <cell r="DK253">
            <v>0</v>
          </cell>
          <cell r="DL253">
            <v>0</v>
          </cell>
          <cell r="DM253">
            <v>0</v>
          </cell>
          <cell r="DN253">
            <v>0</v>
          </cell>
          <cell r="DO253">
            <v>0</v>
          </cell>
          <cell r="DP253">
            <v>0</v>
          </cell>
          <cell r="DQ253">
            <v>0</v>
          </cell>
          <cell r="DR253">
            <v>0</v>
          </cell>
          <cell r="DS253">
            <v>0</v>
          </cell>
          <cell r="DT253">
            <v>0</v>
          </cell>
          <cell r="DU253">
            <v>0</v>
          </cell>
        </row>
        <row r="254">
          <cell r="A254" t="str">
            <v>CE-NET-SERV-120</v>
          </cell>
          <cell r="B254" t="str">
            <v>CE</v>
          </cell>
          <cell r="C254" t="str">
            <v>NET-SERV</v>
          </cell>
          <cell r="D254">
            <v>120</v>
          </cell>
          <cell r="E254" t="str">
            <v>Margine Diretto</v>
          </cell>
          <cell r="F254">
            <v>0.48995299999999986</v>
          </cell>
          <cell r="G254">
            <v>0.96777251999999958</v>
          </cell>
          <cell r="H254">
            <v>1.7384394000000025</v>
          </cell>
          <cell r="I254">
            <v>2.37841551</v>
          </cell>
          <cell r="J254">
            <v>0</v>
          </cell>
          <cell r="K254">
            <v>0</v>
          </cell>
          <cell r="L254">
            <v>0</v>
          </cell>
          <cell r="M254">
            <v>0</v>
          </cell>
          <cell r="N254">
            <v>0</v>
          </cell>
          <cell r="O254">
            <v>0</v>
          </cell>
          <cell r="P254">
            <v>0</v>
          </cell>
          <cell r="Q254">
            <v>0</v>
          </cell>
          <cell r="R254">
            <v>0.48995299999999986</v>
          </cell>
          <cell r="S254">
            <v>0.47781951999999972</v>
          </cell>
          <cell r="T254">
            <v>0.77066688000000294</v>
          </cell>
          <cell r="U254">
            <v>0.63997610999999743</v>
          </cell>
          <cell r="V254">
            <v>-2.37841551</v>
          </cell>
          <cell r="W254">
            <v>0</v>
          </cell>
          <cell r="X254">
            <v>0</v>
          </cell>
          <cell r="Y254">
            <v>0</v>
          </cell>
          <cell r="Z254">
            <v>0</v>
          </cell>
          <cell r="AA254">
            <v>0</v>
          </cell>
          <cell r="AB254">
            <v>0</v>
          </cell>
          <cell r="AC254">
            <v>0</v>
          </cell>
          <cell r="AD254">
            <v>0.48860000000000015</v>
          </cell>
          <cell r="AE254">
            <v>1.0229000000000004</v>
          </cell>
          <cell r="AF254">
            <v>1.6043000000000003</v>
          </cell>
          <cell r="AG254">
            <v>2.2455000000000007</v>
          </cell>
          <cell r="AH254">
            <v>3.0122</v>
          </cell>
          <cell r="AI254">
            <v>3.7420999999999989</v>
          </cell>
          <cell r="AJ254">
            <v>4.5173000000000005</v>
          </cell>
          <cell r="AK254">
            <v>4.9249000000000009</v>
          </cell>
          <cell r="AL254">
            <v>5.7324000000000019</v>
          </cell>
          <cell r="AM254">
            <v>6.616299999999999</v>
          </cell>
          <cell r="AN254">
            <v>7.4795999999999978</v>
          </cell>
          <cell r="AO254">
            <v>8.4823000000000022</v>
          </cell>
          <cell r="AP254">
            <v>0.48860000000000015</v>
          </cell>
          <cell r="AQ254">
            <v>0.53430000000000022</v>
          </cell>
          <cell r="AR254">
            <v>0.58139999999999992</v>
          </cell>
          <cell r="AS254">
            <v>0.64120000000000044</v>
          </cell>
          <cell r="AT254">
            <v>0.76669999999999927</v>
          </cell>
          <cell r="AU254">
            <v>0.72989999999999888</v>
          </cell>
          <cell r="AV254">
            <v>0.77520000000000167</v>
          </cell>
          <cell r="AW254">
            <v>0.40760000000000041</v>
          </cell>
          <cell r="AX254">
            <v>0.80750000000000099</v>
          </cell>
          <cell r="AY254">
            <v>0.88389999999999702</v>
          </cell>
          <cell r="AZ254">
            <v>0.86329999999999885</v>
          </cell>
          <cell r="BA254">
            <v>1.0027000000000044</v>
          </cell>
          <cell r="BB254">
            <v>0.70630000000000015</v>
          </cell>
          <cell r="BC254">
            <v>1.6585999999999999</v>
          </cell>
          <cell r="BD254">
            <v>2.536999999999999</v>
          </cell>
          <cell r="BE254">
            <v>3.7032999999999987</v>
          </cell>
          <cell r="BF254">
            <v>4.5723999999999947</v>
          </cell>
          <cell r="BG254">
            <v>5.4262000000000015</v>
          </cell>
          <cell r="BH254">
            <v>6.4483260000000016</v>
          </cell>
          <cell r="BI254">
            <v>7.3655040000000014</v>
          </cell>
          <cell r="BJ254">
            <v>8.0332000000000008</v>
          </cell>
          <cell r="BK254">
            <v>8.9899840000000069</v>
          </cell>
          <cell r="BL254">
            <v>10.138489</v>
          </cell>
          <cell r="BM254">
            <v>11.206075200000001</v>
          </cell>
          <cell r="BN254">
            <v>0.70630000000000015</v>
          </cell>
          <cell r="BO254">
            <v>0.9522999999999997</v>
          </cell>
          <cell r="BP254">
            <v>0.87839999999999918</v>
          </cell>
          <cell r="BQ254">
            <v>1.1662999999999997</v>
          </cell>
          <cell r="BR254">
            <v>0.86909999999999599</v>
          </cell>
          <cell r="BS254">
            <v>0.85380000000000678</v>
          </cell>
          <cell r="BT254">
            <v>1.0221260000000001</v>
          </cell>
          <cell r="BU254">
            <v>0.91717799999999983</v>
          </cell>
          <cell r="BV254">
            <v>0.6676959999999994</v>
          </cell>
          <cell r="BW254">
            <v>0.95678400000000607</v>
          </cell>
          <cell r="BX254">
            <v>1.148504999999993</v>
          </cell>
          <cell r="BY254">
            <v>1.0675862000000009</v>
          </cell>
          <cell r="BZ254">
            <v>0</v>
          </cell>
          <cell r="CA254">
            <v>0</v>
          </cell>
          <cell r="CB254">
            <v>0</v>
          </cell>
          <cell r="CC254">
            <v>0</v>
          </cell>
          <cell r="CD254">
            <v>0</v>
          </cell>
          <cell r="CE254">
            <v>0</v>
          </cell>
          <cell r="CF254">
            <v>0</v>
          </cell>
          <cell r="CG254">
            <v>0</v>
          </cell>
          <cell r="CH254">
            <v>0</v>
          </cell>
          <cell r="CI254">
            <v>0</v>
          </cell>
          <cell r="CJ254">
            <v>0</v>
          </cell>
          <cell r="CK254">
            <v>0</v>
          </cell>
          <cell r="CL254">
            <v>0</v>
          </cell>
          <cell r="CM254">
            <v>0</v>
          </cell>
          <cell r="CN254">
            <v>0</v>
          </cell>
          <cell r="CO254">
            <v>0</v>
          </cell>
          <cell r="CP254">
            <v>0</v>
          </cell>
          <cell r="CQ254">
            <v>0</v>
          </cell>
          <cell r="CR254">
            <v>0</v>
          </cell>
          <cell r="CS254">
            <v>0</v>
          </cell>
          <cell r="CT254">
            <v>0</v>
          </cell>
          <cell r="CU254">
            <v>0</v>
          </cell>
          <cell r="CV254">
            <v>0</v>
          </cell>
          <cell r="CW254">
            <v>0</v>
          </cell>
          <cell r="CX254">
            <v>0</v>
          </cell>
          <cell r="CY254">
            <v>0</v>
          </cell>
          <cell r="CZ254">
            <v>0</v>
          </cell>
          <cell r="DA254">
            <v>0</v>
          </cell>
          <cell r="DB254">
            <v>0</v>
          </cell>
          <cell r="DC254">
            <v>0</v>
          </cell>
          <cell r="DD254">
            <v>0</v>
          </cell>
          <cell r="DE254">
            <v>0</v>
          </cell>
          <cell r="DF254">
            <v>0</v>
          </cell>
          <cell r="DG254">
            <v>0</v>
          </cell>
          <cell r="DH254">
            <v>0</v>
          </cell>
          <cell r="DI254">
            <v>0</v>
          </cell>
          <cell r="DJ254">
            <v>0</v>
          </cell>
          <cell r="DK254">
            <v>0</v>
          </cell>
          <cell r="DL254">
            <v>0</v>
          </cell>
          <cell r="DM254">
            <v>0</v>
          </cell>
          <cell r="DN254">
            <v>0</v>
          </cell>
          <cell r="DO254">
            <v>0</v>
          </cell>
          <cell r="DP254">
            <v>0</v>
          </cell>
          <cell r="DQ254">
            <v>0</v>
          </cell>
          <cell r="DR254">
            <v>0</v>
          </cell>
          <cell r="DS254">
            <v>0</v>
          </cell>
          <cell r="DT254">
            <v>0</v>
          </cell>
          <cell r="DU254">
            <v>0</v>
          </cell>
        </row>
        <row r="255">
          <cell r="A255" t="str">
            <v>CE-NET-SERV-130</v>
          </cell>
          <cell r="B255" t="str">
            <v>CE</v>
          </cell>
          <cell r="C255" t="str">
            <v>NET-SERV</v>
          </cell>
          <cell r="D255">
            <v>130</v>
          </cell>
          <cell r="E255" t="str">
            <v>MD %</v>
          </cell>
          <cell r="F255">
            <v>0.17378410396833274</v>
          </cell>
          <cell r="G255">
            <v>0.18642983038578168</v>
          </cell>
          <cell r="H255">
            <v>0.19950537010058406</v>
          </cell>
          <cell r="I255">
            <v>0.20692942078914406</v>
          </cell>
          <cell r="J255" t="e">
            <v>#DIV/0!</v>
          </cell>
          <cell r="K255" t="e">
            <v>#DIV/0!</v>
          </cell>
          <cell r="L255" t="e">
            <v>#DIV/0!</v>
          </cell>
          <cell r="M255" t="e">
            <v>#DIV/0!</v>
          </cell>
          <cell r="N255" t="e">
            <v>#DIV/0!</v>
          </cell>
          <cell r="O255" t="e">
            <v>#DIV/0!</v>
          </cell>
          <cell r="P255" t="e">
            <v>#DIV/0!</v>
          </cell>
          <cell r="Q255" t="e">
            <v>#DIV/0!</v>
          </cell>
          <cell r="R255">
            <v>0.17378410396833274</v>
          </cell>
          <cell r="S255">
            <v>0.20146184066173811</v>
          </cell>
          <cell r="T255">
            <v>0.21877378995755922</v>
          </cell>
          <cell r="U255">
            <v>0.23019882327536614</v>
          </cell>
          <cell r="V255">
            <v>0.20692942078914406</v>
          </cell>
          <cell r="W255" t="e">
            <v>#DIV/0!</v>
          </cell>
          <cell r="X255" t="e">
            <v>#DIV/0!</v>
          </cell>
          <cell r="Y255" t="e">
            <v>#DIV/0!</v>
          </cell>
          <cell r="Z255" t="e">
            <v>#DIV/0!</v>
          </cell>
          <cell r="AA255" t="e">
            <v>#DIV/0!</v>
          </cell>
          <cell r="AB255" t="e">
            <v>#DIV/0!</v>
          </cell>
          <cell r="AC255" t="e">
            <v>#DIV/0!</v>
          </cell>
          <cell r="AD255">
            <v>0.2014596132437225</v>
          </cell>
          <cell r="AE255">
            <v>0.22536793866220153</v>
          </cell>
          <cell r="AF255">
            <v>0.23691594305629396</v>
          </cell>
          <cell r="AG255">
            <v>0.2440575173628094</v>
          </cell>
          <cell r="AH255">
            <v>0.25150290561752725</v>
          </cell>
          <cell r="AI255">
            <v>0.25427402696238305</v>
          </cell>
          <cell r="AJ255">
            <v>0.25798990268195737</v>
          </cell>
          <cell r="AK255">
            <v>0.25647314918968467</v>
          </cell>
          <cell r="AL255">
            <v>0.2586764739062748</v>
          </cell>
          <cell r="AM255">
            <v>0.26107217829127005</v>
          </cell>
          <cell r="AN255">
            <v>0.26117654453333139</v>
          </cell>
          <cell r="AO255">
            <v>0.26371210943572215</v>
          </cell>
          <cell r="AP255">
            <v>0.2014596132437225</v>
          </cell>
          <cell r="AQ255">
            <v>0.25280340667139822</v>
          </cell>
          <cell r="AR255">
            <v>0.26039054102472226</v>
          </cell>
          <cell r="AS255">
            <v>0.26396607797126515</v>
          </cell>
          <cell r="AT255">
            <v>0.27617881200244943</v>
          </cell>
          <cell r="AU255">
            <v>0.26638686131386818</v>
          </cell>
          <cell r="AV255">
            <v>0.27757089659123524</v>
          </cell>
          <cell r="AW255">
            <v>0.24078449905482038</v>
          </cell>
          <cell r="AX255">
            <v>0.27297927723876864</v>
          </cell>
          <cell r="AY255">
            <v>0.2777550828017461</v>
          </cell>
          <cell r="AZ255">
            <v>0.26197918247200541</v>
          </cell>
          <cell r="BA255">
            <v>0.28430066063682102</v>
          </cell>
          <cell r="BB255">
            <v>0.16040242545363709</v>
          </cell>
          <cell r="BC255">
            <v>0.18817789879736779</v>
          </cell>
          <cell r="BD255">
            <v>0.20397169963016556</v>
          </cell>
          <cell r="BE255">
            <v>0.21633826183980692</v>
          </cell>
          <cell r="BF255">
            <v>0.20104382389538875</v>
          </cell>
          <cell r="BG255">
            <v>0.20520674971447594</v>
          </cell>
          <cell r="BH255">
            <v>0.2083999686123113</v>
          </cell>
          <cell r="BI255">
            <v>0.21577536640852055</v>
          </cell>
          <cell r="BJ255">
            <v>0.21033118547591059</v>
          </cell>
          <cell r="BK255">
            <v>0.21020797953716389</v>
          </cell>
          <cell r="BL255">
            <v>0.21171448406584967</v>
          </cell>
          <cell r="BM255">
            <v>0.21445652742726007</v>
          </cell>
          <cell r="BN255">
            <v>0.16040242545363709</v>
          </cell>
          <cell r="BO255">
            <v>0.21590677216768306</v>
          </cell>
          <cell r="BP255">
            <v>0.24238410596026475</v>
          </cell>
          <cell r="BQ255">
            <v>0.24920407683596499</v>
          </cell>
          <cell r="BR255">
            <v>0.15450117329161558</v>
          </cell>
          <cell r="BS255">
            <v>0.23080042170140475</v>
          </cell>
          <cell r="BT255">
            <v>0.22716596717656398</v>
          </cell>
          <cell r="BU255">
            <v>0.28724764616955822</v>
          </cell>
          <cell r="BV255">
            <v>0.16453637157793949</v>
          </cell>
          <cell r="BW255">
            <v>0.20917920276205232</v>
          </cell>
          <cell r="BX255">
            <v>0.22429709969586625</v>
          </cell>
          <cell r="BY255">
            <v>0.2445333637722823</v>
          </cell>
          <cell r="BZ255" t="e">
            <v>#DIV/0!</v>
          </cell>
          <cell r="CA255" t="e">
            <v>#DIV/0!</v>
          </cell>
          <cell r="CB255" t="e">
            <v>#DIV/0!</v>
          </cell>
          <cell r="CC255" t="e">
            <v>#DIV/0!</v>
          </cell>
          <cell r="CD255" t="e">
            <v>#DIV/0!</v>
          </cell>
          <cell r="CE255" t="e">
            <v>#DIV/0!</v>
          </cell>
          <cell r="CF255" t="e">
            <v>#DIV/0!</v>
          </cell>
          <cell r="CG255" t="e">
            <v>#DIV/0!</v>
          </cell>
          <cell r="CH255" t="e">
            <v>#DIV/0!</v>
          </cell>
          <cell r="CI255" t="e">
            <v>#DIV/0!</v>
          </cell>
          <cell r="CJ255" t="e">
            <v>#DIV/0!</v>
          </cell>
          <cell r="CK255" t="e">
            <v>#DIV/0!</v>
          </cell>
          <cell r="CL255" t="e">
            <v>#DIV/0!</v>
          </cell>
          <cell r="CM255" t="e">
            <v>#DIV/0!</v>
          </cell>
          <cell r="CN255" t="e">
            <v>#DIV/0!</v>
          </cell>
          <cell r="CO255" t="e">
            <v>#DIV/0!</v>
          </cell>
          <cell r="CP255" t="e">
            <v>#DIV/0!</v>
          </cell>
          <cell r="CQ255" t="e">
            <v>#DIV/0!</v>
          </cell>
          <cell r="CR255" t="e">
            <v>#DIV/0!</v>
          </cell>
          <cell r="CS255" t="e">
            <v>#DIV/0!</v>
          </cell>
          <cell r="CT255" t="e">
            <v>#DIV/0!</v>
          </cell>
          <cell r="CU255" t="e">
            <v>#DIV/0!</v>
          </cell>
          <cell r="CV255" t="e">
            <v>#DIV/0!</v>
          </cell>
          <cell r="CW255" t="e">
            <v>#DIV/0!</v>
          </cell>
          <cell r="CX255" t="e">
            <v>#DIV/0!</v>
          </cell>
          <cell r="CY255" t="e">
            <v>#DIV/0!</v>
          </cell>
          <cell r="CZ255" t="e">
            <v>#DIV/0!</v>
          </cell>
          <cell r="DA255" t="e">
            <v>#DIV/0!</v>
          </cell>
          <cell r="DB255" t="e">
            <v>#DIV/0!</v>
          </cell>
          <cell r="DC255" t="e">
            <v>#DIV/0!</v>
          </cell>
          <cell r="DD255" t="e">
            <v>#DIV/0!</v>
          </cell>
          <cell r="DE255" t="e">
            <v>#DIV/0!</v>
          </cell>
          <cell r="DF255" t="e">
            <v>#DIV/0!</v>
          </cell>
          <cell r="DG255" t="e">
            <v>#DIV/0!</v>
          </cell>
          <cell r="DH255" t="e">
            <v>#DIV/0!</v>
          </cell>
          <cell r="DI255" t="e">
            <v>#DIV/0!</v>
          </cell>
          <cell r="DJ255" t="e">
            <v>#DIV/0!</v>
          </cell>
          <cell r="DK255" t="e">
            <v>#DIV/0!</v>
          </cell>
          <cell r="DL255" t="e">
            <v>#DIV/0!</v>
          </cell>
          <cell r="DM255" t="e">
            <v>#DIV/0!</v>
          </cell>
          <cell r="DN255" t="e">
            <v>#DIV/0!</v>
          </cell>
          <cell r="DO255" t="e">
            <v>#DIV/0!</v>
          </cell>
          <cell r="DP255" t="e">
            <v>#DIV/0!</v>
          </cell>
          <cell r="DQ255" t="e">
            <v>#DIV/0!</v>
          </cell>
          <cell r="DR255" t="e">
            <v>#DIV/0!</v>
          </cell>
          <cell r="DS255" t="e">
            <v>#DIV/0!</v>
          </cell>
          <cell r="DT255" t="e">
            <v>#DIV/0!</v>
          </cell>
          <cell r="DU255" t="e">
            <v>#DIV/0!</v>
          </cell>
        </row>
        <row r="256">
          <cell r="A256" t="str">
            <v>CE-NET-SERV-140</v>
          </cell>
          <cell r="B256" t="str">
            <v>CE</v>
          </cell>
          <cell r="C256" t="str">
            <v>NET-SERV</v>
          </cell>
          <cell r="D256">
            <v>140</v>
          </cell>
          <cell r="E256" t="str">
            <v>Fondi rettificativi dell'attivo</v>
          </cell>
          <cell r="F256">
            <v>0</v>
          </cell>
          <cell r="G256">
            <v>0</v>
          </cell>
          <cell r="H256">
            <v>0</v>
          </cell>
          <cell r="I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v>
          </cell>
          <cell r="AS256">
            <v>0</v>
          </cell>
          <cell r="AT256">
            <v>0</v>
          </cell>
          <cell r="AU256">
            <v>0</v>
          </cell>
          <cell r="AV256">
            <v>0</v>
          </cell>
          <cell r="AW256">
            <v>0</v>
          </cell>
          <cell r="AX256">
            <v>0</v>
          </cell>
          <cell r="AY256">
            <v>0</v>
          </cell>
          <cell r="AZ256">
            <v>0</v>
          </cell>
          <cell r="BA256">
            <v>0</v>
          </cell>
          <cell r="BB256">
            <v>0</v>
          </cell>
          <cell r="BC256">
            <v>0</v>
          </cell>
          <cell r="BD256">
            <v>0</v>
          </cell>
          <cell r="BE256">
            <v>0</v>
          </cell>
          <cell r="BF256">
            <v>0</v>
          </cell>
          <cell r="BG256">
            <v>0</v>
          </cell>
          <cell r="BH256">
            <v>0</v>
          </cell>
          <cell r="BI256">
            <v>0</v>
          </cell>
          <cell r="BJ256">
            <v>0</v>
          </cell>
          <cell r="BK256">
            <v>0</v>
          </cell>
          <cell r="BL256">
            <v>0</v>
          </cell>
          <cell r="BM256">
            <v>0</v>
          </cell>
          <cell r="BN256">
            <v>0</v>
          </cell>
          <cell r="BO256">
            <v>0</v>
          </cell>
          <cell r="BP256">
            <v>0</v>
          </cell>
          <cell r="BQ256">
            <v>0</v>
          </cell>
          <cell r="BR256">
            <v>0</v>
          </cell>
          <cell r="BS256">
            <v>0</v>
          </cell>
          <cell r="BT256">
            <v>0</v>
          </cell>
          <cell r="BU256">
            <v>0</v>
          </cell>
          <cell r="BV256">
            <v>0</v>
          </cell>
          <cell r="BW256">
            <v>0</v>
          </cell>
          <cell r="BX256">
            <v>0</v>
          </cell>
          <cell r="BY256">
            <v>0</v>
          </cell>
          <cell r="CL256">
            <v>0</v>
          </cell>
          <cell r="CM256">
            <v>0</v>
          </cell>
          <cell r="CN256">
            <v>0</v>
          </cell>
          <cell r="CO256">
            <v>0</v>
          </cell>
          <cell r="CP256">
            <v>0</v>
          </cell>
          <cell r="CQ256">
            <v>0</v>
          </cell>
          <cell r="CR256">
            <v>0</v>
          </cell>
          <cell r="CS256">
            <v>0</v>
          </cell>
          <cell r="CT256">
            <v>0</v>
          </cell>
          <cell r="CU256">
            <v>0</v>
          </cell>
          <cell r="CV256">
            <v>0</v>
          </cell>
          <cell r="CW256">
            <v>0</v>
          </cell>
          <cell r="DJ256">
            <v>0</v>
          </cell>
          <cell r="DK256">
            <v>0</v>
          </cell>
          <cell r="DL256">
            <v>0</v>
          </cell>
          <cell r="DM256">
            <v>0</v>
          </cell>
          <cell r="DN256">
            <v>0</v>
          </cell>
          <cell r="DO256">
            <v>0</v>
          </cell>
          <cell r="DP256">
            <v>0</v>
          </cell>
          <cell r="DQ256">
            <v>0</v>
          </cell>
          <cell r="DR256">
            <v>0</v>
          </cell>
          <cell r="DS256">
            <v>0</v>
          </cell>
          <cell r="DT256">
            <v>0</v>
          </cell>
          <cell r="DU256">
            <v>0</v>
          </cell>
        </row>
        <row r="257">
          <cell r="A257" t="str">
            <v>CE-NET-SERV-150</v>
          </cell>
          <cell r="B257" t="str">
            <v>CE</v>
          </cell>
          <cell r="C257" t="str">
            <v>NET-SERV</v>
          </cell>
          <cell r="D257">
            <v>150</v>
          </cell>
          <cell r="E257" t="str">
            <v>Altri Fondi</v>
          </cell>
          <cell r="F257">
            <v>0.02</v>
          </cell>
          <cell r="G257">
            <v>2.436E-2</v>
          </cell>
          <cell r="H257">
            <v>2.1659999999999999E-2</v>
          </cell>
          <cell r="I257">
            <v>0.134548</v>
          </cell>
          <cell r="R257">
            <v>0.02</v>
          </cell>
          <cell r="S257">
            <v>4.3599999999999993E-3</v>
          </cell>
          <cell r="T257">
            <v>-2.700000000000001E-3</v>
          </cell>
          <cell r="U257">
            <v>0.112888</v>
          </cell>
          <cell r="V257">
            <v>-0.134548</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0</v>
          </cell>
          <cell r="BC257">
            <v>1.4999999999999999E-2</v>
          </cell>
          <cell r="BD257">
            <v>2.6200000000000001E-2</v>
          </cell>
          <cell r="BE257">
            <v>2.6200000000000001E-2</v>
          </cell>
          <cell r="BF257">
            <v>4.3900000000000002E-2</v>
          </cell>
          <cell r="BG257">
            <v>5.1900000000000002E-2</v>
          </cell>
          <cell r="BH257">
            <v>7.3652999999999996E-2</v>
          </cell>
          <cell r="BI257">
            <v>8.865300000000001E-2</v>
          </cell>
          <cell r="BJ257">
            <v>0.1138</v>
          </cell>
          <cell r="BK257">
            <v>0.13180500000000001</v>
          </cell>
          <cell r="BL257">
            <v>0.15434500000000001</v>
          </cell>
          <cell r="BM257">
            <v>0.10925307000000001</v>
          </cell>
          <cell r="BN257">
            <v>0</v>
          </cell>
          <cell r="BO257">
            <v>1.4999999999999999E-2</v>
          </cell>
          <cell r="BP257">
            <v>1.1200000000000002E-2</v>
          </cell>
          <cell r="BQ257">
            <v>0</v>
          </cell>
          <cell r="BR257">
            <v>1.77E-2</v>
          </cell>
          <cell r="BS257">
            <v>8.0000000000000002E-3</v>
          </cell>
          <cell r="BT257">
            <v>2.1752999999999995E-2</v>
          </cell>
          <cell r="BU257">
            <v>1.5000000000000013E-2</v>
          </cell>
          <cell r="BV257">
            <v>2.5146999999999989E-2</v>
          </cell>
          <cell r="BW257">
            <v>1.8005000000000007E-2</v>
          </cell>
          <cell r="BX257">
            <v>2.2540000000000004E-2</v>
          </cell>
          <cell r="BY257">
            <v>-4.5091930000000002E-2</v>
          </cell>
          <cell r="CL257">
            <v>0</v>
          </cell>
          <cell r="CM257">
            <v>0</v>
          </cell>
          <cell r="CN257">
            <v>0</v>
          </cell>
          <cell r="CO257">
            <v>0</v>
          </cell>
          <cell r="CP257">
            <v>0</v>
          </cell>
          <cell r="CQ257">
            <v>0</v>
          </cell>
          <cell r="CR257">
            <v>0</v>
          </cell>
          <cell r="CS257">
            <v>0</v>
          </cell>
          <cell r="CT257">
            <v>0</v>
          </cell>
          <cell r="CU257">
            <v>0</v>
          </cell>
          <cell r="CV257">
            <v>0</v>
          </cell>
          <cell r="CW257">
            <v>0</v>
          </cell>
          <cell r="DJ257">
            <v>0</v>
          </cell>
          <cell r="DK257">
            <v>0</v>
          </cell>
          <cell r="DL257">
            <v>0</v>
          </cell>
          <cell r="DM257">
            <v>0</v>
          </cell>
          <cell r="DN257">
            <v>0</v>
          </cell>
          <cell r="DO257">
            <v>0</v>
          </cell>
          <cell r="DP257">
            <v>0</v>
          </cell>
          <cell r="DQ257">
            <v>0</v>
          </cell>
          <cell r="DR257">
            <v>0</v>
          </cell>
          <cell r="DS257">
            <v>0</v>
          </cell>
          <cell r="DT257">
            <v>0</v>
          </cell>
          <cell r="DU257">
            <v>0</v>
          </cell>
        </row>
        <row r="258">
          <cell r="A258" t="str">
            <v>CE-NET-SERV-160</v>
          </cell>
          <cell r="B258" t="str">
            <v>CE</v>
          </cell>
          <cell r="C258" t="str">
            <v>NET-SERV</v>
          </cell>
          <cell r="D258">
            <v>160</v>
          </cell>
          <cell r="E258" t="str">
            <v>(Acc)/Utilizzo Fondo Rischi</v>
          </cell>
          <cell r="F258">
            <v>0.02</v>
          </cell>
          <cell r="G258">
            <v>2.436E-2</v>
          </cell>
          <cell r="H258">
            <v>2.1659999999999999E-2</v>
          </cell>
          <cell r="I258">
            <v>0.134548</v>
          </cell>
          <cell r="J258">
            <v>0</v>
          </cell>
          <cell r="K258">
            <v>0</v>
          </cell>
          <cell r="L258">
            <v>0</v>
          </cell>
          <cell r="M258">
            <v>0</v>
          </cell>
          <cell r="N258">
            <v>0</v>
          </cell>
          <cell r="O258">
            <v>0</v>
          </cell>
          <cell r="P258">
            <v>0</v>
          </cell>
          <cell r="Q258">
            <v>0</v>
          </cell>
          <cell r="R258">
            <v>0.02</v>
          </cell>
          <cell r="S258">
            <v>4.3599999999999993E-3</v>
          </cell>
          <cell r="T258">
            <v>-2.700000000000001E-3</v>
          </cell>
          <cell r="U258">
            <v>0.112888</v>
          </cell>
          <cell r="V258">
            <v>-0.134548</v>
          </cell>
          <cell r="W258">
            <v>0</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v>0</v>
          </cell>
          <cell r="AN258">
            <v>0</v>
          </cell>
          <cell r="AO258">
            <v>0</v>
          </cell>
          <cell r="AP258">
            <v>0</v>
          </cell>
          <cell r="AQ258">
            <v>0</v>
          </cell>
          <cell r="AR258">
            <v>0</v>
          </cell>
          <cell r="AS258">
            <v>0</v>
          </cell>
          <cell r="AT258">
            <v>0</v>
          </cell>
          <cell r="AU258">
            <v>0</v>
          </cell>
          <cell r="AV258">
            <v>0</v>
          </cell>
          <cell r="AW258">
            <v>0</v>
          </cell>
          <cell r="AX258">
            <v>0</v>
          </cell>
          <cell r="AY258">
            <v>0</v>
          </cell>
          <cell r="AZ258">
            <v>0</v>
          </cell>
          <cell r="BA258">
            <v>0</v>
          </cell>
          <cell r="BB258">
            <v>0</v>
          </cell>
          <cell r="BC258">
            <v>1.4999999999999999E-2</v>
          </cell>
          <cell r="BD258">
            <v>2.6200000000000001E-2</v>
          </cell>
          <cell r="BE258">
            <v>2.6200000000000001E-2</v>
          </cell>
          <cell r="BF258">
            <v>4.3900000000000002E-2</v>
          </cell>
          <cell r="BG258">
            <v>5.1900000000000002E-2</v>
          </cell>
          <cell r="BH258">
            <v>7.3652999999999996E-2</v>
          </cell>
          <cell r="BI258">
            <v>8.865300000000001E-2</v>
          </cell>
          <cell r="BJ258">
            <v>0.1138</v>
          </cell>
          <cell r="BK258">
            <v>0.13180500000000001</v>
          </cell>
          <cell r="BL258">
            <v>0.15434500000000001</v>
          </cell>
          <cell r="BM258">
            <v>0.10925307000000001</v>
          </cell>
          <cell r="BN258">
            <v>0</v>
          </cell>
          <cell r="BO258">
            <v>1.4999999999999999E-2</v>
          </cell>
          <cell r="BP258">
            <v>1.1200000000000002E-2</v>
          </cell>
          <cell r="BQ258">
            <v>0</v>
          </cell>
          <cell r="BR258">
            <v>1.77E-2</v>
          </cell>
          <cell r="BS258">
            <v>8.0000000000000002E-3</v>
          </cell>
          <cell r="BT258">
            <v>2.1752999999999995E-2</v>
          </cell>
          <cell r="BU258">
            <v>1.5000000000000013E-2</v>
          </cell>
          <cell r="BV258">
            <v>2.5146999999999989E-2</v>
          </cell>
          <cell r="BW258">
            <v>1.8005000000000007E-2</v>
          </cell>
          <cell r="BX258">
            <v>2.2540000000000004E-2</v>
          </cell>
          <cell r="BY258">
            <v>-4.5091930000000002E-2</v>
          </cell>
          <cell r="BZ258">
            <v>0</v>
          </cell>
          <cell r="CA258">
            <v>0</v>
          </cell>
          <cell r="CB258">
            <v>0</v>
          </cell>
          <cell r="CC258">
            <v>0</v>
          </cell>
          <cell r="CD258">
            <v>0</v>
          </cell>
          <cell r="CE258">
            <v>0</v>
          </cell>
          <cell r="CF258">
            <v>0</v>
          </cell>
          <cell r="CG258">
            <v>0</v>
          </cell>
          <cell r="CH258">
            <v>0</v>
          </cell>
          <cell r="CI258">
            <v>0</v>
          </cell>
          <cell r="CJ258">
            <v>0</v>
          </cell>
          <cell r="CK258">
            <v>0</v>
          </cell>
          <cell r="CL258">
            <v>0</v>
          </cell>
          <cell r="CM258">
            <v>0</v>
          </cell>
          <cell r="CN258">
            <v>0</v>
          </cell>
          <cell r="CO258">
            <v>0</v>
          </cell>
          <cell r="CP258">
            <v>0</v>
          </cell>
          <cell r="CQ258">
            <v>0</v>
          </cell>
          <cell r="CR258">
            <v>0</v>
          </cell>
          <cell r="CS258">
            <v>0</v>
          </cell>
          <cell r="CT258">
            <v>0</v>
          </cell>
          <cell r="CU258">
            <v>0</v>
          </cell>
          <cell r="CV258">
            <v>0</v>
          </cell>
          <cell r="CW258">
            <v>0</v>
          </cell>
          <cell r="CX258">
            <v>0</v>
          </cell>
          <cell r="CY258">
            <v>0</v>
          </cell>
          <cell r="CZ258">
            <v>0</v>
          </cell>
          <cell r="DA258">
            <v>0</v>
          </cell>
          <cell r="DB258">
            <v>0</v>
          </cell>
          <cell r="DC258">
            <v>0</v>
          </cell>
          <cell r="DD258">
            <v>0</v>
          </cell>
          <cell r="DE258">
            <v>0</v>
          </cell>
          <cell r="DF258">
            <v>0</v>
          </cell>
          <cell r="DG258">
            <v>0</v>
          </cell>
          <cell r="DH258">
            <v>0</v>
          </cell>
          <cell r="DI258">
            <v>0</v>
          </cell>
          <cell r="DJ258">
            <v>0</v>
          </cell>
          <cell r="DK258">
            <v>0</v>
          </cell>
          <cell r="DL258">
            <v>0</v>
          </cell>
          <cell r="DM258">
            <v>0</v>
          </cell>
          <cell r="DN258">
            <v>0</v>
          </cell>
          <cell r="DO258">
            <v>0</v>
          </cell>
          <cell r="DP258">
            <v>0</v>
          </cell>
          <cell r="DQ258">
            <v>0</v>
          </cell>
          <cell r="DR258">
            <v>0</v>
          </cell>
          <cell r="DS258">
            <v>0</v>
          </cell>
          <cell r="DT258">
            <v>0</v>
          </cell>
          <cell r="DU258">
            <v>0</v>
          </cell>
        </row>
        <row r="259">
          <cell r="A259" t="str">
            <v>CE-NET-SERV-170</v>
          </cell>
          <cell r="B259" t="str">
            <v>CE</v>
          </cell>
          <cell r="C259" t="str">
            <v>NET-SERV</v>
          </cell>
          <cell r="D259">
            <v>170</v>
          </cell>
          <cell r="E259" t="str">
            <v>Margine Diretto 2</v>
          </cell>
          <cell r="F259">
            <v>0.50995299999999988</v>
          </cell>
          <cell r="G259">
            <v>0.99213251999999963</v>
          </cell>
          <cell r="H259">
            <v>1.7600994000000025</v>
          </cell>
          <cell r="I259">
            <v>2.5129635100000001</v>
          </cell>
          <cell r="J259">
            <v>0</v>
          </cell>
          <cell r="K259">
            <v>0</v>
          </cell>
          <cell r="L259">
            <v>0</v>
          </cell>
          <cell r="M259">
            <v>0</v>
          </cell>
          <cell r="N259">
            <v>0</v>
          </cell>
          <cell r="O259">
            <v>0</v>
          </cell>
          <cell r="P259">
            <v>0</v>
          </cell>
          <cell r="Q259">
            <v>0</v>
          </cell>
          <cell r="R259">
            <v>0.50995299999999988</v>
          </cell>
          <cell r="S259">
            <v>0.4821795199999997</v>
          </cell>
          <cell r="T259">
            <v>0.7679668800000029</v>
          </cell>
          <cell r="U259">
            <v>0.75286410999999742</v>
          </cell>
          <cell r="V259">
            <v>-2.5129635100000001</v>
          </cell>
          <cell r="W259">
            <v>0</v>
          </cell>
          <cell r="X259">
            <v>0</v>
          </cell>
          <cell r="Y259">
            <v>0</v>
          </cell>
          <cell r="Z259">
            <v>0</v>
          </cell>
          <cell r="AA259">
            <v>0</v>
          </cell>
          <cell r="AB259">
            <v>0</v>
          </cell>
          <cell r="AC259">
            <v>0</v>
          </cell>
          <cell r="AD259">
            <v>0.48860000000000015</v>
          </cell>
          <cell r="AE259">
            <v>1.0229000000000004</v>
          </cell>
          <cell r="AF259">
            <v>1.6043000000000003</v>
          </cell>
          <cell r="AG259">
            <v>2.2455000000000007</v>
          </cell>
          <cell r="AH259">
            <v>3.0122</v>
          </cell>
          <cell r="AI259">
            <v>3.7420999999999989</v>
          </cell>
          <cell r="AJ259">
            <v>4.5173000000000005</v>
          </cell>
          <cell r="AK259">
            <v>4.9249000000000009</v>
          </cell>
          <cell r="AL259">
            <v>5.7324000000000019</v>
          </cell>
          <cell r="AM259">
            <v>6.616299999999999</v>
          </cell>
          <cell r="AN259">
            <v>7.4795999999999978</v>
          </cell>
          <cell r="AO259">
            <v>8.4823000000000022</v>
          </cell>
          <cell r="AP259">
            <v>0.48860000000000015</v>
          </cell>
          <cell r="AQ259">
            <v>0.53430000000000022</v>
          </cell>
          <cell r="AR259">
            <v>0.58139999999999992</v>
          </cell>
          <cell r="AS259">
            <v>0.64120000000000044</v>
          </cell>
          <cell r="AT259">
            <v>0.76669999999999927</v>
          </cell>
          <cell r="AU259">
            <v>0.72989999999999888</v>
          </cell>
          <cell r="AV259">
            <v>0.77520000000000167</v>
          </cell>
          <cell r="AW259">
            <v>0.40760000000000041</v>
          </cell>
          <cell r="AX259">
            <v>0.80750000000000099</v>
          </cell>
          <cell r="AY259">
            <v>0.88389999999999702</v>
          </cell>
          <cell r="AZ259">
            <v>0.86329999999999885</v>
          </cell>
          <cell r="BA259">
            <v>1.0027000000000044</v>
          </cell>
          <cell r="BB259">
            <v>0.70630000000000015</v>
          </cell>
          <cell r="BC259">
            <v>1.6735999999999998</v>
          </cell>
          <cell r="BD259">
            <v>2.5631999999999993</v>
          </cell>
          <cell r="BE259">
            <v>3.7294999999999989</v>
          </cell>
          <cell r="BF259">
            <v>4.6162999999999945</v>
          </cell>
          <cell r="BG259">
            <v>5.4781000000000013</v>
          </cell>
          <cell r="BH259">
            <v>6.5219790000000017</v>
          </cell>
          <cell r="BI259">
            <v>7.4541570000000013</v>
          </cell>
          <cell r="BJ259">
            <v>8.1470000000000002</v>
          </cell>
          <cell r="BK259">
            <v>9.1217890000000068</v>
          </cell>
          <cell r="BL259">
            <v>10.292833999999999</v>
          </cell>
          <cell r="BM259">
            <v>11.31532827</v>
          </cell>
          <cell r="BN259">
            <v>0.70630000000000015</v>
          </cell>
          <cell r="BO259">
            <v>0.96729999999999972</v>
          </cell>
          <cell r="BP259">
            <v>0.88959999999999917</v>
          </cell>
          <cell r="BQ259">
            <v>1.1662999999999997</v>
          </cell>
          <cell r="BR259">
            <v>0.88679999999999604</v>
          </cell>
          <cell r="BS259">
            <v>0.86180000000000678</v>
          </cell>
          <cell r="BT259">
            <v>1.043879</v>
          </cell>
          <cell r="BU259">
            <v>0.93217799999999984</v>
          </cell>
          <cell r="BV259">
            <v>0.69284299999999943</v>
          </cell>
          <cell r="BW259">
            <v>0.97478900000000612</v>
          </cell>
          <cell r="BX259">
            <v>1.171044999999993</v>
          </cell>
          <cell r="BY259">
            <v>1.022494270000001</v>
          </cell>
          <cell r="BZ259">
            <v>0</v>
          </cell>
          <cell r="CA259">
            <v>0</v>
          </cell>
          <cell r="CB259">
            <v>0</v>
          </cell>
          <cell r="CC259">
            <v>0</v>
          </cell>
          <cell r="CD259">
            <v>0</v>
          </cell>
          <cell r="CE259">
            <v>0</v>
          </cell>
          <cell r="CF259">
            <v>0</v>
          </cell>
          <cell r="CG259">
            <v>0</v>
          </cell>
          <cell r="CH259">
            <v>0</v>
          </cell>
          <cell r="CI259">
            <v>0</v>
          </cell>
          <cell r="CJ259">
            <v>0</v>
          </cell>
          <cell r="CK259">
            <v>0</v>
          </cell>
          <cell r="CL259">
            <v>0</v>
          </cell>
          <cell r="CM259">
            <v>0</v>
          </cell>
          <cell r="CN259">
            <v>0</v>
          </cell>
          <cell r="CO259">
            <v>0</v>
          </cell>
          <cell r="CP259">
            <v>0</v>
          </cell>
          <cell r="CQ259">
            <v>0</v>
          </cell>
          <cell r="CR259">
            <v>0</v>
          </cell>
          <cell r="CS259">
            <v>0</v>
          </cell>
          <cell r="CT259">
            <v>0</v>
          </cell>
          <cell r="CU259">
            <v>0</v>
          </cell>
          <cell r="CV259">
            <v>0</v>
          </cell>
          <cell r="CW259">
            <v>0</v>
          </cell>
          <cell r="CX259">
            <v>0</v>
          </cell>
          <cell r="CY259">
            <v>0</v>
          </cell>
          <cell r="CZ259">
            <v>0</v>
          </cell>
          <cell r="DA259">
            <v>0</v>
          </cell>
          <cell r="DB259">
            <v>0</v>
          </cell>
          <cell r="DC259">
            <v>0</v>
          </cell>
          <cell r="DD259">
            <v>0</v>
          </cell>
          <cell r="DE259">
            <v>0</v>
          </cell>
          <cell r="DF259">
            <v>0</v>
          </cell>
          <cell r="DG259">
            <v>0</v>
          </cell>
          <cell r="DH259">
            <v>0</v>
          </cell>
          <cell r="DI259">
            <v>0</v>
          </cell>
          <cell r="DJ259">
            <v>0</v>
          </cell>
          <cell r="DK259">
            <v>0</v>
          </cell>
          <cell r="DL259">
            <v>0</v>
          </cell>
          <cell r="DM259">
            <v>0</v>
          </cell>
          <cell r="DN259">
            <v>0</v>
          </cell>
          <cell r="DO259">
            <v>0</v>
          </cell>
          <cell r="DP259">
            <v>0</v>
          </cell>
          <cell r="DQ259">
            <v>0</v>
          </cell>
          <cell r="DR259">
            <v>0</v>
          </cell>
          <cell r="DS259">
            <v>0</v>
          </cell>
          <cell r="DT259">
            <v>0</v>
          </cell>
          <cell r="DU259">
            <v>0</v>
          </cell>
        </row>
        <row r="260">
          <cell r="A260" t="str">
            <v>CE-NET-SERV-180</v>
          </cell>
          <cell r="B260" t="str">
            <v>CE</v>
          </cell>
          <cell r="C260" t="str">
            <v>NET-SERV</v>
          </cell>
          <cell r="D260">
            <v>180</v>
          </cell>
          <cell r="E260" t="str">
            <v>MD %</v>
          </cell>
          <cell r="F260">
            <v>0.18087801313791976</v>
          </cell>
          <cell r="G260">
            <v>0.191122493769319</v>
          </cell>
          <cell r="H260">
            <v>0.20199109742382504</v>
          </cell>
          <cell r="I260">
            <v>0.21863550813648808</v>
          </cell>
          <cell r="J260" t="e">
            <v>#DIV/0!</v>
          </cell>
          <cell r="K260" t="e">
            <v>#DIV/0!</v>
          </cell>
          <cell r="L260" t="e">
            <v>#DIV/0!</v>
          </cell>
          <cell r="M260" t="e">
            <v>#DIV/0!</v>
          </cell>
          <cell r="N260" t="e">
            <v>#DIV/0!</v>
          </cell>
          <cell r="O260" t="e">
            <v>#DIV/0!</v>
          </cell>
          <cell r="P260" t="e">
            <v>#DIV/0!</v>
          </cell>
          <cell r="Q260" t="e">
            <v>#DIV/0!</v>
          </cell>
          <cell r="R260">
            <v>0.18087801313791976</v>
          </cell>
          <cell r="S260">
            <v>0.20330013647955059</v>
          </cell>
          <cell r="T260">
            <v>0.21800732490214461</v>
          </cell>
          <cell r="U260">
            <v>0.27080453395089377</v>
          </cell>
          <cell r="V260">
            <v>0.21863550813648808</v>
          </cell>
          <cell r="W260" t="e">
            <v>#DIV/0!</v>
          </cell>
          <cell r="X260" t="e">
            <v>#DIV/0!</v>
          </cell>
          <cell r="Y260" t="e">
            <v>#DIV/0!</v>
          </cell>
          <cell r="Z260" t="e">
            <v>#DIV/0!</v>
          </cell>
          <cell r="AA260" t="e">
            <v>#DIV/0!</v>
          </cell>
          <cell r="AB260" t="e">
            <v>#DIV/0!</v>
          </cell>
          <cell r="AC260" t="e">
            <v>#DIV/0!</v>
          </cell>
          <cell r="AD260">
            <v>0.2014596132437225</v>
          </cell>
          <cell r="AE260">
            <v>0.22536793866220153</v>
          </cell>
          <cell r="AF260">
            <v>0.23691594305629396</v>
          </cell>
          <cell r="AG260">
            <v>0.2440575173628094</v>
          </cell>
          <cell r="AH260">
            <v>0.25150290561752725</v>
          </cell>
          <cell r="AI260">
            <v>0.25427402696238305</v>
          </cell>
          <cell r="AJ260">
            <v>0.25798990268195737</v>
          </cell>
          <cell r="AK260">
            <v>0.25647314918968467</v>
          </cell>
          <cell r="AL260">
            <v>0.2586764739062748</v>
          </cell>
          <cell r="AM260">
            <v>0.26107217829127005</v>
          </cell>
          <cell r="AN260">
            <v>0.26117654453333139</v>
          </cell>
          <cell r="AO260">
            <v>0.26371210943572215</v>
          </cell>
          <cell r="AP260">
            <v>0.2014596132437225</v>
          </cell>
          <cell r="AQ260">
            <v>0.25280340667139822</v>
          </cell>
          <cell r="AR260">
            <v>0.26039054102472226</v>
          </cell>
          <cell r="AS260">
            <v>0.26396607797126515</v>
          </cell>
          <cell r="AT260">
            <v>0.27617881200244943</v>
          </cell>
          <cell r="AU260">
            <v>0.26638686131386818</v>
          </cell>
          <cell r="AV260">
            <v>0.27757089659123524</v>
          </cell>
          <cell r="AW260">
            <v>0.24078449905482038</v>
          </cell>
          <cell r="AX260">
            <v>0.27297927723876864</v>
          </cell>
          <cell r="AY260">
            <v>0.2777550828017461</v>
          </cell>
          <cell r="AZ260">
            <v>0.26197918247200541</v>
          </cell>
          <cell r="BA260">
            <v>0.28430066063682102</v>
          </cell>
          <cell r="BB260">
            <v>0.16040242545363709</v>
          </cell>
          <cell r="BC260">
            <v>0.18987973678239162</v>
          </cell>
          <cell r="BD260">
            <v>0.20607814761215626</v>
          </cell>
          <cell r="BE260">
            <v>0.21786880553332433</v>
          </cell>
          <cell r="BF260">
            <v>0.20297406269099008</v>
          </cell>
          <cell r="BG260">
            <v>0.20716949165361959</v>
          </cell>
          <cell r="BH260">
            <v>0.21078032017769471</v>
          </cell>
          <cell r="BI260">
            <v>0.21837249127033781</v>
          </cell>
          <cell r="BJ260">
            <v>0.21331078126677333</v>
          </cell>
          <cell r="BK260">
            <v>0.21328990523835489</v>
          </cell>
          <cell r="BL260">
            <v>0.21493755527923694</v>
          </cell>
          <cell r="BM260">
            <v>0.21654736062129104</v>
          </cell>
          <cell r="BN260">
            <v>0.16040242545363709</v>
          </cell>
          <cell r="BO260">
            <v>0.21930759289908625</v>
          </cell>
          <cell r="BP260">
            <v>0.24547461368653406</v>
          </cell>
          <cell r="BQ260">
            <v>0.24920407683596499</v>
          </cell>
          <cell r="BR260">
            <v>0.15764772808077865</v>
          </cell>
          <cell r="BS260">
            <v>0.2329629929986772</v>
          </cell>
          <cell r="BT260">
            <v>0.23200053873035656</v>
          </cell>
          <cell r="BU260">
            <v>0.29194544168203601</v>
          </cell>
          <cell r="BV260">
            <v>0.17073319788223132</v>
          </cell>
          <cell r="BW260">
            <v>0.21311558918336657</v>
          </cell>
          <cell r="BX260">
            <v>0.22869904537929373</v>
          </cell>
          <cell r="BY260">
            <v>0.23420494127873165</v>
          </cell>
          <cell r="BZ260" t="e">
            <v>#DIV/0!</v>
          </cell>
          <cell r="CA260" t="e">
            <v>#DIV/0!</v>
          </cell>
          <cell r="CB260" t="e">
            <v>#DIV/0!</v>
          </cell>
          <cell r="CC260" t="e">
            <v>#DIV/0!</v>
          </cell>
          <cell r="CD260" t="e">
            <v>#DIV/0!</v>
          </cell>
          <cell r="CE260" t="e">
            <v>#DIV/0!</v>
          </cell>
          <cell r="CF260" t="e">
            <v>#DIV/0!</v>
          </cell>
          <cell r="CG260" t="e">
            <v>#DIV/0!</v>
          </cell>
          <cell r="CH260" t="e">
            <v>#DIV/0!</v>
          </cell>
          <cell r="CI260" t="e">
            <v>#DIV/0!</v>
          </cell>
          <cell r="CJ260" t="e">
            <v>#DIV/0!</v>
          </cell>
          <cell r="CK260" t="e">
            <v>#DIV/0!</v>
          </cell>
          <cell r="CL260" t="e">
            <v>#DIV/0!</v>
          </cell>
          <cell r="CM260" t="e">
            <v>#DIV/0!</v>
          </cell>
          <cell r="CN260" t="e">
            <v>#DIV/0!</v>
          </cell>
          <cell r="CO260" t="e">
            <v>#DIV/0!</v>
          </cell>
          <cell r="CP260" t="e">
            <v>#DIV/0!</v>
          </cell>
          <cell r="CQ260" t="e">
            <v>#DIV/0!</v>
          </cell>
          <cell r="CR260" t="e">
            <v>#DIV/0!</v>
          </cell>
          <cell r="CS260" t="e">
            <v>#DIV/0!</v>
          </cell>
          <cell r="CT260" t="e">
            <v>#DIV/0!</v>
          </cell>
          <cell r="CU260" t="e">
            <v>#DIV/0!</v>
          </cell>
          <cell r="CV260" t="e">
            <v>#DIV/0!</v>
          </cell>
          <cell r="CW260" t="e">
            <v>#DIV/0!</v>
          </cell>
          <cell r="CX260" t="e">
            <v>#DIV/0!</v>
          </cell>
          <cell r="CY260" t="e">
            <v>#DIV/0!</v>
          </cell>
          <cell r="CZ260" t="e">
            <v>#DIV/0!</v>
          </cell>
          <cell r="DA260" t="e">
            <v>#DIV/0!</v>
          </cell>
          <cell r="DB260" t="e">
            <v>#DIV/0!</v>
          </cell>
          <cell r="DC260" t="e">
            <v>#DIV/0!</v>
          </cell>
          <cell r="DD260" t="e">
            <v>#DIV/0!</v>
          </cell>
          <cell r="DE260" t="e">
            <v>#DIV/0!</v>
          </cell>
          <cell r="DF260" t="e">
            <v>#DIV/0!</v>
          </cell>
          <cell r="DG260" t="e">
            <v>#DIV/0!</v>
          </cell>
          <cell r="DH260" t="e">
            <v>#DIV/0!</v>
          </cell>
          <cell r="DI260" t="e">
            <v>#DIV/0!</v>
          </cell>
          <cell r="DJ260" t="e">
            <v>#DIV/0!</v>
          </cell>
          <cell r="DK260" t="e">
            <v>#DIV/0!</v>
          </cell>
          <cell r="DL260" t="e">
            <v>#DIV/0!</v>
          </cell>
          <cell r="DM260" t="e">
            <v>#DIV/0!</v>
          </cell>
          <cell r="DN260" t="e">
            <v>#DIV/0!</v>
          </cell>
          <cell r="DO260" t="e">
            <v>#DIV/0!</v>
          </cell>
          <cell r="DP260" t="e">
            <v>#DIV/0!</v>
          </cell>
          <cell r="DQ260" t="e">
            <v>#DIV/0!</v>
          </cell>
          <cell r="DR260" t="e">
            <v>#DIV/0!</v>
          </cell>
          <cell r="DS260" t="e">
            <v>#DIV/0!</v>
          </cell>
          <cell r="DT260" t="e">
            <v>#DIV/0!</v>
          </cell>
          <cell r="DU260" t="e">
            <v>#DIV/0!</v>
          </cell>
        </row>
        <row r="261">
          <cell r="A261" t="str">
            <v>CE-NET-SERV-190</v>
          </cell>
          <cell r="B261" t="str">
            <v>CE</v>
          </cell>
          <cell r="C261" t="str">
            <v>NET-SERV</v>
          </cell>
          <cell r="D261">
            <v>190</v>
          </cell>
          <cell r="E261" t="str">
            <v>Costi Indiretti</v>
          </cell>
          <cell r="F261">
            <v>-0.116187</v>
          </cell>
          <cell r="G261">
            <v>-0.22778629000000003</v>
          </cell>
          <cell r="H261">
            <v>-0.3838478099999999</v>
          </cell>
          <cell r="I261">
            <v>-0.54510535000000004</v>
          </cell>
          <cell r="R261">
            <v>-0.116187</v>
          </cell>
          <cell r="S261">
            <v>-0.11159929000000003</v>
          </cell>
          <cell r="T261">
            <v>-0.15606151999999987</v>
          </cell>
          <cell r="U261">
            <v>-0.16125754000000014</v>
          </cell>
          <cell r="V261">
            <v>0.54510535000000004</v>
          </cell>
          <cell r="W261">
            <v>0</v>
          </cell>
          <cell r="X261">
            <v>0</v>
          </cell>
          <cell r="Y261">
            <v>0</v>
          </cell>
          <cell r="Z261">
            <v>0</v>
          </cell>
          <cell r="AA261">
            <v>0</v>
          </cell>
          <cell r="AB261">
            <v>0</v>
          </cell>
          <cell r="AC261">
            <v>0</v>
          </cell>
          <cell r="AD261">
            <v>-0.15409999999999999</v>
          </cell>
          <cell r="AE261">
            <v>-0.31519999999999998</v>
          </cell>
          <cell r="AF261">
            <v>-0.48230000000000001</v>
          </cell>
          <cell r="AG261">
            <v>-0.65839999999999999</v>
          </cell>
          <cell r="AH261">
            <v>-0.8367</v>
          </cell>
          <cell r="AI261">
            <v>-1.0124</v>
          </cell>
          <cell r="AJ261">
            <v>-1.19</v>
          </cell>
          <cell r="AK261">
            <v>-1.3442000000000001</v>
          </cell>
          <cell r="AL261">
            <v>-1.5245</v>
          </cell>
          <cell r="AM261">
            <v>-1.7154</v>
          </cell>
          <cell r="AN261">
            <v>-1.9027000000000001</v>
          </cell>
          <cell r="AO261">
            <v>-2.1175000000000002</v>
          </cell>
          <cell r="AP261">
            <v>-0.15409999999999999</v>
          </cell>
          <cell r="AQ261">
            <v>-0.16109999999999999</v>
          </cell>
          <cell r="AR261">
            <v>-0.16710000000000003</v>
          </cell>
          <cell r="AS261">
            <v>-0.17609999999999998</v>
          </cell>
          <cell r="AT261">
            <v>-0.17830000000000001</v>
          </cell>
          <cell r="AU261">
            <v>-0.17569999999999997</v>
          </cell>
          <cell r="AV261">
            <v>-0.17759999999999998</v>
          </cell>
          <cell r="AW261">
            <v>-0.15420000000000011</v>
          </cell>
          <cell r="AX261">
            <v>-0.1802999999999999</v>
          </cell>
          <cell r="AY261">
            <v>-0.19090000000000007</v>
          </cell>
          <cell r="AZ261">
            <v>-0.18730000000000002</v>
          </cell>
          <cell r="BA261">
            <v>-0.2148000000000001</v>
          </cell>
          <cell r="BB261">
            <v>-0.29199999999999998</v>
          </cell>
          <cell r="BC261">
            <v>-0.56499999999999995</v>
          </cell>
          <cell r="BD261">
            <v>-0.84840000000000004</v>
          </cell>
          <cell r="BE261">
            <v>-1.0887</v>
          </cell>
          <cell r="BF261">
            <v>-1.365</v>
          </cell>
          <cell r="BG261">
            <v>-1.6289</v>
          </cell>
          <cell r="BH261">
            <v>-1.92096</v>
          </cell>
          <cell r="BI261">
            <v>-2.1625139999999998</v>
          </cell>
          <cell r="BJ261">
            <v>-2.4196999999999997</v>
          </cell>
          <cell r="BK261">
            <v>-2.7034890000000003</v>
          </cell>
          <cell r="BL261">
            <v>-2.9222609999999998</v>
          </cell>
          <cell r="BM261">
            <v>-3.2005646300000001</v>
          </cell>
          <cell r="BN261">
            <v>-0.29199999999999998</v>
          </cell>
          <cell r="BO261">
            <v>-0.27299999999999996</v>
          </cell>
          <cell r="BP261">
            <v>-0.2834000000000001</v>
          </cell>
          <cell r="BQ261">
            <v>-0.24029999999999996</v>
          </cell>
          <cell r="BR261">
            <v>-0.27629999999999999</v>
          </cell>
          <cell r="BS261">
            <v>-0.26390000000000002</v>
          </cell>
          <cell r="BT261">
            <v>-0.29205999999999999</v>
          </cell>
          <cell r="BU261">
            <v>-0.24155399999999982</v>
          </cell>
          <cell r="BV261">
            <v>-0.25718599999999991</v>
          </cell>
          <cell r="BW261">
            <v>-0.28378900000000051</v>
          </cell>
          <cell r="BX261">
            <v>-0.21877199999999952</v>
          </cell>
          <cell r="BY261">
            <v>-0.27830363000000036</v>
          </cell>
          <cell r="CL261">
            <v>0</v>
          </cell>
          <cell r="CM261">
            <v>0</v>
          </cell>
          <cell r="CN261">
            <v>0</v>
          </cell>
          <cell r="CO261">
            <v>0</v>
          </cell>
          <cell r="CP261">
            <v>0</v>
          </cell>
          <cell r="CQ261">
            <v>0</v>
          </cell>
          <cell r="CR261">
            <v>0</v>
          </cell>
          <cell r="CS261">
            <v>0</v>
          </cell>
          <cell r="CT261">
            <v>0</v>
          </cell>
          <cell r="CU261">
            <v>0</v>
          </cell>
          <cell r="CV261">
            <v>0</v>
          </cell>
          <cell r="CW261">
            <v>0</v>
          </cell>
          <cell r="DJ261">
            <v>0</v>
          </cell>
          <cell r="DK261">
            <v>0</v>
          </cell>
          <cell r="DL261">
            <v>0</v>
          </cell>
          <cell r="DM261">
            <v>0</v>
          </cell>
          <cell r="DN261">
            <v>0</v>
          </cell>
          <cell r="DO261">
            <v>0</v>
          </cell>
          <cell r="DP261">
            <v>0</v>
          </cell>
          <cell r="DQ261">
            <v>0</v>
          </cell>
          <cell r="DR261">
            <v>0</v>
          </cell>
          <cell r="DS261">
            <v>0</v>
          </cell>
          <cell r="DT261">
            <v>0</v>
          </cell>
          <cell r="DU261">
            <v>0</v>
          </cell>
        </row>
        <row r="262">
          <cell r="A262" t="str">
            <v>CE-NET-SERV-200</v>
          </cell>
          <cell r="B262" t="str">
            <v>CE</v>
          </cell>
          <cell r="C262" t="str">
            <v>NET-SERV</v>
          </cell>
          <cell r="D262">
            <v>200</v>
          </cell>
          <cell r="E262" t="str">
            <v>Risultato di Competenza</v>
          </cell>
          <cell r="F262">
            <v>0.39376599999999989</v>
          </cell>
          <cell r="G262">
            <v>0.76434622999999957</v>
          </cell>
          <cell r="H262">
            <v>1.3762515900000025</v>
          </cell>
          <cell r="I262">
            <v>1.96785816</v>
          </cell>
          <cell r="J262">
            <v>0</v>
          </cell>
          <cell r="K262">
            <v>0</v>
          </cell>
          <cell r="L262">
            <v>0</v>
          </cell>
          <cell r="M262">
            <v>0</v>
          </cell>
          <cell r="N262">
            <v>0</v>
          </cell>
          <cell r="O262">
            <v>0</v>
          </cell>
          <cell r="P262">
            <v>0</v>
          </cell>
          <cell r="Q262">
            <v>0</v>
          </cell>
          <cell r="R262">
            <v>0.39376599999999989</v>
          </cell>
          <cell r="S262">
            <v>0.37058022999999968</v>
          </cell>
          <cell r="T262">
            <v>0.61190536000000306</v>
          </cell>
          <cell r="U262">
            <v>0.59160656999999728</v>
          </cell>
          <cell r="V262">
            <v>-1.96785816</v>
          </cell>
          <cell r="W262">
            <v>0</v>
          </cell>
          <cell r="X262">
            <v>0</v>
          </cell>
          <cell r="Y262">
            <v>0</v>
          </cell>
          <cell r="Z262">
            <v>0</v>
          </cell>
          <cell r="AA262">
            <v>0</v>
          </cell>
          <cell r="AB262">
            <v>0</v>
          </cell>
          <cell r="AC262">
            <v>0</v>
          </cell>
          <cell r="AD262">
            <v>0.33450000000000013</v>
          </cell>
          <cell r="AE262">
            <v>0.70770000000000044</v>
          </cell>
          <cell r="AF262">
            <v>1.1220000000000003</v>
          </cell>
          <cell r="AG262">
            <v>1.5871000000000008</v>
          </cell>
          <cell r="AH262">
            <v>2.1755</v>
          </cell>
          <cell r="AI262">
            <v>2.7296999999999989</v>
          </cell>
          <cell r="AJ262">
            <v>3.3273000000000006</v>
          </cell>
          <cell r="AK262">
            <v>3.5807000000000011</v>
          </cell>
          <cell r="AL262">
            <v>4.2079000000000022</v>
          </cell>
          <cell r="AM262">
            <v>4.9008999999999991</v>
          </cell>
          <cell r="AN262">
            <v>5.5768999999999975</v>
          </cell>
          <cell r="AO262">
            <v>6.3648000000000025</v>
          </cell>
          <cell r="AP262">
            <v>0.33450000000000013</v>
          </cell>
          <cell r="AQ262">
            <v>0.3732000000000002</v>
          </cell>
          <cell r="AR262">
            <v>0.41429999999999989</v>
          </cell>
          <cell r="AS262">
            <v>0.46510000000000046</v>
          </cell>
          <cell r="AT262">
            <v>0.58839999999999926</v>
          </cell>
          <cell r="AU262">
            <v>0.55419999999999892</v>
          </cell>
          <cell r="AV262">
            <v>0.59760000000000169</v>
          </cell>
          <cell r="AW262">
            <v>0.25340000000000029</v>
          </cell>
          <cell r="AX262">
            <v>0.62720000000000109</v>
          </cell>
          <cell r="AY262">
            <v>0.69299999999999695</v>
          </cell>
          <cell r="AZ262">
            <v>0.67599999999999882</v>
          </cell>
          <cell r="BA262">
            <v>0.78790000000000426</v>
          </cell>
          <cell r="BB262">
            <v>0.41430000000000017</v>
          </cell>
          <cell r="BC262">
            <v>1.1085999999999998</v>
          </cell>
          <cell r="BD262">
            <v>1.7147999999999992</v>
          </cell>
          <cell r="BE262">
            <v>2.6407999999999987</v>
          </cell>
          <cell r="BF262">
            <v>3.2512999999999943</v>
          </cell>
          <cell r="BG262">
            <v>3.8492000000000015</v>
          </cell>
          <cell r="BH262">
            <v>4.6010190000000017</v>
          </cell>
          <cell r="BI262">
            <v>5.2916430000000014</v>
          </cell>
          <cell r="BJ262">
            <v>5.7273000000000005</v>
          </cell>
          <cell r="BK262">
            <v>6.4183000000000066</v>
          </cell>
          <cell r="BL262">
            <v>7.3705729999999994</v>
          </cell>
          <cell r="BM262">
            <v>8.1147636399999996</v>
          </cell>
          <cell r="BN262">
            <v>0.41430000000000017</v>
          </cell>
          <cell r="BO262">
            <v>0.6942999999999997</v>
          </cell>
          <cell r="BP262">
            <v>0.60619999999999907</v>
          </cell>
          <cell r="BQ262">
            <v>0.92599999999999971</v>
          </cell>
          <cell r="BR262">
            <v>0.61049999999999605</v>
          </cell>
          <cell r="BS262">
            <v>0.59790000000000676</v>
          </cell>
          <cell r="BT262">
            <v>0.75181900000000002</v>
          </cell>
          <cell r="BU262">
            <v>0.69062400000000002</v>
          </cell>
          <cell r="BV262">
            <v>0.43565699999999952</v>
          </cell>
          <cell r="BW262">
            <v>0.69100000000000561</v>
          </cell>
          <cell r="BX262">
            <v>0.95227299999999349</v>
          </cell>
          <cell r="BY262">
            <v>0.74419064000000068</v>
          </cell>
          <cell r="BZ262">
            <v>0</v>
          </cell>
          <cell r="CA262">
            <v>0</v>
          </cell>
          <cell r="CB262">
            <v>0</v>
          </cell>
          <cell r="CC262">
            <v>0</v>
          </cell>
          <cell r="CD262">
            <v>0</v>
          </cell>
          <cell r="CE262">
            <v>0</v>
          </cell>
          <cell r="CF262">
            <v>0</v>
          </cell>
          <cell r="CG262">
            <v>0</v>
          </cell>
          <cell r="CH262">
            <v>0</v>
          </cell>
          <cell r="CI262">
            <v>0</v>
          </cell>
          <cell r="CJ262">
            <v>0</v>
          </cell>
          <cell r="CK262">
            <v>0</v>
          </cell>
          <cell r="CL262">
            <v>0</v>
          </cell>
          <cell r="CM262">
            <v>0</v>
          </cell>
          <cell r="CN262">
            <v>0</v>
          </cell>
          <cell r="CO262">
            <v>0</v>
          </cell>
          <cell r="CP262">
            <v>0</v>
          </cell>
          <cell r="CQ262">
            <v>0</v>
          </cell>
          <cell r="CR262">
            <v>0</v>
          </cell>
          <cell r="CS262">
            <v>0</v>
          </cell>
          <cell r="CT262">
            <v>0</v>
          </cell>
          <cell r="CU262">
            <v>0</v>
          </cell>
          <cell r="CV262">
            <v>0</v>
          </cell>
          <cell r="CW262">
            <v>0</v>
          </cell>
          <cell r="CX262">
            <v>0</v>
          </cell>
          <cell r="CY262">
            <v>0</v>
          </cell>
          <cell r="CZ262">
            <v>0</v>
          </cell>
          <cell r="DA262">
            <v>0</v>
          </cell>
          <cell r="DB262">
            <v>0</v>
          </cell>
          <cell r="DC262">
            <v>0</v>
          </cell>
          <cell r="DD262">
            <v>0</v>
          </cell>
          <cell r="DE262">
            <v>0</v>
          </cell>
          <cell r="DF262">
            <v>0</v>
          </cell>
          <cell r="DG262">
            <v>0</v>
          </cell>
          <cell r="DH262">
            <v>0</v>
          </cell>
          <cell r="DI262">
            <v>0</v>
          </cell>
          <cell r="DJ262">
            <v>0</v>
          </cell>
          <cell r="DK262">
            <v>0</v>
          </cell>
          <cell r="DL262">
            <v>0</v>
          </cell>
          <cell r="DM262">
            <v>0</v>
          </cell>
          <cell r="DN262">
            <v>0</v>
          </cell>
          <cell r="DO262">
            <v>0</v>
          </cell>
          <cell r="DP262">
            <v>0</v>
          </cell>
          <cell r="DQ262">
            <v>0</v>
          </cell>
          <cell r="DR262">
            <v>0</v>
          </cell>
          <cell r="DS262">
            <v>0</v>
          </cell>
          <cell r="DT262">
            <v>0</v>
          </cell>
          <cell r="DU262">
            <v>0</v>
          </cell>
        </row>
        <row r="263">
          <cell r="A263" t="str">
            <v>CE-NET-SERV-210</v>
          </cell>
          <cell r="B263" t="str">
            <v>CE</v>
          </cell>
          <cell r="C263" t="str">
            <v>NET-SERV</v>
          </cell>
          <cell r="D263">
            <v>210</v>
          </cell>
          <cell r="E263" t="str">
            <v>RC %</v>
          </cell>
          <cell r="F263">
            <v>0.13966701190357955</v>
          </cell>
          <cell r="G263">
            <v>0.1472421825068061</v>
          </cell>
          <cell r="H263">
            <v>0.15794026689366761</v>
          </cell>
          <cell r="I263">
            <v>0.17120967616124852</v>
          </cell>
          <cell r="J263" t="e">
            <v>#DIV/0!</v>
          </cell>
          <cell r="K263" t="e">
            <v>#DIV/0!</v>
          </cell>
          <cell r="L263" t="e">
            <v>#DIV/0!</v>
          </cell>
          <cell r="M263" t="e">
            <v>#DIV/0!</v>
          </cell>
          <cell r="N263" t="e">
            <v>#DIV/0!</v>
          </cell>
          <cell r="O263" t="e">
            <v>#DIV/0!</v>
          </cell>
          <cell r="P263" t="e">
            <v>#DIV/0!</v>
          </cell>
          <cell r="Q263" t="e">
            <v>#DIV/0!</v>
          </cell>
          <cell r="R263">
            <v>0.13966701190357955</v>
          </cell>
          <cell r="S263">
            <v>0.15624680893876047</v>
          </cell>
          <cell r="T263">
            <v>0.17370521320774135</v>
          </cell>
          <cell r="U263">
            <v>0.21280034383779647</v>
          </cell>
          <cell r="V263">
            <v>0.17120967616124852</v>
          </cell>
          <cell r="W263" t="e">
            <v>#DIV/0!</v>
          </cell>
          <cell r="X263" t="e">
            <v>#DIV/0!</v>
          </cell>
          <cell r="Y263" t="e">
            <v>#DIV/0!</v>
          </cell>
          <cell r="Z263" t="e">
            <v>#DIV/0!</v>
          </cell>
          <cell r="AA263" t="e">
            <v>#DIV/0!</v>
          </cell>
          <cell r="AB263" t="e">
            <v>#DIV/0!</v>
          </cell>
          <cell r="AC263" t="e">
            <v>#DIV/0!</v>
          </cell>
          <cell r="AD263">
            <v>0.13792108192800895</v>
          </cell>
          <cell r="AE263">
            <v>0.15592227020357813</v>
          </cell>
          <cell r="AF263">
            <v>0.165692007797271</v>
          </cell>
          <cell r="AG263">
            <v>0.17249774473681356</v>
          </cell>
          <cell r="AH263">
            <v>0.18164284282947032</v>
          </cell>
          <cell r="AI263">
            <v>0.1854818982387475</v>
          </cell>
          <cell r="AJ263">
            <v>0.190027185087038</v>
          </cell>
          <cell r="AK263">
            <v>0.1864714827313253</v>
          </cell>
          <cell r="AL263">
            <v>0.18988289975406702</v>
          </cell>
          <cell r="AM263">
            <v>0.19338431428255753</v>
          </cell>
          <cell r="AN263">
            <v>0.19473708102143641</v>
          </cell>
          <cell r="AO263">
            <v>0.19787968288512367</v>
          </cell>
          <cell r="AP263">
            <v>0.13792108192800895</v>
          </cell>
          <cell r="AQ263">
            <v>0.17657913413768639</v>
          </cell>
          <cell r="AR263">
            <v>0.18555177355786451</v>
          </cell>
          <cell r="AS263">
            <v>0.19147009180354876</v>
          </cell>
          <cell r="AT263">
            <v>0.21195201901948768</v>
          </cell>
          <cell r="AU263">
            <v>0.20226277372262733</v>
          </cell>
          <cell r="AV263">
            <v>0.21397880263534866</v>
          </cell>
          <cell r="AW263">
            <v>0.14969281663516068</v>
          </cell>
          <cell r="AX263">
            <v>0.212027990940131</v>
          </cell>
          <cell r="AY263">
            <v>0.21776702385067298</v>
          </cell>
          <cell r="AZ263">
            <v>0.20514065487209035</v>
          </cell>
          <cell r="BA263">
            <v>0.22339731775780544</v>
          </cell>
          <cell r="BB263">
            <v>9.4088524515704181E-2</v>
          </cell>
          <cell r="BC263">
            <v>0.12577717267982752</v>
          </cell>
          <cell r="BD263">
            <v>0.13786782440906895</v>
          </cell>
          <cell r="BE263">
            <v>0.1542694574748365</v>
          </cell>
          <cell r="BF263">
            <v>0.14295638715577752</v>
          </cell>
          <cell r="BG263">
            <v>0.14556813626496645</v>
          </cell>
          <cell r="BH263">
            <v>0.14869785044748793</v>
          </cell>
          <cell r="BI263">
            <v>0.15502078435203931</v>
          </cell>
          <cell r="BJ263">
            <v>0.14995640573820926</v>
          </cell>
          <cell r="BK263">
            <v>0.15007567033082367</v>
          </cell>
          <cell r="BL263">
            <v>0.15391416412886394</v>
          </cell>
          <cell r="BM263">
            <v>0.15529647981725062</v>
          </cell>
          <cell r="BN263">
            <v>9.4088524515704181E-2</v>
          </cell>
          <cell r="BO263">
            <v>0.15741265558754838</v>
          </cell>
          <cell r="BP263">
            <v>0.16727373068432652</v>
          </cell>
          <cell r="BQ263">
            <v>0.19785902010640793</v>
          </cell>
          <cell r="BR263">
            <v>0.10852947450757237</v>
          </cell>
          <cell r="BS263">
            <v>0.16162517232990203</v>
          </cell>
          <cell r="BT263">
            <v>0.16709064271598331</v>
          </cell>
          <cell r="BU263">
            <v>0.2162940218672984</v>
          </cell>
          <cell r="BV263">
            <v>0.10735637480609493</v>
          </cell>
          <cell r="BW263">
            <v>0.15107153663583256</v>
          </cell>
          <cell r="BX263">
            <v>0.18597400274154791</v>
          </cell>
          <cell r="BY263">
            <v>0.1704587793351465</v>
          </cell>
          <cell r="BZ263" t="e">
            <v>#DIV/0!</v>
          </cell>
          <cell r="CA263" t="e">
            <v>#DIV/0!</v>
          </cell>
          <cell r="CB263" t="e">
            <v>#DIV/0!</v>
          </cell>
          <cell r="CC263" t="e">
            <v>#DIV/0!</v>
          </cell>
          <cell r="CD263" t="e">
            <v>#DIV/0!</v>
          </cell>
          <cell r="CE263" t="e">
            <v>#DIV/0!</v>
          </cell>
          <cell r="CF263" t="e">
            <v>#DIV/0!</v>
          </cell>
          <cell r="CG263" t="e">
            <v>#DIV/0!</v>
          </cell>
          <cell r="CH263" t="e">
            <v>#DIV/0!</v>
          </cell>
          <cell r="CI263" t="e">
            <v>#DIV/0!</v>
          </cell>
          <cell r="CJ263" t="e">
            <v>#DIV/0!</v>
          </cell>
          <cell r="CK263" t="e">
            <v>#DIV/0!</v>
          </cell>
          <cell r="CL263" t="e">
            <v>#DIV/0!</v>
          </cell>
          <cell r="CM263" t="e">
            <v>#DIV/0!</v>
          </cell>
          <cell r="CN263" t="e">
            <v>#DIV/0!</v>
          </cell>
          <cell r="CO263" t="e">
            <v>#DIV/0!</v>
          </cell>
          <cell r="CP263" t="e">
            <v>#DIV/0!</v>
          </cell>
          <cell r="CQ263" t="e">
            <v>#DIV/0!</v>
          </cell>
          <cell r="CR263" t="e">
            <v>#DIV/0!</v>
          </cell>
          <cell r="CS263" t="e">
            <v>#DIV/0!</v>
          </cell>
          <cell r="CT263" t="e">
            <v>#DIV/0!</v>
          </cell>
          <cell r="CU263" t="e">
            <v>#DIV/0!</v>
          </cell>
          <cell r="CV263" t="e">
            <v>#DIV/0!</v>
          </cell>
          <cell r="CW263" t="e">
            <v>#DIV/0!</v>
          </cell>
          <cell r="CX263" t="e">
            <v>#DIV/0!</v>
          </cell>
          <cell r="CY263" t="e">
            <v>#DIV/0!</v>
          </cell>
          <cell r="CZ263" t="e">
            <v>#DIV/0!</v>
          </cell>
          <cell r="DA263" t="e">
            <v>#DIV/0!</v>
          </cell>
          <cell r="DB263" t="e">
            <v>#DIV/0!</v>
          </cell>
          <cell r="DC263" t="e">
            <v>#DIV/0!</v>
          </cell>
          <cell r="DD263" t="e">
            <v>#DIV/0!</v>
          </cell>
          <cell r="DE263" t="e">
            <v>#DIV/0!</v>
          </cell>
          <cell r="DF263" t="e">
            <v>#DIV/0!</v>
          </cell>
          <cell r="DG263" t="e">
            <v>#DIV/0!</v>
          </cell>
          <cell r="DH263" t="e">
            <v>#DIV/0!</v>
          </cell>
          <cell r="DI263" t="e">
            <v>#DIV/0!</v>
          </cell>
          <cell r="DJ263" t="e">
            <v>#DIV/0!</v>
          </cell>
          <cell r="DK263" t="e">
            <v>#DIV/0!</v>
          </cell>
          <cell r="DL263" t="e">
            <v>#DIV/0!</v>
          </cell>
          <cell r="DM263" t="e">
            <v>#DIV/0!</v>
          </cell>
          <cell r="DN263" t="e">
            <v>#DIV/0!</v>
          </cell>
          <cell r="DO263" t="e">
            <v>#DIV/0!</v>
          </cell>
          <cell r="DP263" t="e">
            <v>#DIV/0!</v>
          </cell>
          <cell r="DQ263" t="e">
            <v>#DIV/0!</v>
          </cell>
          <cell r="DR263" t="e">
            <v>#DIV/0!</v>
          </cell>
          <cell r="DS263" t="e">
            <v>#DIV/0!</v>
          </cell>
          <cell r="DT263" t="e">
            <v>#DIV/0!</v>
          </cell>
          <cell r="DU263" t="e">
            <v>#DIV/0!</v>
          </cell>
        </row>
        <row r="264">
          <cell r="A264" t="str">
            <v>CE-NET-SERV-211</v>
          </cell>
          <cell r="B264" t="str">
            <v>CE</v>
          </cell>
          <cell r="C264" t="str">
            <v>NET-SERV</v>
          </cell>
          <cell r="D264">
            <v>211</v>
          </cell>
          <cell r="E264" t="str">
            <v>Costi di divisione</v>
          </cell>
          <cell r="F264">
            <v>0</v>
          </cell>
          <cell r="G264">
            <v>0</v>
          </cell>
          <cell r="H264">
            <v>0</v>
          </cell>
          <cell r="I264">
            <v>0</v>
          </cell>
          <cell r="R264">
            <v>0</v>
          </cell>
          <cell r="S264">
            <v>0</v>
          </cell>
          <cell r="T264">
            <v>0</v>
          </cell>
          <cell r="U264">
            <v>0</v>
          </cell>
          <cell r="V264">
            <v>0</v>
          </cell>
          <cell r="W264">
            <v>0</v>
          </cell>
          <cell r="X264">
            <v>0</v>
          </cell>
          <cell r="Y264">
            <v>0</v>
          </cell>
          <cell r="Z264">
            <v>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cell r="AZ264">
            <v>0</v>
          </cell>
          <cell r="BA264">
            <v>0</v>
          </cell>
          <cell r="BB264">
            <v>0</v>
          </cell>
          <cell r="BC264">
            <v>0</v>
          </cell>
          <cell r="BD264">
            <v>0</v>
          </cell>
          <cell r="BE264">
            <v>0</v>
          </cell>
          <cell r="BF264">
            <v>0</v>
          </cell>
          <cell r="BG264">
            <v>0</v>
          </cell>
          <cell r="BH264">
            <v>0</v>
          </cell>
          <cell r="BI264">
            <v>0</v>
          </cell>
          <cell r="BJ264">
            <v>0</v>
          </cell>
          <cell r="BK264">
            <v>0</v>
          </cell>
          <cell r="BL264">
            <v>0</v>
          </cell>
          <cell r="BM264">
            <v>0</v>
          </cell>
          <cell r="BN264">
            <v>0</v>
          </cell>
          <cell r="BO264">
            <v>0</v>
          </cell>
          <cell r="BP264">
            <v>0</v>
          </cell>
          <cell r="BQ264">
            <v>0</v>
          </cell>
          <cell r="BR264">
            <v>0</v>
          </cell>
          <cell r="BS264">
            <v>0</v>
          </cell>
          <cell r="BT264">
            <v>0</v>
          </cell>
          <cell r="BU264">
            <v>0</v>
          </cell>
          <cell r="BV264">
            <v>0</v>
          </cell>
          <cell r="BW264">
            <v>0</v>
          </cell>
          <cell r="BX264">
            <v>0</v>
          </cell>
          <cell r="BY264">
            <v>0</v>
          </cell>
          <cell r="CL264">
            <v>0</v>
          </cell>
          <cell r="CM264">
            <v>0</v>
          </cell>
          <cell r="CN264">
            <v>0</v>
          </cell>
          <cell r="CO264">
            <v>0</v>
          </cell>
          <cell r="CP264">
            <v>0</v>
          </cell>
          <cell r="CQ264">
            <v>0</v>
          </cell>
          <cell r="CR264">
            <v>0</v>
          </cell>
          <cell r="CS264">
            <v>0</v>
          </cell>
          <cell r="CT264">
            <v>0</v>
          </cell>
          <cell r="CU264">
            <v>0</v>
          </cell>
          <cell r="CV264">
            <v>0</v>
          </cell>
          <cell r="CW264">
            <v>0</v>
          </cell>
          <cell r="DJ264">
            <v>0</v>
          </cell>
          <cell r="DK264">
            <v>0</v>
          </cell>
          <cell r="DL264">
            <v>0</v>
          </cell>
          <cell r="DM264">
            <v>0</v>
          </cell>
          <cell r="DN264">
            <v>0</v>
          </cell>
          <cell r="DO264">
            <v>0</v>
          </cell>
          <cell r="DP264">
            <v>0</v>
          </cell>
          <cell r="DQ264">
            <v>0</v>
          </cell>
          <cell r="DR264">
            <v>0</v>
          </cell>
          <cell r="DS264">
            <v>0</v>
          </cell>
          <cell r="DT264">
            <v>0</v>
          </cell>
          <cell r="DU264">
            <v>0</v>
          </cell>
        </row>
        <row r="265">
          <cell r="A265" t="str">
            <v>CE-NET-SERV-212</v>
          </cell>
          <cell r="B265" t="str">
            <v>CE</v>
          </cell>
          <cell r="C265" t="str">
            <v>NET-SERV</v>
          </cell>
          <cell r="D265">
            <v>212</v>
          </cell>
          <cell r="E265" t="str">
            <v>Risultato di divisione</v>
          </cell>
          <cell r="F265">
            <v>0.39376599999999989</v>
          </cell>
          <cell r="G265">
            <v>0.76434622999999957</v>
          </cell>
          <cell r="H265">
            <v>1.3762515900000025</v>
          </cell>
          <cell r="I265">
            <v>1.96785816</v>
          </cell>
          <cell r="J265">
            <v>0</v>
          </cell>
          <cell r="K265">
            <v>0</v>
          </cell>
          <cell r="L265">
            <v>0</v>
          </cell>
          <cell r="M265">
            <v>0</v>
          </cell>
          <cell r="N265">
            <v>0</v>
          </cell>
          <cell r="O265">
            <v>0</v>
          </cell>
          <cell r="P265">
            <v>0</v>
          </cell>
          <cell r="Q265">
            <v>0</v>
          </cell>
          <cell r="R265">
            <v>0.39376599999999989</v>
          </cell>
          <cell r="S265">
            <v>0.37058022999999968</v>
          </cell>
          <cell r="T265">
            <v>0.61190536000000306</v>
          </cell>
          <cell r="U265">
            <v>0.59160656999999728</v>
          </cell>
          <cell r="V265">
            <v>-1.96785816</v>
          </cell>
          <cell r="W265">
            <v>0</v>
          </cell>
          <cell r="X265">
            <v>0</v>
          </cell>
          <cell r="Y265">
            <v>0</v>
          </cell>
          <cell r="Z265">
            <v>0</v>
          </cell>
          <cell r="AA265">
            <v>0</v>
          </cell>
          <cell r="AB265">
            <v>0</v>
          </cell>
          <cell r="AC265">
            <v>0</v>
          </cell>
          <cell r="AD265">
            <v>0.33450000000000013</v>
          </cell>
          <cell r="AE265">
            <v>0.70770000000000044</v>
          </cell>
          <cell r="AF265">
            <v>1.1220000000000003</v>
          </cell>
          <cell r="AG265">
            <v>1.5871000000000008</v>
          </cell>
          <cell r="AH265">
            <v>2.1755</v>
          </cell>
          <cell r="AI265">
            <v>2.7296999999999989</v>
          </cell>
          <cell r="AJ265">
            <v>3.3273000000000006</v>
          </cell>
          <cell r="AK265">
            <v>3.5807000000000011</v>
          </cell>
          <cell r="AL265">
            <v>4.2079000000000022</v>
          </cell>
          <cell r="AM265">
            <v>4.9008999999999991</v>
          </cell>
          <cell r="AN265">
            <v>5.5768999999999975</v>
          </cell>
          <cell r="AO265">
            <v>6.3648000000000025</v>
          </cell>
          <cell r="AP265">
            <v>0.33450000000000013</v>
          </cell>
          <cell r="AQ265">
            <v>0.3732000000000002</v>
          </cell>
          <cell r="AR265">
            <v>0.41429999999999989</v>
          </cell>
          <cell r="AS265">
            <v>0.46510000000000046</v>
          </cell>
          <cell r="AT265">
            <v>0.58839999999999926</v>
          </cell>
          <cell r="AU265">
            <v>0.55419999999999892</v>
          </cell>
          <cell r="AV265">
            <v>0.59760000000000169</v>
          </cell>
          <cell r="AW265">
            <v>0.25340000000000029</v>
          </cell>
          <cell r="AX265">
            <v>0.62720000000000109</v>
          </cell>
          <cell r="AY265">
            <v>0.69299999999999695</v>
          </cell>
          <cell r="AZ265">
            <v>0.67599999999999882</v>
          </cell>
          <cell r="BA265">
            <v>0.78790000000000426</v>
          </cell>
          <cell r="BB265">
            <v>0.41430000000000017</v>
          </cell>
          <cell r="BC265">
            <v>1.1085999999999998</v>
          </cell>
          <cell r="BD265">
            <v>1.7147999999999992</v>
          </cell>
          <cell r="BE265">
            <v>2.6407999999999987</v>
          </cell>
          <cell r="BF265">
            <v>3.2512999999999943</v>
          </cell>
          <cell r="BG265">
            <v>3.8492000000000015</v>
          </cell>
          <cell r="BH265">
            <v>4.6010190000000017</v>
          </cell>
          <cell r="BI265">
            <v>5.2916430000000014</v>
          </cell>
          <cell r="BJ265">
            <v>5.7273000000000005</v>
          </cell>
          <cell r="BK265">
            <v>6.4183000000000066</v>
          </cell>
          <cell r="BL265">
            <v>7.3705729999999994</v>
          </cell>
          <cell r="BM265">
            <v>8.1147636399999996</v>
          </cell>
          <cell r="BN265">
            <v>0.41430000000000017</v>
          </cell>
          <cell r="BO265">
            <v>0.6942999999999997</v>
          </cell>
          <cell r="BP265">
            <v>0.60619999999999907</v>
          </cell>
          <cell r="BQ265">
            <v>0.92599999999999971</v>
          </cell>
          <cell r="BR265">
            <v>0.61049999999999605</v>
          </cell>
          <cell r="BS265">
            <v>0.59790000000000676</v>
          </cell>
          <cell r="BT265">
            <v>0.75181900000000002</v>
          </cell>
          <cell r="BU265">
            <v>0.69062400000000002</v>
          </cell>
          <cell r="BV265">
            <v>0.43565699999999952</v>
          </cell>
          <cell r="BW265">
            <v>0.69100000000000561</v>
          </cell>
          <cell r="BX265">
            <v>0.95227299999999349</v>
          </cell>
          <cell r="BY265">
            <v>0.74419064000000068</v>
          </cell>
          <cell r="BZ265">
            <v>0</v>
          </cell>
          <cell r="CA265">
            <v>0</v>
          </cell>
          <cell r="CB265">
            <v>0</v>
          </cell>
          <cell r="CC265">
            <v>0</v>
          </cell>
          <cell r="CD265">
            <v>0</v>
          </cell>
          <cell r="CE265">
            <v>0</v>
          </cell>
          <cell r="CF265">
            <v>0</v>
          </cell>
          <cell r="CG265">
            <v>0</v>
          </cell>
          <cell r="CH265">
            <v>0</v>
          </cell>
          <cell r="CI265">
            <v>0</v>
          </cell>
          <cell r="CJ265">
            <v>0</v>
          </cell>
          <cell r="CK265">
            <v>0</v>
          </cell>
          <cell r="CL265">
            <v>0</v>
          </cell>
          <cell r="CM265">
            <v>0</v>
          </cell>
          <cell r="CN265">
            <v>0</v>
          </cell>
          <cell r="CO265">
            <v>0</v>
          </cell>
          <cell r="CP265">
            <v>0</v>
          </cell>
          <cell r="CQ265">
            <v>0</v>
          </cell>
          <cell r="CR265">
            <v>0</v>
          </cell>
          <cell r="CS265">
            <v>0</v>
          </cell>
          <cell r="CT265">
            <v>0</v>
          </cell>
          <cell r="CU265">
            <v>0</v>
          </cell>
          <cell r="CV265">
            <v>0</v>
          </cell>
          <cell r="CW265">
            <v>0</v>
          </cell>
          <cell r="CX265">
            <v>0</v>
          </cell>
          <cell r="CY265">
            <v>0</v>
          </cell>
          <cell r="CZ265">
            <v>0</v>
          </cell>
          <cell r="DA265">
            <v>0</v>
          </cell>
          <cell r="DB265">
            <v>0</v>
          </cell>
          <cell r="DC265">
            <v>0</v>
          </cell>
          <cell r="DD265">
            <v>0</v>
          </cell>
          <cell r="DE265">
            <v>0</v>
          </cell>
          <cell r="DF265">
            <v>0</v>
          </cell>
          <cell r="DG265">
            <v>0</v>
          </cell>
          <cell r="DH265">
            <v>0</v>
          </cell>
          <cell r="DI265">
            <v>0</v>
          </cell>
          <cell r="DJ265">
            <v>0</v>
          </cell>
          <cell r="DK265">
            <v>0</v>
          </cell>
          <cell r="DL265">
            <v>0</v>
          </cell>
          <cell r="DM265">
            <v>0</v>
          </cell>
          <cell r="DN265">
            <v>0</v>
          </cell>
          <cell r="DO265">
            <v>0</v>
          </cell>
          <cell r="DP265">
            <v>0</v>
          </cell>
          <cell r="DQ265">
            <v>0</v>
          </cell>
          <cell r="DR265">
            <v>0</v>
          </cell>
          <cell r="DS265">
            <v>0</v>
          </cell>
          <cell r="DT265">
            <v>0</v>
          </cell>
          <cell r="DU265">
            <v>0</v>
          </cell>
          <cell r="DV265">
            <v>0</v>
          </cell>
          <cell r="DW265">
            <v>0</v>
          </cell>
          <cell r="DX265">
            <v>0</v>
          </cell>
          <cell r="DY265">
            <v>0</v>
          </cell>
        </row>
        <row r="266">
          <cell r="A266" t="str">
            <v>CE-NET-SERV-213</v>
          </cell>
          <cell r="B266" t="str">
            <v>CE</v>
          </cell>
          <cell r="C266" t="str">
            <v>NET-SERV</v>
          </cell>
          <cell r="D266">
            <v>213</v>
          </cell>
          <cell r="E266" t="str">
            <v>RD %</v>
          </cell>
          <cell r="F266">
            <v>0.13966701190357955</v>
          </cell>
          <cell r="G266">
            <v>0.1472421825068061</v>
          </cell>
          <cell r="H266">
            <v>0.15794026689366761</v>
          </cell>
          <cell r="I266">
            <v>0.17120967616124852</v>
          </cell>
          <cell r="J266" t="e">
            <v>#DIV/0!</v>
          </cell>
          <cell r="K266" t="e">
            <v>#DIV/0!</v>
          </cell>
          <cell r="L266" t="e">
            <v>#DIV/0!</v>
          </cell>
          <cell r="M266" t="e">
            <v>#DIV/0!</v>
          </cell>
          <cell r="N266" t="e">
            <v>#DIV/0!</v>
          </cell>
          <cell r="O266" t="e">
            <v>#DIV/0!</v>
          </cell>
          <cell r="P266" t="e">
            <v>#DIV/0!</v>
          </cell>
          <cell r="Q266" t="e">
            <v>#DIV/0!</v>
          </cell>
          <cell r="R266">
            <v>0.13966701190357955</v>
          </cell>
          <cell r="S266">
            <v>0.15624680893876047</v>
          </cell>
          <cell r="T266">
            <v>0.17370521320774135</v>
          </cell>
          <cell r="U266">
            <v>0.21280034383779647</v>
          </cell>
          <cell r="V266">
            <v>0.17120967616124852</v>
          </cell>
          <cell r="W266" t="e">
            <v>#DIV/0!</v>
          </cell>
          <cell r="X266" t="e">
            <v>#DIV/0!</v>
          </cell>
          <cell r="Y266" t="e">
            <v>#DIV/0!</v>
          </cell>
          <cell r="Z266" t="e">
            <v>#DIV/0!</v>
          </cell>
          <cell r="AA266" t="e">
            <v>#DIV/0!</v>
          </cell>
          <cell r="AB266" t="e">
            <v>#DIV/0!</v>
          </cell>
          <cell r="AC266" t="e">
            <v>#DIV/0!</v>
          </cell>
          <cell r="AD266">
            <v>0.13792108192800895</v>
          </cell>
          <cell r="AE266">
            <v>0.15592227020357813</v>
          </cell>
          <cell r="AF266">
            <v>0.165692007797271</v>
          </cell>
          <cell r="AG266">
            <v>0.17249774473681356</v>
          </cell>
          <cell r="AH266">
            <v>0.18164284282947032</v>
          </cell>
          <cell r="AI266">
            <v>0.1854818982387475</v>
          </cell>
          <cell r="AJ266">
            <v>0.190027185087038</v>
          </cell>
          <cell r="AK266">
            <v>0.1864714827313253</v>
          </cell>
          <cell r="AL266">
            <v>0.18988289975406702</v>
          </cell>
          <cell r="AM266">
            <v>0.19338431428255753</v>
          </cell>
          <cell r="AN266">
            <v>0.19473708102143641</v>
          </cell>
          <cell r="AO266">
            <v>0.19787968288512367</v>
          </cell>
          <cell r="AP266">
            <v>0.13792108192800895</v>
          </cell>
          <cell r="AQ266">
            <v>0.17657913413768639</v>
          </cell>
          <cell r="AR266">
            <v>0.18555177355786451</v>
          </cell>
          <cell r="AS266">
            <v>0.19147009180354876</v>
          </cell>
          <cell r="AT266">
            <v>0.21195201901948768</v>
          </cell>
          <cell r="AU266">
            <v>0.20226277372262733</v>
          </cell>
          <cell r="AV266">
            <v>0.21397880263534866</v>
          </cell>
          <cell r="AW266">
            <v>0.14969281663516068</v>
          </cell>
          <cell r="AX266">
            <v>0.212027990940131</v>
          </cell>
          <cell r="AY266">
            <v>0.21776702385067298</v>
          </cell>
          <cell r="AZ266">
            <v>0.20514065487209035</v>
          </cell>
          <cell r="BA266">
            <v>0.22339731775780544</v>
          </cell>
          <cell r="BB266">
            <v>9.4088524515704181E-2</v>
          </cell>
          <cell r="BC266">
            <v>0.12577717267982752</v>
          </cell>
          <cell r="BD266">
            <v>0.13786782440906895</v>
          </cell>
          <cell r="BE266">
            <v>0.1542694574748365</v>
          </cell>
          <cell r="BF266">
            <v>0.14295638715577752</v>
          </cell>
          <cell r="BG266">
            <v>0.14556813626496645</v>
          </cell>
          <cell r="BH266">
            <v>0.14869785044748793</v>
          </cell>
          <cell r="BI266">
            <v>0.15502078435203931</v>
          </cell>
          <cell r="BJ266">
            <v>0.14995640573820926</v>
          </cell>
          <cell r="BK266">
            <v>0.15007567033082367</v>
          </cell>
          <cell r="BL266">
            <v>0.15391416412886394</v>
          </cell>
          <cell r="BM266">
            <v>0.15529647981725062</v>
          </cell>
          <cell r="BN266">
            <v>9.4088524515704181E-2</v>
          </cell>
          <cell r="BO266">
            <v>0.15741265558754838</v>
          </cell>
          <cell r="BP266">
            <v>0.16727373068432652</v>
          </cell>
          <cell r="BQ266">
            <v>0.19785902010640793</v>
          </cell>
          <cell r="BR266">
            <v>0.10852947450757237</v>
          </cell>
          <cell r="BS266">
            <v>0.16162517232990203</v>
          </cell>
          <cell r="BT266">
            <v>0.16709064271598331</v>
          </cell>
          <cell r="BU266">
            <v>0.2162940218672984</v>
          </cell>
          <cell r="BV266">
            <v>0.10735637480609493</v>
          </cell>
          <cell r="BW266">
            <v>0.15107153663583256</v>
          </cell>
          <cell r="BX266">
            <v>0.18597400274154791</v>
          </cell>
          <cell r="BY266">
            <v>0.1704587793351465</v>
          </cell>
          <cell r="BZ266" t="e">
            <v>#DIV/0!</v>
          </cell>
          <cell r="CA266" t="e">
            <v>#DIV/0!</v>
          </cell>
          <cell r="CB266" t="e">
            <v>#DIV/0!</v>
          </cell>
          <cell r="CC266" t="e">
            <v>#DIV/0!</v>
          </cell>
          <cell r="CD266" t="e">
            <v>#DIV/0!</v>
          </cell>
          <cell r="CE266" t="e">
            <v>#DIV/0!</v>
          </cell>
          <cell r="CF266" t="e">
            <v>#DIV/0!</v>
          </cell>
          <cell r="CG266" t="e">
            <v>#DIV/0!</v>
          </cell>
          <cell r="CH266" t="e">
            <v>#DIV/0!</v>
          </cell>
          <cell r="CI266" t="e">
            <v>#DIV/0!</v>
          </cell>
          <cell r="CJ266" t="e">
            <v>#DIV/0!</v>
          </cell>
          <cell r="CK266" t="e">
            <v>#DIV/0!</v>
          </cell>
          <cell r="CL266" t="e">
            <v>#DIV/0!</v>
          </cell>
          <cell r="CM266" t="e">
            <v>#DIV/0!</v>
          </cell>
          <cell r="CN266" t="e">
            <v>#DIV/0!</v>
          </cell>
          <cell r="CO266" t="e">
            <v>#DIV/0!</v>
          </cell>
          <cell r="CP266" t="e">
            <v>#DIV/0!</v>
          </cell>
          <cell r="CQ266" t="e">
            <v>#DIV/0!</v>
          </cell>
          <cell r="CR266" t="e">
            <v>#DIV/0!</v>
          </cell>
          <cell r="CS266" t="e">
            <v>#DIV/0!</v>
          </cell>
          <cell r="CT266" t="e">
            <v>#DIV/0!</v>
          </cell>
          <cell r="CU266" t="e">
            <v>#DIV/0!</v>
          </cell>
          <cell r="CV266" t="e">
            <v>#DIV/0!</v>
          </cell>
          <cell r="CW266" t="e">
            <v>#DIV/0!</v>
          </cell>
          <cell r="CX266" t="e">
            <v>#DIV/0!</v>
          </cell>
          <cell r="CY266" t="e">
            <v>#DIV/0!</v>
          </cell>
          <cell r="CZ266" t="e">
            <v>#DIV/0!</v>
          </cell>
          <cell r="DA266" t="e">
            <v>#DIV/0!</v>
          </cell>
          <cell r="DB266" t="e">
            <v>#DIV/0!</v>
          </cell>
          <cell r="DC266" t="e">
            <v>#DIV/0!</v>
          </cell>
          <cell r="DD266" t="e">
            <v>#DIV/0!</v>
          </cell>
          <cell r="DE266" t="e">
            <v>#DIV/0!</v>
          </cell>
          <cell r="DF266" t="e">
            <v>#DIV/0!</v>
          </cell>
          <cell r="DG266" t="e">
            <v>#DIV/0!</v>
          </cell>
          <cell r="DH266" t="e">
            <v>#DIV/0!</v>
          </cell>
          <cell r="DI266" t="e">
            <v>#DIV/0!</v>
          </cell>
          <cell r="DJ266" t="e">
            <v>#DIV/0!</v>
          </cell>
          <cell r="DK266" t="e">
            <v>#DIV/0!</v>
          </cell>
          <cell r="DL266" t="e">
            <v>#DIV/0!</v>
          </cell>
          <cell r="DM266" t="e">
            <v>#DIV/0!</v>
          </cell>
          <cell r="DN266" t="e">
            <v>#DIV/0!</v>
          </cell>
          <cell r="DO266" t="e">
            <v>#DIV/0!</v>
          </cell>
          <cell r="DP266" t="e">
            <v>#DIV/0!</v>
          </cell>
          <cell r="DQ266" t="e">
            <v>#DIV/0!</v>
          </cell>
          <cell r="DR266" t="e">
            <v>#DIV/0!</v>
          </cell>
          <cell r="DS266" t="e">
            <v>#DIV/0!</v>
          </cell>
          <cell r="DT266" t="e">
            <v>#DIV/0!</v>
          </cell>
          <cell r="DU266" t="e">
            <v>#DIV/0!</v>
          </cell>
          <cell r="DV266" t="e">
            <v>#DIV/0!</v>
          </cell>
          <cell r="DW266" t="e">
            <v>#DIV/0!</v>
          </cell>
          <cell r="DX266" t="e">
            <v>#DIV/0!</v>
          </cell>
          <cell r="DY266" t="e">
            <v>#DIV/0!</v>
          </cell>
        </row>
        <row r="267">
          <cell r="A267" t="str">
            <v>CE-NET-SERV-220</v>
          </cell>
          <cell r="B267" t="str">
            <v>CE</v>
          </cell>
          <cell r="C267" t="str">
            <v>NET-SERV</v>
          </cell>
          <cell r="D267">
            <v>220</v>
          </cell>
          <cell r="E267" t="str">
            <v>Spese Generali</v>
          </cell>
          <cell r="F267">
            <v>-0.20050999999999999</v>
          </cell>
          <cell r="G267">
            <v>-0.368757</v>
          </cell>
          <cell r="H267">
            <v>-0.60435699999999992</v>
          </cell>
          <cell r="I267">
            <v>-0.81717399999999984</v>
          </cell>
          <cell r="R267">
            <v>-0.20050999999999999</v>
          </cell>
          <cell r="S267">
            <v>-0.16824700000000001</v>
          </cell>
          <cell r="T267">
            <v>-0.23559999999999992</v>
          </cell>
          <cell r="U267">
            <v>-0.21281699999999992</v>
          </cell>
          <cell r="V267">
            <v>0.81717399999999984</v>
          </cell>
          <cell r="W267">
            <v>0</v>
          </cell>
          <cell r="X267">
            <v>0</v>
          </cell>
          <cell r="Y267">
            <v>0</v>
          </cell>
          <cell r="Z267">
            <v>0</v>
          </cell>
          <cell r="AA267">
            <v>0</v>
          </cell>
          <cell r="AB267">
            <v>0</v>
          </cell>
          <cell r="AC267">
            <v>0</v>
          </cell>
          <cell r="AD267">
            <v>-0.18280000000000002</v>
          </cell>
          <cell r="AE267">
            <v>-0.33189999999999997</v>
          </cell>
          <cell r="AF267">
            <v>-0.48299999999999998</v>
          </cell>
          <cell r="AG267">
            <v>-0.65160000000000007</v>
          </cell>
          <cell r="AH267">
            <v>-0.83599999999999997</v>
          </cell>
          <cell r="AI267">
            <v>-1.0128999999999999</v>
          </cell>
          <cell r="AJ267">
            <v>-1.2030000000000001</v>
          </cell>
          <cell r="AK267">
            <v>-1.3440000000000001</v>
          </cell>
          <cell r="AL267">
            <v>-1.5365</v>
          </cell>
          <cell r="AM267">
            <v>-1.7545999999999999</v>
          </cell>
          <cell r="AN267">
            <v>-1.9801</v>
          </cell>
          <cell r="AO267">
            <v>-2.2146999999999997</v>
          </cell>
          <cell r="AP267">
            <v>-0.18280000000000002</v>
          </cell>
          <cell r="AQ267">
            <v>-0.14909999999999995</v>
          </cell>
          <cell r="AR267">
            <v>-0.15110000000000001</v>
          </cell>
          <cell r="AS267">
            <v>-0.16860000000000008</v>
          </cell>
          <cell r="AT267">
            <v>-0.1843999999999999</v>
          </cell>
          <cell r="AU267">
            <v>-0.17689999999999995</v>
          </cell>
          <cell r="AV267">
            <v>-0.19010000000000016</v>
          </cell>
          <cell r="AW267">
            <v>-0.14100000000000001</v>
          </cell>
          <cell r="AX267">
            <v>-0.19249999999999989</v>
          </cell>
          <cell r="AY267">
            <v>-0.21809999999999996</v>
          </cell>
          <cell r="AZ267">
            <v>-0.22550000000000003</v>
          </cell>
          <cell r="BA267">
            <v>-0.2345999999999997</v>
          </cell>
          <cell r="BB267">
            <v>-0.33810000000000001</v>
          </cell>
          <cell r="BC267">
            <v>-0.65607700000000002</v>
          </cell>
          <cell r="BD267">
            <v>-0.99765499999999996</v>
          </cell>
          <cell r="BE267">
            <v>-1.3378779999999999</v>
          </cell>
          <cell r="BF267">
            <v>-1.7271000000000001</v>
          </cell>
          <cell r="BG267">
            <v>-2.0280779999999998</v>
          </cell>
          <cell r="BH267">
            <v>-2.3594279999999999</v>
          </cell>
          <cell r="BI267">
            <v>-2.6278969999999999</v>
          </cell>
          <cell r="BJ267">
            <v>-2.9666000000000001</v>
          </cell>
          <cell r="BK267">
            <v>-3.3242780000000001</v>
          </cell>
          <cell r="BL267">
            <v>-3.704682</v>
          </cell>
          <cell r="BM267">
            <v>-4.14744855</v>
          </cell>
          <cell r="BN267">
            <v>-0.33810000000000001</v>
          </cell>
          <cell r="BO267">
            <v>-0.31797700000000001</v>
          </cell>
          <cell r="BP267">
            <v>-0.34157799999999994</v>
          </cell>
          <cell r="BQ267">
            <v>-0.34022299999999994</v>
          </cell>
          <cell r="BR267">
            <v>-0.38922200000000018</v>
          </cell>
          <cell r="BS267">
            <v>-0.30097799999999975</v>
          </cell>
          <cell r="BT267">
            <v>-0.33135000000000003</v>
          </cell>
          <cell r="BU267">
            <v>-0.26846900000000007</v>
          </cell>
          <cell r="BV267">
            <v>-0.3387030000000002</v>
          </cell>
          <cell r="BW267">
            <v>-0.35767799999999994</v>
          </cell>
          <cell r="BX267">
            <v>-0.38040399999999996</v>
          </cell>
          <cell r="BY267">
            <v>-0.44276654999999998</v>
          </cell>
          <cell r="CL267">
            <v>0</v>
          </cell>
          <cell r="CM267">
            <v>0</v>
          </cell>
          <cell r="CN267">
            <v>0</v>
          </cell>
          <cell r="CO267">
            <v>0</v>
          </cell>
          <cell r="CP267">
            <v>0</v>
          </cell>
          <cell r="CQ267">
            <v>0</v>
          </cell>
          <cell r="CR267">
            <v>0</v>
          </cell>
          <cell r="CS267">
            <v>0</v>
          </cell>
          <cell r="CT267">
            <v>0</v>
          </cell>
          <cell r="CU267">
            <v>0</v>
          </cell>
          <cell r="CV267">
            <v>0</v>
          </cell>
          <cell r="CW267">
            <v>0</v>
          </cell>
          <cell r="DJ267">
            <v>0</v>
          </cell>
          <cell r="DK267">
            <v>0</v>
          </cell>
          <cell r="DL267">
            <v>0</v>
          </cell>
          <cell r="DM267">
            <v>0</v>
          </cell>
          <cell r="DN267">
            <v>0</v>
          </cell>
          <cell r="DO267">
            <v>0</v>
          </cell>
          <cell r="DP267">
            <v>0</v>
          </cell>
          <cell r="DQ267">
            <v>0</v>
          </cell>
          <cell r="DR267">
            <v>0</v>
          </cell>
          <cell r="DS267">
            <v>0</v>
          </cell>
          <cell r="DT267">
            <v>0</v>
          </cell>
          <cell r="DU267">
            <v>0</v>
          </cell>
        </row>
        <row r="268">
          <cell r="A268" t="str">
            <v>CE-NET-SERV-230</v>
          </cell>
          <cell r="B268" t="str">
            <v>CE</v>
          </cell>
          <cell r="C268" t="str">
            <v>NET-SERV</v>
          </cell>
          <cell r="D268">
            <v>230</v>
          </cell>
          <cell r="E268" t="str">
            <v>Risultato Operativo pre IAS</v>
          </cell>
          <cell r="F268">
            <v>0.1932559999999999</v>
          </cell>
          <cell r="G268">
            <v>0.39558922999999957</v>
          </cell>
          <cell r="H268">
            <v>0.7718945900000026</v>
          </cell>
          <cell r="I268">
            <v>1.1506841600000002</v>
          </cell>
          <cell r="J268">
            <v>0</v>
          </cell>
          <cell r="K268">
            <v>0</v>
          </cell>
          <cell r="L268">
            <v>0</v>
          </cell>
          <cell r="M268">
            <v>0</v>
          </cell>
          <cell r="N268">
            <v>0</v>
          </cell>
          <cell r="O268">
            <v>0</v>
          </cell>
          <cell r="P268">
            <v>0</v>
          </cell>
          <cell r="Q268">
            <v>0</v>
          </cell>
          <cell r="R268">
            <v>0.1932559999999999</v>
          </cell>
          <cell r="S268">
            <v>0.20233322999999967</v>
          </cell>
          <cell r="T268">
            <v>0.37630536000000314</v>
          </cell>
          <cell r="U268">
            <v>0.37878956999999736</v>
          </cell>
          <cell r="V268">
            <v>-1.1506841600000002</v>
          </cell>
          <cell r="W268">
            <v>0</v>
          </cell>
          <cell r="X268">
            <v>0</v>
          </cell>
          <cell r="Y268">
            <v>0</v>
          </cell>
          <cell r="Z268">
            <v>0</v>
          </cell>
          <cell r="AA268">
            <v>0</v>
          </cell>
          <cell r="AB268">
            <v>0</v>
          </cell>
          <cell r="AC268">
            <v>0</v>
          </cell>
          <cell r="AD268">
            <v>0.15170000000000011</v>
          </cell>
          <cell r="AE268">
            <v>0.37580000000000047</v>
          </cell>
          <cell r="AF268">
            <v>0.63900000000000035</v>
          </cell>
          <cell r="AG268">
            <v>0.93550000000000078</v>
          </cell>
          <cell r="AH268">
            <v>1.3395000000000001</v>
          </cell>
          <cell r="AI268">
            <v>1.716799999999999</v>
          </cell>
          <cell r="AJ268">
            <v>2.1243000000000007</v>
          </cell>
          <cell r="AK268">
            <v>2.2367000000000008</v>
          </cell>
          <cell r="AL268">
            <v>2.671400000000002</v>
          </cell>
          <cell r="AM268">
            <v>3.1462999999999992</v>
          </cell>
          <cell r="AN268">
            <v>3.5967999999999973</v>
          </cell>
          <cell r="AO268">
            <v>4.1501000000000028</v>
          </cell>
          <cell r="AP268">
            <v>0.15170000000000011</v>
          </cell>
          <cell r="AQ268">
            <v>0.22410000000000024</v>
          </cell>
          <cell r="AR268">
            <v>0.26319999999999988</v>
          </cell>
          <cell r="AS268">
            <v>0.29650000000000037</v>
          </cell>
          <cell r="AT268">
            <v>0.40399999999999936</v>
          </cell>
          <cell r="AU268">
            <v>0.37729999999999897</v>
          </cell>
          <cell r="AV268">
            <v>0.40750000000000153</v>
          </cell>
          <cell r="AW268">
            <v>0.11240000000000028</v>
          </cell>
          <cell r="AX268">
            <v>0.4347000000000012</v>
          </cell>
          <cell r="AY268">
            <v>0.47489999999999699</v>
          </cell>
          <cell r="AZ268">
            <v>0.45049999999999879</v>
          </cell>
          <cell r="BA268">
            <v>0.55330000000000457</v>
          </cell>
          <cell r="BB268">
            <v>7.6200000000000156E-2</v>
          </cell>
          <cell r="BC268">
            <v>0.45252299999999979</v>
          </cell>
          <cell r="BD268">
            <v>0.71714499999999926</v>
          </cell>
          <cell r="BE268">
            <v>1.3029219999999988</v>
          </cell>
          <cell r="BF268">
            <v>1.5241999999999942</v>
          </cell>
          <cell r="BG268">
            <v>1.8211220000000017</v>
          </cell>
          <cell r="BH268">
            <v>2.2415910000000019</v>
          </cell>
          <cell r="BI268">
            <v>2.6637460000000015</v>
          </cell>
          <cell r="BJ268">
            <v>2.7607000000000004</v>
          </cell>
          <cell r="BK268">
            <v>3.0940220000000065</v>
          </cell>
          <cell r="BL268">
            <v>3.6658909999999993</v>
          </cell>
          <cell r="BM268">
            <v>3.9673150899999996</v>
          </cell>
          <cell r="BN268">
            <v>7.6200000000000156E-2</v>
          </cell>
          <cell r="BO268">
            <v>0.37632299999999969</v>
          </cell>
          <cell r="BP268">
            <v>0.26462199999999914</v>
          </cell>
          <cell r="BQ268">
            <v>0.58577699999999977</v>
          </cell>
          <cell r="BR268">
            <v>0.22127799999999587</v>
          </cell>
          <cell r="BS268">
            <v>0.29692200000000701</v>
          </cell>
          <cell r="BT268">
            <v>0.42046899999999998</v>
          </cell>
          <cell r="BU268">
            <v>0.42215499999999995</v>
          </cell>
          <cell r="BV268">
            <v>9.6953999999999319E-2</v>
          </cell>
          <cell r="BW268">
            <v>0.33332200000000567</v>
          </cell>
          <cell r="BX268">
            <v>0.57186899999999352</v>
          </cell>
          <cell r="BY268">
            <v>0.3014240900000007</v>
          </cell>
          <cell r="BZ268">
            <v>0</v>
          </cell>
          <cell r="CA268">
            <v>0</v>
          </cell>
          <cell r="CB268">
            <v>0</v>
          </cell>
          <cell r="CC268">
            <v>0</v>
          </cell>
          <cell r="CD268">
            <v>0</v>
          </cell>
          <cell r="CE268">
            <v>0</v>
          </cell>
          <cell r="CF268">
            <v>0</v>
          </cell>
          <cell r="CG268">
            <v>0</v>
          </cell>
          <cell r="CH268">
            <v>0</v>
          </cell>
          <cell r="CI268">
            <v>0</v>
          </cell>
          <cell r="CJ268">
            <v>0</v>
          </cell>
          <cell r="CK268">
            <v>0</v>
          </cell>
          <cell r="CL268">
            <v>0</v>
          </cell>
          <cell r="CM268">
            <v>0</v>
          </cell>
          <cell r="CN268">
            <v>0</v>
          </cell>
          <cell r="CO268">
            <v>0</v>
          </cell>
          <cell r="CP268">
            <v>0</v>
          </cell>
          <cell r="CQ268">
            <v>0</v>
          </cell>
          <cell r="CR268">
            <v>0</v>
          </cell>
          <cell r="CS268">
            <v>0</v>
          </cell>
          <cell r="CT268">
            <v>0</v>
          </cell>
          <cell r="CU268">
            <v>0</v>
          </cell>
          <cell r="CV268">
            <v>0</v>
          </cell>
          <cell r="CW268">
            <v>0</v>
          </cell>
          <cell r="CX268">
            <v>0</v>
          </cell>
          <cell r="CY268">
            <v>0</v>
          </cell>
          <cell r="CZ268">
            <v>0</v>
          </cell>
          <cell r="DA268">
            <v>0</v>
          </cell>
          <cell r="DB268">
            <v>0</v>
          </cell>
          <cell r="DC268">
            <v>0</v>
          </cell>
          <cell r="DD268">
            <v>0</v>
          </cell>
          <cell r="DE268">
            <v>0</v>
          </cell>
          <cell r="DF268">
            <v>0</v>
          </cell>
          <cell r="DG268">
            <v>0</v>
          </cell>
          <cell r="DH268">
            <v>0</v>
          </cell>
          <cell r="DI268">
            <v>0</v>
          </cell>
          <cell r="DJ268">
            <v>0</v>
          </cell>
          <cell r="DK268">
            <v>0</v>
          </cell>
          <cell r="DL268">
            <v>0</v>
          </cell>
          <cell r="DM268">
            <v>0</v>
          </cell>
          <cell r="DN268">
            <v>0</v>
          </cell>
          <cell r="DO268">
            <v>0</v>
          </cell>
          <cell r="DP268">
            <v>0</v>
          </cell>
          <cell r="DQ268">
            <v>0</v>
          </cell>
          <cell r="DR268">
            <v>0</v>
          </cell>
          <cell r="DS268">
            <v>0</v>
          </cell>
          <cell r="DT268">
            <v>0</v>
          </cell>
          <cell r="DU268">
            <v>0</v>
          </cell>
          <cell r="DV268">
            <v>0</v>
          </cell>
          <cell r="DW268">
            <v>0</v>
          </cell>
          <cell r="DX268">
            <v>0</v>
          </cell>
          <cell r="DY268">
            <v>0</v>
          </cell>
        </row>
        <row r="269">
          <cell r="A269" t="str">
            <v>CE-NET-SERV-240</v>
          </cell>
          <cell r="B269" t="str">
            <v>CE</v>
          </cell>
          <cell r="C269" t="str">
            <v>NET-SERV</v>
          </cell>
          <cell r="D269">
            <v>240</v>
          </cell>
          <cell r="E269" t="str">
            <v>RO % pre-IAS</v>
          </cell>
          <cell r="F269">
            <v>6.8547025523885155E-2</v>
          </cell>
          <cell r="G269">
            <v>7.620554575298534E-2</v>
          </cell>
          <cell r="H269">
            <v>8.8583539844177994E-2</v>
          </cell>
          <cell r="I269">
            <v>0.10011303985317636</v>
          </cell>
          <cell r="J269" t="e">
            <v>#DIV/0!</v>
          </cell>
          <cell r="K269" t="e">
            <v>#DIV/0!</v>
          </cell>
          <cell r="L269" t="e">
            <v>#DIV/0!</v>
          </cell>
          <cell r="M269" t="e">
            <v>#DIV/0!</v>
          </cell>
          <cell r="N269" t="e">
            <v>#DIV/0!</v>
          </cell>
          <cell r="O269" t="e">
            <v>#DIV/0!</v>
          </cell>
          <cell r="P269" t="e">
            <v>#DIV/0!</v>
          </cell>
          <cell r="Q269" t="e">
            <v>#DIV/0!</v>
          </cell>
          <cell r="R269">
            <v>6.8547025523885155E-2</v>
          </cell>
          <cell r="S269">
            <v>8.5309250117774099E-2</v>
          </cell>
          <cell r="T269">
            <v>0.10682404022415506</v>
          </cell>
          <cell r="U269">
            <v>0.13625026297150636</v>
          </cell>
          <cell r="V269">
            <v>0.10011303985317636</v>
          </cell>
          <cell r="W269" t="e">
            <v>#DIV/0!</v>
          </cell>
          <cell r="X269" t="e">
            <v>#DIV/0!</v>
          </cell>
          <cell r="Y269" t="e">
            <v>#DIV/0!</v>
          </cell>
          <cell r="Z269" t="e">
            <v>#DIV/0!</v>
          </cell>
          <cell r="AA269" t="e">
            <v>#DIV/0!</v>
          </cell>
          <cell r="AB269" t="e">
            <v>#DIV/0!</v>
          </cell>
          <cell r="AC269" t="e">
            <v>#DIV/0!</v>
          </cell>
          <cell r="AD269">
            <v>6.2548963014884801E-2</v>
          </cell>
          <cell r="AE269">
            <v>8.2797215122940082E-2</v>
          </cell>
          <cell r="AF269">
            <v>9.4364699627857568E-2</v>
          </cell>
          <cell r="AG269">
            <v>0.10167704631169375</v>
          </cell>
          <cell r="AH269">
            <v>0.11184122637098393</v>
          </cell>
          <cell r="AI269">
            <v>0.11665579473798646</v>
          </cell>
          <cell r="AJ269">
            <v>0.12132201763603971</v>
          </cell>
          <cell r="AK269">
            <v>0.11648023163771198</v>
          </cell>
          <cell r="AL269">
            <v>0.12054782157442305</v>
          </cell>
          <cell r="AM269">
            <v>0.12414965986394555</v>
          </cell>
          <cell r="AN269">
            <v>0.1255949242442759</v>
          </cell>
          <cell r="AO269">
            <v>0.1290253381004198</v>
          </cell>
          <cell r="AP269">
            <v>6.2548963014884801E-2</v>
          </cell>
          <cell r="AQ269">
            <v>0.10603264726756575</v>
          </cell>
          <cell r="AR269">
            <v>0.11787889645288421</v>
          </cell>
          <cell r="AS269">
            <v>0.12206166893087986</v>
          </cell>
          <cell r="AT269">
            <v>0.14552789885090583</v>
          </cell>
          <cell r="AU269">
            <v>0.13770072992700691</v>
          </cell>
          <cell r="AV269">
            <v>0.14591091377828758</v>
          </cell>
          <cell r="AW269">
            <v>6.6398865784499148E-2</v>
          </cell>
          <cell r="AX269">
            <v>0.14695243568506861</v>
          </cell>
          <cell r="AY269">
            <v>0.14923168777299337</v>
          </cell>
          <cell r="AZ269">
            <v>0.1367098594968589</v>
          </cell>
          <cell r="BA269">
            <v>0.1568799795854729</v>
          </cell>
          <cell r="BB269">
            <v>1.7305202915994859E-2</v>
          </cell>
          <cell r="BC269">
            <v>5.1341388699795758E-2</v>
          </cell>
          <cell r="BD269">
            <v>5.7657581604759554E-2</v>
          </cell>
          <cell r="BE269">
            <v>7.6113704207826746E-2</v>
          </cell>
          <cell r="BF269">
            <v>6.7017539231333814E-2</v>
          </cell>
          <cell r="BG269">
            <v>6.8870761574126665E-2</v>
          </cell>
          <cell r="BH269">
            <v>7.2444770013432913E-2</v>
          </cell>
          <cell r="BI269">
            <v>7.8035497525930503E-2</v>
          </cell>
          <cell r="BJ269">
            <v>7.2282689805226605E-2</v>
          </cell>
          <cell r="BK269">
            <v>7.2345858820609218E-2</v>
          </cell>
          <cell r="BL269">
            <v>7.6552060342191183E-2</v>
          </cell>
          <cell r="BM269">
            <v>7.5924585747128265E-2</v>
          </cell>
          <cell r="BN269">
            <v>1.7305202915994859E-2</v>
          </cell>
          <cell r="BO269">
            <v>8.5320470673589152E-2</v>
          </cell>
          <cell r="BP269">
            <v>7.3019315673288968E-2</v>
          </cell>
          <cell r="BQ269">
            <v>0.1251633512104442</v>
          </cell>
          <cell r="BR269">
            <v>3.9336912465333836E-2</v>
          </cell>
          <cell r="BS269">
            <v>8.0264374341093431E-2</v>
          </cell>
          <cell r="BT269">
            <v>9.3448603257096169E-2</v>
          </cell>
          <cell r="BU269">
            <v>0.13221319097133802</v>
          </cell>
          <cell r="BV269">
            <v>2.3891800115572726E-2</v>
          </cell>
          <cell r="BW269">
            <v>7.2873323783689478E-2</v>
          </cell>
          <cell r="BX269">
            <v>0.11168306459786824</v>
          </cell>
          <cell r="BY269">
            <v>6.9041962747082408E-2</v>
          </cell>
          <cell r="BZ269" t="e">
            <v>#DIV/0!</v>
          </cell>
          <cell r="CA269" t="e">
            <v>#DIV/0!</v>
          </cell>
          <cell r="CB269" t="e">
            <v>#DIV/0!</v>
          </cell>
          <cell r="CC269" t="e">
            <v>#DIV/0!</v>
          </cell>
          <cell r="CD269" t="e">
            <v>#DIV/0!</v>
          </cell>
          <cell r="CE269" t="e">
            <v>#DIV/0!</v>
          </cell>
          <cell r="CF269" t="e">
            <v>#DIV/0!</v>
          </cell>
          <cell r="CG269" t="e">
            <v>#DIV/0!</v>
          </cell>
          <cell r="CH269" t="e">
            <v>#DIV/0!</v>
          </cell>
          <cell r="CI269" t="e">
            <v>#DIV/0!</v>
          </cell>
          <cell r="CJ269" t="e">
            <v>#DIV/0!</v>
          </cell>
          <cell r="CK269" t="e">
            <v>#DIV/0!</v>
          </cell>
          <cell r="CL269" t="e">
            <v>#DIV/0!</v>
          </cell>
          <cell r="CM269" t="e">
            <v>#DIV/0!</v>
          </cell>
          <cell r="CN269" t="e">
            <v>#DIV/0!</v>
          </cell>
          <cell r="CO269" t="e">
            <v>#DIV/0!</v>
          </cell>
          <cell r="CP269" t="e">
            <v>#DIV/0!</v>
          </cell>
          <cell r="CQ269" t="e">
            <v>#DIV/0!</v>
          </cell>
          <cell r="CR269" t="e">
            <v>#DIV/0!</v>
          </cell>
          <cell r="CS269" t="e">
            <v>#DIV/0!</v>
          </cell>
          <cell r="CT269" t="e">
            <v>#DIV/0!</v>
          </cell>
          <cell r="CU269" t="e">
            <v>#DIV/0!</v>
          </cell>
          <cell r="CV269" t="e">
            <v>#DIV/0!</v>
          </cell>
          <cell r="CW269" t="e">
            <v>#DIV/0!</v>
          </cell>
          <cell r="CX269" t="e">
            <v>#DIV/0!</v>
          </cell>
          <cell r="CY269" t="e">
            <v>#DIV/0!</v>
          </cell>
          <cell r="CZ269" t="e">
            <v>#DIV/0!</v>
          </cell>
          <cell r="DA269" t="e">
            <v>#DIV/0!</v>
          </cell>
          <cell r="DB269" t="e">
            <v>#DIV/0!</v>
          </cell>
          <cell r="DC269" t="e">
            <v>#DIV/0!</v>
          </cell>
          <cell r="DD269" t="e">
            <v>#DIV/0!</v>
          </cell>
          <cell r="DE269" t="e">
            <v>#DIV/0!</v>
          </cell>
          <cell r="DF269" t="e">
            <v>#DIV/0!</v>
          </cell>
          <cell r="DG269" t="e">
            <v>#DIV/0!</v>
          </cell>
          <cell r="DH269" t="e">
            <v>#DIV/0!</v>
          </cell>
          <cell r="DI269" t="e">
            <v>#DIV/0!</v>
          </cell>
          <cell r="DJ269" t="e">
            <v>#DIV/0!</v>
          </cell>
          <cell r="DK269" t="e">
            <v>#DIV/0!</v>
          </cell>
          <cell r="DL269" t="e">
            <v>#DIV/0!</v>
          </cell>
          <cell r="DM269" t="e">
            <v>#DIV/0!</v>
          </cell>
          <cell r="DN269" t="e">
            <v>#DIV/0!</v>
          </cell>
          <cell r="DO269" t="e">
            <v>#DIV/0!</v>
          </cell>
          <cell r="DP269" t="e">
            <v>#DIV/0!</v>
          </cell>
          <cell r="DQ269" t="e">
            <v>#DIV/0!</v>
          </cell>
          <cell r="DR269" t="e">
            <v>#DIV/0!</v>
          </cell>
          <cell r="DS269" t="e">
            <v>#DIV/0!</v>
          </cell>
          <cell r="DT269" t="e">
            <v>#DIV/0!</v>
          </cell>
          <cell r="DU269" t="e">
            <v>#DIV/0!</v>
          </cell>
        </row>
        <row r="270">
          <cell r="A270" t="str">
            <v>CE-NET-SERV-250</v>
          </cell>
          <cell r="B270" t="str">
            <v>CE</v>
          </cell>
          <cell r="C270" t="str">
            <v>NET-SERV</v>
          </cell>
          <cell r="D270">
            <v>250</v>
          </cell>
          <cell r="E270" t="str">
            <v>Poste Straordinarie</v>
          </cell>
          <cell r="F270">
            <v>-1.5462E-2</v>
          </cell>
          <cell r="G270">
            <v>-5.2128999999999981E-2</v>
          </cell>
          <cell r="H270">
            <v>-7.1343999999999977E-2</v>
          </cell>
          <cell r="I270">
            <v>-8.6259000000000002E-2</v>
          </cell>
          <cell r="R270">
            <v>-1.5462E-2</v>
          </cell>
          <cell r="S270">
            <v>-3.6666999999999977E-2</v>
          </cell>
          <cell r="T270">
            <v>-1.9214999999999996E-2</v>
          </cell>
          <cell r="U270">
            <v>-1.4915000000000025E-2</v>
          </cell>
          <cell r="V270">
            <v>8.6259000000000002E-2</v>
          </cell>
          <cell r="W270">
            <v>0</v>
          </cell>
          <cell r="X270">
            <v>0</v>
          </cell>
          <cell r="Y270">
            <v>0</v>
          </cell>
          <cell r="Z270">
            <v>0</v>
          </cell>
          <cell r="AA270">
            <v>0</v>
          </cell>
          <cell r="AB270">
            <v>0</v>
          </cell>
          <cell r="AC270">
            <v>0</v>
          </cell>
          <cell r="AD270">
            <v>-1.3800000000000002E-2</v>
          </cell>
          <cell r="AE270">
            <v>-2.5000000000000001E-2</v>
          </cell>
          <cell r="AF270">
            <v>-3.6299999999999999E-2</v>
          </cell>
          <cell r="AG270">
            <v>-4.8100000000000004E-2</v>
          </cell>
          <cell r="AH270">
            <v>-6.1200000000000004E-2</v>
          </cell>
          <cell r="AI270">
            <v>-7.3999999999999996E-2</v>
          </cell>
          <cell r="AJ270">
            <v>-8.72E-2</v>
          </cell>
          <cell r="AK270">
            <v>-0.1012</v>
          </cell>
          <cell r="AL270">
            <v>-0.1148</v>
          </cell>
          <cell r="AM270">
            <v>-0.12890000000000001</v>
          </cell>
          <cell r="AN270">
            <v>-0.14510000000000001</v>
          </cell>
          <cell r="AO270">
            <v>-0.16350000000000001</v>
          </cell>
          <cell r="AP270">
            <v>-1.3800000000000002E-2</v>
          </cell>
          <cell r="AQ270">
            <v>-1.12E-2</v>
          </cell>
          <cell r="AR270">
            <v>-1.1299999999999998E-2</v>
          </cell>
          <cell r="AS270">
            <v>-1.1800000000000005E-2</v>
          </cell>
          <cell r="AT270">
            <v>-1.3100000000000001E-2</v>
          </cell>
          <cell r="AU270">
            <v>-1.2799999999999992E-2</v>
          </cell>
          <cell r="AV270">
            <v>-1.3200000000000003E-2</v>
          </cell>
          <cell r="AW270">
            <v>-1.3999999999999999E-2</v>
          </cell>
          <cell r="AX270">
            <v>-1.3600000000000001E-2</v>
          </cell>
          <cell r="AY270">
            <v>-1.4100000000000015E-2</v>
          </cell>
          <cell r="AZ270">
            <v>-1.6199999999999992E-2</v>
          </cell>
          <cell r="BA270">
            <v>-1.84E-2</v>
          </cell>
          <cell r="BB270">
            <v>0</v>
          </cell>
          <cell r="BC270">
            <v>-4.9488999999999998E-2</v>
          </cell>
          <cell r="BD270">
            <v>-6.7237000000000005E-2</v>
          </cell>
          <cell r="BE270">
            <v>-0.12606100000000001</v>
          </cell>
          <cell r="BF270">
            <v>-0.1555</v>
          </cell>
          <cell r="BG270">
            <v>-0.17149999999999999</v>
          </cell>
          <cell r="BH270">
            <v>-0.192938</v>
          </cell>
          <cell r="BI270">
            <v>-0.21626100000000001</v>
          </cell>
          <cell r="BJ270">
            <v>-0.23820000000000002</v>
          </cell>
          <cell r="BK270">
            <v>-0.25988899999999998</v>
          </cell>
          <cell r="BL270">
            <v>-0.284244</v>
          </cell>
          <cell r="BM270">
            <v>-0.32359199000000005</v>
          </cell>
          <cell r="BN270">
            <v>0</v>
          </cell>
          <cell r="BO270">
            <v>-4.9488999999999998E-2</v>
          </cell>
          <cell r="BP270">
            <v>-1.7748000000000007E-2</v>
          </cell>
          <cell r="BQ270">
            <v>-5.8824000000000001E-2</v>
          </cell>
          <cell r="BR270">
            <v>-2.9438999999999993E-2</v>
          </cell>
          <cell r="BS270">
            <v>-1.5999999999999986E-2</v>
          </cell>
          <cell r="BT270">
            <v>-2.1438000000000013E-2</v>
          </cell>
          <cell r="BU270">
            <v>-2.332300000000001E-2</v>
          </cell>
          <cell r="BV270">
            <v>-2.1939000000000014E-2</v>
          </cell>
          <cell r="BW270">
            <v>-2.1688999999999958E-2</v>
          </cell>
          <cell r="BX270">
            <v>-2.4355000000000016E-2</v>
          </cell>
          <cell r="BY270">
            <v>-3.9347990000000055E-2</v>
          </cell>
          <cell r="CL270">
            <v>0</v>
          </cell>
          <cell r="CM270">
            <v>0</v>
          </cell>
          <cell r="CN270">
            <v>0</v>
          </cell>
          <cell r="CO270">
            <v>0</v>
          </cell>
          <cell r="CP270">
            <v>0</v>
          </cell>
          <cell r="CQ270">
            <v>0</v>
          </cell>
          <cell r="CR270">
            <v>0</v>
          </cell>
          <cell r="CS270">
            <v>0</v>
          </cell>
          <cell r="CT270">
            <v>0</v>
          </cell>
          <cell r="CU270">
            <v>0</v>
          </cell>
          <cell r="CV270">
            <v>0</v>
          </cell>
          <cell r="CW270">
            <v>0</v>
          </cell>
          <cell r="DJ270">
            <v>0</v>
          </cell>
          <cell r="DK270">
            <v>0</v>
          </cell>
          <cell r="DL270">
            <v>0</v>
          </cell>
          <cell r="DM270">
            <v>0</v>
          </cell>
          <cell r="DN270">
            <v>0</v>
          </cell>
          <cell r="DO270">
            <v>0</v>
          </cell>
          <cell r="DP270">
            <v>0</v>
          </cell>
          <cell r="DQ270">
            <v>0</v>
          </cell>
          <cell r="DR270">
            <v>0</v>
          </cell>
          <cell r="DS270">
            <v>0</v>
          </cell>
          <cell r="DT270">
            <v>0</v>
          </cell>
          <cell r="DU270">
            <v>0</v>
          </cell>
        </row>
        <row r="271">
          <cell r="A271" t="str">
            <v>CE-NET-SERV-260</v>
          </cell>
          <cell r="B271" t="str">
            <v>CE</v>
          </cell>
          <cell r="C271" t="str">
            <v>NET-SERV</v>
          </cell>
          <cell r="D271">
            <v>260</v>
          </cell>
          <cell r="E271" t="str">
            <v>Risultato Operativo</v>
          </cell>
          <cell r="F271">
            <v>0.1777939999999999</v>
          </cell>
          <cell r="G271">
            <v>0.34346022999999959</v>
          </cell>
          <cell r="H271">
            <v>0.70055059000000264</v>
          </cell>
          <cell r="I271">
            <v>1.0644251600000001</v>
          </cell>
          <cell r="J271">
            <v>0</v>
          </cell>
          <cell r="K271">
            <v>0</v>
          </cell>
          <cell r="L271">
            <v>0</v>
          </cell>
          <cell r="M271">
            <v>0</v>
          </cell>
          <cell r="N271">
            <v>0</v>
          </cell>
          <cell r="O271">
            <v>0</v>
          </cell>
          <cell r="P271">
            <v>0</v>
          </cell>
          <cell r="Q271">
            <v>0</v>
          </cell>
          <cell r="R271">
            <v>0.1777939999999999</v>
          </cell>
          <cell r="S271">
            <v>0.16566622999999969</v>
          </cell>
          <cell r="T271">
            <v>0.35709036000000316</v>
          </cell>
          <cell r="U271">
            <v>0.36387456999999734</v>
          </cell>
          <cell r="V271">
            <v>-1.0644251600000001</v>
          </cell>
          <cell r="W271">
            <v>0</v>
          </cell>
          <cell r="X271">
            <v>0</v>
          </cell>
          <cell r="Y271">
            <v>0</v>
          </cell>
          <cell r="Z271">
            <v>0</v>
          </cell>
          <cell r="AA271">
            <v>0</v>
          </cell>
          <cell r="AB271">
            <v>0</v>
          </cell>
          <cell r="AC271">
            <v>0</v>
          </cell>
          <cell r="AD271">
            <v>0.13790000000000011</v>
          </cell>
          <cell r="AE271">
            <v>0.35080000000000044</v>
          </cell>
          <cell r="AF271">
            <v>0.60270000000000035</v>
          </cell>
          <cell r="AG271">
            <v>0.88740000000000074</v>
          </cell>
          <cell r="AH271">
            <v>1.2783000000000002</v>
          </cell>
          <cell r="AI271">
            <v>1.6427999999999989</v>
          </cell>
          <cell r="AJ271">
            <v>2.0371000000000006</v>
          </cell>
          <cell r="AK271">
            <v>2.1355000000000008</v>
          </cell>
          <cell r="AL271">
            <v>2.5566000000000022</v>
          </cell>
          <cell r="AM271">
            <v>3.0173999999999994</v>
          </cell>
          <cell r="AN271">
            <v>3.4516999999999971</v>
          </cell>
          <cell r="AO271">
            <v>3.9866000000000028</v>
          </cell>
          <cell r="AP271">
            <v>0.13790000000000011</v>
          </cell>
          <cell r="AQ271">
            <v>0.21290000000000026</v>
          </cell>
          <cell r="AR271">
            <v>0.2518999999999999</v>
          </cell>
          <cell r="AS271">
            <v>0.2847000000000004</v>
          </cell>
          <cell r="AT271">
            <v>0.39089999999999936</v>
          </cell>
          <cell r="AU271">
            <v>0.36449999999999899</v>
          </cell>
          <cell r="AV271">
            <v>0.39430000000000154</v>
          </cell>
          <cell r="AW271">
            <v>9.8400000000000279E-2</v>
          </cell>
          <cell r="AX271">
            <v>0.4211000000000012</v>
          </cell>
          <cell r="AY271">
            <v>0.46079999999999699</v>
          </cell>
          <cell r="AZ271">
            <v>0.4342999999999988</v>
          </cell>
          <cell r="BA271">
            <v>0.53490000000000459</v>
          </cell>
          <cell r="BB271">
            <v>7.6200000000000156E-2</v>
          </cell>
          <cell r="BC271">
            <v>0.40303399999999978</v>
          </cell>
          <cell r="BD271">
            <v>0.64990799999999926</v>
          </cell>
          <cell r="BE271">
            <v>1.1768609999999988</v>
          </cell>
          <cell r="BF271">
            <v>1.3686999999999943</v>
          </cell>
          <cell r="BG271">
            <v>1.6496220000000017</v>
          </cell>
          <cell r="BH271">
            <v>2.0486530000000021</v>
          </cell>
          <cell r="BI271">
            <v>2.4474850000000017</v>
          </cell>
          <cell r="BJ271">
            <v>2.5225000000000004</v>
          </cell>
          <cell r="BK271">
            <v>2.8341330000000067</v>
          </cell>
          <cell r="BL271">
            <v>3.3816469999999992</v>
          </cell>
          <cell r="BM271">
            <v>3.6437230999999994</v>
          </cell>
          <cell r="BN271">
            <v>7.6200000000000156E-2</v>
          </cell>
          <cell r="BO271">
            <v>0.32683399999999968</v>
          </cell>
          <cell r="BP271">
            <v>0.24687399999999912</v>
          </cell>
          <cell r="BQ271">
            <v>0.52695299999999978</v>
          </cell>
          <cell r="BR271">
            <v>0.19183899999999587</v>
          </cell>
          <cell r="BS271">
            <v>0.280922000000007</v>
          </cell>
          <cell r="BT271">
            <v>0.39903099999999997</v>
          </cell>
          <cell r="BU271">
            <v>0.39883199999999996</v>
          </cell>
          <cell r="BV271">
            <v>7.5014999999999304E-2</v>
          </cell>
          <cell r="BW271">
            <v>0.31163300000000571</v>
          </cell>
          <cell r="BX271">
            <v>0.54751399999999351</v>
          </cell>
          <cell r="BY271">
            <v>0.26207610000000064</v>
          </cell>
          <cell r="BZ271">
            <v>0</v>
          </cell>
          <cell r="CA271">
            <v>0</v>
          </cell>
          <cell r="CB271">
            <v>0</v>
          </cell>
          <cell r="CC271">
            <v>0</v>
          </cell>
          <cell r="CD271">
            <v>0</v>
          </cell>
          <cell r="CE271">
            <v>0</v>
          </cell>
          <cell r="CF271">
            <v>0</v>
          </cell>
          <cell r="CG271">
            <v>0</v>
          </cell>
          <cell r="CH271">
            <v>0</v>
          </cell>
          <cell r="CI271">
            <v>0</v>
          </cell>
          <cell r="CJ271">
            <v>0</v>
          </cell>
          <cell r="CK271">
            <v>0</v>
          </cell>
          <cell r="CL271">
            <v>0</v>
          </cell>
          <cell r="CM271">
            <v>0</v>
          </cell>
          <cell r="CN271">
            <v>0</v>
          </cell>
          <cell r="CO271">
            <v>0</v>
          </cell>
          <cell r="CP271">
            <v>0</v>
          </cell>
          <cell r="CQ271">
            <v>0</v>
          </cell>
          <cell r="CR271">
            <v>0</v>
          </cell>
          <cell r="CS271">
            <v>0</v>
          </cell>
          <cell r="CT271">
            <v>0</v>
          </cell>
          <cell r="CU271">
            <v>0</v>
          </cell>
          <cell r="CV271">
            <v>0</v>
          </cell>
          <cell r="CW271">
            <v>0</v>
          </cell>
          <cell r="CX271">
            <v>0</v>
          </cell>
          <cell r="CY271">
            <v>0</v>
          </cell>
          <cell r="CZ271">
            <v>0</v>
          </cell>
          <cell r="DA271">
            <v>0</v>
          </cell>
          <cell r="DB271">
            <v>0</v>
          </cell>
          <cell r="DC271">
            <v>0</v>
          </cell>
          <cell r="DD271">
            <v>0</v>
          </cell>
          <cell r="DE271">
            <v>0</v>
          </cell>
          <cell r="DF271">
            <v>0</v>
          </cell>
          <cell r="DG271">
            <v>0</v>
          </cell>
          <cell r="DH271">
            <v>0</v>
          </cell>
          <cell r="DI271">
            <v>0</v>
          </cell>
          <cell r="DJ271">
            <v>0</v>
          </cell>
          <cell r="DK271">
            <v>0</v>
          </cell>
          <cell r="DL271">
            <v>0</v>
          </cell>
          <cell r="DM271">
            <v>0</v>
          </cell>
          <cell r="DN271">
            <v>0</v>
          </cell>
          <cell r="DO271">
            <v>0</v>
          </cell>
          <cell r="DP271">
            <v>0</v>
          </cell>
          <cell r="DQ271">
            <v>0</v>
          </cell>
          <cell r="DR271">
            <v>0</v>
          </cell>
          <cell r="DS271">
            <v>0</v>
          </cell>
          <cell r="DT271">
            <v>0</v>
          </cell>
          <cell r="DU271">
            <v>0</v>
          </cell>
        </row>
        <row r="272">
          <cell r="A272" t="str">
            <v>CE-NET-SERV-270</v>
          </cell>
          <cell r="B272" t="str">
            <v>CE</v>
          </cell>
          <cell r="C272" t="str">
            <v>NET-SERV</v>
          </cell>
          <cell r="D272">
            <v>270</v>
          </cell>
          <cell r="E272" t="str">
            <v>RO%</v>
          </cell>
          <cell r="F272">
            <v>6.306272434487746E-2</v>
          </cell>
          <cell r="G272">
            <v>6.616351580551337E-2</v>
          </cell>
          <cell r="H272">
            <v>8.0396017676620093E-2</v>
          </cell>
          <cell r="I272">
            <v>9.2608243137546647E-2</v>
          </cell>
          <cell r="J272" t="e">
            <v>#DIV/0!</v>
          </cell>
          <cell r="K272" t="e">
            <v>#DIV/0!</v>
          </cell>
          <cell r="L272" t="e">
            <v>#DIV/0!</v>
          </cell>
          <cell r="M272" t="e">
            <v>#DIV/0!</v>
          </cell>
          <cell r="N272" t="e">
            <v>#DIV/0!</v>
          </cell>
          <cell r="O272" t="e">
            <v>#DIV/0!</v>
          </cell>
          <cell r="P272" t="e">
            <v>#DIV/0!</v>
          </cell>
          <cell r="Q272" t="e">
            <v>#DIV/0!</v>
          </cell>
          <cell r="R272">
            <v>6.306272434487746E-2</v>
          </cell>
          <cell r="S272">
            <v>6.9849435266459634E-2</v>
          </cell>
          <cell r="T272">
            <v>0.10136936391312107</v>
          </cell>
          <cell r="U272">
            <v>0.13088535107010413</v>
          </cell>
          <cell r="V272">
            <v>9.2608243137546647E-2</v>
          </cell>
          <cell r="W272" t="e">
            <v>#DIV/0!</v>
          </cell>
          <cell r="X272" t="e">
            <v>#DIV/0!</v>
          </cell>
          <cell r="Y272" t="e">
            <v>#DIV/0!</v>
          </cell>
          <cell r="Z272" t="e">
            <v>#DIV/0!</v>
          </cell>
          <cell r="AA272" t="e">
            <v>#DIV/0!</v>
          </cell>
          <cell r="AB272" t="e">
            <v>#DIV/0!</v>
          </cell>
          <cell r="AC272" t="e">
            <v>#DIV/0!</v>
          </cell>
          <cell r="AD272">
            <v>5.6858945285119408E-2</v>
          </cell>
          <cell r="AE272">
            <v>7.7289151317528962E-2</v>
          </cell>
          <cell r="AF272">
            <v>8.9004075846181155E-2</v>
          </cell>
          <cell r="AG272">
            <v>9.6449183214320722E-2</v>
          </cell>
          <cell r="AH272">
            <v>0.10673134727139139</v>
          </cell>
          <cell r="AI272">
            <v>0.11162752772341807</v>
          </cell>
          <cell r="AJ272">
            <v>0.11634189244757166</v>
          </cell>
          <cell r="AK272">
            <v>0.11121005707619885</v>
          </cell>
          <cell r="AL272">
            <v>0.11536743304528338</v>
          </cell>
          <cell r="AM272">
            <v>0.11906340262323024</v>
          </cell>
          <cell r="AN272">
            <v>0.12052824733484405</v>
          </cell>
          <cell r="AO272">
            <v>0.12394217316959437</v>
          </cell>
          <cell r="AP272">
            <v>5.6858945285119408E-2</v>
          </cell>
          <cell r="AQ272">
            <v>0.10073338064821398</v>
          </cell>
          <cell r="AR272">
            <v>0.11281798638480826</v>
          </cell>
          <cell r="AS272">
            <v>0.11720390268000506</v>
          </cell>
          <cell r="AT272">
            <v>0.14080904866539379</v>
          </cell>
          <cell r="AU272">
            <v>0.13302919708029159</v>
          </cell>
          <cell r="AV272">
            <v>0.14118447436264736</v>
          </cell>
          <cell r="AW272">
            <v>5.8128544423440558E-2</v>
          </cell>
          <cell r="AX272">
            <v>0.14235488996315251</v>
          </cell>
          <cell r="AY272">
            <v>0.14480093014486276</v>
          </cell>
          <cell r="AZ272">
            <v>0.13179376688010169</v>
          </cell>
          <cell r="BA272">
            <v>0.15166293345430956</v>
          </cell>
          <cell r="BB272">
            <v>1.7305202915994859E-2</v>
          </cell>
          <cell r="BC272">
            <v>4.5726571363739484E-2</v>
          </cell>
          <cell r="BD272">
            <v>5.2251808972503561E-2</v>
          </cell>
          <cell r="BE272">
            <v>6.8749510751777293E-2</v>
          </cell>
          <cell r="BF272">
            <v>6.0180360809556854E-2</v>
          </cell>
          <cell r="BG272">
            <v>6.2385015089287808E-2</v>
          </cell>
          <cell r="BH272">
            <v>6.6209310896737802E-2</v>
          </cell>
          <cell r="BI272">
            <v>7.1700045598286036E-2</v>
          </cell>
          <cell r="BJ272">
            <v>6.6045961181469964E-2</v>
          </cell>
          <cell r="BK272">
            <v>6.6269013567721802E-2</v>
          </cell>
          <cell r="BL272">
            <v>7.0616405452314263E-2</v>
          </cell>
          <cell r="BM272">
            <v>6.9731836435694361E-2</v>
          </cell>
          <cell r="BN272">
            <v>1.7305202915994859E-2</v>
          </cell>
          <cell r="BO272">
            <v>7.4100256195161682E-2</v>
          </cell>
          <cell r="BP272">
            <v>6.8121964679911481E-2</v>
          </cell>
          <cell r="BQ272">
            <v>0.11259438900878183</v>
          </cell>
          <cell r="BR272">
            <v>3.4103498542273319E-2</v>
          </cell>
          <cell r="BS272">
            <v>7.5939231746548513E-2</v>
          </cell>
          <cell r="BT272">
            <v>8.8684039979837606E-2</v>
          </cell>
          <cell r="BU272">
            <v>0.12490874532217001</v>
          </cell>
          <cell r="BV272">
            <v>1.8485502255396209E-2</v>
          </cell>
          <cell r="BW272">
            <v>6.8131514003523713E-2</v>
          </cell>
          <cell r="BX272">
            <v>0.10692665878065991</v>
          </cell>
          <cell r="BY272">
            <v>6.0029204477653544E-2</v>
          </cell>
          <cell r="BZ272" t="e">
            <v>#DIV/0!</v>
          </cell>
          <cell r="CA272" t="e">
            <v>#DIV/0!</v>
          </cell>
          <cell r="CB272" t="e">
            <v>#DIV/0!</v>
          </cell>
          <cell r="CC272" t="e">
            <v>#DIV/0!</v>
          </cell>
          <cell r="CD272" t="e">
            <v>#DIV/0!</v>
          </cell>
          <cell r="CE272" t="e">
            <v>#DIV/0!</v>
          </cell>
          <cell r="CF272" t="e">
            <v>#DIV/0!</v>
          </cell>
          <cell r="CG272" t="e">
            <v>#DIV/0!</v>
          </cell>
          <cell r="CH272" t="e">
            <v>#DIV/0!</v>
          </cell>
          <cell r="CI272" t="e">
            <v>#DIV/0!</v>
          </cell>
          <cell r="CJ272" t="e">
            <v>#DIV/0!</v>
          </cell>
          <cell r="CK272" t="e">
            <v>#DIV/0!</v>
          </cell>
          <cell r="CL272" t="e">
            <v>#DIV/0!</v>
          </cell>
          <cell r="CM272" t="e">
            <v>#DIV/0!</v>
          </cell>
          <cell r="CN272" t="e">
            <v>#DIV/0!</v>
          </cell>
          <cell r="CO272" t="e">
            <v>#DIV/0!</v>
          </cell>
          <cell r="CP272" t="e">
            <v>#DIV/0!</v>
          </cell>
          <cell r="CQ272" t="e">
            <v>#DIV/0!</v>
          </cell>
          <cell r="CR272" t="e">
            <v>#DIV/0!</v>
          </cell>
          <cell r="CS272" t="e">
            <v>#DIV/0!</v>
          </cell>
          <cell r="CT272" t="e">
            <v>#DIV/0!</v>
          </cell>
          <cell r="CU272" t="e">
            <v>#DIV/0!</v>
          </cell>
          <cell r="CV272" t="e">
            <v>#DIV/0!</v>
          </cell>
          <cell r="CW272" t="e">
            <v>#DIV/0!</v>
          </cell>
          <cell r="CX272" t="e">
            <v>#DIV/0!</v>
          </cell>
          <cell r="CY272" t="e">
            <v>#DIV/0!</v>
          </cell>
          <cell r="CZ272" t="e">
            <v>#DIV/0!</v>
          </cell>
          <cell r="DA272" t="e">
            <v>#DIV/0!</v>
          </cell>
          <cell r="DB272" t="e">
            <v>#DIV/0!</v>
          </cell>
          <cell r="DC272" t="e">
            <v>#DIV/0!</v>
          </cell>
          <cell r="DD272" t="e">
            <v>#DIV/0!</v>
          </cell>
          <cell r="DE272" t="e">
            <v>#DIV/0!</v>
          </cell>
          <cell r="DF272" t="e">
            <v>#DIV/0!</v>
          </cell>
          <cell r="DG272" t="e">
            <v>#DIV/0!</v>
          </cell>
          <cell r="DH272" t="e">
            <v>#DIV/0!</v>
          </cell>
          <cell r="DI272" t="e">
            <v>#DIV/0!</v>
          </cell>
          <cell r="DJ272" t="e">
            <v>#DIV/0!</v>
          </cell>
          <cell r="DK272" t="e">
            <v>#DIV/0!</v>
          </cell>
          <cell r="DL272" t="e">
            <v>#DIV/0!</v>
          </cell>
          <cell r="DM272" t="e">
            <v>#DIV/0!</v>
          </cell>
          <cell r="DN272" t="e">
            <v>#DIV/0!</v>
          </cell>
          <cell r="DO272" t="e">
            <v>#DIV/0!</v>
          </cell>
          <cell r="DP272" t="e">
            <v>#DIV/0!</v>
          </cell>
          <cell r="DQ272" t="e">
            <v>#DIV/0!</v>
          </cell>
          <cell r="DR272" t="e">
            <v>#DIV/0!</v>
          </cell>
          <cell r="DS272" t="e">
            <v>#DIV/0!</v>
          </cell>
          <cell r="DT272" t="e">
            <v>#DIV/0!</v>
          </cell>
          <cell r="DU272" t="e">
            <v>#DIV/0!</v>
          </cell>
        </row>
        <row r="273">
          <cell r="A273" t="str">
            <v>CE-NGN-100</v>
          </cell>
          <cell r="B273" t="str">
            <v>CE</v>
          </cell>
          <cell r="C273" t="str">
            <v>NGN</v>
          </cell>
          <cell r="D273">
            <v>100</v>
          </cell>
          <cell r="E273" t="str">
            <v>Valore della Produzione</v>
          </cell>
          <cell r="F273">
            <v>0.233599</v>
          </cell>
          <cell r="G273">
            <v>1.1582919100000002</v>
          </cell>
          <cell r="H273">
            <v>1.7991346700000002</v>
          </cell>
          <cell r="I273">
            <v>2.6158458999999996</v>
          </cell>
          <cell r="R273">
            <v>0.233599</v>
          </cell>
          <cell r="S273">
            <v>0.9246929100000002</v>
          </cell>
          <cell r="T273">
            <v>0.64084275999999996</v>
          </cell>
          <cell r="U273">
            <v>0.81671122999999946</v>
          </cell>
          <cell r="V273">
            <v>-2.6158458999999996</v>
          </cell>
          <cell r="W273">
            <v>0</v>
          </cell>
          <cell r="X273">
            <v>0</v>
          </cell>
          <cell r="Y273">
            <v>0</v>
          </cell>
          <cell r="Z273">
            <v>0</v>
          </cell>
          <cell r="AA273">
            <v>0</v>
          </cell>
          <cell r="AB273">
            <v>0</v>
          </cell>
          <cell r="AC273">
            <v>0</v>
          </cell>
          <cell r="AD273">
            <v>0.37730000000000002</v>
          </cell>
          <cell r="AE273">
            <v>0.59010000000000007</v>
          </cell>
          <cell r="AF273">
            <v>1.4745999999999999</v>
          </cell>
          <cell r="AG273">
            <v>2.3475000000000001</v>
          </cell>
          <cell r="AH273">
            <v>3.3245999999999998</v>
          </cell>
          <cell r="AI273">
            <v>4.2861000000000002</v>
          </cell>
          <cell r="AJ273">
            <v>5.2732000000000001</v>
          </cell>
          <cell r="AK273">
            <v>6.2641</v>
          </cell>
          <cell r="AL273">
            <v>7.2098000000000004</v>
          </cell>
          <cell r="AM273">
            <v>8.2011000000000003</v>
          </cell>
          <cell r="AN273">
            <v>9.1527000000000012</v>
          </cell>
          <cell r="AO273">
            <v>10</v>
          </cell>
          <cell r="AP273">
            <v>0.37730000000000002</v>
          </cell>
          <cell r="AQ273">
            <v>0.21280000000000004</v>
          </cell>
          <cell r="AR273">
            <v>0.88449999999999984</v>
          </cell>
          <cell r="AS273">
            <v>0.87290000000000023</v>
          </cell>
          <cell r="AT273">
            <v>0.97709999999999964</v>
          </cell>
          <cell r="AU273">
            <v>0.96150000000000047</v>
          </cell>
          <cell r="AV273">
            <v>0.98709999999999987</v>
          </cell>
          <cell r="AW273">
            <v>0.99089999999999989</v>
          </cell>
          <cell r="AX273">
            <v>0.94570000000000043</v>
          </cell>
          <cell r="AY273">
            <v>0.99129999999999985</v>
          </cell>
          <cell r="AZ273">
            <v>0.95160000000000089</v>
          </cell>
          <cell r="BA273">
            <v>0.84729999999999883</v>
          </cell>
          <cell r="BN273">
            <v>0</v>
          </cell>
          <cell r="BO273">
            <v>0</v>
          </cell>
          <cell r="BP273">
            <v>0</v>
          </cell>
          <cell r="BQ273">
            <v>0</v>
          </cell>
          <cell r="BR273">
            <v>0</v>
          </cell>
          <cell r="BS273">
            <v>0</v>
          </cell>
          <cell r="BT273">
            <v>0</v>
          </cell>
          <cell r="BU273">
            <v>0</v>
          </cell>
          <cell r="BV273">
            <v>0</v>
          </cell>
          <cell r="BW273">
            <v>0</v>
          </cell>
          <cell r="BX273">
            <v>0</v>
          </cell>
          <cell r="BY273">
            <v>0</v>
          </cell>
          <cell r="CL273">
            <v>0</v>
          </cell>
          <cell r="CM273">
            <v>0</v>
          </cell>
          <cell r="CN273">
            <v>0</v>
          </cell>
          <cell r="CO273">
            <v>0</v>
          </cell>
          <cell r="CP273">
            <v>0</v>
          </cell>
          <cell r="CQ273">
            <v>0</v>
          </cell>
          <cell r="CR273">
            <v>0</v>
          </cell>
          <cell r="CS273">
            <v>0</v>
          </cell>
          <cell r="CT273">
            <v>0</v>
          </cell>
          <cell r="CU273">
            <v>0</v>
          </cell>
          <cell r="CV273">
            <v>0</v>
          </cell>
          <cell r="CW273">
            <v>0</v>
          </cell>
          <cell r="DJ273">
            <v>0</v>
          </cell>
          <cell r="DK273">
            <v>0</v>
          </cell>
          <cell r="DL273">
            <v>0</v>
          </cell>
          <cell r="DM273">
            <v>0</v>
          </cell>
          <cell r="DN273">
            <v>0</v>
          </cell>
          <cell r="DO273">
            <v>0</v>
          </cell>
          <cell r="DP273">
            <v>0</v>
          </cell>
          <cell r="DQ273">
            <v>0</v>
          </cell>
          <cell r="DR273">
            <v>0</v>
          </cell>
          <cell r="DS273">
            <v>0</v>
          </cell>
          <cell r="DT273">
            <v>0</v>
          </cell>
          <cell r="DU273">
            <v>0</v>
          </cell>
        </row>
        <row r="274">
          <cell r="A274" t="str">
            <v>CE-NGN-110</v>
          </cell>
          <cell r="B274" t="str">
            <v>CE</v>
          </cell>
          <cell r="C274" t="str">
            <v>NGN</v>
          </cell>
          <cell r="D274">
            <v>110</v>
          </cell>
          <cell r="E274" t="str">
            <v>Costi Diretti</v>
          </cell>
          <cell r="F274">
            <v>-0.198189</v>
          </cell>
          <cell r="G274">
            <v>-1.0060532699999998</v>
          </cell>
          <cell r="H274">
            <v>-1.4983195900000001</v>
          </cell>
          <cell r="I274">
            <v>-2.1556014600000002</v>
          </cell>
          <cell r="R274">
            <v>-0.198189</v>
          </cell>
          <cell r="S274">
            <v>-0.80786426999999983</v>
          </cell>
          <cell r="T274">
            <v>-0.49226632000000037</v>
          </cell>
          <cell r="U274">
            <v>-0.65728187000000005</v>
          </cell>
          <cell r="V274">
            <v>2.1556014600000002</v>
          </cell>
          <cell r="W274">
            <v>0</v>
          </cell>
          <cell r="X274">
            <v>0</v>
          </cell>
          <cell r="Y274">
            <v>0</v>
          </cell>
          <cell r="Z274">
            <v>0</v>
          </cell>
          <cell r="AA274">
            <v>0</v>
          </cell>
          <cell r="AB274">
            <v>0</v>
          </cell>
          <cell r="AC274">
            <v>0</v>
          </cell>
          <cell r="AD274">
            <v>-0.32400000000000001</v>
          </cell>
          <cell r="AE274">
            <v>-0.50790000000000002</v>
          </cell>
          <cell r="AF274">
            <v>-1.2742</v>
          </cell>
          <cell r="AG274">
            <v>-2.0186999999999999</v>
          </cell>
          <cell r="AH274">
            <v>-2.8424999999999998</v>
          </cell>
          <cell r="AI274">
            <v>-3.6505000000000005</v>
          </cell>
          <cell r="AJ274">
            <v>-4.4817999999999998</v>
          </cell>
          <cell r="AK274">
            <v>-5.3454000000000006</v>
          </cell>
          <cell r="AL274">
            <v>-6.1426999999999996</v>
          </cell>
          <cell r="AM274">
            <v>-6.9731999999999994</v>
          </cell>
          <cell r="AN274">
            <v>-7.7774999999999999</v>
          </cell>
          <cell r="AO274">
            <v>-8.5000999999999998</v>
          </cell>
          <cell r="AP274">
            <v>-0.32400000000000001</v>
          </cell>
          <cell r="AQ274">
            <v>-0.18390000000000001</v>
          </cell>
          <cell r="AR274">
            <v>-0.76629999999999998</v>
          </cell>
          <cell r="AS274">
            <v>-0.74449999999999994</v>
          </cell>
          <cell r="AT274">
            <v>-0.82379999999999987</v>
          </cell>
          <cell r="AU274">
            <v>-0.80800000000000072</v>
          </cell>
          <cell r="AV274">
            <v>-0.83129999999999926</v>
          </cell>
          <cell r="AW274">
            <v>-0.86360000000000081</v>
          </cell>
          <cell r="AX274">
            <v>-0.79729999999999901</v>
          </cell>
          <cell r="AY274">
            <v>-0.83049999999999979</v>
          </cell>
          <cell r="AZ274">
            <v>-0.80430000000000046</v>
          </cell>
          <cell r="BA274">
            <v>-0.72259999999999991</v>
          </cell>
          <cell r="BN274">
            <v>0</v>
          </cell>
          <cell r="BO274">
            <v>0</v>
          </cell>
          <cell r="BP274">
            <v>0</v>
          </cell>
          <cell r="BQ274">
            <v>0</v>
          </cell>
          <cell r="BR274">
            <v>0</v>
          </cell>
          <cell r="BS274">
            <v>0</v>
          </cell>
          <cell r="BT274">
            <v>0</v>
          </cell>
          <cell r="BU274">
            <v>0</v>
          </cell>
          <cell r="BV274">
            <v>0</v>
          </cell>
          <cell r="BW274">
            <v>0</v>
          </cell>
          <cell r="BX274">
            <v>0</v>
          </cell>
          <cell r="BY274">
            <v>0</v>
          </cell>
          <cell r="CL274">
            <v>0</v>
          </cell>
          <cell r="CM274">
            <v>0</v>
          </cell>
          <cell r="CN274">
            <v>0</v>
          </cell>
          <cell r="CO274">
            <v>0</v>
          </cell>
          <cell r="CP274">
            <v>0</v>
          </cell>
          <cell r="CQ274">
            <v>0</v>
          </cell>
          <cell r="CR274">
            <v>0</v>
          </cell>
          <cell r="CS274">
            <v>0</v>
          </cell>
          <cell r="CT274">
            <v>0</v>
          </cell>
          <cell r="CU274">
            <v>0</v>
          </cell>
          <cell r="CV274">
            <v>0</v>
          </cell>
          <cell r="CW274">
            <v>0</v>
          </cell>
          <cell r="DJ274">
            <v>0</v>
          </cell>
          <cell r="DK274">
            <v>0</v>
          </cell>
          <cell r="DL274">
            <v>0</v>
          </cell>
          <cell r="DM274">
            <v>0</v>
          </cell>
          <cell r="DN274">
            <v>0</v>
          </cell>
          <cell r="DO274">
            <v>0</v>
          </cell>
          <cell r="DP274">
            <v>0</v>
          </cell>
          <cell r="DQ274">
            <v>0</v>
          </cell>
          <cell r="DR274">
            <v>0</v>
          </cell>
          <cell r="DS274">
            <v>0</v>
          </cell>
          <cell r="DT274">
            <v>0</v>
          </cell>
          <cell r="DU274">
            <v>0</v>
          </cell>
        </row>
        <row r="275">
          <cell r="A275" t="str">
            <v>CE-NGN-120</v>
          </cell>
          <cell r="B275" t="str">
            <v>CE</v>
          </cell>
          <cell r="C275" t="str">
            <v>NGN</v>
          </cell>
          <cell r="D275">
            <v>120</v>
          </cell>
          <cell r="E275" t="str">
            <v>Margine Diretto</v>
          </cell>
          <cell r="F275">
            <v>3.5409999999999997E-2</v>
          </cell>
          <cell r="G275">
            <v>0.15223864000000042</v>
          </cell>
          <cell r="H275">
            <v>0.30081508000000001</v>
          </cell>
          <cell r="I275">
            <v>0.46024443999999942</v>
          </cell>
          <cell r="J275">
            <v>0</v>
          </cell>
          <cell r="K275">
            <v>0</v>
          </cell>
          <cell r="L275">
            <v>0</v>
          </cell>
          <cell r="M275">
            <v>0</v>
          </cell>
          <cell r="N275">
            <v>0</v>
          </cell>
          <cell r="O275">
            <v>0</v>
          </cell>
          <cell r="P275">
            <v>0</v>
          </cell>
          <cell r="Q275">
            <v>0</v>
          </cell>
          <cell r="R275">
            <v>3.5409999999999997E-2</v>
          </cell>
          <cell r="S275">
            <v>0.11682864000000037</v>
          </cell>
          <cell r="T275">
            <v>0.14857643999999959</v>
          </cell>
          <cell r="U275">
            <v>0.15942935999999941</v>
          </cell>
          <cell r="V275">
            <v>-0.46024443999999942</v>
          </cell>
          <cell r="W275">
            <v>0</v>
          </cell>
          <cell r="X275">
            <v>0</v>
          </cell>
          <cell r="Y275">
            <v>0</v>
          </cell>
          <cell r="Z275">
            <v>0</v>
          </cell>
          <cell r="AA275">
            <v>0</v>
          </cell>
          <cell r="AB275">
            <v>0</v>
          </cell>
          <cell r="AC275">
            <v>0</v>
          </cell>
          <cell r="AD275">
            <v>5.3300000000000014E-2</v>
          </cell>
          <cell r="AE275">
            <v>8.2200000000000051E-2</v>
          </cell>
          <cell r="AF275">
            <v>0.20039999999999991</v>
          </cell>
          <cell r="AG275">
            <v>0.3288000000000002</v>
          </cell>
          <cell r="AH275">
            <v>0.48209999999999997</v>
          </cell>
          <cell r="AI275">
            <v>0.63559999999999972</v>
          </cell>
          <cell r="AJ275">
            <v>0.79140000000000033</v>
          </cell>
          <cell r="AK275">
            <v>0.91869999999999941</v>
          </cell>
          <cell r="AL275">
            <v>1.0671000000000008</v>
          </cell>
          <cell r="AM275">
            <v>1.2279000000000009</v>
          </cell>
          <cell r="AN275">
            <v>1.3752000000000013</v>
          </cell>
          <cell r="AO275">
            <v>1.4999000000000002</v>
          </cell>
          <cell r="AP275">
            <v>5.3300000000000014E-2</v>
          </cell>
          <cell r="AQ275">
            <v>2.8900000000000037E-2</v>
          </cell>
          <cell r="AR275">
            <v>0.11819999999999986</v>
          </cell>
          <cell r="AS275">
            <v>0.12840000000000029</v>
          </cell>
          <cell r="AT275">
            <v>0.15329999999999977</v>
          </cell>
          <cell r="AU275">
            <v>0.15349999999999975</v>
          </cell>
          <cell r="AV275">
            <v>0.1558000000000006</v>
          </cell>
          <cell r="AW275">
            <v>0.12729999999999908</v>
          </cell>
          <cell r="AX275">
            <v>0.14840000000000142</v>
          </cell>
          <cell r="AY275">
            <v>0.16080000000000005</v>
          </cell>
          <cell r="AZ275">
            <v>0.14730000000000043</v>
          </cell>
          <cell r="BA275">
            <v>0.12469999999999892</v>
          </cell>
          <cell r="BB275">
            <v>0</v>
          </cell>
          <cell r="BC275">
            <v>0</v>
          </cell>
          <cell r="BD275">
            <v>0</v>
          </cell>
          <cell r="BE275">
            <v>0</v>
          </cell>
          <cell r="BF275">
            <v>0</v>
          </cell>
          <cell r="BG275">
            <v>0</v>
          </cell>
          <cell r="BH275">
            <v>0</v>
          </cell>
          <cell r="BI275">
            <v>0</v>
          </cell>
          <cell r="BJ275">
            <v>0</v>
          </cell>
          <cell r="BK275">
            <v>0</v>
          </cell>
          <cell r="BL275">
            <v>0</v>
          </cell>
          <cell r="BM275">
            <v>0</v>
          </cell>
          <cell r="BN275">
            <v>0</v>
          </cell>
          <cell r="BO275">
            <v>0</v>
          </cell>
          <cell r="BP275">
            <v>0</v>
          </cell>
          <cell r="BQ275">
            <v>0</v>
          </cell>
          <cell r="BR275">
            <v>0</v>
          </cell>
          <cell r="BS275">
            <v>0</v>
          </cell>
          <cell r="BT275">
            <v>0</v>
          </cell>
          <cell r="BU275">
            <v>0</v>
          </cell>
          <cell r="BV275">
            <v>0</v>
          </cell>
          <cell r="BW275">
            <v>0</v>
          </cell>
          <cell r="BX275">
            <v>0</v>
          </cell>
          <cell r="BY275">
            <v>0</v>
          </cell>
          <cell r="BZ275">
            <v>0</v>
          </cell>
          <cell r="CA275">
            <v>0</v>
          </cell>
          <cell r="CB275">
            <v>0</v>
          </cell>
          <cell r="CC275">
            <v>0</v>
          </cell>
          <cell r="CD275">
            <v>0</v>
          </cell>
          <cell r="CE275">
            <v>0</v>
          </cell>
          <cell r="CF275">
            <v>0</v>
          </cell>
          <cell r="CG275">
            <v>0</v>
          </cell>
          <cell r="CH275">
            <v>0</v>
          </cell>
          <cell r="CI275">
            <v>0</v>
          </cell>
          <cell r="CJ275">
            <v>0</v>
          </cell>
          <cell r="CK275">
            <v>0</v>
          </cell>
          <cell r="CL275">
            <v>0</v>
          </cell>
          <cell r="CM275">
            <v>0</v>
          </cell>
          <cell r="CN275">
            <v>0</v>
          </cell>
          <cell r="CO275">
            <v>0</v>
          </cell>
          <cell r="CP275">
            <v>0</v>
          </cell>
          <cell r="CQ275">
            <v>0</v>
          </cell>
          <cell r="CR275">
            <v>0</v>
          </cell>
          <cell r="CS275">
            <v>0</v>
          </cell>
          <cell r="CT275">
            <v>0</v>
          </cell>
          <cell r="CU275">
            <v>0</v>
          </cell>
          <cell r="CV275">
            <v>0</v>
          </cell>
          <cell r="CW275">
            <v>0</v>
          </cell>
          <cell r="CX275">
            <v>0</v>
          </cell>
          <cell r="CY275">
            <v>0</v>
          </cell>
          <cell r="CZ275">
            <v>0</v>
          </cell>
          <cell r="DA275">
            <v>0</v>
          </cell>
          <cell r="DB275">
            <v>0</v>
          </cell>
          <cell r="DC275">
            <v>0</v>
          </cell>
          <cell r="DD275">
            <v>0</v>
          </cell>
          <cell r="DE275">
            <v>0</v>
          </cell>
          <cell r="DF275">
            <v>0</v>
          </cell>
          <cell r="DG275">
            <v>0</v>
          </cell>
          <cell r="DH275">
            <v>0</v>
          </cell>
          <cell r="DI275">
            <v>0</v>
          </cell>
          <cell r="DJ275">
            <v>0</v>
          </cell>
          <cell r="DK275">
            <v>0</v>
          </cell>
          <cell r="DL275">
            <v>0</v>
          </cell>
          <cell r="DM275">
            <v>0</v>
          </cell>
          <cell r="DN275">
            <v>0</v>
          </cell>
          <cell r="DO275">
            <v>0</v>
          </cell>
          <cell r="DP275">
            <v>0</v>
          </cell>
          <cell r="DQ275">
            <v>0</v>
          </cell>
          <cell r="DR275">
            <v>0</v>
          </cell>
          <cell r="DS275">
            <v>0</v>
          </cell>
          <cell r="DT275">
            <v>0</v>
          </cell>
          <cell r="DU275">
            <v>0</v>
          </cell>
        </row>
        <row r="276">
          <cell r="A276" t="str">
            <v>CE-NGN-130</v>
          </cell>
          <cell r="B276" t="str">
            <v>CE</v>
          </cell>
          <cell r="C276" t="str">
            <v>NGN</v>
          </cell>
          <cell r="D276">
            <v>130</v>
          </cell>
          <cell r="E276" t="str">
            <v>MD %</v>
          </cell>
          <cell r="F276">
            <v>0.15158455301606599</v>
          </cell>
          <cell r="G276">
            <v>0.13143374194852175</v>
          </cell>
          <cell r="H276">
            <v>0.16719986836783041</v>
          </cell>
          <cell r="I276">
            <v>0.17594478329170671</v>
          </cell>
          <cell r="J276" t="e">
            <v>#DIV/0!</v>
          </cell>
          <cell r="K276" t="e">
            <v>#DIV/0!</v>
          </cell>
          <cell r="L276" t="e">
            <v>#DIV/0!</v>
          </cell>
          <cell r="M276" t="e">
            <v>#DIV/0!</v>
          </cell>
          <cell r="N276" t="e">
            <v>#DIV/0!</v>
          </cell>
          <cell r="O276" t="e">
            <v>#DIV/0!</v>
          </cell>
          <cell r="P276" t="e">
            <v>#DIV/0!</v>
          </cell>
          <cell r="Q276" t="e">
            <v>#DIV/0!</v>
          </cell>
          <cell r="R276">
            <v>0.15158455301606599</v>
          </cell>
          <cell r="S276">
            <v>0.12634317700132505</v>
          </cell>
          <cell r="T276">
            <v>0.23184539059160097</v>
          </cell>
          <cell r="U276">
            <v>0.19520897245406987</v>
          </cell>
          <cell r="V276">
            <v>0.17594478329170671</v>
          </cell>
          <cell r="W276" t="e">
            <v>#DIV/0!</v>
          </cell>
          <cell r="X276" t="e">
            <v>#DIV/0!</v>
          </cell>
          <cell r="Y276" t="e">
            <v>#DIV/0!</v>
          </cell>
          <cell r="Z276" t="e">
            <v>#DIV/0!</v>
          </cell>
          <cell r="AA276" t="e">
            <v>#DIV/0!</v>
          </cell>
          <cell r="AB276" t="e">
            <v>#DIV/0!</v>
          </cell>
          <cell r="AC276" t="e">
            <v>#DIV/0!</v>
          </cell>
          <cell r="AD276">
            <v>0.14126689636893722</v>
          </cell>
          <cell r="AE276">
            <v>0.13929842399593295</v>
          </cell>
          <cell r="AF276">
            <v>0.13590126135901257</v>
          </cell>
          <cell r="AG276">
            <v>0.14006389776357836</v>
          </cell>
          <cell r="AH276">
            <v>0.14500992600613608</v>
          </cell>
          <cell r="AI276">
            <v>0.14829332026784248</v>
          </cell>
          <cell r="AJ276">
            <v>0.15007964803155585</v>
          </cell>
          <cell r="AK276">
            <v>0.14666113248511348</v>
          </cell>
          <cell r="AL276">
            <v>0.14800687952509095</v>
          </cell>
          <cell r="AM276">
            <v>0.14972381753667202</v>
          </cell>
          <cell r="AN276">
            <v>0.15025074568160227</v>
          </cell>
          <cell r="AO276">
            <v>0.14999000000000001</v>
          </cell>
          <cell r="AP276">
            <v>0.14126689636893722</v>
          </cell>
          <cell r="AQ276">
            <v>0.13580827067669188</v>
          </cell>
          <cell r="AR276">
            <v>0.13363482193329551</v>
          </cell>
          <cell r="AS276">
            <v>0.14709588727231099</v>
          </cell>
          <cell r="AT276">
            <v>0.15689284617746374</v>
          </cell>
          <cell r="AU276">
            <v>0.15964638585543386</v>
          </cell>
          <cell r="AV276">
            <v>0.15783608550298919</v>
          </cell>
          <cell r="AW276">
            <v>0.12846906852356352</v>
          </cell>
          <cell r="AX276">
            <v>0.15692079940784748</v>
          </cell>
          <cell r="AY276">
            <v>0.16221123776858679</v>
          </cell>
          <cell r="AZ276">
            <v>0.15479192938209363</v>
          </cell>
          <cell r="BA276">
            <v>0.14717337424760898</v>
          </cell>
          <cell r="BB276" t="e">
            <v>#DIV/0!</v>
          </cell>
          <cell r="BC276" t="e">
            <v>#DIV/0!</v>
          </cell>
          <cell r="BD276" t="e">
            <v>#DIV/0!</v>
          </cell>
          <cell r="BE276" t="e">
            <v>#DIV/0!</v>
          </cell>
          <cell r="BF276" t="e">
            <v>#DIV/0!</v>
          </cell>
          <cell r="BG276" t="e">
            <v>#DIV/0!</v>
          </cell>
          <cell r="BH276" t="e">
            <v>#DIV/0!</v>
          </cell>
          <cell r="BI276" t="e">
            <v>#DIV/0!</v>
          </cell>
          <cell r="BJ276" t="e">
            <v>#DIV/0!</v>
          </cell>
          <cell r="BK276" t="e">
            <v>#DIV/0!</v>
          </cell>
          <cell r="BL276" t="e">
            <v>#DIV/0!</v>
          </cell>
          <cell r="BM276" t="e">
            <v>#DIV/0!</v>
          </cell>
          <cell r="BN276" t="e">
            <v>#DIV/0!</v>
          </cell>
          <cell r="BO276" t="e">
            <v>#DIV/0!</v>
          </cell>
          <cell r="BP276" t="e">
            <v>#DIV/0!</v>
          </cell>
          <cell r="BQ276" t="e">
            <v>#DIV/0!</v>
          </cell>
          <cell r="BR276" t="e">
            <v>#DIV/0!</v>
          </cell>
          <cell r="BS276" t="e">
            <v>#DIV/0!</v>
          </cell>
          <cell r="BT276" t="e">
            <v>#DIV/0!</v>
          </cell>
          <cell r="BU276" t="e">
            <v>#DIV/0!</v>
          </cell>
          <cell r="BV276" t="e">
            <v>#DIV/0!</v>
          </cell>
          <cell r="BW276" t="e">
            <v>#DIV/0!</v>
          </cell>
          <cell r="BX276" t="e">
            <v>#DIV/0!</v>
          </cell>
          <cell r="BY276" t="e">
            <v>#DIV/0!</v>
          </cell>
          <cell r="BZ276" t="e">
            <v>#DIV/0!</v>
          </cell>
          <cell r="CA276" t="e">
            <v>#DIV/0!</v>
          </cell>
          <cell r="CB276" t="e">
            <v>#DIV/0!</v>
          </cell>
          <cell r="CC276" t="e">
            <v>#DIV/0!</v>
          </cell>
          <cell r="CD276" t="e">
            <v>#DIV/0!</v>
          </cell>
          <cell r="CE276" t="e">
            <v>#DIV/0!</v>
          </cell>
          <cell r="CF276" t="e">
            <v>#DIV/0!</v>
          </cell>
          <cell r="CG276" t="e">
            <v>#DIV/0!</v>
          </cell>
          <cell r="CH276" t="e">
            <v>#DIV/0!</v>
          </cell>
          <cell r="CI276" t="e">
            <v>#DIV/0!</v>
          </cell>
          <cell r="CJ276" t="e">
            <v>#DIV/0!</v>
          </cell>
          <cell r="CK276" t="e">
            <v>#DIV/0!</v>
          </cell>
          <cell r="CL276" t="e">
            <v>#DIV/0!</v>
          </cell>
          <cell r="CM276" t="e">
            <v>#DIV/0!</v>
          </cell>
          <cell r="CN276" t="e">
            <v>#DIV/0!</v>
          </cell>
          <cell r="CO276" t="e">
            <v>#DIV/0!</v>
          </cell>
          <cell r="CP276" t="e">
            <v>#DIV/0!</v>
          </cell>
          <cell r="CQ276" t="e">
            <v>#DIV/0!</v>
          </cell>
          <cell r="CR276" t="e">
            <v>#DIV/0!</v>
          </cell>
          <cell r="CS276" t="e">
            <v>#DIV/0!</v>
          </cell>
          <cell r="CT276" t="e">
            <v>#DIV/0!</v>
          </cell>
          <cell r="CU276" t="e">
            <v>#DIV/0!</v>
          </cell>
          <cell r="CV276" t="e">
            <v>#DIV/0!</v>
          </cell>
          <cell r="CW276" t="e">
            <v>#DIV/0!</v>
          </cell>
          <cell r="CX276" t="e">
            <v>#DIV/0!</v>
          </cell>
          <cell r="CY276" t="e">
            <v>#DIV/0!</v>
          </cell>
          <cell r="CZ276" t="e">
            <v>#DIV/0!</v>
          </cell>
          <cell r="DA276" t="e">
            <v>#DIV/0!</v>
          </cell>
          <cell r="DB276" t="e">
            <v>#DIV/0!</v>
          </cell>
          <cell r="DC276" t="e">
            <v>#DIV/0!</v>
          </cell>
          <cell r="DD276" t="e">
            <v>#DIV/0!</v>
          </cell>
          <cell r="DE276" t="e">
            <v>#DIV/0!</v>
          </cell>
          <cell r="DF276" t="e">
            <v>#DIV/0!</v>
          </cell>
          <cell r="DG276" t="e">
            <v>#DIV/0!</v>
          </cell>
          <cell r="DH276" t="e">
            <v>#DIV/0!</v>
          </cell>
          <cell r="DI276" t="e">
            <v>#DIV/0!</v>
          </cell>
          <cell r="DJ276" t="e">
            <v>#DIV/0!</v>
          </cell>
          <cell r="DK276" t="e">
            <v>#DIV/0!</v>
          </cell>
          <cell r="DL276" t="e">
            <v>#DIV/0!</v>
          </cell>
          <cell r="DM276" t="e">
            <v>#DIV/0!</v>
          </cell>
          <cell r="DN276" t="e">
            <v>#DIV/0!</v>
          </cell>
          <cell r="DO276" t="e">
            <v>#DIV/0!</v>
          </cell>
          <cell r="DP276" t="e">
            <v>#DIV/0!</v>
          </cell>
          <cell r="DQ276" t="e">
            <v>#DIV/0!</v>
          </cell>
          <cell r="DR276" t="e">
            <v>#DIV/0!</v>
          </cell>
          <cell r="DS276" t="e">
            <v>#DIV/0!</v>
          </cell>
          <cell r="DT276" t="e">
            <v>#DIV/0!</v>
          </cell>
          <cell r="DU276" t="e">
            <v>#DIV/0!</v>
          </cell>
        </row>
        <row r="277">
          <cell r="A277" t="str">
            <v>CE-NGN-140</v>
          </cell>
          <cell r="B277" t="str">
            <v>CE</v>
          </cell>
          <cell r="C277" t="str">
            <v>NGN</v>
          </cell>
          <cell r="D277">
            <v>140</v>
          </cell>
          <cell r="E277" t="str">
            <v>Fondi rettificativi dell'attivo</v>
          </cell>
          <cell r="F277">
            <v>0</v>
          </cell>
          <cell r="G277">
            <v>0</v>
          </cell>
          <cell r="H277">
            <v>0</v>
          </cell>
          <cell r="I277">
            <v>0</v>
          </cell>
          <cell r="R277">
            <v>0</v>
          </cell>
          <cell r="S277">
            <v>0</v>
          </cell>
          <cell r="T277">
            <v>0</v>
          </cell>
          <cell r="U277">
            <v>0</v>
          </cell>
          <cell r="V277">
            <v>0</v>
          </cell>
          <cell r="W277">
            <v>0</v>
          </cell>
          <cell r="X277">
            <v>0</v>
          </cell>
          <cell r="Y277">
            <v>0</v>
          </cell>
          <cell r="Z277">
            <v>0</v>
          </cell>
          <cell r="AA277">
            <v>0</v>
          </cell>
          <cell r="AB277">
            <v>0</v>
          </cell>
          <cell r="AC277">
            <v>0</v>
          </cell>
          <cell r="AD277">
            <v>0</v>
          </cell>
          <cell r="AE277">
            <v>0</v>
          </cell>
          <cell r="AF277">
            <v>0</v>
          </cell>
          <cell r="AG277">
            <v>0</v>
          </cell>
          <cell r="AH277">
            <v>0</v>
          </cell>
          <cell r="AI277">
            <v>0</v>
          </cell>
          <cell r="AJ277">
            <v>0</v>
          </cell>
          <cell r="AK277">
            <v>0</v>
          </cell>
          <cell r="AL277">
            <v>0</v>
          </cell>
          <cell r="AM277">
            <v>0</v>
          </cell>
          <cell r="AN277">
            <v>0</v>
          </cell>
          <cell r="AO277">
            <v>0</v>
          </cell>
          <cell r="AP277">
            <v>0</v>
          </cell>
          <cell r="AQ277">
            <v>0</v>
          </cell>
          <cell r="AR277">
            <v>0</v>
          </cell>
          <cell r="AS277">
            <v>0</v>
          </cell>
          <cell r="AT277">
            <v>0</v>
          </cell>
          <cell r="AU277">
            <v>0</v>
          </cell>
          <cell r="AV277">
            <v>0</v>
          </cell>
          <cell r="AW277">
            <v>0</v>
          </cell>
          <cell r="AX277">
            <v>0</v>
          </cell>
          <cell r="AY277">
            <v>0</v>
          </cell>
          <cell r="AZ277">
            <v>0</v>
          </cell>
          <cell r="BA277">
            <v>0</v>
          </cell>
          <cell r="BN277">
            <v>0</v>
          </cell>
          <cell r="BO277">
            <v>0</v>
          </cell>
          <cell r="BP277">
            <v>0</v>
          </cell>
          <cell r="BQ277">
            <v>0</v>
          </cell>
          <cell r="BR277">
            <v>0</v>
          </cell>
          <cell r="BS277">
            <v>0</v>
          </cell>
          <cell r="BT277">
            <v>0</v>
          </cell>
          <cell r="BU277">
            <v>0</v>
          </cell>
          <cell r="BV277">
            <v>0</v>
          </cell>
          <cell r="BW277">
            <v>0</v>
          </cell>
          <cell r="BX277">
            <v>0</v>
          </cell>
          <cell r="BY277">
            <v>0</v>
          </cell>
          <cell r="CL277">
            <v>0</v>
          </cell>
          <cell r="CM277">
            <v>0</v>
          </cell>
          <cell r="CN277">
            <v>0</v>
          </cell>
          <cell r="CO277">
            <v>0</v>
          </cell>
          <cell r="CP277">
            <v>0</v>
          </cell>
          <cell r="CQ277">
            <v>0</v>
          </cell>
          <cell r="CR277">
            <v>0</v>
          </cell>
          <cell r="CS277">
            <v>0</v>
          </cell>
          <cell r="CT277">
            <v>0</v>
          </cell>
          <cell r="CU277">
            <v>0</v>
          </cell>
          <cell r="CV277">
            <v>0</v>
          </cell>
          <cell r="CW277">
            <v>0</v>
          </cell>
          <cell r="DJ277">
            <v>0</v>
          </cell>
          <cell r="DK277">
            <v>0</v>
          </cell>
          <cell r="DL277">
            <v>0</v>
          </cell>
          <cell r="DM277">
            <v>0</v>
          </cell>
          <cell r="DN277">
            <v>0</v>
          </cell>
          <cell r="DO277">
            <v>0</v>
          </cell>
          <cell r="DP277">
            <v>0</v>
          </cell>
          <cell r="DQ277">
            <v>0</v>
          </cell>
          <cell r="DR277">
            <v>0</v>
          </cell>
          <cell r="DS277">
            <v>0</v>
          </cell>
          <cell r="DT277">
            <v>0</v>
          </cell>
          <cell r="DU277">
            <v>0</v>
          </cell>
        </row>
        <row r="278">
          <cell r="A278" t="str">
            <v>CE-NGN-150</v>
          </cell>
          <cell r="B278" t="str">
            <v>CE</v>
          </cell>
          <cell r="C278" t="str">
            <v>NGN</v>
          </cell>
          <cell r="D278">
            <v>150</v>
          </cell>
          <cell r="E278" t="str">
            <v>Altri Fondi</v>
          </cell>
          <cell r="F278">
            <v>0</v>
          </cell>
          <cell r="G278">
            <v>0</v>
          </cell>
          <cell r="H278">
            <v>0</v>
          </cell>
          <cell r="I278">
            <v>0</v>
          </cell>
          <cell r="R278">
            <v>0</v>
          </cell>
          <cell r="S278">
            <v>0</v>
          </cell>
          <cell r="T278">
            <v>0</v>
          </cell>
          <cell r="U278">
            <v>0</v>
          </cell>
          <cell r="V278">
            <v>0</v>
          </cell>
          <cell r="W278">
            <v>0</v>
          </cell>
          <cell r="X278">
            <v>0</v>
          </cell>
          <cell r="Y278">
            <v>0</v>
          </cell>
          <cell r="Z278">
            <v>0</v>
          </cell>
          <cell r="AA278">
            <v>0</v>
          </cell>
          <cell r="AB278">
            <v>0</v>
          </cell>
          <cell r="AC278">
            <v>0</v>
          </cell>
          <cell r="AD278">
            <v>0</v>
          </cell>
          <cell r="AE278">
            <v>0</v>
          </cell>
          <cell r="AF278">
            <v>0</v>
          </cell>
          <cell r="AG278">
            <v>0</v>
          </cell>
          <cell r="AH278">
            <v>0</v>
          </cell>
          <cell r="AI278">
            <v>0</v>
          </cell>
          <cell r="AJ278">
            <v>0</v>
          </cell>
          <cell r="AK278">
            <v>0</v>
          </cell>
          <cell r="AL278">
            <v>0</v>
          </cell>
          <cell r="AM278">
            <v>0</v>
          </cell>
          <cell r="AN278">
            <v>0</v>
          </cell>
          <cell r="AO278">
            <v>0</v>
          </cell>
          <cell r="AP278">
            <v>0</v>
          </cell>
          <cell r="AQ278">
            <v>0</v>
          </cell>
          <cell r="AR278">
            <v>0</v>
          </cell>
          <cell r="AS278">
            <v>0</v>
          </cell>
          <cell r="AT278">
            <v>0</v>
          </cell>
          <cell r="AU278">
            <v>0</v>
          </cell>
          <cell r="AV278">
            <v>0</v>
          </cell>
          <cell r="AW278">
            <v>0</v>
          </cell>
          <cell r="AX278">
            <v>0</v>
          </cell>
          <cell r="AY278">
            <v>0</v>
          </cell>
          <cell r="AZ278">
            <v>0</v>
          </cell>
          <cell r="BA278">
            <v>0</v>
          </cell>
          <cell r="BN278">
            <v>0</v>
          </cell>
          <cell r="BO278">
            <v>0</v>
          </cell>
          <cell r="BP278">
            <v>0</v>
          </cell>
          <cell r="BQ278">
            <v>0</v>
          </cell>
          <cell r="BR278">
            <v>0</v>
          </cell>
          <cell r="BS278">
            <v>0</v>
          </cell>
          <cell r="BT278">
            <v>0</v>
          </cell>
          <cell r="BU278">
            <v>0</v>
          </cell>
          <cell r="BV278">
            <v>0</v>
          </cell>
          <cell r="BW278">
            <v>0</v>
          </cell>
          <cell r="BX278">
            <v>0</v>
          </cell>
          <cell r="BY278">
            <v>0</v>
          </cell>
          <cell r="CL278">
            <v>0</v>
          </cell>
          <cell r="CM278">
            <v>0</v>
          </cell>
          <cell r="CN278">
            <v>0</v>
          </cell>
          <cell r="CO278">
            <v>0</v>
          </cell>
          <cell r="CP278">
            <v>0</v>
          </cell>
          <cell r="CQ278">
            <v>0</v>
          </cell>
          <cell r="CR278">
            <v>0</v>
          </cell>
          <cell r="CS278">
            <v>0</v>
          </cell>
          <cell r="CT278">
            <v>0</v>
          </cell>
          <cell r="CU278">
            <v>0</v>
          </cell>
          <cell r="CV278">
            <v>0</v>
          </cell>
          <cell r="CW278">
            <v>0</v>
          </cell>
          <cell r="DJ278">
            <v>0</v>
          </cell>
          <cell r="DK278">
            <v>0</v>
          </cell>
          <cell r="DL278">
            <v>0</v>
          </cell>
          <cell r="DM278">
            <v>0</v>
          </cell>
          <cell r="DN278">
            <v>0</v>
          </cell>
          <cell r="DO278">
            <v>0</v>
          </cell>
          <cell r="DP278">
            <v>0</v>
          </cell>
          <cell r="DQ278">
            <v>0</v>
          </cell>
          <cell r="DR278">
            <v>0</v>
          </cell>
          <cell r="DS278">
            <v>0</v>
          </cell>
          <cell r="DT278">
            <v>0</v>
          </cell>
          <cell r="DU278">
            <v>0</v>
          </cell>
        </row>
        <row r="279">
          <cell r="A279" t="str">
            <v>CE-NGN-160</v>
          </cell>
          <cell r="B279" t="str">
            <v>CE</v>
          </cell>
          <cell r="C279" t="str">
            <v>NGN</v>
          </cell>
          <cell r="D279">
            <v>160</v>
          </cell>
          <cell r="E279" t="str">
            <v>(Acc)/Utilizzo Fondo Rischi</v>
          </cell>
          <cell r="F279">
            <v>0</v>
          </cell>
          <cell r="G279">
            <v>0</v>
          </cell>
          <cell r="H279">
            <v>0</v>
          </cell>
          <cell r="I279">
            <v>0</v>
          </cell>
          <cell r="J279">
            <v>0</v>
          </cell>
          <cell r="K279">
            <v>0</v>
          </cell>
          <cell r="L279">
            <v>0</v>
          </cell>
          <cell r="M279">
            <v>0</v>
          </cell>
          <cell r="N279">
            <v>0</v>
          </cell>
          <cell r="O279">
            <v>0</v>
          </cell>
          <cell r="P279">
            <v>0</v>
          </cell>
          <cell r="Q279">
            <v>0</v>
          </cell>
          <cell r="R279">
            <v>0</v>
          </cell>
          <cell r="S279">
            <v>0</v>
          </cell>
          <cell r="T279">
            <v>0</v>
          </cell>
          <cell r="U279">
            <v>0</v>
          </cell>
          <cell r="V279">
            <v>0</v>
          </cell>
          <cell r="W279">
            <v>0</v>
          </cell>
          <cell r="X279">
            <v>0</v>
          </cell>
          <cell r="Y279">
            <v>0</v>
          </cell>
          <cell r="Z279">
            <v>0</v>
          </cell>
          <cell r="AA279">
            <v>0</v>
          </cell>
          <cell r="AB279">
            <v>0</v>
          </cell>
          <cell r="AC279">
            <v>0</v>
          </cell>
          <cell r="AD279">
            <v>0</v>
          </cell>
          <cell r="AE279">
            <v>0</v>
          </cell>
          <cell r="AF279">
            <v>0</v>
          </cell>
          <cell r="AG279">
            <v>0</v>
          </cell>
          <cell r="AH279">
            <v>0</v>
          </cell>
          <cell r="AI279">
            <v>0</v>
          </cell>
          <cell r="AJ279">
            <v>0</v>
          </cell>
          <cell r="AK279">
            <v>0</v>
          </cell>
          <cell r="AL279">
            <v>0</v>
          </cell>
          <cell r="AM279">
            <v>0</v>
          </cell>
          <cell r="AN279">
            <v>0</v>
          </cell>
          <cell r="AO279">
            <v>0</v>
          </cell>
          <cell r="AP279">
            <v>0</v>
          </cell>
          <cell r="AQ279">
            <v>0</v>
          </cell>
          <cell r="AR279">
            <v>0</v>
          </cell>
          <cell r="AS279">
            <v>0</v>
          </cell>
          <cell r="AT279">
            <v>0</v>
          </cell>
          <cell r="AU279">
            <v>0</v>
          </cell>
          <cell r="AV279">
            <v>0</v>
          </cell>
          <cell r="AW279">
            <v>0</v>
          </cell>
          <cell r="AX279">
            <v>0</v>
          </cell>
          <cell r="AY279">
            <v>0</v>
          </cell>
          <cell r="AZ279">
            <v>0</v>
          </cell>
          <cell r="BA279">
            <v>0</v>
          </cell>
          <cell r="BB279">
            <v>0</v>
          </cell>
          <cell r="BC279">
            <v>0</v>
          </cell>
          <cell r="BD279">
            <v>0</v>
          </cell>
          <cell r="BE279">
            <v>0</v>
          </cell>
          <cell r="BF279">
            <v>0</v>
          </cell>
          <cell r="BG279">
            <v>0</v>
          </cell>
          <cell r="BH279">
            <v>0</v>
          </cell>
          <cell r="BI279">
            <v>0</v>
          </cell>
          <cell r="BJ279">
            <v>0</v>
          </cell>
          <cell r="BK279">
            <v>0</v>
          </cell>
          <cell r="BL279">
            <v>0</v>
          </cell>
          <cell r="BM279">
            <v>0</v>
          </cell>
          <cell r="BN279">
            <v>0</v>
          </cell>
          <cell r="BO279">
            <v>0</v>
          </cell>
          <cell r="BP279">
            <v>0</v>
          </cell>
          <cell r="BQ279">
            <v>0</v>
          </cell>
          <cell r="BR279">
            <v>0</v>
          </cell>
          <cell r="BS279">
            <v>0</v>
          </cell>
          <cell r="BT279">
            <v>0</v>
          </cell>
          <cell r="BU279">
            <v>0</v>
          </cell>
          <cell r="BV279">
            <v>0</v>
          </cell>
          <cell r="BW279">
            <v>0</v>
          </cell>
          <cell r="BX279">
            <v>0</v>
          </cell>
          <cell r="BY279">
            <v>0</v>
          </cell>
          <cell r="BZ279">
            <v>0</v>
          </cell>
          <cell r="CA279">
            <v>0</v>
          </cell>
          <cell r="CB279">
            <v>0</v>
          </cell>
          <cell r="CC279">
            <v>0</v>
          </cell>
          <cell r="CD279">
            <v>0</v>
          </cell>
          <cell r="CE279">
            <v>0</v>
          </cell>
          <cell r="CF279">
            <v>0</v>
          </cell>
          <cell r="CG279">
            <v>0</v>
          </cell>
          <cell r="CH279">
            <v>0</v>
          </cell>
          <cell r="CI279">
            <v>0</v>
          </cell>
          <cell r="CJ279">
            <v>0</v>
          </cell>
          <cell r="CK279">
            <v>0</v>
          </cell>
          <cell r="CL279">
            <v>0</v>
          </cell>
          <cell r="CM279">
            <v>0</v>
          </cell>
          <cell r="CN279">
            <v>0</v>
          </cell>
          <cell r="CO279">
            <v>0</v>
          </cell>
          <cell r="CP279">
            <v>0</v>
          </cell>
          <cell r="CQ279">
            <v>0</v>
          </cell>
          <cell r="CR279">
            <v>0</v>
          </cell>
          <cell r="CS279">
            <v>0</v>
          </cell>
          <cell r="CT279">
            <v>0</v>
          </cell>
          <cell r="CU279">
            <v>0</v>
          </cell>
          <cell r="CV279">
            <v>0</v>
          </cell>
          <cell r="CW279">
            <v>0</v>
          </cell>
          <cell r="CX279">
            <v>0</v>
          </cell>
          <cell r="CY279">
            <v>0</v>
          </cell>
          <cell r="CZ279">
            <v>0</v>
          </cell>
          <cell r="DA279">
            <v>0</v>
          </cell>
          <cell r="DB279">
            <v>0</v>
          </cell>
          <cell r="DC279">
            <v>0</v>
          </cell>
          <cell r="DD279">
            <v>0</v>
          </cell>
          <cell r="DE279">
            <v>0</v>
          </cell>
          <cell r="DF279">
            <v>0</v>
          </cell>
          <cell r="DG279">
            <v>0</v>
          </cell>
          <cell r="DH279">
            <v>0</v>
          </cell>
          <cell r="DI279">
            <v>0</v>
          </cell>
          <cell r="DJ279">
            <v>0</v>
          </cell>
          <cell r="DK279">
            <v>0</v>
          </cell>
          <cell r="DL279">
            <v>0</v>
          </cell>
          <cell r="DM279">
            <v>0</v>
          </cell>
          <cell r="DN279">
            <v>0</v>
          </cell>
          <cell r="DO279">
            <v>0</v>
          </cell>
          <cell r="DP279">
            <v>0</v>
          </cell>
          <cell r="DQ279">
            <v>0</v>
          </cell>
          <cell r="DR279">
            <v>0</v>
          </cell>
          <cell r="DS279">
            <v>0</v>
          </cell>
          <cell r="DT279">
            <v>0</v>
          </cell>
          <cell r="DU279">
            <v>0</v>
          </cell>
        </row>
        <row r="280">
          <cell r="A280" t="str">
            <v>CE-NGN-170</v>
          </cell>
          <cell r="B280" t="str">
            <v>CE</v>
          </cell>
          <cell r="C280" t="str">
            <v>NGN</v>
          </cell>
          <cell r="D280">
            <v>170</v>
          </cell>
          <cell r="E280" t="str">
            <v>Margine Diretto 2</v>
          </cell>
          <cell r="F280">
            <v>3.5409999999999997E-2</v>
          </cell>
          <cell r="G280">
            <v>0.15223864000000042</v>
          </cell>
          <cell r="H280">
            <v>0.30081508000000001</v>
          </cell>
          <cell r="I280">
            <v>0.46024443999999942</v>
          </cell>
          <cell r="J280">
            <v>0</v>
          </cell>
          <cell r="K280">
            <v>0</v>
          </cell>
          <cell r="L280">
            <v>0</v>
          </cell>
          <cell r="M280">
            <v>0</v>
          </cell>
          <cell r="N280">
            <v>0</v>
          </cell>
          <cell r="O280">
            <v>0</v>
          </cell>
          <cell r="P280">
            <v>0</v>
          </cell>
          <cell r="Q280">
            <v>0</v>
          </cell>
          <cell r="R280">
            <v>3.5409999999999997E-2</v>
          </cell>
          <cell r="S280">
            <v>0.11682864000000037</v>
          </cell>
          <cell r="T280">
            <v>0.14857643999999959</v>
          </cell>
          <cell r="U280">
            <v>0.15942935999999941</v>
          </cell>
          <cell r="V280">
            <v>-0.46024443999999942</v>
          </cell>
          <cell r="W280">
            <v>0</v>
          </cell>
          <cell r="X280">
            <v>0</v>
          </cell>
          <cell r="Y280">
            <v>0</v>
          </cell>
          <cell r="Z280">
            <v>0</v>
          </cell>
          <cell r="AA280">
            <v>0</v>
          </cell>
          <cell r="AB280">
            <v>0</v>
          </cell>
          <cell r="AC280">
            <v>0</v>
          </cell>
          <cell r="AD280">
            <v>5.3300000000000014E-2</v>
          </cell>
          <cell r="AE280">
            <v>8.2200000000000051E-2</v>
          </cell>
          <cell r="AF280">
            <v>0.20039999999999991</v>
          </cell>
          <cell r="AG280">
            <v>0.3288000000000002</v>
          </cell>
          <cell r="AH280">
            <v>0.48209999999999997</v>
          </cell>
          <cell r="AI280">
            <v>0.63559999999999972</v>
          </cell>
          <cell r="AJ280">
            <v>0.79140000000000033</v>
          </cell>
          <cell r="AK280">
            <v>0.91869999999999941</v>
          </cell>
          <cell r="AL280">
            <v>1.0671000000000008</v>
          </cell>
          <cell r="AM280">
            <v>1.2279000000000009</v>
          </cell>
          <cell r="AN280">
            <v>1.3752000000000013</v>
          </cell>
          <cell r="AO280">
            <v>1.4999000000000002</v>
          </cell>
          <cell r="AP280">
            <v>5.3300000000000014E-2</v>
          </cell>
          <cell r="AQ280">
            <v>2.8900000000000037E-2</v>
          </cell>
          <cell r="AR280">
            <v>0.11819999999999986</v>
          </cell>
          <cell r="AS280">
            <v>0.12840000000000029</v>
          </cell>
          <cell r="AT280">
            <v>0.15329999999999977</v>
          </cell>
          <cell r="AU280">
            <v>0.15349999999999975</v>
          </cell>
          <cell r="AV280">
            <v>0.1558000000000006</v>
          </cell>
          <cell r="AW280">
            <v>0.12729999999999908</v>
          </cell>
          <cell r="AX280">
            <v>0.14840000000000142</v>
          </cell>
          <cell r="AY280">
            <v>0.16080000000000005</v>
          </cell>
          <cell r="AZ280">
            <v>0.14730000000000043</v>
          </cell>
          <cell r="BA280">
            <v>0.12469999999999892</v>
          </cell>
          <cell r="BB280">
            <v>0</v>
          </cell>
          <cell r="BC280">
            <v>0</v>
          </cell>
          <cell r="BD280">
            <v>0</v>
          </cell>
          <cell r="BE280">
            <v>0</v>
          </cell>
          <cell r="BF280">
            <v>0</v>
          </cell>
          <cell r="BG280">
            <v>0</v>
          </cell>
          <cell r="BH280">
            <v>0</v>
          </cell>
          <cell r="BI280">
            <v>0</v>
          </cell>
          <cell r="BJ280">
            <v>0</v>
          </cell>
          <cell r="BK280">
            <v>0</v>
          </cell>
          <cell r="BL280">
            <v>0</v>
          </cell>
          <cell r="BM280">
            <v>0</v>
          </cell>
          <cell r="BN280">
            <v>0</v>
          </cell>
          <cell r="BO280">
            <v>0</v>
          </cell>
          <cell r="BP280">
            <v>0</v>
          </cell>
          <cell r="BQ280">
            <v>0</v>
          </cell>
          <cell r="BR280">
            <v>0</v>
          </cell>
          <cell r="BS280">
            <v>0</v>
          </cell>
          <cell r="BT280">
            <v>0</v>
          </cell>
          <cell r="BU280">
            <v>0</v>
          </cell>
          <cell r="BV280">
            <v>0</v>
          </cell>
          <cell r="BW280">
            <v>0</v>
          </cell>
          <cell r="BX280">
            <v>0</v>
          </cell>
          <cell r="BY280">
            <v>0</v>
          </cell>
          <cell r="BZ280">
            <v>0</v>
          </cell>
          <cell r="CA280">
            <v>0</v>
          </cell>
          <cell r="CB280">
            <v>0</v>
          </cell>
          <cell r="CC280">
            <v>0</v>
          </cell>
          <cell r="CD280">
            <v>0</v>
          </cell>
          <cell r="CE280">
            <v>0</v>
          </cell>
          <cell r="CF280">
            <v>0</v>
          </cell>
          <cell r="CG280">
            <v>0</v>
          </cell>
          <cell r="CH280">
            <v>0</v>
          </cell>
          <cell r="CI280">
            <v>0</v>
          </cell>
          <cell r="CJ280">
            <v>0</v>
          </cell>
          <cell r="CK280">
            <v>0</v>
          </cell>
          <cell r="CL280">
            <v>0</v>
          </cell>
          <cell r="CM280">
            <v>0</v>
          </cell>
          <cell r="CN280">
            <v>0</v>
          </cell>
          <cell r="CO280">
            <v>0</v>
          </cell>
          <cell r="CP280">
            <v>0</v>
          </cell>
          <cell r="CQ280">
            <v>0</v>
          </cell>
          <cell r="CR280">
            <v>0</v>
          </cell>
          <cell r="CS280">
            <v>0</v>
          </cell>
          <cell r="CT280">
            <v>0</v>
          </cell>
          <cell r="CU280">
            <v>0</v>
          </cell>
          <cell r="CV280">
            <v>0</v>
          </cell>
          <cell r="CW280">
            <v>0</v>
          </cell>
          <cell r="CX280">
            <v>0</v>
          </cell>
          <cell r="CY280">
            <v>0</v>
          </cell>
          <cell r="CZ280">
            <v>0</v>
          </cell>
          <cell r="DA280">
            <v>0</v>
          </cell>
          <cell r="DB280">
            <v>0</v>
          </cell>
          <cell r="DC280">
            <v>0</v>
          </cell>
          <cell r="DD280">
            <v>0</v>
          </cell>
          <cell r="DE280">
            <v>0</v>
          </cell>
          <cell r="DF280">
            <v>0</v>
          </cell>
          <cell r="DG280">
            <v>0</v>
          </cell>
          <cell r="DH280">
            <v>0</v>
          </cell>
          <cell r="DI280">
            <v>0</v>
          </cell>
          <cell r="DJ280">
            <v>0</v>
          </cell>
          <cell r="DK280">
            <v>0</v>
          </cell>
          <cell r="DL280">
            <v>0</v>
          </cell>
          <cell r="DM280">
            <v>0</v>
          </cell>
          <cell r="DN280">
            <v>0</v>
          </cell>
          <cell r="DO280">
            <v>0</v>
          </cell>
          <cell r="DP280">
            <v>0</v>
          </cell>
          <cell r="DQ280">
            <v>0</v>
          </cell>
          <cell r="DR280">
            <v>0</v>
          </cell>
          <cell r="DS280">
            <v>0</v>
          </cell>
          <cell r="DT280">
            <v>0</v>
          </cell>
          <cell r="DU280">
            <v>0</v>
          </cell>
        </row>
        <row r="281">
          <cell r="A281" t="str">
            <v>CE-NGN-180</v>
          </cell>
          <cell r="B281" t="str">
            <v>CE</v>
          </cell>
          <cell r="C281" t="str">
            <v>NGN</v>
          </cell>
          <cell r="D281">
            <v>180</v>
          </cell>
          <cell r="E281" t="str">
            <v>MD %</v>
          </cell>
          <cell r="F281">
            <v>0.15158455301606599</v>
          </cell>
          <cell r="G281">
            <v>0.13143374194852175</v>
          </cell>
          <cell r="H281">
            <v>0.16719986836783041</v>
          </cell>
          <cell r="I281">
            <v>0.17594478329170671</v>
          </cell>
          <cell r="J281" t="e">
            <v>#DIV/0!</v>
          </cell>
          <cell r="K281" t="e">
            <v>#DIV/0!</v>
          </cell>
          <cell r="L281" t="e">
            <v>#DIV/0!</v>
          </cell>
          <cell r="M281" t="e">
            <v>#DIV/0!</v>
          </cell>
          <cell r="N281" t="e">
            <v>#DIV/0!</v>
          </cell>
          <cell r="O281" t="e">
            <v>#DIV/0!</v>
          </cell>
          <cell r="P281" t="e">
            <v>#DIV/0!</v>
          </cell>
          <cell r="Q281" t="e">
            <v>#DIV/0!</v>
          </cell>
          <cell r="R281">
            <v>0.15158455301606599</v>
          </cell>
          <cell r="S281">
            <v>0.12634317700132505</v>
          </cell>
          <cell r="T281">
            <v>0.23184539059160097</v>
          </cell>
          <cell r="U281">
            <v>0.19520897245406987</v>
          </cell>
          <cell r="V281">
            <v>0.17594478329170671</v>
          </cell>
          <cell r="W281" t="e">
            <v>#DIV/0!</v>
          </cell>
          <cell r="X281" t="e">
            <v>#DIV/0!</v>
          </cell>
          <cell r="Y281" t="e">
            <v>#DIV/0!</v>
          </cell>
          <cell r="Z281" t="e">
            <v>#DIV/0!</v>
          </cell>
          <cell r="AA281" t="e">
            <v>#DIV/0!</v>
          </cell>
          <cell r="AB281" t="e">
            <v>#DIV/0!</v>
          </cell>
          <cell r="AC281" t="e">
            <v>#DIV/0!</v>
          </cell>
          <cell r="AD281">
            <v>0.14126689636893722</v>
          </cell>
          <cell r="AE281">
            <v>0.13929842399593295</v>
          </cell>
          <cell r="AF281">
            <v>0.13590126135901257</v>
          </cell>
          <cell r="AG281">
            <v>0.14006389776357836</v>
          </cell>
          <cell r="AH281">
            <v>0.14500992600613608</v>
          </cell>
          <cell r="AI281">
            <v>0.14829332026784248</v>
          </cell>
          <cell r="AJ281">
            <v>0.15007964803155585</v>
          </cell>
          <cell r="AK281">
            <v>0.14666113248511348</v>
          </cell>
          <cell r="AL281">
            <v>0.14800687952509095</v>
          </cell>
          <cell r="AM281">
            <v>0.14972381753667202</v>
          </cell>
          <cell r="AN281">
            <v>0.15025074568160227</v>
          </cell>
          <cell r="AO281">
            <v>0.14999000000000001</v>
          </cell>
          <cell r="AP281">
            <v>0.14126689636893722</v>
          </cell>
          <cell r="AQ281">
            <v>0.13580827067669188</v>
          </cell>
          <cell r="AR281">
            <v>0.13363482193329551</v>
          </cell>
          <cell r="AS281">
            <v>0.14709588727231099</v>
          </cell>
          <cell r="AT281">
            <v>0.15689284617746374</v>
          </cell>
          <cell r="AU281">
            <v>0.15964638585543386</v>
          </cell>
          <cell r="AV281">
            <v>0.15783608550298919</v>
          </cell>
          <cell r="AW281">
            <v>0.12846906852356352</v>
          </cell>
          <cell r="AX281">
            <v>0.15692079940784748</v>
          </cell>
          <cell r="AY281">
            <v>0.16221123776858679</v>
          </cell>
          <cell r="AZ281">
            <v>0.15479192938209363</v>
          </cell>
          <cell r="BA281">
            <v>0.14717337424760898</v>
          </cell>
          <cell r="BB281" t="e">
            <v>#DIV/0!</v>
          </cell>
          <cell r="BC281" t="e">
            <v>#DIV/0!</v>
          </cell>
          <cell r="BD281" t="e">
            <v>#DIV/0!</v>
          </cell>
          <cell r="BE281" t="e">
            <v>#DIV/0!</v>
          </cell>
          <cell r="BF281" t="e">
            <v>#DIV/0!</v>
          </cell>
          <cell r="BG281" t="e">
            <v>#DIV/0!</v>
          </cell>
          <cell r="BH281" t="e">
            <v>#DIV/0!</v>
          </cell>
          <cell r="BI281" t="e">
            <v>#DIV/0!</v>
          </cell>
          <cell r="BJ281" t="e">
            <v>#DIV/0!</v>
          </cell>
          <cell r="BK281" t="e">
            <v>#DIV/0!</v>
          </cell>
          <cell r="BL281" t="e">
            <v>#DIV/0!</v>
          </cell>
          <cell r="BM281" t="e">
            <v>#DIV/0!</v>
          </cell>
          <cell r="BN281" t="e">
            <v>#DIV/0!</v>
          </cell>
          <cell r="BO281" t="e">
            <v>#DIV/0!</v>
          </cell>
          <cell r="BP281" t="e">
            <v>#DIV/0!</v>
          </cell>
          <cell r="BQ281" t="e">
            <v>#DIV/0!</v>
          </cell>
          <cell r="BR281" t="e">
            <v>#DIV/0!</v>
          </cell>
          <cell r="BS281" t="e">
            <v>#DIV/0!</v>
          </cell>
          <cell r="BT281" t="e">
            <v>#DIV/0!</v>
          </cell>
          <cell r="BU281" t="e">
            <v>#DIV/0!</v>
          </cell>
          <cell r="BV281" t="e">
            <v>#DIV/0!</v>
          </cell>
          <cell r="BW281" t="e">
            <v>#DIV/0!</v>
          </cell>
          <cell r="BX281" t="e">
            <v>#DIV/0!</v>
          </cell>
          <cell r="BY281" t="e">
            <v>#DIV/0!</v>
          </cell>
          <cell r="BZ281" t="e">
            <v>#DIV/0!</v>
          </cell>
          <cell r="CA281" t="e">
            <v>#DIV/0!</v>
          </cell>
          <cell r="CB281" t="e">
            <v>#DIV/0!</v>
          </cell>
          <cell r="CC281" t="e">
            <v>#DIV/0!</v>
          </cell>
          <cell r="CD281" t="e">
            <v>#DIV/0!</v>
          </cell>
          <cell r="CE281" t="e">
            <v>#DIV/0!</v>
          </cell>
          <cell r="CF281" t="e">
            <v>#DIV/0!</v>
          </cell>
          <cell r="CG281" t="e">
            <v>#DIV/0!</v>
          </cell>
          <cell r="CH281" t="e">
            <v>#DIV/0!</v>
          </cell>
          <cell r="CI281" t="e">
            <v>#DIV/0!</v>
          </cell>
          <cell r="CJ281" t="e">
            <v>#DIV/0!</v>
          </cell>
          <cell r="CK281" t="e">
            <v>#DIV/0!</v>
          </cell>
          <cell r="CL281" t="e">
            <v>#DIV/0!</v>
          </cell>
          <cell r="CM281" t="e">
            <v>#DIV/0!</v>
          </cell>
          <cell r="CN281" t="e">
            <v>#DIV/0!</v>
          </cell>
          <cell r="CO281" t="e">
            <v>#DIV/0!</v>
          </cell>
          <cell r="CP281" t="e">
            <v>#DIV/0!</v>
          </cell>
          <cell r="CQ281" t="e">
            <v>#DIV/0!</v>
          </cell>
          <cell r="CR281" t="e">
            <v>#DIV/0!</v>
          </cell>
          <cell r="CS281" t="e">
            <v>#DIV/0!</v>
          </cell>
          <cell r="CT281" t="e">
            <v>#DIV/0!</v>
          </cell>
          <cell r="CU281" t="e">
            <v>#DIV/0!</v>
          </cell>
          <cell r="CV281" t="e">
            <v>#DIV/0!</v>
          </cell>
          <cell r="CW281" t="e">
            <v>#DIV/0!</v>
          </cell>
          <cell r="CX281" t="e">
            <v>#DIV/0!</v>
          </cell>
          <cell r="CY281" t="e">
            <v>#DIV/0!</v>
          </cell>
          <cell r="CZ281" t="e">
            <v>#DIV/0!</v>
          </cell>
          <cell r="DA281" t="e">
            <v>#DIV/0!</v>
          </cell>
          <cell r="DB281" t="e">
            <v>#DIV/0!</v>
          </cell>
          <cell r="DC281" t="e">
            <v>#DIV/0!</v>
          </cell>
          <cell r="DD281" t="e">
            <v>#DIV/0!</v>
          </cell>
          <cell r="DE281" t="e">
            <v>#DIV/0!</v>
          </cell>
          <cell r="DF281" t="e">
            <v>#DIV/0!</v>
          </cell>
          <cell r="DG281" t="e">
            <v>#DIV/0!</v>
          </cell>
          <cell r="DH281" t="e">
            <v>#DIV/0!</v>
          </cell>
          <cell r="DI281" t="e">
            <v>#DIV/0!</v>
          </cell>
          <cell r="DJ281" t="e">
            <v>#DIV/0!</v>
          </cell>
          <cell r="DK281" t="e">
            <v>#DIV/0!</v>
          </cell>
          <cell r="DL281" t="e">
            <v>#DIV/0!</v>
          </cell>
          <cell r="DM281" t="e">
            <v>#DIV/0!</v>
          </cell>
          <cell r="DN281" t="e">
            <v>#DIV/0!</v>
          </cell>
          <cell r="DO281" t="e">
            <v>#DIV/0!</v>
          </cell>
          <cell r="DP281" t="e">
            <v>#DIV/0!</v>
          </cell>
          <cell r="DQ281" t="e">
            <v>#DIV/0!</v>
          </cell>
          <cell r="DR281" t="e">
            <v>#DIV/0!</v>
          </cell>
          <cell r="DS281" t="e">
            <v>#DIV/0!</v>
          </cell>
          <cell r="DT281" t="e">
            <v>#DIV/0!</v>
          </cell>
          <cell r="DU281" t="e">
            <v>#DIV/0!</v>
          </cell>
        </row>
        <row r="282">
          <cell r="A282" t="str">
            <v>CE-NGN-190</v>
          </cell>
          <cell r="B282" t="str">
            <v>CE</v>
          </cell>
          <cell r="C282" t="str">
            <v>NGN</v>
          </cell>
          <cell r="D282">
            <v>190</v>
          </cell>
          <cell r="E282" t="str">
            <v>Costi Indiretti</v>
          </cell>
          <cell r="F282">
            <v>-1.2900999999999999E-2</v>
          </cell>
          <cell r="G282">
            <v>-4.895683E-2</v>
          </cell>
          <cell r="H282">
            <v>-8.2551829999999993E-2</v>
          </cell>
          <cell r="I282">
            <v>-0.12973547999999999</v>
          </cell>
          <cell r="R282">
            <v>-1.2900999999999999E-2</v>
          </cell>
          <cell r="S282">
            <v>-3.6055829999999997E-2</v>
          </cell>
          <cell r="T282">
            <v>-3.3594999999999993E-2</v>
          </cell>
          <cell r="U282">
            <v>-4.7183649999999994E-2</v>
          </cell>
          <cell r="V282">
            <v>0.12973547999999999</v>
          </cell>
          <cell r="W282">
            <v>0</v>
          </cell>
          <cell r="X282">
            <v>0</v>
          </cell>
          <cell r="Y282">
            <v>0</v>
          </cell>
          <cell r="Z282">
            <v>0</v>
          </cell>
          <cell r="AA282">
            <v>0</v>
          </cell>
          <cell r="AB282">
            <v>0</v>
          </cell>
          <cell r="AC282">
            <v>0</v>
          </cell>
          <cell r="AD282">
            <v>-1.49E-2</v>
          </cell>
          <cell r="AE282">
            <v>-2.7300000000000001E-2</v>
          </cell>
          <cell r="AF282">
            <v>-5.9900000000000002E-2</v>
          </cell>
          <cell r="AG282">
            <v>-9.2799999999999994E-2</v>
          </cell>
          <cell r="AH282">
            <v>-0.12490000000000001</v>
          </cell>
          <cell r="AI282">
            <v>-0.15559999999999999</v>
          </cell>
          <cell r="AJ282">
            <v>-0.188</v>
          </cell>
          <cell r="AK282">
            <v>-0.22169999999999998</v>
          </cell>
          <cell r="AL282">
            <v>-0.25130000000000002</v>
          </cell>
          <cell r="AM282">
            <v>-0.28939999999999999</v>
          </cell>
          <cell r="AN282">
            <v>-0.31939999999999996</v>
          </cell>
          <cell r="AO282">
            <v>-0.34970000000000001</v>
          </cell>
          <cell r="AP282">
            <v>-1.49E-2</v>
          </cell>
          <cell r="AQ282">
            <v>-1.2400000000000001E-2</v>
          </cell>
          <cell r="AR282">
            <v>-3.2600000000000004E-2</v>
          </cell>
          <cell r="AS282">
            <v>-3.2899999999999992E-2</v>
          </cell>
          <cell r="AT282">
            <v>-3.2100000000000017E-2</v>
          </cell>
          <cell r="AU282">
            <v>-3.0699999999999977E-2</v>
          </cell>
          <cell r="AV282">
            <v>-3.2400000000000012E-2</v>
          </cell>
          <cell r="AW282">
            <v>-3.369999999999998E-2</v>
          </cell>
          <cell r="AX282">
            <v>-2.9600000000000043E-2</v>
          </cell>
          <cell r="AY282">
            <v>-3.8099999999999967E-2</v>
          </cell>
          <cell r="AZ282">
            <v>-2.9999999999999971E-2</v>
          </cell>
          <cell r="BA282">
            <v>-3.0300000000000049E-2</v>
          </cell>
          <cell r="BN282">
            <v>0</v>
          </cell>
          <cell r="BO282">
            <v>0</v>
          </cell>
          <cell r="BP282">
            <v>0</v>
          </cell>
          <cell r="BQ282">
            <v>0</v>
          </cell>
          <cell r="BR282">
            <v>0</v>
          </cell>
          <cell r="BS282">
            <v>0</v>
          </cell>
          <cell r="BT282">
            <v>0</v>
          </cell>
          <cell r="BU282">
            <v>0</v>
          </cell>
          <cell r="BV282">
            <v>0</v>
          </cell>
          <cell r="BW282">
            <v>0</v>
          </cell>
          <cell r="BX282">
            <v>0</v>
          </cell>
          <cell r="BY282">
            <v>0</v>
          </cell>
          <cell r="CL282">
            <v>0</v>
          </cell>
          <cell r="CM282">
            <v>0</v>
          </cell>
          <cell r="CN282">
            <v>0</v>
          </cell>
          <cell r="CO282">
            <v>0</v>
          </cell>
          <cell r="CP282">
            <v>0</v>
          </cell>
          <cell r="CQ282">
            <v>0</v>
          </cell>
          <cell r="CR282">
            <v>0</v>
          </cell>
          <cell r="CS282">
            <v>0</v>
          </cell>
          <cell r="CT282">
            <v>0</v>
          </cell>
          <cell r="CU282">
            <v>0</v>
          </cell>
          <cell r="CV282">
            <v>0</v>
          </cell>
          <cell r="CW282">
            <v>0</v>
          </cell>
          <cell r="DJ282">
            <v>0</v>
          </cell>
          <cell r="DK282">
            <v>0</v>
          </cell>
          <cell r="DL282">
            <v>0</v>
          </cell>
          <cell r="DM282">
            <v>0</v>
          </cell>
          <cell r="DN282">
            <v>0</v>
          </cell>
          <cell r="DO282">
            <v>0</v>
          </cell>
          <cell r="DP282">
            <v>0</v>
          </cell>
          <cell r="DQ282">
            <v>0</v>
          </cell>
          <cell r="DR282">
            <v>0</v>
          </cell>
          <cell r="DS282">
            <v>0</v>
          </cell>
          <cell r="DT282">
            <v>0</v>
          </cell>
          <cell r="DU282">
            <v>0</v>
          </cell>
        </row>
        <row r="283">
          <cell r="A283" t="str">
            <v>CE-NGN-200</v>
          </cell>
          <cell r="B283" t="str">
            <v>CE</v>
          </cell>
          <cell r="C283" t="str">
            <v>NGN</v>
          </cell>
          <cell r="D283">
            <v>200</v>
          </cell>
          <cell r="E283" t="str">
            <v>Risultato di Competenza</v>
          </cell>
          <cell r="F283">
            <v>2.2508999999999998E-2</v>
          </cell>
          <cell r="G283">
            <v>0.10328181000000042</v>
          </cell>
          <cell r="H283">
            <v>0.21826325000000002</v>
          </cell>
          <cell r="I283">
            <v>0.33050895999999941</v>
          </cell>
          <cell r="J283">
            <v>0</v>
          </cell>
          <cell r="K283">
            <v>0</v>
          </cell>
          <cell r="L283">
            <v>0</v>
          </cell>
          <cell r="M283">
            <v>0</v>
          </cell>
          <cell r="N283">
            <v>0</v>
          </cell>
          <cell r="O283">
            <v>0</v>
          </cell>
          <cell r="P283">
            <v>0</v>
          </cell>
          <cell r="Q283">
            <v>0</v>
          </cell>
          <cell r="R283">
            <v>2.2508999999999998E-2</v>
          </cell>
          <cell r="S283">
            <v>8.0772810000000375E-2</v>
          </cell>
          <cell r="T283">
            <v>0.1149814399999996</v>
          </cell>
          <cell r="U283">
            <v>0.11224570999999942</v>
          </cell>
          <cell r="V283">
            <v>-0.33050895999999941</v>
          </cell>
          <cell r="W283">
            <v>0</v>
          </cell>
          <cell r="X283">
            <v>0</v>
          </cell>
          <cell r="Y283">
            <v>0</v>
          </cell>
          <cell r="Z283">
            <v>0</v>
          </cell>
          <cell r="AA283">
            <v>0</v>
          </cell>
          <cell r="AB283">
            <v>0</v>
          </cell>
          <cell r="AC283">
            <v>0</v>
          </cell>
          <cell r="AD283">
            <v>3.8400000000000017E-2</v>
          </cell>
          <cell r="AE283">
            <v>5.4900000000000046E-2</v>
          </cell>
          <cell r="AF283">
            <v>0.1404999999999999</v>
          </cell>
          <cell r="AG283">
            <v>0.23600000000000021</v>
          </cell>
          <cell r="AH283">
            <v>0.35719999999999996</v>
          </cell>
          <cell r="AI283">
            <v>0.47999999999999976</v>
          </cell>
          <cell r="AJ283">
            <v>0.60340000000000038</v>
          </cell>
          <cell r="AK283">
            <v>0.6969999999999994</v>
          </cell>
          <cell r="AL283">
            <v>0.81580000000000075</v>
          </cell>
          <cell r="AM283">
            <v>0.93850000000000089</v>
          </cell>
          <cell r="AN283">
            <v>1.0558000000000014</v>
          </cell>
          <cell r="AO283">
            <v>1.1502000000000003</v>
          </cell>
          <cell r="AP283">
            <v>3.8400000000000017E-2</v>
          </cell>
          <cell r="AQ283">
            <v>1.6500000000000035E-2</v>
          </cell>
          <cell r="AR283">
            <v>8.5599999999999857E-2</v>
          </cell>
          <cell r="AS283">
            <v>9.5500000000000307E-2</v>
          </cell>
          <cell r="AT283">
            <v>0.12119999999999975</v>
          </cell>
          <cell r="AU283">
            <v>0.12279999999999977</v>
          </cell>
          <cell r="AV283">
            <v>0.12340000000000059</v>
          </cell>
          <cell r="AW283">
            <v>9.3599999999999101E-2</v>
          </cell>
          <cell r="AX283">
            <v>0.11880000000000138</v>
          </cell>
          <cell r="AY283">
            <v>0.12270000000000009</v>
          </cell>
          <cell r="AZ283">
            <v>0.11730000000000046</v>
          </cell>
          <cell r="BA283">
            <v>9.4399999999998874E-2</v>
          </cell>
          <cell r="BB283">
            <v>0</v>
          </cell>
          <cell r="BC283">
            <v>0</v>
          </cell>
          <cell r="BD283">
            <v>0</v>
          </cell>
          <cell r="BE283">
            <v>0</v>
          </cell>
          <cell r="BF283">
            <v>0</v>
          </cell>
          <cell r="BG283">
            <v>0</v>
          </cell>
          <cell r="BH283">
            <v>0</v>
          </cell>
          <cell r="BI283">
            <v>0</v>
          </cell>
          <cell r="BJ283">
            <v>0</v>
          </cell>
          <cell r="BK283">
            <v>0</v>
          </cell>
          <cell r="BL283">
            <v>0</v>
          </cell>
          <cell r="BM283">
            <v>0</v>
          </cell>
          <cell r="BN283">
            <v>0</v>
          </cell>
          <cell r="BO283">
            <v>0</v>
          </cell>
          <cell r="BP283">
            <v>0</v>
          </cell>
          <cell r="BQ283">
            <v>0</v>
          </cell>
          <cell r="BR283">
            <v>0</v>
          </cell>
          <cell r="BS283">
            <v>0</v>
          </cell>
          <cell r="BT283">
            <v>0</v>
          </cell>
          <cell r="BU283">
            <v>0</v>
          </cell>
          <cell r="BV283">
            <v>0</v>
          </cell>
          <cell r="BW283">
            <v>0</v>
          </cell>
          <cell r="BX283">
            <v>0</v>
          </cell>
          <cell r="BY283">
            <v>0</v>
          </cell>
          <cell r="BZ283">
            <v>0</v>
          </cell>
          <cell r="CA283">
            <v>0</v>
          </cell>
          <cell r="CB283">
            <v>0</v>
          </cell>
          <cell r="CC283">
            <v>0</v>
          </cell>
          <cell r="CD283">
            <v>0</v>
          </cell>
          <cell r="CE283">
            <v>0</v>
          </cell>
          <cell r="CF283">
            <v>0</v>
          </cell>
          <cell r="CG283">
            <v>0</v>
          </cell>
          <cell r="CH283">
            <v>0</v>
          </cell>
          <cell r="CI283">
            <v>0</v>
          </cell>
          <cell r="CJ283">
            <v>0</v>
          </cell>
          <cell r="CK283">
            <v>0</v>
          </cell>
          <cell r="CL283">
            <v>0</v>
          </cell>
          <cell r="CM283">
            <v>0</v>
          </cell>
          <cell r="CN283">
            <v>0</v>
          </cell>
          <cell r="CO283">
            <v>0</v>
          </cell>
          <cell r="CP283">
            <v>0</v>
          </cell>
          <cell r="CQ283">
            <v>0</v>
          </cell>
          <cell r="CR283">
            <v>0</v>
          </cell>
          <cell r="CS283">
            <v>0</v>
          </cell>
          <cell r="CT283">
            <v>0</v>
          </cell>
          <cell r="CU283">
            <v>0</v>
          </cell>
          <cell r="CV283">
            <v>0</v>
          </cell>
          <cell r="CW283">
            <v>0</v>
          </cell>
          <cell r="CX283">
            <v>0</v>
          </cell>
          <cell r="CY283">
            <v>0</v>
          </cell>
          <cell r="CZ283">
            <v>0</v>
          </cell>
          <cell r="DA283">
            <v>0</v>
          </cell>
          <cell r="DB283">
            <v>0</v>
          </cell>
          <cell r="DC283">
            <v>0</v>
          </cell>
          <cell r="DD283">
            <v>0</v>
          </cell>
          <cell r="DE283">
            <v>0</v>
          </cell>
          <cell r="DF283">
            <v>0</v>
          </cell>
          <cell r="DG283">
            <v>0</v>
          </cell>
          <cell r="DH283">
            <v>0</v>
          </cell>
          <cell r="DI283">
            <v>0</v>
          </cell>
          <cell r="DJ283">
            <v>0</v>
          </cell>
          <cell r="DK283">
            <v>0</v>
          </cell>
          <cell r="DL283">
            <v>0</v>
          </cell>
          <cell r="DM283">
            <v>0</v>
          </cell>
          <cell r="DN283">
            <v>0</v>
          </cell>
          <cell r="DO283">
            <v>0</v>
          </cell>
          <cell r="DP283">
            <v>0</v>
          </cell>
          <cell r="DQ283">
            <v>0</v>
          </cell>
          <cell r="DR283">
            <v>0</v>
          </cell>
          <cell r="DS283">
            <v>0</v>
          </cell>
          <cell r="DT283">
            <v>0</v>
          </cell>
          <cell r="DU283">
            <v>0</v>
          </cell>
        </row>
        <row r="284">
          <cell r="A284" t="str">
            <v>CE-NGN-210</v>
          </cell>
          <cell r="B284" t="str">
            <v>CE</v>
          </cell>
          <cell r="C284" t="str">
            <v>NGN</v>
          </cell>
          <cell r="D284">
            <v>210</v>
          </cell>
          <cell r="E284" t="str">
            <v>RC %</v>
          </cell>
          <cell r="F284">
            <v>9.6357433036956486E-2</v>
          </cell>
          <cell r="G284">
            <v>8.9167341244747539E-2</v>
          </cell>
          <cell r="H284">
            <v>0.12131568227741395</v>
          </cell>
          <cell r="I284">
            <v>0.12634878835943641</v>
          </cell>
          <cell r="J284" t="e">
            <v>#DIV/0!</v>
          </cell>
          <cell r="K284" t="e">
            <v>#DIV/0!</v>
          </cell>
          <cell r="L284" t="e">
            <v>#DIV/0!</v>
          </cell>
          <cell r="M284" t="e">
            <v>#DIV/0!</v>
          </cell>
          <cell r="N284" t="e">
            <v>#DIV/0!</v>
          </cell>
          <cell r="O284" t="e">
            <v>#DIV/0!</v>
          </cell>
          <cell r="P284" t="e">
            <v>#DIV/0!</v>
          </cell>
          <cell r="Q284" t="e">
            <v>#DIV/0!</v>
          </cell>
          <cell r="R284">
            <v>9.6357433036956486E-2</v>
          </cell>
          <cell r="S284">
            <v>8.7350956329924012E-2</v>
          </cell>
          <cell r="T284">
            <v>0.1794222345587545</v>
          </cell>
          <cell r="U284">
            <v>0.13743622700033092</v>
          </cell>
          <cell r="V284">
            <v>0.12634878835943641</v>
          </cell>
          <cell r="W284" t="e">
            <v>#DIV/0!</v>
          </cell>
          <cell r="X284" t="e">
            <v>#DIV/0!</v>
          </cell>
          <cell r="Y284" t="e">
            <v>#DIV/0!</v>
          </cell>
          <cell r="Z284" t="e">
            <v>#DIV/0!</v>
          </cell>
          <cell r="AA284" t="e">
            <v>#DIV/0!</v>
          </cell>
          <cell r="AB284" t="e">
            <v>#DIV/0!</v>
          </cell>
          <cell r="AC284" t="e">
            <v>#DIV/0!</v>
          </cell>
          <cell r="AD284">
            <v>0.10177577524516304</v>
          </cell>
          <cell r="AE284">
            <v>9.3035078800203425E-2</v>
          </cell>
          <cell r="AF284">
            <v>9.5280075952800705E-2</v>
          </cell>
          <cell r="AG284">
            <v>0.10053248136315238</v>
          </cell>
          <cell r="AH284">
            <v>0.1074414967214101</v>
          </cell>
          <cell r="AI284">
            <v>0.1119899209071183</v>
          </cell>
          <cell r="AJ284">
            <v>0.11442767200182059</v>
          </cell>
          <cell r="AK284">
            <v>0.11126897718746498</v>
          </cell>
          <cell r="AL284">
            <v>0.11315154373214246</v>
          </cell>
          <cell r="AM284">
            <v>0.11443586835912266</v>
          </cell>
          <cell r="AN284">
            <v>0.11535393927474967</v>
          </cell>
          <cell r="AO284">
            <v>0.11502000000000004</v>
          </cell>
          <cell r="AP284">
            <v>0.10177577524516304</v>
          </cell>
          <cell r="AQ284">
            <v>7.7537593984962558E-2</v>
          </cell>
          <cell r="AR284">
            <v>9.6777840587902619E-2</v>
          </cell>
          <cell r="AS284">
            <v>0.10940543017527814</v>
          </cell>
          <cell r="AT284">
            <v>0.12404052809333722</v>
          </cell>
          <cell r="AU284">
            <v>0.12771710868434707</v>
          </cell>
          <cell r="AV284">
            <v>0.1250126633573099</v>
          </cell>
          <cell r="AW284">
            <v>9.4459582198000921E-2</v>
          </cell>
          <cell r="AX284">
            <v>0.1256212329491396</v>
          </cell>
          <cell r="AY284">
            <v>0.12377685867043287</v>
          </cell>
          <cell r="AZ284">
            <v>0.12326607818411134</v>
          </cell>
          <cell r="BA284">
            <v>0.11141272276643338</v>
          </cell>
          <cell r="BB284" t="e">
            <v>#DIV/0!</v>
          </cell>
          <cell r="BC284" t="e">
            <v>#DIV/0!</v>
          </cell>
          <cell r="BD284" t="e">
            <v>#DIV/0!</v>
          </cell>
          <cell r="BE284" t="e">
            <v>#DIV/0!</v>
          </cell>
          <cell r="BF284" t="e">
            <v>#DIV/0!</v>
          </cell>
          <cell r="BG284" t="e">
            <v>#DIV/0!</v>
          </cell>
          <cell r="BH284" t="e">
            <v>#DIV/0!</v>
          </cell>
          <cell r="BI284" t="e">
            <v>#DIV/0!</v>
          </cell>
          <cell r="BJ284" t="e">
            <v>#DIV/0!</v>
          </cell>
          <cell r="BK284" t="e">
            <v>#DIV/0!</v>
          </cell>
          <cell r="BL284" t="e">
            <v>#DIV/0!</v>
          </cell>
          <cell r="BM284" t="e">
            <v>#DIV/0!</v>
          </cell>
          <cell r="BN284" t="e">
            <v>#DIV/0!</v>
          </cell>
          <cell r="BO284" t="e">
            <v>#DIV/0!</v>
          </cell>
          <cell r="BP284" t="e">
            <v>#DIV/0!</v>
          </cell>
          <cell r="BQ284" t="e">
            <v>#DIV/0!</v>
          </cell>
          <cell r="BR284" t="e">
            <v>#DIV/0!</v>
          </cell>
          <cell r="BS284" t="e">
            <v>#DIV/0!</v>
          </cell>
          <cell r="BT284" t="e">
            <v>#DIV/0!</v>
          </cell>
          <cell r="BU284" t="e">
            <v>#DIV/0!</v>
          </cell>
          <cell r="BV284" t="e">
            <v>#DIV/0!</v>
          </cell>
          <cell r="BW284" t="e">
            <v>#DIV/0!</v>
          </cell>
          <cell r="BX284" t="e">
            <v>#DIV/0!</v>
          </cell>
          <cell r="BY284" t="e">
            <v>#DIV/0!</v>
          </cell>
          <cell r="BZ284" t="e">
            <v>#DIV/0!</v>
          </cell>
          <cell r="CA284" t="e">
            <v>#DIV/0!</v>
          </cell>
          <cell r="CB284" t="e">
            <v>#DIV/0!</v>
          </cell>
          <cell r="CC284" t="e">
            <v>#DIV/0!</v>
          </cell>
          <cell r="CD284" t="e">
            <v>#DIV/0!</v>
          </cell>
          <cell r="CE284" t="e">
            <v>#DIV/0!</v>
          </cell>
          <cell r="CF284" t="e">
            <v>#DIV/0!</v>
          </cell>
          <cell r="CG284" t="e">
            <v>#DIV/0!</v>
          </cell>
          <cell r="CH284" t="e">
            <v>#DIV/0!</v>
          </cell>
          <cell r="CI284" t="e">
            <v>#DIV/0!</v>
          </cell>
          <cell r="CJ284" t="e">
            <v>#DIV/0!</v>
          </cell>
          <cell r="CK284" t="e">
            <v>#DIV/0!</v>
          </cell>
          <cell r="CL284" t="e">
            <v>#DIV/0!</v>
          </cell>
          <cell r="CM284" t="e">
            <v>#DIV/0!</v>
          </cell>
          <cell r="CN284" t="e">
            <v>#DIV/0!</v>
          </cell>
          <cell r="CO284" t="e">
            <v>#DIV/0!</v>
          </cell>
          <cell r="CP284" t="e">
            <v>#DIV/0!</v>
          </cell>
          <cell r="CQ284" t="e">
            <v>#DIV/0!</v>
          </cell>
          <cell r="CR284" t="e">
            <v>#DIV/0!</v>
          </cell>
          <cell r="CS284" t="e">
            <v>#DIV/0!</v>
          </cell>
          <cell r="CT284" t="e">
            <v>#DIV/0!</v>
          </cell>
          <cell r="CU284" t="e">
            <v>#DIV/0!</v>
          </cell>
          <cell r="CV284" t="e">
            <v>#DIV/0!</v>
          </cell>
          <cell r="CW284" t="e">
            <v>#DIV/0!</v>
          </cell>
          <cell r="CX284" t="e">
            <v>#DIV/0!</v>
          </cell>
          <cell r="CY284" t="e">
            <v>#DIV/0!</v>
          </cell>
          <cell r="CZ284" t="e">
            <v>#DIV/0!</v>
          </cell>
          <cell r="DA284" t="e">
            <v>#DIV/0!</v>
          </cell>
          <cell r="DB284" t="e">
            <v>#DIV/0!</v>
          </cell>
          <cell r="DC284" t="e">
            <v>#DIV/0!</v>
          </cell>
          <cell r="DD284" t="e">
            <v>#DIV/0!</v>
          </cell>
          <cell r="DE284" t="e">
            <v>#DIV/0!</v>
          </cell>
          <cell r="DF284" t="e">
            <v>#DIV/0!</v>
          </cell>
          <cell r="DG284" t="e">
            <v>#DIV/0!</v>
          </cell>
          <cell r="DH284" t="e">
            <v>#DIV/0!</v>
          </cell>
          <cell r="DI284" t="e">
            <v>#DIV/0!</v>
          </cell>
          <cell r="DJ284" t="e">
            <v>#DIV/0!</v>
          </cell>
          <cell r="DK284" t="e">
            <v>#DIV/0!</v>
          </cell>
          <cell r="DL284" t="e">
            <v>#DIV/0!</v>
          </cell>
          <cell r="DM284" t="e">
            <v>#DIV/0!</v>
          </cell>
          <cell r="DN284" t="e">
            <v>#DIV/0!</v>
          </cell>
          <cell r="DO284" t="e">
            <v>#DIV/0!</v>
          </cell>
          <cell r="DP284" t="e">
            <v>#DIV/0!</v>
          </cell>
          <cell r="DQ284" t="e">
            <v>#DIV/0!</v>
          </cell>
          <cell r="DR284" t="e">
            <v>#DIV/0!</v>
          </cell>
          <cell r="DS284" t="e">
            <v>#DIV/0!</v>
          </cell>
          <cell r="DT284" t="e">
            <v>#DIV/0!</v>
          </cell>
          <cell r="DU284" t="e">
            <v>#DIV/0!</v>
          </cell>
        </row>
        <row r="285">
          <cell r="A285" t="str">
            <v>CE-NGN-211</v>
          </cell>
          <cell r="B285" t="str">
            <v>CE</v>
          </cell>
          <cell r="C285" t="str">
            <v>NGN</v>
          </cell>
          <cell r="D285">
            <v>211</v>
          </cell>
          <cell r="E285" t="str">
            <v>Costi di divisione</v>
          </cell>
          <cell r="F285">
            <v>0</v>
          </cell>
          <cell r="G285">
            <v>0</v>
          </cell>
          <cell r="H285">
            <v>0</v>
          </cell>
          <cell r="I285">
            <v>0</v>
          </cell>
          <cell r="R285">
            <v>0</v>
          </cell>
          <cell r="S285">
            <v>0</v>
          </cell>
          <cell r="T285">
            <v>0</v>
          </cell>
          <cell r="U285">
            <v>0</v>
          </cell>
          <cell r="V285">
            <v>0</v>
          </cell>
          <cell r="W285">
            <v>0</v>
          </cell>
          <cell r="X285">
            <v>0</v>
          </cell>
          <cell r="Y285">
            <v>0</v>
          </cell>
          <cell r="Z285">
            <v>0</v>
          </cell>
          <cell r="AA285">
            <v>0</v>
          </cell>
          <cell r="AB285">
            <v>0</v>
          </cell>
          <cell r="AC285">
            <v>0</v>
          </cell>
          <cell r="AD285">
            <v>0</v>
          </cell>
          <cell r="AE285">
            <v>0</v>
          </cell>
          <cell r="AF285">
            <v>0</v>
          </cell>
          <cell r="AG285">
            <v>0</v>
          </cell>
          <cell r="AH285">
            <v>0</v>
          </cell>
          <cell r="AI285">
            <v>0</v>
          </cell>
          <cell r="AJ285">
            <v>0</v>
          </cell>
          <cell r="AK285">
            <v>0</v>
          </cell>
          <cell r="AL285">
            <v>0</v>
          </cell>
          <cell r="AM285">
            <v>0</v>
          </cell>
          <cell r="AN285">
            <v>0</v>
          </cell>
          <cell r="AO285">
            <v>0</v>
          </cell>
          <cell r="AP285">
            <v>0</v>
          </cell>
          <cell r="AQ285">
            <v>0</v>
          </cell>
          <cell r="AR285">
            <v>0</v>
          </cell>
          <cell r="AS285">
            <v>0</v>
          </cell>
          <cell r="AT285">
            <v>0</v>
          </cell>
          <cell r="AU285">
            <v>0</v>
          </cell>
          <cell r="AV285">
            <v>0</v>
          </cell>
          <cell r="AW285">
            <v>0</v>
          </cell>
          <cell r="AX285">
            <v>0</v>
          </cell>
          <cell r="AY285">
            <v>0</v>
          </cell>
          <cell r="AZ285">
            <v>0</v>
          </cell>
          <cell r="BA285">
            <v>0</v>
          </cell>
          <cell r="BN285">
            <v>0</v>
          </cell>
          <cell r="BO285">
            <v>0</v>
          </cell>
          <cell r="BP285">
            <v>0</v>
          </cell>
          <cell r="BQ285">
            <v>0</v>
          </cell>
          <cell r="BR285">
            <v>0</v>
          </cell>
          <cell r="BS285">
            <v>0</v>
          </cell>
          <cell r="BT285">
            <v>0</v>
          </cell>
          <cell r="BU285">
            <v>0</v>
          </cell>
          <cell r="BV285">
            <v>0</v>
          </cell>
          <cell r="BW285">
            <v>0</v>
          </cell>
          <cell r="BX285">
            <v>0</v>
          </cell>
          <cell r="BY285">
            <v>0</v>
          </cell>
          <cell r="CL285">
            <v>0</v>
          </cell>
          <cell r="CM285">
            <v>0</v>
          </cell>
          <cell r="CN285">
            <v>0</v>
          </cell>
          <cell r="CO285">
            <v>0</v>
          </cell>
          <cell r="CP285">
            <v>0</v>
          </cell>
          <cell r="CQ285">
            <v>0</v>
          </cell>
          <cell r="CR285">
            <v>0</v>
          </cell>
          <cell r="CS285">
            <v>0</v>
          </cell>
          <cell r="CT285">
            <v>0</v>
          </cell>
          <cell r="CU285">
            <v>0</v>
          </cell>
          <cell r="CV285">
            <v>0</v>
          </cell>
          <cell r="CW285">
            <v>0</v>
          </cell>
          <cell r="DJ285">
            <v>0</v>
          </cell>
          <cell r="DK285">
            <v>0</v>
          </cell>
          <cell r="DL285">
            <v>0</v>
          </cell>
          <cell r="DM285">
            <v>0</v>
          </cell>
          <cell r="DN285">
            <v>0</v>
          </cell>
          <cell r="DO285">
            <v>0</v>
          </cell>
          <cell r="DP285">
            <v>0</v>
          </cell>
          <cell r="DQ285">
            <v>0</v>
          </cell>
          <cell r="DR285">
            <v>0</v>
          </cell>
          <cell r="DS285">
            <v>0</v>
          </cell>
          <cell r="DT285">
            <v>0</v>
          </cell>
          <cell r="DU285">
            <v>0</v>
          </cell>
        </row>
        <row r="286">
          <cell r="A286" t="str">
            <v>CE-NGN-212</v>
          </cell>
          <cell r="B286" t="str">
            <v>CE</v>
          </cell>
          <cell r="C286" t="str">
            <v>NGN</v>
          </cell>
          <cell r="D286">
            <v>212</v>
          </cell>
          <cell r="E286" t="str">
            <v>Risultato di divisione</v>
          </cell>
          <cell r="F286">
            <v>2.2508999999999998E-2</v>
          </cell>
          <cell r="G286">
            <v>0.10328181000000042</v>
          </cell>
          <cell r="H286">
            <v>0.21826325000000002</v>
          </cell>
          <cell r="I286">
            <v>0.33050895999999941</v>
          </cell>
          <cell r="J286">
            <v>0</v>
          </cell>
          <cell r="K286">
            <v>0</v>
          </cell>
          <cell r="L286">
            <v>0</v>
          </cell>
          <cell r="M286">
            <v>0</v>
          </cell>
          <cell r="N286">
            <v>0</v>
          </cell>
          <cell r="O286">
            <v>0</v>
          </cell>
          <cell r="P286">
            <v>0</v>
          </cell>
          <cell r="Q286">
            <v>0</v>
          </cell>
          <cell r="R286">
            <v>2.2508999999999998E-2</v>
          </cell>
          <cell r="S286">
            <v>8.0772810000000375E-2</v>
          </cell>
          <cell r="T286">
            <v>0.1149814399999996</v>
          </cell>
          <cell r="U286">
            <v>0.11224570999999942</v>
          </cell>
          <cell r="V286">
            <v>-0.33050895999999941</v>
          </cell>
          <cell r="W286">
            <v>0</v>
          </cell>
          <cell r="X286">
            <v>0</v>
          </cell>
          <cell r="Y286">
            <v>0</v>
          </cell>
          <cell r="Z286">
            <v>0</v>
          </cell>
          <cell r="AA286">
            <v>0</v>
          </cell>
          <cell r="AB286">
            <v>0</v>
          </cell>
          <cell r="AC286">
            <v>0</v>
          </cell>
          <cell r="AD286">
            <v>3.8400000000000017E-2</v>
          </cell>
          <cell r="AE286">
            <v>5.4900000000000046E-2</v>
          </cell>
          <cell r="AF286">
            <v>0.1404999999999999</v>
          </cell>
          <cell r="AG286">
            <v>0.23600000000000021</v>
          </cell>
          <cell r="AH286">
            <v>0.35719999999999996</v>
          </cell>
          <cell r="AI286">
            <v>0.47999999999999976</v>
          </cell>
          <cell r="AJ286">
            <v>0.60340000000000038</v>
          </cell>
          <cell r="AK286">
            <v>0.6969999999999994</v>
          </cell>
          <cell r="AL286">
            <v>0.81580000000000075</v>
          </cell>
          <cell r="AM286">
            <v>0.93850000000000089</v>
          </cell>
          <cell r="AN286">
            <v>1.0558000000000014</v>
          </cell>
          <cell r="AO286">
            <v>1.1502000000000003</v>
          </cell>
          <cell r="AP286">
            <v>3.8400000000000017E-2</v>
          </cell>
          <cell r="AQ286">
            <v>1.6500000000000035E-2</v>
          </cell>
          <cell r="AR286">
            <v>8.5599999999999857E-2</v>
          </cell>
          <cell r="AS286">
            <v>9.5500000000000307E-2</v>
          </cell>
          <cell r="AT286">
            <v>0.12119999999999975</v>
          </cell>
          <cell r="AU286">
            <v>0.12279999999999977</v>
          </cell>
          <cell r="AV286">
            <v>0.12340000000000059</v>
          </cell>
          <cell r="AW286">
            <v>9.3599999999999101E-2</v>
          </cell>
          <cell r="AX286">
            <v>0.11880000000000138</v>
          </cell>
          <cell r="AY286">
            <v>0.12270000000000009</v>
          </cell>
          <cell r="AZ286">
            <v>0.11730000000000046</v>
          </cell>
          <cell r="BA286">
            <v>9.4399999999998874E-2</v>
          </cell>
          <cell r="BB286">
            <v>0</v>
          </cell>
          <cell r="BC286">
            <v>0</v>
          </cell>
          <cell r="BD286">
            <v>0</v>
          </cell>
          <cell r="BE286">
            <v>0</v>
          </cell>
          <cell r="BF286">
            <v>0</v>
          </cell>
          <cell r="BG286">
            <v>0</v>
          </cell>
          <cell r="BH286">
            <v>0</v>
          </cell>
          <cell r="BI286">
            <v>0</v>
          </cell>
          <cell r="BJ286">
            <v>0</v>
          </cell>
          <cell r="BK286">
            <v>0</v>
          </cell>
          <cell r="BL286">
            <v>0</v>
          </cell>
          <cell r="BM286">
            <v>0</v>
          </cell>
          <cell r="BN286">
            <v>0</v>
          </cell>
          <cell r="BO286">
            <v>0</v>
          </cell>
          <cell r="BP286">
            <v>0</v>
          </cell>
          <cell r="BQ286">
            <v>0</v>
          </cell>
          <cell r="BR286">
            <v>0</v>
          </cell>
          <cell r="BS286">
            <v>0</v>
          </cell>
          <cell r="BT286">
            <v>0</v>
          </cell>
          <cell r="BU286">
            <v>0</v>
          </cell>
          <cell r="BV286">
            <v>0</v>
          </cell>
          <cell r="BW286">
            <v>0</v>
          </cell>
          <cell r="BX286">
            <v>0</v>
          </cell>
          <cell r="BY286">
            <v>0</v>
          </cell>
          <cell r="BZ286">
            <v>0</v>
          </cell>
          <cell r="CA286">
            <v>0</v>
          </cell>
          <cell r="CB286">
            <v>0</v>
          </cell>
          <cell r="CC286">
            <v>0</v>
          </cell>
          <cell r="CD286">
            <v>0</v>
          </cell>
          <cell r="CE286">
            <v>0</v>
          </cell>
          <cell r="CF286">
            <v>0</v>
          </cell>
          <cell r="CG286">
            <v>0</v>
          </cell>
          <cell r="CH286">
            <v>0</v>
          </cell>
          <cell r="CI286">
            <v>0</v>
          </cell>
          <cell r="CJ286">
            <v>0</v>
          </cell>
          <cell r="CK286">
            <v>0</v>
          </cell>
          <cell r="CL286">
            <v>0</v>
          </cell>
          <cell r="CM286">
            <v>0</v>
          </cell>
          <cell r="CN286">
            <v>0</v>
          </cell>
          <cell r="CO286">
            <v>0</v>
          </cell>
          <cell r="CP286">
            <v>0</v>
          </cell>
          <cell r="CQ286">
            <v>0</v>
          </cell>
          <cell r="CR286">
            <v>0</v>
          </cell>
          <cell r="CS286">
            <v>0</v>
          </cell>
          <cell r="CT286">
            <v>0</v>
          </cell>
          <cell r="CU286">
            <v>0</v>
          </cell>
          <cell r="CV286">
            <v>0</v>
          </cell>
          <cell r="CW286">
            <v>0</v>
          </cell>
          <cell r="CX286">
            <v>0</v>
          </cell>
          <cell r="CY286">
            <v>0</v>
          </cell>
          <cell r="CZ286">
            <v>0</v>
          </cell>
          <cell r="DA286">
            <v>0</v>
          </cell>
          <cell r="DB286">
            <v>0</v>
          </cell>
          <cell r="DC286">
            <v>0</v>
          </cell>
          <cell r="DD286">
            <v>0</v>
          </cell>
          <cell r="DE286">
            <v>0</v>
          </cell>
          <cell r="DF286">
            <v>0</v>
          </cell>
          <cell r="DG286">
            <v>0</v>
          </cell>
          <cell r="DH286">
            <v>0</v>
          </cell>
          <cell r="DI286">
            <v>0</v>
          </cell>
          <cell r="DJ286">
            <v>0</v>
          </cell>
          <cell r="DK286">
            <v>0</v>
          </cell>
          <cell r="DL286">
            <v>0</v>
          </cell>
          <cell r="DM286">
            <v>0</v>
          </cell>
          <cell r="DN286">
            <v>0</v>
          </cell>
          <cell r="DO286">
            <v>0</v>
          </cell>
          <cell r="DP286">
            <v>0</v>
          </cell>
          <cell r="DQ286">
            <v>0</v>
          </cell>
          <cell r="DR286">
            <v>0</v>
          </cell>
          <cell r="DS286">
            <v>0</v>
          </cell>
          <cell r="DT286">
            <v>0</v>
          </cell>
          <cell r="DU286">
            <v>0</v>
          </cell>
          <cell r="DV286">
            <v>0</v>
          </cell>
          <cell r="DW286">
            <v>0</v>
          </cell>
          <cell r="DX286">
            <v>0</v>
          </cell>
          <cell r="DY286">
            <v>0</v>
          </cell>
        </row>
        <row r="287">
          <cell r="A287" t="str">
            <v>CE-NGN-213</v>
          </cell>
          <cell r="B287" t="str">
            <v>CE</v>
          </cell>
          <cell r="C287" t="str">
            <v>NGN</v>
          </cell>
          <cell r="D287">
            <v>213</v>
          </cell>
          <cell r="E287" t="str">
            <v>RD %</v>
          </cell>
          <cell r="F287">
            <v>9.6357433036956486E-2</v>
          </cell>
          <cell r="G287">
            <v>8.9167341244747539E-2</v>
          </cell>
          <cell r="H287">
            <v>0.12131568227741395</v>
          </cell>
          <cell r="I287">
            <v>0.12634878835943641</v>
          </cell>
          <cell r="J287" t="e">
            <v>#DIV/0!</v>
          </cell>
          <cell r="K287" t="e">
            <v>#DIV/0!</v>
          </cell>
          <cell r="L287" t="e">
            <v>#DIV/0!</v>
          </cell>
          <cell r="M287" t="e">
            <v>#DIV/0!</v>
          </cell>
          <cell r="N287" t="e">
            <v>#DIV/0!</v>
          </cell>
          <cell r="O287" t="e">
            <v>#DIV/0!</v>
          </cell>
          <cell r="P287" t="e">
            <v>#DIV/0!</v>
          </cell>
          <cell r="Q287" t="e">
            <v>#DIV/0!</v>
          </cell>
          <cell r="R287">
            <v>9.6357433036956486E-2</v>
          </cell>
          <cell r="S287">
            <v>8.7350956329924012E-2</v>
          </cell>
          <cell r="T287">
            <v>0.1794222345587545</v>
          </cell>
          <cell r="U287">
            <v>0.13743622700033092</v>
          </cell>
          <cell r="V287">
            <v>0.12634878835943641</v>
          </cell>
          <cell r="W287" t="e">
            <v>#DIV/0!</v>
          </cell>
          <cell r="X287" t="e">
            <v>#DIV/0!</v>
          </cell>
          <cell r="Y287" t="e">
            <v>#DIV/0!</v>
          </cell>
          <cell r="Z287" t="e">
            <v>#DIV/0!</v>
          </cell>
          <cell r="AA287" t="e">
            <v>#DIV/0!</v>
          </cell>
          <cell r="AB287" t="e">
            <v>#DIV/0!</v>
          </cell>
          <cell r="AC287" t="e">
            <v>#DIV/0!</v>
          </cell>
          <cell r="AD287">
            <v>0.10177577524516304</v>
          </cell>
          <cell r="AE287">
            <v>9.3035078800203425E-2</v>
          </cell>
          <cell r="AF287">
            <v>9.5280075952800705E-2</v>
          </cell>
          <cell r="AG287">
            <v>0.10053248136315238</v>
          </cell>
          <cell r="AH287">
            <v>0.1074414967214101</v>
          </cell>
          <cell r="AI287">
            <v>0.1119899209071183</v>
          </cell>
          <cell r="AJ287">
            <v>0.11442767200182059</v>
          </cell>
          <cell r="AK287">
            <v>0.11126897718746498</v>
          </cell>
          <cell r="AL287">
            <v>0.11315154373214246</v>
          </cell>
          <cell r="AM287">
            <v>0.11443586835912266</v>
          </cell>
          <cell r="AN287">
            <v>0.11535393927474967</v>
          </cell>
          <cell r="AO287">
            <v>0.11502000000000004</v>
          </cell>
          <cell r="AP287">
            <v>0.10177577524516304</v>
          </cell>
          <cell r="AQ287">
            <v>7.7537593984962558E-2</v>
          </cell>
          <cell r="AR287">
            <v>9.6777840587902619E-2</v>
          </cell>
          <cell r="AS287">
            <v>0.10940543017527814</v>
          </cell>
          <cell r="AT287">
            <v>0.12404052809333722</v>
          </cell>
          <cell r="AU287">
            <v>0.12771710868434707</v>
          </cell>
          <cell r="AV287">
            <v>0.1250126633573099</v>
          </cell>
          <cell r="AW287">
            <v>9.4459582198000921E-2</v>
          </cell>
          <cell r="AX287">
            <v>0.1256212329491396</v>
          </cell>
          <cell r="AY287">
            <v>0.12377685867043287</v>
          </cell>
          <cell r="AZ287">
            <v>0.12326607818411134</v>
          </cell>
          <cell r="BA287">
            <v>0.11141272276643338</v>
          </cell>
          <cell r="BB287" t="e">
            <v>#DIV/0!</v>
          </cell>
          <cell r="BC287" t="e">
            <v>#DIV/0!</v>
          </cell>
          <cell r="BD287" t="e">
            <v>#DIV/0!</v>
          </cell>
          <cell r="BE287" t="e">
            <v>#DIV/0!</v>
          </cell>
          <cell r="BF287" t="e">
            <v>#DIV/0!</v>
          </cell>
          <cell r="BG287" t="e">
            <v>#DIV/0!</v>
          </cell>
          <cell r="BH287" t="e">
            <v>#DIV/0!</v>
          </cell>
          <cell r="BI287" t="e">
            <v>#DIV/0!</v>
          </cell>
          <cell r="BJ287" t="e">
            <v>#DIV/0!</v>
          </cell>
          <cell r="BK287" t="e">
            <v>#DIV/0!</v>
          </cell>
          <cell r="BL287" t="e">
            <v>#DIV/0!</v>
          </cell>
          <cell r="BM287" t="e">
            <v>#DIV/0!</v>
          </cell>
          <cell r="BN287" t="e">
            <v>#DIV/0!</v>
          </cell>
          <cell r="BO287" t="e">
            <v>#DIV/0!</v>
          </cell>
          <cell r="BP287" t="e">
            <v>#DIV/0!</v>
          </cell>
          <cell r="BQ287" t="e">
            <v>#DIV/0!</v>
          </cell>
          <cell r="BR287" t="e">
            <v>#DIV/0!</v>
          </cell>
          <cell r="BS287" t="e">
            <v>#DIV/0!</v>
          </cell>
          <cell r="BT287" t="e">
            <v>#DIV/0!</v>
          </cell>
          <cell r="BU287" t="e">
            <v>#DIV/0!</v>
          </cell>
          <cell r="BV287" t="e">
            <v>#DIV/0!</v>
          </cell>
          <cell r="BW287" t="e">
            <v>#DIV/0!</v>
          </cell>
          <cell r="BX287" t="e">
            <v>#DIV/0!</v>
          </cell>
          <cell r="BY287" t="e">
            <v>#DIV/0!</v>
          </cell>
          <cell r="BZ287" t="e">
            <v>#DIV/0!</v>
          </cell>
          <cell r="CA287" t="e">
            <v>#DIV/0!</v>
          </cell>
          <cell r="CB287" t="e">
            <v>#DIV/0!</v>
          </cell>
          <cell r="CC287" t="e">
            <v>#DIV/0!</v>
          </cell>
          <cell r="CD287" t="e">
            <v>#DIV/0!</v>
          </cell>
          <cell r="CE287" t="e">
            <v>#DIV/0!</v>
          </cell>
          <cell r="CF287" t="e">
            <v>#DIV/0!</v>
          </cell>
          <cell r="CG287" t="e">
            <v>#DIV/0!</v>
          </cell>
          <cell r="CH287" t="e">
            <v>#DIV/0!</v>
          </cell>
          <cell r="CI287" t="e">
            <v>#DIV/0!</v>
          </cell>
          <cell r="CJ287" t="e">
            <v>#DIV/0!</v>
          </cell>
          <cell r="CK287" t="e">
            <v>#DIV/0!</v>
          </cell>
          <cell r="CL287" t="e">
            <v>#DIV/0!</v>
          </cell>
          <cell r="CM287" t="e">
            <v>#DIV/0!</v>
          </cell>
          <cell r="CN287" t="e">
            <v>#DIV/0!</v>
          </cell>
          <cell r="CO287" t="e">
            <v>#DIV/0!</v>
          </cell>
          <cell r="CP287" t="e">
            <v>#DIV/0!</v>
          </cell>
          <cell r="CQ287" t="e">
            <v>#DIV/0!</v>
          </cell>
          <cell r="CR287" t="e">
            <v>#DIV/0!</v>
          </cell>
          <cell r="CS287" t="e">
            <v>#DIV/0!</v>
          </cell>
          <cell r="CT287" t="e">
            <v>#DIV/0!</v>
          </cell>
          <cell r="CU287" t="e">
            <v>#DIV/0!</v>
          </cell>
          <cell r="CV287" t="e">
            <v>#DIV/0!</v>
          </cell>
          <cell r="CW287" t="e">
            <v>#DIV/0!</v>
          </cell>
          <cell r="CX287" t="e">
            <v>#DIV/0!</v>
          </cell>
          <cell r="CY287" t="e">
            <v>#DIV/0!</v>
          </cell>
          <cell r="CZ287" t="e">
            <v>#DIV/0!</v>
          </cell>
          <cell r="DA287" t="e">
            <v>#DIV/0!</v>
          </cell>
          <cell r="DB287" t="e">
            <v>#DIV/0!</v>
          </cell>
          <cell r="DC287" t="e">
            <v>#DIV/0!</v>
          </cell>
          <cell r="DD287" t="e">
            <v>#DIV/0!</v>
          </cell>
          <cell r="DE287" t="e">
            <v>#DIV/0!</v>
          </cell>
          <cell r="DF287" t="e">
            <v>#DIV/0!</v>
          </cell>
          <cell r="DG287" t="e">
            <v>#DIV/0!</v>
          </cell>
          <cell r="DH287" t="e">
            <v>#DIV/0!</v>
          </cell>
          <cell r="DI287" t="e">
            <v>#DIV/0!</v>
          </cell>
          <cell r="DJ287" t="e">
            <v>#DIV/0!</v>
          </cell>
          <cell r="DK287" t="e">
            <v>#DIV/0!</v>
          </cell>
          <cell r="DL287" t="e">
            <v>#DIV/0!</v>
          </cell>
          <cell r="DM287" t="e">
            <v>#DIV/0!</v>
          </cell>
          <cell r="DN287" t="e">
            <v>#DIV/0!</v>
          </cell>
          <cell r="DO287" t="e">
            <v>#DIV/0!</v>
          </cell>
          <cell r="DP287" t="e">
            <v>#DIV/0!</v>
          </cell>
          <cell r="DQ287" t="e">
            <v>#DIV/0!</v>
          </cell>
          <cell r="DR287" t="e">
            <v>#DIV/0!</v>
          </cell>
          <cell r="DS287" t="e">
            <v>#DIV/0!</v>
          </cell>
          <cell r="DT287" t="e">
            <v>#DIV/0!</v>
          </cell>
          <cell r="DU287" t="e">
            <v>#DIV/0!</v>
          </cell>
          <cell r="DV287" t="e">
            <v>#DIV/0!</v>
          </cell>
          <cell r="DW287" t="e">
            <v>#DIV/0!</v>
          </cell>
          <cell r="DX287" t="e">
            <v>#DIV/0!</v>
          </cell>
          <cell r="DY287" t="e">
            <v>#DIV/0!</v>
          </cell>
        </row>
        <row r="288">
          <cell r="A288" t="str">
            <v>CE-NGN-220</v>
          </cell>
          <cell r="B288" t="str">
            <v>CE</v>
          </cell>
          <cell r="C288" t="str">
            <v>NGN</v>
          </cell>
          <cell r="D288">
            <v>220</v>
          </cell>
          <cell r="E288" t="str">
            <v>Spese Generali</v>
          </cell>
          <cell r="F288">
            <v>-1.6492E-2</v>
          </cell>
          <cell r="G288">
            <v>-6.6331999999999988E-2</v>
          </cell>
          <cell r="H288">
            <v>-0.10345900000000001</v>
          </cell>
          <cell r="I288">
            <v>-0.14659900000000001</v>
          </cell>
          <cell r="R288">
            <v>-1.6492E-2</v>
          </cell>
          <cell r="S288">
            <v>-4.9839999999999988E-2</v>
          </cell>
          <cell r="T288">
            <v>-3.7127000000000021E-2</v>
          </cell>
          <cell r="U288">
            <v>-4.3139999999999998E-2</v>
          </cell>
          <cell r="V288">
            <v>0.14659900000000001</v>
          </cell>
          <cell r="W288">
            <v>0</v>
          </cell>
          <cell r="X288">
            <v>0</v>
          </cell>
          <cell r="Y288">
            <v>0</v>
          </cell>
          <cell r="Z288">
            <v>0</v>
          </cell>
          <cell r="AA288">
            <v>0</v>
          </cell>
          <cell r="AB288">
            <v>0</v>
          </cell>
          <cell r="AC288">
            <v>0</v>
          </cell>
          <cell r="AD288">
            <v>-2.2699999999999998E-2</v>
          </cell>
          <cell r="AE288">
            <v>-3.5799999999999998E-2</v>
          </cell>
          <cell r="AF288">
            <v>-8.0099999999999991E-2</v>
          </cell>
          <cell r="AG288">
            <v>-0.12559999999999999</v>
          </cell>
          <cell r="AH288">
            <v>-0.17480000000000001</v>
          </cell>
          <cell r="AI288">
            <v>-0.22209999999999999</v>
          </cell>
          <cell r="AJ288">
            <v>-0.27439999999999998</v>
          </cell>
          <cell r="AK288">
            <v>-0.33179999999999998</v>
          </cell>
          <cell r="AL288">
            <v>-0.38069999999999998</v>
          </cell>
          <cell r="AM288">
            <v>-0.434</v>
          </cell>
          <cell r="AN288">
            <v>-0.48499999999999999</v>
          </cell>
          <cell r="AO288">
            <v>-0.5302</v>
          </cell>
          <cell r="AP288">
            <v>-2.2699999999999998E-2</v>
          </cell>
          <cell r="AQ288">
            <v>-1.3100000000000001E-2</v>
          </cell>
          <cell r="AR288">
            <v>-4.4299999999999992E-2</v>
          </cell>
          <cell r="AS288">
            <v>-4.5499999999999999E-2</v>
          </cell>
          <cell r="AT288">
            <v>-4.9200000000000021E-2</v>
          </cell>
          <cell r="AU288">
            <v>-4.7299999999999981E-2</v>
          </cell>
          <cell r="AV288">
            <v>-5.2299999999999985E-2</v>
          </cell>
          <cell r="AW288">
            <v>-5.7400000000000007E-2</v>
          </cell>
          <cell r="AX288">
            <v>-4.8899999999999999E-2</v>
          </cell>
          <cell r="AY288">
            <v>-5.3300000000000014E-2</v>
          </cell>
          <cell r="AZ288">
            <v>-5.099999999999999E-2</v>
          </cell>
          <cell r="BA288">
            <v>-4.5200000000000018E-2</v>
          </cell>
          <cell r="BN288">
            <v>0</v>
          </cell>
          <cell r="BO288">
            <v>0</v>
          </cell>
          <cell r="BP288">
            <v>0</v>
          </cell>
          <cell r="BQ288">
            <v>0</v>
          </cell>
          <cell r="BR288">
            <v>0</v>
          </cell>
          <cell r="BS288">
            <v>0</v>
          </cell>
          <cell r="BT288">
            <v>0</v>
          </cell>
          <cell r="BU288">
            <v>0</v>
          </cell>
          <cell r="BV288">
            <v>0</v>
          </cell>
          <cell r="BW288">
            <v>0</v>
          </cell>
          <cell r="BX288">
            <v>0</v>
          </cell>
          <cell r="BY288">
            <v>0</v>
          </cell>
          <cell r="CL288">
            <v>0</v>
          </cell>
          <cell r="CM288">
            <v>0</v>
          </cell>
          <cell r="CN288">
            <v>0</v>
          </cell>
          <cell r="CO288">
            <v>0</v>
          </cell>
          <cell r="CP288">
            <v>0</v>
          </cell>
          <cell r="CQ288">
            <v>0</v>
          </cell>
          <cell r="CR288">
            <v>0</v>
          </cell>
          <cell r="CS288">
            <v>0</v>
          </cell>
          <cell r="CT288">
            <v>0</v>
          </cell>
          <cell r="CU288">
            <v>0</v>
          </cell>
          <cell r="CV288">
            <v>0</v>
          </cell>
          <cell r="CW288">
            <v>0</v>
          </cell>
          <cell r="DJ288">
            <v>0</v>
          </cell>
          <cell r="DK288">
            <v>0</v>
          </cell>
          <cell r="DL288">
            <v>0</v>
          </cell>
          <cell r="DM288">
            <v>0</v>
          </cell>
          <cell r="DN288">
            <v>0</v>
          </cell>
          <cell r="DO288">
            <v>0</v>
          </cell>
          <cell r="DP288">
            <v>0</v>
          </cell>
          <cell r="DQ288">
            <v>0</v>
          </cell>
          <cell r="DR288">
            <v>0</v>
          </cell>
          <cell r="DS288">
            <v>0</v>
          </cell>
          <cell r="DT288">
            <v>0</v>
          </cell>
          <cell r="DU288">
            <v>0</v>
          </cell>
        </row>
        <row r="289">
          <cell r="A289" t="str">
            <v>CE-NGN-230</v>
          </cell>
          <cell r="B289" t="str">
            <v>CE</v>
          </cell>
          <cell r="C289" t="str">
            <v>NGN</v>
          </cell>
          <cell r="D289">
            <v>230</v>
          </cell>
          <cell r="E289" t="str">
            <v>Risultato Operativo pre IAS</v>
          </cell>
          <cell r="F289">
            <v>6.016999999999998E-3</v>
          </cell>
          <cell r="G289">
            <v>3.694981000000043E-2</v>
          </cell>
          <cell r="H289">
            <v>0.11480425000000001</v>
          </cell>
          <cell r="I289">
            <v>0.1839099599999994</v>
          </cell>
          <cell r="J289">
            <v>0</v>
          </cell>
          <cell r="K289">
            <v>0</v>
          </cell>
          <cell r="L289">
            <v>0</v>
          </cell>
          <cell r="M289">
            <v>0</v>
          </cell>
          <cell r="N289">
            <v>0</v>
          </cell>
          <cell r="O289">
            <v>0</v>
          </cell>
          <cell r="P289">
            <v>0</v>
          </cell>
          <cell r="Q289">
            <v>0</v>
          </cell>
          <cell r="R289">
            <v>6.016999999999998E-3</v>
          </cell>
          <cell r="S289">
            <v>3.0932810000000387E-2</v>
          </cell>
          <cell r="T289">
            <v>7.7854439999999581E-2</v>
          </cell>
          <cell r="U289">
            <v>6.9105709999999418E-2</v>
          </cell>
          <cell r="V289">
            <v>-0.1839099599999994</v>
          </cell>
          <cell r="W289">
            <v>0</v>
          </cell>
          <cell r="X289">
            <v>0</v>
          </cell>
          <cell r="Y289">
            <v>0</v>
          </cell>
          <cell r="Z289">
            <v>0</v>
          </cell>
          <cell r="AA289">
            <v>0</v>
          </cell>
          <cell r="AB289">
            <v>0</v>
          </cell>
          <cell r="AC289">
            <v>0</v>
          </cell>
          <cell r="AD289">
            <v>1.5700000000000019E-2</v>
          </cell>
          <cell r="AE289">
            <v>1.9100000000000047E-2</v>
          </cell>
          <cell r="AF289">
            <v>6.0399999999999912E-2</v>
          </cell>
          <cell r="AG289">
            <v>0.11040000000000022</v>
          </cell>
          <cell r="AH289">
            <v>0.18239999999999995</v>
          </cell>
          <cell r="AI289">
            <v>0.2578999999999998</v>
          </cell>
          <cell r="AJ289">
            <v>0.3290000000000004</v>
          </cell>
          <cell r="AK289">
            <v>0.36519999999999941</v>
          </cell>
          <cell r="AL289">
            <v>0.43510000000000076</v>
          </cell>
          <cell r="AM289">
            <v>0.50450000000000084</v>
          </cell>
          <cell r="AN289">
            <v>0.57080000000000142</v>
          </cell>
          <cell r="AO289">
            <v>0.62000000000000033</v>
          </cell>
          <cell r="AP289">
            <v>1.5700000000000019E-2</v>
          </cell>
          <cell r="AQ289">
            <v>3.4000000000000349E-3</v>
          </cell>
          <cell r="AR289">
            <v>4.1299999999999865E-2</v>
          </cell>
          <cell r="AS289">
            <v>5.0000000000000308E-2</v>
          </cell>
          <cell r="AT289">
            <v>7.1999999999999731E-2</v>
          </cell>
          <cell r="AU289">
            <v>7.549999999999979E-2</v>
          </cell>
          <cell r="AV289">
            <v>7.1100000000000607E-2</v>
          </cell>
          <cell r="AW289">
            <v>3.6199999999999094E-2</v>
          </cell>
          <cell r="AX289">
            <v>6.9900000000001378E-2</v>
          </cell>
          <cell r="AY289">
            <v>6.9400000000000073E-2</v>
          </cell>
          <cell r="AZ289">
            <v>6.630000000000047E-2</v>
          </cell>
          <cell r="BA289">
            <v>4.9199999999998856E-2</v>
          </cell>
          <cell r="BB289">
            <v>0</v>
          </cell>
          <cell r="BC289">
            <v>0</v>
          </cell>
          <cell r="BD289">
            <v>0</v>
          </cell>
          <cell r="BE289">
            <v>0</v>
          </cell>
          <cell r="BF289">
            <v>0</v>
          </cell>
          <cell r="BG289">
            <v>0</v>
          </cell>
          <cell r="BH289">
            <v>0</v>
          </cell>
          <cell r="BI289">
            <v>0</v>
          </cell>
          <cell r="BJ289">
            <v>0</v>
          </cell>
          <cell r="BK289">
            <v>0</v>
          </cell>
          <cell r="BL289">
            <v>0</v>
          </cell>
          <cell r="BM289">
            <v>0</v>
          </cell>
          <cell r="BN289">
            <v>0</v>
          </cell>
          <cell r="BO289">
            <v>0</v>
          </cell>
          <cell r="BP289">
            <v>0</v>
          </cell>
          <cell r="BQ289">
            <v>0</v>
          </cell>
          <cell r="BR289">
            <v>0</v>
          </cell>
          <cell r="BS289">
            <v>0</v>
          </cell>
          <cell r="BT289">
            <v>0</v>
          </cell>
          <cell r="BU289">
            <v>0</v>
          </cell>
          <cell r="BV289">
            <v>0</v>
          </cell>
          <cell r="BW289">
            <v>0</v>
          </cell>
          <cell r="BX289">
            <v>0</v>
          </cell>
          <cell r="BY289">
            <v>0</v>
          </cell>
          <cell r="BZ289">
            <v>0</v>
          </cell>
          <cell r="CA289">
            <v>0</v>
          </cell>
          <cell r="CB289">
            <v>0</v>
          </cell>
          <cell r="CC289">
            <v>0</v>
          </cell>
          <cell r="CD289">
            <v>0</v>
          </cell>
          <cell r="CE289">
            <v>0</v>
          </cell>
          <cell r="CF289">
            <v>0</v>
          </cell>
          <cell r="CG289">
            <v>0</v>
          </cell>
          <cell r="CH289">
            <v>0</v>
          </cell>
          <cell r="CI289">
            <v>0</v>
          </cell>
          <cell r="CJ289">
            <v>0</v>
          </cell>
          <cell r="CK289">
            <v>0</v>
          </cell>
          <cell r="CL289">
            <v>0</v>
          </cell>
          <cell r="CM289">
            <v>0</v>
          </cell>
          <cell r="CN289">
            <v>0</v>
          </cell>
          <cell r="CO289">
            <v>0</v>
          </cell>
          <cell r="CP289">
            <v>0</v>
          </cell>
          <cell r="CQ289">
            <v>0</v>
          </cell>
          <cell r="CR289">
            <v>0</v>
          </cell>
          <cell r="CS289">
            <v>0</v>
          </cell>
          <cell r="CT289">
            <v>0</v>
          </cell>
          <cell r="CU289">
            <v>0</v>
          </cell>
          <cell r="CV289">
            <v>0</v>
          </cell>
          <cell r="CW289">
            <v>0</v>
          </cell>
          <cell r="CX289">
            <v>0</v>
          </cell>
          <cell r="CY289">
            <v>0</v>
          </cell>
          <cell r="CZ289">
            <v>0</v>
          </cell>
          <cell r="DA289">
            <v>0</v>
          </cell>
          <cell r="DB289">
            <v>0</v>
          </cell>
          <cell r="DC289">
            <v>0</v>
          </cell>
          <cell r="DD289">
            <v>0</v>
          </cell>
          <cell r="DE289">
            <v>0</v>
          </cell>
          <cell r="DF289">
            <v>0</v>
          </cell>
          <cell r="DG289">
            <v>0</v>
          </cell>
          <cell r="DH289">
            <v>0</v>
          </cell>
          <cell r="DI289">
            <v>0</v>
          </cell>
          <cell r="DJ289">
            <v>0</v>
          </cell>
          <cell r="DK289">
            <v>0</v>
          </cell>
          <cell r="DL289">
            <v>0</v>
          </cell>
          <cell r="DM289">
            <v>0</v>
          </cell>
          <cell r="DN289">
            <v>0</v>
          </cell>
          <cell r="DO289">
            <v>0</v>
          </cell>
          <cell r="DP289">
            <v>0</v>
          </cell>
          <cell r="DQ289">
            <v>0</v>
          </cell>
          <cell r="DR289">
            <v>0</v>
          </cell>
          <cell r="DS289">
            <v>0</v>
          </cell>
          <cell r="DT289">
            <v>0</v>
          </cell>
          <cell r="DU289">
            <v>0</v>
          </cell>
          <cell r="DV289">
            <v>0</v>
          </cell>
          <cell r="DW289">
            <v>0</v>
          </cell>
          <cell r="DX289">
            <v>0</v>
          </cell>
          <cell r="DY289">
            <v>0</v>
          </cell>
        </row>
        <row r="290">
          <cell r="A290" t="str">
            <v>CE-NGN-240</v>
          </cell>
          <cell r="B290" t="str">
            <v>CE</v>
          </cell>
          <cell r="C290" t="str">
            <v>NGN</v>
          </cell>
          <cell r="D290">
            <v>240</v>
          </cell>
          <cell r="E290" t="str">
            <v>RO % pre-IAS</v>
          </cell>
          <cell r="F290">
            <v>2.575781574407424E-2</v>
          </cell>
          <cell r="G290">
            <v>3.1900257336685035E-2</v>
          </cell>
          <cell r="H290">
            <v>6.3810815229301321E-2</v>
          </cell>
          <cell r="I290">
            <v>7.0306113980184923E-2</v>
          </cell>
          <cell r="J290" t="e">
            <v>#DIV/0!</v>
          </cell>
          <cell r="K290" t="e">
            <v>#DIV/0!</v>
          </cell>
          <cell r="L290" t="e">
            <v>#DIV/0!</v>
          </cell>
          <cell r="M290" t="e">
            <v>#DIV/0!</v>
          </cell>
          <cell r="N290" t="e">
            <v>#DIV/0!</v>
          </cell>
          <cell r="O290" t="e">
            <v>#DIV/0!</v>
          </cell>
          <cell r="P290" t="e">
            <v>#DIV/0!</v>
          </cell>
          <cell r="Q290" t="e">
            <v>#DIV/0!</v>
          </cell>
          <cell r="R290">
            <v>2.575781574407424E-2</v>
          </cell>
          <cell r="S290">
            <v>3.3451981371848495E-2</v>
          </cell>
          <cell r="T290">
            <v>0.12148758612799118</v>
          </cell>
          <cell r="U290">
            <v>8.4614619539392727E-2</v>
          </cell>
          <cell r="V290">
            <v>7.0306113980184923E-2</v>
          </cell>
          <cell r="W290" t="e">
            <v>#DIV/0!</v>
          </cell>
          <cell r="X290" t="e">
            <v>#DIV/0!</v>
          </cell>
          <cell r="Y290" t="e">
            <v>#DIV/0!</v>
          </cell>
          <cell r="Z290" t="e">
            <v>#DIV/0!</v>
          </cell>
          <cell r="AA290" t="e">
            <v>#DIV/0!</v>
          </cell>
          <cell r="AB290" t="e">
            <v>#DIV/0!</v>
          </cell>
          <cell r="AC290" t="e">
            <v>#DIV/0!</v>
          </cell>
          <cell r="AD290">
            <v>4.1611449774715127E-2</v>
          </cell>
          <cell r="AE290">
            <v>3.2367395356719279E-2</v>
          </cell>
          <cell r="AF290">
            <v>4.0960260409602545E-2</v>
          </cell>
          <cell r="AG290">
            <v>4.7028753993610312E-2</v>
          </cell>
          <cell r="AH290">
            <v>5.4863743006677484E-2</v>
          </cell>
          <cell r="AI290">
            <v>6.0171251254053752E-2</v>
          </cell>
          <cell r="AJ290">
            <v>6.2390958052036788E-2</v>
          </cell>
          <cell r="AK290">
            <v>5.830047413036181E-2</v>
          </cell>
          <cell r="AL290">
            <v>6.0348414657826949E-2</v>
          </cell>
          <cell r="AM290">
            <v>6.1516138079038281E-2</v>
          </cell>
          <cell r="AN290">
            <v>6.2364111136604644E-2</v>
          </cell>
          <cell r="AO290">
            <v>6.2000000000000034E-2</v>
          </cell>
          <cell r="AP290">
            <v>4.1611449774715127E-2</v>
          </cell>
          <cell r="AQ290">
            <v>1.5977443609022719E-2</v>
          </cell>
          <cell r="AR290">
            <v>4.6693046919163227E-2</v>
          </cell>
          <cell r="AS290">
            <v>5.7280329934700759E-2</v>
          </cell>
          <cell r="AT290">
            <v>7.3687442431685346E-2</v>
          </cell>
          <cell r="AU290">
            <v>7.8523140925636767E-2</v>
          </cell>
          <cell r="AV290">
            <v>7.2029176375241227E-2</v>
          </cell>
          <cell r="AW290">
            <v>3.6532445251790391E-2</v>
          </cell>
          <cell r="AX290">
            <v>7.3913503225125674E-2</v>
          </cell>
          <cell r="AY290">
            <v>7.0009078987188625E-2</v>
          </cell>
          <cell r="AZ290">
            <v>6.9672131147541408E-2</v>
          </cell>
          <cell r="BA290">
            <v>5.806680042487776E-2</v>
          </cell>
          <cell r="BB290" t="e">
            <v>#DIV/0!</v>
          </cell>
          <cell r="BC290" t="e">
            <v>#DIV/0!</v>
          </cell>
          <cell r="BD290" t="e">
            <v>#DIV/0!</v>
          </cell>
          <cell r="BE290" t="e">
            <v>#DIV/0!</v>
          </cell>
          <cell r="BF290" t="e">
            <v>#DIV/0!</v>
          </cell>
          <cell r="BG290" t="e">
            <v>#DIV/0!</v>
          </cell>
          <cell r="BH290" t="e">
            <v>#DIV/0!</v>
          </cell>
          <cell r="BI290" t="e">
            <v>#DIV/0!</v>
          </cell>
          <cell r="BJ290" t="e">
            <v>#DIV/0!</v>
          </cell>
          <cell r="BK290" t="e">
            <v>#DIV/0!</v>
          </cell>
          <cell r="BL290" t="e">
            <v>#DIV/0!</v>
          </cell>
          <cell r="BM290" t="e">
            <v>#DIV/0!</v>
          </cell>
          <cell r="BN290" t="e">
            <v>#DIV/0!</v>
          </cell>
          <cell r="BO290" t="e">
            <v>#DIV/0!</v>
          </cell>
          <cell r="BP290" t="e">
            <v>#DIV/0!</v>
          </cell>
          <cell r="BQ290" t="e">
            <v>#DIV/0!</v>
          </cell>
          <cell r="BR290" t="e">
            <v>#DIV/0!</v>
          </cell>
          <cell r="BS290" t="e">
            <v>#DIV/0!</v>
          </cell>
          <cell r="BT290" t="e">
            <v>#DIV/0!</v>
          </cell>
          <cell r="BU290" t="e">
            <v>#DIV/0!</v>
          </cell>
          <cell r="BV290" t="e">
            <v>#DIV/0!</v>
          </cell>
          <cell r="BW290" t="e">
            <v>#DIV/0!</v>
          </cell>
          <cell r="BX290" t="e">
            <v>#DIV/0!</v>
          </cell>
          <cell r="BY290" t="e">
            <v>#DIV/0!</v>
          </cell>
          <cell r="BZ290" t="e">
            <v>#DIV/0!</v>
          </cell>
          <cell r="CA290" t="e">
            <v>#DIV/0!</v>
          </cell>
          <cell r="CB290" t="e">
            <v>#DIV/0!</v>
          </cell>
          <cell r="CC290" t="e">
            <v>#DIV/0!</v>
          </cell>
          <cell r="CD290" t="e">
            <v>#DIV/0!</v>
          </cell>
          <cell r="CE290" t="e">
            <v>#DIV/0!</v>
          </cell>
          <cell r="CF290" t="e">
            <v>#DIV/0!</v>
          </cell>
          <cell r="CG290" t="e">
            <v>#DIV/0!</v>
          </cell>
          <cell r="CH290" t="e">
            <v>#DIV/0!</v>
          </cell>
          <cell r="CI290" t="e">
            <v>#DIV/0!</v>
          </cell>
          <cell r="CJ290" t="e">
            <v>#DIV/0!</v>
          </cell>
          <cell r="CK290" t="e">
            <v>#DIV/0!</v>
          </cell>
          <cell r="CL290" t="e">
            <v>#DIV/0!</v>
          </cell>
          <cell r="CM290" t="e">
            <v>#DIV/0!</v>
          </cell>
          <cell r="CN290" t="e">
            <v>#DIV/0!</v>
          </cell>
          <cell r="CO290" t="e">
            <v>#DIV/0!</v>
          </cell>
          <cell r="CP290" t="e">
            <v>#DIV/0!</v>
          </cell>
          <cell r="CQ290" t="e">
            <v>#DIV/0!</v>
          </cell>
          <cell r="CR290" t="e">
            <v>#DIV/0!</v>
          </cell>
          <cell r="CS290" t="e">
            <v>#DIV/0!</v>
          </cell>
          <cell r="CT290" t="e">
            <v>#DIV/0!</v>
          </cell>
          <cell r="CU290" t="e">
            <v>#DIV/0!</v>
          </cell>
          <cell r="CV290" t="e">
            <v>#DIV/0!</v>
          </cell>
          <cell r="CW290" t="e">
            <v>#DIV/0!</v>
          </cell>
          <cell r="CX290" t="e">
            <v>#DIV/0!</v>
          </cell>
          <cell r="CY290" t="e">
            <v>#DIV/0!</v>
          </cell>
          <cell r="CZ290" t="e">
            <v>#DIV/0!</v>
          </cell>
          <cell r="DA290" t="e">
            <v>#DIV/0!</v>
          </cell>
          <cell r="DB290" t="e">
            <v>#DIV/0!</v>
          </cell>
          <cell r="DC290" t="e">
            <v>#DIV/0!</v>
          </cell>
          <cell r="DD290" t="e">
            <v>#DIV/0!</v>
          </cell>
          <cell r="DE290" t="e">
            <v>#DIV/0!</v>
          </cell>
          <cell r="DF290" t="e">
            <v>#DIV/0!</v>
          </cell>
          <cell r="DG290" t="e">
            <v>#DIV/0!</v>
          </cell>
          <cell r="DH290" t="e">
            <v>#DIV/0!</v>
          </cell>
          <cell r="DI290" t="e">
            <v>#DIV/0!</v>
          </cell>
          <cell r="DJ290" t="e">
            <v>#DIV/0!</v>
          </cell>
          <cell r="DK290" t="e">
            <v>#DIV/0!</v>
          </cell>
          <cell r="DL290" t="e">
            <v>#DIV/0!</v>
          </cell>
          <cell r="DM290" t="e">
            <v>#DIV/0!</v>
          </cell>
          <cell r="DN290" t="e">
            <v>#DIV/0!</v>
          </cell>
          <cell r="DO290" t="e">
            <v>#DIV/0!</v>
          </cell>
          <cell r="DP290" t="e">
            <v>#DIV/0!</v>
          </cell>
          <cell r="DQ290" t="e">
            <v>#DIV/0!</v>
          </cell>
          <cell r="DR290" t="e">
            <v>#DIV/0!</v>
          </cell>
          <cell r="DS290" t="e">
            <v>#DIV/0!</v>
          </cell>
          <cell r="DT290" t="e">
            <v>#DIV/0!</v>
          </cell>
          <cell r="DU290" t="e">
            <v>#DIV/0!</v>
          </cell>
        </row>
        <row r="291">
          <cell r="A291" t="str">
            <v>CE-NGN-250</v>
          </cell>
          <cell r="B291" t="str">
            <v>CE</v>
          </cell>
          <cell r="C291" t="str">
            <v>NGN</v>
          </cell>
          <cell r="D291">
            <v>250</v>
          </cell>
          <cell r="E291" t="str">
            <v>Poste Straordinarie</v>
          </cell>
          <cell r="F291">
            <v>-1.243E-3</v>
          </cell>
          <cell r="G291">
            <v>-1.2003999999999999E-2</v>
          </cell>
          <cell r="H291">
            <v>-1.55E-2</v>
          </cell>
          <cell r="I291">
            <v>-1.9056E-2</v>
          </cell>
          <cell r="R291">
            <v>-1.243E-3</v>
          </cell>
          <cell r="S291">
            <v>-1.0761E-2</v>
          </cell>
          <cell r="T291">
            <v>-3.4960000000000008E-3</v>
          </cell>
          <cell r="U291">
            <v>-3.5560000000000001E-3</v>
          </cell>
          <cell r="V291">
            <v>1.9056E-2</v>
          </cell>
          <cell r="W291">
            <v>0</v>
          </cell>
          <cell r="X291">
            <v>0</v>
          </cell>
          <cell r="Y291">
            <v>0</v>
          </cell>
          <cell r="Z291">
            <v>0</v>
          </cell>
          <cell r="AA291">
            <v>0</v>
          </cell>
          <cell r="AB291">
            <v>0</v>
          </cell>
          <cell r="AC291">
            <v>0</v>
          </cell>
          <cell r="AD291">
            <v>-2.2000000000000001E-3</v>
          </cell>
          <cell r="AE291">
            <v>-3.3E-3</v>
          </cell>
          <cell r="AF291">
            <v>-7.7999999999999996E-3</v>
          </cell>
          <cell r="AG291">
            <v>-1.2E-2</v>
          </cell>
          <cell r="AH291">
            <v>-1.66E-2</v>
          </cell>
          <cell r="AI291">
            <v>-2.1100000000000001E-2</v>
          </cell>
          <cell r="AJ291">
            <v>-2.58E-2</v>
          </cell>
          <cell r="AK291">
            <v>-3.39E-2</v>
          </cell>
          <cell r="AL291">
            <v>-3.8299999999999994E-2</v>
          </cell>
          <cell r="AM291">
            <v>-4.2700000000000002E-2</v>
          </cell>
          <cell r="AN291">
            <v>-4.7399999999999998E-2</v>
          </cell>
          <cell r="AO291">
            <v>-5.1799999999999999E-2</v>
          </cell>
          <cell r="AP291">
            <v>-2.2000000000000001E-3</v>
          </cell>
          <cell r="AQ291">
            <v>-1.0999999999999998E-3</v>
          </cell>
          <cell r="AR291">
            <v>-4.4999999999999997E-3</v>
          </cell>
          <cell r="AS291">
            <v>-4.2000000000000006E-3</v>
          </cell>
          <cell r="AT291">
            <v>-4.5999999999999999E-3</v>
          </cell>
          <cell r="AU291">
            <v>-4.5000000000000005E-3</v>
          </cell>
          <cell r="AV291">
            <v>-4.6999999999999993E-3</v>
          </cell>
          <cell r="AW291">
            <v>-8.0999999999999996E-3</v>
          </cell>
          <cell r="AX291">
            <v>-4.3999999999999942E-3</v>
          </cell>
          <cell r="AY291">
            <v>-4.4000000000000081E-3</v>
          </cell>
          <cell r="AZ291">
            <v>-4.6999999999999958E-3</v>
          </cell>
          <cell r="BA291">
            <v>-4.4000000000000011E-3</v>
          </cell>
          <cell r="BN291">
            <v>0</v>
          </cell>
          <cell r="BO291">
            <v>0</v>
          </cell>
          <cell r="BP291">
            <v>0</v>
          </cell>
          <cell r="BQ291">
            <v>0</v>
          </cell>
          <cell r="BR291">
            <v>0</v>
          </cell>
          <cell r="BS291">
            <v>0</v>
          </cell>
          <cell r="BT291">
            <v>0</v>
          </cell>
          <cell r="BU291">
            <v>0</v>
          </cell>
          <cell r="BV291">
            <v>0</v>
          </cell>
          <cell r="BW291">
            <v>0</v>
          </cell>
          <cell r="BX291">
            <v>0</v>
          </cell>
          <cell r="BY291">
            <v>0</v>
          </cell>
          <cell r="CL291">
            <v>0</v>
          </cell>
          <cell r="CM291">
            <v>0</v>
          </cell>
          <cell r="CN291">
            <v>0</v>
          </cell>
          <cell r="CO291">
            <v>0</v>
          </cell>
          <cell r="CP291">
            <v>0</v>
          </cell>
          <cell r="CQ291">
            <v>0</v>
          </cell>
          <cell r="CR291">
            <v>0</v>
          </cell>
          <cell r="CS291">
            <v>0</v>
          </cell>
          <cell r="CT291">
            <v>0</v>
          </cell>
          <cell r="CU291">
            <v>0</v>
          </cell>
          <cell r="CV291">
            <v>0</v>
          </cell>
          <cell r="CW291">
            <v>0</v>
          </cell>
          <cell r="DJ291">
            <v>0</v>
          </cell>
          <cell r="DK291">
            <v>0</v>
          </cell>
          <cell r="DL291">
            <v>0</v>
          </cell>
          <cell r="DM291">
            <v>0</v>
          </cell>
          <cell r="DN291">
            <v>0</v>
          </cell>
          <cell r="DO291">
            <v>0</v>
          </cell>
          <cell r="DP291">
            <v>0</v>
          </cell>
          <cell r="DQ291">
            <v>0</v>
          </cell>
          <cell r="DR291">
            <v>0</v>
          </cell>
          <cell r="DS291">
            <v>0</v>
          </cell>
          <cell r="DT291">
            <v>0</v>
          </cell>
          <cell r="DU291">
            <v>0</v>
          </cell>
        </row>
        <row r="292">
          <cell r="A292" t="str">
            <v>CE-NGN-260</v>
          </cell>
          <cell r="B292" t="str">
            <v>CE</v>
          </cell>
          <cell r="C292" t="str">
            <v>NGN</v>
          </cell>
          <cell r="D292">
            <v>260</v>
          </cell>
          <cell r="E292" t="str">
            <v>Risultato Operativo</v>
          </cell>
          <cell r="F292">
            <v>4.7739999999999979E-3</v>
          </cell>
          <cell r="G292">
            <v>2.4945810000000429E-2</v>
          </cell>
          <cell r="H292">
            <v>9.9304250000000011E-2</v>
          </cell>
          <cell r="I292">
            <v>0.16485395999999941</v>
          </cell>
          <cell r="J292">
            <v>0</v>
          </cell>
          <cell r="K292">
            <v>0</v>
          </cell>
          <cell r="L292">
            <v>0</v>
          </cell>
          <cell r="M292">
            <v>0</v>
          </cell>
          <cell r="N292">
            <v>0</v>
          </cell>
          <cell r="O292">
            <v>0</v>
          </cell>
          <cell r="P292">
            <v>0</v>
          </cell>
          <cell r="Q292">
            <v>0</v>
          </cell>
          <cell r="R292">
            <v>4.7739999999999979E-3</v>
          </cell>
          <cell r="S292">
            <v>2.0171810000000387E-2</v>
          </cell>
          <cell r="T292">
            <v>7.4358439999999582E-2</v>
          </cell>
          <cell r="U292">
            <v>6.5549709999999414E-2</v>
          </cell>
          <cell r="V292">
            <v>-0.16485395999999941</v>
          </cell>
          <cell r="W292">
            <v>0</v>
          </cell>
          <cell r="X292">
            <v>0</v>
          </cell>
          <cell r="Y292">
            <v>0</v>
          </cell>
          <cell r="Z292">
            <v>0</v>
          </cell>
          <cell r="AA292">
            <v>0</v>
          </cell>
          <cell r="AB292">
            <v>0</v>
          </cell>
          <cell r="AC292">
            <v>0</v>
          </cell>
          <cell r="AD292">
            <v>1.3500000000000019E-2</v>
          </cell>
          <cell r="AE292">
            <v>1.5800000000000047E-2</v>
          </cell>
          <cell r="AF292">
            <v>5.2599999999999911E-2</v>
          </cell>
          <cell r="AG292">
            <v>9.8400000000000223E-2</v>
          </cell>
          <cell r="AH292">
            <v>0.16579999999999995</v>
          </cell>
          <cell r="AI292">
            <v>0.23679999999999979</v>
          </cell>
          <cell r="AJ292">
            <v>0.30320000000000041</v>
          </cell>
          <cell r="AK292">
            <v>0.33129999999999943</v>
          </cell>
          <cell r="AL292">
            <v>0.39680000000000076</v>
          </cell>
          <cell r="AM292">
            <v>0.46180000000000082</v>
          </cell>
          <cell r="AN292">
            <v>0.52340000000000142</v>
          </cell>
          <cell r="AO292">
            <v>0.56820000000000037</v>
          </cell>
          <cell r="AP292">
            <v>1.3500000000000019E-2</v>
          </cell>
          <cell r="AQ292">
            <v>2.3000000000000351E-3</v>
          </cell>
          <cell r="AR292">
            <v>3.6799999999999868E-2</v>
          </cell>
          <cell r="AS292">
            <v>4.5800000000000306E-2</v>
          </cell>
          <cell r="AT292">
            <v>6.7399999999999738E-2</v>
          </cell>
          <cell r="AU292">
            <v>7.0999999999999786E-2</v>
          </cell>
          <cell r="AV292">
            <v>6.6400000000000611E-2</v>
          </cell>
          <cell r="AW292">
            <v>2.8099999999999094E-2</v>
          </cell>
          <cell r="AX292">
            <v>6.550000000000139E-2</v>
          </cell>
          <cell r="AY292">
            <v>6.5000000000000058E-2</v>
          </cell>
          <cell r="AZ292">
            <v>6.1600000000000474E-2</v>
          </cell>
          <cell r="BA292">
            <v>4.4799999999998855E-2</v>
          </cell>
          <cell r="BB292">
            <v>0</v>
          </cell>
          <cell r="BC292">
            <v>0</v>
          </cell>
          <cell r="BD292">
            <v>0</v>
          </cell>
          <cell r="BE292">
            <v>0</v>
          </cell>
          <cell r="BF292">
            <v>0</v>
          </cell>
          <cell r="BG292">
            <v>0</v>
          </cell>
          <cell r="BH292">
            <v>0</v>
          </cell>
          <cell r="BI292">
            <v>0</v>
          </cell>
          <cell r="BJ292">
            <v>0</v>
          </cell>
          <cell r="BK292">
            <v>0</v>
          </cell>
          <cell r="BL292">
            <v>0</v>
          </cell>
          <cell r="BM292">
            <v>-6.319515000000063E-2</v>
          </cell>
          <cell r="BN292">
            <v>0</v>
          </cell>
          <cell r="BO292">
            <v>0</v>
          </cell>
          <cell r="BP292">
            <v>0</v>
          </cell>
          <cell r="BQ292">
            <v>0</v>
          </cell>
          <cell r="BR292">
            <v>0</v>
          </cell>
          <cell r="BS292">
            <v>0</v>
          </cell>
          <cell r="BT292">
            <v>0</v>
          </cell>
          <cell r="BU292">
            <v>0</v>
          </cell>
          <cell r="BV292">
            <v>0</v>
          </cell>
          <cell r="BW292">
            <v>0</v>
          </cell>
          <cell r="BX292">
            <v>0</v>
          </cell>
          <cell r="BY292">
            <v>0</v>
          </cell>
          <cell r="BZ292">
            <v>0</v>
          </cell>
          <cell r="CA292">
            <v>0</v>
          </cell>
          <cell r="CB292">
            <v>0</v>
          </cell>
          <cell r="CC292">
            <v>0</v>
          </cell>
          <cell r="CD292">
            <v>0</v>
          </cell>
          <cell r="CE292">
            <v>0</v>
          </cell>
          <cell r="CF292">
            <v>0</v>
          </cell>
          <cell r="CG292">
            <v>0</v>
          </cell>
          <cell r="CH292">
            <v>0</v>
          </cell>
          <cell r="CI292">
            <v>0</v>
          </cell>
          <cell r="CJ292">
            <v>0</v>
          </cell>
          <cell r="CK292">
            <v>0</v>
          </cell>
          <cell r="CL292">
            <v>0</v>
          </cell>
          <cell r="CM292">
            <v>0</v>
          </cell>
          <cell r="CN292">
            <v>0</v>
          </cell>
          <cell r="CO292">
            <v>0</v>
          </cell>
          <cell r="CP292">
            <v>0</v>
          </cell>
          <cell r="CQ292">
            <v>0</v>
          </cell>
          <cell r="CR292">
            <v>0</v>
          </cell>
          <cell r="CS292">
            <v>0</v>
          </cell>
          <cell r="CT292">
            <v>0</v>
          </cell>
          <cell r="CU292">
            <v>0</v>
          </cell>
          <cell r="CV292">
            <v>0</v>
          </cell>
          <cell r="CW292">
            <v>0</v>
          </cell>
          <cell r="CX292">
            <v>0</v>
          </cell>
          <cell r="CY292">
            <v>0</v>
          </cell>
          <cell r="CZ292">
            <v>0</v>
          </cell>
          <cell r="DA292">
            <v>0</v>
          </cell>
          <cell r="DB292">
            <v>0</v>
          </cell>
          <cell r="DC292">
            <v>0</v>
          </cell>
          <cell r="DD292">
            <v>0</v>
          </cell>
          <cell r="DE292">
            <v>0</v>
          </cell>
          <cell r="DF292">
            <v>0</v>
          </cell>
          <cell r="DG292">
            <v>0</v>
          </cell>
          <cell r="DH292">
            <v>0</v>
          </cell>
          <cell r="DI292">
            <v>0</v>
          </cell>
          <cell r="DJ292">
            <v>0</v>
          </cell>
          <cell r="DK292">
            <v>0</v>
          </cell>
          <cell r="DL292">
            <v>0</v>
          </cell>
          <cell r="DM292">
            <v>0</v>
          </cell>
          <cell r="DN292">
            <v>0</v>
          </cell>
          <cell r="DO292">
            <v>0</v>
          </cell>
          <cell r="DP292">
            <v>0</v>
          </cell>
          <cell r="DQ292">
            <v>0</v>
          </cell>
          <cell r="DR292">
            <v>0</v>
          </cell>
          <cell r="DS292">
            <v>0</v>
          </cell>
          <cell r="DT292">
            <v>0</v>
          </cell>
          <cell r="DU292">
            <v>0</v>
          </cell>
        </row>
        <row r="293">
          <cell r="A293" t="str">
            <v>CE-NGN-270</v>
          </cell>
          <cell r="B293" t="str">
            <v>CE</v>
          </cell>
          <cell r="C293" t="str">
            <v>NGN</v>
          </cell>
          <cell r="D293">
            <v>270</v>
          </cell>
          <cell r="E293" t="str">
            <v>RO%</v>
          </cell>
          <cell r="F293">
            <v>2.04367313216238E-2</v>
          </cell>
          <cell r="G293">
            <v>2.1536721257079682E-2</v>
          </cell>
          <cell r="H293">
            <v>5.5195562431132522E-2</v>
          </cell>
          <cell r="I293">
            <v>6.3021281184797412E-2</v>
          </cell>
          <cell r="J293" t="e">
            <v>#DIV/0!</v>
          </cell>
          <cell r="K293" t="e">
            <v>#DIV/0!</v>
          </cell>
          <cell r="L293" t="e">
            <v>#DIV/0!</v>
          </cell>
          <cell r="M293" t="e">
            <v>#DIV/0!</v>
          </cell>
          <cell r="N293" t="e">
            <v>#DIV/0!</v>
          </cell>
          <cell r="O293" t="e">
            <v>#DIV/0!</v>
          </cell>
          <cell r="P293" t="e">
            <v>#DIV/0!</v>
          </cell>
          <cell r="Q293" t="e">
            <v>#DIV/0!</v>
          </cell>
          <cell r="R293">
            <v>2.04367313216238E-2</v>
          </cell>
          <cell r="S293">
            <v>2.1814604374981509E-2</v>
          </cell>
          <cell r="T293">
            <v>0.11603226975678026</v>
          </cell>
          <cell r="U293">
            <v>8.0260571413961646E-2</v>
          </cell>
          <cell r="V293">
            <v>6.3021281184797412E-2</v>
          </cell>
          <cell r="W293" t="e">
            <v>#DIV/0!</v>
          </cell>
          <cell r="X293" t="e">
            <v>#DIV/0!</v>
          </cell>
          <cell r="Y293" t="e">
            <v>#DIV/0!</v>
          </cell>
          <cell r="Z293" t="e">
            <v>#DIV/0!</v>
          </cell>
          <cell r="AA293" t="e">
            <v>#DIV/0!</v>
          </cell>
          <cell r="AB293" t="e">
            <v>#DIV/0!</v>
          </cell>
          <cell r="AC293" t="e">
            <v>#DIV/0!</v>
          </cell>
          <cell r="AD293">
            <v>3.5780545984627668E-2</v>
          </cell>
          <cell r="AE293">
            <v>2.6775122860532189E-2</v>
          </cell>
          <cell r="AF293">
            <v>3.5670690356706843E-2</v>
          </cell>
          <cell r="AG293">
            <v>4.1916932907348332E-2</v>
          </cell>
          <cell r="AH293">
            <v>4.9870661132166261E-2</v>
          </cell>
          <cell r="AI293">
            <v>5.5248360980845006E-2</v>
          </cell>
          <cell r="AJ293">
            <v>5.7498293256466736E-2</v>
          </cell>
          <cell r="AK293">
            <v>5.2888683130856692E-2</v>
          </cell>
          <cell r="AL293">
            <v>5.5036200726788644E-2</v>
          </cell>
          <cell r="AM293">
            <v>5.6309519454707392E-2</v>
          </cell>
          <cell r="AN293">
            <v>5.7185311438155008E-2</v>
          </cell>
          <cell r="AO293">
            <v>5.6820000000000037E-2</v>
          </cell>
          <cell r="AP293">
            <v>3.5780545984627668E-2</v>
          </cell>
          <cell r="AQ293">
            <v>1.0808270676691892E-2</v>
          </cell>
          <cell r="AR293">
            <v>4.1605426794799179E-2</v>
          </cell>
          <cell r="AS293">
            <v>5.2468782220185924E-2</v>
          </cell>
          <cell r="AT293">
            <v>6.8979633609661001E-2</v>
          </cell>
          <cell r="AU293">
            <v>7.384295371814846E-2</v>
          </cell>
          <cell r="AV293">
            <v>6.7267754026948248E-2</v>
          </cell>
          <cell r="AW293">
            <v>2.8358058330809465E-2</v>
          </cell>
          <cell r="AX293">
            <v>6.9260864967750191E-2</v>
          </cell>
          <cell r="AY293">
            <v>6.5570463028346682E-2</v>
          </cell>
          <cell r="AZ293">
            <v>6.4733081126524192E-2</v>
          </cell>
          <cell r="BA293">
            <v>5.2873834533221899E-2</v>
          </cell>
          <cell r="BB293" t="e">
            <v>#DIV/0!</v>
          </cell>
          <cell r="BC293" t="e">
            <v>#DIV/0!</v>
          </cell>
          <cell r="BD293" t="e">
            <v>#DIV/0!</v>
          </cell>
          <cell r="BE293" t="e">
            <v>#DIV/0!</v>
          </cell>
          <cell r="BF293" t="e">
            <v>#DIV/0!</v>
          </cell>
          <cell r="BG293" t="e">
            <v>#DIV/0!</v>
          </cell>
          <cell r="BH293" t="e">
            <v>#DIV/0!</v>
          </cell>
          <cell r="BI293" t="e">
            <v>#DIV/0!</v>
          </cell>
          <cell r="BJ293" t="e">
            <v>#DIV/0!</v>
          </cell>
          <cell r="BK293" t="e">
            <v>#DIV/0!</v>
          </cell>
          <cell r="BL293" t="e">
            <v>#DIV/0!</v>
          </cell>
          <cell r="BN293" t="e">
            <v>#DIV/0!</v>
          </cell>
          <cell r="BO293" t="e">
            <v>#DIV/0!</v>
          </cell>
          <cell r="BP293" t="e">
            <v>#DIV/0!</v>
          </cell>
          <cell r="BQ293" t="e">
            <v>#DIV/0!</v>
          </cell>
          <cell r="BR293" t="e">
            <v>#DIV/0!</v>
          </cell>
          <cell r="BS293" t="e">
            <v>#DIV/0!</v>
          </cell>
          <cell r="BT293" t="e">
            <v>#DIV/0!</v>
          </cell>
          <cell r="BU293" t="e">
            <v>#DIV/0!</v>
          </cell>
          <cell r="BV293" t="e">
            <v>#DIV/0!</v>
          </cell>
          <cell r="BW293" t="e">
            <v>#DIV/0!</v>
          </cell>
          <cell r="BX293" t="e">
            <v>#DIV/0!</v>
          </cell>
          <cell r="BY293" t="e">
            <v>#DIV/0!</v>
          </cell>
          <cell r="BZ293" t="e">
            <v>#DIV/0!</v>
          </cell>
          <cell r="CA293" t="e">
            <v>#DIV/0!</v>
          </cell>
          <cell r="CB293" t="e">
            <v>#DIV/0!</v>
          </cell>
          <cell r="CC293" t="e">
            <v>#DIV/0!</v>
          </cell>
          <cell r="CD293" t="e">
            <v>#DIV/0!</v>
          </cell>
          <cell r="CE293" t="e">
            <v>#DIV/0!</v>
          </cell>
          <cell r="CF293" t="e">
            <v>#DIV/0!</v>
          </cell>
          <cell r="CG293" t="e">
            <v>#DIV/0!</v>
          </cell>
          <cell r="CH293" t="e">
            <v>#DIV/0!</v>
          </cell>
          <cell r="CI293" t="e">
            <v>#DIV/0!</v>
          </cell>
          <cell r="CJ293" t="e">
            <v>#DIV/0!</v>
          </cell>
          <cell r="CK293" t="e">
            <v>#DIV/0!</v>
          </cell>
          <cell r="CL293" t="e">
            <v>#DIV/0!</v>
          </cell>
          <cell r="CM293" t="e">
            <v>#DIV/0!</v>
          </cell>
          <cell r="CN293" t="e">
            <v>#DIV/0!</v>
          </cell>
          <cell r="CO293" t="e">
            <v>#DIV/0!</v>
          </cell>
          <cell r="CP293" t="e">
            <v>#DIV/0!</v>
          </cell>
          <cell r="CQ293" t="e">
            <v>#DIV/0!</v>
          </cell>
          <cell r="CR293" t="e">
            <v>#DIV/0!</v>
          </cell>
          <cell r="CS293" t="e">
            <v>#DIV/0!</v>
          </cell>
          <cell r="CT293" t="e">
            <v>#DIV/0!</v>
          </cell>
          <cell r="CU293" t="e">
            <v>#DIV/0!</v>
          </cell>
          <cell r="CV293" t="e">
            <v>#DIV/0!</v>
          </cell>
          <cell r="CW293" t="e">
            <v>#DIV/0!</v>
          </cell>
          <cell r="CX293" t="e">
            <v>#DIV/0!</v>
          </cell>
          <cell r="CY293" t="e">
            <v>#DIV/0!</v>
          </cell>
          <cell r="CZ293" t="e">
            <v>#DIV/0!</v>
          </cell>
          <cell r="DA293" t="e">
            <v>#DIV/0!</v>
          </cell>
          <cell r="DB293" t="e">
            <v>#DIV/0!</v>
          </cell>
          <cell r="DC293" t="e">
            <v>#DIV/0!</v>
          </cell>
          <cell r="DD293" t="e">
            <v>#DIV/0!</v>
          </cell>
          <cell r="DE293" t="e">
            <v>#DIV/0!</v>
          </cell>
          <cell r="DF293" t="e">
            <v>#DIV/0!</v>
          </cell>
          <cell r="DG293" t="e">
            <v>#DIV/0!</v>
          </cell>
          <cell r="DH293" t="e">
            <v>#DIV/0!</v>
          </cell>
          <cell r="DI293" t="e">
            <v>#DIV/0!</v>
          </cell>
          <cell r="DJ293" t="e">
            <v>#DIV/0!</v>
          </cell>
          <cell r="DK293" t="e">
            <v>#DIV/0!</v>
          </cell>
          <cell r="DL293" t="e">
            <v>#DIV/0!</v>
          </cell>
          <cell r="DM293" t="e">
            <v>#DIV/0!</v>
          </cell>
          <cell r="DN293" t="e">
            <v>#DIV/0!</v>
          </cell>
          <cell r="DO293" t="e">
            <v>#DIV/0!</v>
          </cell>
          <cell r="DP293" t="e">
            <v>#DIV/0!</v>
          </cell>
          <cell r="DQ293" t="e">
            <v>#DIV/0!</v>
          </cell>
          <cell r="DR293" t="e">
            <v>#DIV/0!</v>
          </cell>
          <cell r="DS293" t="e">
            <v>#DIV/0!</v>
          </cell>
          <cell r="DT293" t="e">
            <v>#DIV/0!</v>
          </cell>
          <cell r="DU293" t="e">
            <v>#DIV/0!</v>
          </cell>
        </row>
        <row r="294">
          <cell r="A294" t="str">
            <v>CE-NETWOR-100</v>
          </cell>
          <cell r="B294" t="str">
            <v>CE</v>
          </cell>
          <cell r="C294" t="str">
            <v>NETWOR</v>
          </cell>
          <cell r="D294">
            <v>100</v>
          </cell>
          <cell r="E294" t="str">
            <v>Valore della Produzione</v>
          </cell>
          <cell r="R294">
            <v>0</v>
          </cell>
          <cell r="S294">
            <v>0</v>
          </cell>
          <cell r="T294">
            <v>0</v>
          </cell>
          <cell r="U294">
            <v>0</v>
          </cell>
          <cell r="V294">
            <v>0</v>
          </cell>
          <cell r="W294">
            <v>0</v>
          </cell>
          <cell r="X294">
            <v>0</v>
          </cell>
          <cell r="Y294">
            <v>0</v>
          </cell>
          <cell r="Z294">
            <v>0</v>
          </cell>
          <cell r="AA294">
            <v>0</v>
          </cell>
          <cell r="AB294">
            <v>0</v>
          </cell>
          <cell r="AC294">
            <v>0</v>
          </cell>
          <cell r="AP294">
            <v>0</v>
          </cell>
          <cell r="AQ294">
            <v>0</v>
          </cell>
          <cell r="AR294">
            <v>0</v>
          </cell>
          <cell r="AS294">
            <v>0</v>
          </cell>
          <cell r="AT294">
            <v>0</v>
          </cell>
          <cell r="AU294">
            <v>0</v>
          </cell>
          <cell r="AV294">
            <v>0</v>
          </cell>
          <cell r="AW294">
            <v>0</v>
          </cell>
          <cell r="AX294">
            <v>0</v>
          </cell>
          <cell r="AY294">
            <v>0</v>
          </cell>
          <cell r="AZ294">
            <v>0</v>
          </cell>
          <cell r="BA294">
            <v>0</v>
          </cell>
          <cell r="BB294">
            <v>2.6154999999999999</v>
          </cell>
          <cell r="BC294">
            <v>5.1596000000000002</v>
          </cell>
          <cell r="BD294">
            <v>6.6608999999999998</v>
          </cell>
          <cell r="BE294">
            <v>8.5350000000000001</v>
          </cell>
          <cell r="BF294">
            <v>11.2052</v>
          </cell>
          <cell r="BG294">
            <v>12.5343</v>
          </cell>
          <cell r="BH294">
            <v>15.099505000000001</v>
          </cell>
          <cell r="BI294">
            <v>16.318999000000002</v>
          </cell>
          <cell r="BJ294">
            <v>18.108599999999999</v>
          </cell>
          <cell r="BK294">
            <v>20.230356</v>
          </cell>
          <cell r="BL294">
            <v>22.819737</v>
          </cell>
          <cell r="BM294">
            <v>24.064464229999999</v>
          </cell>
          <cell r="BN294">
            <v>2.6154999999999999</v>
          </cell>
          <cell r="BO294">
            <v>2.5441000000000003</v>
          </cell>
          <cell r="BP294">
            <v>1.5012999999999996</v>
          </cell>
          <cell r="BQ294">
            <v>1.8741000000000003</v>
          </cell>
          <cell r="BR294">
            <v>2.6701999999999995</v>
          </cell>
          <cell r="BS294">
            <v>1.3291000000000004</v>
          </cell>
          <cell r="BT294">
            <v>2.5652050000000006</v>
          </cell>
          <cell r="BU294">
            <v>1.219494000000001</v>
          </cell>
          <cell r="BV294">
            <v>1.7896009999999976</v>
          </cell>
          <cell r="BW294">
            <v>2.1217560000000013</v>
          </cell>
          <cell r="BX294">
            <v>2.5893809999999995</v>
          </cell>
          <cell r="BY294">
            <v>1.2447272299999987</v>
          </cell>
          <cell r="BZ294">
            <v>2.6766000000000001</v>
          </cell>
          <cell r="CA294">
            <v>4.4116</v>
          </cell>
          <cell r="CB294">
            <v>6.1797000000000004</v>
          </cell>
          <cell r="CC294">
            <v>7.4485000000000001</v>
          </cell>
          <cell r="CD294">
            <v>9.0101999999999993</v>
          </cell>
          <cell r="CE294">
            <v>10.339378</v>
          </cell>
          <cell r="CF294">
            <v>11.744911999999999</v>
          </cell>
          <cell r="CG294">
            <v>12.908784000000001</v>
          </cell>
          <cell r="CH294">
            <v>14.484563</v>
          </cell>
          <cell r="CI294">
            <v>16.090136000000001</v>
          </cell>
          <cell r="CJ294">
            <v>17.765661999999999</v>
          </cell>
          <cell r="CK294">
            <v>19.2</v>
          </cell>
          <cell r="CL294">
            <v>2.6766000000000001</v>
          </cell>
          <cell r="CM294">
            <v>1.7349999999999999</v>
          </cell>
          <cell r="CN294">
            <v>1.7681000000000004</v>
          </cell>
          <cell r="CO294">
            <v>1.2687999999999997</v>
          </cell>
          <cell r="CP294">
            <v>1.5616999999999992</v>
          </cell>
          <cell r="CQ294">
            <v>1.3291780000000006</v>
          </cell>
          <cell r="CR294">
            <v>1.4055339999999994</v>
          </cell>
          <cell r="CS294">
            <v>1.1638720000000013</v>
          </cell>
          <cell r="CT294">
            <v>1.5757789999999989</v>
          </cell>
          <cell r="CU294">
            <v>1.6055730000000015</v>
          </cell>
          <cell r="CV294">
            <v>1.6755259999999979</v>
          </cell>
          <cell r="CW294">
            <v>1.4343380000000003</v>
          </cell>
          <cell r="CX294">
            <v>2.6462150000000002</v>
          </cell>
          <cell r="CY294">
            <v>4.9856350000000003</v>
          </cell>
          <cell r="CZ294">
            <v>7.2995210000000004</v>
          </cell>
          <cell r="DA294">
            <v>9.5106059999999992</v>
          </cell>
          <cell r="DB294">
            <v>11.948529000000001</v>
          </cell>
          <cell r="DC294">
            <v>14.004963999999999</v>
          </cell>
          <cell r="DD294">
            <v>16.167839000000001</v>
          </cell>
          <cell r="DE294">
            <v>17.995239000000002</v>
          </cell>
          <cell r="DF294">
            <v>20.365939000000001</v>
          </cell>
          <cell r="DG294">
            <v>22.565139000000002</v>
          </cell>
          <cell r="DH294">
            <v>25.903339000000003</v>
          </cell>
          <cell r="DI294">
            <v>30.350039000000002</v>
          </cell>
          <cell r="DJ294">
            <v>2.6462150000000002</v>
          </cell>
          <cell r="DK294">
            <v>2.3394200000000001</v>
          </cell>
          <cell r="DL294">
            <v>2.3138860000000001</v>
          </cell>
          <cell r="DM294">
            <v>2.2110849999999989</v>
          </cell>
          <cell r="DN294">
            <v>2.4379230000000014</v>
          </cell>
          <cell r="DO294">
            <v>2.0564349999999987</v>
          </cell>
          <cell r="DP294">
            <v>2.1628750000000014</v>
          </cell>
          <cell r="DQ294">
            <v>1.8274000000000008</v>
          </cell>
          <cell r="DR294">
            <v>2.3706999999999994</v>
          </cell>
          <cell r="DS294">
            <v>2.1992000000000012</v>
          </cell>
          <cell r="DT294">
            <v>3.3382000000000005</v>
          </cell>
          <cell r="DU294">
            <v>4.4466999999999999</v>
          </cell>
        </row>
        <row r="295">
          <cell r="A295" t="str">
            <v>CE-NETWOR-110</v>
          </cell>
          <cell r="B295" t="str">
            <v>CE</v>
          </cell>
          <cell r="C295" t="str">
            <v>NETWOR</v>
          </cell>
          <cell r="D295">
            <v>110</v>
          </cell>
          <cell r="E295" t="str">
            <v>Costi Diretti</v>
          </cell>
          <cell r="R295">
            <v>0</v>
          </cell>
          <cell r="S295">
            <v>0</v>
          </cell>
          <cell r="T295">
            <v>0</v>
          </cell>
          <cell r="U295">
            <v>0</v>
          </cell>
          <cell r="V295">
            <v>0</v>
          </cell>
          <cell r="W295">
            <v>0</v>
          </cell>
          <cell r="X295">
            <v>0</v>
          </cell>
          <cell r="Y295">
            <v>0</v>
          </cell>
          <cell r="Z295">
            <v>0</v>
          </cell>
          <cell r="AA295">
            <v>0</v>
          </cell>
          <cell r="AB295">
            <v>0</v>
          </cell>
          <cell r="AC295">
            <v>0</v>
          </cell>
          <cell r="AP295">
            <v>0</v>
          </cell>
          <cell r="AQ295">
            <v>0</v>
          </cell>
          <cell r="AR295">
            <v>0</v>
          </cell>
          <cell r="AS295">
            <v>0</v>
          </cell>
          <cell r="AT295">
            <v>0</v>
          </cell>
          <cell r="AU295">
            <v>0</v>
          </cell>
          <cell r="AV295">
            <v>0</v>
          </cell>
          <cell r="AW295">
            <v>0</v>
          </cell>
          <cell r="AX295">
            <v>0</v>
          </cell>
          <cell r="AY295">
            <v>0</v>
          </cell>
          <cell r="AZ295">
            <v>0</v>
          </cell>
          <cell r="BA295">
            <v>0</v>
          </cell>
          <cell r="BB295">
            <v>-2.2792999999999997</v>
          </cell>
          <cell r="BC295">
            <v>-4.3193999999999999</v>
          </cell>
          <cell r="BD295">
            <v>-5.5652999999999997</v>
          </cell>
          <cell r="BE295">
            <v>-6.9575000000000005</v>
          </cell>
          <cell r="BF295">
            <v>-9.5035000000000007</v>
          </cell>
          <cell r="BG295">
            <v>-10.6089</v>
          </cell>
          <cell r="BH295">
            <v>-12.646585</v>
          </cell>
          <cell r="BI295">
            <v>-13.574738</v>
          </cell>
          <cell r="BJ295">
            <v>-15.1646</v>
          </cell>
          <cell r="BK295">
            <v>-16.848388</v>
          </cell>
          <cell r="BL295">
            <v>-18.950821000000001</v>
          </cell>
          <cell r="BM295">
            <v>-19.962972059999998</v>
          </cell>
          <cell r="BN295">
            <v>-2.2792999999999997</v>
          </cell>
          <cell r="BO295">
            <v>-2.0401000000000002</v>
          </cell>
          <cell r="BP295">
            <v>-1.2458999999999998</v>
          </cell>
          <cell r="BQ295">
            <v>-1.3922000000000008</v>
          </cell>
          <cell r="BR295">
            <v>-2.5460000000000003</v>
          </cell>
          <cell r="BS295">
            <v>-1.1053999999999995</v>
          </cell>
          <cell r="BT295">
            <v>-2.0376849999999997</v>
          </cell>
          <cell r="BU295">
            <v>-0.92815300000000001</v>
          </cell>
          <cell r="BV295">
            <v>-1.5898620000000001</v>
          </cell>
          <cell r="BW295">
            <v>-1.6837879999999998</v>
          </cell>
          <cell r="BX295">
            <v>-2.1024330000000013</v>
          </cell>
          <cell r="BY295">
            <v>-1.0121510599999972</v>
          </cell>
          <cell r="BZ295">
            <v>-2.3468</v>
          </cell>
          <cell r="CA295">
            <v>-3.802</v>
          </cell>
          <cell r="CB295">
            <v>-5.2416</v>
          </cell>
          <cell r="CC295">
            <v>-6.2706</v>
          </cell>
          <cell r="CD295">
            <v>-7.4986999999999995</v>
          </cell>
          <cell r="CE295">
            <v>-8.5622710000000009</v>
          </cell>
          <cell r="CF295">
            <v>-9.676126</v>
          </cell>
          <cell r="CG295">
            <v>-10.607189999999999</v>
          </cell>
          <cell r="CH295">
            <v>-11.883349000000001</v>
          </cell>
          <cell r="CI295">
            <v>-13.130452999999999</v>
          </cell>
          <cell r="CJ295">
            <v>-14.445258000000001</v>
          </cell>
          <cell r="CK295">
            <v>-15.58455</v>
          </cell>
          <cell r="CL295">
            <v>-2.3468</v>
          </cell>
          <cell r="CM295">
            <v>-1.4552</v>
          </cell>
          <cell r="CN295">
            <v>-1.4396</v>
          </cell>
          <cell r="CO295">
            <v>-1.0289999999999999</v>
          </cell>
          <cell r="CP295">
            <v>-1.2280999999999995</v>
          </cell>
          <cell r="CQ295">
            <v>-1.0635710000000014</v>
          </cell>
          <cell r="CR295">
            <v>-1.1138549999999992</v>
          </cell>
          <cell r="CS295">
            <v>-0.93106399999999923</v>
          </cell>
          <cell r="CT295">
            <v>-1.2761590000000016</v>
          </cell>
          <cell r="CU295">
            <v>-1.2471039999999984</v>
          </cell>
          <cell r="CV295">
            <v>-1.3148050000000016</v>
          </cell>
          <cell r="CW295">
            <v>-1.1392919999999993</v>
          </cell>
          <cell r="CX295">
            <v>-2.2412160000000001</v>
          </cell>
          <cell r="CY295">
            <v>-4.168069</v>
          </cell>
          <cell r="CZ295">
            <v>-5.9986769999999998</v>
          </cell>
          <cell r="DA295">
            <v>-7.8065749999999996</v>
          </cell>
          <cell r="DB295">
            <v>-9.8191240000000004</v>
          </cell>
          <cell r="DC295">
            <v>-11.372218999999999</v>
          </cell>
          <cell r="DD295">
            <v>-13.144850999999999</v>
          </cell>
          <cell r="DE295">
            <v>-14.527151</v>
          </cell>
          <cell r="DF295">
            <v>-16.516651</v>
          </cell>
          <cell r="DG295">
            <v>-18.307751</v>
          </cell>
          <cell r="DH295">
            <v>-21.032550999999998</v>
          </cell>
          <cell r="DI295">
            <v>-24.377851</v>
          </cell>
          <cell r="DJ295">
            <v>-2.2412160000000001</v>
          </cell>
          <cell r="DK295">
            <v>-1.9268529999999999</v>
          </cell>
          <cell r="DL295">
            <v>-1.8306079999999998</v>
          </cell>
          <cell r="DM295">
            <v>-1.8078979999999998</v>
          </cell>
          <cell r="DN295">
            <v>-2.0125490000000008</v>
          </cell>
          <cell r="DO295">
            <v>-1.553094999999999</v>
          </cell>
          <cell r="DP295">
            <v>-1.7726319999999998</v>
          </cell>
          <cell r="DQ295">
            <v>-1.3823000000000008</v>
          </cell>
          <cell r="DR295">
            <v>-1.9894999999999996</v>
          </cell>
          <cell r="DS295">
            <v>-1.7911000000000001</v>
          </cell>
          <cell r="DT295">
            <v>-2.7247999999999983</v>
          </cell>
          <cell r="DU295">
            <v>-3.3453000000000017</v>
          </cell>
        </row>
        <row r="296">
          <cell r="A296" t="str">
            <v>CE-NETWOR-120</v>
          </cell>
          <cell r="B296" t="str">
            <v>CE</v>
          </cell>
          <cell r="C296" t="str">
            <v>NETWOR</v>
          </cell>
          <cell r="D296">
            <v>120</v>
          </cell>
          <cell r="E296" t="str">
            <v>Margine Diretto</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0</v>
          </cell>
          <cell r="X296">
            <v>0</v>
          </cell>
          <cell r="Y296">
            <v>0</v>
          </cell>
          <cell r="Z296">
            <v>0</v>
          </cell>
          <cell r="AA296">
            <v>0</v>
          </cell>
          <cell r="AB296">
            <v>0</v>
          </cell>
          <cell r="AC296">
            <v>0</v>
          </cell>
          <cell r="AD296">
            <v>0</v>
          </cell>
          <cell r="AE296">
            <v>0</v>
          </cell>
          <cell r="AF296">
            <v>0</v>
          </cell>
          <cell r="AG296">
            <v>0</v>
          </cell>
          <cell r="AH296">
            <v>0</v>
          </cell>
          <cell r="AI296">
            <v>0</v>
          </cell>
          <cell r="AJ296">
            <v>0</v>
          </cell>
          <cell r="AK296">
            <v>0</v>
          </cell>
          <cell r="AL296">
            <v>0</v>
          </cell>
          <cell r="AM296">
            <v>0</v>
          </cell>
          <cell r="AN296">
            <v>0</v>
          </cell>
          <cell r="AO296">
            <v>0</v>
          </cell>
          <cell r="AP296">
            <v>0</v>
          </cell>
          <cell r="AQ296">
            <v>0</v>
          </cell>
          <cell r="AR296">
            <v>0</v>
          </cell>
          <cell r="AS296">
            <v>0</v>
          </cell>
          <cell r="AT296">
            <v>0</v>
          </cell>
          <cell r="AU296">
            <v>0</v>
          </cell>
          <cell r="AV296">
            <v>0</v>
          </cell>
          <cell r="AW296">
            <v>0</v>
          </cell>
          <cell r="AX296">
            <v>0</v>
          </cell>
          <cell r="AY296">
            <v>0</v>
          </cell>
          <cell r="AZ296">
            <v>0</v>
          </cell>
          <cell r="BA296">
            <v>0</v>
          </cell>
          <cell r="BB296">
            <v>0.33620000000000028</v>
          </cell>
          <cell r="BC296">
            <v>0.84020000000000028</v>
          </cell>
          <cell r="BD296">
            <v>1.0956000000000001</v>
          </cell>
          <cell r="BE296">
            <v>1.5774999999999997</v>
          </cell>
          <cell r="BF296">
            <v>1.7016999999999989</v>
          </cell>
          <cell r="BG296">
            <v>1.9253999999999998</v>
          </cell>
          <cell r="BH296">
            <v>2.4529200000000007</v>
          </cell>
          <cell r="BI296">
            <v>2.7442610000000016</v>
          </cell>
          <cell r="BJ296">
            <v>2.9439999999999991</v>
          </cell>
          <cell r="BK296">
            <v>3.3819680000000005</v>
          </cell>
          <cell r="BL296">
            <v>3.8689159999999987</v>
          </cell>
          <cell r="BM296">
            <v>4.1014921700000002</v>
          </cell>
          <cell r="BN296">
            <v>0.33620000000000028</v>
          </cell>
          <cell r="BO296">
            <v>0.504</v>
          </cell>
          <cell r="BP296">
            <v>0.25539999999999985</v>
          </cell>
          <cell r="BQ296">
            <v>0.48189999999999955</v>
          </cell>
          <cell r="BR296">
            <v>0.1241999999999992</v>
          </cell>
          <cell r="BS296">
            <v>0.2237000000000009</v>
          </cell>
          <cell r="BT296">
            <v>0.52752000000000088</v>
          </cell>
          <cell r="BU296">
            <v>0.29134100000000096</v>
          </cell>
          <cell r="BV296">
            <v>0.19973899999999745</v>
          </cell>
          <cell r="BW296">
            <v>0.43796800000000147</v>
          </cell>
          <cell r="BX296">
            <v>0.48694799999999816</v>
          </cell>
          <cell r="BY296">
            <v>0.23257617000000153</v>
          </cell>
          <cell r="BZ296">
            <v>0.32980000000000009</v>
          </cell>
          <cell r="CA296">
            <v>0.60959999999999992</v>
          </cell>
          <cell r="CB296">
            <v>0.93810000000000038</v>
          </cell>
          <cell r="CC296">
            <v>1.1779000000000002</v>
          </cell>
          <cell r="CD296">
            <v>1.5114999999999998</v>
          </cell>
          <cell r="CE296">
            <v>1.7771069999999991</v>
          </cell>
          <cell r="CF296">
            <v>2.0687859999999993</v>
          </cell>
          <cell r="CG296">
            <v>2.3015940000000015</v>
          </cell>
          <cell r="CH296">
            <v>2.6012139999999988</v>
          </cell>
          <cell r="CI296">
            <v>2.9596830000000018</v>
          </cell>
          <cell r="CJ296">
            <v>3.3204039999999981</v>
          </cell>
          <cell r="CK296">
            <v>3.6154499999999992</v>
          </cell>
          <cell r="CL296">
            <v>0.32980000000000009</v>
          </cell>
          <cell r="CM296">
            <v>0.27979999999999983</v>
          </cell>
          <cell r="CN296">
            <v>0.32850000000000046</v>
          </cell>
          <cell r="CO296">
            <v>0.23979999999999979</v>
          </cell>
          <cell r="CP296">
            <v>0.33359999999999967</v>
          </cell>
          <cell r="CQ296">
            <v>0.26560699999999926</v>
          </cell>
          <cell r="CR296">
            <v>0.29167900000000024</v>
          </cell>
          <cell r="CS296">
            <v>0.23280800000000212</v>
          </cell>
          <cell r="CT296">
            <v>0.29961999999999733</v>
          </cell>
          <cell r="CU296">
            <v>0.35846900000000304</v>
          </cell>
          <cell r="CV296">
            <v>0.36072099999999629</v>
          </cell>
          <cell r="CW296">
            <v>0.29504600000000103</v>
          </cell>
          <cell r="CX296">
            <v>0.40499900000000011</v>
          </cell>
          <cell r="CY296">
            <v>0.81756600000000024</v>
          </cell>
          <cell r="CZ296">
            <v>1.3008440000000006</v>
          </cell>
          <cell r="DA296">
            <v>1.7040309999999996</v>
          </cell>
          <cell r="DB296">
            <v>2.1294050000000002</v>
          </cell>
          <cell r="DC296">
            <v>2.6327449999999999</v>
          </cell>
          <cell r="DD296">
            <v>3.0229880000000016</v>
          </cell>
          <cell r="DE296">
            <v>3.4680880000000016</v>
          </cell>
          <cell r="DF296">
            <v>3.8492880000000014</v>
          </cell>
          <cell r="DG296">
            <v>4.2573880000000024</v>
          </cell>
          <cell r="DH296">
            <v>4.8707880000000046</v>
          </cell>
          <cell r="DI296">
            <v>5.9721880000000027</v>
          </cell>
          <cell r="DJ296">
            <v>0.40499900000000011</v>
          </cell>
          <cell r="DK296">
            <v>0.41256700000000013</v>
          </cell>
          <cell r="DL296">
            <v>0.48327800000000032</v>
          </cell>
          <cell r="DM296">
            <v>0.40318699999999907</v>
          </cell>
          <cell r="DN296">
            <v>0.42537400000000058</v>
          </cell>
          <cell r="DO296">
            <v>0.50333999999999968</v>
          </cell>
          <cell r="DP296">
            <v>0.39024300000000167</v>
          </cell>
          <cell r="DQ296">
            <v>0.44510000000000005</v>
          </cell>
          <cell r="DR296">
            <v>0.38119999999999976</v>
          </cell>
          <cell r="DS296">
            <v>0.40810000000000102</v>
          </cell>
          <cell r="DT296">
            <v>0.61340000000000217</v>
          </cell>
          <cell r="DU296">
            <v>1.1013999999999982</v>
          </cell>
        </row>
        <row r="297">
          <cell r="A297" t="str">
            <v>CE-NETWOR-130</v>
          </cell>
          <cell r="B297" t="str">
            <v>CE</v>
          </cell>
          <cell r="C297" t="str">
            <v>NETWOR</v>
          </cell>
          <cell r="D297">
            <v>130</v>
          </cell>
          <cell r="E297" t="str">
            <v>MD %</v>
          </cell>
          <cell r="F297" t="e">
            <v>#DIV/0!</v>
          </cell>
          <cell r="G297" t="e">
            <v>#DIV/0!</v>
          </cell>
          <cell r="H297" t="e">
            <v>#DIV/0!</v>
          </cell>
          <cell r="I297" t="e">
            <v>#DIV/0!</v>
          </cell>
          <cell r="J297" t="e">
            <v>#DIV/0!</v>
          </cell>
          <cell r="K297" t="e">
            <v>#DIV/0!</v>
          </cell>
          <cell r="L297" t="e">
            <v>#DIV/0!</v>
          </cell>
          <cell r="M297" t="e">
            <v>#DIV/0!</v>
          </cell>
          <cell r="N297" t="e">
            <v>#DIV/0!</v>
          </cell>
          <cell r="O297" t="e">
            <v>#DIV/0!</v>
          </cell>
          <cell r="P297" t="e">
            <v>#DIV/0!</v>
          </cell>
          <cell r="Q297" t="e">
            <v>#DIV/0!</v>
          </cell>
          <cell r="R297" t="e">
            <v>#DIV/0!</v>
          </cell>
          <cell r="S297" t="e">
            <v>#DIV/0!</v>
          </cell>
          <cell r="T297" t="e">
            <v>#DIV/0!</v>
          </cell>
          <cell r="U297" t="e">
            <v>#DIV/0!</v>
          </cell>
          <cell r="V297" t="e">
            <v>#DIV/0!</v>
          </cell>
          <cell r="W297" t="e">
            <v>#DIV/0!</v>
          </cell>
          <cell r="X297" t="e">
            <v>#DIV/0!</v>
          </cell>
          <cell r="Y297" t="e">
            <v>#DIV/0!</v>
          </cell>
          <cell r="Z297" t="e">
            <v>#DIV/0!</v>
          </cell>
          <cell r="AA297" t="e">
            <v>#DIV/0!</v>
          </cell>
          <cell r="AB297" t="e">
            <v>#DIV/0!</v>
          </cell>
          <cell r="AC297" t="e">
            <v>#DIV/0!</v>
          </cell>
          <cell r="AD297" t="e">
            <v>#DIV/0!</v>
          </cell>
          <cell r="AE297" t="e">
            <v>#DIV/0!</v>
          </cell>
          <cell r="AF297" t="e">
            <v>#DIV/0!</v>
          </cell>
          <cell r="AG297" t="e">
            <v>#DIV/0!</v>
          </cell>
          <cell r="AH297" t="e">
            <v>#DIV/0!</v>
          </cell>
          <cell r="AI297" t="e">
            <v>#DIV/0!</v>
          </cell>
          <cell r="AJ297" t="e">
            <v>#DIV/0!</v>
          </cell>
          <cell r="AK297" t="e">
            <v>#DIV/0!</v>
          </cell>
          <cell r="AL297" t="e">
            <v>#DIV/0!</v>
          </cell>
          <cell r="AM297" t="e">
            <v>#DIV/0!</v>
          </cell>
          <cell r="AN297" t="e">
            <v>#DIV/0!</v>
          </cell>
          <cell r="AO297" t="e">
            <v>#DIV/0!</v>
          </cell>
          <cell r="AP297" t="e">
            <v>#DIV/0!</v>
          </cell>
          <cell r="AQ297" t="e">
            <v>#DIV/0!</v>
          </cell>
          <cell r="AR297" t="e">
            <v>#DIV/0!</v>
          </cell>
          <cell r="AS297" t="e">
            <v>#DIV/0!</v>
          </cell>
          <cell r="AT297" t="e">
            <v>#DIV/0!</v>
          </cell>
          <cell r="AU297" t="e">
            <v>#DIV/0!</v>
          </cell>
          <cell r="AV297" t="e">
            <v>#DIV/0!</v>
          </cell>
          <cell r="AW297" t="e">
            <v>#DIV/0!</v>
          </cell>
          <cell r="AX297" t="e">
            <v>#DIV/0!</v>
          </cell>
          <cell r="AY297" t="e">
            <v>#DIV/0!</v>
          </cell>
          <cell r="AZ297" t="e">
            <v>#DIV/0!</v>
          </cell>
          <cell r="BA297" t="e">
            <v>#DIV/0!</v>
          </cell>
          <cell r="BB297">
            <v>0.12854138787994659</v>
          </cell>
          <cell r="BC297">
            <v>0.16284208078145598</v>
          </cell>
          <cell r="BD297">
            <v>0.16448227716975186</v>
          </cell>
          <cell r="BE297">
            <v>0.1848271821909783</v>
          </cell>
          <cell r="BF297">
            <v>0.15186699032592002</v>
          </cell>
          <cell r="BG297">
            <v>0.15361049280773556</v>
          </cell>
          <cell r="BH297">
            <v>0.16245035847201617</v>
          </cell>
          <cell r="BI297">
            <v>0.16816356199298751</v>
          </cell>
          <cell r="BJ297">
            <v>0.16257468826966187</v>
          </cell>
          <cell r="BK297">
            <v>0.1671729355627751</v>
          </cell>
          <cell r="BL297">
            <v>0.16954253241393619</v>
          </cell>
          <cell r="BM297">
            <v>0.17043770976155243</v>
          </cell>
          <cell r="BN297">
            <v>0.12854138787994659</v>
          </cell>
          <cell r="BO297">
            <v>0.19810542038441883</v>
          </cell>
          <cell r="BP297">
            <v>0.17011923000066603</v>
          </cell>
          <cell r="BQ297">
            <v>0.25713675897764232</v>
          </cell>
          <cell r="BR297">
            <v>4.6513369785034536E-2</v>
          </cell>
          <cell r="BS297">
            <v>0.16830938228876746</v>
          </cell>
          <cell r="BT297">
            <v>0.20564438319744455</v>
          </cell>
          <cell r="BU297">
            <v>0.23890318443551237</v>
          </cell>
          <cell r="BV297">
            <v>0.11161091215304289</v>
          </cell>
          <cell r="BW297">
            <v>0.20641770307236137</v>
          </cell>
          <cell r="BX297">
            <v>0.1880557554102692</v>
          </cell>
          <cell r="BY297">
            <v>0.18684910588804404</v>
          </cell>
          <cell r="BZ297">
            <v>0.12321602032429205</v>
          </cell>
          <cell r="CA297">
            <v>0.13818115876326048</v>
          </cell>
          <cell r="CB297">
            <v>0.15180348560609744</v>
          </cell>
          <cell r="CC297">
            <v>0.158139222662281</v>
          </cell>
          <cell r="CD297">
            <v>0.16775432287851547</v>
          </cell>
          <cell r="CE297">
            <v>0.17187755394957019</v>
          </cell>
          <cell r="CF297">
            <v>0.17614316735621344</v>
          </cell>
          <cell r="CG297">
            <v>0.17829673189976697</v>
          </cell>
          <cell r="CH297">
            <v>0.17958525914796317</v>
          </cell>
          <cell r="CI297">
            <v>0.18394393931785297</v>
          </cell>
          <cell r="CJ297">
            <v>0.18690009975423366</v>
          </cell>
          <cell r="CK297">
            <v>0.18830468749999996</v>
          </cell>
          <cell r="CL297">
            <v>0.12321602032429205</v>
          </cell>
          <cell r="CM297">
            <v>0.16126801152737744</v>
          </cell>
          <cell r="CN297">
            <v>0.18579265878626797</v>
          </cell>
          <cell r="CO297">
            <v>0.18899747793190405</v>
          </cell>
          <cell r="CP297">
            <v>0.21361337004546319</v>
          </cell>
          <cell r="CQ297">
            <v>0.19982801400564795</v>
          </cell>
          <cell r="CR297">
            <v>0.20752183867483845</v>
          </cell>
          <cell r="CS297">
            <v>0.2000288691539979</v>
          </cell>
          <cell r="CT297">
            <v>0.19014087635385263</v>
          </cell>
          <cell r="CU297">
            <v>0.22326546348250917</v>
          </cell>
          <cell r="CV297">
            <v>0.21528821396982009</v>
          </cell>
          <cell r="CW297">
            <v>0.20570186385635811</v>
          </cell>
          <cell r="CX297">
            <v>0.15304841065446309</v>
          </cell>
          <cell r="CY297">
            <v>0.16398432697138884</v>
          </cell>
          <cell r="CZ297">
            <v>0.1782095016919604</v>
          </cell>
          <cell r="DA297">
            <v>0.17917165320485359</v>
          </cell>
          <cell r="DB297">
            <v>0.17821482460309551</v>
          </cell>
          <cell r="DC297">
            <v>0.18798655962271663</v>
          </cell>
          <cell r="DD297">
            <v>0.18697538984647247</v>
          </cell>
          <cell r="DE297">
            <v>0.19272253066491649</v>
          </cell>
          <cell r="DF297">
            <v>0.18900616367357287</v>
          </cell>
          <cell r="DG297">
            <v>0.18867102923673557</v>
          </cell>
          <cell r="DH297">
            <v>0.18803707120537641</v>
          </cell>
          <cell r="DI297">
            <v>0.19677694648102437</v>
          </cell>
          <cell r="DJ297">
            <v>0.15304841065446309</v>
          </cell>
          <cell r="DK297">
            <v>0.17635439553393581</v>
          </cell>
          <cell r="DL297">
            <v>0.20885990061740306</v>
          </cell>
          <cell r="DM297">
            <v>0.18234803275315029</v>
          </cell>
          <cell r="DN297">
            <v>0.17448213089584877</v>
          </cell>
          <cell r="DO297">
            <v>0.24476338906894698</v>
          </cell>
          <cell r="DP297">
            <v>0.18042790267583722</v>
          </cell>
          <cell r="DQ297">
            <v>0.24357009959505299</v>
          </cell>
          <cell r="DR297">
            <v>0.16079638925211956</v>
          </cell>
          <cell r="DS297">
            <v>0.18556747908330337</v>
          </cell>
          <cell r="DT297">
            <v>0.18375172248517227</v>
          </cell>
          <cell r="DU297">
            <v>0.24768929768142628</v>
          </cell>
        </row>
        <row r="298">
          <cell r="A298" t="str">
            <v>CE-NETWOR-140</v>
          </cell>
          <cell r="B298" t="str">
            <v>CE</v>
          </cell>
          <cell r="C298" t="str">
            <v>NETWOR</v>
          </cell>
          <cell r="D298">
            <v>140</v>
          </cell>
          <cell r="E298" t="str">
            <v>Fondi rettificativi dell'attivo</v>
          </cell>
          <cell r="R298">
            <v>0</v>
          </cell>
          <cell r="S298">
            <v>0</v>
          </cell>
          <cell r="T298">
            <v>0</v>
          </cell>
          <cell r="U298">
            <v>0</v>
          </cell>
          <cell r="V298">
            <v>0</v>
          </cell>
          <cell r="W298">
            <v>0</v>
          </cell>
          <cell r="X298">
            <v>0</v>
          </cell>
          <cell r="Y298">
            <v>0</v>
          </cell>
          <cell r="Z298">
            <v>0</v>
          </cell>
          <cell r="AA298">
            <v>0</v>
          </cell>
          <cell r="AB298">
            <v>0</v>
          </cell>
          <cell r="AC298">
            <v>0</v>
          </cell>
          <cell r="AP298">
            <v>0</v>
          </cell>
          <cell r="AQ298">
            <v>0</v>
          </cell>
          <cell r="AR298">
            <v>0</v>
          </cell>
          <cell r="AS298">
            <v>0</v>
          </cell>
          <cell r="AT298">
            <v>0</v>
          </cell>
          <cell r="AU298">
            <v>0</v>
          </cell>
          <cell r="AV298">
            <v>0</v>
          </cell>
          <cell r="AW298">
            <v>0</v>
          </cell>
          <cell r="AX298">
            <v>0</v>
          </cell>
          <cell r="AY298">
            <v>0</v>
          </cell>
          <cell r="AZ298">
            <v>0</v>
          </cell>
          <cell r="BA298">
            <v>0</v>
          </cell>
          <cell r="BB298">
            <v>0</v>
          </cell>
          <cell r="BC298">
            <v>0</v>
          </cell>
          <cell r="BD298">
            <v>0</v>
          </cell>
          <cell r="BE298">
            <v>0</v>
          </cell>
          <cell r="BF298">
            <v>0</v>
          </cell>
          <cell r="BG298">
            <v>0</v>
          </cell>
          <cell r="BH298">
            <v>0</v>
          </cell>
          <cell r="BI298">
            <v>0</v>
          </cell>
          <cell r="BJ298">
            <v>0</v>
          </cell>
          <cell r="BK298">
            <v>0</v>
          </cell>
          <cell r="BL298">
            <v>0</v>
          </cell>
          <cell r="BM298">
            <v>0</v>
          </cell>
          <cell r="BN298">
            <v>0</v>
          </cell>
          <cell r="BO298">
            <v>0</v>
          </cell>
          <cell r="BP298">
            <v>0</v>
          </cell>
          <cell r="BQ298">
            <v>0</v>
          </cell>
          <cell r="BR298">
            <v>0</v>
          </cell>
          <cell r="BS298">
            <v>0</v>
          </cell>
          <cell r="BT298">
            <v>0</v>
          </cell>
          <cell r="BU298">
            <v>0</v>
          </cell>
          <cell r="BV298">
            <v>0</v>
          </cell>
          <cell r="BW298">
            <v>0</v>
          </cell>
          <cell r="BX298">
            <v>0</v>
          </cell>
          <cell r="BY298">
            <v>0</v>
          </cell>
          <cell r="BZ298">
            <v>0</v>
          </cell>
          <cell r="CA298">
            <v>0</v>
          </cell>
          <cell r="CB298">
            <v>0</v>
          </cell>
          <cell r="CC298">
            <v>0</v>
          </cell>
          <cell r="CD298">
            <v>0</v>
          </cell>
          <cell r="CE298">
            <v>0</v>
          </cell>
          <cell r="CF298">
            <v>0</v>
          </cell>
          <cell r="CG298">
            <v>0</v>
          </cell>
          <cell r="CH298">
            <v>0</v>
          </cell>
          <cell r="CI298">
            <v>0</v>
          </cell>
          <cell r="CJ298">
            <v>0</v>
          </cell>
          <cell r="CK298">
            <v>0</v>
          </cell>
          <cell r="CL298">
            <v>0</v>
          </cell>
          <cell r="CM298">
            <v>0</v>
          </cell>
          <cell r="CN298">
            <v>0</v>
          </cell>
          <cell r="CO298">
            <v>0</v>
          </cell>
          <cell r="CP298">
            <v>0</v>
          </cell>
          <cell r="CQ298">
            <v>0</v>
          </cell>
          <cell r="CR298">
            <v>0</v>
          </cell>
          <cell r="CS298">
            <v>0</v>
          </cell>
          <cell r="CT298">
            <v>0</v>
          </cell>
          <cell r="CU298">
            <v>0</v>
          </cell>
          <cell r="CV298">
            <v>0</v>
          </cell>
          <cell r="CW298">
            <v>0</v>
          </cell>
          <cell r="CX298">
            <v>0</v>
          </cell>
          <cell r="CY298">
            <v>0</v>
          </cell>
          <cell r="CZ298">
            <v>0</v>
          </cell>
          <cell r="DA298">
            <v>0</v>
          </cell>
          <cell r="DB298">
            <v>0</v>
          </cell>
          <cell r="DC298">
            <v>0</v>
          </cell>
          <cell r="DD298">
            <v>0</v>
          </cell>
          <cell r="DE298">
            <v>0</v>
          </cell>
          <cell r="DF298">
            <v>0</v>
          </cell>
          <cell r="DG298">
            <v>0</v>
          </cell>
          <cell r="DH298">
            <v>0</v>
          </cell>
          <cell r="DI298">
            <v>0</v>
          </cell>
          <cell r="DJ298">
            <v>0</v>
          </cell>
          <cell r="DK298">
            <v>0</v>
          </cell>
          <cell r="DL298">
            <v>0</v>
          </cell>
          <cell r="DM298">
            <v>0</v>
          </cell>
          <cell r="DN298">
            <v>0</v>
          </cell>
          <cell r="DO298">
            <v>0</v>
          </cell>
          <cell r="DP298">
            <v>0</v>
          </cell>
          <cell r="DQ298">
            <v>0</v>
          </cell>
          <cell r="DR298">
            <v>0</v>
          </cell>
          <cell r="DS298">
            <v>0</v>
          </cell>
          <cell r="DT298">
            <v>0</v>
          </cell>
          <cell r="DU298">
            <v>0</v>
          </cell>
        </row>
        <row r="299">
          <cell r="A299" t="str">
            <v>CE-NETWOR-150</v>
          </cell>
          <cell r="B299" t="str">
            <v>CE</v>
          </cell>
          <cell r="C299" t="str">
            <v>NETWOR</v>
          </cell>
          <cell r="D299">
            <v>150</v>
          </cell>
          <cell r="E299" t="str">
            <v>Altri Fondi</v>
          </cell>
          <cell r="R299">
            <v>0</v>
          </cell>
          <cell r="S299">
            <v>0</v>
          </cell>
          <cell r="T299">
            <v>0</v>
          </cell>
          <cell r="U299">
            <v>0</v>
          </cell>
          <cell r="V299">
            <v>0</v>
          </cell>
          <cell r="W299">
            <v>0</v>
          </cell>
          <cell r="X299">
            <v>0</v>
          </cell>
          <cell r="Y299">
            <v>0</v>
          </cell>
          <cell r="Z299">
            <v>0</v>
          </cell>
          <cell r="AA299">
            <v>0</v>
          </cell>
          <cell r="AB299">
            <v>0</v>
          </cell>
          <cell r="AC299">
            <v>0</v>
          </cell>
          <cell r="AP299">
            <v>0</v>
          </cell>
          <cell r="AQ299">
            <v>0</v>
          </cell>
          <cell r="AR299">
            <v>0</v>
          </cell>
          <cell r="AS299">
            <v>0</v>
          </cell>
          <cell r="AT299">
            <v>0</v>
          </cell>
          <cell r="AU299">
            <v>0</v>
          </cell>
          <cell r="AV299">
            <v>0</v>
          </cell>
          <cell r="AW299">
            <v>0</v>
          </cell>
          <cell r="AX299">
            <v>0</v>
          </cell>
          <cell r="AY299">
            <v>0</v>
          </cell>
          <cell r="AZ299">
            <v>0</v>
          </cell>
          <cell r="BA299">
            <v>0</v>
          </cell>
          <cell r="BB299">
            <v>0</v>
          </cell>
          <cell r="BC299">
            <v>1.4999999999999999E-2</v>
          </cell>
          <cell r="BD299">
            <v>2.6200000000000001E-2</v>
          </cell>
          <cell r="BE299">
            <v>2.6200000000000001E-2</v>
          </cell>
          <cell r="BF299">
            <v>4.3900000000000002E-2</v>
          </cell>
          <cell r="BG299">
            <v>5.1900000000000002E-2</v>
          </cell>
          <cell r="BH299">
            <v>5.1860000000000003E-2</v>
          </cell>
          <cell r="BI299">
            <v>6.6860000000000003E-2</v>
          </cell>
          <cell r="BJ299">
            <v>9.1999999999999998E-2</v>
          </cell>
          <cell r="BK299">
            <v>0.110012</v>
          </cell>
          <cell r="BL299">
            <v>0.132552</v>
          </cell>
          <cell r="BM299">
            <v>0.11515070000000001</v>
          </cell>
          <cell r="BN299">
            <v>0</v>
          </cell>
          <cell r="BO299">
            <v>1.4999999999999999E-2</v>
          </cell>
          <cell r="BP299">
            <v>1.1200000000000002E-2</v>
          </cell>
          <cell r="BQ299">
            <v>0</v>
          </cell>
          <cell r="BR299">
            <v>1.77E-2</v>
          </cell>
          <cell r="BS299">
            <v>8.0000000000000002E-3</v>
          </cell>
          <cell r="BT299">
            <v>-3.999999999999837E-5</v>
          </cell>
          <cell r="BU299">
            <v>1.4999999999999999E-2</v>
          </cell>
          <cell r="BV299">
            <v>2.5139999999999996E-2</v>
          </cell>
          <cell r="BW299">
            <v>1.8012E-2</v>
          </cell>
          <cell r="BX299">
            <v>2.2540000000000004E-2</v>
          </cell>
          <cell r="BY299">
            <v>-1.7401299999999995E-2</v>
          </cell>
          <cell r="BZ299">
            <v>0</v>
          </cell>
          <cell r="CA299">
            <v>0</v>
          </cell>
          <cell r="CB299">
            <v>0</v>
          </cell>
          <cell r="CC299">
            <v>0</v>
          </cell>
          <cell r="CD299">
            <v>0</v>
          </cell>
          <cell r="CE299">
            <v>0</v>
          </cell>
          <cell r="CF299">
            <v>0</v>
          </cell>
          <cell r="CG299">
            <v>0</v>
          </cell>
          <cell r="CH299">
            <v>0</v>
          </cell>
          <cell r="CI299">
            <v>0</v>
          </cell>
          <cell r="CJ299">
            <v>0</v>
          </cell>
          <cell r="CK299">
            <v>0</v>
          </cell>
          <cell r="CL299">
            <v>0</v>
          </cell>
          <cell r="CM299">
            <v>0</v>
          </cell>
          <cell r="CN299">
            <v>0</v>
          </cell>
          <cell r="CO299">
            <v>0</v>
          </cell>
          <cell r="CP299">
            <v>0</v>
          </cell>
          <cell r="CQ299">
            <v>0</v>
          </cell>
          <cell r="CR299">
            <v>0</v>
          </cell>
          <cell r="CS299">
            <v>0</v>
          </cell>
          <cell r="CT299">
            <v>0</v>
          </cell>
          <cell r="CU299">
            <v>0</v>
          </cell>
          <cell r="CV299">
            <v>0</v>
          </cell>
          <cell r="CW299">
            <v>0</v>
          </cell>
          <cell r="CX299">
            <v>7.6649999999999999E-3</v>
          </cell>
          <cell r="CY299">
            <v>1.2344000000000001E-2</v>
          </cell>
          <cell r="CZ299">
            <v>1.8415000000000001E-2</v>
          </cell>
          <cell r="DA299">
            <v>1.417E-2</v>
          </cell>
          <cell r="DB299">
            <v>1.417E-2</v>
          </cell>
          <cell r="DC299">
            <v>1.417E-2</v>
          </cell>
          <cell r="DD299">
            <v>1.6417000000000001E-2</v>
          </cell>
          <cell r="DE299">
            <v>1.6417000000000001E-2</v>
          </cell>
          <cell r="DF299">
            <v>3.6417000000000005E-2</v>
          </cell>
          <cell r="DG299">
            <v>4.0617000000000007E-2</v>
          </cell>
          <cell r="DH299">
            <v>4.0617000000000007E-2</v>
          </cell>
          <cell r="DI299">
            <v>-0.11268300000000003</v>
          </cell>
          <cell r="DJ299">
            <v>7.6649999999999999E-3</v>
          </cell>
          <cell r="DK299">
            <v>4.6790000000000009E-3</v>
          </cell>
          <cell r="DL299">
            <v>6.071E-3</v>
          </cell>
          <cell r="DM299">
            <v>-4.2450000000000005E-3</v>
          </cell>
          <cell r="DN299">
            <v>0</v>
          </cell>
          <cell r="DO299">
            <v>0</v>
          </cell>
          <cell r="DP299">
            <v>2.2470000000000007E-3</v>
          </cell>
          <cell r="DQ299">
            <v>0</v>
          </cell>
          <cell r="DR299">
            <v>2.0000000000000004E-2</v>
          </cell>
          <cell r="DS299">
            <v>4.2000000000000023E-3</v>
          </cell>
          <cell r="DT299">
            <v>0</v>
          </cell>
          <cell r="DU299">
            <v>-0.15330000000000005</v>
          </cell>
        </row>
        <row r="300">
          <cell r="A300" t="str">
            <v>CE-NETWOR-160</v>
          </cell>
          <cell r="B300" t="str">
            <v>CE</v>
          </cell>
          <cell r="C300" t="str">
            <v>NETWOR</v>
          </cell>
          <cell r="D300">
            <v>160</v>
          </cell>
          <cell r="E300" t="str">
            <v>(Acc)/Utilizzo Fondo Rischi</v>
          </cell>
          <cell r="F300">
            <v>0</v>
          </cell>
          <cell r="G300">
            <v>0</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0</v>
          </cell>
          <cell r="X300">
            <v>0</v>
          </cell>
          <cell r="Y300">
            <v>0</v>
          </cell>
          <cell r="Z300">
            <v>0</v>
          </cell>
          <cell r="AA300">
            <v>0</v>
          </cell>
          <cell r="AB300">
            <v>0</v>
          </cell>
          <cell r="AC300">
            <v>0</v>
          </cell>
          <cell r="AD300">
            <v>0</v>
          </cell>
          <cell r="AE300">
            <v>0</v>
          </cell>
          <cell r="AF300">
            <v>0</v>
          </cell>
          <cell r="AG300">
            <v>0</v>
          </cell>
          <cell r="AH300">
            <v>0</v>
          </cell>
          <cell r="AI300">
            <v>0</v>
          </cell>
          <cell r="AJ300">
            <v>0</v>
          </cell>
          <cell r="AK300">
            <v>0</v>
          </cell>
          <cell r="AL300">
            <v>0</v>
          </cell>
          <cell r="AM300">
            <v>0</v>
          </cell>
          <cell r="AN300">
            <v>0</v>
          </cell>
          <cell r="AO300">
            <v>0</v>
          </cell>
          <cell r="AP300">
            <v>0</v>
          </cell>
          <cell r="AQ300">
            <v>0</v>
          </cell>
          <cell r="AR300">
            <v>0</v>
          </cell>
          <cell r="AS300">
            <v>0</v>
          </cell>
          <cell r="AT300">
            <v>0</v>
          </cell>
          <cell r="AU300">
            <v>0</v>
          </cell>
          <cell r="AV300">
            <v>0</v>
          </cell>
          <cell r="AW300">
            <v>0</v>
          </cell>
          <cell r="AX300">
            <v>0</v>
          </cell>
          <cell r="AY300">
            <v>0</v>
          </cell>
          <cell r="AZ300">
            <v>0</v>
          </cell>
          <cell r="BA300">
            <v>0</v>
          </cell>
          <cell r="BB300">
            <v>0</v>
          </cell>
          <cell r="BC300">
            <v>1.4999999999999999E-2</v>
          </cell>
          <cell r="BD300">
            <v>2.6200000000000001E-2</v>
          </cell>
          <cell r="BE300">
            <v>2.6200000000000001E-2</v>
          </cell>
          <cell r="BF300">
            <v>4.3900000000000002E-2</v>
          </cell>
          <cell r="BG300">
            <v>5.1900000000000002E-2</v>
          </cell>
          <cell r="BH300">
            <v>5.1860000000000003E-2</v>
          </cell>
          <cell r="BI300">
            <v>6.6860000000000003E-2</v>
          </cell>
          <cell r="BJ300">
            <v>9.1999999999999998E-2</v>
          </cell>
          <cell r="BK300">
            <v>0.110012</v>
          </cell>
          <cell r="BL300">
            <v>0.132552</v>
          </cell>
          <cell r="BM300">
            <v>0.11515070000000001</v>
          </cell>
          <cell r="BN300">
            <v>0</v>
          </cell>
          <cell r="BO300">
            <v>1.4999999999999999E-2</v>
          </cell>
          <cell r="BP300">
            <v>1.1200000000000002E-2</v>
          </cell>
          <cell r="BQ300">
            <v>0</v>
          </cell>
          <cell r="BR300">
            <v>1.77E-2</v>
          </cell>
          <cell r="BS300">
            <v>8.0000000000000002E-3</v>
          </cell>
          <cell r="BT300">
            <v>-3.999999999999837E-5</v>
          </cell>
          <cell r="BU300">
            <v>1.4999999999999999E-2</v>
          </cell>
          <cell r="BV300">
            <v>2.5139999999999996E-2</v>
          </cell>
          <cell r="BW300">
            <v>1.8012E-2</v>
          </cell>
          <cell r="BX300">
            <v>2.2540000000000004E-2</v>
          </cell>
          <cell r="BY300">
            <v>-1.7401299999999995E-2</v>
          </cell>
          <cell r="BZ300">
            <v>0</v>
          </cell>
          <cell r="CA300">
            <v>0</v>
          </cell>
          <cell r="CB300">
            <v>0</v>
          </cell>
          <cell r="CC300">
            <v>0</v>
          </cell>
          <cell r="CD300">
            <v>0</v>
          </cell>
          <cell r="CE300">
            <v>0</v>
          </cell>
          <cell r="CF300">
            <v>0</v>
          </cell>
          <cell r="CG300">
            <v>0</v>
          </cell>
          <cell r="CH300">
            <v>0</v>
          </cell>
          <cell r="CI300">
            <v>0</v>
          </cell>
          <cell r="CJ300">
            <v>0</v>
          </cell>
          <cell r="CK300">
            <v>0</v>
          </cell>
          <cell r="CL300">
            <v>0</v>
          </cell>
          <cell r="CM300">
            <v>0</v>
          </cell>
          <cell r="CN300">
            <v>0</v>
          </cell>
          <cell r="CO300">
            <v>0</v>
          </cell>
          <cell r="CP300">
            <v>0</v>
          </cell>
          <cell r="CQ300">
            <v>0</v>
          </cell>
          <cell r="CR300">
            <v>0</v>
          </cell>
          <cell r="CS300">
            <v>0</v>
          </cell>
          <cell r="CT300">
            <v>0</v>
          </cell>
          <cell r="CU300">
            <v>0</v>
          </cell>
          <cell r="CV300">
            <v>0</v>
          </cell>
          <cell r="CW300">
            <v>0</v>
          </cell>
          <cell r="CX300">
            <v>7.6649999999999999E-3</v>
          </cell>
          <cell r="CY300">
            <v>1.2344000000000001E-2</v>
          </cell>
          <cell r="CZ300">
            <v>1.8415000000000001E-2</v>
          </cell>
          <cell r="DA300">
            <v>1.417E-2</v>
          </cell>
          <cell r="DB300">
            <v>1.417E-2</v>
          </cell>
          <cell r="DC300">
            <v>1.417E-2</v>
          </cell>
          <cell r="DD300">
            <v>1.6417000000000001E-2</v>
          </cell>
          <cell r="DE300">
            <v>1.6417000000000001E-2</v>
          </cell>
          <cell r="DF300">
            <v>3.6417000000000005E-2</v>
          </cell>
          <cell r="DG300">
            <v>4.0617000000000007E-2</v>
          </cell>
          <cell r="DH300">
            <v>4.0617000000000007E-2</v>
          </cell>
          <cell r="DI300">
            <v>-0.11268300000000003</v>
          </cell>
          <cell r="DJ300">
            <v>7.6649999999999999E-3</v>
          </cell>
          <cell r="DK300">
            <v>4.6790000000000009E-3</v>
          </cell>
          <cell r="DL300">
            <v>6.071E-3</v>
          </cell>
          <cell r="DM300">
            <v>-4.2450000000000005E-3</v>
          </cell>
          <cell r="DN300">
            <v>0</v>
          </cell>
          <cell r="DO300">
            <v>0</v>
          </cell>
          <cell r="DP300">
            <v>2.2470000000000007E-3</v>
          </cell>
          <cell r="DQ300">
            <v>0</v>
          </cell>
          <cell r="DR300">
            <v>2.0000000000000004E-2</v>
          </cell>
          <cell r="DS300">
            <v>4.2000000000000023E-3</v>
          </cell>
          <cell r="DT300">
            <v>0</v>
          </cell>
          <cell r="DU300">
            <v>-0.15330000000000005</v>
          </cell>
        </row>
        <row r="301">
          <cell r="A301" t="str">
            <v>CE-NETWOR-170</v>
          </cell>
          <cell r="B301" t="str">
            <v>CE</v>
          </cell>
          <cell r="C301" t="str">
            <v>NETWOR</v>
          </cell>
          <cell r="D301">
            <v>170</v>
          </cell>
          <cell r="E301" t="str">
            <v>Margine Diretto 2</v>
          </cell>
          <cell r="F301">
            <v>0</v>
          </cell>
          <cell r="G301">
            <v>0</v>
          </cell>
          <cell r="H301">
            <v>0</v>
          </cell>
          <cell r="I301">
            <v>0</v>
          </cell>
          <cell r="J301">
            <v>0</v>
          </cell>
          <cell r="K301">
            <v>0</v>
          </cell>
          <cell r="L301">
            <v>0</v>
          </cell>
          <cell r="M301">
            <v>0</v>
          </cell>
          <cell r="N301">
            <v>0</v>
          </cell>
          <cell r="O301">
            <v>0</v>
          </cell>
          <cell r="P301">
            <v>0</v>
          </cell>
          <cell r="Q301">
            <v>0</v>
          </cell>
          <cell r="R301">
            <v>0</v>
          </cell>
          <cell r="S301">
            <v>0</v>
          </cell>
          <cell r="T301">
            <v>0</v>
          </cell>
          <cell r="U301">
            <v>0</v>
          </cell>
          <cell r="V301">
            <v>0</v>
          </cell>
          <cell r="W301">
            <v>0</v>
          </cell>
          <cell r="X301">
            <v>0</v>
          </cell>
          <cell r="Y301">
            <v>0</v>
          </cell>
          <cell r="Z301">
            <v>0</v>
          </cell>
          <cell r="AA301">
            <v>0</v>
          </cell>
          <cell r="AB301">
            <v>0</v>
          </cell>
          <cell r="AC301">
            <v>0</v>
          </cell>
          <cell r="AD301">
            <v>0</v>
          </cell>
          <cell r="AE301">
            <v>0</v>
          </cell>
          <cell r="AF301">
            <v>0</v>
          </cell>
          <cell r="AG301">
            <v>0</v>
          </cell>
          <cell r="AH301">
            <v>0</v>
          </cell>
          <cell r="AI301">
            <v>0</v>
          </cell>
          <cell r="AJ301">
            <v>0</v>
          </cell>
          <cell r="AK301">
            <v>0</v>
          </cell>
          <cell r="AL301">
            <v>0</v>
          </cell>
          <cell r="AM301">
            <v>0</v>
          </cell>
          <cell r="AN301">
            <v>0</v>
          </cell>
          <cell r="AO301">
            <v>0</v>
          </cell>
          <cell r="AP301">
            <v>0</v>
          </cell>
          <cell r="AQ301">
            <v>0</v>
          </cell>
          <cell r="AR301">
            <v>0</v>
          </cell>
          <cell r="AS301">
            <v>0</v>
          </cell>
          <cell r="AT301">
            <v>0</v>
          </cell>
          <cell r="AU301">
            <v>0</v>
          </cell>
          <cell r="AV301">
            <v>0</v>
          </cell>
          <cell r="AW301">
            <v>0</v>
          </cell>
          <cell r="AX301">
            <v>0</v>
          </cell>
          <cell r="AY301">
            <v>0</v>
          </cell>
          <cell r="AZ301">
            <v>0</v>
          </cell>
          <cell r="BA301">
            <v>0</v>
          </cell>
          <cell r="BB301">
            <v>0.33620000000000028</v>
          </cell>
          <cell r="BC301">
            <v>0.85520000000000029</v>
          </cell>
          <cell r="BD301">
            <v>1.1218000000000001</v>
          </cell>
          <cell r="BE301">
            <v>1.6036999999999997</v>
          </cell>
          <cell r="BF301">
            <v>1.7455999999999989</v>
          </cell>
          <cell r="BG301">
            <v>1.9772999999999998</v>
          </cell>
          <cell r="BH301">
            <v>2.5047800000000007</v>
          </cell>
          <cell r="BI301">
            <v>2.8111210000000018</v>
          </cell>
          <cell r="BJ301">
            <v>3.0359999999999991</v>
          </cell>
          <cell r="BK301">
            <v>3.4919800000000008</v>
          </cell>
          <cell r="BL301">
            <v>4.0014679999999991</v>
          </cell>
          <cell r="BM301">
            <v>4.2166428700000003</v>
          </cell>
          <cell r="BN301">
            <v>0.33620000000000028</v>
          </cell>
          <cell r="BO301">
            <v>0.51900000000000002</v>
          </cell>
          <cell r="BP301">
            <v>0.26659999999999984</v>
          </cell>
          <cell r="BQ301">
            <v>0.48189999999999955</v>
          </cell>
          <cell r="BR301">
            <v>0.14189999999999919</v>
          </cell>
          <cell r="BS301">
            <v>0.23170000000000091</v>
          </cell>
          <cell r="BT301">
            <v>0.52748000000000084</v>
          </cell>
          <cell r="BU301">
            <v>0.30634100000000097</v>
          </cell>
          <cell r="BV301">
            <v>0.22487899999999744</v>
          </cell>
          <cell r="BW301">
            <v>0.4559800000000015</v>
          </cell>
          <cell r="BX301">
            <v>0.50948799999999816</v>
          </cell>
          <cell r="BY301">
            <v>0.21517487000000152</v>
          </cell>
          <cell r="BZ301">
            <v>0.32980000000000009</v>
          </cell>
          <cell r="CA301">
            <v>0.60959999999999992</v>
          </cell>
          <cell r="CB301">
            <v>0.93810000000000038</v>
          </cell>
          <cell r="CC301">
            <v>1.1779000000000002</v>
          </cell>
          <cell r="CD301">
            <v>1.5114999999999998</v>
          </cell>
          <cell r="CE301">
            <v>1.7771069999999991</v>
          </cell>
          <cell r="CF301">
            <v>2.0687859999999993</v>
          </cell>
          <cell r="CG301">
            <v>2.3015940000000015</v>
          </cell>
          <cell r="CH301">
            <v>2.6012139999999988</v>
          </cell>
          <cell r="CI301">
            <v>2.9596830000000018</v>
          </cell>
          <cell r="CJ301">
            <v>3.3204039999999981</v>
          </cell>
          <cell r="CK301">
            <v>3.6154499999999992</v>
          </cell>
          <cell r="CL301">
            <v>0.32980000000000009</v>
          </cell>
          <cell r="CM301">
            <v>0.27979999999999983</v>
          </cell>
          <cell r="CN301">
            <v>0.32850000000000046</v>
          </cell>
          <cell r="CO301">
            <v>0.23979999999999979</v>
          </cell>
          <cell r="CP301">
            <v>0.33359999999999967</v>
          </cell>
          <cell r="CQ301">
            <v>0.26560699999999926</v>
          </cell>
          <cell r="CR301">
            <v>0.29167900000000024</v>
          </cell>
          <cell r="CS301">
            <v>0.23280800000000212</v>
          </cell>
          <cell r="CT301">
            <v>0.29961999999999733</v>
          </cell>
          <cell r="CU301">
            <v>0.35846900000000304</v>
          </cell>
          <cell r="CV301">
            <v>0.36072099999999629</v>
          </cell>
          <cell r="CW301">
            <v>0.29504600000000103</v>
          </cell>
          <cell r="CX301">
            <v>0.41266400000000009</v>
          </cell>
          <cell r="CY301">
            <v>0.82991000000000026</v>
          </cell>
          <cell r="CZ301">
            <v>1.3192590000000006</v>
          </cell>
          <cell r="DA301">
            <v>1.7182009999999996</v>
          </cell>
          <cell r="DB301">
            <v>2.1435750000000002</v>
          </cell>
          <cell r="DC301">
            <v>2.6469149999999999</v>
          </cell>
          <cell r="DD301">
            <v>3.0394050000000017</v>
          </cell>
          <cell r="DE301">
            <v>3.4845050000000017</v>
          </cell>
          <cell r="DF301">
            <v>3.8857050000000015</v>
          </cell>
          <cell r="DG301">
            <v>4.2980050000000025</v>
          </cell>
          <cell r="DH301">
            <v>4.9114050000000047</v>
          </cell>
          <cell r="DI301">
            <v>5.8595050000000031</v>
          </cell>
          <cell r="DJ301">
            <v>0.41266400000000009</v>
          </cell>
          <cell r="DK301">
            <v>0.41724600000000012</v>
          </cell>
          <cell r="DL301">
            <v>0.48934900000000031</v>
          </cell>
          <cell r="DM301">
            <v>0.39894199999999908</v>
          </cell>
          <cell r="DN301">
            <v>0.42537400000000058</v>
          </cell>
          <cell r="DO301">
            <v>0.50333999999999968</v>
          </cell>
          <cell r="DP301">
            <v>0.39249000000000167</v>
          </cell>
          <cell r="DQ301">
            <v>0.44510000000000005</v>
          </cell>
          <cell r="DR301">
            <v>0.40119999999999978</v>
          </cell>
          <cell r="DS301">
            <v>0.412300000000001</v>
          </cell>
          <cell r="DT301">
            <v>0.61340000000000217</v>
          </cell>
          <cell r="DU301">
            <v>0.94809999999999817</v>
          </cell>
        </row>
        <row r="302">
          <cell r="A302" t="str">
            <v>CE-NETWOR-180</v>
          </cell>
          <cell r="B302" t="str">
            <v>CE</v>
          </cell>
          <cell r="C302" t="str">
            <v>NETWOR</v>
          </cell>
          <cell r="D302">
            <v>180</v>
          </cell>
          <cell r="E302" t="str">
            <v>MD %</v>
          </cell>
          <cell r="F302" t="e">
            <v>#DIV/0!</v>
          </cell>
          <cell r="G302" t="e">
            <v>#DIV/0!</v>
          </cell>
          <cell r="H302" t="e">
            <v>#DIV/0!</v>
          </cell>
          <cell r="I302" t="e">
            <v>#DIV/0!</v>
          </cell>
          <cell r="J302" t="e">
            <v>#DIV/0!</v>
          </cell>
          <cell r="K302" t="e">
            <v>#DIV/0!</v>
          </cell>
          <cell r="L302" t="e">
            <v>#DIV/0!</v>
          </cell>
          <cell r="M302" t="e">
            <v>#DIV/0!</v>
          </cell>
          <cell r="N302" t="e">
            <v>#DIV/0!</v>
          </cell>
          <cell r="O302" t="e">
            <v>#DIV/0!</v>
          </cell>
          <cell r="P302" t="e">
            <v>#DIV/0!</v>
          </cell>
          <cell r="Q302" t="e">
            <v>#DIV/0!</v>
          </cell>
          <cell r="R302" t="e">
            <v>#DIV/0!</v>
          </cell>
          <cell r="S302" t="e">
            <v>#DIV/0!</v>
          </cell>
          <cell r="T302" t="e">
            <v>#DIV/0!</v>
          </cell>
          <cell r="U302" t="e">
            <v>#DIV/0!</v>
          </cell>
          <cell r="V302" t="e">
            <v>#DIV/0!</v>
          </cell>
          <cell r="W302" t="e">
            <v>#DIV/0!</v>
          </cell>
          <cell r="X302" t="e">
            <v>#DIV/0!</v>
          </cell>
          <cell r="Y302" t="e">
            <v>#DIV/0!</v>
          </cell>
          <cell r="Z302" t="e">
            <v>#DIV/0!</v>
          </cell>
          <cell r="AA302" t="e">
            <v>#DIV/0!</v>
          </cell>
          <cell r="AB302" t="e">
            <v>#DIV/0!</v>
          </cell>
          <cell r="AC302" t="e">
            <v>#DIV/0!</v>
          </cell>
          <cell r="AD302" t="e">
            <v>#DIV/0!</v>
          </cell>
          <cell r="AE302" t="e">
            <v>#DIV/0!</v>
          </cell>
          <cell r="AF302" t="e">
            <v>#DIV/0!</v>
          </cell>
          <cell r="AG302" t="e">
            <v>#DIV/0!</v>
          </cell>
          <cell r="AH302" t="e">
            <v>#DIV/0!</v>
          </cell>
          <cell r="AI302" t="e">
            <v>#DIV/0!</v>
          </cell>
          <cell r="AJ302" t="e">
            <v>#DIV/0!</v>
          </cell>
          <cell r="AK302" t="e">
            <v>#DIV/0!</v>
          </cell>
          <cell r="AL302" t="e">
            <v>#DIV/0!</v>
          </cell>
          <cell r="AM302" t="e">
            <v>#DIV/0!</v>
          </cell>
          <cell r="AN302" t="e">
            <v>#DIV/0!</v>
          </cell>
          <cell r="AO302" t="e">
            <v>#DIV/0!</v>
          </cell>
          <cell r="AP302" t="e">
            <v>#DIV/0!</v>
          </cell>
          <cell r="AQ302" t="e">
            <v>#DIV/0!</v>
          </cell>
          <cell r="AR302" t="e">
            <v>#DIV/0!</v>
          </cell>
          <cell r="AS302" t="e">
            <v>#DIV/0!</v>
          </cell>
          <cell r="AT302" t="e">
            <v>#DIV/0!</v>
          </cell>
          <cell r="AU302" t="e">
            <v>#DIV/0!</v>
          </cell>
          <cell r="AV302" t="e">
            <v>#DIV/0!</v>
          </cell>
          <cell r="AW302" t="e">
            <v>#DIV/0!</v>
          </cell>
          <cell r="AX302" t="e">
            <v>#DIV/0!</v>
          </cell>
          <cell r="AY302" t="e">
            <v>#DIV/0!</v>
          </cell>
          <cell r="AZ302" t="e">
            <v>#DIV/0!</v>
          </cell>
          <cell r="BA302" t="e">
            <v>#DIV/0!</v>
          </cell>
          <cell r="BB302">
            <v>0.12854138787994659</v>
          </cell>
          <cell r="BC302">
            <v>0.16574928289014657</v>
          </cell>
          <cell r="BD302">
            <v>0.16841567956282186</v>
          </cell>
          <cell r="BE302">
            <v>0.18789689513766838</v>
          </cell>
          <cell r="BF302">
            <v>0.15578481419341011</v>
          </cell>
          <cell r="BG302">
            <v>0.15775113089681911</v>
          </cell>
          <cell r="BH302">
            <v>0.16588490814765122</v>
          </cell>
          <cell r="BI302">
            <v>0.17226062701517425</v>
          </cell>
          <cell r="BJ302">
            <v>0.16765514727808883</v>
          </cell>
          <cell r="BK302">
            <v>0.17261090215120292</v>
          </cell>
          <cell r="BL302">
            <v>0.17535118831562341</v>
          </cell>
          <cell r="BM302">
            <v>0.17522280278915647</v>
          </cell>
          <cell r="BN302">
            <v>0.12854138787994659</v>
          </cell>
          <cell r="BO302">
            <v>0.20400141503871702</v>
          </cell>
          <cell r="BP302">
            <v>0.17757943115966157</v>
          </cell>
          <cell r="BQ302">
            <v>0.25713675897764232</v>
          </cell>
          <cell r="BR302">
            <v>5.3142086735075734E-2</v>
          </cell>
          <cell r="BS302">
            <v>0.17432849296516503</v>
          </cell>
          <cell r="BT302">
            <v>0.20562878990178202</v>
          </cell>
          <cell r="BU302">
            <v>0.25120336795425047</v>
          </cell>
          <cell r="BV302">
            <v>0.12565873622108936</v>
          </cell>
          <cell r="BW302">
            <v>0.21490689787138634</v>
          </cell>
          <cell r="BX302">
            <v>0.19676053852252653</v>
          </cell>
          <cell r="BY302">
            <v>0.17286909518320873</v>
          </cell>
          <cell r="BZ302">
            <v>0.12321602032429205</v>
          </cell>
          <cell r="CA302">
            <v>0.13818115876326048</v>
          </cell>
          <cell r="CB302">
            <v>0.15180348560609744</v>
          </cell>
          <cell r="CC302">
            <v>0.158139222662281</v>
          </cell>
          <cell r="CD302">
            <v>0.16775432287851547</v>
          </cell>
          <cell r="CE302">
            <v>0.17187755394957019</v>
          </cell>
          <cell r="CF302">
            <v>0.17614316735621344</v>
          </cell>
          <cell r="CG302">
            <v>0.17829673189976697</v>
          </cell>
          <cell r="CH302">
            <v>0.17958525914796317</v>
          </cell>
          <cell r="CI302">
            <v>0.18394393931785297</v>
          </cell>
          <cell r="CJ302">
            <v>0.18690009975423366</v>
          </cell>
          <cell r="CK302">
            <v>0.18830468749999996</v>
          </cell>
          <cell r="CL302">
            <v>0.12321602032429205</v>
          </cell>
          <cell r="CM302">
            <v>0.16126801152737744</v>
          </cell>
          <cell r="CN302">
            <v>0.18579265878626797</v>
          </cell>
          <cell r="CO302">
            <v>0.18899747793190405</v>
          </cell>
          <cell r="CP302">
            <v>0.21361337004546319</v>
          </cell>
          <cell r="CQ302">
            <v>0.19982801400564795</v>
          </cell>
          <cell r="CR302">
            <v>0.20752183867483845</v>
          </cell>
          <cell r="CS302">
            <v>0.2000288691539979</v>
          </cell>
          <cell r="CT302">
            <v>0.19014087635385263</v>
          </cell>
          <cell r="CU302">
            <v>0.22326546348250917</v>
          </cell>
          <cell r="CV302">
            <v>0.21528821396982009</v>
          </cell>
          <cell r="CW302">
            <v>0.20570186385635811</v>
          </cell>
          <cell r="CX302">
            <v>0.15594500068966433</v>
          </cell>
          <cell r="CY302">
            <v>0.1664602402702966</v>
          </cell>
          <cell r="CZ302">
            <v>0.18073226996675543</v>
          </cell>
          <cell r="DA302">
            <v>0.18066156877910827</v>
          </cell>
          <cell r="DB302">
            <v>0.17940074464396413</v>
          </cell>
          <cell r="DC302">
            <v>0.18899834373012311</v>
          </cell>
          <cell r="DD302">
            <v>0.18799080074956223</v>
          </cell>
          <cell r="DE302">
            <v>0.19363482752299102</v>
          </cell>
          <cell r="DF302">
            <v>0.19079429630030814</v>
          </cell>
          <cell r="DG302">
            <v>0.19047101814883577</v>
          </cell>
          <cell r="DH302">
            <v>0.18960509299592629</v>
          </cell>
          <cell r="DI302">
            <v>0.19306416706746252</v>
          </cell>
          <cell r="DJ302">
            <v>0.15594500068966433</v>
          </cell>
          <cell r="DK302">
            <v>0.17835446392695631</v>
          </cell>
          <cell r="DL302">
            <v>0.21148362538171728</v>
          </cell>
          <cell r="DM302">
            <v>0.1804281608350648</v>
          </cell>
          <cell r="DN302">
            <v>0.17448213089584877</v>
          </cell>
          <cell r="DO302">
            <v>0.24476338906894698</v>
          </cell>
          <cell r="DP302">
            <v>0.18146679766514542</v>
          </cell>
          <cell r="DQ302">
            <v>0.24357009959505299</v>
          </cell>
          <cell r="DR302">
            <v>0.1692327160754207</v>
          </cell>
          <cell r="DS302">
            <v>0.18747726445980392</v>
          </cell>
          <cell r="DT302">
            <v>0.18375172248517227</v>
          </cell>
          <cell r="DU302">
            <v>0.21321429374592354</v>
          </cell>
        </row>
        <row r="303">
          <cell r="A303" t="str">
            <v>CE-NETWOR-190</v>
          </cell>
          <cell r="B303" t="str">
            <v>CE</v>
          </cell>
          <cell r="C303" t="str">
            <v>NETWOR</v>
          </cell>
          <cell r="D303">
            <v>190</v>
          </cell>
          <cell r="E303" t="str">
            <v>Costi Indiretti</v>
          </cell>
          <cell r="R303">
            <v>0</v>
          </cell>
          <cell r="S303">
            <v>0</v>
          </cell>
          <cell r="T303">
            <v>0</v>
          </cell>
          <cell r="U303">
            <v>0</v>
          </cell>
          <cell r="V303">
            <v>0</v>
          </cell>
          <cell r="W303">
            <v>0</v>
          </cell>
          <cell r="X303">
            <v>0</v>
          </cell>
          <cell r="Y303">
            <v>0</v>
          </cell>
          <cell r="Z303">
            <v>0</v>
          </cell>
          <cell r="AA303">
            <v>0</v>
          </cell>
          <cell r="AB303">
            <v>0</v>
          </cell>
          <cell r="AC303">
            <v>0</v>
          </cell>
          <cell r="AP303">
            <v>0</v>
          </cell>
          <cell r="AQ303">
            <v>0</v>
          </cell>
          <cell r="AR303">
            <v>0</v>
          </cell>
          <cell r="AS303">
            <v>0</v>
          </cell>
          <cell r="AT303">
            <v>0</v>
          </cell>
          <cell r="AU303">
            <v>0</v>
          </cell>
          <cell r="AV303">
            <v>0</v>
          </cell>
          <cell r="AW303">
            <v>0</v>
          </cell>
          <cell r="AX303">
            <v>0</v>
          </cell>
          <cell r="AY303">
            <v>0</v>
          </cell>
          <cell r="AZ303">
            <v>0</v>
          </cell>
          <cell r="BA303">
            <v>0</v>
          </cell>
          <cell r="BB303">
            <v>-0.1714</v>
          </cell>
          <cell r="BC303">
            <v>-0.32379999999999998</v>
          </cell>
          <cell r="BD303">
            <v>-0.45050000000000001</v>
          </cell>
          <cell r="BE303">
            <v>-0.55789999999999995</v>
          </cell>
          <cell r="BF303">
            <v>-0.70850000000000002</v>
          </cell>
          <cell r="BG303">
            <v>-0.81989999999999996</v>
          </cell>
          <cell r="BH303">
            <v>-0.97056200000000004</v>
          </cell>
          <cell r="BI303">
            <v>-1.0671980000000001</v>
          </cell>
          <cell r="BJ303">
            <v>-1.1913</v>
          </cell>
          <cell r="BK303">
            <v>-1.303552</v>
          </cell>
          <cell r="BL303">
            <v>-1.4213</v>
          </cell>
          <cell r="BM303">
            <v>-1.5017779</v>
          </cell>
          <cell r="BN303">
            <v>-0.1714</v>
          </cell>
          <cell r="BO303">
            <v>-0.15239999999999998</v>
          </cell>
          <cell r="BP303">
            <v>-0.12670000000000003</v>
          </cell>
          <cell r="BQ303">
            <v>-0.10739999999999994</v>
          </cell>
          <cell r="BR303">
            <v>-0.15060000000000007</v>
          </cell>
          <cell r="BS303">
            <v>-0.11139999999999994</v>
          </cell>
          <cell r="BT303">
            <v>-0.15066200000000007</v>
          </cell>
          <cell r="BU303">
            <v>-9.6636000000000055E-2</v>
          </cell>
          <cell r="BV303">
            <v>-0.12410199999999993</v>
          </cell>
          <cell r="BW303">
            <v>-0.11225200000000002</v>
          </cell>
          <cell r="BX303">
            <v>-0.11774799999999996</v>
          </cell>
          <cell r="BY303">
            <v>-8.0477899999999991E-2</v>
          </cell>
          <cell r="BZ303">
            <v>-8.7099999999999997E-2</v>
          </cell>
          <cell r="CA303">
            <v>-0.3256</v>
          </cell>
          <cell r="CB303">
            <v>-0.46850000000000003</v>
          </cell>
          <cell r="CC303">
            <v>-0.58989999999999998</v>
          </cell>
          <cell r="CD303">
            <v>-0.71930000000000005</v>
          </cell>
          <cell r="CE303">
            <v>-0.84587900000000005</v>
          </cell>
          <cell r="CF303">
            <v>-0.97241599999999995</v>
          </cell>
          <cell r="CG303">
            <v>-1.087615</v>
          </cell>
          <cell r="CH303">
            <v>-1.208348</v>
          </cell>
          <cell r="CI303">
            <v>-1.3260160000000001</v>
          </cell>
          <cell r="CJ303">
            <v>-1.446502</v>
          </cell>
          <cell r="CK303">
            <v>-1.5626279999999999</v>
          </cell>
          <cell r="CL303">
            <v>-8.7099999999999997E-2</v>
          </cell>
          <cell r="CM303">
            <v>-0.23849999999999999</v>
          </cell>
          <cell r="CN303">
            <v>-0.14290000000000003</v>
          </cell>
          <cell r="CO303">
            <v>-0.12139999999999995</v>
          </cell>
          <cell r="CP303">
            <v>-0.12940000000000007</v>
          </cell>
          <cell r="CQ303">
            <v>-0.126579</v>
          </cell>
          <cell r="CR303">
            <v>-0.1265369999999999</v>
          </cell>
          <cell r="CS303">
            <v>-0.11519900000000005</v>
          </cell>
          <cell r="CT303">
            <v>-0.12073299999999998</v>
          </cell>
          <cell r="CU303">
            <v>-0.11766800000000011</v>
          </cell>
          <cell r="CV303">
            <v>-0.12048599999999987</v>
          </cell>
          <cell r="CW303">
            <v>-0.11612599999999995</v>
          </cell>
          <cell r="CX303">
            <v>-9.5117999999999994E-2</v>
          </cell>
          <cell r="CY303">
            <v>-0.18679699999999999</v>
          </cell>
          <cell r="CZ303">
            <v>-0.28545799999999999</v>
          </cell>
          <cell r="DA303">
            <v>-0.37443199999999999</v>
          </cell>
          <cell r="DB303">
            <v>-0.465391</v>
          </cell>
          <cell r="DC303">
            <v>-0.55037199999999997</v>
          </cell>
          <cell r="DD303">
            <v>-0.67656700000000003</v>
          </cell>
          <cell r="DE303">
            <v>-0.79886699999999999</v>
          </cell>
          <cell r="DF303">
            <v>-0.80716699999999997</v>
          </cell>
          <cell r="DG303">
            <v>-0.91836699999999993</v>
          </cell>
          <cell r="DH303">
            <v>-1.0598669999999999</v>
          </cell>
          <cell r="DI303">
            <v>-1.1650669999999999</v>
          </cell>
          <cell r="DJ303">
            <v>-9.5117999999999994E-2</v>
          </cell>
          <cell r="DK303">
            <v>-9.1678999999999997E-2</v>
          </cell>
          <cell r="DL303">
            <v>-9.8660999999999999E-2</v>
          </cell>
          <cell r="DM303">
            <v>-8.8973999999999998E-2</v>
          </cell>
          <cell r="DN303">
            <v>-9.0959000000000012E-2</v>
          </cell>
          <cell r="DO303">
            <v>-8.4980999999999973E-2</v>
          </cell>
          <cell r="DP303">
            <v>-0.12619500000000006</v>
          </cell>
          <cell r="DQ303">
            <v>-0.12229999999999996</v>
          </cell>
          <cell r="DR303">
            <v>-8.2999999999999741E-3</v>
          </cell>
          <cell r="DS303">
            <v>-0.11119999999999997</v>
          </cell>
          <cell r="DT303">
            <v>-0.14149999999999996</v>
          </cell>
          <cell r="DU303">
            <v>-0.10519999999999996</v>
          </cell>
        </row>
        <row r="304">
          <cell r="A304" t="str">
            <v>CE-NETWOR-200</v>
          </cell>
          <cell r="B304" t="str">
            <v>CE</v>
          </cell>
          <cell r="C304" t="str">
            <v>NETWOR</v>
          </cell>
          <cell r="D304">
            <v>200</v>
          </cell>
          <cell r="E304" t="str">
            <v>Risultato di Competenza</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0</v>
          </cell>
          <cell r="X304">
            <v>0</v>
          </cell>
          <cell r="Y304">
            <v>0</v>
          </cell>
          <cell r="Z304">
            <v>0</v>
          </cell>
          <cell r="AA304">
            <v>0</v>
          </cell>
          <cell r="AB304">
            <v>0</v>
          </cell>
          <cell r="AC304">
            <v>0</v>
          </cell>
          <cell r="AD304">
            <v>0</v>
          </cell>
          <cell r="AE304">
            <v>0</v>
          </cell>
          <cell r="AF304">
            <v>0</v>
          </cell>
          <cell r="AG304">
            <v>0</v>
          </cell>
          <cell r="AH304">
            <v>0</v>
          </cell>
          <cell r="AI304">
            <v>0</v>
          </cell>
          <cell r="AJ304">
            <v>0</v>
          </cell>
          <cell r="AK304">
            <v>0</v>
          </cell>
          <cell r="AL304">
            <v>0</v>
          </cell>
          <cell r="AM304">
            <v>0</v>
          </cell>
          <cell r="AN304">
            <v>0</v>
          </cell>
          <cell r="AO304">
            <v>0</v>
          </cell>
          <cell r="AP304">
            <v>0</v>
          </cell>
          <cell r="AQ304">
            <v>0</v>
          </cell>
          <cell r="AR304">
            <v>0</v>
          </cell>
          <cell r="AS304">
            <v>0</v>
          </cell>
          <cell r="AT304">
            <v>0</v>
          </cell>
          <cell r="AU304">
            <v>0</v>
          </cell>
          <cell r="AV304">
            <v>0</v>
          </cell>
          <cell r="AW304">
            <v>0</v>
          </cell>
          <cell r="AX304">
            <v>0</v>
          </cell>
          <cell r="AY304">
            <v>0</v>
          </cell>
          <cell r="AZ304">
            <v>0</v>
          </cell>
          <cell r="BA304">
            <v>0</v>
          </cell>
          <cell r="BB304">
            <v>0.16480000000000028</v>
          </cell>
          <cell r="BC304">
            <v>0.53140000000000032</v>
          </cell>
          <cell r="BD304">
            <v>0.67130000000000012</v>
          </cell>
          <cell r="BE304">
            <v>1.0457999999999998</v>
          </cell>
          <cell r="BF304">
            <v>1.0370999999999988</v>
          </cell>
          <cell r="BG304">
            <v>1.1574</v>
          </cell>
          <cell r="BH304">
            <v>1.5342180000000005</v>
          </cell>
          <cell r="BI304">
            <v>1.7439230000000017</v>
          </cell>
          <cell r="BJ304">
            <v>1.8446999999999991</v>
          </cell>
          <cell r="BK304">
            <v>2.1884280000000009</v>
          </cell>
          <cell r="BL304">
            <v>2.5801679999999991</v>
          </cell>
          <cell r="BM304">
            <v>2.7148649700000003</v>
          </cell>
          <cell r="BN304">
            <v>0.16480000000000028</v>
          </cell>
          <cell r="BO304">
            <v>0.36660000000000004</v>
          </cell>
          <cell r="BP304">
            <v>0.1398999999999998</v>
          </cell>
          <cell r="BQ304">
            <v>0.37449999999999961</v>
          </cell>
          <cell r="BR304">
            <v>-8.7000000000008737E-3</v>
          </cell>
          <cell r="BS304">
            <v>0.12030000000000096</v>
          </cell>
          <cell r="BT304">
            <v>0.37681800000000076</v>
          </cell>
          <cell r="BU304">
            <v>0.20970500000000092</v>
          </cell>
          <cell r="BV304">
            <v>0.10077699999999751</v>
          </cell>
          <cell r="BW304">
            <v>0.34372800000000148</v>
          </cell>
          <cell r="BX304">
            <v>0.3917399999999982</v>
          </cell>
          <cell r="BY304">
            <v>0.13469697000000153</v>
          </cell>
          <cell r="BZ304">
            <v>0.24270000000000008</v>
          </cell>
          <cell r="CA304">
            <v>0.28399999999999992</v>
          </cell>
          <cell r="CB304">
            <v>0.46960000000000035</v>
          </cell>
          <cell r="CC304">
            <v>0.58800000000000019</v>
          </cell>
          <cell r="CD304">
            <v>0.79219999999999979</v>
          </cell>
          <cell r="CE304">
            <v>0.93122799999999906</v>
          </cell>
          <cell r="CF304">
            <v>1.0963699999999994</v>
          </cell>
          <cell r="CG304">
            <v>1.2139790000000015</v>
          </cell>
          <cell r="CH304">
            <v>1.3928659999999988</v>
          </cell>
          <cell r="CI304">
            <v>1.6336670000000018</v>
          </cell>
          <cell r="CJ304">
            <v>1.8739019999999982</v>
          </cell>
          <cell r="CK304">
            <v>2.052821999999999</v>
          </cell>
          <cell r="CL304">
            <v>0.24270000000000008</v>
          </cell>
          <cell r="CM304">
            <v>4.1299999999999837E-2</v>
          </cell>
          <cell r="CN304">
            <v>0.18560000000000043</v>
          </cell>
          <cell r="CO304">
            <v>0.11839999999999984</v>
          </cell>
          <cell r="CP304">
            <v>0.2041999999999996</v>
          </cell>
          <cell r="CQ304">
            <v>0.13902799999999926</v>
          </cell>
          <cell r="CR304">
            <v>0.16514200000000034</v>
          </cell>
          <cell r="CS304">
            <v>0.11760900000000207</v>
          </cell>
          <cell r="CT304">
            <v>0.17888699999999735</v>
          </cell>
          <cell r="CU304">
            <v>0.24080100000000293</v>
          </cell>
          <cell r="CV304">
            <v>0.24023499999999642</v>
          </cell>
          <cell r="CW304">
            <v>0.17892000000000108</v>
          </cell>
          <cell r="CX304">
            <v>0.31754600000000011</v>
          </cell>
          <cell r="CY304">
            <v>0.64311300000000027</v>
          </cell>
          <cell r="CZ304">
            <v>1.0338010000000006</v>
          </cell>
          <cell r="DA304">
            <v>1.3437689999999995</v>
          </cell>
          <cell r="DB304">
            <v>1.6781840000000003</v>
          </cell>
          <cell r="DC304">
            <v>2.096543</v>
          </cell>
          <cell r="DD304">
            <v>2.3628380000000018</v>
          </cell>
          <cell r="DE304">
            <v>2.6856380000000017</v>
          </cell>
          <cell r="DF304">
            <v>3.0785380000000018</v>
          </cell>
          <cell r="DG304">
            <v>3.3796380000000026</v>
          </cell>
          <cell r="DH304">
            <v>3.851538000000005</v>
          </cell>
          <cell r="DI304">
            <v>4.6944380000000034</v>
          </cell>
          <cell r="DJ304">
            <v>0.31754600000000011</v>
          </cell>
          <cell r="DK304">
            <v>0.32556700000000011</v>
          </cell>
          <cell r="DL304">
            <v>0.39068800000000031</v>
          </cell>
          <cell r="DM304">
            <v>0.30996799999999908</v>
          </cell>
          <cell r="DN304">
            <v>0.33441500000000057</v>
          </cell>
          <cell r="DO304">
            <v>0.4183589999999997</v>
          </cell>
          <cell r="DP304">
            <v>0.26629500000000161</v>
          </cell>
          <cell r="DQ304">
            <v>0.32280000000000009</v>
          </cell>
          <cell r="DR304">
            <v>0.3928999999999998</v>
          </cell>
          <cell r="DS304">
            <v>0.30110000000000103</v>
          </cell>
          <cell r="DT304">
            <v>0.47190000000000221</v>
          </cell>
          <cell r="DU304">
            <v>0.84289999999999821</v>
          </cell>
        </row>
        <row r="305">
          <cell r="A305" t="str">
            <v>CE-NETWOR-210</v>
          </cell>
          <cell r="B305" t="str">
            <v>CE</v>
          </cell>
          <cell r="C305" t="str">
            <v>NETWOR</v>
          </cell>
          <cell r="D305">
            <v>210</v>
          </cell>
          <cell r="E305" t="str">
            <v>RC %</v>
          </cell>
          <cell r="F305" t="e">
            <v>#DIV/0!</v>
          </cell>
          <cell r="G305" t="e">
            <v>#DIV/0!</v>
          </cell>
          <cell r="H305" t="e">
            <v>#DIV/0!</v>
          </cell>
          <cell r="I305" t="e">
            <v>#DIV/0!</v>
          </cell>
          <cell r="J305" t="e">
            <v>#DIV/0!</v>
          </cell>
          <cell r="K305" t="e">
            <v>#DIV/0!</v>
          </cell>
          <cell r="L305" t="e">
            <v>#DIV/0!</v>
          </cell>
          <cell r="M305" t="e">
            <v>#DIV/0!</v>
          </cell>
          <cell r="N305" t="e">
            <v>#DIV/0!</v>
          </cell>
          <cell r="O305" t="e">
            <v>#DIV/0!</v>
          </cell>
          <cell r="P305" t="e">
            <v>#DIV/0!</v>
          </cell>
          <cell r="Q305" t="e">
            <v>#DIV/0!</v>
          </cell>
          <cell r="R305" t="e">
            <v>#DIV/0!</v>
          </cell>
          <cell r="S305" t="e">
            <v>#DIV/0!</v>
          </cell>
          <cell r="T305" t="e">
            <v>#DIV/0!</v>
          </cell>
          <cell r="U305" t="e">
            <v>#DIV/0!</v>
          </cell>
          <cell r="V305" t="e">
            <v>#DIV/0!</v>
          </cell>
          <cell r="W305" t="e">
            <v>#DIV/0!</v>
          </cell>
          <cell r="X305" t="e">
            <v>#DIV/0!</v>
          </cell>
          <cell r="Y305" t="e">
            <v>#DIV/0!</v>
          </cell>
          <cell r="Z305" t="e">
            <v>#DIV/0!</v>
          </cell>
          <cell r="AA305" t="e">
            <v>#DIV/0!</v>
          </cell>
          <cell r="AB305" t="e">
            <v>#DIV/0!</v>
          </cell>
          <cell r="AC305" t="e">
            <v>#DIV/0!</v>
          </cell>
          <cell r="AD305" t="e">
            <v>#DIV/0!</v>
          </cell>
          <cell r="AE305" t="e">
            <v>#DIV/0!</v>
          </cell>
          <cell r="AF305" t="e">
            <v>#DIV/0!</v>
          </cell>
          <cell r="AG305" t="e">
            <v>#DIV/0!</v>
          </cell>
          <cell r="AH305" t="e">
            <v>#DIV/0!</v>
          </cell>
          <cell r="AI305" t="e">
            <v>#DIV/0!</v>
          </cell>
          <cell r="AJ305" t="e">
            <v>#DIV/0!</v>
          </cell>
          <cell r="AK305" t="e">
            <v>#DIV/0!</v>
          </cell>
          <cell r="AL305" t="e">
            <v>#DIV/0!</v>
          </cell>
          <cell r="AM305" t="e">
            <v>#DIV/0!</v>
          </cell>
          <cell r="AN305" t="e">
            <v>#DIV/0!</v>
          </cell>
          <cell r="AO305" t="e">
            <v>#DIV/0!</v>
          </cell>
          <cell r="AP305" t="e">
            <v>#DIV/0!</v>
          </cell>
          <cell r="AQ305" t="e">
            <v>#DIV/0!</v>
          </cell>
          <cell r="AR305" t="e">
            <v>#DIV/0!</v>
          </cell>
          <cell r="AS305" t="e">
            <v>#DIV/0!</v>
          </cell>
          <cell r="AT305" t="e">
            <v>#DIV/0!</v>
          </cell>
          <cell r="AU305" t="e">
            <v>#DIV/0!</v>
          </cell>
          <cell r="AV305" t="e">
            <v>#DIV/0!</v>
          </cell>
          <cell r="AW305" t="e">
            <v>#DIV/0!</v>
          </cell>
          <cell r="AX305" t="e">
            <v>#DIV/0!</v>
          </cell>
          <cell r="AY305" t="e">
            <v>#DIV/0!</v>
          </cell>
          <cell r="AZ305" t="e">
            <v>#DIV/0!</v>
          </cell>
          <cell r="BA305" t="e">
            <v>#DIV/0!</v>
          </cell>
          <cell r="BB305">
            <v>6.3008984897725204E-2</v>
          </cell>
          <cell r="BC305">
            <v>0.10299248003721224</v>
          </cell>
          <cell r="BD305">
            <v>0.10078217658274409</v>
          </cell>
          <cell r="BE305">
            <v>0.12253075571177502</v>
          </cell>
          <cell r="BF305">
            <v>9.2555242208974306E-2</v>
          </cell>
          <cell r="BG305">
            <v>9.2338622818984709E-2</v>
          </cell>
          <cell r="BH305">
            <v>0.10160717189073419</v>
          </cell>
          <cell r="BI305">
            <v>0.1068645815837112</v>
          </cell>
          <cell r="BJ305">
            <v>0.10186872535701265</v>
          </cell>
          <cell r="BK305">
            <v>0.10817545672453815</v>
          </cell>
          <cell r="BL305">
            <v>0.11306738548301408</v>
          </cell>
          <cell r="BM305">
            <v>0.11281634795822755</v>
          </cell>
          <cell r="BN305">
            <v>6.3008984897725204E-2</v>
          </cell>
          <cell r="BO305">
            <v>0.14409810935104753</v>
          </cell>
          <cell r="BP305">
            <v>9.3185905548524503E-2</v>
          </cell>
          <cell r="BQ305">
            <v>0.1998292513739926</v>
          </cell>
          <cell r="BR305">
            <v>-3.2581829076476949E-3</v>
          </cell>
          <cell r="BS305">
            <v>9.0512376796329036E-2</v>
          </cell>
          <cell r="BT305">
            <v>0.14689586212408001</v>
          </cell>
          <cell r="BU305">
            <v>0.17196066565313217</v>
          </cell>
          <cell r="BV305">
            <v>5.6312552351053473E-2</v>
          </cell>
          <cell r="BW305">
            <v>0.16200166277366543</v>
          </cell>
          <cell r="BX305">
            <v>0.15128712228907151</v>
          </cell>
          <cell r="BY305">
            <v>0.10821404622119632</v>
          </cell>
          <cell r="BZ305">
            <v>9.0674736606142142E-2</v>
          </cell>
          <cell r="CA305">
            <v>6.4375736694169891E-2</v>
          </cell>
          <cell r="CB305">
            <v>7.5990743887243764E-2</v>
          </cell>
          <cell r="CC305">
            <v>7.8942068872927457E-2</v>
          </cell>
          <cell r="CD305">
            <v>8.7922576635368788E-2</v>
          </cell>
          <cell r="CE305">
            <v>9.0066152915581482E-2</v>
          </cell>
          <cell r="CF305">
            <v>9.334850699605067E-2</v>
          </cell>
          <cell r="CG305">
            <v>9.4042862596508042E-2</v>
          </cell>
          <cell r="CH305">
            <v>9.6162100299470463E-2</v>
          </cell>
          <cell r="CI305">
            <v>0.10153220581852146</v>
          </cell>
          <cell r="CJ305">
            <v>0.10547887267021056</v>
          </cell>
          <cell r="CK305">
            <v>0.10691781249999996</v>
          </cell>
          <cell r="CL305">
            <v>9.0674736606142142E-2</v>
          </cell>
          <cell r="CM305">
            <v>2.3804034582132472E-2</v>
          </cell>
          <cell r="CN305">
            <v>0.10497143826706656</v>
          </cell>
          <cell r="CO305">
            <v>9.331651954602764E-2</v>
          </cell>
          <cell r="CP305">
            <v>0.13075494653262451</v>
          </cell>
          <cell r="CQ305">
            <v>0.10459697647719056</v>
          </cell>
          <cell r="CR305">
            <v>0.11749413390213287</v>
          </cell>
          <cell r="CS305">
            <v>0.10104977179621293</v>
          </cell>
          <cell r="CT305">
            <v>0.11352289883289311</v>
          </cell>
          <cell r="CU305">
            <v>0.14997823207042141</v>
          </cell>
          <cell r="CV305">
            <v>0.14337885535646522</v>
          </cell>
          <cell r="CW305">
            <v>0.12474047260827018</v>
          </cell>
          <cell r="CX305">
            <v>0.1200000755796487</v>
          </cell>
          <cell r="CY305">
            <v>0.12899319745629198</v>
          </cell>
          <cell r="CZ305">
            <v>0.14162586832752458</v>
          </cell>
          <cell r="DA305">
            <v>0.14129162747358051</v>
          </cell>
          <cell r="DB305">
            <v>0.14045109653246857</v>
          </cell>
          <cell r="DC305">
            <v>0.14969999208851947</v>
          </cell>
          <cell r="DD305">
            <v>0.14614433011115471</v>
          </cell>
          <cell r="DE305">
            <v>0.14924158551047872</v>
          </cell>
          <cell r="DF305">
            <v>0.15116111267936144</v>
          </cell>
          <cell r="DG305">
            <v>0.14977253186873798</v>
          </cell>
          <cell r="DH305">
            <v>0.14868886208067633</v>
          </cell>
          <cell r="DI305">
            <v>0.15467650634649935</v>
          </cell>
          <cell r="DJ305">
            <v>0.1200000755796487</v>
          </cell>
          <cell r="DK305">
            <v>0.1391656906412701</v>
          </cell>
          <cell r="DL305">
            <v>0.16884496470439783</v>
          </cell>
          <cell r="DM305">
            <v>0.14018818815197029</v>
          </cell>
          <cell r="DN305">
            <v>0.13717209280194673</v>
          </cell>
          <cell r="DO305">
            <v>0.20343896111474469</v>
          </cell>
          <cell r="DP305">
            <v>0.12312084609605337</v>
          </cell>
          <cell r="DQ305">
            <v>0.17664441282696725</v>
          </cell>
          <cell r="DR305">
            <v>0.16573164044375074</v>
          </cell>
          <cell r="DS305">
            <v>0.13691342306293236</v>
          </cell>
          <cell r="DT305">
            <v>0.14136360913066986</v>
          </cell>
          <cell r="DU305">
            <v>0.18955630017765943</v>
          </cell>
        </row>
        <row r="306">
          <cell r="A306" t="str">
            <v>CE-NETWOR-211</v>
          </cell>
          <cell r="B306" t="str">
            <v>CE</v>
          </cell>
          <cell r="C306" t="str">
            <v>NETWOR</v>
          </cell>
          <cell r="D306">
            <v>211</v>
          </cell>
          <cell r="E306" t="str">
            <v>Costi di divisione</v>
          </cell>
          <cell r="R306">
            <v>0</v>
          </cell>
          <cell r="S306">
            <v>0</v>
          </cell>
          <cell r="T306">
            <v>0</v>
          </cell>
          <cell r="U306">
            <v>0</v>
          </cell>
          <cell r="V306">
            <v>0</v>
          </cell>
          <cell r="W306">
            <v>0</v>
          </cell>
          <cell r="X306">
            <v>0</v>
          </cell>
          <cell r="Y306">
            <v>0</v>
          </cell>
          <cell r="Z306">
            <v>0</v>
          </cell>
          <cell r="AA306">
            <v>0</v>
          </cell>
          <cell r="AB306">
            <v>0</v>
          </cell>
          <cell r="AC306">
            <v>0</v>
          </cell>
          <cell r="AP306">
            <v>0</v>
          </cell>
          <cell r="AQ306">
            <v>0</v>
          </cell>
          <cell r="AR306">
            <v>0</v>
          </cell>
          <cell r="AS306">
            <v>0</v>
          </cell>
          <cell r="AT306">
            <v>0</v>
          </cell>
          <cell r="AU306">
            <v>0</v>
          </cell>
          <cell r="AV306">
            <v>0</v>
          </cell>
          <cell r="AW306">
            <v>0</v>
          </cell>
          <cell r="AX306">
            <v>0</v>
          </cell>
          <cell r="AY306">
            <v>0</v>
          </cell>
          <cell r="AZ306">
            <v>0</v>
          </cell>
          <cell r="BA306">
            <v>0</v>
          </cell>
          <cell r="BF306">
            <v>0</v>
          </cell>
          <cell r="BG306">
            <v>0</v>
          </cell>
          <cell r="BH306">
            <v>0</v>
          </cell>
          <cell r="BI306">
            <v>0</v>
          </cell>
          <cell r="BJ306">
            <v>0</v>
          </cell>
          <cell r="BL306">
            <v>0</v>
          </cell>
          <cell r="BM306">
            <v>0</v>
          </cell>
          <cell r="BN306">
            <v>0</v>
          </cell>
          <cell r="BO306">
            <v>0</v>
          </cell>
          <cell r="BP306">
            <v>0</v>
          </cell>
          <cell r="BQ306">
            <v>0</v>
          </cell>
          <cell r="BR306">
            <v>0</v>
          </cell>
          <cell r="BS306">
            <v>0</v>
          </cell>
          <cell r="BT306">
            <v>0</v>
          </cell>
          <cell r="BU306">
            <v>0</v>
          </cell>
          <cell r="BV306">
            <v>0</v>
          </cell>
          <cell r="BW306">
            <v>0</v>
          </cell>
          <cell r="BX306">
            <v>0</v>
          </cell>
          <cell r="BY306">
            <v>0</v>
          </cell>
          <cell r="CD306">
            <v>0</v>
          </cell>
          <cell r="CE306">
            <v>0</v>
          </cell>
          <cell r="CF306">
            <v>0</v>
          </cell>
          <cell r="CG306">
            <v>0</v>
          </cell>
          <cell r="CH306">
            <v>0</v>
          </cell>
          <cell r="CI306">
            <v>0</v>
          </cell>
          <cell r="CJ306">
            <v>0</v>
          </cell>
          <cell r="CK306">
            <v>0</v>
          </cell>
          <cell r="CL306">
            <v>0</v>
          </cell>
          <cell r="CM306">
            <v>0</v>
          </cell>
          <cell r="CN306">
            <v>0</v>
          </cell>
          <cell r="CO306">
            <v>0</v>
          </cell>
          <cell r="CP306">
            <v>0</v>
          </cell>
          <cell r="CQ306">
            <v>0</v>
          </cell>
          <cell r="CR306">
            <v>0</v>
          </cell>
          <cell r="CS306">
            <v>0</v>
          </cell>
          <cell r="CT306">
            <v>0</v>
          </cell>
          <cell r="CU306">
            <v>0</v>
          </cell>
          <cell r="CV306">
            <v>0</v>
          </cell>
          <cell r="CW306">
            <v>0</v>
          </cell>
          <cell r="DJ306">
            <v>0</v>
          </cell>
          <cell r="DK306">
            <v>0</v>
          </cell>
          <cell r="DL306">
            <v>0</v>
          </cell>
          <cell r="DM306">
            <v>0</v>
          </cell>
          <cell r="DN306">
            <v>0</v>
          </cell>
          <cell r="DO306">
            <v>0</v>
          </cell>
          <cell r="DP306">
            <v>0</v>
          </cell>
          <cell r="DQ306">
            <v>0</v>
          </cell>
          <cell r="DR306">
            <v>0</v>
          </cell>
          <cell r="DS306">
            <v>0</v>
          </cell>
          <cell r="DT306">
            <v>0</v>
          </cell>
          <cell r="DU306">
            <v>0</v>
          </cell>
        </row>
        <row r="307">
          <cell r="A307" t="str">
            <v>CE-NETWOR-212</v>
          </cell>
          <cell r="B307" t="str">
            <v>CE</v>
          </cell>
          <cell r="C307" t="str">
            <v>NETWOR</v>
          </cell>
          <cell r="D307">
            <v>212</v>
          </cell>
          <cell r="E307" t="str">
            <v>Risultato di divisione</v>
          </cell>
          <cell r="F307">
            <v>0</v>
          </cell>
          <cell r="G307">
            <v>0</v>
          </cell>
          <cell r="H307">
            <v>0</v>
          </cell>
          <cell r="I307">
            <v>0</v>
          </cell>
          <cell r="J307">
            <v>0</v>
          </cell>
          <cell r="K307">
            <v>0</v>
          </cell>
          <cell r="L307">
            <v>0</v>
          </cell>
          <cell r="M307">
            <v>0</v>
          </cell>
          <cell r="N307">
            <v>0</v>
          </cell>
          <cell r="O307">
            <v>0</v>
          </cell>
          <cell r="P307">
            <v>0</v>
          </cell>
          <cell r="Q307">
            <v>0</v>
          </cell>
          <cell r="R307">
            <v>0</v>
          </cell>
          <cell r="S307">
            <v>0</v>
          </cell>
          <cell r="T307">
            <v>0</v>
          </cell>
          <cell r="U307">
            <v>0</v>
          </cell>
          <cell r="V307">
            <v>0</v>
          </cell>
          <cell r="W307">
            <v>0</v>
          </cell>
          <cell r="X307">
            <v>0</v>
          </cell>
          <cell r="Y307">
            <v>0</v>
          </cell>
          <cell r="Z307">
            <v>0</v>
          </cell>
          <cell r="AA307">
            <v>0</v>
          </cell>
          <cell r="AB307">
            <v>0</v>
          </cell>
          <cell r="AC307">
            <v>0</v>
          </cell>
          <cell r="AD307">
            <v>0</v>
          </cell>
          <cell r="AE307">
            <v>0</v>
          </cell>
          <cell r="AF307">
            <v>0</v>
          </cell>
          <cell r="AG307">
            <v>0</v>
          </cell>
          <cell r="AH307">
            <v>0</v>
          </cell>
          <cell r="AI307">
            <v>0</v>
          </cell>
          <cell r="AJ307">
            <v>0</v>
          </cell>
          <cell r="AK307">
            <v>0</v>
          </cell>
          <cell r="AL307">
            <v>0</v>
          </cell>
          <cell r="AM307">
            <v>0</v>
          </cell>
          <cell r="AN307">
            <v>0</v>
          </cell>
          <cell r="AO307">
            <v>0</v>
          </cell>
          <cell r="AP307">
            <v>0</v>
          </cell>
          <cell r="AQ307">
            <v>0</v>
          </cell>
          <cell r="AR307">
            <v>0</v>
          </cell>
          <cell r="AS307">
            <v>0</v>
          </cell>
          <cell r="AT307">
            <v>0</v>
          </cell>
          <cell r="AU307">
            <v>0</v>
          </cell>
          <cell r="AV307">
            <v>0</v>
          </cell>
          <cell r="AW307">
            <v>0</v>
          </cell>
          <cell r="AX307">
            <v>0</v>
          </cell>
          <cell r="AY307">
            <v>0</v>
          </cell>
          <cell r="AZ307">
            <v>0</v>
          </cell>
          <cell r="BA307">
            <v>0</v>
          </cell>
          <cell r="BB307">
            <v>0.16480000000000028</v>
          </cell>
          <cell r="BC307">
            <v>0.53140000000000032</v>
          </cell>
          <cell r="BD307">
            <v>0.67130000000000012</v>
          </cell>
          <cell r="BE307">
            <v>1.0457999999999998</v>
          </cell>
          <cell r="BF307">
            <v>1.0370999999999988</v>
          </cell>
          <cell r="BG307">
            <v>1.1574</v>
          </cell>
          <cell r="BH307">
            <v>1.5342180000000005</v>
          </cell>
          <cell r="BI307">
            <v>1.7439230000000017</v>
          </cell>
          <cell r="BJ307">
            <v>1.8446999999999991</v>
          </cell>
          <cell r="BK307">
            <v>2.1884280000000009</v>
          </cell>
          <cell r="BL307">
            <v>2.5801679999999991</v>
          </cell>
          <cell r="BM307">
            <v>2.7148649700000003</v>
          </cell>
          <cell r="BN307">
            <v>0.16480000000000028</v>
          </cell>
          <cell r="BO307">
            <v>0.36660000000000004</v>
          </cell>
          <cell r="BP307">
            <v>0.1398999999999998</v>
          </cell>
          <cell r="BQ307">
            <v>0.37449999999999961</v>
          </cell>
          <cell r="BR307">
            <v>-8.7000000000008737E-3</v>
          </cell>
          <cell r="BS307">
            <v>0.12030000000000096</v>
          </cell>
          <cell r="BT307">
            <v>0.37681800000000076</v>
          </cell>
          <cell r="BU307">
            <v>0.20970500000000092</v>
          </cell>
          <cell r="BV307">
            <v>0.10077699999999751</v>
          </cell>
          <cell r="BW307">
            <v>0.34372800000000148</v>
          </cell>
          <cell r="BX307">
            <v>0.3917399999999982</v>
          </cell>
          <cell r="BY307">
            <v>0.13469697000000153</v>
          </cell>
          <cell r="BZ307">
            <v>0.24270000000000008</v>
          </cell>
          <cell r="CA307">
            <v>0.28399999999999992</v>
          </cell>
          <cell r="CB307">
            <v>0.46960000000000035</v>
          </cell>
          <cell r="CC307">
            <v>0.58800000000000019</v>
          </cell>
          <cell r="CD307">
            <v>0.79219999999999979</v>
          </cell>
          <cell r="CE307">
            <v>0.93122799999999906</v>
          </cell>
          <cell r="CF307">
            <v>1.0963699999999994</v>
          </cell>
          <cell r="CG307">
            <v>1.2139790000000015</v>
          </cell>
          <cell r="CH307">
            <v>1.3928659999999988</v>
          </cell>
          <cell r="CI307">
            <v>1.6336670000000018</v>
          </cell>
          <cell r="CJ307">
            <v>1.8739019999999982</v>
          </cell>
          <cell r="CK307">
            <v>2.052821999999999</v>
          </cell>
          <cell r="CL307">
            <v>0.24270000000000008</v>
          </cell>
          <cell r="CM307">
            <v>4.1299999999999837E-2</v>
          </cell>
          <cell r="CN307">
            <v>0.18560000000000043</v>
          </cell>
          <cell r="CO307">
            <v>0.11839999999999984</v>
          </cell>
          <cell r="CP307">
            <v>0.2041999999999996</v>
          </cell>
          <cell r="CQ307">
            <v>0.13902799999999926</v>
          </cell>
          <cell r="CR307">
            <v>0.16514200000000034</v>
          </cell>
          <cell r="CS307">
            <v>0.11760900000000207</v>
          </cell>
          <cell r="CT307">
            <v>0.17888699999999735</v>
          </cell>
          <cell r="CU307">
            <v>0.24080100000000293</v>
          </cell>
          <cell r="CV307">
            <v>0.24023499999999642</v>
          </cell>
          <cell r="CW307">
            <v>0.17892000000000108</v>
          </cell>
          <cell r="CX307">
            <v>0.31754600000000011</v>
          </cell>
          <cell r="CY307">
            <v>0.64311300000000027</v>
          </cell>
          <cell r="CZ307">
            <v>1.0338010000000006</v>
          </cell>
          <cell r="DA307">
            <v>1.3437689999999995</v>
          </cell>
          <cell r="DB307">
            <v>1.6781840000000003</v>
          </cell>
          <cell r="DC307">
            <v>2.096543</v>
          </cell>
          <cell r="DD307">
            <v>2.3628380000000018</v>
          </cell>
          <cell r="DE307">
            <v>2.6856380000000017</v>
          </cell>
          <cell r="DF307">
            <v>3.0785380000000018</v>
          </cell>
          <cell r="DG307">
            <v>3.3796380000000026</v>
          </cell>
          <cell r="DH307">
            <v>3.851538000000005</v>
          </cell>
          <cell r="DI307">
            <v>4.6944380000000034</v>
          </cell>
          <cell r="DJ307">
            <v>0.31754600000000011</v>
          </cell>
          <cell r="DK307">
            <v>0.32556700000000011</v>
          </cell>
          <cell r="DL307">
            <v>0.39068800000000031</v>
          </cell>
          <cell r="DM307">
            <v>0.30996799999999908</v>
          </cell>
          <cell r="DN307">
            <v>0.33441500000000057</v>
          </cell>
          <cell r="DO307">
            <v>0.4183589999999997</v>
          </cell>
          <cell r="DP307">
            <v>0.26629500000000161</v>
          </cell>
          <cell r="DQ307">
            <v>0.32280000000000009</v>
          </cell>
          <cell r="DR307">
            <v>0.3928999999999998</v>
          </cell>
          <cell r="DS307">
            <v>0.30110000000000103</v>
          </cell>
          <cell r="DT307">
            <v>0.47190000000000221</v>
          </cell>
          <cell r="DU307">
            <v>0.84289999999999821</v>
          </cell>
          <cell r="DV307">
            <v>0</v>
          </cell>
          <cell r="DW307">
            <v>0</v>
          </cell>
          <cell r="DX307">
            <v>0</v>
          </cell>
          <cell r="DY307">
            <v>0</v>
          </cell>
        </row>
        <row r="308">
          <cell r="A308" t="str">
            <v>CE-NETWOR-213</v>
          </cell>
          <cell r="B308" t="str">
            <v>CE</v>
          </cell>
          <cell r="C308" t="str">
            <v>NETWOR</v>
          </cell>
          <cell r="D308">
            <v>213</v>
          </cell>
          <cell r="E308" t="str">
            <v>RD %</v>
          </cell>
          <cell r="F308" t="e">
            <v>#DIV/0!</v>
          </cell>
          <cell r="G308" t="e">
            <v>#DIV/0!</v>
          </cell>
          <cell r="H308" t="e">
            <v>#DIV/0!</v>
          </cell>
          <cell r="I308" t="e">
            <v>#DIV/0!</v>
          </cell>
          <cell r="J308" t="e">
            <v>#DIV/0!</v>
          </cell>
          <cell r="K308" t="e">
            <v>#DIV/0!</v>
          </cell>
          <cell r="L308" t="e">
            <v>#DIV/0!</v>
          </cell>
          <cell r="M308" t="e">
            <v>#DIV/0!</v>
          </cell>
          <cell r="N308" t="e">
            <v>#DIV/0!</v>
          </cell>
          <cell r="O308" t="e">
            <v>#DIV/0!</v>
          </cell>
          <cell r="P308" t="e">
            <v>#DIV/0!</v>
          </cell>
          <cell r="Q308" t="e">
            <v>#DIV/0!</v>
          </cell>
          <cell r="R308" t="e">
            <v>#DIV/0!</v>
          </cell>
          <cell r="S308" t="e">
            <v>#DIV/0!</v>
          </cell>
          <cell r="T308" t="e">
            <v>#DIV/0!</v>
          </cell>
          <cell r="U308" t="e">
            <v>#DIV/0!</v>
          </cell>
          <cell r="V308" t="e">
            <v>#DIV/0!</v>
          </cell>
          <cell r="W308" t="e">
            <v>#DIV/0!</v>
          </cell>
          <cell r="X308" t="e">
            <v>#DIV/0!</v>
          </cell>
          <cell r="Y308" t="e">
            <v>#DIV/0!</v>
          </cell>
          <cell r="Z308" t="e">
            <v>#DIV/0!</v>
          </cell>
          <cell r="AA308" t="e">
            <v>#DIV/0!</v>
          </cell>
          <cell r="AB308" t="e">
            <v>#DIV/0!</v>
          </cell>
          <cell r="AC308" t="e">
            <v>#DIV/0!</v>
          </cell>
          <cell r="AD308" t="e">
            <v>#DIV/0!</v>
          </cell>
          <cell r="AE308" t="e">
            <v>#DIV/0!</v>
          </cell>
          <cell r="AF308" t="e">
            <v>#DIV/0!</v>
          </cell>
          <cell r="AG308" t="e">
            <v>#DIV/0!</v>
          </cell>
          <cell r="AH308" t="e">
            <v>#DIV/0!</v>
          </cell>
          <cell r="AI308" t="e">
            <v>#DIV/0!</v>
          </cell>
          <cell r="AJ308" t="e">
            <v>#DIV/0!</v>
          </cell>
          <cell r="AK308" t="e">
            <v>#DIV/0!</v>
          </cell>
          <cell r="AL308" t="e">
            <v>#DIV/0!</v>
          </cell>
          <cell r="AM308" t="e">
            <v>#DIV/0!</v>
          </cell>
          <cell r="AN308" t="e">
            <v>#DIV/0!</v>
          </cell>
          <cell r="AO308" t="e">
            <v>#DIV/0!</v>
          </cell>
          <cell r="AP308" t="e">
            <v>#DIV/0!</v>
          </cell>
          <cell r="AQ308" t="e">
            <v>#DIV/0!</v>
          </cell>
          <cell r="AR308" t="e">
            <v>#DIV/0!</v>
          </cell>
          <cell r="AS308" t="e">
            <v>#DIV/0!</v>
          </cell>
          <cell r="AT308" t="e">
            <v>#DIV/0!</v>
          </cell>
          <cell r="AU308" t="e">
            <v>#DIV/0!</v>
          </cell>
          <cell r="AV308" t="e">
            <v>#DIV/0!</v>
          </cell>
          <cell r="AW308" t="e">
            <v>#DIV/0!</v>
          </cell>
          <cell r="AX308" t="e">
            <v>#DIV/0!</v>
          </cell>
          <cell r="AY308" t="e">
            <v>#DIV/0!</v>
          </cell>
          <cell r="AZ308" t="e">
            <v>#DIV/0!</v>
          </cell>
          <cell r="BA308" t="e">
            <v>#DIV/0!</v>
          </cell>
          <cell r="BB308">
            <v>6.3008984897725204E-2</v>
          </cell>
          <cell r="BC308">
            <v>0.10299248003721224</v>
          </cell>
          <cell r="BD308">
            <v>0.10078217658274409</v>
          </cell>
          <cell r="BE308">
            <v>0.12253075571177502</v>
          </cell>
          <cell r="BF308">
            <v>9.2555242208974306E-2</v>
          </cell>
          <cell r="BG308">
            <v>9.2338622818984709E-2</v>
          </cell>
          <cell r="BH308">
            <v>0.10160717189073419</v>
          </cell>
          <cell r="BI308">
            <v>0.1068645815837112</v>
          </cell>
          <cell r="BJ308">
            <v>0.10186872535701265</v>
          </cell>
          <cell r="BK308">
            <v>0.10817545672453815</v>
          </cell>
          <cell r="BL308">
            <v>0.11306738548301408</v>
          </cell>
          <cell r="BM308">
            <v>0.11281634795822755</v>
          </cell>
          <cell r="BN308">
            <v>6.3008984897725204E-2</v>
          </cell>
          <cell r="BO308">
            <v>0.14409810935104753</v>
          </cell>
          <cell r="BP308">
            <v>9.3185905548524503E-2</v>
          </cell>
          <cell r="BQ308">
            <v>0.1998292513739926</v>
          </cell>
          <cell r="BR308">
            <v>-3.2581829076476949E-3</v>
          </cell>
          <cell r="BS308">
            <v>9.0512376796329036E-2</v>
          </cell>
          <cell r="BT308">
            <v>0.14689586212408001</v>
          </cell>
          <cell r="BU308">
            <v>0.17196066565313217</v>
          </cell>
          <cell r="BV308">
            <v>5.6312552351053473E-2</v>
          </cell>
          <cell r="BW308">
            <v>0.16200166277366543</v>
          </cell>
          <cell r="BX308">
            <v>0.15128712228907151</v>
          </cell>
          <cell r="BY308">
            <v>0.10821404622119632</v>
          </cell>
          <cell r="BZ308">
            <v>9.0674736606142142E-2</v>
          </cell>
          <cell r="CA308">
            <v>6.4375736694169891E-2</v>
          </cell>
          <cell r="CB308">
            <v>7.5990743887243764E-2</v>
          </cell>
          <cell r="CC308">
            <v>7.8942068872927457E-2</v>
          </cell>
          <cell r="CD308">
            <v>8.7922576635368788E-2</v>
          </cell>
          <cell r="CE308">
            <v>9.0066152915581482E-2</v>
          </cell>
          <cell r="CF308">
            <v>9.334850699605067E-2</v>
          </cell>
          <cell r="CG308">
            <v>9.4042862596508042E-2</v>
          </cell>
          <cell r="CH308">
            <v>9.6162100299470463E-2</v>
          </cell>
          <cell r="CI308">
            <v>0.10153220581852146</v>
          </cell>
          <cell r="CJ308">
            <v>0.10547887267021056</v>
          </cell>
          <cell r="CK308">
            <v>0.10691781249999996</v>
          </cell>
          <cell r="CL308">
            <v>9.0674736606142142E-2</v>
          </cell>
          <cell r="CM308">
            <v>2.3804034582132472E-2</v>
          </cell>
          <cell r="CN308">
            <v>0.10497143826706656</v>
          </cell>
          <cell r="CO308">
            <v>9.331651954602764E-2</v>
          </cell>
          <cell r="CP308">
            <v>0.13075494653262451</v>
          </cell>
          <cell r="CQ308">
            <v>0.10459697647719056</v>
          </cell>
          <cell r="CR308">
            <v>0.11749413390213287</v>
          </cell>
          <cell r="CS308">
            <v>0.10104977179621293</v>
          </cell>
          <cell r="CT308">
            <v>0.11352289883289311</v>
          </cell>
          <cell r="CU308">
            <v>0.14997823207042141</v>
          </cell>
          <cell r="CV308">
            <v>0.14337885535646522</v>
          </cell>
          <cell r="CW308">
            <v>0.12474047260827018</v>
          </cell>
          <cell r="CX308">
            <v>0.1200000755796487</v>
          </cell>
          <cell r="CY308">
            <v>0.12899319745629198</v>
          </cell>
          <cell r="CZ308">
            <v>0.14162586832752458</v>
          </cell>
          <cell r="DA308">
            <v>0.14129162747358051</v>
          </cell>
          <cell r="DB308">
            <v>0.14045109653246857</v>
          </cell>
          <cell r="DC308">
            <v>0.14969999208851947</v>
          </cell>
          <cell r="DD308">
            <v>0.14614433011115471</v>
          </cell>
          <cell r="DE308">
            <v>0.14924158551047872</v>
          </cell>
          <cell r="DF308">
            <v>0.15116111267936144</v>
          </cell>
          <cell r="DG308">
            <v>0.14977253186873798</v>
          </cell>
          <cell r="DH308">
            <v>0.14868886208067633</v>
          </cell>
          <cell r="DI308">
            <v>0.15467650634649935</v>
          </cell>
          <cell r="DJ308">
            <v>0.1200000755796487</v>
          </cell>
          <cell r="DK308">
            <v>0.1391656906412701</v>
          </cell>
          <cell r="DL308">
            <v>0.16884496470439783</v>
          </cell>
          <cell r="DM308">
            <v>0.14018818815197029</v>
          </cell>
          <cell r="DN308">
            <v>0.13717209280194673</v>
          </cell>
          <cell r="DO308">
            <v>0.20343896111474469</v>
          </cell>
          <cell r="DP308">
            <v>0.12312084609605337</v>
          </cell>
          <cell r="DQ308">
            <v>0.17664441282696725</v>
          </cell>
          <cell r="DR308">
            <v>0.16573164044375074</v>
          </cell>
          <cell r="DS308">
            <v>0.13691342306293236</v>
          </cell>
          <cell r="DT308">
            <v>0.14136360913066986</v>
          </cell>
          <cell r="DU308">
            <v>0.18955630017765943</v>
          </cell>
          <cell r="DV308" t="e">
            <v>#DIV/0!</v>
          </cell>
          <cell r="DW308" t="e">
            <v>#DIV/0!</v>
          </cell>
          <cell r="DX308" t="e">
            <v>#DIV/0!</v>
          </cell>
          <cell r="DY308" t="e">
            <v>#DIV/0!</v>
          </cell>
        </row>
        <row r="309">
          <cell r="A309" t="str">
            <v>CE-NETWOR-220</v>
          </cell>
          <cell r="B309" t="str">
            <v>CE</v>
          </cell>
          <cell r="C309" t="str">
            <v>NETWOR</v>
          </cell>
          <cell r="D309">
            <v>220</v>
          </cell>
          <cell r="E309" t="str">
            <v>Spese Generali</v>
          </cell>
          <cell r="R309">
            <v>0</v>
          </cell>
          <cell r="S309">
            <v>0</v>
          </cell>
          <cell r="T309">
            <v>0</v>
          </cell>
          <cell r="U309">
            <v>0</v>
          </cell>
          <cell r="V309">
            <v>0</v>
          </cell>
          <cell r="W309">
            <v>0</v>
          </cell>
          <cell r="X309">
            <v>0</v>
          </cell>
          <cell r="Y309">
            <v>0</v>
          </cell>
          <cell r="Z309">
            <v>0</v>
          </cell>
          <cell r="AA309">
            <v>0</v>
          </cell>
          <cell r="AB309">
            <v>0</v>
          </cell>
          <cell r="AC309">
            <v>0</v>
          </cell>
          <cell r="AP309">
            <v>0</v>
          </cell>
          <cell r="AQ309">
            <v>0</v>
          </cell>
          <cell r="AR309">
            <v>0</v>
          </cell>
          <cell r="AS309">
            <v>0</v>
          </cell>
          <cell r="AT309">
            <v>0</v>
          </cell>
          <cell r="AU309">
            <v>0</v>
          </cell>
          <cell r="AV309">
            <v>0</v>
          </cell>
          <cell r="AW309">
            <v>0</v>
          </cell>
          <cell r="AX309">
            <v>0</v>
          </cell>
          <cell r="AY309">
            <v>0</v>
          </cell>
          <cell r="AZ309">
            <v>0</v>
          </cell>
          <cell r="BA309">
            <v>0</v>
          </cell>
          <cell r="BB309">
            <v>-0.18920000000000001</v>
          </cell>
          <cell r="BC309">
            <v>-0.354049</v>
          </cell>
          <cell r="BD309">
            <v>-0.52600000000000002</v>
          </cell>
          <cell r="BE309">
            <v>-0.68776700000000002</v>
          </cell>
          <cell r="BF309">
            <v>-0.88039999999999996</v>
          </cell>
          <cell r="BG309">
            <v>-1.028224</v>
          </cell>
          <cell r="BH309">
            <v>-1.2142999999999999</v>
          </cell>
          <cell r="BI309">
            <v>-1.3409009999999999</v>
          </cell>
          <cell r="BJ309">
            <v>-1.5054000000000001</v>
          </cell>
          <cell r="BK309">
            <v>-1.687578</v>
          </cell>
          <cell r="BL309">
            <v>-1.888592</v>
          </cell>
          <cell r="BM309">
            <v>-2.0602059999999995</v>
          </cell>
          <cell r="BN309">
            <v>-0.18920000000000001</v>
          </cell>
          <cell r="BO309">
            <v>-0.164849</v>
          </cell>
          <cell r="BP309">
            <v>-0.17195100000000002</v>
          </cell>
          <cell r="BQ309">
            <v>-0.16176699999999999</v>
          </cell>
          <cell r="BR309">
            <v>-0.19263299999999994</v>
          </cell>
          <cell r="BS309">
            <v>-0.14782400000000007</v>
          </cell>
          <cell r="BT309">
            <v>-0.18607599999999991</v>
          </cell>
          <cell r="BU309">
            <v>-0.12660099999999996</v>
          </cell>
          <cell r="BV309">
            <v>-0.16449900000000017</v>
          </cell>
          <cell r="BW309">
            <v>-0.18217799999999995</v>
          </cell>
          <cell r="BX309">
            <v>-0.20101400000000003</v>
          </cell>
          <cell r="BY309">
            <v>-0.17161399999999949</v>
          </cell>
          <cell r="BZ309">
            <v>-0.18090000000000001</v>
          </cell>
          <cell r="CA309">
            <v>-0.38700000000000001</v>
          </cell>
          <cell r="CB309">
            <v>-0.57940000000000003</v>
          </cell>
          <cell r="CC309">
            <v>-0.74460000000000004</v>
          </cell>
          <cell r="CD309">
            <v>-0.87129999999999996</v>
          </cell>
          <cell r="CE309">
            <v>-1.0319149999999999</v>
          </cell>
          <cell r="CF309">
            <v>-1.1899850000000001</v>
          </cell>
          <cell r="CG309">
            <v>-1.3074699999999999</v>
          </cell>
          <cell r="CH309">
            <v>-1.4780180000000001</v>
          </cell>
          <cell r="CI309">
            <v>-1.6495109999999999</v>
          </cell>
          <cell r="CJ309">
            <v>-1.8185960000000001</v>
          </cell>
          <cell r="CK309">
            <v>-1.976243</v>
          </cell>
          <cell r="CL309">
            <v>-0.18090000000000001</v>
          </cell>
          <cell r="CM309">
            <v>-0.20610000000000001</v>
          </cell>
          <cell r="CN309">
            <v>-0.19240000000000002</v>
          </cell>
          <cell r="CO309">
            <v>-0.16520000000000001</v>
          </cell>
          <cell r="CP309">
            <v>-0.12669999999999992</v>
          </cell>
          <cell r="CQ309">
            <v>-0.16061499999999995</v>
          </cell>
          <cell r="CR309">
            <v>-0.15807000000000015</v>
          </cell>
          <cell r="CS309">
            <v>-0.11748499999999984</v>
          </cell>
          <cell r="CT309">
            <v>-0.17054800000000014</v>
          </cell>
          <cell r="CU309">
            <v>-0.1714929999999999</v>
          </cell>
          <cell r="CV309">
            <v>-0.16908500000000015</v>
          </cell>
          <cell r="CW309">
            <v>-0.15764699999999987</v>
          </cell>
          <cell r="CX309">
            <v>-0.29917899999999997</v>
          </cell>
          <cell r="CY309">
            <v>-0.54226099999999999</v>
          </cell>
          <cell r="CZ309">
            <v>-0.77703</v>
          </cell>
          <cell r="DA309">
            <v>-1.0347280000000001</v>
          </cell>
          <cell r="DB309">
            <v>-1.2513810000000001</v>
          </cell>
          <cell r="DC309">
            <v>-1.3610310000000001</v>
          </cell>
          <cell r="DD309">
            <v>-1.465678</v>
          </cell>
          <cell r="DE309">
            <v>-1.5820780000000001</v>
          </cell>
          <cell r="DF309">
            <v>-1.6971780000000001</v>
          </cell>
          <cell r="DG309">
            <v>-1.8158780000000001</v>
          </cell>
          <cell r="DH309">
            <v>-1.9687780000000001</v>
          </cell>
          <cell r="DI309">
            <v>-2.183878</v>
          </cell>
          <cell r="DJ309">
            <v>-0.29917899999999997</v>
          </cell>
          <cell r="DK309">
            <v>-0.24308200000000002</v>
          </cell>
          <cell r="DL309">
            <v>-0.23476900000000001</v>
          </cell>
          <cell r="DM309">
            <v>-0.25769800000000009</v>
          </cell>
          <cell r="DN309">
            <v>-0.21665299999999998</v>
          </cell>
          <cell r="DO309">
            <v>-0.10965000000000003</v>
          </cell>
          <cell r="DP309">
            <v>-0.10464699999999993</v>
          </cell>
          <cell r="DQ309">
            <v>-0.11640000000000006</v>
          </cell>
          <cell r="DR309">
            <v>-0.11509999999999998</v>
          </cell>
          <cell r="DS309">
            <v>-0.11870000000000003</v>
          </cell>
          <cell r="DT309">
            <v>-0.15290000000000004</v>
          </cell>
          <cell r="DU309">
            <v>-0.21509999999999985</v>
          </cell>
        </row>
        <row r="310">
          <cell r="A310" t="str">
            <v>CE-NETWOR-230</v>
          </cell>
          <cell r="B310" t="str">
            <v>CE</v>
          </cell>
          <cell r="C310" t="str">
            <v>NETWOR</v>
          </cell>
          <cell r="D310">
            <v>230</v>
          </cell>
          <cell r="E310" t="str">
            <v>Risultato Operativo pre IAS</v>
          </cell>
          <cell r="F310">
            <v>0</v>
          </cell>
          <cell r="G310">
            <v>0</v>
          </cell>
          <cell r="H310">
            <v>0</v>
          </cell>
          <cell r="I310">
            <v>0</v>
          </cell>
          <cell r="J310">
            <v>0</v>
          </cell>
          <cell r="K310">
            <v>0</v>
          </cell>
          <cell r="L310">
            <v>0</v>
          </cell>
          <cell r="M310">
            <v>0</v>
          </cell>
          <cell r="N310">
            <v>0</v>
          </cell>
          <cell r="O310">
            <v>0</v>
          </cell>
          <cell r="P310">
            <v>0</v>
          </cell>
          <cell r="Q310">
            <v>0</v>
          </cell>
          <cell r="R310">
            <v>0</v>
          </cell>
          <cell r="S310">
            <v>0</v>
          </cell>
          <cell r="T310">
            <v>0</v>
          </cell>
          <cell r="U310">
            <v>0</v>
          </cell>
          <cell r="V310">
            <v>0</v>
          </cell>
          <cell r="W310">
            <v>0</v>
          </cell>
          <cell r="X310">
            <v>0</v>
          </cell>
          <cell r="Y310">
            <v>0</v>
          </cell>
          <cell r="Z310">
            <v>0</v>
          </cell>
          <cell r="AA310">
            <v>0</v>
          </cell>
          <cell r="AB310">
            <v>0</v>
          </cell>
          <cell r="AC310">
            <v>0</v>
          </cell>
          <cell r="AD310">
            <v>0</v>
          </cell>
          <cell r="AE310">
            <v>0</v>
          </cell>
          <cell r="AF310">
            <v>0</v>
          </cell>
          <cell r="AG310">
            <v>0</v>
          </cell>
          <cell r="AH310">
            <v>0</v>
          </cell>
          <cell r="AI310">
            <v>0</v>
          </cell>
          <cell r="AJ310">
            <v>0</v>
          </cell>
          <cell r="AK310">
            <v>0</v>
          </cell>
          <cell r="AL310">
            <v>0</v>
          </cell>
          <cell r="AM310">
            <v>0</v>
          </cell>
          <cell r="AN310">
            <v>0</v>
          </cell>
          <cell r="AO310">
            <v>0</v>
          </cell>
          <cell r="AP310">
            <v>0</v>
          </cell>
          <cell r="AQ310">
            <v>0</v>
          </cell>
          <cell r="AR310">
            <v>0</v>
          </cell>
          <cell r="AS310">
            <v>0</v>
          </cell>
          <cell r="AT310">
            <v>0</v>
          </cell>
          <cell r="AU310">
            <v>0</v>
          </cell>
          <cell r="AV310">
            <v>0</v>
          </cell>
          <cell r="AW310">
            <v>0</v>
          </cell>
          <cell r="AX310">
            <v>0</v>
          </cell>
          <cell r="AY310">
            <v>0</v>
          </cell>
          <cell r="AZ310">
            <v>0</v>
          </cell>
          <cell r="BA310">
            <v>0</v>
          </cell>
          <cell r="BB310">
            <v>-2.4399999999999727E-2</v>
          </cell>
          <cell r="BC310">
            <v>0.17735100000000031</v>
          </cell>
          <cell r="BD310">
            <v>0.1453000000000001</v>
          </cell>
          <cell r="BE310">
            <v>0.35803299999999982</v>
          </cell>
          <cell r="BF310">
            <v>0.15669999999999884</v>
          </cell>
          <cell r="BG310">
            <v>0.12917599999999996</v>
          </cell>
          <cell r="BH310">
            <v>0.31991800000000059</v>
          </cell>
          <cell r="BI310">
            <v>0.40302200000000177</v>
          </cell>
          <cell r="BJ310">
            <v>0.33929999999999905</v>
          </cell>
          <cell r="BK310">
            <v>0.50085000000000091</v>
          </cell>
          <cell r="BL310">
            <v>0.69157599999999908</v>
          </cell>
          <cell r="BM310">
            <v>0.65465897000000073</v>
          </cell>
          <cell r="BN310">
            <v>-2.4399999999999727E-2</v>
          </cell>
          <cell r="BO310">
            <v>0.20175100000000004</v>
          </cell>
          <cell r="BP310">
            <v>-3.2051000000000218E-2</v>
          </cell>
          <cell r="BQ310">
            <v>0.21273299999999962</v>
          </cell>
          <cell r="BR310">
            <v>-0.20133300000000082</v>
          </cell>
          <cell r="BS310">
            <v>-2.7523999999999105E-2</v>
          </cell>
          <cell r="BT310">
            <v>0.19074200000000086</v>
          </cell>
          <cell r="BU310">
            <v>8.3104000000000955E-2</v>
          </cell>
          <cell r="BV310">
            <v>-6.3722000000002665E-2</v>
          </cell>
          <cell r="BW310">
            <v>0.16155000000000153</v>
          </cell>
          <cell r="BX310">
            <v>0.19072599999999817</v>
          </cell>
          <cell r="BY310">
            <v>-3.6917029999997963E-2</v>
          </cell>
          <cell r="BZ310">
            <v>6.1800000000000077E-2</v>
          </cell>
          <cell r="CA310">
            <v>-0.10300000000000009</v>
          </cell>
          <cell r="CB310">
            <v>-0.10979999999999968</v>
          </cell>
          <cell r="CC310">
            <v>-0.15659999999999985</v>
          </cell>
          <cell r="CD310">
            <v>-7.910000000000017E-2</v>
          </cell>
          <cell r="CE310">
            <v>-0.10068700000000086</v>
          </cell>
          <cell r="CF310">
            <v>-9.361500000000067E-2</v>
          </cell>
          <cell r="CG310">
            <v>-9.3490999999998436E-2</v>
          </cell>
          <cell r="CH310">
            <v>-8.5152000000001227E-2</v>
          </cell>
          <cell r="CI310">
            <v>-1.5843999999998193E-2</v>
          </cell>
          <cell r="CJ310">
            <v>5.5305999999998079E-2</v>
          </cell>
          <cell r="CK310">
            <v>7.6578999999999064E-2</v>
          </cell>
          <cell r="CL310">
            <v>6.1800000000000077E-2</v>
          </cell>
          <cell r="CM310">
            <v>-0.16480000000000017</v>
          </cell>
          <cell r="CN310">
            <v>-6.7999999999995842E-3</v>
          </cell>
          <cell r="CO310">
            <v>-4.6800000000000175E-2</v>
          </cell>
          <cell r="CP310">
            <v>7.749999999999968E-2</v>
          </cell>
          <cell r="CQ310">
            <v>-2.1587000000000689E-2</v>
          </cell>
          <cell r="CR310">
            <v>7.0720000000001892E-3</v>
          </cell>
          <cell r="CS310">
            <v>1.2400000000223343E-4</v>
          </cell>
          <cell r="CT310">
            <v>8.3389999999972098E-3</v>
          </cell>
          <cell r="CU310">
            <v>6.9308000000003034E-2</v>
          </cell>
          <cell r="CV310">
            <v>7.1149999999996272E-2</v>
          </cell>
          <cell r="CW310">
            <v>2.1273000000001208E-2</v>
          </cell>
          <cell r="CX310">
            <v>1.8367000000000133E-2</v>
          </cell>
          <cell r="CY310">
            <v>0.10085200000000027</v>
          </cell>
          <cell r="CZ310">
            <v>0.25677100000000064</v>
          </cell>
          <cell r="DA310">
            <v>0.30904099999999946</v>
          </cell>
          <cell r="DB310">
            <v>0.42680300000000027</v>
          </cell>
          <cell r="DC310">
            <v>0.73551199999999994</v>
          </cell>
          <cell r="DD310">
            <v>0.89716000000000173</v>
          </cell>
          <cell r="DE310">
            <v>1.1035600000000017</v>
          </cell>
          <cell r="DF310">
            <v>1.3813600000000017</v>
          </cell>
          <cell r="DG310">
            <v>1.5637600000000025</v>
          </cell>
          <cell r="DH310">
            <v>1.8827600000000049</v>
          </cell>
          <cell r="DI310">
            <v>2.5105600000000035</v>
          </cell>
          <cell r="DJ310">
            <v>1.8367000000000133E-2</v>
          </cell>
          <cell r="DK310">
            <v>8.2485000000000086E-2</v>
          </cell>
          <cell r="DL310">
            <v>0.15591900000000031</v>
          </cell>
          <cell r="DM310">
            <v>5.2269999999998984E-2</v>
          </cell>
          <cell r="DN310">
            <v>0.11776200000000059</v>
          </cell>
          <cell r="DO310">
            <v>0.30870899999999968</v>
          </cell>
          <cell r="DP310">
            <v>0.16164800000000168</v>
          </cell>
          <cell r="DQ310">
            <v>0.20640000000000003</v>
          </cell>
          <cell r="DR310">
            <v>0.27779999999999982</v>
          </cell>
          <cell r="DS310">
            <v>0.18240000000000101</v>
          </cell>
          <cell r="DT310">
            <v>0.31900000000000217</v>
          </cell>
          <cell r="DU310">
            <v>0.62779999999999836</v>
          </cell>
          <cell r="DV310">
            <v>0</v>
          </cell>
          <cell r="DW310">
            <v>0</v>
          </cell>
          <cell r="DX310">
            <v>0</v>
          </cell>
          <cell r="DY310">
            <v>0</v>
          </cell>
        </row>
        <row r="311">
          <cell r="A311" t="str">
            <v>CE-NETWOR-240</v>
          </cell>
          <cell r="B311" t="str">
            <v>CE</v>
          </cell>
          <cell r="C311" t="str">
            <v>NETWOR</v>
          </cell>
          <cell r="D311">
            <v>240</v>
          </cell>
          <cell r="E311" t="str">
            <v>RO % pre-IAS</v>
          </cell>
          <cell r="F311" t="e">
            <v>#DIV/0!</v>
          </cell>
          <cell r="G311" t="e">
            <v>#DIV/0!</v>
          </cell>
          <cell r="H311" t="e">
            <v>#DIV/0!</v>
          </cell>
          <cell r="I311" t="e">
            <v>#DIV/0!</v>
          </cell>
          <cell r="J311" t="e">
            <v>#DIV/0!</v>
          </cell>
          <cell r="K311" t="e">
            <v>#DIV/0!</v>
          </cell>
          <cell r="L311" t="e">
            <v>#DIV/0!</v>
          </cell>
          <cell r="M311" t="e">
            <v>#DIV/0!</v>
          </cell>
          <cell r="N311" t="e">
            <v>#DIV/0!</v>
          </cell>
          <cell r="O311" t="e">
            <v>#DIV/0!</v>
          </cell>
          <cell r="P311" t="e">
            <v>#DIV/0!</v>
          </cell>
          <cell r="Q311" t="e">
            <v>#DIV/0!</v>
          </cell>
          <cell r="R311" t="e">
            <v>#DIV/0!</v>
          </cell>
          <cell r="S311" t="e">
            <v>#DIV/0!</v>
          </cell>
          <cell r="T311" t="e">
            <v>#DIV/0!</v>
          </cell>
          <cell r="U311" t="e">
            <v>#DIV/0!</v>
          </cell>
          <cell r="V311" t="e">
            <v>#DIV/0!</v>
          </cell>
          <cell r="W311" t="e">
            <v>#DIV/0!</v>
          </cell>
          <cell r="X311" t="e">
            <v>#DIV/0!</v>
          </cell>
          <cell r="Y311" t="e">
            <v>#DIV/0!</v>
          </cell>
          <cell r="Z311" t="e">
            <v>#DIV/0!</v>
          </cell>
          <cell r="AA311" t="e">
            <v>#DIV/0!</v>
          </cell>
          <cell r="AB311" t="e">
            <v>#DIV/0!</v>
          </cell>
          <cell r="AC311" t="e">
            <v>#DIV/0!</v>
          </cell>
          <cell r="AD311" t="e">
            <v>#DIV/0!</v>
          </cell>
          <cell r="AE311" t="e">
            <v>#DIV/0!</v>
          </cell>
          <cell r="AF311" t="e">
            <v>#DIV/0!</v>
          </cell>
          <cell r="AG311" t="e">
            <v>#DIV/0!</v>
          </cell>
          <cell r="AH311" t="e">
            <v>#DIV/0!</v>
          </cell>
          <cell r="AI311" t="e">
            <v>#DIV/0!</v>
          </cell>
          <cell r="AJ311" t="e">
            <v>#DIV/0!</v>
          </cell>
          <cell r="AK311" t="e">
            <v>#DIV/0!</v>
          </cell>
          <cell r="AL311" t="e">
            <v>#DIV/0!</v>
          </cell>
          <cell r="AM311" t="e">
            <v>#DIV/0!</v>
          </cell>
          <cell r="AN311" t="e">
            <v>#DIV/0!</v>
          </cell>
          <cell r="AO311" t="e">
            <v>#DIV/0!</v>
          </cell>
          <cell r="AP311" t="e">
            <v>#DIV/0!</v>
          </cell>
          <cell r="AQ311" t="e">
            <v>#DIV/0!</v>
          </cell>
          <cell r="AR311" t="e">
            <v>#DIV/0!</v>
          </cell>
          <cell r="AS311" t="e">
            <v>#DIV/0!</v>
          </cell>
          <cell r="AT311" t="e">
            <v>#DIV/0!</v>
          </cell>
          <cell r="AU311" t="e">
            <v>#DIV/0!</v>
          </cell>
          <cell r="AV311" t="e">
            <v>#DIV/0!</v>
          </cell>
          <cell r="AW311" t="e">
            <v>#DIV/0!</v>
          </cell>
          <cell r="AX311" t="e">
            <v>#DIV/0!</v>
          </cell>
          <cell r="AY311" t="e">
            <v>#DIV/0!</v>
          </cell>
          <cell r="AZ311" t="e">
            <v>#DIV/0!</v>
          </cell>
          <cell r="BA311" t="e">
            <v>#DIV/0!</v>
          </cell>
          <cell r="BB311">
            <v>-9.3290001911679327E-3</v>
          </cell>
          <cell r="BC311">
            <v>3.4373013411892452E-2</v>
          </cell>
          <cell r="BD311">
            <v>2.1813868996682147E-2</v>
          </cell>
          <cell r="BE311">
            <v>4.1948799062683048E-2</v>
          </cell>
          <cell r="BF311">
            <v>1.3984578588512373E-2</v>
          </cell>
          <cell r="BG311">
            <v>1.0305800882378749E-2</v>
          </cell>
          <cell r="BH311">
            <v>2.1187317067678745E-2</v>
          </cell>
          <cell r="BI311">
            <v>2.4696490268796618E-2</v>
          </cell>
          <cell r="BJ311">
            <v>1.873695371260059E-2</v>
          </cell>
          <cell r="BK311">
            <v>2.4757349796513759E-2</v>
          </cell>
          <cell r="BL311">
            <v>3.0306046033746974E-2</v>
          </cell>
          <cell r="BM311">
            <v>2.7204385842252377E-2</v>
          </cell>
          <cell r="BN311">
            <v>-9.3290001911679327E-3</v>
          </cell>
          <cell r="BO311">
            <v>7.9301521166620814E-2</v>
          </cell>
          <cell r="BP311">
            <v>-2.1348831013122113E-2</v>
          </cell>
          <cell r="BQ311">
            <v>0.11351208580118434</v>
          </cell>
          <cell r="BR311">
            <v>-7.5399970039697728E-2</v>
          </cell>
          <cell r="BS311">
            <v>-2.0708750282145132E-2</v>
          </cell>
          <cell r="BT311">
            <v>7.4357410031557242E-2</v>
          </cell>
          <cell r="BU311">
            <v>6.8146296742748136E-2</v>
          </cell>
          <cell r="BV311">
            <v>-3.5606819620687936E-2</v>
          </cell>
          <cell r="BW311">
            <v>7.6139763478930395E-2</v>
          </cell>
          <cell r="BX311">
            <v>7.3656985974639586E-2</v>
          </cell>
          <cell r="BY311">
            <v>-2.9658730933361199E-2</v>
          </cell>
          <cell r="BZ311">
            <v>2.3088993499215449E-2</v>
          </cell>
          <cell r="CA311">
            <v>-2.3347538308096858E-2</v>
          </cell>
          <cell r="CB311">
            <v>-1.7767852808388704E-2</v>
          </cell>
          <cell r="CC311">
            <v>-2.1024367322279632E-2</v>
          </cell>
          <cell r="CD311">
            <v>-8.7789394242081386E-3</v>
          </cell>
          <cell r="CE311">
            <v>-9.7382066890291524E-3</v>
          </cell>
          <cell r="CF311">
            <v>-7.9706855189720181E-3</v>
          </cell>
          <cell r="CG311">
            <v>-7.242432749668631E-3</v>
          </cell>
          <cell r="CH311">
            <v>-5.8788104273495324E-3</v>
          </cell>
          <cell r="CI311">
            <v>-9.8470267746638015E-4</v>
          </cell>
          <cell r="CJ311">
            <v>3.1130841057314994E-3</v>
          </cell>
          <cell r="CK311">
            <v>3.9884895833332849E-3</v>
          </cell>
          <cell r="CL311">
            <v>2.3088993499215449E-2</v>
          </cell>
          <cell r="CM311">
            <v>-9.4985590778098081E-2</v>
          </cell>
          <cell r="CN311">
            <v>-3.8459363158190049E-3</v>
          </cell>
          <cell r="CO311">
            <v>-3.6885245901639489E-2</v>
          </cell>
          <cell r="CP311">
            <v>4.9625408209002832E-2</v>
          </cell>
          <cell r="CQ311">
            <v>-1.624086465469687E-2</v>
          </cell>
          <cell r="CR311">
            <v>5.0315396141254447E-3</v>
          </cell>
          <cell r="CS311">
            <v>1.0654092546451268E-4</v>
          </cell>
          <cell r="CT311">
            <v>5.2919857416536299E-3</v>
          </cell>
          <cell r="CU311">
            <v>4.3167143443495232E-2</v>
          </cell>
          <cell r="CV311">
            <v>4.2464276889762599E-2</v>
          </cell>
          <cell r="CW311">
            <v>1.4831232247908933E-2</v>
          </cell>
          <cell r="CX311">
            <v>6.9408570354261203E-3</v>
          </cell>
          <cell r="CY311">
            <v>2.0228516527984956E-2</v>
          </cell>
          <cell r="CZ311">
            <v>3.517641774028743E-2</v>
          </cell>
          <cell r="DA311">
            <v>3.2494354197829187E-2</v>
          </cell>
          <cell r="DB311">
            <v>3.5720129230970628E-2</v>
          </cell>
          <cell r="DC311">
            <v>5.2517950063991597E-2</v>
          </cell>
          <cell r="DD311">
            <v>5.5490409076933637E-2</v>
          </cell>
          <cell r="DE311">
            <v>6.132510938032007E-2</v>
          </cell>
          <cell r="DF311">
            <v>6.7826973261581588E-2</v>
          </cell>
          <cell r="DG311">
            <v>6.9299816854662508E-2</v>
          </cell>
          <cell r="DH311">
            <v>7.2684065942232576E-2</v>
          </cell>
          <cell r="DI311">
            <v>8.2720157295349872E-2</v>
          </cell>
          <cell r="DJ311">
            <v>6.9408570354261203E-3</v>
          </cell>
          <cell r="DK311">
            <v>3.5258739345649812E-2</v>
          </cell>
          <cell r="DL311">
            <v>6.7384045713574606E-2</v>
          </cell>
          <cell r="DM311">
            <v>2.3639977658027174E-2</v>
          </cell>
          <cell r="DN311">
            <v>4.8304232742379688E-2</v>
          </cell>
          <cell r="DO311">
            <v>0.15011853036930409</v>
          </cell>
          <cell r="DP311">
            <v>7.473755996070118E-2</v>
          </cell>
          <cell r="DQ311">
            <v>0.11294735690051436</v>
          </cell>
          <cell r="DR311">
            <v>0.11718057957565271</v>
          </cell>
          <cell r="DS311">
            <v>8.2939250636595546E-2</v>
          </cell>
          <cell r="DT311">
            <v>9.5560481696723418E-2</v>
          </cell>
          <cell r="DU311">
            <v>0.14118334945015368</v>
          </cell>
        </row>
        <row r="312">
          <cell r="A312" t="str">
            <v>CE-NETWOR-250</v>
          </cell>
          <cell r="B312" t="str">
            <v>CE</v>
          </cell>
          <cell r="C312" t="str">
            <v>NETWOR</v>
          </cell>
          <cell r="D312">
            <v>250</v>
          </cell>
          <cell r="E312" t="str">
            <v>Poste Straordinarie</v>
          </cell>
          <cell r="R312">
            <v>0</v>
          </cell>
          <cell r="S312">
            <v>0</v>
          </cell>
          <cell r="T312">
            <v>0</v>
          </cell>
          <cell r="U312">
            <v>0</v>
          </cell>
          <cell r="V312">
            <v>0</v>
          </cell>
          <cell r="W312">
            <v>0</v>
          </cell>
          <cell r="X312">
            <v>0</v>
          </cell>
          <cell r="Y312">
            <v>0</v>
          </cell>
          <cell r="Z312">
            <v>0</v>
          </cell>
          <cell r="AA312">
            <v>0</v>
          </cell>
          <cell r="AB312">
            <v>0</v>
          </cell>
          <cell r="AC312">
            <v>0</v>
          </cell>
          <cell r="AP312">
            <v>0</v>
          </cell>
          <cell r="AQ312">
            <v>0</v>
          </cell>
          <cell r="AR312">
            <v>0</v>
          </cell>
          <cell r="AS312">
            <v>0</v>
          </cell>
          <cell r="AT312">
            <v>0</v>
          </cell>
          <cell r="AU312">
            <v>0</v>
          </cell>
          <cell r="AV312">
            <v>0</v>
          </cell>
          <cell r="AW312">
            <v>0</v>
          </cell>
          <cell r="AX312">
            <v>0</v>
          </cell>
          <cell r="AY312">
            <v>0</v>
          </cell>
          <cell r="AZ312">
            <v>0</v>
          </cell>
          <cell r="BA312">
            <v>0</v>
          </cell>
          <cell r="BB312">
            <v>0</v>
          </cell>
          <cell r="BC312">
            <v>-1.9213999999999998E-2</v>
          </cell>
          <cell r="BD312">
            <v>-2.6637999999999998E-2</v>
          </cell>
          <cell r="BE312">
            <v>-5.194E-2</v>
          </cell>
          <cell r="BF312">
            <v>-6.59E-2</v>
          </cell>
          <cell r="BG312">
            <v>-7.1599999999999997E-2</v>
          </cell>
          <cell r="BH312">
            <v>-8.3849000000000007E-2</v>
          </cell>
          <cell r="BI312">
            <v>-9.2757000000000006E-2</v>
          </cell>
          <cell r="BJ312">
            <v>-0.1024</v>
          </cell>
          <cell r="BK312">
            <v>-0.112493</v>
          </cell>
          <cell r="BL312">
            <v>-0.12481</v>
          </cell>
          <cell r="BM312">
            <v>-0.13603259000000004</v>
          </cell>
          <cell r="BN312">
            <v>0</v>
          </cell>
          <cell r="BO312">
            <v>-1.9213999999999998E-2</v>
          </cell>
          <cell r="BP312">
            <v>-7.424E-3</v>
          </cell>
          <cell r="BQ312">
            <v>-2.5302000000000002E-2</v>
          </cell>
          <cell r="BR312">
            <v>-1.396E-2</v>
          </cell>
          <cell r="BS312">
            <v>-5.6999999999999967E-3</v>
          </cell>
          <cell r="BT312">
            <v>-1.224900000000001E-2</v>
          </cell>
          <cell r="BU312">
            <v>-8.9079999999999993E-3</v>
          </cell>
          <cell r="BV312">
            <v>-9.6429999999999988E-3</v>
          </cell>
          <cell r="BW312">
            <v>-1.0092999999999991E-2</v>
          </cell>
          <cell r="BX312">
            <v>-1.2317000000000008E-2</v>
          </cell>
          <cell r="BY312">
            <v>-1.1222590000000032E-2</v>
          </cell>
          <cell r="BZ312">
            <v>0</v>
          </cell>
          <cell r="CA312">
            <v>0</v>
          </cell>
          <cell r="CB312">
            <v>0</v>
          </cell>
          <cell r="CC312">
            <v>0</v>
          </cell>
          <cell r="CD312">
            <v>-5.6300000000000003E-2</v>
          </cell>
          <cell r="CE312">
            <v>-6.4157000000000006E-2</v>
          </cell>
          <cell r="CF312">
            <v>-7.2625999999999996E-2</v>
          </cell>
          <cell r="CG312">
            <v>-8.3153000000000005E-2</v>
          </cell>
          <cell r="CH312">
            <v>-9.2683000000000001E-2</v>
          </cell>
          <cell r="CI312">
            <v>-0.101175</v>
          </cell>
          <cell r="CJ312">
            <v>-0.11033900000000001</v>
          </cell>
          <cell r="CK312">
            <v>-0.119417</v>
          </cell>
          <cell r="CL312">
            <v>0</v>
          </cell>
          <cell r="CM312">
            <v>0</v>
          </cell>
          <cell r="CN312">
            <v>0</v>
          </cell>
          <cell r="CO312">
            <v>0</v>
          </cell>
          <cell r="CP312">
            <v>-5.6300000000000003E-2</v>
          </cell>
          <cell r="CQ312">
            <v>-7.8570000000000029E-3</v>
          </cell>
          <cell r="CR312">
            <v>-8.4689999999999904E-3</v>
          </cell>
          <cell r="CS312">
            <v>-1.0527000000000009E-2</v>
          </cell>
          <cell r="CT312">
            <v>-9.5299999999999968E-3</v>
          </cell>
          <cell r="CU312">
            <v>-8.4919999999999995E-3</v>
          </cell>
          <cell r="CV312">
            <v>-9.1640000000000055E-3</v>
          </cell>
          <cell r="CW312">
            <v>-9.0779999999999889E-3</v>
          </cell>
          <cell r="CX312">
            <v>0</v>
          </cell>
          <cell r="CY312">
            <v>0</v>
          </cell>
          <cell r="CZ312">
            <v>0</v>
          </cell>
          <cell r="DA312">
            <v>0</v>
          </cell>
          <cell r="DB312">
            <v>0</v>
          </cell>
          <cell r="DC312">
            <v>0</v>
          </cell>
          <cell r="DD312">
            <v>0</v>
          </cell>
          <cell r="DE312">
            <v>0</v>
          </cell>
          <cell r="DF312">
            <v>0</v>
          </cell>
          <cell r="DG312">
            <v>0</v>
          </cell>
          <cell r="DH312">
            <v>0</v>
          </cell>
          <cell r="DI312">
            <v>0</v>
          </cell>
          <cell r="DJ312">
            <v>0</v>
          </cell>
          <cell r="DK312">
            <v>0</v>
          </cell>
          <cell r="DL312">
            <v>0</v>
          </cell>
          <cell r="DM312">
            <v>0</v>
          </cell>
          <cell r="DN312">
            <v>0</v>
          </cell>
          <cell r="DO312">
            <v>0</v>
          </cell>
          <cell r="DP312">
            <v>0</v>
          </cell>
          <cell r="DQ312">
            <v>0</v>
          </cell>
          <cell r="DR312">
            <v>0</v>
          </cell>
          <cell r="DS312">
            <v>0</v>
          </cell>
          <cell r="DT312">
            <v>0</v>
          </cell>
          <cell r="DU312">
            <v>0</v>
          </cell>
        </row>
        <row r="313">
          <cell r="A313" t="str">
            <v>CE-NETWOR-260</v>
          </cell>
          <cell r="B313" t="str">
            <v>CE</v>
          </cell>
          <cell r="C313" t="str">
            <v>NETWOR</v>
          </cell>
          <cell r="D313">
            <v>260</v>
          </cell>
          <cell r="E313" t="str">
            <v>Risultato Operativo</v>
          </cell>
          <cell r="F313">
            <v>0</v>
          </cell>
          <cell r="G313">
            <v>0</v>
          </cell>
          <cell r="H313">
            <v>0</v>
          </cell>
          <cell r="I313">
            <v>0</v>
          </cell>
          <cell r="J313">
            <v>0</v>
          </cell>
          <cell r="K313">
            <v>0</v>
          </cell>
          <cell r="L313">
            <v>0</v>
          </cell>
          <cell r="M313">
            <v>0</v>
          </cell>
          <cell r="N313">
            <v>0</v>
          </cell>
          <cell r="O313">
            <v>0</v>
          </cell>
          <cell r="P313">
            <v>0</v>
          </cell>
          <cell r="Q313">
            <v>0</v>
          </cell>
          <cell r="R313">
            <v>0</v>
          </cell>
          <cell r="S313">
            <v>0</v>
          </cell>
          <cell r="T313">
            <v>0</v>
          </cell>
          <cell r="U313">
            <v>0</v>
          </cell>
          <cell r="V313">
            <v>0</v>
          </cell>
          <cell r="W313">
            <v>0</v>
          </cell>
          <cell r="X313">
            <v>0</v>
          </cell>
          <cell r="Y313">
            <v>0</v>
          </cell>
          <cell r="Z313">
            <v>0</v>
          </cell>
          <cell r="AA313">
            <v>0</v>
          </cell>
          <cell r="AB313">
            <v>0</v>
          </cell>
          <cell r="AC313">
            <v>0</v>
          </cell>
          <cell r="AD313">
            <v>0</v>
          </cell>
          <cell r="AE313">
            <v>0</v>
          </cell>
          <cell r="AF313">
            <v>0</v>
          </cell>
          <cell r="AG313">
            <v>0</v>
          </cell>
          <cell r="AH313">
            <v>0</v>
          </cell>
          <cell r="AI313">
            <v>0</v>
          </cell>
          <cell r="AJ313">
            <v>0</v>
          </cell>
          <cell r="AK313">
            <v>0</v>
          </cell>
          <cell r="AL313">
            <v>0</v>
          </cell>
          <cell r="AM313">
            <v>0</v>
          </cell>
          <cell r="AN313">
            <v>0</v>
          </cell>
          <cell r="AO313">
            <v>0</v>
          </cell>
          <cell r="AP313">
            <v>0</v>
          </cell>
          <cell r="AQ313">
            <v>0</v>
          </cell>
          <cell r="AR313">
            <v>0</v>
          </cell>
          <cell r="AS313">
            <v>0</v>
          </cell>
          <cell r="AT313">
            <v>0</v>
          </cell>
          <cell r="AU313">
            <v>0</v>
          </cell>
          <cell r="AV313">
            <v>0</v>
          </cell>
          <cell r="AW313">
            <v>0</v>
          </cell>
          <cell r="AX313">
            <v>0</v>
          </cell>
          <cell r="AY313">
            <v>0</v>
          </cell>
          <cell r="AZ313">
            <v>0</v>
          </cell>
          <cell r="BA313">
            <v>0</v>
          </cell>
          <cell r="BB313">
            <v>-2.4399999999999727E-2</v>
          </cell>
          <cell r="BC313">
            <v>0.15813700000000031</v>
          </cell>
          <cell r="BD313">
            <v>0.1186620000000001</v>
          </cell>
          <cell r="BE313">
            <v>0.30609299999999984</v>
          </cell>
          <cell r="BF313">
            <v>9.079999999999884E-2</v>
          </cell>
          <cell r="BG313">
            <v>5.7575999999999961E-2</v>
          </cell>
          <cell r="BH313">
            <v>0.23606900000000058</v>
          </cell>
          <cell r="BI313">
            <v>0.31026500000000179</v>
          </cell>
          <cell r="BJ313">
            <v>0.23689999999999906</v>
          </cell>
          <cell r="BK313">
            <v>0.3883570000000009</v>
          </cell>
          <cell r="BL313">
            <v>0.5667659999999991</v>
          </cell>
          <cell r="BM313">
            <v>0.51862638000000072</v>
          </cell>
          <cell r="BN313">
            <v>-2.4399999999999727E-2</v>
          </cell>
          <cell r="BO313">
            <v>0.18253700000000003</v>
          </cell>
          <cell r="BP313">
            <v>-3.9475000000000218E-2</v>
          </cell>
          <cell r="BQ313">
            <v>0.18743099999999963</v>
          </cell>
          <cell r="BR313">
            <v>-0.21529300000000082</v>
          </cell>
          <cell r="BS313">
            <v>-3.3223999999999101E-2</v>
          </cell>
          <cell r="BT313">
            <v>0.17849300000000085</v>
          </cell>
          <cell r="BU313">
            <v>7.4196000000000956E-2</v>
          </cell>
          <cell r="BV313">
            <v>-7.3365000000002664E-2</v>
          </cell>
          <cell r="BW313">
            <v>0.15145700000000153</v>
          </cell>
          <cell r="BX313">
            <v>0.17840899999999815</v>
          </cell>
          <cell r="BY313">
            <v>-4.8139619999997996E-2</v>
          </cell>
          <cell r="BZ313">
            <v>6.1800000000000077E-2</v>
          </cell>
          <cell r="CA313">
            <v>-0.10300000000000009</v>
          </cell>
          <cell r="CB313">
            <v>-0.10979999999999968</v>
          </cell>
          <cell r="CC313">
            <v>-0.15659999999999985</v>
          </cell>
          <cell r="CD313">
            <v>-0.13540000000000019</v>
          </cell>
          <cell r="CE313">
            <v>-0.16484400000000088</v>
          </cell>
          <cell r="CF313">
            <v>-0.16624100000000067</v>
          </cell>
          <cell r="CG313">
            <v>-0.17664399999999844</v>
          </cell>
          <cell r="CH313">
            <v>-0.17783500000000124</v>
          </cell>
          <cell r="CI313">
            <v>-0.11701899999999819</v>
          </cell>
          <cell r="CJ313">
            <v>-5.5033000000001928E-2</v>
          </cell>
          <cell r="CK313">
            <v>-4.2838000000000931E-2</v>
          </cell>
          <cell r="CL313">
            <v>6.1800000000000077E-2</v>
          </cell>
          <cell r="CM313">
            <v>-0.16480000000000017</v>
          </cell>
          <cell r="CN313">
            <v>-6.7999999999995842E-3</v>
          </cell>
          <cell r="CO313">
            <v>-4.6800000000000175E-2</v>
          </cell>
          <cell r="CP313">
            <v>2.1199999999999677E-2</v>
          </cell>
          <cell r="CQ313">
            <v>-2.9444000000000692E-2</v>
          </cell>
          <cell r="CR313">
            <v>-1.3969999999998012E-3</v>
          </cell>
          <cell r="CS313">
            <v>-1.0402999999997775E-2</v>
          </cell>
          <cell r="CT313">
            <v>-1.1910000000027871E-3</v>
          </cell>
          <cell r="CU313">
            <v>6.0816000000003034E-2</v>
          </cell>
          <cell r="CV313">
            <v>6.1985999999996266E-2</v>
          </cell>
          <cell r="CW313">
            <v>1.2195000000001219E-2</v>
          </cell>
          <cell r="CX313">
            <v>1.8367000000000133E-2</v>
          </cell>
          <cell r="CY313">
            <v>0.10085200000000027</v>
          </cell>
          <cell r="CZ313">
            <v>0.25677100000000064</v>
          </cell>
          <cell r="DA313">
            <v>0.30904099999999946</v>
          </cell>
          <cell r="DB313">
            <v>0.42680300000000027</v>
          </cell>
          <cell r="DC313">
            <v>0.73551199999999994</v>
          </cell>
          <cell r="DD313">
            <v>0.89716000000000173</v>
          </cell>
          <cell r="DE313">
            <v>1.1035600000000017</v>
          </cell>
          <cell r="DF313">
            <v>1.3813600000000017</v>
          </cell>
          <cell r="DG313">
            <v>1.5637600000000025</v>
          </cell>
          <cell r="DH313">
            <v>1.8827600000000049</v>
          </cell>
          <cell r="DI313">
            <v>2.5105600000000035</v>
          </cell>
          <cell r="DJ313">
            <v>1.8367000000000133E-2</v>
          </cell>
          <cell r="DK313">
            <v>8.2485000000000086E-2</v>
          </cell>
          <cell r="DL313">
            <v>0.15591900000000031</v>
          </cell>
          <cell r="DM313">
            <v>5.2269999999998984E-2</v>
          </cell>
          <cell r="DN313">
            <v>0.11776200000000059</v>
          </cell>
          <cell r="DO313">
            <v>0.30870899999999968</v>
          </cell>
          <cell r="DP313">
            <v>0.16164800000000168</v>
          </cell>
          <cell r="DQ313">
            <v>0.20640000000000003</v>
          </cell>
          <cell r="DR313">
            <v>0.27779999999999982</v>
          </cell>
          <cell r="DS313">
            <v>0.18240000000000101</v>
          </cell>
          <cell r="DT313">
            <v>0.31900000000000217</v>
          </cell>
          <cell r="DU313">
            <v>0.62779999999999836</v>
          </cell>
        </row>
        <row r="314">
          <cell r="A314" t="str">
            <v>CE-NETWOR-270</v>
          </cell>
          <cell r="B314" t="str">
            <v>CE</v>
          </cell>
          <cell r="C314" t="str">
            <v>NETWOR</v>
          </cell>
          <cell r="D314">
            <v>270</v>
          </cell>
          <cell r="E314" t="str">
            <v>RO%</v>
          </cell>
          <cell r="F314" t="e">
            <v>#DIV/0!</v>
          </cell>
          <cell r="G314" t="e">
            <v>#DIV/0!</v>
          </cell>
          <cell r="H314" t="e">
            <v>#DIV/0!</v>
          </cell>
          <cell r="I314" t="e">
            <v>#DIV/0!</v>
          </cell>
          <cell r="J314" t="e">
            <v>#DIV/0!</v>
          </cell>
          <cell r="K314" t="e">
            <v>#DIV/0!</v>
          </cell>
          <cell r="L314" t="e">
            <v>#DIV/0!</v>
          </cell>
          <cell r="M314" t="e">
            <v>#DIV/0!</v>
          </cell>
          <cell r="N314" t="e">
            <v>#DIV/0!</v>
          </cell>
          <cell r="O314" t="e">
            <v>#DIV/0!</v>
          </cell>
          <cell r="P314" t="e">
            <v>#DIV/0!</v>
          </cell>
          <cell r="Q314" t="e">
            <v>#DIV/0!</v>
          </cell>
          <cell r="R314" t="e">
            <v>#DIV/0!</v>
          </cell>
          <cell r="S314" t="e">
            <v>#DIV/0!</v>
          </cell>
          <cell r="T314" t="e">
            <v>#DIV/0!</v>
          </cell>
          <cell r="U314" t="e">
            <v>#DIV/0!</v>
          </cell>
          <cell r="V314" t="e">
            <v>#DIV/0!</v>
          </cell>
          <cell r="W314" t="e">
            <v>#DIV/0!</v>
          </cell>
          <cell r="X314" t="e">
            <v>#DIV/0!</v>
          </cell>
          <cell r="Y314" t="e">
            <v>#DIV/0!</v>
          </cell>
          <cell r="Z314" t="e">
            <v>#DIV/0!</v>
          </cell>
          <cell r="AA314" t="e">
            <v>#DIV/0!</v>
          </cell>
          <cell r="AB314" t="e">
            <v>#DIV/0!</v>
          </cell>
          <cell r="AC314" t="e">
            <v>#DIV/0!</v>
          </cell>
          <cell r="AD314" t="e">
            <v>#DIV/0!</v>
          </cell>
          <cell r="AE314" t="e">
            <v>#DIV/0!</v>
          </cell>
          <cell r="AF314" t="e">
            <v>#DIV/0!</v>
          </cell>
          <cell r="AG314" t="e">
            <v>#DIV/0!</v>
          </cell>
          <cell r="AH314" t="e">
            <v>#DIV/0!</v>
          </cell>
          <cell r="AI314" t="e">
            <v>#DIV/0!</v>
          </cell>
          <cell r="AJ314" t="e">
            <v>#DIV/0!</v>
          </cell>
          <cell r="AK314" t="e">
            <v>#DIV/0!</v>
          </cell>
          <cell r="AL314" t="e">
            <v>#DIV/0!</v>
          </cell>
          <cell r="AM314" t="e">
            <v>#DIV/0!</v>
          </cell>
          <cell r="AN314" t="e">
            <v>#DIV/0!</v>
          </cell>
          <cell r="AO314" t="e">
            <v>#DIV/0!</v>
          </cell>
          <cell r="AP314" t="e">
            <v>#DIV/0!</v>
          </cell>
          <cell r="AQ314" t="e">
            <v>#DIV/0!</v>
          </cell>
          <cell r="AR314" t="e">
            <v>#DIV/0!</v>
          </cell>
          <cell r="AS314" t="e">
            <v>#DIV/0!</v>
          </cell>
          <cell r="AT314" t="e">
            <v>#DIV/0!</v>
          </cell>
          <cell r="AU314" t="e">
            <v>#DIV/0!</v>
          </cell>
          <cell r="AV314" t="e">
            <v>#DIV/0!</v>
          </cell>
          <cell r="AW314" t="e">
            <v>#DIV/0!</v>
          </cell>
          <cell r="AX314" t="e">
            <v>#DIV/0!</v>
          </cell>
          <cell r="AY314" t="e">
            <v>#DIV/0!</v>
          </cell>
          <cell r="AZ314" t="e">
            <v>#DIV/0!</v>
          </cell>
          <cell r="BA314" t="e">
            <v>#DIV/0!</v>
          </cell>
          <cell r="BB314">
            <v>-9.3290001911679327E-3</v>
          </cell>
          <cell r="BC314">
            <v>3.0649081324133711E-2</v>
          </cell>
          <cell r="BD314">
            <v>1.78147097239112E-2</v>
          </cell>
          <cell r="BE314">
            <v>3.5863268892794356E-2</v>
          </cell>
          <cell r="BF314">
            <v>8.1033805733051485E-3</v>
          </cell>
          <cell r="BG314">
            <v>4.593475503219163E-3</v>
          </cell>
          <cell r="BH314">
            <v>1.5634221121818271E-2</v>
          </cell>
          <cell r="BI314">
            <v>1.9012501931031538E-2</v>
          </cell>
          <cell r="BJ314">
            <v>1.3082181946699308E-2</v>
          </cell>
          <cell r="BK314">
            <v>1.9196745722121791E-2</v>
          </cell>
          <cell r="BL314">
            <v>2.4836657845793714E-2</v>
          </cell>
          <cell r="BM314">
            <v>2.1551544844013372E-2</v>
          </cell>
          <cell r="BN314">
            <v>-9.3290001911679327E-3</v>
          </cell>
          <cell r="BO314">
            <v>7.1749145080775137E-2</v>
          </cell>
          <cell r="BP314">
            <v>-2.629387863851344E-2</v>
          </cell>
          <cell r="BQ314">
            <v>0.10001120537858151</v>
          </cell>
          <cell r="BR314">
            <v>-8.0628042843233036E-2</v>
          </cell>
          <cell r="BS314">
            <v>-2.4997366639078391E-2</v>
          </cell>
          <cell r="BT314">
            <v>6.9582353067299027E-2</v>
          </cell>
          <cell r="BU314">
            <v>6.0841627757086868E-2</v>
          </cell>
          <cell r="BV314">
            <v>-4.0995171549413956E-2</v>
          </cell>
          <cell r="BW314">
            <v>7.1382854578943777E-2</v>
          </cell>
          <cell r="BX314">
            <v>6.8900250677670916E-2</v>
          </cell>
          <cell r="BY314">
            <v>-3.8674834806978586E-2</v>
          </cell>
          <cell r="BZ314">
            <v>2.3088993499215449E-2</v>
          </cell>
          <cell r="CA314">
            <v>-2.3347538308096858E-2</v>
          </cell>
          <cell r="CB314">
            <v>-1.7767852808388704E-2</v>
          </cell>
          <cell r="CC314">
            <v>-2.1024367322279632E-2</v>
          </cell>
          <cell r="CD314">
            <v>-1.5027413375951721E-2</v>
          </cell>
          <cell r="CE314">
            <v>-1.5943318834073083E-2</v>
          </cell>
          <cell r="CF314">
            <v>-1.4154299325529274E-2</v>
          </cell>
          <cell r="CG314">
            <v>-1.3684015473494515E-2</v>
          </cell>
          <cell r="CH314">
            <v>-1.2277553696304214E-2</v>
          </cell>
          <cell r="CI314">
            <v>-7.2727166507478985E-3</v>
          </cell>
          <cell r="CJ314">
            <v>-3.0977173831181711E-3</v>
          </cell>
          <cell r="CK314">
            <v>-2.2311458333333818E-3</v>
          </cell>
          <cell r="CL314">
            <v>2.3088993499215449E-2</v>
          </cell>
          <cell r="CM314">
            <v>-9.4985590778098081E-2</v>
          </cell>
          <cell r="CN314">
            <v>-3.8459363158190049E-3</v>
          </cell>
          <cell r="CO314">
            <v>-3.6885245901639489E-2</v>
          </cell>
          <cell r="CP314">
            <v>1.3574950374591591E-2</v>
          </cell>
          <cell r="CQ314">
            <v>-2.2152036822758635E-2</v>
          </cell>
          <cell r="CR314">
            <v>-9.9392828633089046E-4</v>
          </cell>
          <cell r="CS314">
            <v>-8.9382681257026229E-3</v>
          </cell>
          <cell r="CT314">
            <v>-7.5581664687928189E-4</v>
          </cell>
          <cell r="CU314">
            <v>3.7878065961499716E-2</v>
          </cell>
          <cell r="CV314">
            <v>3.6994949645661329E-2</v>
          </cell>
          <cell r="CW314">
            <v>8.5021800998099587E-3</v>
          </cell>
          <cell r="CX314">
            <v>6.9408570354261203E-3</v>
          </cell>
          <cell r="CY314">
            <v>2.0228516527984956E-2</v>
          </cell>
          <cell r="CZ314">
            <v>3.517641774028743E-2</v>
          </cell>
          <cell r="DA314">
            <v>3.2494354197829187E-2</v>
          </cell>
          <cell r="DB314">
            <v>3.5720129230970628E-2</v>
          </cell>
          <cell r="DC314">
            <v>5.2517950063991597E-2</v>
          </cell>
          <cell r="DD314">
            <v>5.5490409076933637E-2</v>
          </cell>
          <cell r="DE314">
            <v>6.132510938032007E-2</v>
          </cell>
          <cell r="DF314">
            <v>6.7826973261581588E-2</v>
          </cell>
          <cell r="DG314">
            <v>6.9299816854662508E-2</v>
          </cell>
          <cell r="DH314">
            <v>7.2684065942232576E-2</v>
          </cell>
          <cell r="DI314">
            <v>8.2720157295349872E-2</v>
          </cell>
          <cell r="DJ314">
            <v>6.9408570354261203E-3</v>
          </cell>
          <cell r="DK314">
            <v>3.5258739345649812E-2</v>
          </cell>
          <cell r="DL314">
            <v>6.7384045713574606E-2</v>
          </cell>
          <cell r="DM314">
            <v>2.3639977658027174E-2</v>
          </cell>
          <cell r="DN314">
            <v>4.8304232742379688E-2</v>
          </cell>
          <cell r="DO314">
            <v>0.15011853036930409</v>
          </cell>
          <cell r="DP314">
            <v>7.473755996070118E-2</v>
          </cell>
          <cell r="DQ314">
            <v>0.11294735690051436</v>
          </cell>
          <cell r="DR314">
            <v>0.11718057957565271</v>
          </cell>
          <cell r="DS314">
            <v>8.2939250636595546E-2</v>
          </cell>
          <cell r="DT314">
            <v>9.5560481696723418E-2</v>
          </cell>
          <cell r="DU314">
            <v>0.14118334945015368</v>
          </cell>
        </row>
        <row r="315">
          <cell r="A315" t="str">
            <v>CE-SERVICE-100</v>
          </cell>
          <cell r="B315" t="str">
            <v>CE</v>
          </cell>
          <cell r="C315" t="str">
            <v>SERVICE</v>
          </cell>
          <cell r="D315">
            <v>100</v>
          </cell>
          <cell r="E315" t="str">
            <v>Valore della Produzione</v>
          </cell>
          <cell r="R315">
            <v>0</v>
          </cell>
          <cell r="S315">
            <v>0</v>
          </cell>
          <cell r="T315">
            <v>0</v>
          </cell>
          <cell r="U315">
            <v>0</v>
          </cell>
          <cell r="V315">
            <v>0</v>
          </cell>
          <cell r="W315">
            <v>0</v>
          </cell>
          <cell r="X315">
            <v>0</v>
          </cell>
          <cell r="Y315">
            <v>0</v>
          </cell>
          <cell r="Z315">
            <v>0</v>
          </cell>
          <cell r="AA315">
            <v>0</v>
          </cell>
          <cell r="AB315">
            <v>0</v>
          </cell>
          <cell r="AC315">
            <v>0</v>
          </cell>
          <cell r="AP315">
            <v>0</v>
          </cell>
          <cell r="AQ315">
            <v>0</v>
          </cell>
          <cell r="AR315">
            <v>0</v>
          </cell>
          <cell r="AS315">
            <v>0</v>
          </cell>
          <cell r="AT315">
            <v>0</v>
          </cell>
          <cell r="AU315">
            <v>0</v>
          </cell>
          <cell r="AV315">
            <v>0</v>
          </cell>
          <cell r="AW315">
            <v>0</v>
          </cell>
          <cell r="AX315">
            <v>0</v>
          </cell>
          <cell r="AY315">
            <v>0</v>
          </cell>
          <cell r="AZ315">
            <v>0</v>
          </cell>
          <cell r="BA315">
            <v>0</v>
          </cell>
          <cell r="BB315">
            <v>1.7878000000000001</v>
          </cell>
          <cell r="BC315">
            <v>3.6543999999999999</v>
          </cell>
          <cell r="BD315">
            <v>5.7770999999999999</v>
          </cell>
          <cell r="BE315">
            <v>8.5831</v>
          </cell>
          <cell r="BF315">
            <v>11.5381</v>
          </cell>
          <cell r="BG315">
            <v>13.908300000000001</v>
          </cell>
          <cell r="BH315">
            <v>15.842563</v>
          </cell>
          <cell r="BI315">
            <v>17.816056</v>
          </cell>
          <cell r="BJ315">
            <v>20.084499999999998</v>
          </cell>
          <cell r="BK315">
            <v>22.536736000000001</v>
          </cell>
          <cell r="BL315">
            <v>25.067817999999999</v>
          </cell>
          <cell r="BM315">
            <v>28.188900749999998</v>
          </cell>
          <cell r="BN315">
            <v>1.7878000000000001</v>
          </cell>
          <cell r="BO315">
            <v>1.8665999999999998</v>
          </cell>
          <cell r="BP315">
            <v>2.1227</v>
          </cell>
          <cell r="BQ315">
            <v>2.806</v>
          </cell>
          <cell r="BR315">
            <v>2.9550000000000001</v>
          </cell>
          <cell r="BS315">
            <v>2.3702000000000005</v>
          </cell>
          <cell r="BT315">
            <v>1.9342629999999996</v>
          </cell>
          <cell r="BU315">
            <v>1.9734929999999995</v>
          </cell>
          <cell r="BV315">
            <v>2.2684439999999988</v>
          </cell>
          <cell r="BW315">
            <v>2.4522360000000027</v>
          </cell>
          <cell r="BX315">
            <v>2.5310819999999978</v>
          </cell>
          <cell r="BY315">
            <v>3.1210827499999994</v>
          </cell>
          <cell r="BZ315">
            <v>1.4913000000000001</v>
          </cell>
          <cell r="CA315">
            <v>3.0076999999999998</v>
          </cell>
          <cell r="CB315">
            <v>4.6357999999999997</v>
          </cell>
          <cell r="CC315">
            <v>5.9546000000000001</v>
          </cell>
          <cell r="CD315">
            <v>7.6161000000000003</v>
          </cell>
          <cell r="CE315">
            <v>9.5983169999999998</v>
          </cell>
          <cell r="CF315">
            <v>11.061289</v>
          </cell>
          <cell r="CG315">
            <v>12.053141999999999</v>
          </cell>
          <cell r="CH315">
            <v>13.517132</v>
          </cell>
          <cell r="CI315">
            <v>15.261066</v>
          </cell>
          <cell r="CJ315">
            <v>17.362933000000002</v>
          </cell>
          <cell r="CK315">
            <v>18.669979999999999</v>
          </cell>
          <cell r="CL315">
            <v>1.4913000000000001</v>
          </cell>
          <cell r="CM315">
            <v>1.5163999999999997</v>
          </cell>
          <cell r="CN315">
            <v>1.6280999999999999</v>
          </cell>
          <cell r="CO315">
            <v>1.3188000000000004</v>
          </cell>
          <cell r="CP315">
            <v>1.6615000000000002</v>
          </cell>
          <cell r="CQ315">
            <v>1.9822169999999995</v>
          </cell>
          <cell r="CR315">
            <v>1.4629720000000006</v>
          </cell>
          <cell r="CS315">
            <v>0.99185299999999899</v>
          </cell>
          <cell r="CT315">
            <v>1.4639900000000008</v>
          </cell>
          <cell r="CU315">
            <v>1.7439339999999994</v>
          </cell>
          <cell r="CV315">
            <v>2.1018670000000022</v>
          </cell>
          <cell r="CW315">
            <v>1.3070469999999972</v>
          </cell>
          <cell r="CX315">
            <v>1.2483949999999999</v>
          </cell>
          <cell r="CY315">
            <v>2.7926030000000002</v>
          </cell>
          <cell r="CZ315">
            <v>4.6395780000000002</v>
          </cell>
          <cell r="DA315">
            <v>5.9628220000000001</v>
          </cell>
          <cell r="DB315">
            <v>8.0771470000000001</v>
          </cell>
          <cell r="DC315">
            <v>9.6205689999999997</v>
          </cell>
          <cell r="DD315">
            <v>11.035112</v>
          </cell>
          <cell r="DE315">
            <v>12.256512000000001</v>
          </cell>
          <cell r="DF315">
            <v>13.821212000000001</v>
          </cell>
          <cell r="DG315">
            <v>15.802612000000002</v>
          </cell>
          <cell r="DH315">
            <v>17.863712000000003</v>
          </cell>
          <cell r="DI315">
            <v>20.473012000000004</v>
          </cell>
          <cell r="DJ315">
            <v>1.2483949999999999</v>
          </cell>
          <cell r="DK315">
            <v>1.5442080000000002</v>
          </cell>
          <cell r="DL315">
            <v>1.846975</v>
          </cell>
          <cell r="DM315">
            <v>1.3232439999999999</v>
          </cell>
          <cell r="DN315">
            <v>2.114325</v>
          </cell>
          <cell r="DO315">
            <v>1.5434219999999996</v>
          </cell>
          <cell r="DP315">
            <v>1.4145430000000001</v>
          </cell>
          <cell r="DQ315">
            <v>1.2214000000000009</v>
          </cell>
          <cell r="DR315">
            <v>1.5647000000000002</v>
          </cell>
          <cell r="DS315">
            <v>1.9814000000000007</v>
          </cell>
          <cell r="DT315">
            <v>2.0611000000000015</v>
          </cell>
          <cell r="DU315">
            <v>2.6093000000000011</v>
          </cell>
        </row>
        <row r="316">
          <cell r="A316" t="str">
            <v>CE-SERVICE-110</v>
          </cell>
          <cell r="B316" t="str">
            <v>CE</v>
          </cell>
          <cell r="C316" t="str">
            <v>SERVICE</v>
          </cell>
          <cell r="D316">
            <v>110</v>
          </cell>
          <cell r="E316" t="str">
            <v>Costi Diretti</v>
          </cell>
          <cell r="R316">
            <v>0</v>
          </cell>
          <cell r="S316">
            <v>0</v>
          </cell>
          <cell r="T316">
            <v>0</v>
          </cell>
          <cell r="U316">
            <v>0</v>
          </cell>
          <cell r="V316">
            <v>0</v>
          </cell>
          <cell r="W316">
            <v>0</v>
          </cell>
          <cell r="X316">
            <v>0</v>
          </cell>
          <cell r="Y316">
            <v>0</v>
          </cell>
          <cell r="Z316">
            <v>0</v>
          </cell>
          <cell r="AA316">
            <v>0</v>
          </cell>
          <cell r="AB316">
            <v>0</v>
          </cell>
          <cell r="AC316">
            <v>0</v>
          </cell>
          <cell r="AP316">
            <v>0</v>
          </cell>
          <cell r="AQ316">
            <v>0</v>
          </cell>
          <cell r="AR316">
            <v>0</v>
          </cell>
          <cell r="AS316">
            <v>0</v>
          </cell>
          <cell r="AT316">
            <v>0</v>
          </cell>
          <cell r="AU316">
            <v>0</v>
          </cell>
          <cell r="AV316">
            <v>0</v>
          </cell>
          <cell r="AW316">
            <v>0</v>
          </cell>
          <cell r="AX316">
            <v>0</v>
          </cell>
          <cell r="AY316">
            <v>0</v>
          </cell>
          <cell r="AZ316">
            <v>0</v>
          </cell>
          <cell r="BA316">
            <v>0</v>
          </cell>
          <cell r="BB316">
            <v>-1.4177</v>
          </cell>
          <cell r="BC316">
            <v>-2.8360000000000003</v>
          </cell>
          <cell r="BD316">
            <v>-4.3356999999999992</v>
          </cell>
          <cell r="BE316">
            <v>-6.4573</v>
          </cell>
          <cell r="BF316">
            <v>-8.6674000000000007</v>
          </cell>
          <cell r="BG316">
            <v>-10.407499999999999</v>
          </cell>
          <cell r="BH316">
            <v>-11.847156999999999</v>
          </cell>
          <cell r="BI316">
            <v>-13.194813</v>
          </cell>
          <cell r="BJ316">
            <v>-14.9953</v>
          </cell>
          <cell r="BK316">
            <v>-16.928719999999998</v>
          </cell>
          <cell r="BL316">
            <v>-18.798245000000001</v>
          </cell>
          <cell r="BM316">
            <v>-21.084317720000001</v>
          </cell>
          <cell r="BN316">
            <v>-1.4177</v>
          </cell>
          <cell r="BO316">
            <v>-1.4183000000000003</v>
          </cell>
          <cell r="BP316">
            <v>-1.4996999999999989</v>
          </cell>
          <cell r="BQ316">
            <v>-2.1216000000000008</v>
          </cell>
          <cell r="BR316">
            <v>-2.2101000000000006</v>
          </cell>
          <cell r="BS316">
            <v>-1.7400999999999982</v>
          </cell>
          <cell r="BT316">
            <v>-1.4396570000000004</v>
          </cell>
          <cell r="BU316">
            <v>-1.3476560000000006</v>
          </cell>
          <cell r="BV316">
            <v>-1.8004870000000004</v>
          </cell>
          <cell r="BW316">
            <v>-1.9334199999999981</v>
          </cell>
          <cell r="BX316">
            <v>-1.869525000000003</v>
          </cell>
          <cell r="BY316">
            <v>-2.2860727199999999</v>
          </cell>
          <cell r="BZ316">
            <v>-1.0752999999999999</v>
          </cell>
          <cell r="CA316">
            <v>-2.1989999999999998</v>
          </cell>
          <cell r="CB316">
            <v>-3.3789999999999996</v>
          </cell>
          <cell r="CC316">
            <v>-4.3731999999999998</v>
          </cell>
          <cell r="CD316">
            <v>-5.5727000000000002</v>
          </cell>
          <cell r="CE316">
            <v>-7.1031839999999997</v>
          </cell>
          <cell r="CF316">
            <v>-8.1759710000000005</v>
          </cell>
          <cell r="CG316">
            <v>-8.9107350000000007</v>
          </cell>
          <cell r="CH316">
            <v>-10.047179</v>
          </cell>
          <cell r="CI316">
            <v>-11.323452</v>
          </cell>
          <cell r="CJ316">
            <v>-12.97503</v>
          </cell>
          <cell r="CK316">
            <v>-14.039481</v>
          </cell>
          <cell r="CL316">
            <v>-1.0752999999999999</v>
          </cell>
          <cell r="CM316">
            <v>-1.1236999999999999</v>
          </cell>
          <cell r="CN316">
            <v>-1.1799999999999997</v>
          </cell>
          <cell r="CO316">
            <v>-0.99420000000000019</v>
          </cell>
          <cell r="CP316">
            <v>-1.1995000000000005</v>
          </cell>
          <cell r="CQ316">
            <v>-1.5304839999999995</v>
          </cell>
          <cell r="CR316">
            <v>-1.0727870000000008</v>
          </cell>
          <cell r="CS316">
            <v>-0.73476400000000019</v>
          </cell>
          <cell r="CT316">
            <v>-1.1364439999999991</v>
          </cell>
          <cell r="CU316">
            <v>-1.2762729999999998</v>
          </cell>
          <cell r="CV316">
            <v>-1.6515780000000007</v>
          </cell>
          <cell r="CW316">
            <v>-1.064451</v>
          </cell>
          <cell r="CX316">
            <v>-0.98491300000000004</v>
          </cell>
          <cell r="CY316">
            <v>-2.207217</v>
          </cell>
          <cell r="CZ316">
            <v>-3.6609400000000001</v>
          </cell>
          <cell r="DA316">
            <v>-4.7104039999999996</v>
          </cell>
          <cell r="DB316">
            <v>-6.4599209999999996</v>
          </cell>
          <cell r="DC316">
            <v>-7.8200370000000001</v>
          </cell>
          <cell r="DD316">
            <v>-9.0209290000000006</v>
          </cell>
          <cell r="DE316">
            <v>-9.9238290000000013</v>
          </cell>
          <cell r="DF316">
            <v>-11.214529000000001</v>
          </cell>
          <cell r="DG316">
            <v>-12.828729000000001</v>
          </cell>
          <cell r="DH316">
            <v>-14.458929000000001</v>
          </cell>
          <cell r="DI316">
            <v>-16.346429000000001</v>
          </cell>
          <cell r="DJ316">
            <v>-0.98491300000000004</v>
          </cell>
          <cell r="DK316">
            <v>-1.2223039999999998</v>
          </cell>
          <cell r="DL316">
            <v>-1.4537230000000001</v>
          </cell>
          <cell r="DM316">
            <v>-1.0494639999999995</v>
          </cell>
          <cell r="DN316">
            <v>-1.749517</v>
          </cell>
          <cell r="DO316">
            <v>-1.3601160000000005</v>
          </cell>
          <cell r="DP316">
            <v>-1.2008920000000005</v>
          </cell>
          <cell r="DQ316">
            <v>-0.9029000000000007</v>
          </cell>
          <cell r="DR316">
            <v>-1.2906999999999993</v>
          </cell>
          <cell r="DS316">
            <v>-1.6142000000000003</v>
          </cell>
          <cell r="DT316">
            <v>-1.6302000000000003</v>
          </cell>
          <cell r="DU316">
            <v>-1.8874999999999993</v>
          </cell>
        </row>
        <row r="317">
          <cell r="A317" t="str">
            <v>CE-SERVICE-120</v>
          </cell>
          <cell r="B317" t="str">
            <v>CE</v>
          </cell>
          <cell r="C317" t="str">
            <v>SERVICE</v>
          </cell>
          <cell r="D317">
            <v>120</v>
          </cell>
          <cell r="E317" t="str">
            <v>Margine Diretto</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0</v>
          </cell>
          <cell r="AI317">
            <v>0</v>
          </cell>
          <cell r="AJ317">
            <v>0</v>
          </cell>
          <cell r="AK317">
            <v>0</v>
          </cell>
          <cell r="AL317">
            <v>0</v>
          </cell>
          <cell r="AM317">
            <v>0</v>
          </cell>
          <cell r="AN317">
            <v>0</v>
          </cell>
          <cell r="AO317">
            <v>0</v>
          </cell>
          <cell r="AP317">
            <v>0</v>
          </cell>
          <cell r="AQ317">
            <v>0</v>
          </cell>
          <cell r="AR317">
            <v>0</v>
          </cell>
          <cell r="AS317">
            <v>0</v>
          </cell>
          <cell r="AT317">
            <v>0</v>
          </cell>
          <cell r="AU317">
            <v>0</v>
          </cell>
          <cell r="AV317">
            <v>0</v>
          </cell>
          <cell r="AW317">
            <v>0</v>
          </cell>
          <cell r="AX317">
            <v>0</v>
          </cell>
          <cell r="AY317">
            <v>0</v>
          </cell>
          <cell r="AZ317">
            <v>0</v>
          </cell>
          <cell r="BA317">
            <v>0</v>
          </cell>
          <cell r="BB317">
            <v>0.3701000000000001</v>
          </cell>
          <cell r="BC317">
            <v>0.81839999999999957</v>
          </cell>
          <cell r="BD317">
            <v>1.4414000000000007</v>
          </cell>
          <cell r="BE317">
            <v>2.1257999999999999</v>
          </cell>
          <cell r="BF317">
            <v>2.8706999999999994</v>
          </cell>
          <cell r="BG317">
            <v>3.5008000000000017</v>
          </cell>
          <cell r="BH317">
            <v>3.9954060000000009</v>
          </cell>
          <cell r="BI317">
            <v>4.6212429999999998</v>
          </cell>
          <cell r="BJ317">
            <v>5.0891999999999982</v>
          </cell>
          <cell r="BK317">
            <v>5.6080160000000028</v>
          </cell>
          <cell r="BL317">
            <v>6.2695729999999976</v>
          </cell>
          <cell r="BM317">
            <v>7.104583029999997</v>
          </cell>
          <cell r="BN317">
            <v>0.3701000000000001</v>
          </cell>
          <cell r="BO317">
            <v>0.44829999999999948</v>
          </cell>
          <cell r="BP317">
            <v>0.62300000000000111</v>
          </cell>
          <cell r="BQ317">
            <v>0.68439999999999923</v>
          </cell>
          <cell r="BR317">
            <v>0.74489999999999945</v>
          </cell>
          <cell r="BS317">
            <v>0.63010000000000232</v>
          </cell>
          <cell r="BT317">
            <v>0.49460599999999921</v>
          </cell>
          <cell r="BU317">
            <v>0.62583699999999887</v>
          </cell>
          <cell r="BV317">
            <v>0.4679569999999984</v>
          </cell>
          <cell r="BW317">
            <v>0.51881600000000461</v>
          </cell>
          <cell r="BX317">
            <v>0.66155699999999484</v>
          </cell>
          <cell r="BY317">
            <v>0.8350100299999994</v>
          </cell>
          <cell r="BZ317">
            <v>0.41600000000000015</v>
          </cell>
          <cell r="CA317">
            <v>0.80869999999999997</v>
          </cell>
          <cell r="CB317">
            <v>1.2568000000000001</v>
          </cell>
          <cell r="CC317">
            <v>1.5814000000000004</v>
          </cell>
          <cell r="CD317">
            <v>2.0434000000000001</v>
          </cell>
          <cell r="CE317">
            <v>2.495133</v>
          </cell>
          <cell r="CF317">
            <v>2.8853179999999998</v>
          </cell>
          <cell r="CG317">
            <v>3.1424069999999986</v>
          </cell>
          <cell r="CH317">
            <v>3.4699530000000003</v>
          </cell>
          <cell r="CI317">
            <v>3.9376139999999999</v>
          </cell>
          <cell r="CJ317">
            <v>4.3879030000000014</v>
          </cell>
          <cell r="CK317">
            <v>4.6304989999999986</v>
          </cell>
          <cell r="CL317">
            <v>0.41600000000000015</v>
          </cell>
          <cell r="CM317">
            <v>0.39269999999999983</v>
          </cell>
          <cell r="CN317">
            <v>0.44810000000000016</v>
          </cell>
          <cell r="CO317">
            <v>0.32460000000000022</v>
          </cell>
          <cell r="CP317">
            <v>0.46199999999999974</v>
          </cell>
          <cell r="CQ317">
            <v>0.45173299999999994</v>
          </cell>
          <cell r="CR317">
            <v>0.39018499999999978</v>
          </cell>
          <cell r="CS317">
            <v>0.25708899999999879</v>
          </cell>
          <cell r="CT317">
            <v>0.32754600000000167</v>
          </cell>
          <cell r="CU317">
            <v>0.46766099999999966</v>
          </cell>
          <cell r="CV317">
            <v>0.45028900000000149</v>
          </cell>
          <cell r="CW317">
            <v>0.24259599999999715</v>
          </cell>
          <cell r="CX317">
            <v>0.26348199999999988</v>
          </cell>
          <cell r="CY317">
            <v>0.58538600000000018</v>
          </cell>
          <cell r="CZ317">
            <v>0.97863800000000012</v>
          </cell>
          <cell r="DA317">
            <v>1.2524180000000005</v>
          </cell>
          <cell r="DB317">
            <v>1.6172260000000005</v>
          </cell>
          <cell r="DC317">
            <v>1.8005319999999996</v>
          </cell>
          <cell r="DD317">
            <v>2.0141829999999992</v>
          </cell>
          <cell r="DE317">
            <v>2.3326829999999994</v>
          </cell>
          <cell r="DF317">
            <v>2.6066830000000003</v>
          </cell>
          <cell r="DG317">
            <v>2.9738830000000007</v>
          </cell>
          <cell r="DH317">
            <v>3.4047830000000019</v>
          </cell>
          <cell r="DI317">
            <v>4.1265830000000037</v>
          </cell>
          <cell r="DJ317">
            <v>0.26348199999999988</v>
          </cell>
          <cell r="DK317">
            <v>0.32190400000000041</v>
          </cell>
          <cell r="DL317">
            <v>0.39325199999999993</v>
          </cell>
          <cell r="DM317">
            <v>0.27378000000000036</v>
          </cell>
          <cell r="DN317">
            <v>0.36480800000000002</v>
          </cell>
          <cell r="DO317">
            <v>0.18330599999999908</v>
          </cell>
          <cell r="DP317">
            <v>0.21365099999999959</v>
          </cell>
          <cell r="DQ317">
            <v>0.31850000000000023</v>
          </cell>
          <cell r="DR317">
            <v>0.27400000000000091</v>
          </cell>
          <cell r="DS317">
            <v>0.36720000000000041</v>
          </cell>
          <cell r="DT317">
            <v>0.43090000000000117</v>
          </cell>
          <cell r="DU317">
            <v>0.72180000000000177</v>
          </cell>
        </row>
        <row r="318">
          <cell r="A318" t="str">
            <v>CE-SERVICE-130</v>
          </cell>
          <cell r="B318" t="str">
            <v>CE</v>
          </cell>
          <cell r="C318" t="str">
            <v>SERVICE</v>
          </cell>
          <cell r="D318">
            <v>130</v>
          </cell>
          <cell r="E318" t="str">
            <v>MD %</v>
          </cell>
          <cell r="F318" t="e">
            <v>#DIV/0!</v>
          </cell>
          <cell r="G318" t="e">
            <v>#DIV/0!</v>
          </cell>
          <cell r="H318" t="e">
            <v>#DIV/0!</v>
          </cell>
          <cell r="I318" t="e">
            <v>#DIV/0!</v>
          </cell>
          <cell r="J318" t="e">
            <v>#DIV/0!</v>
          </cell>
          <cell r="K318" t="e">
            <v>#DIV/0!</v>
          </cell>
          <cell r="L318" t="e">
            <v>#DIV/0!</v>
          </cell>
          <cell r="M318" t="e">
            <v>#DIV/0!</v>
          </cell>
          <cell r="N318" t="e">
            <v>#DIV/0!</v>
          </cell>
          <cell r="O318" t="e">
            <v>#DIV/0!</v>
          </cell>
          <cell r="P318" t="e">
            <v>#DIV/0!</v>
          </cell>
          <cell r="Q318" t="e">
            <v>#DIV/0!</v>
          </cell>
          <cell r="R318" t="e">
            <v>#DIV/0!</v>
          </cell>
          <cell r="S318" t="e">
            <v>#DIV/0!</v>
          </cell>
          <cell r="T318" t="e">
            <v>#DIV/0!</v>
          </cell>
          <cell r="U318" t="e">
            <v>#DIV/0!</v>
          </cell>
          <cell r="V318" t="e">
            <v>#DIV/0!</v>
          </cell>
          <cell r="W318" t="e">
            <v>#DIV/0!</v>
          </cell>
          <cell r="X318" t="e">
            <v>#DIV/0!</v>
          </cell>
          <cell r="Y318" t="e">
            <v>#DIV/0!</v>
          </cell>
          <cell r="Z318" t="e">
            <v>#DIV/0!</v>
          </cell>
          <cell r="AA318" t="e">
            <v>#DIV/0!</v>
          </cell>
          <cell r="AB318" t="e">
            <v>#DIV/0!</v>
          </cell>
          <cell r="AC318" t="e">
            <v>#DIV/0!</v>
          </cell>
          <cell r="AD318" t="e">
            <v>#DIV/0!</v>
          </cell>
          <cell r="AE318" t="e">
            <v>#DIV/0!</v>
          </cell>
          <cell r="AF318" t="e">
            <v>#DIV/0!</v>
          </cell>
          <cell r="AG318" t="e">
            <v>#DIV/0!</v>
          </cell>
          <cell r="AH318" t="e">
            <v>#DIV/0!</v>
          </cell>
          <cell r="AI318" t="e">
            <v>#DIV/0!</v>
          </cell>
          <cell r="AJ318" t="e">
            <v>#DIV/0!</v>
          </cell>
          <cell r="AK318" t="e">
            <v>#DIV/0!</v>
          </cell>
          <cell r="AL318" t="e">
            <v>#DIV/0!</v>
          </cell>
          <cell r="AM318" t="e">
            <v>#DIV/0!</v>
          </cell>
          <cell r="AN318" t="e">
            <v>#DIV/0!</v>
          </cell>
          <cell r="AO318" t="e">
            <v>#DIV/0!</v>
          </cell>
          <cell r="AP318" t="e">
            <v>#DIV/0!</v>
          </cell>
          <cell r="AQ318" t="e">
            <v>#DIV/0!</v>
          </cell>
          <cell r="AR318" t="e">
            <v>#DIV/0!</v>
          </cell>
          <cell r="AS318" t="e">
            <v>#DIV/0!</v>
          </cell>
          <cell r="AT318" t="e">
            <v>#DIV/0!</v>
          </cell>
          <cell r="AU318" t="e">
            <v>#DIV/0!</v>
          </cell>
          <cell r="AV318" t="e">
            <v>#DIV/0!</v>
          </cell>
          <cell r="AW318" t="e">
            <v>#DIV/0!</v>
          </cell>
          <cell r="AX318" t="e">
            <v>#DIV/0!</v>
          </cell>
          <cell r="AY318" t="e">
            <v>#DIV/0!</v>
          </cell>
          <cell r="AZ318" t="e">
            <v>#DIV/0!</v>
          </cell>
          <cell r="BA318" t="e">
            <v>#DIV/0!</v>
          </cell>
          <cell r="BB318">
            <v>0.20701420740575013</v>
          </cell>
          <cell r="BC318">
            <v>0.22394921190893158</v>
          </cell>
          <cell r="BD318">
            <v>0.24950234546744918</v>
          </cell>
          <cell r="BE318">
            <v>0.24767275226899371</v>
          </cell>
          <cell r="BF318">
            <v>0.24880179578960135</v>
          </cell>
          <cell r="BG318">
            <v>0.25170581595162611</v>
          </cell>
          <cell r="BH318">
            <v>0.25219442081435944</v>
          </cell>
          <cell r="BI318">
            <v>0.25938642087788677</v>
          </cell>
          <cell r="BJ318">
            <v>0.25338942965968775</v>
          </cell>
          <cell r="BK318">
            <v>0.24883887356181492</v>
          </cell>
          <cell r="BL318">
            <v>0.25010445663838782</v>
          </cell>
          <cell r="BM318">
            <v>0.25203476691087351</v>
          </cell>
          <cell r="BN318">
            <v>0.20701420740575013</v>
          </cell>
          <cell r="BO318">
            <v>0.24016929176041976</v>
          </cell>
          <cell r="BP318">
            <v>0.29349413482828524</v>
          </cell>
          <cell r="BQ318">
            <v>0.24390591589451149</v>
          </cell>
          <cell r="BR318">
            <v>0.25208121827411151</v>
          </cell>
          <cell r="BS318">
            <v>0.26584254493291798</v>
          </cell>
          <cell r="BT318">
            <v>0.25570772950731069</v>
          </cell>
          <cell r="BU318">
            <v>0.3171214693946211</v>
          </cell>
          <cell r="BV318">
            <v>0.20628986212575609</v>
          </cell>
          <cell r="BW318">
            <v>0.21156854397374641</v>
          </cell>
          <cell r="BX318">
            <v>0.26137319928789166</v>
          </cell>
          <cell r="BY318">
            <v>0.26753857455397478</v>
          </cell>
          <cell r="BZ318">
            <v>0.27895125058673648</v>
          </cell>
          <cell r="CA318">
            <v>0.26887655018785117</v>
          </cell>
          <cell r="CB318">
            <v>0.27110746796669405</v>
          </cell>
          <cell r="CC318">
            <v>0.26557619319517689</v>
          </cell>
          <cell r="CD318">
            <v>0.26830004858129491</v>
          </cell>
          <cell r="CE318">
            <v>0.2599552609066777</v>
          </cell>
          <cell r="CF318">
            <v>0.26084826099381364</v>
          </cell>
          <cell r="CG318">
            <v>0.2607126838794398</v>
          </cell>
          <cell r="CH318">
            <v>0.25670778387012866</v>
          </cell>
          <cell r="CI318">
            <v>0.25801696945678632</v>
          </cell>
          <cell r="CJ318">
            <v>0.2527166925081149</v>
          </cell>
          <cell r="CK318">
            <v>0.24801842315846073</v>
          </cell>
          <cell r="CL318">
            <v>0.27895125058673648</v>
          </cell>
          <cell r="CM318">
            <v>0.25896860986547077</v>
          </cell>
          <cell r="CN318">
            <v>0.27522879430010455</v>
          </cell>
          <cell r="CO318">
            <v>0.24613284804367616</v>
          </cell>
          <cell r="CP318">
            <v>0.27806199217574462</v>
          </cell>
          <cell r="CQ318">
            <v>0.2278928089104271</v>
          </cell>
          <cell r="CR318">
            <v>0.26670708667014792</v>
          </cell>
          <cell r="CS318">
            <v>0.25920070816945562</v>
          </cell>
          <cell r="CT318">
            <v>0.22373513480283438</v>
          </cell>
          <cell r="CU318">
            <v>0.2681643915423404</v>
          </cell>
          <cell r="CV318">
            <v>0.21423287011024059</v>
          </cell>
          <cell r="CW318">
            <v>0.18560617942583371</v>
          </cell>
          <cell r="CX318">
            <v>0.21105659667012436</v>
          </cell>
          <cell r="CY318">
            <v>0.20962020022180028</v>
          </cell>
          <cell r="CZ318">
            <v>0.21093254602034928</v>
          </cell>
          <cell r="DA318">
            <v>0.21003779753948726</v>
          </cell>
          <cell r="DB318">
            <v>0.20022243002386864</v>
          </cell>
          <cell r="DC318">
            <v>0.18715441882907338</v>
          </cell>
          <cell r="DD318">
            <v>0.18252492589110098</v>
          </cell>
          <cell r="DE318">
            <v>0.19032192845729676</v>
          </cell>
          <cell r="DF318">
            <v>0.1886001748616547</v>
          </cell>
          <cell r="DG318">
            <v>0.18818933224456821</v>
          </cell>
          <cell r="DH318">
            <v>0.19059773243097522</v>
          </cell>
          <cell r="DI318">
            <v>0.20156208573511328</v>
          </cell>
          <cell r="DJ318">
            <v>0.21105659667012436</v>
          </cell>
          <cell r="DK318">
            <v>0.20845896407737841</v>
          </cell>
          <cell r="DL318">
            <v>0.21291679638327532</v>
          </cell>
          <cell r="DM318">
            <v>0.20690061696860171</v>
          </cell>
          <cell r="DN318">
            <v>0.17254111832381494</v>
          </cell>
          <cell r="DO318">
            <v>0.11876596290580226</v>
          </cell>
          <cell r="DP318">
            <v>0.15103888676413482</v>
          </cell>
          <cell r="DQ318">
            <v>0.26076633371540853</v>
          </cell>
          <cell r="DR318">
            <v>0.17511344027609183</v>
          </cell>
          <cell r="DS318">
            <v>0.18532350863026156</v>
          </cell>
          <cell r="DT318">
            <v>0.20906312163407931</v>
          </cell>
          <cell r="DU318">
            <v>0.27662591499635975</v>
          </cell>
        </row>
        <row r="319">
          <cell r="A319" t="str">
            <v>CE-SERVICE-140</v>
          </cell>
          <cell r="B319" t="str">
            <v>CE</v>
          </cell>
          <cell r="C319" t="str">
            <v>SERVICE</v>
          </cell>
          <cell r="D319">
            <v>140</v>
          </cell>
          <cell r="E319" t="str">
            <v>Fondi rettificativi dell'attivo</v>
          </cell>
          <cell r="R319">
            <v>0</v>
          </cell>
          <cell r="S319">
            <v>0</v>
          </cell>
          <cell r="T319">
            <v>0</v>
          </cell>
          <cell r="U319">
            <v>0</v>
          </cell>
          <cell r="V319">
            <v>0</v>
          </cell>
          <cell r="W319">
            <v>0</v>
          </cell>
          <cell r="X319">
            <v>0</v>
          </cell>
          <cell r="Y319">
            <v>0</v>
          </cell>
          <cell r="Z319">
            <v>0</v>
          </cell>
          <cell r="AA319">
            <v>0</v>
          </cell>
          <cell r="AB319">
            <v>0</v>
          </cell>
          <cell r="AC319">
            <v>0</v>
          </cell>
          <cell r="AP319">
            <v>0</v>
          </cell>
          <cell r="AQ319">
            <v>0</v>
          </cell>
          <cell r="AR319">
            <v>0</v>
          </cell>
          <cell r="AS319">
            <v>0</v>
          </cell>
          <cell r="AT319">
            <v>0</v>
          </cell>
          <cell r="AU319">
            <v>0</v>
          </cell>
          <cell r="AV319">
            <v>0</v>
          </cell>
          <cell r="AW319">
            <v>0</v>
          </cell>
          <cell r="AX319">
            <v>0</v>
          </cell>
          <cell r="AY319">
            <v>0</v>
          </cell>
          <cell r="AZ319">
            <v>0</v>
          </cell>
          <cell r="BA319">
            <v>0</v>
          </cell>
          <cell r="BB319">
            <v>0</v>
          </cell>
          <cell r="BC319">
            <v>0</v>
          </cell>
          <cell r="BD319">
            <v>0</v>
          </cell>
          <cell r="BE319">
            <v>0</v>
          </cell>
          <cell r="BF319">
            <v>0</v>
          </cell>
          <cell r="BG319">
            <v>0</v>
          </cell>
          <cell r="BH319">
            <v>0</v>
          </cell>
          <cell r="BI319">
            <v>0</v>
          </cell>
          <cell r="BJ319">
            <v>0</v>
          </cell>
          <cell r="BK319">
            <v>0</v>
          </cell>
          <cell r="BL319">
            <v>0</v>
          </cell>
          <cell r="BM319">
            <v>0</v>
          </cell>
          <cell r="BN319">
            <v>0</v>
          </cell>
          <cell r="BO319">
            <v>0</v>
          </cell>
          <cell r="BP319">
            <v>0</v>
          </cell>
          <cell r="BQ319">
            <v>0</v>
          </cell>
          <cell r="BR319">
            <v>0</v>
          </cell>
          <cell r="BS319">
            <v>0</v>
          </cell>
          <cell r="BT319">
            <v>0</v>
          </cell>
          <cell r="BU319">
            <v>0</v>
          </cell>
          <cell r="BV319">
            <v>0</v>
          </cell>
          <cell r="BW319">
            <v>0</v>
          </cell>
          <cell r="BX319">
            <v>0</v>
          </cell>
          <cell r="BY319">
            <v>0</v>
          </cell>
          <cell r="BZ319">
            <v>0</v>
          </cell>
          <cell r="CA319">
            <v>0</v>
          </cell>
          <cell r="CB319">
            <v>0</v>
          </cell>
          <cell r="CC319">
            <v>0</v>
          </cell>
          <cell r="CD319">
            <v>0</v>
          </cell>
          <cell r="CE319">
            <v>0</v>
          </cell>
          <cell r="CF319">
            <v>0</v>
          </cell>
          <cell r="CG319">
            <v>0</v>
          </cell>
          <cell r="CH319">
            <v>0</v>
          </cell>
          <cell r="CI319">
            <v>0</v>
          </cell>
          <cell r="CJ319">
            <v>0</v>
          </cell>
          <cell r="CK319">
            <v>0</v>
          </cell>
          <cell r="CL319">
            <v>0</v>
          </cell>
          <cell r="CM319">
            <v>0</v>
          </cell>
          <cell r="CN319">
            <v>0</v>
          </cell>
          <cell r="CO319">
            <v>0</v>
          </cell>
          <cell r="CP319">
            <v>0</v>
          </cell>
          <cell r="CQ319">
            <v>0</v>
          </cell>
          <cell r="CR319">
            <v>0</v>
          </cell>
          <cell r="CS319">
            <v>0</v>
          </cell>
          <cell r="CT319">
            <v>0</v>
          </cell>
          <cell r="CU319">
            <v>0</v>
          </cell>
          <cell r="CV319">
            <v>0</v>
          </cell>
          <cell r="CW319">
            <v>0</v>
          </cell>
          <cell r="CX319">
            <v>0</v>
          </cell>
          <cell r="CY319">
            <v>0</v>
          </cell>
          <cell r="CZ319">
            <v>0</v>
          </cell>
          <cell r="DA319">
            <v>0</v>
          </cell>
          <cell r="DB319">
            <v>0</v>
          </cell>
          <cell r="DC319">
            <v>0</v>
          </cell>
          <cell r="DD319">
            <v>0</v>
          </cell>
          <cell r="DE319">
            <v>0</v>
          </cell>
          <cell r="DF319">
            <v>0</v>
          </cell>
          <cell r="DG319">
            <v>0</v>
          </cell>
          <cell r="DH319">
            <v>0</v>
          </cell>
          <cell r="DI319">
            <v>0</v>
          </cell>
          <cell r="DJ319">
            <v>0</v>
          </cell>
          <cell r="DK319">
            <v>0</v>
          </cell>
          <cell r="DL319">
            <v>0</v>
          </cell>
          <cell r="DM319">
            <v>0</v>
          </cell>
          <cell r="DN319">
            <v>0</v>
          </cell>
          <cell r="DO319">
            <v>0</v>
          </cell>
          <cell r="DP319">
            <v>0</v>
          </cell>
          <cell r="DQ319">
            <v>0</v>
          </cell>
          <cell r="DR319">
            <v>0</v>
          </cell>
          <cell r="DS319">
            <v>0</v>
          </cell>
          <cell r="DT319">
            <v>0</v>
          </cell>
          <cell r="DU319">
            <v>0</v>
          </cell>
        </row>
        <row r="320">
          <cell r="A320" t="str">
            <v>CE-SERVICE-150</v>
          </cell>
          <cell r="B320" t="str">
            <v>CE</v>
          </cell>
          <cell r="C320" t="str">
            <v>SERVICE</v>
          </cell>
          <cell r="D320">
            <v>150</v>
          </cell>
          <cell r="E320" t="str">
            <v>Altri Fondi</v>
          </cell>
          <cell r="R320">
            <v>0</v>
          </cell>
          <cell r="S320">
            <v>0</v>
          </cell>
          <cell r="T320">
            <v>0</v>
          </cell>
          <cell r="U320">
            <v>0</v>
          </cell>
          <cell r="V320">
            <v>0</v>
          </cell>
          <cell r="W320">
            <v>0</v>
          </cell>
          <cell r="X320">
            <v>0</v>
          </cell>
          <cell r="Y320">
            <v>0</v>
          </cell>
          <cell r="Z320">
            <v>0</v>
          </cell>
          <cell r="AA320">
            <v>0</v>
          </cell>
          <cell r="AB320">
            <v>0</v>
          </cell>
          <cell r="AC320">
            <v>0</v>
          </cell>
          <cell r="AP320">
            <v>0</v>
          </cell>
          <cell r="AQ320">
            <v>0</v>
          </cell>
          <cell r="AR320">
            <v>0</v>
          </cell>
          <cell r="AS320">
            <v>0</v>
          </cell>
          <cell r="AT320">
            <v>0</v>
          </cell>
          <cell r="AU320">
            <v>0</v>
          </cell>
          <cell r="AV320">
            <v>0</v>
          </cell>
          <cell r="AW320">
            <v>0</v>
          </cell>
          <cell r="AX320">
            <v>0</v>
          </cell>
          <cell r="AY320">
            <v>0</v>
          </cell>
          <cell r="AZ320">
            <v>0</v>
          </cell>
          <cell r="BA320">
            <v>0</v>
          </cell>
          <cell r="BB320">
            <v>0</v>
          </cell>
          <cell r="BC320">
            <v>0</v>
          </cell>
          <cell r="BD320">
            <v>0</v>
          </cell>
          <cell r="BE320">
            <v>0</v>
          </cell>
          <cell r="BF320">
            <v>0</v>
          </cell>
          <cell r="BG320">
            <v>0</v>
          </cell>
          <cell r="BH320">
            <v>2.1793E-2</v>
          </cell>
          <cell r="BI320">
            <v>2.1793E-2</v>
          </cell>
          <cell r="BJ320">
            <v>2.18E-2</v>
          </cell>
          <cell r="BK320">
            <v>2.1793E-2</v>
          </cell>
          <cell r="BL320">
            <v>2.1793E-2</v>
          </cell>
          <cell r="BM320">
            <v>-5.8976300000000044E-3</v>
          </cell>
          <cell r="BN320">
            <v>0</v>
          </cell>
          <cell r="BO320">
            <v>0</v>
          </cell>
          <cell r="BP320">
            <v>0</v>
          </cell>
          <cell r="BQ320">
            <v>0</v>
          </cell>
          <cell r="BR320">
            <v>0</v>
          </cell>
          <cell r="BS320">
            <v>0</v>
          </cell>
          <cell r="BT320">
            <v>2.1793E-2</v>
          </cell>
          <cell r="BU320">
            <v>0</v>
          </cell>
          <cell r="BV320">
            <v>7.0000000000000617E-6</v>
          </cell>
          <cell r="BW320">
            <v>-7.0000000000000617E-6</v>
          </cell>
          <cell r="BX320">
            <v>0</v>
          </cell>
          <cell r="BY320">
            <v>-2.7690630000000004E-2</v>
          </cell>
          <cell r="BZ320">
            <v>0</v>
          </cell>
          <cell r="CA320">
            <v>0</v>
          </cell>
          <cell r="CB320">
            <v>0</v>
          </cell>
          <cell r="CC320">
            <v>0</v>
          </cell>
          <cell r="CD320">
            <v>0</v>
          </cell>
          <cell r="CE320">
            <v>0</v>
          </cell>
          <cell r="CF320">
            <v>0</v>
          </cell>
          <cell r="CG320">
            <v>0</v>
          </cell>
          <cell r="CH320">
            <v>0</v>
          </cell>
          <cell r="CI320">
            <v>0</v>
          </cell>
          <cell r="CJ320">
            <v>0</v>
          </cell>
          <cell r="CK320">
            <v>0</v>
          </cell>
          <cell r="CL320">
            <v>0</v>
          </cell>
          <cell r="CM320">
            <v>0</v>
          </cell>
          <cell r="CN320">
            <v>0</v>
          </cell>
          <cell r="CO320">
            <v>0</v>
          </cell>
          <cell r="CP320">
            <v>0</v>
          </cell>
          <cell r="CQ320">
            <v>0</v>
          </cell>
          <cell r="CR320">
            <v>0</v>
          </cell>
          <cell r="CS320">
            <v>0</v>
          </cell>
          <cell r="CT320">
            <v>0</v>
          </cell>
          <cell r="CU320">
            <v>0</v>
          </cell>
          <cell r="CV320">
            <v>0</v>
          </cell>
          <cell r="CW320">
            <v>0</v>
          </cell>
          <cell r="CX320">
            <v>3.6842E-2</v>
          </cell>
          <cell r="CY320">
            <v>4.8528000000000002E-2</v>
          </cell>
          <cell r="CZ320">
            <v>7.7283000000000004E-2</v>
          </cell>
          <cell r="DA320">
            <v>8.7833999999999995E-2</v>
          </cell>
          <cell r="DB320">
            <v>7.6615000000000003E-2</v>
          </cell>
          <cell r="DC320">
            <v>0.101009</v>
          </cell>
          <cell r="DD320">
            <v>8.9046E-2</v>
          </cell>
          <cell r="DE320">
            <v>8.9345999999999995E-2</v>
          </cell>
          <cell r="DF320">
            <v>8.964599999999999E-2</v>
          </cell>
          <cell r="DG320">
            <v>0.11994600000000004</v>
          </cell>
          <cell r="DH320">
            <v>9.8146000000000039E-2</v>
          </cell>
          <cell r="DI320">
            <v>9.8146000000000039E-2</v>
          </cell>
          <cell r="DJ320">
            <v>3.6842E-2</v>
          </cell>
          <cell r="DK320">
            <v>1.1686000000000002E-2</v>
          </cell>
          <cell r="DL320">
            <v>2.8755000000000003E-2</v>
          </cell>
          <cell r="DM320">
            <v>1.0550999999999991E-2</v>
          </cell>
          <cell r="DN320">
            <v>-1.1218999999999993E-2</v>
          </cell>
          <cell r="DO320">
            <v>2.4393999999999999E-2</v>
          </cell>
          <cell r="DP320">
            <v>-1.1963000000000001E-2</v>
          </cell>
          <cell r="DQ320">
            <v>2.9999999999999472E-4</v>
          </cell>
          <cell r="DR320">
            <v>2.9999999999999472E-4</v>
          </cell>
          <cell r="DS320">
            <v>3.0300000000000049E-2</v>
          </cell>
          <cell r="DT320">
            <v>-2.18E-2</v>
          </cell>
          <cell r="DU320">
            <v>0</v>
          </cell>
        </row>
        <row r="321">
          <cell r="A321" t="str">
            <v>CE-SERVICE-160</v>
          </cell>
          <cell r="B321" t="str">
            <v>CE</v>
          </cell>
          <cell r="C321" t="str">
            <v>SERVICE</v>
          </cell>
          <cell r="D321">
            <v>160</v>
          </cell>
          <cell r="E321" t="str">
            <v>(Acc)/Utilizzo Fondo Rischi</v>
          </cell>
          <cell r="F321">
            <v>0</v>
          </cell>
          <cell r="G321">
            <v>0</v>
          </cell>
          <cell r="H321">
            <v>0</v>
          </cell>
          <cell r="I321">
            <v>0</v>
          </cell>
          <cell r="J321">
            <v>0</v>
          </cell>
          <cell r="K321">
            <v>0</v>
          </cell>
          <cell r="L321">
            <v>0</v>
          </cell>
          <cell r="M321">
            <v>0</v>
          </cell>
          <cell r="N321">
            <v>0</v>
          </cell>
          <cell r="O321">
            <v>0</v>
          </cell>
          <cell r="P321">
            <v>0</v>
          </cell>
          <cell r="Q321">
            <v>0</v>
          </cell>
          <cell r="R321">
            <v>0</v>
          </cell>
          <cell r="S321">
            <v>0</v>
          </cell>
          <cell r="T321">
            <v>0</v>
          </cell>
          <cell r="U321">
            <v>0</v>
          </cell>
          <cell r="V321">
            <v>0</v>
          </cell>
          <cell r="W321">
            <v>0</v>
          </cell>
          <cell r="X321">
            <v>0</v>
          </cell>
          <cell r="Y321">
            <v>0</v>
          </cell>
          <cell r="Z321">
            <v>0</v>
          </cell>
          <cell r="AA321">
            <v>0</v>
          </cell>
          <cell r="AB321">
            <v>0</v>
          </cell>
          <cell r="AC321">
            <v>0</v>
          </cell>
          <cell r="AD321">
            <v>0</v>
          </cell>
          <cell r="AE321">
            <v>0</v>
          </cell>
          <cell r="AF321">
            <v>0</v>
          </cell>
          <cell r="AG321">
            <v>0</v>
          </cell>
          <cell r="AH321">
            <v>0</v>
          </cell>
          <cell r="AI321">
            <v>0</v>
          </cell>
          <cell r="AJ321">
            <v>0</v>
          </cell>
          <cell r="AK321">
            <v>0</v>
          </cell>
          <cell r="AL321">
            <v>0</v>
          </cell>
          <cell r="AM321">
            <v>0</v>
          </cell>
          <cell r="AN321">
            <v>0</v>
          </cell>
          <cell r="AO321">
            <v>0</v>
          </cell>
          <cell r="AP321">
            <v>0</v>
          </cell>
          <cell r="AQ321">
            <v>0</v>
          </cell>
          <cell r="AR321">
            <v>0</v>
          </cell>
          <cell r="AS321">
            <v>0</v>
          </cell>
          <cell r="AT321">
            <v>0</v>
          </cell>
          <cell r="AU321">
            <v>0</v>
          </cell>
          <cell r="AV321">
            <v>0</v>
          </cell>
          <cell r="AW321">
            <v>0</v>
          </cell>
          <cell r="AX321">
            <v>0</v>
          </cell>
          <cell r="AY321">
            <v>0</v>
          </cell>
          <cell r="AZ321">
            <v>0</v>
          </cell>
          <cell r="BA321">
            <v>0</v>
          </cell>
          <cell r="BB321">
            <v>0</v>
          </cell>
          <cell r="BC321">
            <v>0</v>
          </cell>
          <cell r="BD321">
            <v>0</v>
          </cell>
          <cell r="BE321">
            <v>0</v>
          </cell>
          <cell r="BF321">
            <v>0</v>
          </cell>
          <cell r="BG321">
            <v>0</v>
          </cell>
          <cell r="BH321">
            <v>2.1793E-2</v>
          </cell>
          <cell r="BI321">
            <v>2.1793E-2</v>
          </cell>
          <cell r="BJ321">
            <v>2.18E-2</v>
          </cell>
          <cell r="BK321">
            <v>2.1793E-2</v>
          </cell>
          <cell r="BL321">
            <v>2.1793E-2</v>
          </cell>
          <cell r="BM321">
            <v>-5.8976300000000044E-3</v>
          </cell>
          <cell r="BN321">
            <v>0</v>
          </cell>
          <cell r="BO321">
            <v>0</v>
          </cell>
          <cell r="BP321">
            <v>0</v>
          </cell>
          <cell r="BQ321">
            <v>0</v>
          </cell>
          <cell r="BR321">
            <v>0</v>
          </cell>
          <cell r="BS321">
            <v>0</v>
          </cell>
          <cell r="BT321">
            <v>2.1793E-2</v>
          </cell>
          <cell r="BU321">
            <v>0</v>
          </cell>
          <cell r="BV321">
            <v>7.0000000000000617E-6</v>
          </cell>
          <cell r="BW321">
            <v>-7.0000000000000617E-6</v>
          </cell>
          <cell r="BX321">
            <v>0</v>
          </cell>
          <cell r="BY321">
            <v>-2.7690630000000004E-2</v>
          </cell>
          <cell r="BZ321">
            <v>0</v>
          </cell>
          <cell r="CA321">
            <v>0</v>
          </cell>
          <cell r="CB321">
            <v>0</v>
          </cell>
          <cell r="CC321">
            <v>0</v>
          </cell>
          <cell r="CD321">
            <v>0</v>
          </cell>
          <cell r="CE321">
            <v>0</v>
          </cell>
          <cell r="CF321">
            <v>0</v>
          </cell>
          <cell r="CG321">
            <v>0</v>
          </cell>
          <cell r="CH321">
            <v>0</v>
          </cell>
          <cell r="CI321">
            <v>0</v>
          </cell>
          <cell r="CJ321">
            <v>0</v>
          </cell>
          <cell r="CK321">
            <v>0</v>
          </cell>
          <cell r="CL321">
            <v>0</v>
          </cell>
          <cell r="CM321">
            <v>0</v>
          </cell>
          <cell r="CN321">
            <v>0</v>
          </cell>
          <cell r="CO321">
            <v>0</v>
          </cell>
          <cell r="CP321">
            <v>0</v>
          </cell>
          <cell r="CQ321">
            <v>0</v>
          </cell>
          <cell r="CR321">
            <v>0</v>
          </cell>
          <cell r="CS321">
            <v>0</v>
          </cell>
          <cell r="CT321">
            <v>0</v>
          </cell>
          <cell r="CU321">
            <v>0</v>
          </cell>
          <cell r="CV321">
            <v>0</v>
          </cell>
          <cell r="CW321">
            <v>0</v>
          </cell>
          <cell r="CX321">
            <v>3.6842E-2</v>
          </cell>
          <cell r="CY321">
            <v>4.8528000000000002E-2</v>
          </cell>
          <cell r="CZ321">
            <v>7.7283000000000004E-2</v>
          </cell>
          <cell r="DA321">
            <v>8.7833999999999995E-2</v>
          </cell>
          <cell r="DB321">
            <v>7.6615000000000003E-2</v>
          </cell>
          <cell r="DC321">
            <v>0.101009</v>
          </cell>
          <cell r="DD321">
            <v>8.9046E-2</v>
          </cell>
          <cell r="DE321">
            <v>8.9345999999999995E-2</v>
          </cell>
          <cell r="DF321">
            <v>8.964599999999999E-2</v>
          </cell>
          <cell r="DG321">
            <v>0.11994600000000004</v>
          </cell>
          <cell r="DH321">
            <v>9.8146000000000039E-2</v>
          </cell>
          <cell r="DI321">
            <v>9.8146000000000039E-2</v>
          </cell>
          <cell r="DJ321">
            <v>3.6842E-2</v>
          </cell>
          <cell r="DK321">
            <v>1.1686000000000002E-2</v>
          </cell>
          <cell r="DL321">
            <v>2.8755000000000003E-2</v>
          </cell>
          <cell r="DM321">
            <v>1.0550999999999991E-2</v>
          </cell>
          <cell r="DN321">
            <v>-1.1218999999999993E-2</v>
          </cell>
          <cell r="DO321">
            <v>2.4393999999999999E-2</v>
          </cell>
          <cell r="DP321">
            <v>-1.1963000000000001E-2</v>
          </cell>
          <cell r="DQ321">
            <v>2.9999999999999472E-4</v>
          </cell>
          <cell r="DR321">
            <v>2.9999999999999472E-4</v>
          </cell>
          <cell r="DS321">
            <v>3.0300000000000049E-2</v>
          </cell>
          <cell r="DT321">
            <v>-2.18E-2</v>
          </cell>
          <cell r="DU321">
            <v>0</v>
          </cell>
        </row>
        <row r="322">
          <cell r="A322" t="str">
            <v>CE-SERVICE-170</v>
          </cell>
          <cell r="B322" t="str">
            <v>CE</v>
          </cell>
          <cell r="C322" t="str">
            <v>SERVICE</v>
          </cell>
          <cell r="D322">
            <v>170</v>
          </cell>
          <cell r="E322" t="str">
            <v>Margine Diretto 2</v>
          </cell>
          <cell r="F322">
            <v>0</v>
          </cell>
          <cell r="G322">
            <v>0</v>
          </cell>
          <cell r="H322">
            <v>0</v>
          </cell>
          <cell r="I322">
            <v>0</v>
          </cell>
          <cell r="J322">
            <v>0</v>
          </cell>
          <cell r="K322">
            <v>0</v>
          </cell>
          <cell r="L322">
            <v>0</v>
          </cell>
          <cell r="M322">
            <v>0</v>
          </cell>
          <cell r="N322">
            <v>0</v>
          </cell>
          <cell r="O322">
            <v>0</v>
          </cell>
          <cell r="P322">
            <v>0</v>
          </cell>
          <cell r="Q322">
            <v>0</v>
          </cell>
          <cell r="R322">
            <v>0</v>
          </cell>
          <cell r="S322">
            <v>0</v>
          </cell>
          <cell r="T322">
            <v>0</v>
          </cell>
          <cell r="U322">
            <v>0</v>
          </cell>
          <cell r="V322">
            <v>0</v>
          </cell>
          <cell r="W322">
            <v>0</v>
          </cell>
          <cell r="X322">
            <v>0</v>
          </cell>
          <cell r="Y322">
            <v>0</v>
          </cell>
          <cell r="Z322">
            <v>0</v>
          </cell>
          <cell r="AA322">
            <v>0</v>
          </cell>
          <cell r="AB322">
            <v>0</v>
          </cell>
          <cell r="AC322">
            <v>0</v>
          </cell>
          <cell r="AD322">
            <v>0</v>
          </cell>
          <cell r="AE322">
            <v>0</v>
          </cell>
          <cell r="AF322">
            <v>0</v>
          </cell>
          <cell r="AG322">
            <v>0</v>
          </cell>
          <cell r="AH322">
            <v>0</v>
          </cell>
          <cell r="AI322">
            <v>0</v>
          </cell>
          <cell r="AJ322">
            <v>0</v>
          </cell>
          <cell r="AK322">
            <v>0</v>
          </cell>
          <cell r="AL322">
            <v>0</v>
          </cell>
          <cell r="AM322">
            <v>0</v>
          </cell>
          <cell r="AN322">
            <v>0</v>
          </cell>
          <cell r="AO322">
            <v>0</v>
          </cell>
          <cell r="AP322">
            <v>0</v>
          </cell>
          <cell r="AQ322">
            <v>0</v>
          </cell>
          <cell r="AR322">
            <v>0</v>
          </cell>
          <cell r="AS322">
            <v>0</v>
          </cell>
          <cell r="AT322">
            <v>0</v>
          </cell>
          <cell r="AU322">
            <v>0</v>
          </cell>
          <cell r="AV322">
            <v>0</v>
          </cell>
          <cell r="AW322">
            <v>0</v>
          </cell>
          <cell r="AX322">
            <v>0</v>
          </cell>
          <cell r="AY322">
            <v>0</v>
          </cell>
          <cell r="AZ322">
            <v>0</v>
          </cell>
          <cell r="BA322">
            <v>0</v>
          </cell>
          <cell r="BB322">
            <v>0.3701000000000001</v>
          </cell>
          <cell r="BC322">
            <v>0.81839999999999957</v>
          </cell>
          <cell r="BD322">
            <v>1.4414000000000007</v>
          </cell>
          <cell r="BE322">
            <v>2.1257999999999999</v>
          </cell>
          <cell r="BF322">
            <v>2.8706999999999994</v>
          </cell>
          <cell r="BG322">
            <v>3.5008000000000017</v>
          </cell>
          <cell r="BH322">
            <v>4.0171990000000006</v>
          </cell>
          <cell r="BI322">
            <v>4.6430359999999995</v>
          </cell>
          <cell r="BJ322">
            <v>5.110999999999998</v>
          </cell>
          <cell r="BK322">
            <v>5.6298090000000025</v>
          </cell>
          <cell r="BL322">
            <v>6.2913659999999973</v>
          </cell>
          <cell r="BM322">
            <v>7.0986853999999973</v>
          </cell>
          <cell r="BN322">
            <v>0.3701000000000001</v>
          </cell>
          <cell r="BO322">
            <v>0.44829999999999948</v>
          </cell>
          <cell r="BP322">
            <v>0.62300000000000111</v>
          </cell>
          <cell r="BQ322">
            <v>0.68439999999999923</v>
          </cell>
          <cell r="BR322">
            <v>0.74489999999999945</v>
          </cell>
          <cell r="BS322">
            <v>0.63010000000000232</v>
          </cell>
          <cell r="BT322">
            <v>0.51639899999999916</v>
          </cell>
          <cell r="BU322">
            <v>0.62583699999999887</v>
          </cell>
          <cell r="BV322">
            <v>0.46796399999999838</v>
          </cell>
          <cell r="BW322">
            <v>0.51880900000000463</v>
          </cell>
          <cell r="BX322">
            <v>0.66155699999999484</v>
          </cell>
          <cell r="BY322">
            <v>0.80731939999999935</v>
          </cell>
          <cell r="BZ322">
            <v>0.41600000000000015</v>
          </cell>
          <cell r="CA322">
            <v>0.80869999999999997</v>
          </cell>
          <cell r="CB322">
            <v>1.2568000000000001</v>
          </cell>
          <cell r="CC322">
            <v>1.5814000000000004</v>
          </cell>
          <cell r="CD322">
            <v>2.0434000000000001</v>
          </cell>
          <cell r="CE322">
            <v>2.495133</v>
          </cell>
          <cell r="CF322">
            <v>2.8853179999999998</v>
          </cell>
          <cell r="CG322">
            <v>3.1424069999999986</v>
          </cell>
          <cell r="CH322">
            <v>3.4699530000000003</v>
          </cell>
          <cell r="CI322">
            <v>3.9376139999999999</v>
          </cell>
          <cell r="CJ322">
            <v>4.3879030000000014</v>
          </cell>
          <cell r="CK322">
            <v>4.6304989999999986</v>
          </cell>
          <cell r="CL322">
            <v>0.41600000000000015</v>
          </cell>
          <cell r="CM322">
            <v>0.39269999999999983</v>
          </cell>
          <cell r="CN322">
            <v>0.44810000000000016</v>
          </cell>
          <cell r="CO322">
            <v>0.32460000000000022</v>
          </cell>
          <cell r="CP322">
            <v>0.46199999999999974</v>
          </cell>
          <cell r="CQ322">
            <v>0.45173299999999994</v>
          </cell>
          <cell r="CR322">
            <v>0.39018499999999978</v>
          </cell>
          <cell r="CS322">
            <v>0.25708899999999879</v>
          </cell>
          <cell r="CT322">
            <v>0.32754600000000167</v>
          </cell>
          <cell r="CU322">
            <v>0.46766099999999966</v>
          </cell>
          <cell r="CV322">
            <v>0.45028900000000149</v>
          </cell>
          <cell r="CW322">
            <v>0.24259599999999715</v>
          </cell>
          <cell r="CX322">
            <v>0.30032399999999987</v>
          </cell>
          <cell r="CY322">
            <v>0.6339140000000002</v>
          </cell>
          <cell r="CZ322">
            <v>1.0559210000000001</v>
          </cell>
          <cell r="DA322">
            <v>1.3402520000000004</v>
          </cell>
          <cell r="DB322">
            <v>1.6938410000000006</v>
          </cell>
          <cell r="DC322">
            <v>1.9015409999999995</v>
          </cell>
          <cell r="DD322">
            <v>2.1032289999999993</v>
          </cell>
          <cell r="DE322">
            <v>2.4220289999999993</v>
          </cell>
          <cell r="DF322">
            <v>2.6963290000000004</v>
          </cell>
          <cell r="DG322">
            <v>3.0938290000000008</v>
          </cell>
          <cell r="DH322">
            <v>3.5029290000000017</v>
          </cell>
          <cell r="DI322">
            <v>4.2247290000000035</v>
          </cell>
          <cell r="DJ322">
            <v>0.30032399999999987</v>
          </cell>
          <cell r="DK322">
            <v>0.33359000000000039</v>
          </cell>
          <cell r="DL322">
            <v>0.42200699999999991</v>
          </cell>
          <cell r="DM322">
            <v>0.28433100000000033</v>
          </cell>
          <cell r="DN322">
            <v>0.35358900000000004</v>
          </cell>
          <cell r="DO322">
            <v>0.20769999999999908</v>
          </cell>
          <cell r="DP322">
            <v>0.20168799999999959</v>
          </cell>
          <cell r="DQ322">
            <v>0.31880000000000019</v>
          </cell>
          <cell r="DR322">
            <v>0.27430000000000088</v>
          </cell>
          <cell r="DS322">
            <v>0.39750000000000046</v>
          </cell>
          <cell r="DT322">
            <v>0.40910000000000118</v>
          </cell>
          <cell r="DU322">
            <v>0.72180000000000177</v>
          </cell>
        </row>
        <row r="323">
          <cell r="A323" t="str">
            <v>CE-SERVICE-180</v>
          </cell>
          <cell r="B323" t="str">
            <v>CE</v>
          </cell>
          <cell r="C323" t="str">
            <v>SERVICE</v>
          </cell>
          <cell r="D323">
            <v>180</v>
          </cell>
          <cell r="E323" t="str">
            <v>MD %</v>
          </cell>
          <cell r="F323" t="e">
            <v>#DIV/0!</v>
          </cell>
          <cell r="G323" t="e">
            <v>#DIV/0!</v>
          </cell>
          <cell r="H323" t="e">
            <v>#DIV/0!</v>
          </cell>
          <cell r="I323" t="e">
            <v>#DIV/0!</v>
          </cell>
          <cell r="J323" t="e">
            <v>#DIV/0!</v>
          </cell>
          <cell r="K323" t="e">
            <v>#DIV/0!</v>
          </cell>
          <cell r="L323" t="e">
            <v>#DIV/0!</v>
          </cell>
          <cell r="M323" t="e">
            <v>#DIV/0!</v>
          </cell>
          <cell r="N323" t="e">
            <v>#DIV/0!</v>
          </cell>
          <cell r="O323" t="e">
            <v>#DIV/0!</v>
          </cell>
          <cell r="P323" t="e">
            <v>#DIV/0!</v>
          </cell>
          <cell r="Q323" t="e">
            <v>#DIV/0!</v>
          </cell>
          <cell r="R323" t="e">
            <v>#DIV/0!</v>
          </cell>
          <cell r="S323" t="e">
            <v>#DIV/0!</v>
          </cell>
          <cell r="T323" t="e">
            <v>#DIV/0!</v>
          </cell>
          <cell r="U323" t="e">
            <v>#DIV/0!</v>
          </cell>
          <cell r="V323" t="e">
            <v>#DIV/0!</v>
          </cell>
          <cell r="W323" t="e">
            <v>#DIV/0!</v>
          </cell>
          <cell r="X323" t="e">
            <v>#DIV/0!</v>
          </cell>
          <cell r="Y323" t="e">
            <v>#DIV/0!</v>
          </cell>
          <cell r="Z323" t="e">
            <v>#DIV/0!</v>
          </cell>
          <cell r="AA323" t="e">
            <v>#DIV/0!</v>
          </cell>
          <cell r="AB323" t="e">
            <v>#DIV/0!</v>
          </cell>
          <cell r="AC323" t="e">
            <v>#DIV/0!</v>
          </cell>
          <cell r="AD323" t="e">
            <v>#DIV/0!</v>
          </cell>
          <cell r="AE323" t="e">
            <v>#DIV/0!</v>
          </cell>
          <cell r="AF323" t="e">
            <v>#DIV/0!</v>
          </cell>
          <cell r="AG323" t="e">
            <v>#DIV/0!</v>
          </cell>
          <cell r="AH323" t="e">
            <v>#DIV/0!</v>
          </cell>
          <cell r="AI323" t="e">
            <v>#DIV/0!</v>
          </cell>
          <cell r="AJ323" t="e">
            <v>#DIV/0!</v>
          </cell>
          <cell r="AK323" t="e">
            <v>#DIV/0!</v>
          </cell>
          <cell r="AL323" t="e">
            <v>#DIV/0!</v>
          </cell>
          <cell r="AM323" t="e">
            <v>#DIV/0!</v>
          </cell>
          <cell r="AN323" t="e">
            <v>#DIV/0!</v>
          </cell>
          <cell r="AO323" t="e">
            <v>#DIV/0!</v>
          </cell>
          <cell r="AP323" t="e">
            <v>#DIV/0!</v>
          </cell>
          <cell r="AQ323" t="e">
            <v>#DIV/0!</v>
          </cell>
          <cell r="AR323" t="e">
            <v>#DIV/0!</v>
          </cell>
          <cell r="AS323" t="e">
            <v>#DIV/0!</v>
          </cell>
          <cell r="AT323" t="e">
            <v>#DIV/0!</v>
          </cell>
          <cell r="AU323" t="e">
            <v>#DIV/0!</v>
          </cell>
          <cell r="AV323" t="e">
            <v>#DIV/0!</v>
          </cell>
          <cell r="AW323" t="e">
            <v>#DIV/0!</v>
          </cell>
          <cell r="AX323" t="e">
            <v>#DIV/0!</v>
          </cell>
          <cell r="AY323" t="e">
            <v>#DIV/0!</v>
          </cell>
          <cell r="AZ323" t="e">
            <v>#DIV/0!</v>
          </cell>
          <cell r="BA323" t="e">
            <v>#DIV/0!</v>
          </cell>
          <cell r="BB323">
            <v>0.20701420740575013</v>
          </cell>
          <cell r="BC323">
            <v>0.22394921190893158</v>
          </cell>
          <cell r="BD323">
            <v>0.24950234546744918</v>
          </cell>
          <cell r="BE323">
            <v>0.24767275226899371</v>
          </cell>
          <cell r="BF323">
            <v>0.24880179578960135</v>
          </cell>
          <cell r="BG323">
            <v>0.25170581595162611</v>
          </cell>
          <cell r="BH323">
            <v>0.25357001894201087</v>
          </cell>
          <cell r="BI323">
            <v>0.26060964334642861</v>
          </cell>
          <cell r="BJ323">
            <v>0.25447484378500829</v>
          </cell>
          <cell r="BK323">
            <v>0.2498058725096661</v>
          </cell>
          <cell r="BL323">
            <v>0.25097381830361132</v>
          </cell>
          <cell r="BM323">
            <v>0.25182554874900531</v>
          </cell>
          <cell r="BN323">
            <v>0.20701420740575013</v>
          </cell>
          <cell r="BO323">
            <v>0.24016929176041976</v>
          </cell>
          <cell r="BP323">
            <v>0.29349413482828524</v>
          </cell>
          <cell r="BQ323">
            <v>0.24390591589451149</v>
          </cell>
          <cell r="BR323">
            <v>0.25208121827411151</v>
          </cell>
          <cell r="BS323">
            <v>0.26584254493291798</v>
          </cell>
          <cell r="BT323">
            <v>0.26697455309851831</v>
          </cell>
          <cell r="BU323">
            <v>0.3171214693946211</v>
          </cell>
          <cell r="BV323">
            <v>0.20629294794140768</v>
          </cell>
          <cell r="BW323">
            <v>0.2115656894360918</v>
          </cell>
          <cell r="BX323">
            <v>0.26137319928789166</v>
          </cell>
          <cell r="BY323">
            <v>0.25866645157037232</v>
          </cell>
          <cell r="BZ323">
            <v>0.27895125058673648</v>
          </cell>
          <cell r="CA323">
            <v>0.26887655018785117</v>
          </cell>
          <cell r="CB323">
            <v>0.27110746796669405</v>
          </cell>
          <cell r="CC323">
            <v>0.26557619319517689</v>
          </cell>
          <cell r="CD323">
            <v>0.26830004858129491</v>
          </cell>
          <cell r="CE323">
            <v>0.2599552609066777</v>
          </cell>
          <cell r="CF323">
            <v>0.26084826099381364</v>
          </cell>
          <cell r="CG323">
            <v>0.2607126838794398</v>
          </cell>
          <cell r="CH323">
            <v>0.25670778387012866</v>
          </cell>
          <cell r="CI323">
            <v>0.25801696945678632</v>
          </cell>
          <cell r="CJ323">
            <v>0.2527166925081149</v>
          </cell>
          <cell r="CK323">
            <v>0.24801842315846073</v>
          </cell>
          <cell r="CL323">
            <v>0.27895125058673648</v>
          </cell>
          <cell r="CM323">
            <v>0.25896860986547077</v>
          </cell>
          <cell r="CN323">
            <v>0.27522879430010455</v>
          </cell>
          <cell r="CO323">
            <v>0.24613284804367616</v>
          </cell>
          <cell r="CP323">
            <v>0.27806199217574462</v>
          </cell>
          <cell r="CQ323">
            <v>0.2278928089104271</v>
          </cell>
          <cell r="CR323">
            <v>0.26670708667014792</v>
          </cell>
          <cell r="CS323">
            <v>0.25920070816945562</v>
          </cell>
          <cell r="CT323">
            <v>0.22373513480283438</v>
          </cell>
          <cell r="CU323">
            <v>0.2681643915423404</v>
          </cell>
          <cell r="CV323">
            <v>0.21423287011024059</v>
          </cell>
          <cell r="CW323">
            <v>0.18560617942583371</v>
          </cell>
          <cell r="CX323">
            <v>0.24056808942682395</v>
          </cell>
          <cell r="CY323">
            <v>0.22699753599061526</v>
          </cell>
          <cell r="CZ323">
            <v>0.22758987994166713</v>
          </cell>
          <cell r="DA323">
            <v>0.22476807122533599</v>
          </cell>
          <cell r="DB323">
            <v>0.20970783371901</v>
          </cell>
          <cell r="DC323">
            <v>0.19765369387195283</v>
          </cell>
          <cell r="DD323">
            <v>0.19059425948735267</v>
          </cell>
          <cell r="DE323">
            <v>0.19761160434551031</v>
          </cell>
          <cell r="DF323">
            <v>0.1950862919981258</v>
          </cell>
          <cell r="DG323">
            <v>0.195779596436336</v>
          </cell>
          <cell r="DH323">
            <v>0.19609188728524066</v>
          </cell>
          <cell r="DI323">
            <v>0.20635600662960596</v>
          </cell>
          <cell r="DJ323">
            <v>0.24056808942682395</v>
          </cell>
          <cell r="DK323">
            <v>0.21602659745319305</v>
          </cell>
          <cell r="DL323">
            <v>0.228485496555178</v>
          </cell>
          <cell r="DM323">
            <v>0.21487420309481878</v>
          </cell>
          <cell r="DN323">
            <v>0.1672349331346884</v>
          </cell>
          <cell r="DO323">
            <v>0.1345711023945487</v>
          </cell>
          <cell r="DP323">
            <v>0.14258173841304192</v>
          </cell>
          <cell r="DQ323">
            <v>0.26101195349598816</v>
          </cell>
          <cell r="DR323">
            <v>0.17530517032018972</v>
          </cell>
          <cell r="DS323">
            <v>0.20061572625416388</v>
          </cell>
          <cell r="DT323">
            <v>0.19848624520886948</v>
          </cell>
          <cell r="DU323">
            <v>0.27662591499635975</v>
          </cell>
        </row>
        <row r="324">
          <cell r="A324" t="str">
            <v>CE-SERVICE-190</v>
          </cell>
          <cell r="B324" t="str">
            <v>CE</v>
          </cell>
          <cell r="C324" t="str">
            <v>SERVICE</v>
          </cell>
          <cell r="D324">
            <v>190</v>
          </cell>
          <cell r="E324" t="str">
            <v>Costi Indiretti</v>
          </cell>
          <cell r="R324">
            <v>0</v>
          </cell>
          <cell r="S324">
            <v>0</v>
          </cell>
          <cell r="T324">
            <v>0</v>
          </cell>
          <cell r="U324">
            <v>0</v>
          </cell>
          <cell r="V324">
            <v>0</v>
          </cell>
          <cell r="W324">
            <v>0</v>
          </cell>
          <cell r="X324">
            <v>0</v>
          </cell>
          <cell r="Y324">
            <v>0</v>
          </cell>
          <cell r="Z324">
            <v>0</v>
          </cell>
          <cell r="AA324">
            <v>0</v>
          </cell>
          <cell r="AB324">
            <v>0</v>
          </cell>
          <cell r="AC324">
            <v>0</v>
          </cell>
          <cell r="AP324">
            <v>0</v>
          </cell>
          <cell r="AQ324">
            <v>0</v>
          </cell>
          <cell r="AR324">
            <v>0</v>
          </cell>
          <cell r="AS324">
            <v>0</v>
          </cell>
          <cell r="AT324">
            <v>0</v>
          </cell>
          <cell r="AU324">
            <v>0</v>
          </cell>
          <cell r="AV324">
            <v>0</v>
          </cell>
          <cell r="AW324">
            <v>0</v>
          </cell>
          <cell r="AX324">
            <v>0</v>
          </cell>
          <cell r="AY324">
            <v>0</v>
          </cell>
          <cell r="AZ324">
            <v>0</v>
          </cell>
          <cell r="BA324">
            <v>0</v>
          </cell>
          <cell r="BB324">
            <v>-0.1206</v>
          </cell>
          <cell r="BC324">
            <v>-0.2412</v>
          </cell>
          <cell r="BD324">
            <v>-0.39789999999999998</v>
          </cell>
          <cell r="BE324">
            <v>-0.53080000000000005</v>
          </cell>
          <cell r="BF324">
            <v>-0.65649999999999997</v>
          </cell>
          <cell r="BG324">
            <v>-0.80900000000000005</v>
          </cell>
          <cell r="BH324">
            <v>-0.95039799999999997</v>
          </cell>
          <cell r="BI324">
            <v>-1.095316</v>
          </cell>
          <cell r="BJ324">
            <v>-1.2283999999999999</v>
          </cell>
          <cell r="BK324">
            <v>-1.399937</v>
          </cell>
          <cell r="BL324">
            <v>-1.500961</v>
          </cell>
          <cell r="BM324">
            <v>-1.6987867300000001</v>
          </cell>
          <cell r="BN324">
            <v>-0.1206</v>
          </cell>
          <cell r="BO324">
            <v>-0.1206</v>
          </cell>
          <cell r="BP324">
            <v>-0.15669999999999998</v>
          </cell>
          <cell r="BQ324">
            <v>-0.13290000000000007</v>
          </cell>
          <cell r="BR324">
            <v>-0.12569999999999992</v>
          </cell>
          <cell r="BS324">
            <v>-0.15250000000000008</v>
          </cell>
          <cell r="BT324">
            <v>-0.14139799999999991</v>
          </cell>
          <cell r="BU324">
            <v>-0.14491799999999999</v>
          </cell>
          <cell r="BV324">
            <v>-0.13308399999999998</v>
          </cell>
          <cell r="BW324">
            <v>-0.17153700000000005</v>
          </cell>
          <cell r="BX324">
            <v>-0.101024</v>
          </cell>
          <cell r="BY324">
            <v>-0.19782573000000014</v>
          </cell>
          <cell r="BZ324">
            <v>-0.157</v>
          </cell>
          <cell r="CA324">
            <v>-0.23019999999999999</v>
          </cell>
          <cell r="CB324">
            <v>-0.35899999999999999</v>
          </cell>
          <cell r="CC324">
            <v>-0.48659999999999998</v>
          </cell>
          <cell r="CD324">
            <v>-0.60699999999999998</v>
          </cell>
          <cell r="CE324">
            <v>-0.74076399999999998</v>
          </cell>
          <cell r="CF324">
            <v>-0.86672800000000005</v>
          </cell>
          <cell r="CG324">
            <v>-0.97750800000000004</v>
          </cell>
          <cell r="CH324">
            <v>-1.119129</v>
          </cell>
          <cell r="CI324">
            <v>-1.263576</v>
          </cell>
          <cell r="CJ324">
            <v>-1.4094370000000001</v>
          </cell>
          <cell r="CK324">
            <v>-1.546778</v>
          </cell>
          <cell r="CL324">
            <v>-0.157</v>
          </cell>
          <cell r="CM324">
            <v>-7.3199999999999987E-2</v>
          </cell>
          <cell r="CN324">
            <v>-0.1288</v>
          </cell>
          <cell r="CO324">
            <v>-0.12759999999999999</v>
          </cell>
          <cell r="CP324">
            <v>-0.12040000000000001</v>
          </cell>
          <cell r="CQ324">
            <v>-0.13376399999999999</v>
          </cell>
          <cell r="CR324">
            <v>-0.12596400000000008</v>
          </cell>
          <cell r="CS324">
            <v>-0.11077999999999999</v>
          </cell>
          <cell r="CT324">
            <v>-0.141621</v>
          </cell>
          <cell r="CU324">
            <v>-0.14444699999999999</v>
          </cell>
          <cell r="CV324">
            <v>-0.14586100000000002</v>
          </cell>
          <cell r="CW324">
            <v>-0.13734099999999994</v>
          </cell>
          <cell r="CX324">
            <v>-0.17499600000000001</v>
          </cell>
          <cell r="CY324">
            <v>-0.36607400000000001</v>
          </cell>
          <cell r="CZ324">
            <v>-0.53589200000000003</v>
          </cell>
          <cell r="DA324">
            <v>-0.671072</v>
          </cell>
          <cell r="DB324">
            <v>-0.84351399999999999</v>
          </cell>
          <cell r="DC324">
            <v>-1.023895</v>
          </cell>
          <cell r="DD324">
            <v>-1.200936</v>
          </cell>
          <cell r="DE324">
            <v>-1.443336</v>
          </cell>
          <cell r="DF324">
            <v>-1.515336</v>
          </cell>
          <cell r="DG324">
            <v>-1.714836</v>
          </cell>
          <cell r="DH324">
            <v>-1.9544360000000001</v>
          </cell>
          <cell r="DI324">
            <v>-2.1808360000000002</v>
          </cell>
          <cell r="DJ324">
            <v>-0.17499600000000001</v>
          </cell>
          <cell r="DK324">
            <v>-0.191078</v>
          </cell>
          <cell r="DL324">
            <v>-0.16981800000000002</v>
          </cell>
          <cell r="DM324">
            <v>-0.13517999999999997</v>
          </cell>
          <cell r="DN324">
            <v>-0.17244199999999998</v>
          </cell>
          <cell r="DO324">
            <v>-0.18038100000000001</v>
          </cell>
          <cell r="DP324">
            <v>-0.177041</v>
          </cell>
          <cell r="DQ324">
            <v>-0.24239999999999995</v>
          </cell>
          <cell r="DR324">
            <v>-7.2000000000000064E-2</v>
          </cell>
          <cell r="DS324">
            <v>-0.19950000000000001</v>
          </cell>
          <cell r="DT324">
            <v>-0.23960000000000004</v>
          </cell>
          <cell r="DU324">
            <v>-0.22640000000000016</v>
          </cell>
        </row>
        <row r="325">
          <cell r="A325" t="str">
            <v>CE-SERVICE-200</v>
          </cell>
          <cell r="B325" t="str">
            <v>CE</v>
          </cell>
          <cell r="C325" t="str">
            <v>SERVICE</v>
          </cell>
          <cell r="D325">
            <v>200</v>
          </cell>
          <cell r="E325" t="str">
            <v>Risultato di Competenza</v>
          </cell>
          <cell r="F325">
            <v>0</v>
          </cell>
          <cell r="G325">
            <v>0</v>
          </cell>
          <cell r="H325">
            <v>0</v>
          </cell>
          <cell r="I325">
            <v>0</v>
          </cell>
          <cell r="J325">
            <v>0</v>
          </cell>
          <cell r="K325">
            <v>0</v>
          </cell>
          <cell r="L325">
            <v>0</v>
          </cell>
          <cell r="M325">
            <v>0</v>
          </cell>
          <cell r="N325">
            <v>0</v>
          </cell>
          <cell r="O325">
            <v>0</v>
          </cell>
          <cell r="P325">
            <v>0</v>
          </cell>
          <cell r="Q325">
            <v>0</v>
          </cell>
          <cell r="R325">
            <v>0</v>
          </cell>
          <cell r="S325">
            <v>0</v>
          </cell>
          <cell r="T325">
            <v>0</v>
          </cell>
          <cell r="U325">
            <v>0</v>
          </cell>
          <cell r="V325">
            <v>0</v>
          </cell>
          <cell r="W325">
            <v>0</v>
          </cell>
          <cell r="X325">
            <v>0</v>
          </cell>
          <cell r="Y325">
            <v>0</v>
          </cell>
          <cell r="Z325">
            <v>0</v>
          </cell>
          <cell r="AA325">
            <v>0</v>
          </cell>
          <cell r="AB325">
            <v>0</v>
          </cell>
          <cell r="AC325">
            <v>0</v>
          </cell>
          <cell r="AD325">
            <v>0</v>
          </cell>
          <cell r="AE325">
            <v>0</v>
          </cell>
          <cell r="AF325">
            <v>0</v>
          </cell>
          <cell r="AG325">
            <v>0</v>
          </cell>
          <cell r="AH325">
            <v>0</v>
          </cell>
          <cell r="AI325">
            <v>0</v>
          </cell>
          <cell r="AJ325">
            <v>0</v>
          </cell>
          <cell r="AK325">
            <v>0</v>
          </cell>
          <cell r="AL325">
            <v>0</v>
          </cell>
          <cell r="AM325">
            <v>0</v>
          </cell>
          <cell r="AN325">
            <v>0</v>
          </cell>
          <cell r="AO325">
            <v>0</v>
          </cell>
          <cell r="AP325">
            <v>0</v>
          </cell>
          <cell r="AQ325">
            <v>0</v>
          </cell>
          <cell r="AR325">
            <v>0</v>
          </cell>
          <cell r="AS325">
            <v>0</v>
          </cell>
          <cell r="AT325">
            <v>0</v>
          </cell>
          <cell r="AU325">
            <v>0</v>
          </cell>
          <cell r="AV325">
            <v>0</v>
          </cell>
          <cell r="AW325">
            <v>0</v>
          </cell>
          <cell r="AX325">
            <v>0</v>
          </cell>
          <cell r="AY325">
            <v>0</v>
          </cell>
          <cell r="AZ325">
            <v>0</v>
          </cell>
          <cell r="BA325">
            <v>0</v>
          </cell>
          <cell r="BB325">
            <v>0.24950000000000011</v>
          </cell>
          <cell r="BC325">
            <v>0.5771999999999996</v>
          </cell>
          <cell r="BD325">
            <v>1.0435000000000008</v>
          </cell>
          <cell r="BE325">
            <v>1.5949999999999998</v>
          </cell>
          <cell r="BF325">
            <v>2.2141999999999995</v>
          </cell>
          <cell r="BG325">
            <v>2.6918000000000015</v>
          </cell>
          <cell r="BH325">
            <v>3.0668010000000008</v>
          </cell>
          <cell r="BI325">
            <v>3.5477199999999995</v>
          </cell>
          <cell r="BJ325">
            <v>3.8825999999999983</v>
          </cell>
          <cell r="BK325">
            <v>4.2298720000000021</v>
          </cell>
          <cell r="BL325">
            <v>4.7904049999999971</v>
          </cell>
          <cell r="BM325">
            <v>5.3998986699999971</v>
          </cell>
          <cell r="BN325">
            <v>0.24950000000000011</v>
          </cell>
          <cell r="BO325">
            <v>0.32769999999999949</v>
          </cell>
          <cell r="BP325">
            <v>0.46630000000000116</v>
          </cell>
          <cell r="BQ325">
            <v>0.55149999999999921</v>
          </cell>
          <cell r="BR325">
            <v>0.61919999999999953</v>
          </cell>
          <cell r="BS325">
            <v>0.47760000000000224</v>
          </cell>
          <cell r="BT325">
            <v>0.37500099999999925</v>
          </cell>
          <cell r="BU325">
            <v>0.48091899999999888</v>
          </cell>
          <cell r="BV325">
            <v>0.3348799999999984</v>
          </cell>
          <cell r="BW325">
            <v>0.34727200000000458</v>
          </cell>
          <cell r="BX325">
            <v>0.56053299999999484</v>
          </cell>
          <cell r="BY325">
            <v>0.60949366999999921</v>
          </cell>
          <cell r="BZ325">
            <v>0.25900000000000012</v>
          </cell>
          <cell r="CA325">
            <v>0.57850000000000001</v>
          </cell>
          <cell r="CB325">
            <v>0.89780000000000015</v>
          </cell>
          <cell r="CC325">
            <v>1.0948000000000004</v>
          </cell>
          <cell r="CD325">
            <v>1.4364000000000001</v>
          </cell>
          <cell r="CE325">
            <v>1.7543690000000001</v>
          </cell>
          <cell r="CF325">
            <v>2.0185899999999997</v>
          </cell>
          <cell r="CG325">
            <v>2.1648989999999984</v>
          </cell>
          <cell r="CH325">
            <v>2.3508240000000002</v>
          </cell>
          <cell r="CI325">
            <v>2.6740379999999999</v>
          </cell>
          <cell r="CJ325">
            <v>2.9784660000000014</v>
          </cell>
          <cell r="CK325">
            <v>3.0837209999999988</v>
          </cell>
          <cell r="CL325">
            <v>0.25900000000000012</v>
          </cell>
          <cell r="CM325">
            <v>0.31949999999999984</v>
          </cell>
          <cell r="CN325">
            <v>0.31930000000000014</v>
          </cell>
          <cell r="CO325">
            <v>0.19700000000000023</v>
          </cell>
          <cell r="CP325">
            <v>0.34159999999999974</v>
          </cell>
          <cell r="CQ325">
            <v>0.31796899999999995</v>
          </cell>
          <cell r="CR325">
            <v>0.26422099999999971</v>
          </cell>
          <cell r="CS325">
            <v>0.1463089999999988</v>
          </cell>
          <cell r="CT325">
            <v>0.18592500000000167</v>
          </cell>
          <cell r="CU325">
            <v>0.32321399999999967</v>
          </cell>
          <cell r="CV325">
            <v>0.30442800000000148</v>
          </cell>
          <cell r="CW325">
            <v>0.10525499999999721</v>
          </cell>
          <cell r="CX325">
            <v>0.12532799999999986</v>
          </cell>
          <cell r="CY325">
            <v>0.26784000000000019</v>
          </cell>
          <cell r="CZ325">
            <v>0.52002900000000007</v>
          </cell>
          <cell r="DA325">
            <v>0.66918000000000044</v>
          </cell>
          <cell r="DB325">
            <v>0.85032700000000061</v>
          </cell>
          <cell r="DC325">
            <v>0.87764599999999948</v>
          </cell>
          <cell r="DD325">
            <v>0.90229299999999935</v>
          </cell>
          <cell r="DE325">
            <v>0.97869299999999937</v>
          </cell>
          <cell r="DF325">
            <v>1.1809930000000004</v>
          </cell>
          <cell r="DG325">
            <v>1.3789930000000008</v>
          </cell>
          <cell r="DH325">
            <v>1.5484930000000017</v>
          </cell>
          <cell r="DI325">
            <v>2.0438930000000033</v>
          </cell>
          <cell r="DJ325">
            <v>0.12532799999999986</v>
          </cell>
          <cell r="DK325">
            <v>0.14251200000000039</v>
          </cell>
          <cell r="DL325">
            <v>0.25218899999999989</v>
          </cell>
          <cell r="DM325">
            <v>0.14915100000000037</v>
          </cell>
          <cell r="DN325">
            <v>0.18114700000000006</v>
          </cell>
          <cell r="DO325">
            <v>2.7318999999999066E-2</v>
          </cell>
          <cell r="DP325">
            <v>2.4646999999999586E-2</v>
          </cell>
          <cell r="DQ325">
            <v>7.6400000000000245E-2</v>
          </cell>
          <cell r="DR325">
            <v>0.20230000000000081</v>
          </cell>
          <cell r="DS325">
            <v>0.19800000000000045</v>
          </cell>
          <cell r="DT325">
            <v>0.16950000000000115</v>
          </cell>
          <cell r="DU325">
            <v>0.49540000000000162</v>
          </cell>
        </row>
        <row r="326">
          <cell r="A326" t="str">
            <v>CE-SERVICE-210</v>
          </cell>
          <cell r="B326" t="str">
            <v>CE</v>
          </cell>
          <cell r="C326" t="str">
            <v>SERVICE</v>
          </cell>
          <cell r="D326">
            <v>210</v>
          </cell>
          <cell r="E326" t="str">
            <v>RC %</v>
          </cell>
          <cell r="F326" t="e">
            <v>#DIV/0!</v>
          </cell>
          <cell r="G326" t="e">
            <v>#DIV/0!</v>
          </cell>
          <cell r="H326" t="e">
            <v>#DIV/0!</v>
          </cell>
          <cell r="I326" t="e">
            <v>#DIV/0!</v>
          </cell>
          <cell r="J326" t="e">
            <v>#DIV/0!</v>
          </cell>
          <cell r="K326" t="e">
            <v>#DIV/0!</v>
          </cell>
          <cell r="L326" t="e">
            <v>#DIV/0!</v>
          </cell>
          <cell r="M326" t="e">
            <v>#DIV/0!</v>
          </cell>
          <cell r="N326" t="e">
            <v>#DIV/0!</v>
          </cell>
          <cell r="O326" t="e">
            <v>#DIV/0!</v>
          </cell>
          <cell r="P326" t="e">
            <v>#DIV/0!</v>
          </cell>
          <cell r="Q326" t="e">
            <v>#DIV/0!</v>
          </cell>
          <cell r="R326" t="e">
            <v>#DIV/0!</v>
          </cell>
          <cell r="S326" t="e">
            <v>#DIV/0!</v>
          </cell>
          <cell r="T326" t="e">
            <v>#DIV/0!</v>
          </cell>
          <cell r="U326" t="e">
            <v>#DIV/0!</v>
          </cell>
          <cell r="V326" t="e">
            <v>#DIV/0!</v>
          </cell>
          <cell r="W326" t="e">
            <v>#DIV/0!</v>
          </cell>
          <cell r="X326" t="e">
            <v>#DIV/0!</v>
          </cell>
          <cell r="Y326" t="e">
            <v>#DIV/0!</v>
          </cell>
          <cell r="Z326" t="e">
            <v>#DIV/0!</v>
          </cell>
          <cell r="AA326" t="e">
            <v>#DIV/0!</v>
          </cell>
          <cell r="AB326" t="e">
            <v>#DIV/0!</v>
          </cell>
          <cell r="AC326" t="e">
            <v>#DIV/0!</v>
          </cell>
          <cell r="AD326" t="e">
            <v>#DIV/0!</v>
          </cell>
          <cell r="AE326" t="e">
            <v>#DIV/0!</v>
          </cell>
          <cell r="AF326" t="e">
            <v>#DIV/0!</v>
          </cell>
          <cell r="AG326" t="e">
            <v>#DIV/0!</v>
          </cell>
          <cell r="AH326" t="e">
            <v>#DIV/0!</v>
          </cell>
          <cell r="AI326" t="e">
            <v>#DIV/0!</v>
          </cell>
          <cell r="AJ326" t="e">
            <v>#DIV/0!</v>
          </cell>
          <cell r="AK326" t="e">
            <v>#DIV/0!</v>
          </cell>
          <cell r="AL326" t="e">
            <v>#DIV/0!</v>
          </cell>
          <cell r="AM326" t="e">
            <v>#DIV/0!</v>
          </cell>
          <cell r="AN326" t="e">
            <v>#DIV/0!</v>
          </cell>
          <cell r="AO326" t="e">
            <v>#DIV/0!</v>
          </cell>
          <cell r="AP326" t="e">
            <v>#DIV/0!</v>
          </cell>
          <cell r="AQ326" t="e">
            <v>#DIV/0!</v>
          </cell>
          <cell r="AR326" t="e">
            <v>#DIV/0!</v>
          </cell>
          <cell r="AS326" t="e">
            <v>#DIV/0!</v>
          </cell>
          <cell r="AT326" t="e">
            <v>#DIV/0!</v>
          </cell>
          <cell r="AU326" t="e">
            <v>#DIV/0!</v>
          </cell>
          <cell r="AV326" t="e">
            <v>#DIV/0!</v>
          </cell>
          <cell r="AW326" t="e">
            <v>#DIV/0!</v>
          </cell>
          <cell r="AX326" t="e">
            <v>#DIV/0!</v>
          </cell>
          <cell r="AY326" t="e">
            <v>#DIV/0!</v>
          </cell>
          <cell r="AZ326" t="e">
            <v>#DIV/0!</v>
          </cell>
          <cell r="BA326" t="e">
            <v>#DIV/0!</v>
          </cell>
          <cell r="BB326">
            <v>0.13955699742700531</v>
          </cell>
          <cell r="BC326">
            <v>0.15794658493870392</v>
          </cell>
          <cell r="BD326">
            <v>0.18062695816239996</v>
          </cell>
          <cell r="BE326">
            <v>0.18583029441577051</v>
          </cell>
          <cell r="BF326">
            <v>0.19190334630485084</v>
          </cell>
          <cell r="BG326">
            <v>0.19353910974022717</v>
          </cell>
          <cell r="BH326">
            <v>0.19357985194693567</v>
          </cell>
          <cell r="BI326">
            <v>0.19913049218076098</v>
          </cell>
          <cell r="BJ326">
            <v>0.1933132515123602</v>
          </cell>
          <cell r="BK326">
            <v>0.18768787103864562</v>
          </cell>
          <cell r="BL326">
            <v>0.19109780516198088</v>
          </cell>
          <cell r="BM326">
            <v>0.19156116508019552</v>
          </cell>
          <cell r="BN326">
            <v>0.13955699742700531</v>
          </cell>
          <cell r="BO326">
            <v>0.1755598414229077</v>
          </cell>
          <cell r="BP326">
            <v>0.21967305789796068</v>
          </cell>
          <cell r="BQ326">
            <v>0.19654312188168183</v>
          </cell>
          <cell r="BR326">
            <v>0.20954314720812167</v>
          </cell>
          <cell r="BS326">
            <v>0.2015019829550258</v>
          </cell>
          <cell r="BT326">
            <v>0.19387280840299345</v>
          </cell>
          <cell r="BU326">
            <v>0.24368923527978006</v>
          </cell>
          <cell r="BV326">
            <v>0.147625420773005</v>
          </cell>
          <cell r="BW326">
            <v>0.14161442862758894</v>
          </cell>
          <cell r="BX326">
            <v>0.22145983417368356</v>
          </cell>
          <cell r="BY326">
            <v>0.19528276525189836</v>
          </cell>
          <cell r="BZ326">
            <v>0.17367397572587681</v>
          </cell>
          <cell r="CA326">
            <v>0.1923396615353925</v>
          </cell>
          <cell r="CB326">
            <v>0.19366668104749993</v>
          </cell>
          <cell r="CC326">
            <v>0.18385785779061573</v>
          </cell>
          <cell r="CD326">
            <v>0.18860046480482137</v>
          </cell>
          <cell r="CE326">
            <v>0.18277881424420553</v>
          </cell>
          <cell r="CF326">
            <v>0.18249138956589955</v>
          </cell>
          <cell r="CG326">
            <v>0.17961283456214142</v>
          </cell>
          <cell r="CH326">
            <v>0.17391440728698959</v>
          </cell>
          <cell r="CI326">
            <v>0.1752196078570134</v>
          </cell>
          <cell r="CJ326">
            <v>0.17154163988307741</v>
          </cell>
          <cell r="CK326">
            <v>0.16517002160687902</v>
          </cell>
          <cell r="CL326">
            <v>0.17367397572587681</v>
          </cell>
          <cell r="CM326">
            <v>0.21069638617778944</v>
          </cell>
          <cell r="CN326">
            <v>0.19611817455930236</v>
          </cell>
          <cell r="CO326">
            <v>0.14937822262663039</v>
          </cell>
          <cell r="CP326">
            <v>0.20559735179055053</v>
          </cell>
          <cell r="CQ326">
            <v>0.16041079256206561</v>
          </cell>
          <cell r="CR326">
            <v>0.18060564385374403</v>
          </cell>
          <cell r="CS326">
            <v>0.1475107702451865</v>
          </cell>
          <cell r="CT326">
            <v>0.12699881829794027</v>
          </cell>
          <cell r="CU326">
            <v>0.18533614230813769</v>
          </cell>
          <cell r="CV326">
            <v>0.14483694734252983</v>
          </cell>
          <cell r="CW326">
            <v>8.0528856269129909E-2</v>
          </cell>
          <cell r="CX326">
            <v>0.100391302432323</v>
          </cell>
          <cell r="CY326">
            <v>9.5910517893162822E-2</v>
          </cell>
          <cell r="CZ326">
            <v>0.11208540949198398</v>
          </cell>
          <cell r="DA326">
            <v>0.11222538589949531</v>
          </cell>
          <cell r="DB326">
            <v>0.10527566230997165</v>
          </cell>
          <cell r="DC326">
            <v>9.1225997131770431E-2</v>
          </cell>
          <cell r="DD326">
            <v>8.1765640439353887E-2</v>
          </cell>
          <cell r="DE326">
            <v>7.9850858058148955E-2</v>
          </cell>
          <cell r="DF326">
            <v>8.5447860867773409E-2</v>
          </cell>
          <cell r="DG326">
            <v>8.7263611863659038E-2</v>
          </cell>
          <cell r="DH326">
            <v>8.6683719486745053E-2</v>
          </cell>
          <cell r="DI326">
            <v>9.9833527182028856E-2</v>
          </cell>
          <cell r="DJ326">
            <v>0.100391302432323</v>
          </cell>
          <cell r="DK326">
            <v>9.2288085542880469E-2</v>
          </cell>
          <cell r="DL326">
            <v>0.13654164241530062</v>
          </cell>
          <cell r="DM326">
            <v>0.11271617328323452</v>
          </cell>
          <cell r="DN326">
            <v>8.5676043181630093E-2</v>
          </cell>
          <cell r="DO326">
            <v>1.7700278990450489E-2</v>
          </cell>
          <cell r="DP326">
            <v>1.7424001956815441E-2</v>
          </cell>
          <cell r="DQ326">
            <v>6.2551170787620916E-2</v>
          </cell>
          <cell r="DR326">
            <v>0.12928995973669125</v>
          </cell>
          <cell r="DS326">
            <v>9.9929342888866651E-2</v>
          </cell>
          <cell r="DT326">
            <v>8.2237640095095349E-2</v>
          </cell>
          <cell r="DU326">
            <v>0.18985934925075745</v>
          </cell>
        </row>
        <row r="327">
          <cell r="A327" t="str">
            <v>CE-SERVICE-211</v>
          </cell>
          <cell r="B327" t="str">
            <v>CE</v>
          </cell>
          <cell r="C327" t="str">
            <v>SERVICE</v>
          </cell>
          <cell r="D327">
            <v>211</v>
          </cell>
          <cell r="E327" t="str">
            <v>Costi di divisione</v>
          </cell>
          <cell r="R327">
            <v>0</v>
          </cell>
          <cell r="S327">
            <v>0</v>
          </cell>
          <cell r="T327">
            <v>0</v>
          </cell>
          <cell r="U327">
            <v>0</v>
          </cell>
          <cell r="V327">
            <v>0</v>
          </cell>
          <cell r="W327">
            <v>0</v>
          </cell>
          <cell r="X327">
            <v>0</v>
          </cell>
          <cell r="Y327">
            <v>0</v>
          </cell>
          <cell r="Z327">
            <v>0</v>
          </cell>
          <cell r="AA327">
            <v>0</v>
          </cell>
          <cell r="AB327">
            <v>0</v>
          </cell>
          <cell r="AC327">
            <v>0</v>
          </cell>
          <cell r="AP327">
            <v>0</v>
          </cell>
          <cell r="AQ327">
            <v>0</v>
          </cell>
          <cell r="AR327">
            <v>0</v>
          </cell>
          <cell r="AS327">
            <v>0</v>
          </cell>
          <cell r="AT327">
            <v>0</v>
          </cell>
          <cell r="AU327">
            <v>0</v>
          </cell>
          <cell r="AV327">
            <v>0</v>
          </cell>
          <cell r="AW327">
            <v>0</v>
          </cell>
          <cell r="AX327">
            <v>0</v>
          </cell>
          <cell r="AY327">
            <v>0</v>
          </cell>
          <cell r="AZ327">
            <v>0</v>
          </cell>
          <cell r="BA327">
            <v>0</v>
          </cell>
          <cell r="BF327">
            <v>0</v>
          </cell>
          <cell r="BG327">
            <v>0</v>
          </cell>
          <cell r="BH327">
            <v>0</v>
          </cell>
          <cell r="BI327">
            <v>0</v>
          </cell>
          <cell r="BJ327">
            <v>0</v>
          </cell>
          <cell r="BK327">
            <v>0</v>
          </cell>
          <cell r="BL327">
            <v>0</v>
          </cell>
          <cell r="BM327">
            <v>0</v>
          </cell>
          <cell r="BN327">
            <v>0</v>
          </cell>
          <cell r="BO327">
            <v>0</v>
          </cell>
          <cell r="BP327">
            <v>0</v>
          </cell>
          <cell r="BQ327">
            <v>0</v>
          </cell>
          <cell r="BR327">
            <v>0</v>
          </cell>
          <cell r="BS327">
            <v>0</v>
          </cell>
          <cell r="BT327">
            <v>0</v>
          </cell>
          <cell r="BU327">
            <v>0</v>
          </cell>
          <cell r="BV327">
            <v>0</v>
          </cell>
          <cell r="BW327">
            <v>0</v>
          </cell>
          <cell r="BX327">
            <v>0</v>
          </cell>
          <cell r="BY327">
            <v>0</v>
          </cell>
          <cell r="CD327">
            <v>0</v>
          </cell>
          <cell r="CE327">
            <v>0</v>
          </cell>
          <cell r="CF327">
            <v>0</v>
          </cell>
          <cell r="CG327">
            <v>0</v>
          </cell>
          <cell r="CH327">
            <v>0</v>
          </cell>
          <cell r="CI327">
            <v>0</v>
          </cell>
          <cell r="CJ327">
            <v>0</v>
          </cell>
          <cell r="CK327">
            <v>0</v>
          </cell>
          <cell r="CL327">
            <v>0</v>
          </cell>
          <cell r="CM327">
            <v>0</v>
          </cell>
          <cell r="CN327">
            <v>0</v>
          </cell>
          <cell r="CO327">
            <v>0</v>
          </cell>
          <cell r="CP327">
            <v>0</v>
          </cell>
          <cell r="CQ327">
            <v>0</v>
          </cell>
          <cell r="CR327">
            <v>0</v>
          </cell>
          <cell r="CS327">
            <v>0</v>
          </cell>
          <cell r="CT327">
            <v>0</v>
          </cell>
          <cell r="CU327">
            <v>0</v>
          </cell>
          <cell r="CV327">
            <v>0</v>
          </cell>
          <cell r="CW327">
            <v>0</v>
          </cell>
          <cell r="DJ327">
            <v>0</v>
          </cell>
          <cell r="DK327">
            <v>0</v>
          </cell>
          <cell r="DL327">
            <v>0</v>
          </cell>
          <cell r="DM327">
            <v>0</v>
          </cell>
          <cell r="DN327">
            <v>0</v>
          </cell>
          <cell r="DO327">
            <v>0</v>
          </cell>
          <cell r="DP327">
            <v>0</v>
          </cell>
          <cell r="DQ327">
            <v>0</v>
          </cell>
          <cell r="DR327">
            <v>0</v>
          </cell>
          <cell r="DS327">
            <v>0</v>
          </cell>
          <cell r="DT327">
            <v>0</v>
          </cell>
          <cell r="DU327">
            <v>0</v>
          </cell>
        </row>
        <row r="328">
          <cell r="A328" t="str">
            <v>CE-SERVICE-212</v>
          </cell>
          <cell r="B328" t="str">
            <v>CE</v>
          </cell>
          <cell r="C328" t="str">
            <v>SERVICE</v>
          </cell>
          <cell r="D328">
            <v>212</v>
          </cell>
          <cell r="E328" t="str">
            <v>Risultato di divisione</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0</v>
          </cell>
          <cell r="X328">
            <v>0</v>
          </cell>
          <cell r="Y328">
            <v>0</v>
          </cell>
          <cell r="Z328">
            <v>0</v>
          </cell>
          <cell r="AA328">
            <v>0</v>
          </cell>
          <cell r="AB328">
            <v>0</v>
          </cell>
          <cell r="AC328">
            <v>0</v>
          </cell>
          <cell r="AD328">
            <v>0</v>
          </cell>
          <cell r="AE328">
            <v>0</v>
          </cell>
          <cell r="AF328">
            <v>0</v>
          </cell>
          <cell r="AG328">
            <v>0</v>
          </cell>
          <cell r="AH328">
            <v>0</v>
          </cell>
          <cell r="AI328">
            <v>0</v>
          </cell>
          <cell r="AJ328">
            <v>0</v>
          </cell>
          <cell r="AK328">
            <v>0</v>
          </cell>
          <cell r="AL328">
            <v>0</v>
          </cell>
          <cell r="AM328">
            <v>0</v>
          </cell>
          <cell r="AN328">
            <v>0</v>
          </cell>
          <cell r="AO328">
            <v>0</v>
          </cell>
          <cell r="AP328">
            <v>0</v>
          </cell>
          <cell r="AQ328">
            <v>0</v>
          </cell>
          <cell r="AR328">
            <v>0</v>
          </cell>
          <cell r="AS328">
            <v>0</v>
          </cell>
          <cell r="AT328">
            <v>0</v>
          </cell>
          <cell r="AU328">
            <v>0</v>
          </cell>
          <cell r="AV328">
            <v>0</v>
          </cell>
          <cell r="AW328">
            <v>0</v>
          </cell>
          <cell r="AX328">
            <v>0</v>
          </cell>
          <cell r="AY328">
            <v>0</v>
          </cell>
          <cell r="AZ328">
            <v>0</v>
          </cell>
          <cell r="BA328">
            <v>0</v>
          </cell>
          <cell r="BB328">
            <v>0.24950000000000011</v>
          </cell>
          <cell r="BC328">
            <v>0.5771999999999996</v>
          </cell>
          <cell r="BD328">
            <v>1.0435000000000008</v>
          </cell>
          <cell r="BE328">
            <v>1.5949999999999998</v>
          </cell>
          <cell r="BF328">
            <v>2.2141999999999995</v>
          </cell>
          <cell r="BG328">
            <v>2.6918000000000015</v>
          </cell>
          <cell r="BH328">
            <v>3.0668010000000008</v>
          </cell>
          <cell r="BI328">
            <v>3.5477199999999995</v>
          </cell>
          <cell r="BJ328">
            <v>3.8825999999999983</v>
          </cell>
          <cell r="BK328">
            <v>4.2298720000000021</v>
          </cell>
          <cell r="BL328">
            <v>4.7904049999999971</v>
          </cell>
          <cell r="BM328">
            <v>5.3998986699999971</v>
          </cell>
          <cell r="BN328">
            <v>0.24950000000000011</v>
          </cell>
          <cell r="BO328">
            <v>0.32769999999999949</v>
          </cell>
          <cell r="BP328">
            <v>0.46630000000000116</v>
          </cell>
          <cell r="BQ328">
            <v>0.55149999999999921</v>
          </cell>
          <cell r="BR328">
            <v>0.61919999999999953</v>
          </cell>
          <cell r="BS328">
            <v>0.47760000000000224</v>
          </cell>
          <cell r="BT328">
            <v>0.37500099999999925</v>
          </cell>
          <cell r="BU328">
            <v>0.48091899999999888</v>
          </cell>
          <cell r="BV328">
            <v>0.3348799999999984</v>
          </cell>
          <cell r="BW328">
            <v>0.34727200000000458</v>
          </cell>
          <cell r="BX328">
            <v>0.56053299999999484</v>
          </cell>
          <cell r="BY328">
            <v>0.60949366999999921</v>
          </cell>
          <cell r="BZ328">
            <v>0.25900000000000012</v>
          </cell>
          <cell r="CA328">
            <v>0.57850000000000001</v>
          </cell>
          <cell r="CB328">
            <v>0.89780000000000015</v>
          </cell>
          <cell r="CC328">
            <v>1.0948000000000004</v>
          </cell>
          <cell r="CD328">
            <v>1.4364000000000001</v>
          </cell>
          <cell r="CE328">
            <v>1.7543690000000001</v>
          </cell>
          <cell r="CF328">
            <v>2.0185899999999997</v>
          </cell>
          <cell r="CG328">
            <v>2.1648989999999984</v>
          </cell>
          <cell r="CH328">
            <v>2.3508240000000002</v>
          </cell>
          <cell r="CI328">
            <v>2.6740379999999999</v>
          </cell>
          <cell r="CJ328">
            <v>2.9784660000000014</v>
          </cell>
          <cell r="CK328">
            <v>3.0837209999999988</v>
          </cell>
          <cell r="CL328">
            <v>0.25900000000000012</v>
          </cell>
          <cell r="CM328">
            <v>0.31949999999999984</v>
          </cell>
          <cell r="CN328">
            <v>0.31930000000000014</v>
          </cell>
          <cell r="CO328">
            <v>0.19700000000000023</v>
          </cell>
          <cell r="CP328">
            <v>0.34159999999999974</v>
          </cell>
          <cell r="CQ328">
            <v>0.31796899999999995</v>
          </cell>
          <cell r="CR328">
            <v>0.26422099999999971</v>
          </cell>
          <cell r="CS328">
            <v>0.1463089999999988</v>
          </cell>
          <cell r="CT328">
            <v>0.18592500000000167</v>
          </cell>
          <cell r="CU328">
            <v>0.32321399999999967</v>
          </cell>
          <cell r="CV328">
            <v>0.30442800000000148</v>
          </cell>
          <cell r="CW328">
            <v>0.10525499999999721</v>
          </cell>
          <cell r="CX328">
            <v>0.12532799999999986</v>
          </cell>
          <cell r="CY328">
            <v>0.26784000000000019</v>
          </cell>
          <cell r="CZ328">
            <v>0.52002900000000007</v>
          </cell>
          <cell r="DA328">
            <v>0.66918000000000044</v>
          </cell>
          <cell r="DB328">
            <v>0.85032700000000061</v>
          </cell>
          <cell r="DC328">
            <v>0.87764599999999948</v>
          </cell>
          <cell r="DD328">
            <v>0.90229299999999935</v>
          </cell>
          <cell r="DE328">
            <v>0.97869299999999937</v>
          </cell>
          <cell r="DF328">
            <v>1.1809930000000004</v>
          </cell>
          <cell r="DG328">
            <v>1.3789930000000008</v>
          </cell>
          <cell r="DH328">
            <v>1.5484930000000017</v>
          </cell>
          <cell r="DI328">
            <v>2.0438930000000033</v>
          </cell>
          <cell r="DJ328">
            <v>0.12532799999999986</v>
          </cell>
          <cell r="DK328">
            <v>0.14251200000000039</v>
          </cell>
          <cell r="DL328">
            <v>0.25218899999999989</v>
          </cell>
          <cell r="DM328">
            <v>0.14915100000000037</v>
          </cell>
          <cell r="DN328">
            <v>0.18114700000000006</v>
          </cell>
          <cell r="DO328">
            <v>2.7318999999999066E-2</v>
          </cell>
          <cell r="DP328">
            <v>2.4646999999999586E-2</v>
          </cell>
          <cell r="DQ328">
            <v>7.6400000000000245E-2</v>
          </cell>
          <cell r="DR328">
            <v>0.20230000000000081</v>
          </cell>
          <cell r="DS328">
            <v>0.19800000000000045</v>
          </cell>
          <cell r="DT328">
            <v>0.16950000000000115</v>
          </cell>
          <cell r="DU328">
            <v>0.49540000000000162</v>
          </cell>
          <cell r="DV328">
            <v>0</v>
          </cell>
          <cell r="DW328">
            <v>0</v>
          </cell>
          <cell r="DX328">
            <v>0</v>
          </cell>
          <cell r="DY328">
            <v>0</v>
          </cell>
        </row>
        <row r="329">
          <cell r="A329" t="str">
            <v>CE-SERVICE-213</v>
          </cell>
          <cell r="B329" t="str">
            <v>CE</v>
          </cell>
          <cell r="C329" t="str">
            <v>SERVICE</v>
          </cell>
          <cell r="D329">
            <v>213</v>
          </cell>
          <cell r="E329" t="str">
            <v>RD %</v>
          </cell>
          <cell r="F329" t="e">
            <v>#DIV/0!</v>
          </cell>
          <cell r="G329" t="e">
            <v>#DIV/0!</v>
          </cell>
          <cell r="H329" t="e">
            <v>#DIV/0!</v>
          </cell>
          <cell r="I329" t="e">
            <v>#DIV/0!</v>
          </cell>
          <cell r="J329" t="e">
            <v>#DIV/0!</v>
          </cell>
          <cell r="K329" t="e">
            <v>#DIV/0!</v>
          </cell>
          <cell r="L329" t="e">
            <v>#DIV/0!</v>
          </cell>
          <cell r="M329" t="e">
            <v>#DIV/0!</v>
          </cell>
          <cell r="N329" t="e">
            <v>#DIV/0!</v>
          </cell>
          <cell r="O329" t="e">
            <v>#DIV/0!</v>
          </cell>
          <cell r="P329" t="e">
            <v>#DIV/0!</v>
          </cell>
          <cell r="Q329" t="e">
            <v>#DIV/0!</v>
          </cell>
          <cell r="R329" t="e">
            <v>#DIV/0!</v>
          </cell>
          <cell r="S329" t="e">
            <v>#DIV/0!</v>
          </cell>
          <cell r="T329" t="e">
            <v>#DIV/0!</v>
          </cell>
          <cell r="U329" t="e">
            <v>#DIV/0!</v>
          </cell>
          <cell r="V329" t="e">
            <v>#DIV/0!</v>
          </cell>
          <cell r="W329" t="e">
            <v>#DIV/0!</v>
          </cell>
          <cell r="X329" t="e">
            <v>#DIV/0!</v>
          </cell>
          <cell r="Y329" t="e">
            <v>#DIV/0!</v>
          </cell>
          <cell r="Z329" t="e">
            <v>#DIV/0!</v>
          </cell>
          <cell r="AA329" t="e">
            <v>#DIV/0!</v>
          </cell>
          <cell r="AB329" t="e">
            <v>#DIV/0!</v>
          </cell>
          <cell r="AC329" t="e">
            <v>#DIV/0!</v>
          </cell>
          <cell r="AD329" t="e">
            <v>#DIV/0!</v>
          </cell>
          <cell r="AE329" t="e">
            <v>#DIV/0!</v>
          </cell>
          <cell r="AF329" t="e">
            <v>#DIV/0!</v>
          </cell>
          <cell r="AG329" t="e">
            <v>#DIV/0!</v>
          </cell>
          <cell r="AH329" t="e">
            <v>#DIV/0!</v>
          </cell>
          <cell r="AI329" t="e">
            <v>#DIV/0!</v>
          </cell>
          <cell r="AJ329" t="e">
            <v>#DIV/0!</v>
          </cell>
          <cell r="AK329" t="e">
            <v>#DIV/0!</v>
          </cell>
          <cell r="AL329" t="e">
            <v>#DIV/0!</v>
          </cell>
          <cell r="AM329" t="e">
            <v>#DIV/0!</v>
          </cell>
          <cell r="AN329" t="e">
            <v>#DIV/0!</v>
          </cell>
          <cell r="AO329" t="e">
            <v>#DIV/0!</v>
          </cell>
          <cell r="AP329" t="e">
            <v>#DIV/0!</v>
          </cell>
          <cell r="AQ329" t="e">
            <v>#DIV/0!</v>
          </cell>
          <cell r="AR329" t="e">
            <v>#DIV/0!</v>
          </cell>
          <cell r="AS329" t="e">
            <v>#DIV/0!</v>
          </cell>
          <cell r="AT329" t="e">
            <v>#DIV/0!</v>
          </cell>
          <cell r="AU329" t="e">
            <v>#DIV/0!</v>
          </cell>
          <cell r="AV329" t="e">
            <v>#DIV/0!</v>
          </cell>
          <cell r="AW329" t="e">
            <v>#DIV/0!</v>
          </cell>
          <cell r="AX329" t="e">
            <v>#DIV/0!</v>
          </cell>
          <cell r="AY329" t="e">
            <v>#DIV/0!</v>
          </cell>
          <cell r="AZ329" t="e">
            <v>#DIV/0!</v>
          </cell>
          <cell r="BA329" t="e">
            <v>#DIV/0!</v>
          </cell>
          <cell r="BB329">
            <v>0.13955699742700531</v>
          </cell>
          <cell r="BC329">
            <v>0.15794658493870392</v>
          </cell>
          <cell r="BD329">
            <v>0.18062695816239996</v>
          </cell>
          <cell r="BE329">
            <v>0.18583029441577051</v>
          </cell>
          <cell r="BF329">
            <v>0.19190334630485084</v>
          </cell>
          <cell r="BG329">
            <v>0.19353910974022717</v>
          </cell>
          <cell r="BH329">
            <v>0.19357985194693567</v>
          </cell>
          <cell r="BI329">
            <v>0.19913049218076098</v>
          </cell>
          <cell r="BJ329">
            <v>0.1933132515123602</v>
          </cell>
          <cell r="BK329">
            <v>0.18768787103864562</v>
          </cell>
          <cell r="BL329">
            <v>0.19109780516198088</v>
          </cell>
          <cell r="BM329">
            <v>0.19156116508019552</v>
          </cell>
          <cell r="BN329">
            <v>0.13955699742700531</v>
          </cell>
          <cell r="BO329">
            <v>0.1755598414229077</v>
          </cell>
          <cell r="BP329">
            <v>0.21967305789796068</v>
          </cell>
          <cell r="BQ329">
            <v>0.19654312188168183</v>
          </cell>
          <cell r="BR329">
            <v>0.20954314720812167</v>
          </cell>
          <cell r="BS329">
            <v>0.2015019829550258</v>
          </cell>
          <cell r="BT329">
            <v>0.19387280840299345</v>
          </cell>
          <cell r="BU329">
            <v>0.24368923527978006</v>
          </cell>
          <cell r="BV329">
            <v>0.147625420773005</v>
          </cell>
          <cell r="BW329">
            <v>0.14161442862758894</v>
          </cell>
          <cell r="BX329">
            <v>0.22145983417368356</v>
          </cell>
          <cell r="BY329">
            <v>0.19528276525189836</v>
          </cell>
          <cell r="BZ329">
            <v>0.17367397572587681</v>
          </cell>
          <cell r="CA329">
            <v>0.1923396615353925</v>
          </cell>
          <cell r="CB329">
            <v>0.19366668104749993</v>
          </cell>
          <cell r="CC329">
            <v>0.18385785779061573</v>
          </cell>
          <cell r="CD329">
            <v>0.18860046480482137</v>
          </cell>
          <cell r="CE329">
            <v>0.18277881424420553</v>
          </cell>
          <cell r="CF329">
            <v>0.18249138956589955</v>
          </cell>
          <cell r="CG329">
            <v>0.17961283456214142</v>
          </cell>
          <cell r="CH329">
            <v>0.17391440728698959</v>
          </cell>
          <cell r="CI329">
            <v>0.1752196078570134</v>
          </cell>
          <cell r="CJ329">
            <v>0.17154163988307741</v>
          </cell>
          <cell r="CK329">
            <v>0.16517002160687902</v>
          </cell>
          <cell r="CL329">
            <v>0.17367397572587681</v>
          </cell>
          <cell r="CM329">
            <v>0.21069638617778944</v>
          </cell>
          <cell r="CN329">
            <v>0.19611817455930236</v>
          </cell>
          <cell r="CO329">
            <v>0.14937822262663039</v>
          </cell>
          <cell r="CP329">
            <v>0.20559735179055053</v>
          </cell>
          <cell r="CQ329">
            <v>0.16041079256206561</v>
          </cell>
          <cell r="CR329">
            <v>0.18060564385374403</v>
          </cell>
          <cell r="CS329">
            <v>0.1475107702451865</v>
          </cell>
          <cell r="CT329">
            <v>0.12699881829794027</v>
          </cell>
          <cell r="CU329">
            <v>0.18533614230813769</v>
          </cell>
          <cell r="CV329">
            <v>0.14483694734252983</v>
          </cell>
          <cell r="CW329">
            <v>8.0528856269129909E-2</v>
          </cell>
          <cell r="CX329">
            <v>0.100391302432323</v>
          </cell>
          <cell r="CY329">
            <v>9.5910517893162822E-2</v>
          </cell>
          <cell r="CZ329">
            <v>0.11208540949198398</v>
          </cell>
          <cell r="DA329">
            <v>0.11222538589949531</v>
          </cell>
          <cell r="DB329">
            <v>0.10527566230997165</v>
          </cell>
          <cell r="DC329">
            <v>9.1225997131770431E-2</v>
          </cell>
          <cell r="DD329">
            <v>8.1765640439353887E-2</v>
          </cell>
          <cell r="DE329">
            <v>7.9850858058148955E-2</v>
          </cell>
          <cell r="DF329">
            <v>8.5447860867773409E-2</v>
          </cell>
          <cell r="DG329">
            <v>8.7263611863659038E-2</v>
          </cell>
          <cell r="DH329">
            <v>8.6683719486745053E-2</v>
          </cell>
          <cell r="DI329">
            <v>9.9833527182028856E-2</v>
          </cell>
          <cell r="DJ329">
            <v>0.100391302432323</v>
          </cell>
          <cell r="DK329">
            <v>9.2288085542880469E-2</v>
          </cell>
          <cell r="DL329">
            <v>0.13654164241530062</v>
          </cell>
          <cell r="DM329">
            <v>0.11271617328323452</v>
          </cell>
          <cell r="DN329">
            <v>8.5676043181630093E-2</v>
          </cell>
          <cell r="DO329">
            <v>1.7700278990450489E-2</v>
          </cell>
          <cell r="DP329">
            <v>1.7424001956815441E-2</v>
          </cell>
          <cell r="DQ329">
            <v>6.2551170787620916E-2</v>
          </cell>
          <cell r="DR329">
            <v>0.12928995973669125</v>
          </cell>
          <cell r="DS329">
            <v>9.9929342888866651E-2</v>
          </cell>
          <cell r="DT329">
            <v>8.2237640095095349E-2</v>
          </cell>
          <cell r="DU329">
            <v>0.18985934925075745</v>
          </cell>
          <cell r="DV329" t="e">
            <v>#DIV/0!</v>
          </cell>
          <cell r="DW329" t="e">
            <v>#DIV/0!</v>
          </cell>
          <cell r="DX329" t="e">
            <v>#DIV/0!</v>
          </cell>
          <cell r="DY329" t="e">
            <v>#DIV/0!</v>
          </cell>
        </row>
        <row r="330">
          <cell r="A330" t="str">
            <v>CE-SERVICE-220</v>
          </cell>
          <cell r="B330" t="str">
            <v>CE</v>
          </cell>
          <cell r="C330" t="str">
            <v>SERVICE</v>
          </cell>
          <cell r="D330">
            <v>220</v>
          </cell>
          <cell r="E330" t="str">
            <v>Spese Generali</v>
          </cell>
          <cell r="R330">
            <v>0</v>
          </cell>
          <cell r="S330">
            <v>0</v>
          </cell>
          <cell r="T330">
            <v>0</v>
          </cell>
          <cell r="U330">
            <v>0</v>
          </cell>
          <cell r="V330">
            <v>0</v>
          </cell>
          <cell r="W330">
            <v>0</v>
          </cell>
          <cell r="X330">
            <v>0</v>
          </cell>
          <cell r="Y330">
            <v>0</v>
          </cell>
          <cell r="Z330">
            <v>0</v>
          </cell>
          <cell r="AA330">
            <v>0</v>
          </cell>
          <cell r="AB330">
            <v>0</v>
          </cell>
          <cell r="AC330">
            <v>0</v>
          </cell>
          <cell r="AP330">
            <v>0</v>
          </cell>
          <cell r="AQ330">
            <v>0</v>
          </cell>
          <cell r="AR330">
            <v>0</v>
          </cell>
          <cell r="AS330">
            <v>0</v>
          </cell>
          <cell r="AT330">
            <v>0</v>
          </cell>
          <cell r="AU330">
            <v>0</v>
          </cell>
          <cell r="AV330">
            <v>0</v>
          </cell>
          <cell r="AW330">
            <v>0</v>
          </cell>
          <cell r="AX330">
            <v>0</v>
          </cell>
          <cell r="AY330">
            <v>0</v>
          </cell>
          <cell r="AZ330">
            <v>0</v>
          </cell>
          <cell r="BA330">
            <v>0</v>
          </cell>
          <cell r="BB330">
            <v>-0.1489</v>
          </cell>
          <cell r="BC330">
            <v>-0.30202800000000002</v>
          </cell>
          <cell r="BD330">
            <v>-0.47165499999999999</v>
          </cell>
          <cell r="BE330">
            <v>-0.65011099999999999</v>
          </cell>
          <cell r="BF330">
            <v>-0.84670000000000001</v>
          </cell>
          <cell r="BG330">
            <v>-0.99985400000000002</v>
          </cell>
          <cell r="BH330">
            <v>-1.1451279999999999</v>
          </cell>
          <cell r="BI330">
            <v>-1.286996</v>
          </cell>
          <cell r="BJ330">
            <v>-1.4612000000000001</v>
          </cell>
          <cell r="BK330">
            <v>-1.6367</v>
          </cell>
          <cell r="BL330">
            <v>-1.81609</v>
          </cell>
          <cell r="BM330">
            <v>-2.0872425500000005</v>
          </cell>
          <cell r="BN330">
            <v>-0.1489</v>
          </cell>
          <cell r="BO330">
            <v>-0.15312800000000001</v>
          </cell>
          <cell r="BP330">
            <v>-0.16962699999999997</v>
          </cell>
          <cell r="BQ330">
            <v>-0.178456</v>
          </cell>
          <cell r="BR330">
            <v>-0.19658900000000001</v>
          </cell>
          <cell r="BS330">
            <v>-0.15315400000000001</v>
          </cell>
          <cell r="BT330">
            <v>-0.1452739999999999</v>
          </cell>
          <cell r="BU330">
            <v>-0.14186800000000011</v>
          </cell>
          <cell r="BV330">
            <v>-0.17420400000000003</v>
          </cell>
          <cell r="BW330">
            <v>-0.17549999999999999</v>
          </cell>
          <cell r="BX330">
            <v>-0.17938999999999994</v>
          </cell>
          <cell r="BY330">
            <v>-0.27115255000000049</v>
          </cell>
          <cell r="BZ330">
            <v>-0.1457</v>
          </cell>
          <cell r="CA330">
            <v>-0.31659999999999999</v>
          </cell>
          <cell r="CB330">
            <v>-0.48570000000000002</v>
          </cell>
          <cell r="CC330">
            <v>-0.63549999999999995</v>
          </cell>
          <cell r="CD330">
            <v>-0.73809999999999998</v>
          </cell>
          <cell r="CE330">
            <v>-0.89589799999999997</v>
          </cell>
          <cell r="CF330">
            <v>-1.0347980000000001</v>
          </cell>
          <cell r="CG330">
            <v>-1.133211</v>
          </cell>
          <cell r="CH330">
            <v>-1.2768699999999999</v>
          </cell>
          <cell r="CI330">
            <v>-1.4266080000000001</v>
          </cell>
          <cell r="CJ330">
            <v>-1.582001</v>
          </cell>
          <cell r="CK330">
            <v>-1.714038</v>
          </cell>
          <cell r="CL330">
            <v>-0.1457</v>
          </cell>
          <cell r="CM330">
            <v>-0.1709</v>
          </cell>
          <cell r="CN330">
            <v>-0.16910000000000003</v>
          </cell>
          <cell r="CO330">
            <v>-0.14979999999999993</v>
          </cell>
          <cell r="CP330">
            <v>-0.10260000000000002</v>
          </cell>
          <cell r="CQ330">
            <v>-0.15779799999999999</v>
          </cell>
          <cell r="CR330">
            <v>-0.13890000000000013</v>
          </cell>
          <cell r="CS330">
            <v>-9.8412999999999862E-2</v>
          </cell>
          <cell r="CT330">
            <v>-0.14365899999999998</v>
          </cell>
          <cell r="CU330">
            <v>-0.14973800000000015</v>
          </cell>
          <cell r="CV330">
            <v>-0.15539299999999989</v>
          </cell>
          <cell r="CW330">
            <v>-0.13203699999999996</v>
          </cell>
          <cell r="CX330">
            <v>-0.14114399999999999</v>
          </cell>
          <cell r="CY330">
            <v>-0.30159200000000003</v>
          </cell>
          <cell r="CZ330">
            <v>-0.48898999999999998</v>
          </cell>
          <cell r="DA330">
            <v>-0.64321499999999998</v>
          </cell>
          <cell r="DB330">
            <v>-0.83111699999999999</v>
          </cell>
          <cell r="DC330">
            <v>-1.0672550000000001</v>
          </cell>
          <cell r="DD330">
            <v>-1.3121119999999999</v>
          </cell>
          <cell r="DE330">
            <v>-1.408012</v>
          </cell>
          <cell r="DF330">
            <v>-1.5023120000000001</v>
          </cell>
          <cell r="DG330">
            <v>-1.6414120000000001</v>
          </cell>
          <cell r="DH330">
            <v>-1.7717120000000002</v>
          </cell>
          <cell r="DI330">
            <v>-1.9150120000000002</v>
          </cell>
          <cell r="DJ330">
            <v>-0.14114399999999999</v>
          </cell>
          <cell r="DK330">
            <v>-0.16044800000000004</v>
          </cell>
          <cell r="DL330">
            <v>-0.18739799999999995</v>
          </cell>
          <cell r="DM330">
            <v>-0.154225</v>
          </cell>
          <cell r="DN330">
            <v>-0.18790200000000001</v>
          </cell>
          <cell r="DO330">
            <v>-0.23613800000000007</v>
          </cell>
          <cell r="DP330">
            <v>-0.24485699999999988</v>
          </cell>
          <cell r="DQ330">
            <v>-9.5900000000000096E-2</v>
          </cell>
          <cell r="DR330">
            <v>-9.430000000000005E-2</v>
          </cell>
          <cell r="DS330">
            <v>-0.1391</v>
          </cell>
          <cell r="DT330">
            <v>-0.13030000000000008</v>
          </cell>
          <cell r="DU330">
            <v>-0.14329999999999998</v>
          </cell>
        </row>
        <row r="331">
          <cell r="A331" t="str">
            <v>CE-SERVICE-230</v>
          </cell>
          <cell r="B331" t="str">
            <v>CE</v>
          </cell>
          <cell r="C331" t="str">
            <v>SERVICE</v>
          </cell>
          <cell r="D331">
            <v>230</v>
          </cell>
          <cell r="E331" t="str">
            <v>Risultato Operativo pre IAS</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0</v>
          </cell>
          <cell r="X331">
            <v>0</v>
          </cell>
          <cell r="Y331">
            <v>0</v>
          </cell>
          <cell r="Z331">
            <v>0</v>
          </cell>
          <cell r="AA331">
            <v>0</v>
          </cell>
          <cell r="AB331">
            <v>0</v>
          </cell>
          <cell r="AC331">
            <v>0</v>
          </cell>
          <cell r="AD331">
            <v>0</v>
          </cell>
          <cell r="AE331">
            <v>0</v>
          </cell>
          <cell r="AF331">
            <v>0</v>
          </cell>
          <cell r="AG331">
            <v>0</v>
          </cell>
          <cell r="AH331">
            <v>0</v>
          </cell>
          <cell r="AI331">
            <v>0</v>
          </cell>
          <cell r="AJ331">
            <v>0</v>
          </cell>
          <cell r="AK331">
            <v>0</v>
          </cell>
          <cell r="AL331">
            <v>0</v>
          </cell>
          <cell r="AM331">
            <v>0</v>
          </cell>
          <cell r="AN331">
            <v>0</v>
          </cell>
          <cell r="AO331">
            <v>0</v>
          </cell>
          <cell r="AP331">
            <v>0</v>
          </cell>
          <cell r="AQ331">
            <v>0</v>
          </cell>
          <cell r="AR331">
            <v>0</v>
          </cell>
          <cell r="AS331">
            <v>0</v>
          </cell>
          <cell r="AT331">
            <v>0</v>
          </cell>
          <cell r="AU331">
            <v>0</v>
          </cell>
          <cell r="AV331">
            <v>0</v>
          </cell>
          <cell r="AW331">
            <v>0</v>
          </cell>
          <cell r="AX331">
            <v>0</v>
          </cell>
          <cell r="AY331">
            <v>0</v>
          </cell>
          <cell r="AZ331">
            <v>0</v>
          </cell>
          <cell r="BA331">
            <v>0</v>
          </cell>
          <cell r="BB331">
            <v>0.10060000000000011</v>
          </cell>
          <cell r="BC331">
            <v>0.27517199999999958</v>
          </cell>
          <cell r="BD331">
            <v>0.57184500000000082</v>
          </cell>
          <cell r="BE331">
            <v>0.94488899999999976</v>
          </cell>
          <cell r="BF331">
            <v>1.3674999999999995</v>
          </cell>
          <cell r="BG331">
            <v>1.6919460000000015</v>
          </cell>
          <cell r="BH331">
            <v>1.9216730000000009</v>
          </cell>
          <cell r="BI331">
            <v>2.2607239999999997</v>
          </cell>
          <cell r="BJ331">
            <v>2.4213999999999984</v>
          </cell>
          <cell r="BK331">
            <v>2.5931720000000018</v>
          </cell>
          <cell r="BL331">
            <v>2.9743149999999972</v>
          </cell>
          <cell r="BM331">
            <v>3.3126561199999967</v>
          </cell>
          <cell r="BN331">
            <v>0.10060000000000011</v>
          </cell>
          <cell r="BO331">
            <v>0.17457199999999948</v>
          </cell>
          <cell r="BP331">
            <v>0.29667300000000119</v>
          </cell>
          <cell r="BQ331">
            <v>0.37304399999999921</v>
          </cell>
          <cell r="BR331">
            <v>0.42261099999999951</v>
          </cell>
          <cell r="BS331">
            <v>0.32444600000000223</v>
          </cell>
          <cell r="BT331">
            <v>0.22972699999999935</v>
          </cell>
          <cell r="BU331">
            <v>0.33905099999999877</v>
          </cell>
          <cell r="BV331">
            <v>0.16067599999999838</v>
          </cell>
          <cell r="BW331">
            <v>0.17177200000000459</v>
          </cell>
          <cell r="BX331">
            <v>0.3811429999999949</v>
          </cell>
          <cell r="BY331">
            <v>0.33834111999999872</v>
          </cell>
          <cell r="BZ331">
            <v>0.11330000000000012</v>
          </cell>
          <cell r="CA331">
            <v>0.26190000000000002</v>
          </cell>
          <cell r="CB331">
            <v>0.41210000000000013</v>
          </cell>
          <cell r="CC331">
            <v>0.45930000000000049</v>
          </cell>
          <cell r="CD331">
            <v>0.69830000000000014</v>
          </cell>
          <cell r="CE331">
            <v>0.8584710000000001</v>
          </cell>
          <cell r="CF331">
            <v>0.98379199999999956</v>
          </cell>
          <cell r="CG331">
            <v>1.0316879999999984</v>
          </cell>
          <cell r="CH331">
            <v>1.0739540000000003</v>
          </cell>
          <cell r="CI331">
            <v>1.2474299999999998</v>
          </cell>
          <cell r="CJ331">
            <v>1.3964650000000014</v>
          </cell>
          <cell r="CK331">
            <v>1.3696829999999989</v>
          </cell>
          <cell r="CL331">
            <v>0.11330000000000012</v>
          </cell>
          <cell r="CM331">
            <v>0.14859999999999984</v>
          </cell>
          <cell r="CN331">
            <v>0.15020000000000011</v>
          </cell>
          <cell r="CO331">
            <v>4.7200000000000297E-2</v>
          </cell>
          <cell r="CP331">
            <v>0.23899999999999971</v>
          </cell>
          <cell r="CQ331">
            <v>0.16017099999999995</v>
          </cell>
          <cell r="CR331">
            <v>0.12532099999999957</v>
          </cell>
          <cell r="CS331">
            <v>4.7895999999998939E-2</v>
          </cell>
          <cell r="CT331">
            <v>4.2266000000001691E-2</v>
          </cell>
          <cell r="CU331">
            <v>0.17347599999999952</v>
          </cell>
          <cell r="CV331">
            <v>0.14903500000000158</v>
          </cell>
          <cell r="CW331">
            <v>-2.6782000000002748E-2</v>
          </cell>
          <cell r="CX331">
            <v>-1.5816000000000136E-2</v>
          </cell>
          <cell r="CY331">
            <v>-3.3751999999999838E-2</v>
          </cell>
          <cell r="CZ331">
            <v>3.1039000000000094E-2</v>
          </cell>
          <cell r="DA331">
            <v>2.596500000000046E-2</v>
          </cell>
          <cell r="DB331">
            <v>1.9210000000000615E-2</v>
          </cell>
          <cell r="DC331">
            <v>-0.18960900000000058</v>
          </cell>
          <cell r="DD331">
            <v>-0.4098190000000006</v>
          </cell>
          <cell r="DE331">
            <v>-0.42931900000000067</v>
          </cell>
          <cell r="DF331">
            <v>-0.32131899999999969</v>
          </cell>
          <cell r="DG331">
            <v>-0.26241899999999929</v>
          </cell>
          <cell r="DH331">
            <v>-0.2232189999999985</v>
          </cell>
          <cell r="DI331">
            <v>0.12888100000000313</v>
          </cell>
          <cell r="DJ331">
            <v>-1.5816000000000136E-2</v>
          </cell>
          <cell r="DK331">
            <v>-1.7935999999999647E-2</v>
          </cell>
          <cell r="DL331">
            <v>6.4790999999999932E-2</v>
          </cell>
          <cell r="DM331">
            <v>-5.0739999999996344E-3</v>
          </cell>
          <cell r="DN331">
            <v>-6.7549999999999555E-3</v>
          </cell>
          <cell r="DO331">
            <v>-0.208819000000001</v>
          </cell>
          <cell r="DP331">
            <v>-0.22021000000000029</v>
          </cell>
          <cell r="DQ331">
            <v>-1.9499999999999851E-2</v>
          </cell>
          <cell r="DR331">
            <v>0.10800000000000076</v>
          </cell>
          <cell r="DS331">
            <v>5.8900000000000452E-2</v>
          </cell>
          <cell r="DT331">
            <v>3.9200000000001067E-2</v>
          </cell>
          <cell r="DU331">
            <v>0.35210000000000163</v>
          </cell>
          <cell r="DV331">
            <v>0</v>
          </cell>
          <cell r="DW331">
            <v>0</v>
          </cell>
          <cell r="DX331">
            <v>0</v>
          </cell>
          <cell r="DY331">
            <v>0</v>
          </cell>
        </row>
        <row r="332">
          <cell r="A332" t="str">
            <v>CE-SERVICE-240</v>
          </cell>
          <cell r="B332" t="str">
            <v>CE</v>
          </cell>
          <cell r="C332" t="str">
            <v>SERVICE</v>
          </cell>
          <cell r="D332">
            <v>240</v>
          </cell>
          <cell r="E332" t="str">
            <v>RO % pre-IAS</v>
          </cell>
          <cell r="F332" t="e">
            <v>#DIV/0!</v>
          </cell>
          <cell r="G332" t="e">
            <v>#DIV/0!</v>
          </cell>
          <cell r="H332" t="e">
            <v>#DIV/0!</v>
          </cell>
          <cell r="I332" t="e">
            <v>#DIV/0!</v>
          </cell>
          <cell r="J332" t="e">
            <v>#DIV/0!</v>
          </cell>
          <cell r="K332" t="e">
            <v>#DIV/0!</v>
          </cell>
          <cell r="L332" t="e">
            <v>#DIV/0!</v>
          </cell>
          <cell r="M332" t="e">
            <v>#DIV/0!</v>
          </cell>
          <cell r="N332" t="e">
            <v>#DIV/0!</v>
          </cell>
          <cell r="O332" t="e">
            <v>#DIV/0!</v>
          </cell>
          <cell r="P332" t="e">
            <v>#DIV/0!</v>
          </cell>
          <cell r="Q332" t="e">
            <v>#DIV/0!</v>
          </cell>
          <cell r="R332" t="e">
            <v>#DIV/0!</v>
          </cell>
          <cell r="S332" t="e">
            <v>#DIV/0!</v>
          </cell>
          <cell r="T332" t="e">
            <v>#DIV/0!</v>
          </cell>
          <cell r="U332" t="e">
            <v>#DIV/0!</v>
          </cell>
          <cell r="V332" t="e">
            <v>#DIV/0!</v>
          </cell>
          <cell r="W332" t="e">
            <v>#DIV/0!</v>
          </cell>
          <cell r="X332" t="e">
            <v>#DIV/0!</v>
          </cell>
          <cell r="Y332" t="e">
            <v>#DIV/0!</v>
          </cell>
          <cell r="Z332" t="e">
            <v>#DIV/0!</v>
          </cell>
          <cell r="AA332" t="e">
            <v>#DIV/0!</v>
          </cell>
          <cell r="AB332" t="e">
            <v>#DIV/0!</v>
          </cell>
          <cell r="AC332" t="e">
            <v>#DIV/0!</v>
          </cell>
          <cell r="AD332" t="e">
            <v>#DIV/0!</v>
          </cell>
          <cell r="AE332" t="e">
            <v>#DIV/0!</v>
          </cell>
          <cell r="AF332" t="e">
            <v>#DIV/0!</v>
          </cell>
          <cell r="AG332" t="e">
            <v>#DIV/0!</v>
          </cell>
          <cell r="AH332" t="e">
            <v>#DIV/0!</v>
          </cell>
          <cell r="AI332" t="e">
            <v>#DIV/0!</v>
          </cell>
          <cell r="AJ332" t="e">
            <v>#DIV/0!</v>
          </cell>
          <cell r="AK332" t="e">
            <v>#DIV/0!</v>
          </cell>
          <cell r="AL332" t="e">
            <v>#DIV/0!</v>
          </cell>
          <cell r="AM332" t="e">
            <v>#DIV/0!</v>
          </cell>
          <cell r="AN332" t="e">
            <v>#DIV/0!</v>
          </cell>
          <cell r="AO332" t="e">
            <v>#DIV/0!</v>
          </cell>
          <cell r="AP332" t="e">
            <v>#DIV/0!</v>
          </cell>
          <cell r="AQ332" t="e">
            <v>#DIV/0!</v>
          </cell>
          <cell r="AR332" t="e">
            <v>#DIV/0!</v>
          </cell>
          <cell r="AS332" t="e">
            <v>#DIV/0!</v>
          </cell>
          <cell r="AT332" t="e">
            <v>#DIV/0!</v>
          </cell>
          <cell r="AU332" t="e">
            <v>#DIV/0!</v>
          </cell>
          <cell r="AV332" t="e">
            <v>#DIV/0!</v>
          </cell>
          <cell r="AW332" t="e">
            <v>#DIV/0!</v>
          </cell>
          <cell r="AX332" t="e">
            <v>#DIV/0!</v>
          </cell>
          <cell r="AY332" t="e">
            <v>#DIV/0!</v>
          </cell>
          <cell r="AZ332" t="e">
            <v>#DIV/0!</v>
          </cell>
          <cell r="BA332" t="e">
            <v>#DIV/0!</v>
          </cell>
          <cell r="BB332">
            <v>5.6270276317261496E-2</v>
          </cell>
          <cell r="BC332">
            <v>7.5298817863397441E-2</v>
          </cell>
          <cell r="BD332">
            <v>9.8984784753596233E-2</v>
          </cell>
          <cell r="BE332">
            <v>0.11008714800013979</v>
          </cell>
          <cell r="BF332">
            <v>0.11852038030524951</v>
          </cell>
          <cell r="BG332">
            <v>0.12165009382886488</v>
          </cell>
          <cell r="BH332">
            <v>0.12129811319039734</v>
          </cell>
          <cell r="BI332">
            <v>0.12689250639984517</v>
          </cell>
          <cell r="BJ332">
            <v>0.12056063133261961</v>
          </cell>
          <cell r="BK332">
            <v>0.11506422225472232</v>
          </cell>
          <cell r="BL332">
            <v>0.11865073378145626</v>
          </cell>
          <cell r="BM332">
            <v>0.11751632847903787</v>
          </cell>
          <cell r="BN332">
            <v>5.6270276317261496E-2</v>
          </cell>
          <cell r="BO332">
            <v>9.3524054430515105E-2</v>
          </cell>
          <cell r="BP332">
            <v>0.13976209544448165</v>
          </cell>
          <cell r="BQ332">
            <v>0.13294511760513159</v>
          </cell>
          <cell r="BR332">
            <v>0.14301556683587124</v>
          </cell>
          <cell r="BS332">
            <v>0.13688549489494647</v>
          </cell>
          <cell r="BT332">
            <v>0.11876719970345263</v>
          </cell>
          <cell r="BU332">
            <v>0.17180248422467112</v>
          </cell>
          <cell r="BV332">
            <v>7.0830930805432471E-2</v>
          </cell>
          <cell r="BW332">
            <v>7.0047091715481055E-2</v>
          </cell>
          <cell r="BX332">
            <v>0.1505850067283459</v>
          </cell>
          <cell r="BY332">
            <v>0.1084050462936296</v>
          </cell>
          <cell r="BZ332">
            <v>7.5973982431435744E-2</v>
          </cell>
          <cell r="CA332">
            <v>8.7076503640655667E-2</v>
          </cell>
          <cell r="CB332">
            <v>8.8895120583286635E-2</v>
          </cell>
          <cell r="CC332">
            <v>7.7133644577301666E-2</v>
          </cell>
          <cell r="CD332">
            <v>9.1687346542193529E-2</v>
          </cell>
          <cell r="CE332">
            <v>8.9439742404840358E-2</v>
          </cell>
          <cell r="CF332">
            <v>8.8940086458278014E-2</v>
          </cell>
          <cell r="CG332">
            <v>8.5594942795828549E-2</v>
          </cell>
          <cell r="CH332">
            <v>7.9451321478550357E-2</v>
          </cell>
          <cell r="CI332">
            <v>8.1739375217956586E-2</v>
          </cell>
          <cell r="CJ332">
            <v>8.0427943827232493E-2</v>
          </cell>
          <cell r="CK332">
            <v>7.3362853093575833E-2</v>
          </cell>
          <cell r="CL332">
            <v>7.5973982431435744E-2</v>
          </cell>
          <cell r="CM332">
            <v>9.7995251912424072E-2</v>
          </cell>
          <cell r="CN332">
            <v>9.2254775505190179E-2</v>
          </cell>
          <cell r="CO332">
            <v>3.5790112223233458E-2</v>
          </cell>
          <cell r="CP332">
            <v>0.14384592235931368</v>
          </cell>
          <cell r="CQ332">
            <v>8.0803968485791411E-2</v>
          </cell>
          <cell r="CR332">
            <v>8.5661926544048361E-2</v>
          </cell>
          <cell r="CS332">
            <v>4.8289413854673009E-2</v>
          </cell>
          <cell r="CT332">
            <v>2.8870415781529702E-2</v>
          </cell>
          <cell r="CU332">
            <v>9.9473947981976132E-2</v>
          </cell>
          <cell r="CV332">
            <v>7.0906008800747822E-2</v>
          </cell>
          <cell r="CW332">
            <v>-2.0490464382690757E-2</v>
          </cell>
          <cell r="CX332">
            <v>-1.2669067082133568E-2</v>
          </cell>
          <cell r="CY332">
            <v>-1.2086214904159251E-2</v>
          </cell>
          <cell r="CZ332">
            <v>6.6900481035128828E-3</v>
          </cell>
          <cell r="DA332">
            <v>4.3544818208560406E-3</v>
          </cell>
          <cell r="DB332">
            <v>2.3783150164285254E-3</v>
          </cell>
          <cell r="DC332">
            <v>-1.9708709536826834E-2</v>
          </cell>
          <cell r="DD332">
            <v>-3.7137729095998356E-2</v>
          </cell>
          <cell r="DE332">
            <v>-3.5027828471917676E-2</v>
          </cell>
          <cell r="DF332">
            <v>-2.3248250587575073E-2</v>
          </cell>
          <cell r="DG332">
            <v>-1.6606052214659151E-2</v>
          </cell>
          <cell r="DH332">
            <v>-1.2495667193917953E-2</v>
          </cell>
          <cell r="DI332">
            <v>6.2951655574667326E-3</v>
          </cell>
          <cell r="DJ332">
            <v>-1.2669067082133568E-2</v>
          </cell>
          <cell r="DK332">
            <v>-1.1615015593753979E-2</v>
          </cell>
          <cell r="DL332">
            <v>3.5079521920978858E-2</v>
          </cell>
          <cell r="DM332">
            <v>-3.8345157809139018E-3</v>
          </cell>
          <cell r="DN332">
            <v>-3.1948730682368866E-3</v>
          </cell>
          <cell r="DO332">
            <v>-0.13529611473725336</v>
          </cell>
          <cell r="DP332">
            <v>-0.15567572000285623</v>
          </cell>
          <cell r="DQ332">
            <v>-1.5965285737677939E-2</v>
          </cell>
          <cell r="DR332">
            <v>6.9022815875248125E-2</v>
          </cell>
          <cell r="DS332">
            <v>2.9726456041183218E-2</v>
          </cell>
          <cell r="DT332">
            <v>1.9018970452671407E-2</v>
          </cell>
          <cell r="DU332">
            <v>0.13494040547273273</v>
          </cell>
        </row>
        <row r="333">
          <cell r="A333" t="str">
            <v>CE-SERVICE-250</v>
          </cell>
          <cell r="B333" t="str">
            <v>CE</v>
          </cell>
          <cell r="C333" t="str">
            <v>SERVICE</v>
          </cell>
          <cell r="D333">
            <v>250</v>
          </cell>
          <cell r="E333" t="str">
            <v>Poste Straordinarie</v>
          </cell>
          <cell r="R333">
            <v>0</v>
          </cell>
          <cell r="S333">
            <v>0</v>
          </cell>
          <cell r="T333">
            <v>0</v>
          </cell>
          <cell r="U333">
            <v>0</v>
          </cell>
          <cell r="V333">
            <v>0</v>
          </cell>
          <cell r="W333">
            <v>0</v>
          </cell>
          <cell r="X333">
            <v>0</v>
          </cell>
          <cell r="Y333">
            <v>0</v>
          </cell>
          <cell r="Z333">
            <v>0</v>
          </cell>
          <cell r="AA333">
            <v>0</v>
          </cell>
          <cell r="AB333">
            <v>0</v>
          </cell>
          <cell r="AC333">
            <v>0</v>
          </cell>
          <cell r="AP333">
            <v>0</v>
          </cell>
          <cell r="AQ333">
            <v>0</v>
          </cell>
          <cell r="AR333">
            <v>0</v>
          </cell>
          <cell r="AS333">
            <v>0</v>
          </cell>
          <cell r="AT333">
            <v>0</v>
          </cell>
          <cell r="AU333">
            <v>0</v>
          </cell>
          <cell r="AV333">
            <v>0</v>
          </cell>
          <cell r="AW333">
            <v>0</v>
          </cell>
          <cell r="AX333">
            <v>0</v>
          </cell>
          <cell r="AY333">
            <v>0</v>
          </cell>
          <cell r="AZ333">
            <v>0</v>
          </cell>
          <cell r="BA333">
            <v>0</v>
          </cell>
          <cell r="BB333">
            <v>0</v>
          </cell>
          <cell r="BC333">
            <v>-3.0275E-2</v>
          </cell>
          <cell r="BD333">
            <v>-4.0599000000000003E-2</v>
          </cell>
          <cell r="BE333">
            <v>-7.4121000000000006E-2</v>
          </cell>
          <cell r="BF333">
            <v>-8.9599999999999999E-2</v>
          </cell>
          <cell r="BG333">
            <v>-9.9900000000000003E-2</v>
          </cell>
          <cell r="BH333">
            <v>-0.10908900000000001</v>
          </cell>
          <cell r="BI333">
            <v>-0.123504</v>
          </cell>
          <cell r="BJ333">
            <v>-0.1358</v>
          </cell>
          <cell r="BK333">
            <v>-0.147396</v>
          </cell>
          <cell r="BL333">
            <v>-0.15943399999999999</v>
          </cell>
          <cell r="BM333">
            <v>-0.18755939999999999</v>
          </cell>
          <cell r="BN333">
            <v>0</v>
          </cell>
          <cell r="BO333">
            <v>-3.0275E-2</v>
          </cell>
          <cell r="BP333">
            <v>-1.0324000000000003E-2</v>
          </cell>
          <cell r="BQ333">
            <v>-3.3522000000000003E-2</v>
          </cell>
          <cell r="BR333">
            <v>-1.5478999999999993E-2</v>
          </cell>
          <cell r="BS333">
            <v>-1.0300000000000004E-2</v>
          </cell>
          <cell r="BT333">
            <v>-9.1890000000000027E-3</v>
          </cell>
          <cell r="BU333">
            <v>-1.4414999999999997E-2</v>
          </cell>
          <cell r="BV333">
            <v>-1.2296000000000001E-2</v>
          </cell>
          <cell r="BW333">
            <v>-1.1595999999999995E-2</v>
          </cell>
          <cell r="BX333">
            <v>-1.2037999999999993E-2</v>
          </cell>
          <cell r="BY333">
            <v>-2.8125399999999995E-2</v>
          </cell>
          <cell r="BZ333">
            <v>0</v>
          </cell>
          <cell r="CA333">
            <v>0</v>
          </cell>
          <cell r="CB333">
            <v>0</v>
          </cell>
          <cell r="CC333">
            <v>0</v>
          </cell>
          <cell r="CD333">
            <v>-4.9000000000000002E-2</v>
          </cell>
          <cell r="CE333">
            <v>-6.0703E-2</v>
          </cell>
          <cell r="CF333">
            <v>-6.9517999999999996E-2</v>
          </cell>
          <cell r="CG333">
            <v>-7.8491000000000005E-2</v>
          </cell>
          <cell r="CH333">
            <v>-8.7347999999999995E-2</v>
          </cell>
          <cell r="CI333">
            <v>-9.6573999999999993E-2</v>
          </cell>
          <cell r="CJ333">
            <v>-0.108069</v>
          </cell>
          <cell r="CK333">
            <v>-0.11634</v>
          </cell>
          <cell r="CL333">
            <v>0</v>
          </cell>
          <cell r="CM333">
            <v>0</v>
          </cell>
          <cell r="CN333">
            <v>0</v>
          </cell>
          <cell r="CO333">
            <v>0</v>
          </cell>
          <cell r="CP333">
            <v>-4.9000000000000002E-2</v>
          </cell>
          <cell r="CQ333">
            <v>-1.1702999999999998E-2</v>
          </cell>
          <cell r="CR333">
            <v>-8.8149999999999964E-3</v>
          </cell>
          <cell r="CS333">
            <v>-8.9730000000000087E-3</v>
          </cell>
          <cell r="CT333">
            <v>-8.8569999999999899E-3</v>
          </cell>
          <cell r="CU333">
            <v>-9.2259999999999981E-3</v>
          </cell>
          <cell r="CV333">
            <v>-1.1495000000000005E-2</v>
          </cell>
          <cell r="CW333">
            <v>-8.2710000000000006E-3</v>
          </cell>
          <cell r="CX333">
            <v>0</v>
          </cell>
          <cell r="CY333">
            <v>0</v>
          </cell>
          <cell r="CZ333">
            <v>0</v>
          </cell>
          <cell r="DA333">
            <v>0</v>
          </cell>
          <cell r="DB333">
            <v>0</v>
          </cell>
          <cell r="DC333">
            <v>0</v>
          </cell>
          <cell r="DD333">
            <v>0</v>
          </cell>
          <cell r="DE333">
            <v>0</v>
          </cell>
          <cell r="DF333">
            <v>0</v>
          </cell>
          <cell r="DG333">
            <v>0</v>
          </cell>
          <cell r="DH333">
            <v>0</v>
          </cell>
          <cell r="DI333">
            <v>0</v>
          </cell>
          <cell r="DJ333">
            <v>0</v>
          </cell>
          <cell r="DK333">
            <v>0</v>
          </cell>
          <cell r="DL333">
            <v>0</v>
          </cell>
          <cell r="DM333">
            <v>0</v>
          </cell>
          <cell r="DN333">
            <v>0</v>
          </cell>
          <cell r="DO333">
            <v>0</v>
          </cell>
          <cell r="DP333">
            <v>0</v>
          </cell>
          <cell r="DQ333">
            <v>0</v>
          </cell>
          <cell r="DR333">
            <v>0</v>
          </cell>
          <cell r="DS333">
            <v>0</v>
          </cell>
          <cell r="DT333">
            <v>0</v>
          </cell>
          <cell r="DU333">
            <v>0</v>
          </cell>
        </row>
        <row r="334">
          <cell r="A334" t="str">
            <v>CE-SERVICE-260</v>
          </cell>
          <cell r="B334" t="str">
            <v>CE</v>
          </cell>
          <cell r="C334" t="str">
            <v>SERVICE</v>
          </cell>
          <cell r="D334">
            <v>260</v>
          </cell>
          <cell r="E334" t="str">
            <v>Risultato Operativo</v>
          </cell>
          <cell r="F334">
            <v>0</v>
          </cell>
          <cell r="G334">
            <v>0</v>
          </cell>
          <cell r="H334">
            <v>0</v>
          </cell>
          <cell r="I334">
            <v>0</v>
          </cell>
          <cell r="J334">
            <v>0</v>
          </cell>
          <cell r="K334">
            <v>0</v>
          </cell>
          <cell r="L334">
            <v>0</v>
          </cell>
          <cell r="M334">
            <v>0</v>
          </cell>
          <cell r="N334">
            <v>0</v>
          </cell>
          <cell r="O334">
            <v>0</v>
          </cell>
          <cell r="P334">
            <v>0</v>
          </cell>
          <cell r="Q334">
            <v>0</v>
          </cell>
          <cell r="R334">
            <v>0</v>
          </cell>
          <cell r="S334">
            <v>0</v>
          </cell>
          <cell r="T334">
            <v>0</v>
          </cell>
          <cell r="U334">
            <v>0</v>
          </cell>
          <cell r="V334">
            <v>0</v>
          </cell>
          <cell r="W334">
            <v>0</v>
          </cell>
          <cell r="X334">
            <v>0</v>
          </cell>
          <cell r="Y334">
            <v>0</v>
          </cell>
          <cell r="Z334">
            <v>0</v>
          </cell>
          <cell r="AA334">
            <v>0</v>
          </cell>
          <cell r="AB334">
            <v>0</v>
          </cell>
          <cell r="AC334">
            <v>0</v>
          </cell>
          <cell r="AD334">
            <v>0</v>
          </cell>
          <cell r="AE334">
            <v>0</v>
          </cell>
          <cell r="AF334">
            <v>0</v>
          </cell>
          <cell r="AG334">
            <v>0</v>
          </cell>
          <cell r="AH334">
            <v>0</v>
          </cell>
          <cell r="AI334">
            <v>0</v>
          </cell>
          <cell r="AJ334">
            <v>0</v>
          </cell>
          <cell r="AK334">
            <v>0</v>
          </cell>
          <cell r="AL334">
            <v>0</v>
          </cell>
          <cell r="AM334">
            <v>0</v>
          </cell>
          <cell r="AN334">
            <v>0</v>
          </cell>
          <cell r="AO334">
            <v>0</v>
          </cell>
          <cell r="AP334">
            <v>0</v>
          </cell>
          <cell r="AQ334">
            <v>0</v>
          </cell>
          <cell r="AR334">
            <v>0</v>
          </cell>
          <cell r="AS334">
            <v>0</v>
          </cell>
          <cell r="AT334">
            <v>0</v>
          </cell>
          <cell r="AU334">
            <v>0</v>
          </cell>
          <cell r="AV334">
            <v>0</v>
          </cell>
          <cell r="AW334">
            <v>0</v>
          </cell>
          <cell r="AX334">
            <v>0</v>
          </cell>
          <cell r="AY334">
            <v>0</v>
          </cell>
          <cell r="AZ334">
            <v>0</v>
          </cell>
          <cell r="BA334">
            <v>0</v>
          </cell>
          <cell r="BB334">
            <v>0.10060000000000011</v>
          </cell>
          <cell r="BC334">
            <v>0.24489699999999959</v>
          </cell>
          <cell r="BD334">
            <v>0.53124600000000077</v>
          </cell>
          <cell r="BE334">
            <v>0.87076799999999976</v>
          </cell>
          <cell r="BF334">
            <v>1.2778999999999996</v>
          </cell>
          <cell r="BG334">
            <v>1.5920460000000014</v>
          </cell>
          <cell r="BH334">
            <v>1.8125840000000009</v>
          </cell>
          <cell r="BI334">
            <v>2.1372199999999997</v>
          </cell>
          <cell r="BJ334">
            <v>2.2855999999999983</v>
          </cell>
          <cell r="BK334">
            <v>2.4457760000000017</v>
          </cell>
          <cell r="BL334">
            <v>2.8148809999999971</v>
          </cell>
          <cell r="BM334">
            <v>3.1250967199999966</v>
          </cell>
          <cell r="BN334">
            <v>0.10060000000000011</v>
          </cell>
          <cell r="BO334">
            <v>0.14429699999999948</v>
          </cell>
          <cell r="BP334">
            <v>0.28634900000000119</v>
          </cell>
          <cell r="BQ334">
            <v>0.33952199999999921</v>
          </cell>
          <cell r="BR334">
            <v>0.40713199999999949</v>
          </cell>
          <cell r="BS334">
            <v>0.31414600000000226</v>
          </cell>
          <cell r="BT334">
            <v>0.22053799999999935</v>
          </cell>
          <cell r="BU334">
            <v>0.32463599999999876</v>
          </cell>
          <cell r="BV334">
            <v>0.14837999999999837</v>
          </cell>
          <cell r="BW334">
            <v>0.16017600000000459</v>
          </cell>
          <cell r="BX334">
            <v>0.36910499999999491</v>
          </cell>
          <cell r="BY334">
            <v>0.31021571999999875</v>
          </cell>
          <cell r="BZ334">
            <v>0.11330000000000012</v>
          </cell>
          <cell r="CA334">
            <v>0.26190000000000002</v>
          </cell>
          <cell r="CB334">
            <v>0.41210000000000013</v>
          </cell>
          <cell r="CC334">
            <v>0.45930000000000049</v>
          </cell>
          <cell r="CD334">
            <v>0.6493000000000001</v>
          </cell>
          <cell r="CE334">
            <v>0.79776800000000014</v>
          </cell>
          <cell r="CF334">
            <v>0.91427399999999959</v>
          </cell>
          <cell r="CG334">
            <v>0.95319699999999841</v>
          </cell>
          <cell r="CH334">
            <v>0.98660600000000032</v>
          </cell>
          <cell r="CI334">
            <v>1.1508559999999999</v>
          </cell>
          <cell r="CJ334">
            <v>1.2883960000000014</v>
          </cell>
          <cell r="CK334">
            <v>1.2533429999999988</v>
          </cell>
          <cell r="CL334">
            <v>0.11330000000000012</v>
          </cell>
          <cell r="CM334">
            <v>0.14859999999999984</v>
          </cell>
          <cell r="CN334">
            <v>0.15020000000000011</v>
          </cell>
          <cell r="CO334">
            <v>4.7200000000000297E-2</v>
          </cell>
          <cell r="CP334">
            <v>0.18999999999999972</v>
          </cell>
          <cell r="CQ334">
            <v>0.14846799999999996</v>
          </cell>
          <cell r="CR334">
            <v>0.11650599999999958</v>
          </cell>
          <cell r="CS334">
            <v>3.8922999999998931E-2</v>
          </cell>
          <cell r="CT334">
            <v>3.3409000000001701E-2</v>
          </cell>
          <cell r="CU334">
            <v>0.16424999999999951</v>
          </cell>
          <cell r="CV334">
            <v>0.13754000000000158</v>
          </cell>
          <cell r="CW334">
            <v>-3.5053000000002749E-2</v>
          </cell>
          <cell r="CX334">
            <v>-1.5816000000000136E-2</v>
          </cell>
          <cell r="CY334">
            <v>-3.3751999999999838E-2</v>
          </cell>
          <cell r="CZ334">
            <v>3.1039000000000094E-2</v>
          </cell>
          <cell r="DA334">
            <v>2.596500000000046E-2</v>
          </cell>
          <cell r="DB334">
            <v>1.9210000000000615E-2</v>
          </cell>
          <cell r="DC334">
            <v>-0.18960900000000058</v>
          </cell>
          <cell r="DD334">
            <v>-0.4098190000000006</v>
          </cell>
          <cell r="DE334">
            <v>-0.42931900000000067</v>
          </cell>
          <cell r="DF334">
            <v>-0.32131899999999969</v>
          </cell>
          <cell r="DG334">
            <v>-0.26241899999999929</v>
          </cell>
          <cell r="DH334">
            <v>-0.2232189999999985</v>
          </cell>
          <cell r="DI334">
            <v>0.12888100000000313</v>
          </cell>
          <cell r="DJ334">
            <v>-1.5816000000000136E-2</v>
          </cell>
          <cell r="DK334">
            <v>-1.7935999999999647E-2</v>
          </cell>
          <cell r="DL334">
            <v>6.4790999999999932E-2</v>
          </cell>
          <cell r="DM334">
            <v>-5.0739999999996344E-3</v>
          </cell>
          <cell r="DN334">
            <v>-6.7549999999999555E-3</v>
          </cell>
          <cell r="DO334">
            <v>-0.208819000000001</v>
          </cell>
          <cell r="DP334">
            <v>-0.22021000000000029</v>
          </cell>
          <cell r="DQ334">
            <v>-1.9499999999999851E-2</v>
          </cell>
          <cell r="DR334">
            <v>0.10800000000000076</v>
          </cell>
          <cell r="DS334">
            <v>5.8900000000000452E-2</v>
          </cell>
          <cell r="DT334">
            <v>3.9200000000001067E-2</v>
          </cell>
          <cell r="DU334">
            <v>0.35210000000000163</v>
          </cell>
        </row>
        <row r="335">
          <cell r="A335" t="str">
            <v>CE-SERVICE-270</v>
          </cell>
          <cell r="B335" t="str">
            <v>CE</v>
          </cell>
          <cell r="C335" t="str">
            <v>SERVICE</v>
          </cell>
          <cell r="D335">
            <v>270</v>
          </cell>
          <cell r="E335" t="str">
            <v>RO%</v>
          </cell>
          <cell r="F335" t="e">
            <v>#DIV/0!</v>
          </cell>
          <cell r="G335" t="e">
            <v>#DIV/0!</v>
          </cell>
          <cell r="H335" t="e">
            <v>#DIV/0!</v>
          </cell>
          <cell r="I335" t="e">
            <v>#DIV/0!</v>
          </cell>
          <cell r="J335" t="e">
            <v>#DIV/0!</v>
          </cell>
          <cell r="K335" t="e">
            <v>#DIV/0!</v>
          </cell>
          <cell r="L335" t="e">
            <v>#DIV/0!</v>
          </cell>
          <cell r="M335" t="e">
            <v>#DIV/0!</v>
          </cell>
          <cell r="N335" t="e">
            <v>#DIV/0!</v>
          </cell>
          <cell r="O335" t="e">
            <v>#DIV/0!</v>
          </cell>
          <cell r="P335" t="e">
            <v>#DIV/0!</v>
          </cell>
          <cell r="Q335" t="e">
            <v>#DIV/0!</v>
          </cell>
          <cell r="R335" t="e">
            <v>#DIV/0!</v>
          </cell>
          <cell r="S335" t="e">
            <v>#DIV/0!</v>
          </cell>
          <cell r="T335" t="e">
            <v>#DIV/0!</v>
          </cell>
          <cell r="U335" t="e">
            <v>#DIV/0!</v>
          </cell>
          <cell r="V335" t="e">
            <v>#DIV/0!</v>
          </cell>
          <cell r="W335" t="e">
            <v>#DIV/0!</v>
          </cell>
          <cell r="X335" t="e">
            <v>#DIV/0!</v>
          </cell>
          <cell r="Y335" t="e">
            <v>#DIV/0!</v>
          </cell>
          <cell r="Z335" t="e">
            <v>#DIV/0!</v>
          </cell>
          <cell r="AA335" t="e">
            <v>#DIV/0!</v>
          </cell>
          <cell r="AB335" t="e">
            <v>#DIV/0!</v>
          </cell>
          <cell r="AC335" t="e">
            <v>#DIV/0!</v>
          </cell>
          <cell r="AD335" t="e">
            <v>#DIV/0!</v>
          </cell>
          <cell r="AE335" t="e">
            <v>#DIV/0!</v>
          </cell>
          <cell r="AF335" t="e">
            <v>#DIV/0!</v>
          </cell>
          <cell r="AG335" t="e">
            <v>#DIV/0!</v>
          </cell>
          <cell r="AH335" t="e">
            <v>#DIV/0!</v>
          </cell>
          <cell r="AI335" t="e">
            <v>#DIV/0!</v>
          </cell>
          <cell r="AJ335" t="e">
            <v>#DIV/0!</v>
          </cell>
          <cell r="AK335" t="e">
            <v>#DIV/0!</v>
          </cell>
          <cell r="AL335" t="e">
            <v>#DIV/0!</v>
          </cell>
          <cell r="AM335" t="e">
            <v>#DIV/0!</v>
          </cell>
          <cell r="AN335" t="e">
            <v>#DIV/0!</v>
          </cell>
          <cell r="AO335" t="e">
            <v>#DIV/0!</v>
          </cell>
          <cell r="AP335" t="e">
            <v>#DIV/0!</v>
          </cell>
          <cell r="AQ335" t="e">
            <v>#DIV/0!</v>
          </cell>
          <cell r="AR335" t="e">
            <v>#DIV/0!</v>
          </cell>
          <cell r="AS335" t="e">
            <v>#DIV/0!</v>
          </cell>
          <cell r="AT335" t="e">
            <v>#DIV/0!</v>
          </cell>
          <cell r="AU335" t="e">
            <v>#DIV/0!</v>
          </cell>
          <cell r="AV335" t="e">
            <v>#DIV/0!</v>
          </cell>
          <cell r="AW335" t="e">
            <v>#DIV/0!</v>
          </cell>
          <cell r="AX335" t="e">
            <v>#DIV/0!</v>
          </cell>
          <cell r="AY335" t="e">
            <v>#DIV/0!</v>
          </cell>
          <cell r="AZ335" t="e">
            <v>#DIV/0!</v>
          </cell>
          <cell r="BA335" t="e">
            <v>#DIV/0!</v>
          </cell>
          <cell r="BB335">
            <v>5.6270276317261496E-2</v>
          </cell>
          <cell r="BC335">
            <v>6.7014284150612849E-2</v>
          </cell>
          <cell r="BD335">
            <v>9.1957210365062186E-2</v>
          </cell>
          <cell r="BE335">
            <v>0.1014514569328098</v>
          </cell>
          <cell r="BF335">
            <v>0.11075480365051435</v>
          </cell>
          <cell r="BG335">
            <v>0.11446733245615937</v>
          </cell>
          <cell r="BH335">
            <v>0.11441229553576658</v>
          </cell>
          <cell r="BI335">
            <v>0.11996033241027081</v>
          </cell>
          <cell r="BJ335">
            <v>0.11379919838681563</v>
          </cell>
          <cell r="BK335">
            <v>0.1085239672683747</v>
          </cell>
          <cell r="BL335">
            <v>0.11229062697040473</v>
          </cell>
          <cell r="BM335">
            <v>0.11086266710843617</v>
          </cell>
          <cell r="BN335">
            <v>5.6270276317261496E-2</v>
          </cell>
          <cell r="BO335">
            <v>7.730472516875575E-2</v>
          </cell>
          <cell r="BP335">
            <v>0.1348984783530415</v>
          </cell>
          <cell r="BQ335">
            <v>0.1209985744832499</v>
          </cell>
          <cell r="BR335">
            <v>0.13777732656514366</v>
          </cell>
          <cell r="BS335">
            <v>0.13253987005316098</v>
          </cell>
          <cell r="BT335">
            <v>0.11401655307473668</v>
          </cell>
          <cell r="BU335">
            <v>0.16449817658334681</v>
          </cell>
          <cell r="BV335">
            <v>6.5410475197976437E-2</v>
          </cell>
          <cell r="BW335">
            <v>6.5318346195066226E-2</v>
          </cell>
          <cell r="BX335">
            <v>0.14582893797988181</v>
          </cell>
          <cell r="BY335">
            <v>9.9393622293416861E-2</v>
          </cell>
          <cell r="BZ335">
            <v>7.5973982431435744E-2</v>
          </cell>
          <cell r="CA335">
            <v>8.7076503640655667E-2</v>
          </cell>
          <cell r="CB335">
            <v>8.8895120583286635E-2</v>
          </cell>
          <cell r="CC335">
            <v>7.7133644577301666E-2</v>
          </cell>
          <cell r="CD335">
            <v>8.5253607489397476E-2</v>
          </cell>
          <cell r="CE335">
            <v>8.3115404502685231E-2</v>
          </cell>
          <cell r="CF335">
            <v>8.2655285473510323E-2</v>
          </cell>
          <cell r="CG335">
            <v>7.9082864866272917E-2</v>
          </cell>
          <cell r="CH335">
            <v>7.2989299801170859E-2</v>
          </cell>
          <cell r="CI335">
            <v>7.541124584612896E-2</v>
          </cell>
          <cell r="CJ335">
            <v>7.4203822591494259E-2</v>
          </cell>
          <cell r="CK335">
            <v>6.713145916599797E-2</v>
          </cell>
          <cell r="CL335">
            <v>7.5973982431435744E-2</v>
          </cell>
          <cell r="CM335">
            <v>9.7995251912424072E-2</v>
          </cell>
          <cell r="CN335">
            <v>9.2254775505190179E-2</v>
          </cell>
          <cell r="CO335">
            <v>3.5790112223233458E-2</v>
          </cell>
          <cell r="CP335">
            <v>0.1143544989467347</v>
          </cell>
          <cell r="CQ335">
            <v>7.4899973110915702E-2</v>
          </cell>
          <cell r="CR335">
            <v>7.9636520726302035E-2</v>
          </cell>
          <cell r="CS335">
            <v>3.9242710361312584E-2</v>
          </cell>
          <cell r="CT335">
            <v>2.2820511069065828E-2</v>
          </cell>
          <cell r="CU335">
            <v>9.4183610159558534E-2</v>
          </cell>
          <cell r="CV335">
            <v>6.5437061431575558E-2</v>
          </cell>
          <cell r="CW335">
            <v>-2.6818469420000064E-2</v>
          </cell>
          <cell r="CX335">
            <v>-1.2669067082133568E-2</v>
          </cell>
          <cell r="CY335">
            <v>-1.2086214904159251E-2</v>
          </cell>
          <cell r="CZ335">
            <v>6.6900481035128828E-3</v>
          </cell>
          <cell r="DA335">
            <v>4.3544818208560406E-3</v>
          </cell>
          <cell r="DB335">
            <v>2.3783150164285254E-3</v>
          </cell>
          <cell r="DC335">
            <v>-1.9708709536826834E-2</v>
          </cell>
          <cell r="DD335">
            <v>-3.7137729095998356E-2</v>
          </cell>
          <cell r="DE335">
            <v>-3.5027828471917676E-2</v>
          </cell>
          <cell r="DF335">
            <v>-2.3248250587575073E-2</v>
          </cell>
          <cell r="DG335">
            <v>-1.6606052214659151E-2</v>
          </cell>
          <cell r="DH335">
            <v>-1.2495667193917953E-2</v>
          </cell>
          <cell r="DI335">
            <v>6.2951655574667326E-3</v>
          </cell>
          <cell r="DJ335">
            <v>-1.2669067082133568E-2</v>
          </cell>
          <cell r="DK335">
            <v>-1.1615015593753979E-2</v>
          </cell>
          <cell r="DL335">
            <v>3.5079521920978858E-2</v>
          </cell>
          <cell r="DM335">
            <v>-3.8345157809139018E-3</v>
          </cell>
          <cell r="DN335">
            <v>-3.1948730682368866E-3</v>
          </cell>
          <cell r="DO335">
            <v>-0.13529611473725336</v>
          </cell>
          <cell r="DP335">
            <v>-0.15567572000285623</v>
          </cell>
          <cell r="DQ335">
            <v>-1.5965285737677939E-2</v>
          </cell>
          <cell r="DR335">
            <v>6.9022815875248125E-2</v>
          </cell>
          <cell r="DS335">
            <v>2.9726456041183218E-2</v>
          </cell>
          <cell r="DT335">
            <v>1.9018970452671407E-2</v>
          </cell>
          <cell r="DU335">
            <v>0.13494040547273273</v>
          </cell>
        </row>
        <row r="336">
          <cell r="A336" t="str">
            <v>CE-SISINT-100</v>
          </cell>
          <cell r="B336" t="str">
            <v>CE</v>
          </cell>
          <cell r="C336" t="str">
            <v>SISINT</v>
          </cell>
          <cell r="D336">
            <v>100</v>
          </cell>
          <cell r="E336" t="str">
            <v>Valore della Produzione</v>
          </cell>
          <cell r="F336">
            <v>1.2864580000000001</v>
          </cell>
          <cell r="G336">
            <v>2.6682577899999997</v>
          </cell>
          <cell r="H336">
            <v>4.0210886700000001</v>
          </cell>
          <cell r="I336">
            <v>5.4194064300000004</v>
          </cell>
          <cell r="R336">
            <v>1.2864580000000001</v>
          </cell>
          <cell r="S336">
            <v>1.3817997899999996</v>
          </cell>
          <cell r="T336">
            <v>1.3528308800000004</v>
          </cell>
          <cell r="U336">
            <v>1.3983177600000003</v>
          </cell>
          <cell r="V336">
            <v>-5.4194064300000004</v>
          </cell>
          <cell r="W336">
            <v>0</v>
          </cell>
          <cell r="X336">
            <v>0</v>
          </cell>
          <cell r="Y336">
            <v>0</v>
          </cell>
          <cell r="Z336">
            <v>0</v>
          </cell>
          <cell r="AA336">
            <v>0</v>
          </cell>
          <cell r="AB336">
            <v>0</v>
          </cell>
          <cell r="AC336">
            <v>0</v>
          </cell>
          <cell r="AD336">
            <v>1.2983469999999999</v>
          </cell>
          <cell r="AE336">
            <v>2.7204000000000002</v>
          </cell>
          <cell r="AF336">
            <v>4.0975000000000001</v>
          </cell>
          <cell r="AG336">
            <v>5.3966000000000003</v>
          </cell>
          <cell r="AH336">
            <v>6.7435</v>
          </cell>
          <cell r="AI336">
            <v>8.9432000000000009</v>
          </cell>
          <cell r="AJ336">
            <v>10.770799999999999</v>
          </cell>
          <cell r="AK336">
            <v>11.5953</v>
          </cell>
          <cell r="AL336">
            <v>13.2362</v>
          </cell>
          <cell r="AM336">
            <v>15.196099999999999</v>
          </cell>
          <cell r="AN336">
            <v>16.758099999999999</v>
          </cell>
          <cell r="AO336">
            <v>18.170999999999999</v>
          </cell>
          <cell r="AP336">
            <v>1.2983469999999999</v>
          </cell>
          <cell r="AQ336">
            <v>1.4220530000000002</v>
          </cell>
          <cell r="AR336">
            <v>1.3771</v>
          </cell>
          <cell r="AS336">
            <v>1.2991000000000001</v>
          </cell>
          <cell r="AT336">
            <v>1.3468999999999998</v>
          </cell>
          <cell r="AU336">
            <v>2.1997000000000009</v>
          </cell>
          <cell r="AV336">
            <v>1.8275999999999986</v>
          </cell>
          <cell r="AW336">
            <v>0.82450000000000045</v>
          </cell>
          <cell r="AX336">
            <v>1.6409000000000002</v>
          </cell>
          <cell r="AY336">
            <v>1.9598999999999993</v>
          </cell>
          <cell r="AZ336">
            <v>1.5619999999999994</v>
          </cell>
          <cell r="BA336">
            <v>1.4129000000000005</v>
          </cell>
          <cell r="BB336">
            <v>0.29370000000000002</v>
          </cell>
          <cell r="BC336">
            <v>0.58379999999999999</v>
          </cell>
          <cell r="BD336">
            <v>0.91379999999999995</v>
          </cell>
          <cell r="BE336">
            <v>1.2527999999999999</v>
          </cell>
          <cell r="BF336">
            <v>1.9985999999999999</v>
          </cell>
          <cell r="BG336">
            <v>2.3197000000000001</v>
          </cell>
          <cell r="BH336">
            <v>2.894984</v>
          </cell>
          <cell r="BI336">
            <v>3.4341750000000002</v>
          </cell>
          <cell r="BJ336">
            <v>3.9937999999999998</v>
          </cell>
          <cell r="BK336">
            <v>4.755293</v>
          </cell>
          <cell r="BL336">
            <v>5.5121869999999999</v>
          </cell>
          <cell r="BM336">
            <v>5.8487852900000004</v>
          </cell>
          <cell r="BN336">
            <v>0.29370000000000002</v>
          </cell>
          <cell r="BO336">
            <v>0.29009999999999997</v>
          </cell>
          <cell r="BP336">
            <v>0.32999999999999996</v>
          </cell>
          <cell r="BQ336">
            <v>0.33899999999999997</v>
          </cell>
          <cell r="BR336">
            <v>0.74580000000000002</v>
          </cell>
          <cell r="BS336">
            <v>0.32110000000000016</v>
          </cell>
          <cell r="BT336">
            <v>0.57528399999999991</v>
          </cell>
          <cell r="BU336">
            <v>0.5391910000000002</v>
          </cell>
          <cell r="BV336">
            <v>0.55962499999999959</v>
          </cell>
          <cell r="BW336">
            <v>0.7614930000000002</v>
          </cell>
          <cell r="BX336">
            <v>0.75689399999999996</v>
          </cell>
          <cell r="BY336">
            <v>0.33659829000000041</v>
          </cell>
          <cell r="BZ336">
            <v>0.35670000000000002</v>
          </cell>
          <cell r="CA336">
            <v>0.76170000000000004</v>
          </cell>
          <cell r="CB336">
            <v>1.1644000000000001</v>
          </cell>
          <cell r="CC336">
            <v>1.6652</v>
          </cell>
          <cell r="CD336">
            <v>2.3279000000000001</v>
          </cell>
          <cell r="CE336">
            <v>2.9729410000000001</v>
          </cell>
          <cell r="CF336">
            <v>3.8458510000000001</v>
          </cell>
          <cell r="CG336">
            <v>4.4158340000000003</v>
          </cell>
          <cell r="CH336">
            <v>5.5611290000000002</v>
          </cell>
          <cell r="CI336">
            <v>6.2948599999999999</v>
          </cell>
          <cell r="CJ336">
            <v>7.4584700000000002</v>
          </cell>
          <cell r="CK336">
            <v>8.31</v>
          </cell>
          <cell r="CL336">
            <v>0.35670000000000002</v>
          </cell>
          <cell r="CM336">
            <v>0.40500000000000003</v>
          </cell>
          <cell r="CN336">
            <v>0.40270000000000006</v>
          </cell>
          <cell r="CO336">
            <v>0.50079999999999991</v>
          </cell>
          <cell r="CP336">
            <v>0.66270000000000007</v>
          </cell>
          <cell r="CQ336">
            <v>0.64504099999999998</v>
          </cell>
          <cell r="CR336">
            <v>0.87291000000000007</v>
          </cell>
          <cell r="CS336">
            <v>0.56998300000000013</v>
          </cell>
          <cell r="CT336">
            <v>1.145295</v>
          </cell>
          <cell r="CU336">
            <v>0.73373099999999969</v>
          </cell>
          <cell r="CV336">
            <v>1.1636100000000003</v>
          </cell>
          <cell r="CW336">
            <v>0.85153000000000034</v>
          </cell>
          <cell r="CX336">
            <v>0.42746299999999998</v>
          </cell>
          <cell r="CY336">
            <v>0.89194499999999999</v>
          </cell>
          <cell r="CZ336">
            <v>1.3215589999999999</v>
          </cell>
          <cell r="DA336">
            <v>2.1169699999999998</v>
          </cell>
          <cell r="DB336">
            <v>2.5066280000000001</v>
          </cell>
          <cell r="DC336">
            <v>2.8947400000000001</v>
          </cell>
          <cell r="DD336">
            <v>4.703875</v>
          </cell>
          <cell r="DE336">
            <v>4.8468749999999998</v>
          </cell>
          <cell r="DF336">
            <v>5.2011750000000001</v>
          </cell>
          <cell r="DG336">
            <v>6.0705749999999998</v>
          </cell>
          <cell r="DH336">
            <v>6.7553749999999999</v>
          </cell>
          <cell r="DI336">
            <v>7.0843749999999996</v>
          </cell>
          <cell r="DJ336">
            <v>0.42746299999999998</v>
          </cell>
          <cell r="DK336">
            <v>0.46448200000000001</v>
          </cell>
          <cell r="DL336">
            <v>0.42961399999999994</v>
          </cell>
          <cell r="DM336">
            <v>0.79541099999999987</v>
          </cell>
          <cell r="DN336">
            <v>0.38965800000000028</v>
          </cell>
          <cell r="DO336">
            <v>0.38811200000000001</v>
          </cell>
          <cell r="DP336">
            <v>1.8091349999999999</v>
          </cell>
          <cell r="DQ336">
            <v>0.14299999999999979</v>
          </cell>
          <cell r="DR336">
            <v>0.35430000000000028</v>
          </cell>
          <cell r="DS336">
            <v>0.86939999999999973</v>
          </cell>
          <cell r="DT336">
            <v>0.68480000000000008</v>
          </cell>
          <cell r="DU336">
            <v>0.32899999999999974</v>
          </cell>
        </row>
        <row r="337">
          <cell r="A337" t="str">
            <v>CE-SISINT-110</v>
          </cell>
          <cell r="B337" t="str">
            <v>CE</v>
          </cell>
          <cell r="C337" t="str">
            <v>SISINT</v>
          </cell>
          <cell r="D337">
            <v>110</v>
          </cell>
          <cell r="E337" t="str">
            <v>Costi Diretti</v>
          </cell>
          <cell r="F337">
            <v>-1.133265</v>
          </cell>
          <cell r="G337">
            <v>-2.3552581299999993</v>
          </cell>
          <cell r="H337">
            <v>-3.6480709699999996</v>
          </cell>
          <cell r="I337">
            <v>-4.8921175200000002</v>
          </cell>
          <cell r="R337">
            <v>-1.133265</v>
          </cell>
          <cell r="S337">
            <v>-1.2219931299999993</v>
          </cell>
          <cell r="T337">
            <v>-1.2928128400000003</v>
          </cell>
          <cell r="U337">
            <v>-1.2440465500000006</v>
          </cell>
          <cell r="V337">
            <v>4.8921175200000002</v>
          </cell>
          <cell r="W337">
            <v>0</v>
          </cell>
          <cell r="X337">
            <v>0</v>
          </cell>
          <cell r="Y337">
            <v>0</v>
          </cell>
          <cell r="Z337">
            <v>0</v>
          </cell>
          <cell r="AA337">
            <v>0</v>
          </cell>
          <cell r="AB337">
            <v>0</v>
          </cell>
          <cell r="AC337">
            <v>0</v>
          </cell>
          <cell r="AD337">
            <v>-1.0885199999999999</v>
          </cell>
          <cell r="AE337">
            <v>-2.2993999999999994</v>
          </cell>
          <cell r="AF337">
            <v>-3.4819</v>
          </cell>
          <cell r="AG337">
            <v>-4.5836999999999994</v>
          </cell>
          <cell r="AH337">
            <v>-5.7047000000000008</v>
          </cell>
          <cell r="AI337">
            <v>-7.5406000000000004</v>
          </cell>
          <cell r="AJ337">
            <v>-9.0497000000000014</v>
          </cell>
          <cell r="AK337">
            <v>-9.747399999999999</v>
          </cell>
          <cell r="AL337">
            <v>-11.125599999999999</v>
          </cell>
          <cell r="AM337">
            <v>-12.733600000000001</v>
          </cell>
          <cell r="AN337">
            <v>-14.072799999999999</v>
          </cell>
          <cell r="AO337">
            <v>-15.246499999999999</v>
          </cell>
          <cell r="AP337">
            <v>-1.0885199999999999</v>
          </cell>
          <cell r="AQ337">
            <v>-1.2108799999999995</v>
          </cell>
          <cell r="AR337">
            <v>-1.1825000000000006</v>
          </cell>
          <cell r="AS337">
            <v>-1.1017999999999994</v>
          </cell>
          <cell r="AT337">
            <v>-1.1210000000000013</v>
          </cell>
          <cell r="AU337">
            <v>-1.8358999999999996</v>
          </cell>
          <cell r="AV337">
            <v>-1.509100000000001</v>
          </cell>
          <cell r="AW337">
            <v>-0.69769999999999754</v>
          </cell>
          <cell r="AX337">
            <v>-1.3781999999999996</v>
          </cell>
          <cell r="AY337">
            <v>-1.6080000000000023</v>
          </cell>
          <cell r="AZ337">
            <v>-1.3391999999999982</v>
          </cell>
          <cell r="BA337">
            <v>-1.1737000000000002</v>
          </cell>
          <cell r="BB337">
            <v>-0.25190000000000001</v>
          </cell>
          <cell r="BC337">
            <v>-0.52610000000000001</v>
          </cell>
          <cell r="BD337">
            <v>-0.82920000000000005</v>
          </cell>
          <cell r="BE337">
            <v>-1.1064000000000001</v>
          </cell>
          <cell r="BF337">
            <v>-1.7821</v>
          </cell>
          <cell r="BG337">
            <v>-2.0568</v>
          </cell>
          <cell r="BH337">
            <v>-2.5462470000000001</v>
          </cell>
          <cell r="BI337">
            <v>-3.0218820000000002</v>
          </cell>
          <cell r="BJ337">
            <v>-3.5006999999999997</v>
          </cell>
          <cell r="BK337">
            <v>-4.160622</v>
          </cell>
          <cell r="BL337">
            <v>-4.8207000000000004</v>
          </cell>
          <cell r="BM337">
            <v>-5.187170909999999</v>
          </cell>
          <cell r="BN337">
            <v>-0.25190000000000001</v>
          </cell>
          <cell r="BO337">
            <v>-0.2742</v>
          </cell>
          <cell r="BP337">
            <v>-0.30310000000000004</v>
          </cell>
          <cell r="BQ337">
            <v>-0.2772</v>
          </cell>
          <cell r="BR337">
            <v>-0.67569999999999997</v>
          </cell>
          <cell r="BS337">
            <v>-0.27469999999999994</v>
          </cell>
          <cell r="BT337">
            <v>-0.48944700000000019</v>
          </cell>
          <cell r="BU337">
            <v>-0.47563500000000003</v>
          </cell>
          <cell r="BV337">
            <v>-0.47881799999999952</v>
          </cell>
          <cell r="BW337">
            <v>-0.65992200000000034</v>
          </cell>
          <cell r="BX337">
            <v>-0.66007800000000039</v>
          </cell>
          <cell r="BY337">
            <v>-0.36647090999999854</v>
          </cell>
          <cell r="BZ337">
            <v>-0.26050000000000001</v>
          </cell>
          <cell r="CA337">
            <v>-0.57230000000000003</v>
          </cell>
          <cell r="CB337">
            <v>-0.86949999999999994</v>
          </cell>
          <cell r="CC337">
            <v>-1.2789000000000001</v>
          </cell>
          <cell r="CD337">
            <v>-1.806</v>
          </cell>
          <cell r="CE337">
            <v>-2.3284150000000001</v>
          </cell>
          <cell r="CF337">
            <v>-3.036133</v>
          </cell>
          <cell r="CG337">
            <v>-3.5135779999999999</v>
          </cell>
          <cell r="CH337">
            <v>-4.4944439999999997</v>
          </cell>
          <cell r="CI337">
            <v>-5.0709860000000004</v>
          </cell>
          <cell r="CJ337">
            <v>-6.0403349999999998</v>
          </cell>
          <cell r="CK337">
            <v>-6.766419</v>
          </cell>
          <cell r="CL337">
            <v>-0.26050000000000001</v>
          </cell>
          <cell r="CM337">
            <v>-0.31180000000000002</v>
          </cell>
          <cell r="CN337">
            <v>-0.29719999999999991</v>
          </cell>
          <cell r="CO337">
            <v>-0.40940000000000021</v>
          </cell>
          <cell r="CP337">
            <v>-0.5270999999999999</v>
          </cell>
          <cell r="CQ337">
            <v>-0.52241500000000007</v>
          </cell>
          <cell r="CR337">
            <v>-0.70771799999999985</v>
          </cell>
          <cell r="CS337">
            <v>-0.4774449999999999</v>
          </cell>
          <cell r="CT337">
            <v>-0.98086599999999979</v>
          </cell>
          <cell r="CU337">
            <v>-0.57654200000000078</v>
          </cell>
          <cell r="CV337">
            <v>-0.96934899999999935</v>
          </cell>
          <cell r="CW337">
            <v>-0.72608400000000017</v>
          </cell>
          <cell r="CX337">
            <v>-0.26994099999999999</v>
          </cell>
          <cell r="CY337">
            <v>-0.61699599999999999</v>
          </cell>
          <cell r="CZ337">
            <v>-0.95487900000000003</v>
          </cell>
          <cell r="DA337">
            <v>-1.519234</v>
          </cell>
          <cell r="DB337">
            <v>-1.83104</v>
          </cell>
          <cell r="DC337">
            <v>-2.1095679999999999</v>
          </cell>
          <cell r="DD337">
            <v>-3.671754</v>
          </cell>
          <cell r="DE337">
            <v>-3.7453539999999998</v>
          </cell>
          <cell r="DF337">
            <v>-4.0423539999999996</v>
          </cell>
          <cell r="DG337">
            <v>-4.8019539999999994</v>
          </cell>
          <cell r="DH337">
            <v>-5.3813539999999991</v>
          </cell>
          <cell r="DI337">
            <v>-5.652353999999999</v>
          </cell>
          <cell r="DJ337">
            <v>-0.26994099999999999</v>
          </cell>
          <cell r="DK337">
            <v>-0.347055</v>
          </cell>
          <cell r="DL337">
            <v>-0.33788300000000004</v>
          </cell>
          <cell r="DM337">
            <v>-0.56435499999999994</v>
          </cell>
          <cell r="DN337">
            <v>-0.31180600000000003</v>
          </cell>
          <cell r="DO337">
            <v>-0.27852799999999989</v>
          </cell>
          <cell r="DP337">
            <v>-1.5621860000000001</v>
          </cell>
          <cell r="DQ337">
            <v>-7.3599999999999888E-2</v>
          </cell>
          <cell r="DR337">
            <v>-0.29699999999999971</v>
          </cell>
          <cell r="DS337">
            <v>-0.75959999999999983</v>
          </cell>
          <cell r="DT337">
            <v>-0.57939999999999969</v>
          </cell>
          <cell r="DU337">
            <v>-0.27099999999999991</v>
          </cell>
        </row>
        <row r="338">
          <cell r="A338" t="str">
            <v>CE-SISINT-120</v>
          </cell>
          <cell r="B338" t="str">
            <v>CE</v>
          </cell>
          <cell r="C338" t="str">
            <v>SISINT</v>
          </cell>
          <cell r="D338">
            <v>120</v>
          </cell>
          <cell r="E338" t="str">
            <v>Margine Diretto</v>
          </cell>
          <cell r="F338">
            <v>0.15319300000000013</v>
          </cell>
          <cell r="G338">
            <v>0.31299966000000046</v>
          </cell>
          <cell r="H338">
            <v>0.37301770000000056</v>
          </cell>
          <cell r="I338">
            <v>0.52728891000000022</v>
          </cell>
          <cell r="J338">
            <v>0</v>
          </cell>
          <cell r="K338">
            <v>0</v>
          </cell>
          <cell r="L338">
            <v>0</v>
          </cell>
          <cell r="M338">
            <v>0</v>
          </cell>
          <cell r="N338">
            <v>0</v>
          </cell>
          <cell r="O338">
            <v>0</v>
          </cell>
          <cell r="P338">
            <v>0</v>
          </cell>
          <cell r="Q338">
            <v>0</v>
          </cell>
          <cell r="R338">
            <v>0.15319300000000013</v>
          </cell>
          <cell r="S338">
            <v>0.15980666000000032</v>
          </cell>
          <cell r="T338">
            <v>6.0018040000000106E-2</v>
          </cell>
          <cell r="U338">
            <v>0.15427120999999966</v>
          </cell>
          <cell r="V338">
            <v>-0.52728891000000022</v>
          </cell>
          <cell r="W338">
            <v>0</v>
          </cell>
          <cell r="X338">
            <v>0</v>
          </cell>
          <cell r="Y338">
            <v>0</v>
          </cell>
          <cell r="Z338">
            <v>0</v>
          </cell>
          <cell r="AA338">
            <v>0</v>
          </cell>
          <cell r="AB338">
            <v>0</v>
          </cell>
          <cell r="AC338">
            <v>0</v>
          </cell>
          <cell r="AD338">
            <v>0.20982699999999999</v>
          </cell>
          <cell r="AE338">
            <v>0.42100000000000071</v>
          </cell>
          <cell r="AF338">
            <v>0.61560000000000015</v>
          </cell>
          <cell r="AG338">
            <v>0.81290000000000084</v>
          </cell>
          <cell r="AH338">
            <v>1.0387999999999993</v>
          </cell>
          <cell r="AI338">
            <v>1.4026000000000005</v>
          </cell>
          <cell r="AJ338">
            <v>1.7210999999999981</v>
          </cell>
          <cell r="AK338">
            <v>1.847900000000001</v>
          </cell>
          <cell r="AL338">
            <v>2.1106000000000016</v>
          </cell>
          <cell r="AM338">
            <v>2.4624999999999986</v>
          </cell>
          <cell r="AN338">
            <v>2.6852999999999998</v>
          </cell>
          <cell r="AO338">
            <v>2.9245000000000001</v>
          </cell>
          <cell r="AP338">
            <v>0.20982699999999999</v>
          </cell>
          <cell r="AQ338">
            <v>0.21117300000000072</v>
          </cell>
          <cell r="AR338">
            <v>0.19459999999999944</v>
          </cell>
          <cell r="AS338">
            <v>0.1973000000000007</v>
          </cell>
          <cell r="AT338">
            <v>0.22589999999999844</v>
          </cell>
          <cell r="AU338">
            <v>0.36380000000000123</v>
          </cell>
          <cell r="AV338">
            <v>0.31849999999999756</v>
          </cell>
          <cell r="AW338">
            <v>0.12680000000000291</v>
          </cell>
          <cell r="AX338">
            <v>0.2627000000000006</v>
          </cell>
          <cell r="AY338">
            <v>0.35189999999999699</v>
          </cell>
          <cell r="AZ338">
            <v>0.22280000000000122</v>
          </cell>
          <cell r="BA338">
            <v>0.2392000000000003</v>
          </cell>
          <cell r="BB338">
            <v>4.1800000000000004E-2</v>
          </cell>
          <cell r="BC338">
            <v>5.7699999999999974E-2</v>
          </cell>
          <cell r="BD338">
            <v>8.4599999999999898E-2</v>
          </cell>
          <cell r="BE338">
            <v>0.14639999999999986</v>
          </cell>
          <cell r="BF338">
            <v>0.21649999999999991</v>
          </cell>
          <cell r="BG338">
            <v>0.26290000000000013</v>
          </cell>
          <cell r="BH338">
            <v>0.34873699999999985</v>
          </cell>
          <cell r="BI338">
            <v>0.41229300000000002</v>
          </cell>
          <cell r="BJ338">
            <v>0.49310000000000009</v>
          </cell>
          <cell r="BK338">
            <v>0.59467099999999995</v>
          </cell>
          <cell r="BL338">
            <v>0.69148699999999952</v>
          </cell>
          <cell r="BM338">
            <v>0.66161438000000139</v>
          </cell>
          <cell r="BN338">
            <v>4.1800000000000004E-2</v>
          </cell>
          <cell r="BO338">
            <v>1.589999999999997E-2</v>
          </cell>
          <cell r="BP338">
            <v>2.6899999999999924E-2</v>
          </cell>
          <cell r="BQ338">
            <v>6.1799999999999966E-2</v>
          </cell>
          <cell r="BR338">
            <v>7.0100000000000051E-2</v>
          </cell>
          <cell r="BS338">
            <v>4.6400000000000219E-2</v>
          </cell>
          <cell r="BT338">
            <v>8.5836999999999719E-2</v>
          </cell>
          <cell r="BU338">
            <v>6.3556000000000168E-2</v>
          </cell>
          <cell r="BV338">
            <v>8.0807000000000073E-2</v>
          </cell>
          <cell r="BW338">
            <v>0.10157099999999986</v>
          </cell>
          <cell r="BX338">
            <v>9.6815999999999569E-2</v>
          </cell>
          <cell r="BY338">
            <v>-2.9872619999998129E-2</v>
          </cell>
          <cell r="BZ338">
            <v>9.6200000000000008E-2</v>
          </cell>
          <cell r="CA338">
            <v>0.18940000000000001</v>
          </cell>
          <cell r="CB338">
            <v>0.29490000000000016</v>
          </cell>
          <cell r="CC338">
            <v>0.38629999999999987</v>
          </cell>
          <cell r="CD338">
            <v>0.52190000000000003</v>
          </cell>
          <cell r="CE338">
            <v>0.64452599999999993</v>
          </cell>
          <cell r="CF338">
            <v>0.80971800000000016</v>
          </cell>
          <cell r="CG338">
            <v>0.90225600000000039</v>
          </cell>
          <cell r="CH338">
            <v>1.0666850000000005</v>
          </cell>
          <cell r="CI338">
            <v>1.2238739999999995</v>
          </cell>
          <cell r="CJ338">
            <v>1.4181350000000004</v>
          </cell>
          <cell r="CK338">
            <v>1.5435810000000005</v>
          </cell>
          <cell r="CL338">
            <v>9.6200000000000008E-2</v>
          </cell>
          <cell r="CM338">
            <v>9.3200000000000005E-2</v>
          </cell>
          <cell r="CN338">
            <v>0.10550000000000015</v>
          </cell>
          <cell r="CO338">
            <v>9.1399999999999704E-2</v>
          </cell>
          <cell r="CP338">
            <v>0.13560000000000016</v>
          </cell>
          <cell r="CQ338">
            <v>0.1226259999999999</v>
          </cell>
          <cell r="CR338">
            <v>0.16519200000000023</v>
          </cell>
          <cell r="CS338">
            <v>9.2538000000000231E-2</v>
          </cell>
          <cell r="CT338">
            <v>0.16442900000000016</v>
          </cell>
          <cell r="CU338">
            <v>0.15718899999999891</v>
          </cell>
          <cell r="CV338">
            <v>0.19426100000000091</v>
          </cell>
          <cell r="CW338">
            <v>0.12544600000000017</v>
          </cell>
          <cell r="CX338">
            <v>0.157522</v>
          </cell>
          <cell r="CY338">
            <v>0.274949</v>
          </cell>
          <cell r="CZ338">
            <v>0.36667999999999989</v>
          </cell>
          <cell r="DA338">
            <v>0.59773599999999982</v>
          </cell>
          <cell r="DB338">
            <v>0.67558800000000008</v>
          </cell>
          <cell r="DC338">
            <v>0.7851720000000002</v>
          </cell>
          <cell r="DD338">
            <v>1.0321210000000001</v>
          </cell>
          <cell r="DE338">
            <v>1.101521</v>
          </cell>
          <cell r="DF338">
            <v>1.1588210000000005</v>
          </cell>
          <cell r="DG338">
            <v>1.2686210000000004</v>
          </cell>
          <cell r="DH338">
            <v>1.3740210000000008</v>
          </cell>
          <cell r="DI338">
            <v>1.4320210000000007</v>
          </cell>
          <cell r="DJ338">
            <v>0.157522</v>
          </cell>
          <cell r="DK338">
            <v>0.117427</v>
          </cell>
          <cell r="DL338">
            <v>9.1730999999999896E-2</v>
          </cell>
          <cell r="DM338">
            <v>0.23105599999999993</v>
          </cell>
          <cell r="DN338">
            <v>7.7852000000000254E-2</v>
          </cell>
          <cell r="DO338">
            <v>0.10958400000000013</v>
          </cell>
          <cell r="DP338">
            <v>0.24694899999999986</v>
          </cell>
          <cell r="DQ338">
            <v>6.9399999999999906E-2</v>
          </cell>
          <cell r="DR338">
            <v>5.7300000000000573E-2</v>
          </cell>
          <cell r="DS338">
            <v>0.1097999999999999</v>
          </cell>
          <cell r="DT338">
            <v>0.10540000000000038</v>
          </cell>
          <cell r="DU338">
            <v>5.7999999999999829E-2</v>
          </cell>
        </row>
        <row r="339">
          <cell r="A339" t="str">
            <v>CE-SISINT-130</v>
          </cell>
          <cell r="B339" t="str">
            <v>CE</v>
          </cell>
          <cell r="C339" t="str">
            <v>SISINT</v>
          </cell>
          <cell r="D339">
            <v>130</v>
          </cell>
          <cell r="E339" t="str">
            <v>MD %</v>
          </cell>
          <cell r="F339">
            <v>0.11908122923562224</v>
          </cell>
          <cell r="G339">
            <v>0.1173048800505893</v>
          </cell>
          <cell r="H339">
            <v>9.2765350533789787E-2</v>
          </cell>
          <cell r="I339">
            <v>9.7296432148197484E-2</v>
          </cell>
          <cell r="J339" t="e">
            <v>#DIV/0!</v>
          </cell>
          <cell r="K339" t="e">
            <v>#DIV/0!</v>
          </cell>
          <cell r="L339" t="e">
            <v>#DIV/0!</v>
          </cell>
          <cell r="M339" t="e">
            <v>#DIV/0!</v>
          </cell>
          <cell r="N339" t="e">
            <v>#DIV/0!</v>
          </cell>
          <cell r="O339" t="e">
            <v>#DIV/0!</v>
          </cell>
          <cell r="P339" t="e">
            <v>#DIV/0!</v>
          </cell>
          <cell r="Q339" t="e">
            <v>#DIV/0!</v>
          </cell>
          <cell r="R339">
            <v>0.11908122923562224</v>
          </cell>
          <cell r="S339">
            <v>0.11565109587981655</v>
          </cell>
          <cell r="T339">
            <v>4.4364776770914695E-2</v>
          </cell>
          <cell r="U339">
            <v>0.110326289498032</v>
          </cell>
          <cell r="V339">
            <v>9.7296432148197484E-2</v>
          </cell>
          <cell r="W339" t="e">
            <v>#DIV/0!</v>
          </cell>
          <cell r="X339" t="e">
            <v>#DIV/0!</v>
          </cell>
          <cell r="Y339" t="e">
            <v>#DIV/0!</v>
          </cell>
          <cell r="Z339" t="e">
            <v>#DIV/0!</v>
          </cell>
          <cell r="AA339" t="e">
            <v>#DIV/0!</v>
          </cell>
          <cell r="AB339" t="e">
            <v>#DIV/0!</v>
          </cell>
          <cell r="AC339" t="e">
            <v>#DIV/0!</v>
          </cell>
          <cell r="AD339">
            <v>0.16161087906391744</v>
          </cell>
          <cell r="AE339">
            <v>0.15475665343331887</v>
          </cell>
          <cell r="AF339">
            <v>0.15023794996949363</v>
          </cell>
          <cell r="AG339">
            <v>0.15063187933143105</v>
          </cell>
          <cell r="AH339">
            <v>0.15404463557499803</v>
          </cell>
          <cell r="AI339">
            <v>0.1568342427766348</v>
          </cell>
          <cell r="AJ339">
            <v>0.1597931444275261</v>
          </cell>
          <cell r="AK339">
            <v>0.15936629496433907</v>
          </cell>
          <cell r="AL339">
            <v>0.15945664163430603</v>
          </cell>
          <cell r="AM339">
            <v>0.16204815709293824</v>
          </cell>
          <cell r="AN339">
            <v>0.16023892923422106</v>
          </cell>
          <cell r="AO339">
            <v>0.16094326124043806</v>
          </cell>
          <cell r="AP339">
            <v>0.16161087906391744</v>
          </cell>
          <cell r="AQ339">
            <v>0.14849868464818167</v>
          </cell>
          <cell r="AR339">
            <v>0.14131145160119049</v>
          </cell>
          <cell r="AS339">
            <v>0.15187437456700845</v>
          </cell>
          <cell r="AT339">
            <v>0.16771846462246529</v>
          </cell>
          <cell r="AU339">
            <v>0.16538618902577673</v>
          </cell>
          <cell r="AV339">
            <v>0.17427226964324677</v>
          </cell>
          <cell r="AW339">
            <v>0.15379017586416355</v>
          </cell>
          <cell r="AX339">
            <v>0.16009506977878027</v>
          </cell>
          <cell r="AY339">
            <v>0.1795499770396434</v>
          </cell>
          <cell r="AZ339">
            <v>0.14263764404609558</v>
          </cell>
          <cell r="BA339">
            <v>0.16929719017623343</v>
          </cell>
          <cell r="BB339">
            <v>0.14232209737827717</v>
          </cell>
          <cell r="BC339">
            <v>9.883521754025347E-2</v>
          </cell>
          <cell r="BD339">
            <v>9.2580433355219857E-2</v>
          </cell>
          <cell r="BE339">
            <v>0.11685823754789262</v>
          </cell>
          <cell r="BF339">
            <v>0.10832582807965573</v>
          </cell>
          <cell r="BG339">
            <v>0.11333362072681817</v>
          </cell>
          <cell r="BH339">
            <v>0.12046249651120693</v>
          </cell>
          <cell r="BI339">
            <v>0.12005590862434209</v>
          </cell>
          <cell r="BJ339">
            <v>0.12346637287796088</v>
          </cell>
          <cell r="BK339">
            <v>0.12505454448337883</v>
          </cell>
          <cell r="BL339">
            <v>0.12544694147713051</v>
          </cell>
          <cell r="BM339">
            <v>0.11311996375233692</v>
          </cell>
          <cell r="BN339">
            <v>0.14232209737827717</v>
          </cell>
          <cell r="BO339">
            <v>5.4808686659772392E-2</v>
          </cell>
          <cell r="BP339">
            <v>8.1515151515151291E-2</v>
          </cell>
          <cell r="BQ339">
            <v>0.18230088495575214</v>
          </cell>
          <cell r="BR339">
            <v>9.3993027621346273E-2</v>
          </cell>
          <cell r="BS339">
            <v>0.14450327000934349</v>
          </cell>
          <cell r="BT339">
            <v>0.14920804333164095</v>
          </cell>
          <cell r="BU339">
            <v>0.11787288734418813</v>
          </cell>
          <cell r="BV339">
            <v>0.14439490730399845</v>
          </cell>
          <cell r="BW339">
            <v>0.13338402322805309</v>
          </cell>
          <cell r="BX339">
            <v>0.12791223077471822</v>
          </cell>
          <cell r="BY339">
            <v>-8.8748579204006334E-2</v>
          </cell>
          <cell r="BZ339">
            <v>0.26969442108214187</v>
          </cell>
          <cell r="CA339">
            <v>0.24865432585007222</v>
          </cell>
          <cell r="CB339">
            <v>0.25326348333905885</v>
          </cell>
          <cell r="CC339">
            <v>0.2319841460485226</v>
          </cell>
          <cell r="CD339">
            <v>0.22419347910133597</v>
          </cell>
          <cell r="CE339">
            <v>0.21679744064883896</v>
          </cell>
          <cell r="CF339">
            <v>0.21054325817614883</v>
          </cell>
          <cell r="CG339">
            <v>0.2043228980074886</v>
          </cell>
          <cell r="CH339">
            <v>0.19181087149749637</v>
          </cell>
          <cell r="CI339">
            <v>0.19442433985823346</v>
          </cell>
          <cell r="CJ339">
            <v>0.19013752150239932</v>
          </cell>
          <cell r="CK339">
            <v>0.18574981949458488</v>
          </cell>
          <cell r="CL339">
            <v>0.26969442108214187</v>
          </cell>
          <cell r="CM339">
            <v>0.23012345679012344</v>
          </cell>
          <cell r="CN339">
            <v>0.26198162403774555</v>
          </cell>
          <cell r="CO339">
            <v>0.18250798722044673</v>
          </cell>
          <cell r="CP339">
            <v>0.20461747397012245</v>
          </cell>
          <cell r="CQ339">
            <v>0.19010574521619542</v>
          </cell>
          <cell r="CR339">
            <v>0.1892428772725713</v>
          </cell>
          <cell r="CS339">
            <v>0.1623522105045242</v>
          </cell>
          <cell r="CT339">
            <v>0.14356912411212847</v>
          </cell>
          <cell r="CU339">
            <v>0.21423246394114326</v>
          </cell>
          <cell r="CV339">
            <v>0.16694682926410126</v>
          </cell>
          <cell r="CW339">
            <v>0.1473183563702983</v>
          </cell>
          <cell r="CX339">
            <v>0.36850440856869482</v>
          </cell>
          <cell r="CY339">
            <v>0.30825779616456173</v>
          </cell>
          <cell r="CZ339">
            <v>0.2774601814977613</v>
          </cell>
          <cell r="DA339">
            <v>0.28235449722953082</v>
          </cell>
          <cell r="DB339">
            <v>0.26952064686104205</v>
          </cell>
          <cell r="DC339">
            <v>0.27124094046442865</v>
          </cell>
          <cell r="DD339">
            <v>0.21941930854880287</v>
          </cell>
          <cell r="DE339">
            <v>0.22726416505480335</v>
          </cell>
          <cell r="DF339">
            <v>0.2227998481112442</v>
          </cell>
          <cell r="DG339">
            <v>0.20897872112608781</v>
          </cell>
          <cell r="DH339">
            <v>0.20339670262568707</v>
          </cell>
          <cell r="DI339">
            <v>0.20213794441993835</v>
          </cell>
          <cell r="DJ339">
            <v>0.36850440856869482</v>
          </cell>
          <cell r="DK339">
            <v>0.25281281083012908</v>
          </cell>
          <cell r="DL339">
            <v>0.21351957803982158</v>
          </cell>
          <cell r="DM339">
            <v>0.29048630205013504</v>
          </cell>
          <cell r="DN339">
            <v>0.19979571829655801</v>
          </cell>
          <cell r="DO339">
            <v>0.28235148616894123</v>
          </cell>
          <cell r="DP339">
            <v>0.13650114557509521</v>
          </cell>
          <cell r="DQ339">
            <v>0.48531468531468536</v>
          </cell>
          <cell r="DR339">
            <v>0.16172734970364247</v>
          </cell>
          <cell r="DS339">
            <v>0.12629399585921317</v>
          </cell>
          <cell r="DT339">
            <v>0.15391355140186971</v>
          </cell>
          <cell r="DU339">
            <v>0.17629179331306954</v>
          </cell>
        </row>
        <row r="340">
          <cell r="A340" t="str">
            <v>CE-SISINT-140</v>
          </cell>
          <cell r="B340" t="str">
            <v>CE</v>
          </cell>
          <cell r="C340" t="str">
            <v>SISINT</v>
          </cell>
          <cell r="D340">
            <v>140</v>
          </cell>
          <cell r="E340" t="str">
            <v>Fondi rettificativi dell'attivo</v>
          </cell>
          <cell r="F340">
            <v>0</v>
          </cell>
          <cell r="G340">
            <v>0</v>
          </cell>
          <cell r="H340">
            <v>0</v>
          </cell>
          <cell r="I340">
            <v>0</v>
          </cell>
          <cell r="R340">
            <v>0</v>
          </cell>
          <cell r="S340">
            <v>0</v>
          </cell>
          <cell r="T340">
            <v>0</v>
          </cell>
          <cell r="U340">
            <v>0</v>
          </cell>
          <cell r="V340">
            <v>0</v>
          </cell>
          <cell r="W340">
            <v>0</v>
          </cell>
          <cell r="X340">
            <v>0</v>
          </cell>
          <cell r="Y340">
            <v>0</v>
          </cell>
          <cell r="Z340">
            <v>0</v>
          </cell>
          <cell r="AA340">
            <v>0</v>
          </cell>
          <cell r="AB340">
            <v>0</v>
          </cell>
          <cell r="AC340">
            <v>0</v>
          </cell>
          <cell r="AD340">
            <v>0</v>
          </cell>
          <cell r="AE340">
            <v>0</v>
          </cell>
          <cell r="AF340">
            <v>0</v>
          </cell>
          <cell r="AG340">
            <v>0</v>
          </cell>
          <cell r="AH340">
            <v>0</v>
          </cell>
          <cell r="AI340">
            <v>0</v>
          </cell>
          <cell r="AJ340">
            <v>0</v>
          </cell>
          <cell r="AK340">
            <v>0</v>
          </cell>
          <cell r="AL340">
            <v>0</v>
          </cell>
          <cell r="AM340">
            <v>0</v>
          </cell>
          <cell r="AN340">
            <v>0</v>
          </cell>
          <cell r="AO340">
            <v>0</v>
          </cell>
          <cell r="AP340">
            <v>0</v>
          </cell>
          <cell r="AQ340">
            <v>0</v>
          </cell>
          <cell r="AR340">
            <v>0</v>
          </cell>
          <cell r="AS340">
            <v>0</v>
          </cell>
          <cell r="AT340">
            <v>0</v>
          </cell>
          <cell r="AU340">
            <v>0</v>
          </cell>
          <cell r="AV340">
            <v>0</v>
          </cell>
          <cell r="AW340">
            <v>0</v>
          </cell>
          <cell r="AX340">
            <v>0</v>
          </cell>
          <cell r="AY340">
            <v>0</v>
          </cell>
          <cell r="AZ340">
            <v>0</v>
          </cell>
          <cell r="BA340">
            <v>0</v>
          </cell>
          <cell r="BB340">
            <v>0</v>
          </cell>
          <cell r="BC340">
            <v>0</v>
          </cell>
          <cell r="BD340">
            <v>0</v>
          </cell>
          <cell r="BE340">
            <v>0</v>
          </cell>
          <cell r="BF340">
            <v>0</v>
          </cell>
          <cell r="BG340">
            <v>0</v>
          </cell>
          <cell r="BH340">
            <v>0</v>
          </cell>
          <cell r="BI340">
            <v>0</v>
          </cell>
          <cell r="BJ340">
            <v>0</v>
          </cell>
          <cell r="BK340">
            <v>0</v>
          </cell>
          <cell r="BL340">
            <v>0</v>
          </cell>
          <cell r="BM340">
            <v>0</v>
          </cell>
          <cell r="BN340">
            <v>0</v>
          </cell>
          <cell r="BO340">
            <v>0</v>
          </cell>
          <cell r="BP340">
            <v>0</v>
          </cell>
          <cell r="BQ340">
            <v>0</v>
          </cell>
          <cell r="BR340">
            <v>0</v>
          </cell>
          <cell r="BS340">
            <v>0</v>
          </cell>
          <cell r="BT340">
            <v>0</v>
          </cell>
          <cell r="BU340">
            <v>0</v>
          </cell>
          <cell r="BV340">
            <v>0</v>
          </cell>
          <cell r="BW340">
            <v>0</v>
          </cell>
          <cell r="BX340">
            <v>0</v>
          </cell>
          <cell r="BY340">
            <v>0</v>
          </cell>
          <cell r="BZ340">
            <v>0</v>
          </cell>
          <cell r="CA340">
            <v>0</v>
          </cell>
          <cell r="CB340">
            <v>0</v>
          </cell>
          <cell r="CC340">
            <v>0</v>
          </cell>
          <cell r="CD340">
            <v>0</v>
          </cell>
          <cell r="CE340">
            <v>0</v>
          </cell>
          <cell r="CF340">
            <v>0</v>
          </cell>
          <cell r="CG340">
            <v>0</v>
          </cell>
          <cell r="CH340">
            <v>0</v>
          </cell>
          <cell r="CI340">
            <v>0</v>
          </cell>
          <cell r="CJ340">
            <v>0</v>
          </cell>
          <cell r="CK340">
            <v>0</v>
          </cell>
          <cell r="CL340">
            <v>0</v>
          </cell>
          <cell r="CM340">
            <v>0</v>
          </cell>
          <cell r="CN340">
            <v>0</v>
          </cell>
          <cell r="CO340">
            <v>0</v>
          </cell>
          <cell r="CP340">
            <v>0</v>
          </cell>
          <cell r="CQ340">
            <v>0</v>
          </cell>
          <cell r="CR340">
            <v>0</v>
          </cell>
          <cell r="CS340">
            <v>0</v>
          </cell>
          <cell r="CT340">
            <v>0</v>
          </cell>
          <cell r="CU340">
            <v>0</v>
          </cell>
          <cell r="CV340">
            <v>0</v>
          </cell>
          <cell r="CW340">
            <v>0</v>
          </cell>
          <cell r="CX340">
            <v>0</v>
          </cell>
          <cell r="CY340">
            <v>0</v>
          </cell>
          <cell r="CZ340">
            <v>0</v>
          </cell>
          <cell r="DA340">
            <v>0</v>
          </cell>
          <cell r="DB340">
            <v>0</v>
          </cell>
          <cell r="DC340">
            <v>0</v>
          </cell>
          <cell r="DD340">
            <v>0</v>
          </cell>
          <cell r="DE340">
            <v>0</v>
          </cell>
          <cell r="DF340">
            <v>0</v>
          </cell>
          <cell r="DG340">
            <v>0</v>
          </cell>
          <cell r="DH340">
            <v>0</v>
          </cell>
          <cell r="DI340">
            <v>0</v>
          </cell>
          <cell r="DJ340">
            <v>0</v>
          </cell>
          <cell r="DK340">
            <v>0</v>
          </cell>
          <cell r="DL340">
            <v>0</v>
          </cell>
          <cell r="DM340">
            <v>0</v>
          </cell>
          <cell r="DN340">
            <v>0</v>
          </cell>
          <cell r="DO340">
            <v>0</v>
          </cell>
          <cell r="DP340">
            <v>0</v>
          </cell>
          <cell r="DQ340">
            <v>0</v>
          </cell>
          <cell r="DR340">
            <v>0</v>
          </cell>
          <cell r="DS340">
            <v>0</v>
          </cell>
          <cell r="DT340">
            <v>0</v>
          </cell>
          <cell r="DU340">
            <v>0</v>
          </cell>
        </row>
        <row r="341">
          <cell r="A341" t="str">
            <v>CE-SISINT-150</v>
          </cell>
          <cell r="B341" t="str">
            <v>CE</v>
          </cell>
          <cell r="C341" t="str">
            <v>SISINT</v>
          </cell>
          <cell r="D341">
            <v>150</v>
          </cell>
          <cell r="E341" t="str">
            <v>Altri Fondi</v>
          </cell>
          <cell r="F341">
            <v>2.5982000000000002E-2</v>
          </cell>
          <cell r="G341">
            <v>3.470442E-2</v>
          </cell>
          <cell r="H341">
            <v>7.1695100000000012E-2</v>
          </cell>
          <cell r="I341">
            <v>7.8132290000000007E-2</v>
          </cell>
          <cell r="R341">
            <v>2.5982000000000002E-2</v>
          </cell>
          <cell r="S341">
            <v>8.7224199999999981E-3</v>
          </cell>
          <cell r="T341">
            <v>3.6990680000000012E-2</v>
          </cell>
          <cell r="U341">
            <v>6.4371899999999954E-3</v>
          </cell>
          <cell r="V341">
            <v>-7.8132290000000007E-2</v>
          </cell>
          <cell r="W341">
            <v>0</v>
          </cell>
          <cell r="X341">
            <v>0</v>
          </cell>
          <cell r="Y341">
            <v>0</v>
          </cell>
          <cell r="Z341">
            <v>0</v>
          </cell>
          <cell r="AA341">
            <v>0</v>
          </cell>
          <cell r="AB341">
            <v>0</v>
          </cell>
          <cell r="AC341">
            <v>0</v>
          </cell>
          <cell r="AD341">
            <v>0</v>
          </cell>
          <cell r="AE341">
            <v>0</v>
          </cell>
          <cell r="AF341">
            <v>0</v>
          </cell>
          <cell r="AG341">
            <v>0</v>
          </cell>
          <cell r="AH341">
            <v>0</v>
          </cell>
          <cell r="AI341">
            <v>0</v>
          </cell>
          <cell r="AJ341">
            <v>0</v>
          </cell>
          <cell r="AK341">
            <v>0</v>
          </cell>
          <cell r="AL341">
            <v>0</v>
          </cell>
          <cell r="AM341">
            <v>0</v>
          </cell>
          <cell r="AN341">
            <v>0</v>
          </cell>
          <cell r="AO341">
            <v>0</v>
          </cell>
          <cell r="AP341">
            <v>0</v>
          </cell>
          <cell r="AQ341">
            <v>0</v>
          </cell>
          <cell r="AR341">
            <v>0</v>
          </cell>
          <cell r="AS341">
            <v>0</v>
          </cell>
          <cell r="AT341">
            <v>0</v>
          </cell>
          <cell r="AU341">
            <v>0</v>
          </cell>
          <cell r="AV341">
            <v>0</v>
          </cell>
          <cell r="AW341">
            <v>0</v>
          </cell>
          <cell r="AX341">
            <v>0</v>
          </cell>
          <cell r="AY341">
            <v>0</v>
          </cell>
          <cell r="AZ341">
            <v>0</v>
          </cell>
          <cell r="BA341">
            <v>0</v>
          </cell>
          <cell r="BB341">
            <v>3.1699999999999999E-2</v>
          </cell>
          <cell r="BC341">
            <v>5.0099999999999999E-2</v>
          </cell>
          <cell r="BD341">
            <v>5.1999999999999998E-2</v>
          </cell>
          <cell r="BE341">
            <v>6.4699999999999994E-2</v>
          </cell>
          <cell r="BF341">
            <v>6.7000000000000004E-2</v>
          </cell>
          <cell r="BG341">
            <v>0.1353</v>
          </cell>
          <cell r="BH341">
            <v>0.13447899999999999</v>
          </cell>
          <cell r="BI341">
            <v>0.134328</v>
          </cell>
          <cell r="BJ341">
            <v>0.13400000000000001</v>
          </cell>
          <cell r="BK341">
            <v>0.127917</v>
          </cell>
          <cell r="BL341">
            <v>0.127164</v>
          </cell>
          <cell r="BM341">
            <v>0.13617334</v>
          </cell>
          <cell r="BN341">
            <v>3.1699999999999999E-2</v>
          </cell>
          <cell r="BO341">
            <v>1.84E-2</v>
          </cell>
          <cell r="BP341">
            <v>1.8999999999999989E-3</v>
          </cell>
          <cell r="BQ341">
            <v>1.2699999999999996E-2</v>
          </cell>
          <cell r="BR341">
            <v>2.3000000000000104E-3</v>
          </cell>
          <cell r="BS341">
            <v>6.83E-2</v>
          </cell>
          <cell r="BT341">
            <v>-8.2100000000001616E-4</v>
          </cell>
          <cell r="BU341">
            <v>-1.5099999999998448E-4</v>
          </cell>
          <cell r="BV341">
            <v>-3.2799999999999496E-4</v>
          </cell>
          <cell r="BW341">
            <v>-6.0830000000000051E-3</v>
          </cell>
          <cell r="BX341">
            <v>-7.5300000000000367E-4</v>
          </cell>
          <cell r="BY341">
            <v>9.0093400000000046E-3</v>
          </cell>
          <cell r="BZ341">
            <v>0</v>
          </cell>
          <cell r="CA341">
            <v>0</v>
          </cell>
          <cell r="CB341">
            <v>0</v>
          </cell>
          <cell r="CC341">
            <v>0</v>
          </cell>
          <cell r="CD341">
            <v>0</v>
          </cell>
          <cell r="CE341">
            <v>0</v>
          </cell>
          <cell r="CF341">
            <v>0</v>
          </cell>
          <cell r="CG341">
            <v>0</v>
          </cell>
          <cell r="CH341">
            <v>0</v>
          </cell>
          <cell r="CI341">
            <v>0</v>
          </cell>
          <cell r="CJ341">
            <v>0</v>
          </cell>
          <cell r="CK341">
            <v>0</v>
          </cell>
          <cell r="CL341">
            <v>0</v>
          </cell>
          <cell r="CM341">
            <v>0</v>
          </cell>
          <cell r="CN341">
            <v>0</v>
          </cell>
          <cell r="CO341">
            <v>0</v>
          </cell>
          <cell r="CP341">
            <v>0</v>
          </cell>
          <cell r="CQ341">
            <v>0</v>
          </cell>
          <cell r="CR341">
            <v>0</v>
          </cell>
          <cell r="CS341">
            <v>0</v>
          </cell>
          <cell r="CT341">
            <v>0</v>
          </cell>
          <cell r="CU341">
            <v>0</v>
          </cell>
          <cell r="CV341">
            <v>0</v>
          </cell>
          <cell r="CW341">
            <v>0</v>
          </cell>
          <cell r="CX341">
            <v>9.0600000000000001E-4</v>
          </cell>
          <cell r="CY341">
            <v>1.5E-3</v>
          </cell>
          <cell r="CZ341">
            <v>1.5E-3</v>
          </cell>
          <cell r="DA341">
            <v>2.0230000000000001E-3</v>
          </cell>
          <cell r="DB341">
            <v>2.2023000000000001E-2</v>
          </cell>
          <cell r="DC341">
            <v>1.7066999999999999E-2</v>
          </cell>
          <cell r="DD341">
            <v>1.7416999999999998E-2</v>
          </cell>
          <cell r="DE341">
            <v>1.7916999999999999E-2</v>
          </cell>
          <cell r="DF341">
            <v>1.7916999999999999E-2</v>
          </cell>
          <cell r="DG341">
            <v>1.8016999999999998E-2</v>
          </cell>
          <cell r="DH341">
            <v>-3.1983000000000004E-2</v>
          </cell>
          <cell r="DI341">
            <v>-4.5483000000000003E-2</v>
          </cell>
          <cell r="DJ341">
            <v>9.0600000000000001E-4</v>
          </cell>
          <cell r="DK341">
            <v>5.9400000000000002E-4</v>
          </cell>
          <cell r="DL341">
            <v>0</v>
          </cell>
          <cell r="DM341">
            <v>5.2300000000000003E-4</v>
          </cell>
          <cell r="DN341">
            <v>0.02</v>
          </cell>
          <cell r="DO341">
            <v>-4.9560000000000021E-3</v>
          </cell>
          <cell r="DP341">
            <v>3.4999999999999962E-4</v>
          </cell>
          <cell r="DQ341">
            <v>5.0000000000000044E-4</v>
          </cell>
          <cell r="DR341">
            <v>0</v>
          </cell>
          <cell r="DS341">
            <v>9.9999999999999395E-5</v>
          </cell>
          <cell r="DT341">
            <v>-0.05</v>
          </cell>
          <cell r="DU341">
            <v>-1.3499999999999998E-2</v>
          </cell>
        </row>
        <row r="342">
          <cell r="A342" t="str">
            <v>CE-SISINT-160</v>
          </cell>
          <cell r="B342" t="str">
            <v>CE</v>
          </cell>
          <cell r="C342" t="str">
            <v>SISINT</v>
          </cell>
          <cell r="D342">
            <v>160</v>
          </cell>
          <cell r="E342" t="str">
            <v>(Acc)/Utilizzo Fondo Rischi</v>
          </cell>
          <cell r="F342">
            <v>2.5982000000000002E-2</v>
          </cell>
          <cell r="G342">
            <v>3.470442E-2</v>
          </cell>
          <cell r="H342">
            <v>7.1695100000000012E-2</v>
          </cell>
          <cell r="I342">
            <v>7.8132290000000007E-2</v>
          </cell>
          <cell r="J342">
            <v>0</v>
          </cell>
          <cell r="K342">
            <v>0</v>
          </cell>
          <cell r="L342">
            <v>0</v>
          </cell>
          <cell r="M342">
            <v>0</v>
          </cell>
          <cell r="N342">
            <v>0</v>
          </cell>
          <cell r="O342">
            <v>0</v>
          </cell>
          <cell r="P342">
            <v>0</v>
          </cell>
          <cell r="Q342">
            <v>0</v>
          </cell>
          <cell r="R342">
            <v>2.5982000000000002E-2</v>
          </cell>
          <cell r="S342">
            <v>8.7224199999999981E-3</v>
          </cell>
          <cell r="T342">
            <v>3.6990680000000012E-2</v>
          </cell>
          <cell r="U342">
            <v>6.4371899999999954E-3</v>
          </cell>
          <cell r="V342">
            <v>-7.8132290000000007E-2</v>
          </cell>
          <cell r="W342">
            <v>0</v>
          </cell>
          <cell r="X342">
            <v>0</v>
          </cell>
          <cell r="Y342">
            <v>0</v>
          </cell>
          <cell r="Z342">
            <v>0</v>
          </cell>
          <cell r="AA342">
            <v>0</v>
          </cell>
          <cell r="AB342">
            <v>0</v>
          </cell>
          <cell r="AC342">
            <v>0</v>
          </cell>
          <cell r="AD342">
            <v>0</v>
          </cell>
          <cell r="AE342">
            <v>0</v>
          </cell>
          <cell r="AF342">
            <v>0</v>
          </cell>
          <cell r="AG342">
            <v>0</v>
          </cell>
          <cell r="AH342">
            <v>0</v>
          </cell>
          <cell r="AI342">
            <v>0</v>
          </cell>
          <cell r="AJ342">
            <v>0</v>
          </cell>
          <cell r="AK342">
            <v>0</v>
          </cell>
          <cell r="AL342">
            <v>0</v>
          </cell>
          <cell r="AM342">
            <v>0</v>
          </cell>
          <cell r="AN342">
            <v>0</v>
          </cell>
          <cell r="AO342">
            <v>0</v>
          </cell>
          <cell r="AP342">
            <v>0</v>
          </cell>
          <cell r="AQ342">
            <v>0</v>
          </cell>
          <cell r="AR342">
            <v>0</v>
          </cell>
          <cell r="AS342">
            <v>0</v>
          </cell>
          <cell r="AT342">
            <v>0</v>
          </cell>
          <cell r="AU342">
            <v>0</v>
          </cell>
          <cell r="AV342">
            <v>0</v>
          </cell>
          <cell r="AW342">
            <v>0</v>
          </cell>
          <cell r="AX342">
            <v>0</v>
          </cell>
          <cell r="AY342">
            <v>0</v>
          </cell>
          <cell r="AZ342">
            <v>0</v>
          </cell>
          <cell r="BA342">
            <v>0</v>
          </cell>
          <cell r="BB342">
            <v>3.1699999999999999E-2</v>
          </cell>
          <cell r="BC342">
            <v>5.0099999999999999E-2</v>
          </cell>
          <cell r="BD342">
            <v>5.1999999999999998E-2</v>
          </cell>
          <cell r="BE342">
            <v>6.4699999999999994E-2</v>
          </cell>
          <cell r="BF342">
            <v>6.7000000000000004E-2</v>
          </cell>
          <cell r="BG342">
            <v>0.1353</v>
          </cell>
          <cell r="BH342">
            <v>0.13447899999999999</v>
          </cell>
          <cell r="BI342">
            <v>0.134328</v>
          </cell>
          <cell r="BJ342">
            <v>0.13400000000000001</v>
          </cell>
          <cell r="BK342">
            <v>0.127917</v>
          </cell>
          <cell r="BL342">
            <v>0.127164</v>
          </cell>
          <cell r="BM342">
            <v>0.13617334</v>
          </cell>
          <cell r="BN342">
            <v>3.1699999999999999E-2</v>
          </cell>
          <cell r="BO342">
            <v>1.84E-2</v>
          </cell>
          <cell r="BP342">
            <v>1.8999999999999989E-3</v>
          </cell>
          <cell r="BQ342">
            <v>1.2699999999999996E-2</v>
          </cell>
          <cell r="BR342">
            <v>2.3000000000000104E-3</v>
          </cell>
          <cell r="BS342">
            <v>6.83E-2</v>
          </cell>
          <cell r="BT342">
            <v>-8.2100000000001616E-4</v>
          </cell>
          <cell r="BU342">
            <v>-1.5099999999998448E-4</v>
          </cell>
          <cell r="BV342">
            <v>-3.2799999999999496E-4</v>
          </cell>
          <cell r="BW342">
            <v>-6.0830000000000051E-3</v>
          </cell>
          <cell r="BX342">
            <v>-7.5300000000000367E-4</v>
          </cell>
          <cell r="BY342">
            <v>9.0093400000000046E-3</v>
          </cell>
          <cell r="BZ342">
            <v>0</v>
          </cell>
          <cell r="CA342">
            <v>0</v>
          </cell>
          <cell r="CB342">
            <v>0</v>
          </cell>
          <cell r="CC342">
            <v>0</v>
          </cell>
          <cell r="CD342">
            <v>0</v>
          </cell>
          <cell r="CE342">
            <v>0</v>
          </cell>
          <cell r="CF342">
            <v>0</v>
          </cell>
          <cell r="CG342">
            <v>0</v>
          </cell>
          <cell r="CH342">
            <v>0</v>
          </cell>
          <cell r="CI342">
            <v>0</v>
          </cell>
          <cell r="CJ342">
            <v>0</v>
          </cell>
          <cell r="CK342">
            <v>0</v>
          </cell>
          <cell r="CL342">
            <v>0</v>
          </cell>
          <cell r="CM342">
            <v>0</v>
          </cell>
          <cell r="CN342">
            <v>0</v>
          </cell>
          <cell r="CO342">
            <v>0</v>
          </cell>
          <cell r="CP342">
            <v>0</v>
          </cell>
          <cell r="CQ342">
            <v>0</v>
          </cell>
          <cell r="CR342">
            <v>0</v>
          </cell>
          <cell r="CS342">
            <v>0</v>
          </cell>
          <cell r="CT342">
            <v>0</v>
          </cell>
          <cell r="CU342">
            <v>0</v>
          </cell>
          <cell r="CV342">
            <v>0</v>
          </cell>
          <cell r="CW342">
            <v>0</v>
          </cell>
          <cell r="CX342">
            <v>9.0600000000000001E-4</v>
          </cell>
          <cell r="CY342">
            <v>1.5E-3</v>
          </cell>
          <cell r="CZ342">
            <v>1.5E-3</v>
          </cell>
          <cell r="DA342">
            <v>2.0230000000000001E-3</v>
          </cell>
          <cell r="DB342">
            <v>2.2023000000000001E-2</v>
          </cell>
          <cell r="DC342">
            <v>1.7066999999999999E-2</v>
          </cell>
          <cell r="DD342">
            <v>1.7416999999999998E-2</v>
          </cell>
          <cell r="DE342">
            <v>1.7916999999999999E-2</v>
          </cell>
          <cell r="DF342">
            <v>1.7916999999999999E-2</v>
          </cell>
          <cell r="DG342">
            <v>1.8016999999999998E-2</v>
          </cell>
          <cell r="DH342">
            <v>-3.1983000000000004E-2</v>
          </cell>
          <cell r="DI342">
            <v>-4.5483000000000003E-2</v>
          </cell>
          <cell r="DJ342">
            <v>9.0600000000000001E-4</v>
          </cell>
          <cell r="DK342">
            <v>5.9400000000000002E-4</v>
          </cell>
          <cell r="DL342">
            <v>0</v>
          </cell>
          <cell r="DM342">
            <v>5.2300000000000003E-4</v>
          </cell>
          <cell r="DN342">
            <v>0.02</v>
          </cell>
          <cell r="DO342">
            <v>-4.9560000000000021E-3</v>
          </cell>
          <cell r="DP342">
            <v>3.4999999999999962E-4</v>
          </cell>
          <cell r="DQ342">
            <v>5.0000000000000044E-4</v>
          </cell>
          <cell r="DR342">
            <v>0</v>
          </cell>
          <cell r="DS342">
            <v>9.9999999999999395E-5</v>
          </cell>
          <cell r="DT342">
            <v>-0.05</v>
          </cell>
          <cell r="DU342">
            <v>-1.3499999999999998E-2</v>
          </cell>
        </row>
        <row r="343">
          <cell r="A343" t="str">
            <v>CE-SISINT-170</v>
          </cell>
          <cell r="B343" t="str">
            <v>CE</v>
          </cell>
          <cell r="C343" t="str">
            <v>SISINT</v>
          </cell>
          <cell r="D343">
            <v>170</v>
          </cell>
          <cell r="E343" t="str">
            <v>Margine Diretto 2</v>
          </cell>
          <cell r="F343">
            <v>0.17917500000000014</v>
          </cell>
          <cell r="G343">
            <v>0.34770408000000047</v>
          </cell>
          <cell r="H343">
            <v>0.44471280000000057</v>
          </cell>
          <cell r="I343">
            <v>0.60542120000000021</v>
          </cell>
          <cell r="J343">
            <v>0</v>
          </cell>
          <cell r="K343">
            <v>0</v>
          </cell>
          <cell r="L343">
            <v>0</v>
          </cell>
          <cell r="M343">
            <v>0</v>
          </cell>
          <cell r="N343">
            <v>0</v>
          </cell>
          <cell r="O343">
            <v>0</v>
          </cell>
          <cell r="P343">
            <v>0</v>
          </cell>
          <cell r="Q343">
            <v>0</v>
          </cell>
          <cell r="R343">
            <v>0.17917500000000014</v>
          </cell>
          <cell r="S343">
            <v>0.16852908000000033</v>
          </cell>
          <cell r="T343">
            <v>9.7008720000000118E-2</v>
          </cell>
          <cell r="U343">
            <v>0.16070839999999964</v>
          </cell>
          <cell r="V343">
            <v>-0.60542120000000021</v>
          </cell>
          <cell r="W343">
            <v>0</v>
          </cell>
          <cell r="X343">
            <v>0</v>
          </cell>
          <cell r="Y343">
            <v>0</v>
          </cell>
          <cell r="Z343">
            <v>0</v>
          </cell>
          <cell r="AA343">
            <v>0</v>
          </cell>
          <cell r="AB343">
            <v>0</v>
          </cell>
          <cell r="AC343">
            <v>0</v>
          </cell>
          <cell r="AD343">
            <v>0.20982699999999999</v>
          </cell>
          <cell r="AE343">
            <v>0.42100000000000071</v>
          </cell>
          <cell r="AF343">
            <v>0.61560000000000015</v>
          </cell>
          <cell r="AG343">
            <v>0.81290000000000084</v>
          </cell>
          <cell r="AH343">
            <v>1.0387999999999993</v>
          </cell>
          <cell r="AI343">
            <v>1.4026000000000005</v>
          </cell>
          <cell r="AJ343">
            <v>1.7210999999999981</v>
          </cell>
          <cell r="AK343">
            <v>1.847900000000001</v>
          </cell>
          <cell r="AL343">
            <v>2.1106000000000016</v>
          </cell>
          <cell r="AM343">
            <v>2.4624999999999986</v>
          </cell>
          <cell r="AN343">
            <v>2.6852999999999998</v>
          </cell>
          <cell r="AO343">
            <v>2.9245000000000001</v>
          </cell>
          <cell r="AP343">
            <v>0.20982699999999999</v>
          </cell>
          <cell r="AQ343">
            <v>0.21117300000000072</v>
          </cell>
          <cell r="AR343">
            <v>0.19459999999999944</v>
          </cell>
          <cell r="AS343">
            <v>0.1973000000000007</v>
          </cell>
          <cell r="AT343">
            <v>0.22589999999999844</v>
          </cell>
          <cell r="AU343">
            <v>0.36380000000000123</v>
          </cell>
          <cell r="AV343">
            <v>0.31849999999999756</v>
          </cell>
          <cell r="AW343">
            <v>0.12680000000000291</v>
          </cell>
          <cell r="AX343">
            <v>0.2627000000000006</v>
          </cell>
          <cell r="AY343">
            <v>0.35189999999999699</v>
          </cell>
          <cell r="AZ343">
            <v>0.22280000000000122</v>
          </cell>
          <cell r="BA343">
            <v>0.2392000000000003</v>
          </cell>
          <cell r="BB343">
            <v>7.350000000000001E-2</v>
          </cell>
          <cell r="BC343">
            <v>0.10779999999999998</v>
          </cell>
          <cell r="BD343">
            <v>0.13659999999999989</v>
          </cell>
          <cell r="BE343">
            <v>0.21109999999999984</v>
          </cell>
          <cell r="BF343">
            <v>0.28349999999999992</v>
          </cell>
          <cell r="BG343">
            <v>0.39820000000000011</v>
          </cell>
          <cell r="BH343">
            <v>0.48321599999999987</v>
          </cell>
          <cell r="BI343">
            <v>0.54662100000000002</v>
          </cell>
          <cell r="BJ343">
            <v>0.6271000000000001</v>
          </cell>
          <cell r="BK343">
            <v>0.72258800000000001</v>
          </cell>
          <cell r="BL343">
            <v>0.81865099999999957</v>
          </cell>
          <cell r="BM343">
            <v>0.79778772000000142</v>
          </cell>
          <cell r="BN343">
            <v>7.350000000000001E-2</v>
          </cell>
          <cell r="BO343">
            <v>3.4299999999999969E-2</v>
          </cell>
          <cell r="BP343">
            <v>2.8799999999999923E-2</v>
          </cell>
          <cell r="BQ343">
            <v>7.4499999999999955E-2</v>
          </cell>
          <cell r="BR343">
            <v>7.2400000000000062E-2</v>
          </cell>
          <cell r="BS343">
            <v>0.11470000000000022</v>
          </cell>
          <cell r="BT343">
            <v>8.5015999999999703E-2</v>
          </cell>
          <cell r="BU343">
            <v>6.3405000000000183E-2</v>
          </cell>
          <cell r="BV343">
            <v>8.0479000000000078E-2</v>
          </cell>
          <cell r="BW343">
            <v>9.5487999999999851E-2</v>
          </cell>
          <cell r="BX343">
            <v>9.6062999999999565E-2</v>
          </cell>
          <cell r="BY343">
            <v>-2.0863279999998124E-2</v>
          </cell>
          <cell r="BZ343">
            <v>9.6200000000000008E-2</v>
          </cell>
          <cell r="CA343">
            <v>0.18940000000000001</v>
          </cell>
          <cell r="CB343">
            <v>0.29490000000000016</v>
          </cell>
          <cell r="CC343">
            <v>0.38629999999999987</v>
          </cell>
          <cell r="CD343">
            <v>0.52190000000000003</v>
          </cell>
          <cell r="CE343">
            <v>0.64452599999999993</v>
          </cell>
          <cell r="CF343">
            <v>0.80971800000000016</v>
          </cell>
          <cell r="CG343">
            <v>0.90225600000000039</v>
          </cell>
          <cell r="CH343">
            <v>1.0666850000000005</v>
          </cell>
          <cell r="CI343">
            <v>1.2238739999999995</v>
          </cell>
          <cell r="CJ343">
            <v>1.4181350000000004</v>
          </cell>
          <cell r="CK343">
            <v>1.5435810000000005</v>
          </cell>
          <cell r="CL343">
            <v>9.6200000000000008E-2</v>
          </cell>
          <cell r="CM343">
            <v>9.3200000000000005E-2</v>
          </cell>
          <cell r="CN343">
            <v>0.10550000000000015</v>
          </cell>
          <cell r="CO343">
            <v>9.1399999999999704E-2</v>
          </cell>
          <cell r="CP343">
            <v>0.13560000000000016</v>
          </cell>
          <cell r="CQ343">
            <v>0.1226259999999999</v>
          </cell>
          <cell r="CR343">
            <v>0.16519200000000023</v>
          </cell>
          <cell r="CS343">
            <v>9.2538000000000231E-2</v>
          </cell>
          <cell r="CT343">
            <v>0.16442900000000016</v>
          </cell>
          <cell r="CU343">
            <v>0.15718899999999891</v>
          </cell>
          <cell r="CV343">
            <v>0.19426100000000091</v>
          </cell>
          <cell r="CW343">
            <v>0.12544600000000017</v>
          </cell>
          <cell r="CX343">
            <v>0.15842799999999999</v>
          </cell>
          <cell r="CY343">
            <v>0.276449</v>
          </cell>
          <cell r="CZ343">
            <v>0.3681799999999999</v>
          </cell>
          <cell r="DA343">
            <v>0.59975899999999982</v>
          </cell>
          <cell r="DB343">
            <v>0.69761100000000009</v>
          </cell>
          <cell r="DC343">
            <v>0.80223900000000015</v>
          </cell>
          <cell r="DD343">
            <v>1.0495380000000001</v>
          </cell>
          <cell r="DE343">
            <v>1.1194379999999999</v>
          </cell>
          <cell r="DF343">
            <v>1.1767380000000005</v>
          </cell>
          <cell r="DG343">
            <v>1.2866380000000004</v>
          </cell>
          <cell r="DH343">
            <v>1.3420380000000007</v>
          </cell>
          <cell r="DI343">
            <v>1.3865380000000007</v>
          </cell>
          <cell r="DJ343">
            <v>0.15842799999999999</v>
          </cell>
          <cell r="DK343">
            <v>0.118021</v>
          </cell>
          <cell r="DL343">
            <v>9.1730999999999896E-2</v>
          </cell>
          <cell r="DM343">
            <v>0.23157899999999992</v>
          </cell>
          <cell r="DN343">
            <v>9.7852000000000258E-2</v>
          </cell>
          <cell r="DO343">
            <v>0.10462800000000012</v>
          </cell>
          <cell r="DP343">
            <v>0.24729899999999985</v>
          </cell>
          <cell r="DQ343">
            <v>6.9899999999999907E-2</v>
          </cell>
          <cell r="DR343">
            <v>5.7300000000000573E-2</v>
          </cell>
          <cell r="DS343">
            <v>0.1098999999999999</v>
          </cell>
          <cell r="DT343">
            <v>5.5400000000000379E-2</v>
          </cell>
          <cell r="DU343">
            <v>4.4499999999999831E-2</v>
          </cell>
        </row>
        <row r="344">
          <cell r="A344" t="str">
            <v>CE-SISINT-180</v>
          </cell>
          <cell r="B344" t="str">
            <v>CE</v>
          </cell>
          <cell r="C344" t="str">
            <v>SISINT</v>
          </cell>
          <cell r="D344">
            <v>180</v>
          </cell>
          <cell r="E344" t="str">
            <v>MD %</v>
          </cell>
          <cell r="F344">
            <v>0.13927776888168919</v>
          </cell>
          <cell r="G344">
            <v>0.13031127700745906</v>
          </cell>
          <cell r="H344">
            <v>0.11059512398168543</v>
          </cell>
          <cell r="I344">
            <v>0.1117135626973082</v>
          </cell>
          <cell r="J344" t="e">
            <v>#DIV/0!</v>
          </cell>
          <cell r="K344" t="e">
            <v>#DIV/0!</v>
          </cell>
          <cell r="L344" t="e">
            <v>#DIV/0!</v>
          </cell>
          <cell r="M344" t="e">
            <v>#DIV/0!</v>
          </cell>
          <cell r="N344" t="e">
            <v>#DIV/0!</v>
          </cell>
          <cell r="O344" t="e">
            <v>#DIV/0!</v>
          </cell>
          <cell r="P344" t="e">
            <v>#DIV/0!</v>
          </cell>
          <cell r="Q344" t="e">
            <v>#DIV/0!</v>
          </cell>
          <cell r="R344">
            <v>0.13927776888168919</v>
          </cell>
          <cell r="S344">
            <v>0.12196345752809847</v>
          </cell>
          <cell r="T344">
            <v>7.1707943272258906E-2</v>
          </cell>
          <cell r="U344">
            <v>0.11492981395015651</v>
          </cell>
          <cell r="V344">
            <v>0.1117135626973082</v>
          </cell>
          <cell r="W344" t="e">
            <v>#DIV/0!</v>
          </cell>
          <cell r="X344" t="e">
            <v>#DIV/0!</v>
          </cell>
          <cell r="Y344" t="e">
            <v>#DIV/0!</v>
          </cell>
          <cell r="Z344" t="e">
            <v>#DIV/0!</v>
          </cell>
          <cell r="AA344" t="e">
            <v>#DIV/0!</v>
          </cell>
          <cell r="AB344" t="e">
            <v>#DIV/0!</v>
          </cell>
          <cell r="AC344" t="e">
            <v>#DIV/0!</v>
          </cell>
          <cell r="AD344">
            <v>0.16161087906391744</v>
          </cell>
          <cell r="AE344">
            <v>0.15475665343331887</v>
          </cell>
          <cell r="AF344">
            <v>0.15023794996949363</v>
          </cell>
          <cell r="AG344">
            <v>0.15063187933143105</v>
          </cell>
          <cell r="AH344">
            <v>0.15404463557499803</v>
          </cell>
          <cell r="AI344">
            <v>0.1568342427766348</v>
          </cell>
          <cell r="AJ344">
            <v>0.1597931444275261</v>
          </cell>
          <cell r="AK344">
            <v>0.15936629496433907</v>
          </cell>
          <cell r="AL344">
            <v>0.15945664163430603</v>
          </cell>
          <cell r="AM344">
            <v>0.16204815709293824</v>
          </cell>
          <cell r="AN344">
            <v>0.16023892923422106</v>
          </cell>
          <cell r="AO344">
            <v>0.16094326124043806</v>
          </cell>
          <cell r="AP344">
            <v>0.16161087906391744</v>
          </cell>
          <cell r="AQ344">
            <v>0.14849868464818167</v>
          </cell>
          <cell r="AR344">
            <v>0.14131145160119049</v>
          </cell>
          <cell r="AS344">
            <v>0.15187437456700845</v>
          </cell>
          <cell r="AT344">
            <v>0.16771846462246529</v>
          </cell>
          <cell r="AU344">
            <v>0.16538618902577673</v>
          </cell>
          <cell r="AV344">
            <v>0.17427226964324677</v>
          </cell>
          <cell r="AW344">
            <v>0.15379017586416355</v>
          </cell>
          <cell r="AX344">
            <v>0.16009506977878027</v>
          </cell>
          <cell r="AY344">
            <v>0.1795499770396434</v>
          </cell>
          <cell r="AZ344">
            <v>0.14263764404609558</v>
          </cell>
          <cell r="BA344">
            <v>0.16929719017623343</v>
          </cell>
          <cell r="BB344">
            <v>0.25025536261491321</v>
          </cell>
          <cell r="BC344">
            <v>0.184652278177458</v>
          </cell>
          <cell r="BD344">
            <v>0.14948566425913756</v>
          </cell>
          <cell r="BE344">
            <v>0.16850255427841623</v>
          </cell>
          <cell r="BF344">
            <v>0.14184929450615427</v>
          </cell>
          <cell r="BG344">
            <v>0.17166012846488773</v>
          </cell>
          <cell r="BH344">
            <v>0.16691491213768361</v>
          </cell>
          <cell r="BI344">
            <v>0.15917097992967744</v>
          </cell>
          <cell r="BJ344">
            <v>0.15701837848665434</v>
          </cell>
          <cell r="BK344">
            <v>0.1519544642149285</v>
          </cell>
          <cell r="BL344">
            <v>0.14851655069031577</v>
          </cell>
          <cell r="BM344">
            <v>0.13640229217578295</v>
          </cell>
          <cell r="BN344">
            <v>0.25025536261491321</v>
          </cell>
          <cell r="BO344">
            <v>0.118235091347811</v>
          </cell>
          <cell r="BP344">
            <v>8.7272727272727044E-2</v>
          </cell>
          <cell r="BQ344">
            <v>0.21976401179940991</v>
          </cell>
          <cell r="BR344">
            <v>9.7076964333601579E-2</v>
          </cell>
          <cell r="BS344">
            <v>0.35720959202740626</v>
          </cell>
          <cell r="BT344">
            <v>0.14778092211846622</v>
          </cell>
          <cell r="BU344">
            <v>0.11759283815939094</v>
          </cell>
          <cell r="BV344">
            <v>0.14380880053607351</v>
          </cell>
          <cell r="BW344">
            <v>0.12539576857567938</v>
          </cell>
          <cell r="BX344">
            <v>0.12691737548454549</v>
          </cell>
          <cell r="BY344">
            <v>-6.1982727244390037E-2</v>
          </cell>
          <cell r="BZ344">
            <v>0.26969442108214187</v>
          </cell>
          <cell r="CA344">
            <v>0.24865432585007222</v>
          </cell>
          <cell r="CB344">
            <v>0.25326348333905885</v>
          </cell>
          <cell r="CC344">
            <v>0.2319841460485226</v>
          </cell>
          <cell r="CD344">
            <v>0.22419347910133597</v>
          </cell>
          <cell r="CE344">
            <v>0.21679744064883896</v>
          </cell>
          <cell r="CF344">
            <v>0.21054325817614883</v>
          </cell>
          <cell r="CG344">
            <v>0.2043228980074886</v>
          </cell>
          <cell r="CH344">
            <v>0.19181087149749637</v>
          </cell>
          <cell r="CI344">
            <v>0.19442433985823346</v>
          </cell>
          <cell r="CJ344">
            <v>0.19013752150239932</v>
          </cell>
          <cell r="CK344">
            <v>0.18574981949458488</v>
          </cell>
          <cell r="CL344">
            <v>0.26969442108214187</v>
          </cell>
          <cell r="CM344">
            <v>0.23012345679012344</v>
          </cell>
          <cell r="CN344">
            <v>0.26198162403774555</v>
          </cell>
          <cell r="CO344">
            <v>0.18250798722044673</v>
          </cell>
          <cell r="CP344">
            <v>0.20461747397012245</v>
          </cell>
          <cell r="CQ344">
            <v>0.19010574521619542</v>
          </cell>
          <cell r="CR344">
            <v>0.1892428772725713</v>
          </cell>
          <cell r="CS344">
            <v>0.1623522105045242</v>
          </cell>
          <cell r="CT344">
            <v>0.14356912411212847</v>
          </cell>
          <cell r="CU344">
            <v>0.21423246394114326</v>
          </cell>
          <cell r="CV344">
            <v>0.16694682926410126</v>
          </cell>
          <cell r="CW344">
            <v>0.1473183563702983</v>
          </cell>
          <cell r="CX344">
            <v>0.37062389025482906</v>
          </cell>
          <cell r="CY344">
            <v>0.30993951420771459</v>
          </cell>
          <cell r="CZ344">
            <v>0.27859520460304832</v>
          </cell>
          <cell r="DA344">
            <v>0.28331010831518627</v>
          </cell>
          <cell r="DB344">
            <v>0.27830655366492357</v>
          </cell>
          <cell r="DC344">
            <v>0.2771368067598472</v>
          </cell>
          <cell r="DD344">
            <v>0.22312200047832906</v>
          </cell>
          <cell r="DE344">
            <v>0.23096077369439072</v>
          </cell>
          <cell r="DF344">
            <v>0.22624464664234534</v>
          </cell>
          <cell r="DG344">
            <v>0.21194664426351711</v>
          </cell>
          <cell r="DH344">
            <v>0.1986622504302131</v>
          </cell>
          <cell r="DI344">
            <v>0.19571775915306583</v>
          </cell>
          <cell r="DJ344">
            <v>0.37062389025482906</v>
          </cell>
          <cell r="DK344">
            <v>0.25409165478963663</v>
          </cell>
          <cell r="DL344">
            <v>0.21351957803982158</v>
          </cell>
          <cell r="DM344">
            <v>0.29114382375903775</v>
          </cell>
          <cell r="DN344">
            <v>0.25112277946301675</v>
          </cell>
          <cell r="DO344">
            <v>0.26958197633672787</v>
          </cell>
          <cell r="DP344">
            <v>0.13669460819673482</v>
          </cell>
          <cell r="DQ344">
            <v>0.48881118881118885</v>
          </cell>
          <cell r="DR344">
            <v>0.16172734970364247</v>
          </cell>
          <cell r="DS344">
            <v>0.12640901771336546</v>
          </cell>
          <cell r="DT344">
            <v>8.0899532710280914E-2</v>
          </cell>
          <cell r="DU344">
            <v>0.13525835866261357</v>
          </cell>
        </row>
        <row r="345">
          <cell r="A345" t="str">
            <v>CE-SISINT-190</v>
          </cell>
          <cell r="B345" t="str">
            <v>CE</v>
          </cell>
          <cell r="C345" t="str">
            <v>SISINT</v>
          </cell>
          <cell r="D345">
            <v>190</v>
          </cell>
          <cell r="E345" t="str">
            <v>Costi Indiretti</v>
          </cell>
          <cell r="F345">
            <v>-0.105919</v>
          </cell>
          <cell r="G345">
            <v>-0.21298372000000002</v>
          </cell>
          <cell r="H345">
            <v>-0.33196639</v>
          </cell>
          <cell r="I345">
            <v>-0.45206200000000002</v>
          </cell>
          <cell r="R345">
            <v>-0.105919</v>
          </cell>
          <cell r="S345">
            <v>-0.10706472000000002</v>
          </cell>
          <cell r="T345">
            <v>-0.11898266999999998</v>
          </cell>
          <cell r="U345">
            <v>-0.12009561000000002</v>
          </cell>
          <cell r="V345">
            <v>0.45206200000000002</v>
          </cell>
          <cell r="W345">
            <v>0</v>
          </cell>
          <cell r="X345">
            <v>0</v>
          </cell>
          <cell r="Y345">
            <v>0</v>
          </cell>
          <cell r="Z345">
            <v>0</v>
          </cell>
          <cell r="AA345">
            <v>0</v>
          </cell>
          <cell r="AB345">
            <v>0</v>
          </cell>
          <cell r="AC345">
            <v>0</v>
          </cell>
          <cell r="AD345">
            <v>-9.3589000000000006E-2</v>
          </cell>
          <cell r="AE345">
            <v>-0.18930000000000002</v>
          </cell>
          <cell r="AF345">
            <v>-0.29060000000000002</v>
          </cell>
          <cell r="AG345">
            <v>-0.38889999999999997</v>
          </cell>
          <cell r="AH345">
            <v>-0.49339999999999995</v>
          </cell>
          <cell r="AI345">
            <v>-0.60360000000000003</v>
          </cell>
          <cell r="AJ345">
            <v>-0.70860000000000001</v>
          </cell>
          <cell r="AK345">
            <v>-0.77589999999999992</v>
          </cell>
          <cell r="AL345">
            <v>-0.87870000000000004</v>
          </cell>
          <cell r="AM345">
            <v>-0.97699999999999998</v>
          </cell>
          <cell r="AN345">
            <v>-1.0702</v>
          </cell>
          <cell r="AO345">
            <v>-1.1677</v>
          </cell>
          <cell r="AP345">
            <v>-9.3589000000000006E-2</v>
          </cell>
          <cell r="AQ345">
            <v>-9.5711000000000018E-2</v>
          </cell>
          <cell r="AR345">
            <v>-0.1013</v>
          </cell>
          <cell r="AS345">
            <v>-9.8299999999999943E-2</v>
          </cell>
          <cell r="AT345">
            <v>-0.10449999999999998</v>
          </cell>
          <cell r="AU345">
            <v>-0.11020000000000008</v>
          </cell>
          <cell r="AV345">
            <v>-0.10499999999999998</v>
          </cell>
          <cell r="AW345">
            <v>-6.7299999999999915E-2</v>
          </cell>
          <cell r="AX345">
            <v>-0.10280000000000011</v>
          </cell>
          <cell r="AY345">
            <v>-9.8299999999999943E-2</v>
          </cell>
          <cell r="AZ345">
            <v>-9.3200000000000061E-2</v>
          </cell>
          <cell r="BA345">
            <v>-9.749999999999992E-2</v>
          </cell>
          <cell r="BB345">
            <v>-9.4999999999999998E-3</v>
          </cell>
          <cell r="BC345">
            <v>-3.6200000000000003E-2</v>
          </cell>
          <cell r="BD345">
            <v>-0.10349999999999999</v>
          </cell>
          <cell r="BE345">
            <v>-0.1464</v>
          </cell>
          <cell r="BF345">
            <v>-0.21060000000000001</v>
          </cell>
          <cell r="BG345">
            <v>-0.25169999999999998</v>
          </cell>
          <cell r="BH345">
            <v>-0.296568</v>
          </cell>
          <cell r="BI345">
            <v>-0.36929200000000001</v>
          </cell>
          <cell r="BJ345">
            <v>-0.41870000000000002</v>
          </cell>
          <cell r="BK345">
            <v>-0.47762399999999999</v>
          </cell>
          <cell r="BL345">
            <v>-0.50026099999999996</v>
          </cell>
          <cell r="BM345">
            <v>-0.54666035999999996</v>
          </cell>
          <cell r="BN345">
            <v>-9.4999999999999998E-3</v>
          </cell>
          <cell r="BO345">
            <v>-2.6700000000000002E-2</v>
          </cell>
          <cell r="BP345">
            <v>-6.7299999999999999E-2</v>
          </cell>
          <cell r="BQ345">
            <v>-4.2900000000000008E-2</v>
          </cell>
          <cell r="BR345">
            <v>-6.4200000000000007E-2</v>
          </cell>
          <cell r="BS345">
            <v>-4.109999999999997E-2</v>
          </cell>
          <cell r="BT345">
            <v>-4.4868000000000019E-2</v>
          </cell>
          <cell r="BU345">
            <v>-7.2724000000000011E-2</v>
          </cell>
          <cell r="BV345">
            <v>-4.9408000000000007E-2</v>
          </cell>
          <cell r="BW345">
            <v>-5.8923999999999976E-2</v>
          </cell>
          <cell r="BX345">
            <v>-2.2636999999999963E-2</v>
          </cell>
          <cell r="BY345">
            <v>-4.6399360000000001E-2</v>
          </cell>
          <cell r="BZ345">
            <v>-6.1899999999999997E-2</v>
          </cell>
          <cell r="CA345">
            <v>-0.1246</v>
          </cell>
          <cell r="CB345">
            <v>-0.19320000000000001</v>
          </cell>
          <cell r="CC345">
            <v>-0.2641</v>
          </cell>
          <cell r="CD345">
            <v>-0.2954</v>
          </cell>
          <cell r="CE345">
            <v>-0.35666100000000001</v>
          </cell>
          <cell r="CF345">
            <v>-0.42351499999999997</v>
          </cell>
          <cell r="CG345">
            <v>-0.47821900000000001</v>
          </cell>
          <cell r="CH345">
            <v>-0.54775799999999997</v>
          </cell>
          <cell r="CI345">
            <v>-0.61442399999999997</v>
          </cell>
          <cell r="CJ345">
            <v>-0.68096699999999999</v>
          </cell>
          <cell r="CK345">
            <v>-0.74518899999999999</v>
          </cell>
          <cell r="CL345">
            <v>-6.1899999999999997E-2</v>
          </cell>
          <cell r="CM345">
            <v>-6.2700000000000006E-2</v>
          </cell>
          <cell r="CN345">
            <v>-6.8600000000000008E-2</v>
          </cell>
          <cell r="CO345">
            <v>-7.0899999999999991E-2</v>
          </cell>
          <cell r="CP345">
            <v>-3.1299999999999994E-2</v>
          </cell>
          <cell r="CQ345">
            <v>-6.126100000000001E-2</v>
          </cell>
          <cell r="CR345">
            <v>-6.6853999999999969E-2</v>
          </cell>
          <cell r="CS345">
            <v>-5.470400000000003E-2</v>
          </cell>
          <cell r="CT345">
            <v>-6.9538999999999962E-2</v>
          </cell>
          <cell r="CU345">
            <v>-6.6666000000000003E-2</v>
          </cell>
          <cell r="CV345">
            <v>-6.6543000000000019E-2</v>
          </cell>
          <cell r="CW345">
            <v>-6.4222000000000001E-2</v>
          </cell>
          <cell r="CX345">
            <v>-0.124399</v>
          </cell>
          <cell r="CY345">
            <v>-0.241538</v>
          </cell>
          <cell r="CZ345">
            <v>-0.35475699999999999</v>
          </cell>
          <cell r="DA345">
            <v>-0.43716699999999997</v>
          </cell>
          <cell r="DB345">
            <v>-0.56010300000000002</v>
          </cell>
          <cell r="DC345">
            <v>-0.65350799999999998</v>
          </cell>
          <cell r="DD345">
            <v>-0.75145399999999996</v>
          </cell>
          <cell r="DE345">
            <v>-0.80665399999999998</v>
          </cell>
          <cell r="DF345">
            <v>-0.85615399999999997</v>
          </cell>
          <cell r="DG345">
            <v>-0.95815399999999995</v>
          </cell>
          <cell r="DH345">
            <v>-1.0317539999999998</v>
          </cell>
          <cell r="DI345">
            <v>-1.0942539999999998</v>
          </cell>
          <cell r="DJ345">
            <v>-0.124399</v>
          </cell>
          <cell r="DK345">
            <v>-0.11713900000000001</v>
          </cell>
          <cell r="DL345">
            <v>-0.11321899999999999</v>
          </cell>
          <cell r="DM345">
            <v>-8.2409999999999983E-2</v>
          </cell>
          <cell r="DN345">
            <v>-0.12293600000000005</v>
          </cell>
          <cell r="DO345">
            <v>-9.340499999999996E-2</v>
          </cell>
          <cell r="DP345">
            <v>-9.7945999999999978E-2</v>
          </cell>
          <cell r="DQ345">
            <v>-5.5200000000000027E-2</v>
          </cell>
          <cell r="DR345">
            <v>-4.9499999999999988E-2</v>
          </cell>
          <cell r="DS345">
            <v>-0.10199999999999998</v>
          </cell>
          <cell r="DT345">
            <v>-7.3599999999999888E-2</v>
          </cell>
          <cell r="DU345">
            <v>-6.25E-2</v>
          </cell>
        </row>
        <row r="346">
          <cell r="A346" t="str">
            <v>CE-SISINT-200</v>
          </cell>
          <cell r="B346" t="str">
            <v>CE</v>
          </cell>
          <cell r="C346" t="str">
            <v>SISINT</v>
          </cell>
          <cell r="D346">
            <v>200</v>
          </cell>
          <cell r="E346" t="str">
            <v>Risultato di Competenza</v>
          </cell>
          <cell r="F346">
            <v>7.325600000000014E-2</v>
          </cell>
          <cell r="G346">
            <v>0.13472036000000046</v>
          </cell>
          <cell r="H346">
            <v>0.11274641000000057</v>
          </cell>
          <cell r="I346">
            <v>0.1533592000000002</v>
          </cell>
          <cell r="J346">
            <v>0</v>
          </cell>
          <cell r="K346">
            <v>0</v>
          </cell>
          <cell r="L346">
            <v>0</v>
          </cell>
          <cell r="M346">
            <v>0</v>
          </cell>
          <cell r="N346">
            <v>0</v>
          </cell>
          <cell r="O346">
            <v>0</v>
          </cell>
          <cell r="P346">
            <v>0</v>
          </cell>
          <cell r="Q346">
            <v>0</v>
          </cell>
          <cell r="R346">
            <v>7.325600000000014E-2</v>
          </cell>
          <cell r="S346">
            <v>6.1464360000000315E-2</v>
          </cell>
          <cell r="T346">
            <v>-2.1973949999999867E-2</v>
          </cell>
          <cell r="U346">
            <v>4.0612789999999621E-2</v>
          </cell>
          <cell r="V346">
            <v>-0.1533592000000002</v>
          </cell>
          <cell r="W346">
            <v>0</v>
          </cell>
          <cell r="X346">
            <v>0</v>
          </cell>
          <cell r="Y346">
            <v>0</v>
          </cell>
          <cell r="Z346">
            <v>0</v>
          </cell>
          <cell r="AA346">
            <v>0</v>
          </cell>
          <cell r="AB346">
            <v>0</v>
          </cell>
          <cell r="AC346">
            <v>0</v>
          </cell>
          <cell r="AD346">
            <v>0.11623799999999998</v>
          </cell>
          <cell r="AE346">
            <v>0.23170000000000068</v>
          </cell>
          <cell r="AF346">
            <v>0.32500000000000012</v>
          </cell>
          <cell r="AG346">
            <v>0.42400000000000088</v>
          </cell>
          <cell r="AH346">
            <v>0.54539999999999933</v>
          </cell>
          <cell r="AI346">
            <v>0.79900000000000049</v>
          </cell>
          <cell r="AJ346">
            <v>1.012499999999998</v>
          </cell>
          <cell r="AK346">
            <v>1.072000000000001</v>
          </cell>
          <cell r="AL346">
            <v>1.2319000000000015</v>
          </cell>
          <cell r="AM346">
            <v>1.4854999999999987</v>
          </cell>
          <cell r="AN346">
            <v>1.6150999999999998</v>
          </cell>
          <cell r="AO346">
            <v>1.7568000000000001</v>
          </cell>
          <cell r="AP346">
            <v>0.11623799999999998</v>
          </cell>
          <cell r="AQ346">
            <v>0.1154620000000007</v>
          </cell>
          <cell r="AR346">
            <v>9.3299999999999439E-2</v>
          </cell>
          <cell r="AS346">
            <v>9.9000000000000754E-2</v>
          </cell>
          <cell r="AT346">
            <v>0.12139999999999845</v>
          </cell>
          <cell r="AU346">
            <v>0.25360000000000116</v>
          </cell>
          <cell r="AV346">
            <v>0.21349999999999758</v>
          </cell>
          <cell r="AW346">
            <v>5.9500000000002995E-2</v>
          </cell>
          <cell r="AX346">
            <v>0.15990000000000049</v>
          </cell>
          <cell r="AY346">
            <v>0.25359999999999705</v>
          </cell>
          <cell r="AZ346">
            <v>0.12960000000000116</v>
          </cell>
          <cell r="BA346">
            <v>0.14170000000000038</v>
          </cell>
          <cell r="BB346">
            <v>6.4000000000000015E-2</v>
          </cell>
          <cell r="BC346">
            <v>7.1599999999999969E-2</v>
          </cell>
          <cell r="BD346">
            <v>3.3099999999999893E-2</v>
          </cell>
          <cell r="BE346">
            <v>6.4699999999999841E-2</v>
          </cell>
          <cell r="BF346">
            <v>7.2899999999999909E-2</v>
          </cell>
          <cell r="BG346">
            <v>0.14650000000000013</v>
          </cell>
          <cell r="BH346">
            <v>0.18664799999999987</v>
          </cell>
          <cell r="BI346">
            <v>0.17732900000000001</v>
          </cell>
          <cell r="BJ346">
            <v>0.20840000000000009</v>
          </cell>
          <cell r="BK346">
            <v>0.24496400000000002</v>
          </cell>
          <cell r="BL346">
            <v>0.31838999999999962</v>
          </cell>
          <cell r="BM346">
            <v>0.25112736000000146</v>
          </cell>
          <cell r="BN346">
            <v>6.4000000000000015E-2</v>
          </cell>
          <cell r="BO346">
            <v>7.5999999999999679E-3</v>
          </cell>
          <cell r="BP346">
            <v>-3.8500000000000076E-2</v>
          </cell>
          <cell r="BQ346">
            <v>3.1599999999999948E-2</v>
          </cell>
          <cell r="BR346">
            <v>8.2000000000000545E-3</v>
          </cell>
          <cell r="BS346">
            <v>7.3600000000000249E-2</v>
          </cell>
          <cell r="BT346">
            <v>4.0147999999999684E-2</v>
          </cell>
          <cell r="BU346">
            <v>-9.3189999999998274E-3</v>
          </cell>
          <cell r="BV346">
            <v>3.1071000000000071E-2</v>
          </cell>
          <cell r="BW346">
            <v>3.6563999999999874E-2</v>
          </cell>
          <cell r="BX346">
            <v>7.3425999999999603E-2</v>
          </cell>
          <cell r="BY346">
            <v>-6.7262639999998125E-2</v>
          </cell>
          <cell r="BZ346">
            <v>3.4300000000000011E-2</v>
          </cell>
          <cell r="CA346">
            <v>6.480000000000001E-2</v>
          </cell>
          <cell r="CB346">
            <v>0.10170000000000015</v>
          </cell>
          <cell r="CC346">
            <v>0.12219999999999986</v>
          </cell>
          <cell r="CD346">
            <v>0.22650000000000003</v>
          </cell>
          <cell r="CE346">
            <v>0.28786499999999993</v>
          </cell>
          <cell r="CF346">
            <v>0.38620300000000019</v>
          </cell>
          <cell r="CG346">
            <v>0.42403700000000039</v>
          </cell>
          <cell r="CH346">
            <v>0.51892700000000058</v>
          </cell>
          <cell r="CI346">
            <v>0.60944999999999949</v>
          </cell>
          <cell r="CJ346">
            <v>0.73716800000000038</v>
          </cell>
          <cell r="CK346">
            <v>0.79839200000000055</v>
          </cell>
          <cell r="CL346">
            <v>3.4300000000000011E-2</v>
          </cell>
          <cell r="CM346">
            <v>3.0499999999999999E-2</v>
          </cell>
          <cell r="CN346">
            <v>3.6900000000000141E-2</v>
          </cell>
          <cell r="CO346">
            <v>2.0499999999999713E-2</v>
          </cell>
          <cell r="CP346">
            <v>0.10430000000000017</v>
          </cell>
          <cell r="CQ346">
            <v>6.1364999999999892E-2</v>
          </cell>
          <cell r="CR346">
            <v>9.8338000000000259E-2</v>
          </cell>
          <cell r="CS346">
            <v>3.7834000000000201E-2</v>
          </cell>
          <cell r="CT346">
            <v>9.4890000000000196E-2</v>
          </cell>
          <cell r="CU346">
            <v>9.052299999999891E-2</v>
          </cell>
          <cell r="CV346">
            <v>0.12771800000000089</v>
          </cell>
          <cell r="CW346">
            <v>6.1224000000000167E-2</v>
          </cell>
          <cell r="CX346">
            <v>3.402899999999999E-2</v>
          </cell>
          <cell r="CY346">
            <v>3.4910999999999998E-2</v>
          </cell>
          <cell r="CZ346">
            <v>1.3422999999999907E-2</v>
          </cell>
          <cell r="DA346">
            <v>0.16259199999999985</v>
          </cell>
          <cell r="DB346">
            <v>0.13750800000000007</v>
          </cell>
          <cell r="DC346">
            <v>0.14873100000000017</v>
          </cell>
          <cell r="DD346">
            <v>0.29808400000000013</v>
          </cell>
          <cell r="DE346">
            <v>0.31278399999999995</v>
          </cell>
          <cell r="DF346">
            <v>0.32058400000000054</v>
          </cell>
          <cell r="DG346">
            <v>0.32848400000000044</v>
          </cell>
          <cell r="DH346">
            <v>0.31028400000000089</v>
          </cell>
          <cell r="DI346">
            <v>0.29228400000000088</v>
          </cell>
          <cell r="DJ346">
            <v>3.402899999999999E-2</v>
          </cell>
          <cell r="DK346">
            <v>8.819999999999939E-4</v>
          </cell>
          <cell r="DL346">
            <v>-2.148800000000009E-2</v>
          </cell>
          <cell r="DM346">
            <v>0.14916899999999994</v>
          </cell>
          <cell r="DN346">
            <v>-2.5083999999999787E-2</v>
          </cell>
          <cell r="DO346">
            <v>1.1223000000000163E-2</v>
          </cell>
          <cell r="DP346">
            <v>0.14935299999999987</v>
          </cell>
          <cell r="DQ346">
            <v>1.469999999999988E-2</v>
          </cell>
          <cell r="DR346">
            <v>7.8000000000005842E-3</v>
          </cell>
          <cell r="DS346">
            <v>7.899999999999921E-3</v>
          </cell>
          <cell r="DT346">
            <v>-1.8199999999999508E-2</v>
          </cell>
          <cell r="DU346">
            <v>-1.8000000000000169E-2</v>
          </cell>
        </row>
        <row r="347">
          <cell r="A347" t="str">
            <v>CE-SISINT-210</v>
          </cell>
          <cell r="B347" t="str">
            <v>CE</v>
          </cell>
          <cell r="C347" t="str">
            <v>SISINT</v>
          </cell>
          <cell r="D347">
            <v>210</v>
          </cell>
          <cell r="E347" t="str">
            <v>RC %</v>
          </cell>
          <cell r="F347">
            <v>5.6943949977379858E-2</v>
          </cell>
          <cell r="G347">
            <v>5.0490009063179936E-2</v>
          </cell>
          <cell r="H347">
            <v>2.8038777369214434E-2</v>
          </cell>
          <cell r="I347">
            <v>2.8298154416147043E-2</v>
          </cell>
          <cell r="J347" t="e">
            <v>#DIV/0!</v>
          </cell>
          <cell r="K347" t="e">
            <v>#DIV/0!</v>
          </cell>
          <cell r="L347" t="e">
            <v>#DIV/0!</v>
          </cell>
          <cell r="M347" t="e">
            <v>#DIV/0!</v>
          </cell>
          <cell r="N347" t="e">
            <v>#DIV/0!</v>
          </cell>
          <cell r="O347" t="e">
            <v>#DIV/0!</v>
          </cell>
          <cell r="P347" t="e">
            <v>#DIV/0!</v>
          </cell>
          <cell r="Q347" t="e">
            <v>#DIV/0!</v>
          </cell>
          <cell r="R347">
            <v>5.6943949977379858E-2</v>
          </cell>
          <cell r="S347">
            <v>4.4481378883405628E-2</v>
          </cell>
          <cell r="T347">
            <v>-1.6242939398308131E-2</v>
          </cell>
          <cell r="U347">
            <v>2.9044035026773607E-2</v>
          </cell>
          <cell r="V347">
            <v>2.8298154416147043E-2</v>
          </cell>
          <cell r="W347" t="e">
            <v>#DIV/0!</v>
          </cell>
          <cell r="X347" t="e">
            <v>#DIV/0!</v>
          </cell>
          <cell r="Y347" t="e">
            <v>#DIV/0!</v>
          </cell>
          <cell r="Z347" t="e">
            <v>#DIV/0!</v>
          </cell>
          <cell r="AA347" t="e">
            <v>#DIV/0!</v>
          </cell>
          <cell r="AB347" t="e">
            <v>#DIV/0!</v>
          </cell>
          <cell r="AC347" t="e">
            <v>#DIV/0!</v>
          </cell>
          <cell r="AD347">
            <v>8.9527684047484984E-2</v>
          </cell>
          <cell r="AE347">
            <v>8.5171298338479876E-2</v>
          </cell>
          <cell r="AF347">
            <v>7.9316656497864582E-2</v>
          </cell>
          <cell r="AG347">
            <v>7.8567987251232416E-2</v>
          </cell>
          <cell r="AH347">
            <v>8.0877882405279058E-2</v>
          </cell>
          <cell r="AI347">
            <v>8.9341622685392294E-2</v>
          </cell>
          <cell r="AJ347">
            <v>9.4004159393916695E-2</v>
          </cell>
          <cell r="AK347">
            <v>9.2451251800298478E-2</v>
          </cell>
          <cell r="AL347">
            <v>9.3070518728940441E-2</v>
          </cell>
          <cell r="AM347">
            <v>9.7755345121445555E-2</v>
          </cell>
          <cell r="AN347">
            <v>9.6377274273336463E-2</v>
          </cell>
          <cell r="AO347">
            <v>9.6681525507677085E-2</v>
          </cell>
          <cell r="AP347">
            <v>8.9527684047484984E-2</v>
          </cell>
          <cell r="AQ347">
            <v>8.1193879553012924E-2</v>
          </cell>
          <cell r="AR347">
            <v>6.7751071091423601E-2</v>
          </cell>
          <cell r="AS347">
            <v>7.6206604572396849E-2</v>
          </cell>
          <cell r="AT347">
            <v>9.0132897765237557E-2</v>
          </cell>
          <cell r="AU347">
            <v>0.11528844842478568</v>
          </cell>
          <cell r="AV347">
            <v>0.1168198730575606</v>
          </cell>
          <cell r="AW347">
            <v>7.2164948453611835E-2</v>
          </cell>
          <cell r="AX347">
            <v>9.7446523249436562E-2</v>
          </cell>
          <cell r="AY347">
            <v>0.12939435685494011</v>
          </cell>
          <cell r="AZ347">
            <v>8.2970550576185159E-2</v>
          </cell>
          <cell r="BA347">
            <v>0.10029018331092103</v>
          </cell>
          <cell r="BB347">
            <v>0.21790943139257751</v>
          </cell>
          <cell r="BC347">
            <v>0.12264474134977728</v>
          </cell>
          <cell r="BD347">
            <v>3.622236813307058E-2</v>
          </cell>
          <cell r="BE347">
            <v>5.1644316730523505E-2</v>
          </cell>
          <cell r="BF347">
            <v>3.6475532873011064E-2</v>
          </cell>
          <cell r="BG347">
            <v>6.315471828253659E-2</v>
          </cell>
          <cell r="BH347">
            <v>6.4472895186985443E-2</v>
          </cell>
          <cell r="BI347">
            <v>5.1636564822701229E-2</v>
          </cell>
          <cell r="BJ347">
            <v>5.2180880364565099E-2</v>
          </cell>
          <cell r="BK347">
            <v>5.1513965595810819E-2</v>
          </cell>
          <cell r="BL347">
            <v>5.7761102807288578E-2</v>
          </cell>
          <cell r="BM347">
            <v>4.2936669333608152E-2</v>
          </cell>
          <cell r="BN347">
            <v>0.21790943139257751</v>
          </cell>
          <cell r="BO347">
            <v>2.6197862805928882E-2</v>
          </cell>
          <cell r="BP347">
            <v>-0.1166666666666669</v>
          </cell>
          <cell r="BQ347">
            <v>9.3215339233038208E-2</v>
          </cell>
          <cell r="BR347">
            <v>1.0994904800214608E-2</v>
          </cell>
          <cell r="BS347">
            <v>0.22921208346309627</v>
          </cell>
          <cell r="BT347">
            <v>6.9788139423310386E-2</v>
          </cell>
          <cell r="BU347">
            <v>-1.7283300351823055E-2</v>
          </cell>
          <cell r="BV347">
            <v>5.5521107884744417E-2</v>
          </cell>
          <cell r="BW347">
            <v>4.8016199754954893E-2</v>
          </cell>
          <cell r="BX347">
            <v>9.7009620898038038E-2</v>
          </cell>
          <cell r="BY347">
            <v>-0.19983060520003842</v>
          </cell>
          <cell r="BZ347">
            <v>9.6159237454443533E-2</v>
          </cell>
          <cell r="CA347">
            <v>8.5072863332020493E-2</v>
          </cell>
          <cell r="CB347">
            <v>8.7341119890072261E-2</v>
          </cell>
          <cell r="CC347">
            <v>7.3384578429017452E-2</v>
          </cell>
          <cell r="CD347">
            <v>9.7297993900081634E-2</v>
          </cell>
          <cell r="CE347">
            <v>9.6828359526811972E-2</v>
          </cell>
          <cell r="CF347">
            <v>0.10042068712490426</v>
          </cell>
          <cell r="CG347">
            <v>9.6026481067902542E-2</v>
          </cell>
          <cell r="CH347">
            <v>9.3313246285062004E-2</v>
          </cell>
          <cell r="CI347">
            <v>9.6817085685781651E-2</v>
          </cell>
          <cell r="CJ347">
            <v>9.8836356518159946E-2</v>
          </cell>
          <cell r="CK347">
            <v>9.6076052948255178E-2</v>
          </cell>
          <cell r="CL347">
            <v>9.6159237454443533E-2</v>
          </cell>
          <cell r="CM347">
            <v>7.5308641975308635E-2</v>
          </cell>
          <cell r="CN347">
            <v>9.163148745964772E-2</v>
          </cell>
          <cell r="CO347">
            <v>4.0934504792331704E-2</v>
          </cell>
          <cell r="CP347">
            <v>0.15738644937377419</v>
          </cell>
          <cell r="CQ347">
            <v>9.5133487638770081E-2</v>
          </cell>
          <cell r="CR347">
            <v>0.11265537111500641</v>
          </cell>
          <cell r="CS347">
            <v>6.6377418273878677E-2</v>
          </cell>
          <cell r="CT347">
            <v>8.2852016292745717E-2</v>
          </cell>
          <cell r="CU347">
            <v>0.12337355243270211</v>
          </cell>
          <cell r="CV347">
            <v>0.10976014300324065</v>
          </cell>
          <cell r="CW347">
            <v>7.1898817422756847E-2</v>
          </cell>
          <cell r="CX347">
            <v>7.9606889953048543E-2</v>
          </cell>
          <cell r="CY347">
            <v>3.9140305736340246E-2</v>
          </cell>
          <cell r="CZ347">
            <v>1.0156943428178317E-2</v>
          </cell>
          <cell r="DA347">
            <v>7.680411153677183E-2</v>
          </cell>
          <cell r="DB347">
            <v>5.4857761103761733E-2</v>
          </cell>
          <cell r="DC347">
            <v>5.1379743949370296E-2</v>
          </cell>
          <cell r="DD347">
            <v>6.3369881214955778E-2</v>
          </cell>
          <cell r="DE347">
            <v>6.4533127014829134E-2</v>
          </cell>
          <cell r="DF347">
            <v>6.1636841675198492E-2</v>
          </cell>
          <cell r="DG347">
            <v>5.4110854408355134E-2</v>
          </cell>
          <cell r="DH347">
            <v>4.5931424976407807E-2</v>
          </cell>
          <cell r="DI347">
            <v>4.1257556241729283E-2</v>
          </cell>
          <cell r="DJ347">
            <v>7.9606889953048543E-2</v>
          </cell>
          <cell r="DK347">
            <v>1.8988895156324549E-3</v>
          </cell>
          <cell r="DL347">
            <v>-5.0016991997467709E-2</v>
          </cell>
          <cell r="DM347">
            <v>0.18753700916884475</v>
          </cell>
          <cell r="DN347">
            <v>-6.437440011497203E-2</v>
          </cell>
          <cell r="DO347">
            <v>2.8916910582512684E-2</v>
          </cell>
          <cell r="DP347">
            <v>8.2554922656407556E-2</v>
          </cell>
          <cell r="DQ347">
            <v>0.1027972027972021</v>
          </cell>
          <cell r="DR347">
            <v>2.2015241320916111E-2</v>
          </cell>
          <cell r="DS347">
            <v>9.0867264780307381E-3</v>
          </cell>
          <cell r="DT347">
            <v>-2.6577102803737596E-2</v>
          </cell>
          <cell r="DU347">
            <v>-5.4711246200608459E-2</v>
          </cell>
        </row>
        <row r="348">
          <cell r="A348" t="str">
            <v>CE-SISINT-211</v>
          </cell>
          <cell r="B348" t="str">
            <v>CE</v>
          </cell>
          <cell r="C348" t="str">
            <v>SISINT</v>
          </cell>
          <cell r="D348">
            <v>211</v>
          </cell>
          <cell r="E348" t="str">
            <v>Costi di divisione</v>
          </cell>
          <cell r="F348">
            <v>0</v>
          </cell>
          <cell r="G348">
            <v>0</v>
          </cell>
          <cell r="H348">
            <v>0</v>
          </cell>
          <cell r="I348">
            <v>0</v>
          </cell>
          <cell r="R348">
            <v>0</v>
          </cell>
          <cell r="S348">
            <v>0</v>
          </cell>
          <cell r="T348">
            <v>0</v>
          </cell>
          <cell r="U348">
            <v>0</v>
          </cell>
          <cell r="V348">
            <v>0</v>
          </cell>
          <cell r="W348">
            <v>0</v>
          </cell>
          <cell r="X348">
            <v>0</v>
          </cell>
          <cell r="Y348">
            <v>0</v>
          </cell>
          <cell r="Z348">
            <v>0</v>
          </cell>
          <cell r="AA348">
            <v>0</v>
          </cell>
          <cell r="AB348">
            <v>0</v>
          </cell>
          <cell r="AC348">
            <v>0</v>
          </cell>
          <cell r="AD348">
            <v>0</v>
          </cell>
          <cell r="AE348">
            <v>0</v>
          </cell>
          <cell r="AF348">
            <v>0</v>
          </cell>
          <cell r="AG348">
            <v>0</v>
          </cell>
          <cell r="AH348">
            <v>0</v>
          </cell>
          <cell r="AI348">
            <v>0</v>
          </cell>
          <cell r="AJ348">
            <v>0</v>
          </cell>
          <cell r="AK348">
            <v>0</v>
          </cell>
          <cell r="AL348">
            <v>0</v>
          </cell>
          <cell r="AM348">
            <v>0</v>
          </cell>
          <cell r="AN348">
            <v>0</v>
          </cell>
          <cell r="AO348">
            <v>0</v>
          </cell>
          <cell r="AP348">
            <v>0</v>
          </cell>
          <cell r="AQ348">
            <v>0</v>
          </cell>
          <cell r="AR348">
            <v>0</v>
          </cell>
          <cell r="AS348">
            <v>0</v>
          </cell>
          <cell r="AT348">
            <v>0</v>
          </cell>
          <cell r="AU348">
            <v>0</v>
          </cell>
          <cell r="AV348">
            <v>0</v>
          </cell>
          <cell r="AW348">
            <v>0</v>
          </cell>
          <cell r="AX348">
            <v>0</v>
          </cell>
          <cell r="AY348">
            <v>0</v>
          </cell>
          <cell r="AZ348">
            <v>0</v>
          </cell>
          <cell r="BA348">
            <v>0</v>
          </cell>
          <cell r="BF348">
            <v>0</v>
          </cell>
          <cell r="BG348">
            <v>0</v>
          </cell>
          <cell r="BH348">
            <v>0</v>
          </cell>
          <cell r="BI348">
            <v>0</v>
          </cell>
          <cell r="BJ348">
            <v>0</v>
          </cell>
          <cell r="BK348">
            <v>0</v>
          </cell>
          <cell r="BL348">
            <v>0</v>
          </cell>
          <cell r="BM348">
            <v>0</v>
          </cell>
          <cell r="BN348">
            <v>0</v>
          </cell>
          <cell r="BO348">
            <v>0</v>
          </cell>
          <cell r="BP348">
            <v>0</v>
          </cell>
          <cell r="BQ348">
            <v>0</v>
          </cell>
          <cell r="BR348">
            <v>0</v>
          </cell>
          <cell r="BS348">
            <v>0</v>
          </cell>
          <cell r="BT348">
            <v>0</v>
          </cell>
          <cell r="BU348">
            <v>0</v>
          </cell>
          <cell r="BV348">
            <v>0</v>
          </cell>
          <cell r="BW348">
            <v>0</v>
          </cell>
          <cell r="BX348">
            <v>0</v>
          </cell>
          <cell r="BY348">
            <v>0</v>
          </cell>
          <cell r="CD348">
            <v>0</v>
          </cell>
          <cell r="CE348">
            <v>0</v>
          </cell>
          <cell r="CF348">
            <v>0</v>
          </cell>
          <cell r="CG348">
            <v>0</v>
          </cell>
          <cell r="CH348">
            <v>0</v>
          </cell>
          <cell r="CI348">
            <v>0</v>
          </cell>
          <cell r="CJ348">
            <v>0</v>
          </cell>
          <cell r="CK348">
            <v>0</v>
          </cell>
          <cell r="CL348">
            <v>0</v>
          </cell>
          <cell r="CM348">
            <v>0</v>
          </cell>
          <cell r="CN348">
            <v>0</v>
          </cell>
          <cell r="CO348">
            <v>0</v>
          </cell>
          <cell r="CP348">
            <v>0</v>
          </cell>
          <cell r="CQ348">
            <v>0</v>
          </cell>
          <cell r="CR348">
            <v>0</v>
          </cell>
          <cell r="CS348">
            <v>0</v>
          </cell>
          <cell r="CT348">
            <v>0</v>
          </cell>
          <cell r="CU348">
            <v>0</v>
          </cell>
          <cell r="CV348">
            <v>0</v>
          </cell>
          <cell r="CW348">
            <v>0</v>
          </cell>
          <cell r="DJ348">
            <v>0</v>
          </cell>
          <cell r="DK348">
            <v>0</v>
          </cell>
          <cell r="DL348">
            <v>0</v>
          </cell>
          <cell r="DM348">
            <v>0</v>
          </cell>
          <cell r="DN348">
            <v>0</v>
          </cell>
          <cell r="DO348">
            <v>0</v>
          </cell>
          <cell r="DP348">
            <v>0</v>
          </cell>
          <cell r="DQ348">
            <v>0</v>
          </cell>
          <cell r="DR348">
            <v>0</v>
          </cell>
          <cell r="DS348">
            <v>0</v>
          </cell>
          <cell r="DT348">
            <v>0</v>
          </cell>
          <cell r="DU348">
            <v>0</v>
          </cell>
        </row>
        <row r="349">
          <cell r="A349" t="str">
            <v>CE-SISINT-212</v>
          </cell>
          <cell r="B349" t="str">
            <v>CE</v>
          </cell>
          <cell r="C349" t="str">
            <v>SISINT</v>
          </cell>
          <cell r="D349">
            <v>212</v>
          </cell>
          <cell r="E349" t="str">
            <v>Risultato di divisione</v>
          </cell>
          <cell r="F349">
            <v>7.325600000000014E-2</v>
          </cell>
          <cell r="G349">
            <v>0.13472036000000046</v>
          </cell>
          <cell r="H349">
            <v>0.11274641000000057</v>
          </cell>
          <cell r="I349">
            <v>0.1533592000000002</v>
          </cell>
          <cell r="J349">
            <v>0</v>
          </cell>
          <cell r="K349">
            <v>0</v>
          </cell>
          <cell r="L349">
            <v>0</v>
          </cell>
          <cell r="M349">
            <v>0</v>
          </cell>
          <cell r="N349">
            <v>0</v>
          </cell>
          <cell r="O349">
            <v>0</v>
          </cell>
          <cell r="P349">
            <v>0</v>
          </cell>
          <cell r="Q349">
            <v>0</v>
          </cell>
          <cell r="R349">
            <v>7.325600000000014E-2</v>
          </cell>
          <cell r="S349">
            <v>6.1464360000000315E-2</v>
          </cell>
          <cell r="T349">
            <v>-2.1973949999999867E-2</v>
          </cell>
          <cell r="U349">
            <v>4.0612789999999621E-2</v>
          </cell>
          <cell r="V349">
            <v>-0.1533592000000002</v>
          </cell>
          <cell r="W349">
            <v>0</v>
          </cell>
          <cell r="X349">
            <v>0</v>
          </cell>
          <cell r="Y349">
            <v>0</v>
          </cell>
          <cell r="Z349">
            <v>0</v>
          </cell>
          <cell r="AA349">
            <v>0</v>
          </cell>
          <cell r="AB349">
            <v>0</v>
          </cell>
          <cell r="AC349">
            <v>0</v>
          </cell>
          <cell r="AD349">
            <v>0.11623799999999998</v>
          </cell>
          <cell r="AE349">
            <v>0.23170000000000068</v>
          </cell>
          <cell r="AF349">
            <v>0.32500000000000012</v>
          </cell>
          <cell r="AG349">
            <v>0.42400000000000088</v>
          </cell>
          <cell r="AH349">
            <v>0.54539999999999933</v>
          </cell>
          <cell r="AI349">
            <v>0.79900000000000049</v>
          </cell>
          <cell r="AJ349">
            <v>1.012499999999998</v>
          </cell>
          <cell r="AK349">
            <v>1.072000000000001</v>
          </cell>
          <cell r="AL349">
            <v>1.2319000000000015</v>
          </cell>
          <cell r="AM349">
            <v>1.4854999999999987</v>
          </cell>
          <cell r="AN349">
            <v>1.6150999999999998</v>
          </cell>
          <cell r="AO349">
            <v>1.7568000000000001</v>
          </cell>
          <cell r="AP349">
            <v>0.11623799999999998</v>
          </cell>
          <cell r="AQ349">
            <v>0.1154620000000007</v>
          </cell>
          <cell r="AR349">
            <v>9.3299999999999439E-2</v>
          </cell>
          <cell r="AS349">
            <v>9.9000000000000754E-2</v>
          </cell>
          <cell r="AT349">
            <v>0.12139999999999845</v>
          </cell>
          <cell r="AU349">
            <v>0.25360000000000116</v>
          </cell>
          <cell r="AV349">
            <v>0.21349999999999758</v>
          </cell>
          <cell r="AW349">
            <v>5.9500000000002995E-2</v>
          </cell>
          <cell r="AX349">
            <v>0.15990000000000049</v>
          </cell>
          <cell r="AY349">
            <v>0.25359999999999705</v>
          </cell>
          <cell r="AZ349">
            <v>0.12960000000000116</v>
          </cell>
          <cell r="BA349">
            <v>0.14170000000000038</v>
          </cell>
          <cell r="BB349">
            <v>6.4000000000000015E-2</v>
          </cell>
          <cell r="BC349">
            <v>7.1599999999999969E-2</v>
          </cell>
          <cell r="BD349">
            <v>3.3099999999999893E-2</v>
          </cell>
          <cell r="BE349">
            <v>6.4699999999999841E-2</v>
          </cell>
          <cell r="BF349">
            <v>7.2899999999999909E-2</v>
          </cell>
          <cell r="BG349">
            <v>0.14650000000000013</v>
          </cell>
          <cell r="BH349">
            <v>0.18664799999999987</v>
          </cell>
          <cell r="BI349">
            <v>0.17732900000000001</v>
          </cell>
          <cell r="BJ349">
            <v>0.20840000000000009</v>
          </cell>
          <cell r="BK349">
            <v>0.24496400000000002</v>
          </cell>
          <cell r="BL349">
            <v>0.31838999999999962</v>
          </cell>
          <cell r="BM349">
            <v>0.25112736000000146</v>
          </cell>
          <cell r="BN349">
            <v>6.4000000000000015E-2</v>
          </cell>
          <cell r="BO349">
            <v>7.5999999999999679E-3</v>
          </cell>
          <cell r="BP349">
            <v>-3.8500000000000076E-2</v>
          </cell>
          <cell r="BQ349">
            <v>3.1599999999999948E-2</v>
          </cell>
          <cell r="BR349">
            <v>8.2000000000000545E-3</v>
          </cell>
          <cell r="BS349">
            <v>7.3600000000000249E-2</v>
          </cell>
          <cell r="BT349">
            <v>4.0147999999999684E-2</v>
          </cell>
          <cell r="BU349">
            <v>-9.3189999999998274E-3</v>
          </cell>
          <cell r="BV349">
            <v>3.1071000000000071E-2</v>
          </cell>
          <cell r="BW349">
            <v>3.6563999999999874E-2</v>
          </cell>
          <cell r="BX349">
            <v>7.3425999999999603E-2</v>
          </cell>
          <cell r="BY349">
            <v>-6.7262639999998125E-2</v>
          </cell>
          <cell r="BZ349">
            <v>3.4300000000000011E-2</v>
          </cell>
          <cell r="CA349">
            <v>6.480000000000001E-2</v>
          </cell>
          <cell r="CB349">
            <v>0.10170000000000015</v>
          </cell>
          <cell r="CC349">
            <v>0.12219999999999986</v>
          </cell>
          <cell r="CD349">
            <v>0.22650000000000003</v>
          </cell>
          <cell r="CE349">
            <v>0.28786499999999993</v>
          </cell>
          <cell r="CF349">
            <v>0.38620300000000019</v>
          </cell>
          <cell r="CG349">
            <v>0.42403700000000039</v>
          </cell>
          <cell r="CH349">
            <v>0.51892700000000058</v>
          </cell>
          <cell r="CI349">
            <v>0.60944999999999949</v>
          </cell>
          <cell r="CJ349">
            <v>0.73716800000000038</v>
          </cell>
          <cell r="CK349">
            <v>0.79839200000000055</v>
          </cell>
          <cell r="CL349">
            <v>3.4300000000000011E-2</v>
          </cell>
          <cell r="CM349">
            <v>3.0499999999999999E-2</v>
          </cell>
          <cell r="CN349">
            <v>3.6900000000000141E-2</v>
          </cell>
          <cell r="CO349">
            <v>2.0499999999999713E-2</v>
          </cell>
          <cell r="CP349">
            <v>0.10430000000000017</v>
          </cell>
          <cell r="CQ349">
            <v>6.1364999999999892E-2</v>
          </cell>
          <cell r="CR349">
            <v>9.8338000000000259E-2</v>
          </cell>
          <cell r="CS349">
            <v>3.7834000000000201E-2</v>
          </cell>
          <cell r="CT349">
            <v>9.4890000000000196E-2</v>
          </cell>
          <cell r="CU349">
            <v>9.052299999999891E-2</v>
          </cell>
          <cell r="CV349">
            <v>0.12771800000000089</v>
          </cell>
          <cell r="CW349">
            <v>6.1224000000000167E-2</v>
          </cell>
          <cell r="CX349">
            <v>3.402899999999999E-2</v>
          </cell>
          <cell r="CY349">
            <v>3.4910999999999998E-2</v>
          </cell>
          <cell r="CZ349">
            <v>1.3422999999999907E-2</v>
          </cell>
          <cell r="DA349">
            <v>0.16259199999999985</v>
          </cell>
          <cell r="DB349">
            <v>0.13750800000000007</v>
          </cell>
          <cell r="DC349">
            <v>0.14873100000000017</v>
          </cell>
          <cell r="DD349">
            <v>0.29808400000000013</v>
          </cell>
          <cell r="DE349">
            <v>0.31278399999999995</v>
          </cell>
          <cell r="DF349">
            <v>0.32058400000000054</v>
          </cell>
          <cell r="DG349">
            <v>0.32848400000000044</v>
          </cell>
          <cell r="DH349">
            <v>0.31028400000000089</v>
          </cell>
          <cell r="DI349">
            <v>0.29228400000000088</v>
          </cell>
          <cell r="DJ349">
            <v>3.402899999999999E-2</v>
          </cell>
          <cell r="DK349">
            <v>8.819999999999939E-4</v>
          </cell>
          <cell r="DL349">
            <v>-2.148800000000009E-2</v>
          </cell>
          <cell r="DM349">
            <v>0.14916899999999994</v>
          </cell>
          <cell r="DN349">
            <v>-2.5083999999999787E-2</v>
          </cell>
          <cell r="DO349">
            <v>1.1223000000000163E-2</v>
          </cell>
          <cell r="DP349">
            <v>0.14935299999999987</v>
          </cell>
          <cell r="DQ349">
            <v>1.469999999999988E-2</v>
          </cell>
          <cell r="DR349">
            <v>7.8000000000005842E-3</v>
          </cell>
          <cell r="DS349">
            <v>7.899999999999921E-3</v>
          </cell>
          <cell r="DT349">
            <v>-1.8199999999999508E-2</v>
          </cell>
          <cell r="DU349">
            <v>-1.8000000000000169E-2</v>
          </cell>
          <cell r="DV349">
            <v>0</v>
          </cell>
          <cell r="DW349">
            <v>0</v>
          </cell>
          <cell r="DX349">
            <v>0</v>
          </cell>
          <cell r="DY349">
            <v>0</v>
          </cell>
        </row>
        <row r="350">
          <cell r="A350" t="str">
            <v>CE-SISINT-213</v>
          </cell>
          <cell r="B350" t="str">
            <v>CE</v>
          </cell>
          <cell r="C350" t="str">
            <v>SISINT</v>
          </cell>
          <cell r="D350">
            <v>213</v>
          </cell>
          <cell r="E350" t="str">
            <v>RD %</v>
          </cell>
          <cell r="F350">
            <v>5.6943949977379858E-2</v>
          </cell>
          <cell r="G350">
            <v>5.0490009063179936E-2</v>
          </cell>
          <cell r="H350">
            <v>2.8038777369214434E-2</v>
          </cell>
          <cell r="I350">
            <v>2.8298154416147043E-2</v>
          </cell>
          <cell r="J350" t="e">
            <v>#DIV/0!</v>
          </cell>
          <cell r="K350" t="e">
            <v>#DIV/0!</v>
          </cell>
          <cell r="L350" t="e">
            <v>#DIV/0!</v>
          </cell>
          <cell r="M350" t="e">
            <v>#DIV/0!</v>
          </cell>
          <cell r="N350" t="e">
            <v>#DIV/0!</v>
          </cell>
          <cell r="O350" t="e">
            <v>#DIV/0!</v>
          </cell>
          <cell r="P350" t="e">
            <v>#DIV/0!</v>
          </cell>
          <cell r="Q350" t="e">
            <v>#DIV/0!</v>
          </cell>
          <cell r="R350">
            <v>5.6943949977379858E-2</v>
          </cell>
          <cell r="S350">
            <v>4.4481378883405628E-2</v>
          </cell>
          <cell r="T350">
            <v>-1.6242939398308131E-2</v>
          </cell>
          <cell r="U350">
            <v>2.9044035026773607E-2</v>
          </cell>
          <cell r="V350">
            <v>2.8298154416147043E-2</v>
          </cell>
          <cell r="W350" t="e">
            <v>#DIV/0!</v>
          </cell>
          <cell r="X350" t="e">
            <v>#DIV/0!</v>
          </cell>
          <cell r="Y350" t="e">
            <v>#DIV/0!</v>
          </cell>
          <cell r="Z350" t="e">
            <v>#DIV/0!</v>
          </cell>
          <cell r="AA350" t="e">
            <v>#DIV/0!</v>
          </cell>
          <cell r="AB350" t="e">
            <v>#DIV/0!</v>
          </cell>
          <cell r="AC350" t="e">
            <v>#DIV/0!</v>
          </cell>
          <cell r="AD350">
            <v>8.9527684047484984E-2</v>
          </cell>
          <cell r="AE350">
            <v>8.5171298338479876E-2</v>
          </cell>
          <cell r="AF350">
            <v>7.9316656497864582E-2</v>
          </cell>
          <cell r="AG350">
            <v>7.8567987251232416E-2</v>
          </cell>
          <cell r="AH350">
            <v>8.0877882405279058E-2</v>
          </cell>
          <cell r="AI350">
            <v>8.9341622685392294E-2</v>
          </cell>
          <cell r="AJ350">
            <v>9.4004159393916695E-2</v>
          </cell>
          <cell r="AK350">
            <v>9.2451251800298478E-2</v>
          </cell>
          <cell r="AL350">
            <v>9.3070518728940441E-2</v>
          </cell>
          <cell r="AM350">
            <v>9.7755345121445555E-2</v>
          </cell>
          <cell r="AN350">
            <v>9.6377274273336463E-2</v>
          </cell>
          <cell r="AO350">
            <v>9.6681525507677085E-2</v>
          </cell>
          <cell r="AP350">
            <v>8.9527684047484984E-2</v>
          </cell>
          <cell r="AQ350">
            <v>8.1193879553012924E-2</v>
          </cell>
          <cell r="AR350">
            <v>6.7751071091423601E-2</v>
          </cell>
          <cell r="AS350">
            <v>7.6206604572396849E-2</v>
          </cell>
          <cell r="AT350">
            <v>9.0132897765237557E-2</v>
          </cell>
          <cell r="AU350">
            <v>0.11528844842478568</v>
          </cell>
          <cell r="AV350">
            <v>0.1168198730575606</v>
          </cell>
          <cell r="AW350">
            <v>7.2164948453611835E-2</v>
          </cell>
          <cell r="AX350">
            <v>9.7446523249436562E-2</v>
          </cell>
          <cell r="AY350">
            <v>0.12939435685494011</v>
          </cell>
          <cell r="AZ350">
            <v>8.2970550576185159E-2</v>
          </cell>
          <cell r="BA350">
            <v>0.10029018331092103</v>
          </cell>
          <cell r="BB350">
            <v>0.21790943139257751</v>
          </cell>
          <cell r="BC350">
            <v>0.12264474134977728</v>
          </cell>
          <cell r="BD350">
            <v>3.622236813307058E-2</v>
          </cell>
          <cell r="BE350">
            <v>5.1644316730523505E-2</v>
          </cell>
          <cell r="BF350">
            <v>3.6475532873011064E-2</v>
          </cell>
          <cell r="BG350">
            <v>6.315471828253659E-2</v>
          </cell>
          <cell r="BH350">
            <v>6.4472895186985443E-2</v>
          </cell>
          <cell r="BI350">
            <v>5.1636564822701229E-2</v>
          </cell>
          <cell r="BJ350">
            <v>5.2180880364565099E-2</v>
          </cell>
          <cell r="BK350">
            <v>5.1513965595810819E-2</v>
          </cell>
          <cell r="BL350">
            <v>5.7761102807288578E-2</v>
          </cell>
          <cell r="BM350">
            <v>4.2936669333608152E-2</v>
          </cell>
          <cell r="BN350">
            <v>0.21790943139257751</v>
          </cell>
          <cell r="BO350">
            <v>2.6197862805928882E-2</v>
          </cell>
          <cell r="BP350">
            <v>-0.1166666666666669</v>
          </cell>
          <cell r="BQ350">
            <v>9.3215339233038208E-2</v>
          </cell>
          <cell r="BR350">
            <v>1.0994904800214608E-2</v>
          </cell>
          <cell r="BS350">
            <v>0.22921208346309627</v>
          </cell>
          <cell r="BT350">
            <v>6.9788139423310386E-2</v>
          </cell>
          <cell r="BU350">
            <v>-1.7283300351823055E-2</v>
          </cell>
          <cell r="BV350">
            <v>5.5521107884744417E-2</v>
          </cell>
          <cell r="BW350">
            <v>4.8016199754954893E-2</v>
          </cell>
          <cell r="BX350">
            <v>9.7009620898038038E-2</v>
          </cell>
          <cell r="BY350">
            <v>-0.19983060520003842</v>
          </cell>
          <cell r="BZ350">
            <v>9.6159237454443533E-2</v>
          </cell>
          <cell r="CA350">
            <v>8.5072863332020493E-2</v>
          </cell>
          <cell r="CB350">
            <v>8.7341119890072261E-2</v>
          </cell>
          <cell r="CC350">
            <v>7.3384578429017452E-2</v>
          </cell>
          <cell r="CD350">
            <v>9.7297993900081634E-2</v>
          </cell>
          <cell r="CE350">
            <v>9.6828359526811972E-2</v>
          </cell>
          <cell r="CF350">
            <v>0.10042068712490426</v>
          </cell>
          <cell r="CG350">
            <v>9.6026481067902542E-2</v>
          </cell>
          <cell r="CH350">
            <v>9.3313246285062004E-2</v>
          </cell>
          <cell r="CI350">
            <v>9.6817085685781651E-2</v>
          </cell>
          <cell r="CJ350">
            <v>9.8836356518159946E-2</v>
          </cell>
          <cell r="CK350">
            <v>9.6076052948255178E-2</v>
          </cell>
          <cell r="CL350">
            <v>9.6159237454443533E-2</v>
          </cell>
          <cell r="CM350">
            <v>7.5308641975308635E-2</v>
          </cell>
          <cell r="CN350">
            <v>9.163148745964772E-2</v>
          </cell>
          <cell r="CO350">
            <v>4.0934504792331704E-2</v>
          </cell>
          <cell r="CP350">
            <v>0.15738644937377419</v>
          </cell>
          <cell r="CQ350">
            <v>9.5133487638770081E-2</v>
          </cell>
          <cell r="CR350">
            <v>0.11265537111500641</v>
          </cell>
          <cell r="CS350">
            <v>6.6377418273878677E-2</v>
          </cell>
          <cell r="CT350">
            <v>8.2852016292745717E-2</v>
          </cell>
          <cell r="CU350">
            <v>0.12337355243270211</v>
          </cell>
          <cell r="CV350">
            <v>0.10976014300324065</v>
          </cell>
          <cell r="CW350">
            <v>7.1898817422756847E-2</v>
          </cell>
          <cell r="CX350">
            <v>7.9606889953048543E-2</v>
          </cell>
          <cell r="CY350">
            <v>3.9140305736340246E-2</v>
          </cell>
          <cell r="CZ350">
            <v>1.0156943428178317E-2</v>
          </cell>
          <cell r="DA350">
            <v>7.680411153677183E-2</v>
          </cell>
          <cell r="DB350">
            <v>5.4857761103761733E-2</v>
          </cell>
          <cell r="DC350">
            <v>5.1379743949370296E-2</v>
          </cell>
          <cell r="DD350">
            <v>6.3369881214955778E-2</v>
          </cell>
          <cell r="DE350">
            <v>6.4533127014829134E-2</v>
          </cell>
          <cell r="DF350">
            <v>6.1636841675198492E-2</v>
          </cell>
          <cell r="DG350">
            <v>5.4110854408355134E-2</v>
          </cell>
          <cell r="DH350">
            <v>4.5931424976407807E-2</v>
          </cell>
          <cell r="DI350">
            <v>4.1257556241729283E-2</v>
          </cell>
          <cell r="DJ350">
            <v>7.9606889953048543E-2</v>
          </cell>
          <cell r="DK350">
            <v>1.8988895156324549E-3</v>
          </cell>
          <cell r="DL350">
            <v>-5.0016991997467709E-2</v>
          </cell>
          <cell r="DM350">
            <v>0.18753700916884475</v>
          </cell>
          <cell r="DN350">
            <v>-6.437440011497203E-2</v>
          </cell>
          <cell r="DO350">
            <v>2.8916910582512684E-2</v>
          </cell>
          <cell r="DP350">
            <v>8.2554922656407556E-2</v>
          </cell>
          <cell r="DQ350">
            <v>0.1027972027972021</v>
          </cell>
          <cell r="DR350">
            <v>2.2015241320916111E-2</v>
          </cell>
          <cell r="DS350">
            <v>9.0867264780307381E-3</v>
          </cell>
          <cell r="DT350">
            <v>-2.6577102803737596E-2</v>
          </cell>
          <cell r="DU350">
            <v>-5.4711246200608459E-2</v>
          </cell>
          <cell r="DV350" t="e">
            <v>#DIV/0!</v>
          </cell>
          <cell r="DW350" t="e">
            <v>#DIV/0!</v>
          </cell>
          <cell r="DX350" t="e">
            <v>#DIV/0!</v>
          </cell>
          <cell r="DY350" t="e">
            <v>#DIV/0!</v>
          </cell>
        </row>
        <row r="351">
          <cell r="A351" t="str">
            <v>CE-SISINT-220</v>
          </cell>
          <cell r="B351" t="str">
            <v>CE</v>
          </cell>
          <cell r="C351" t="str">
            <v>SISINT</v>
          </cell>
          <cell r="D351">
            <v>220</v>
          </cell>
          <cell r="E351" t="str">
            <v>Spese Generali</v>
          </cell>
          <cell r="F351">
            <v>-8.6551000000000003E-2</v>
          </cell>
          <cell r="G351">
            <v>-0.17915199999999998</v>
          </cell>
          <cell r="H351">
            <v>-0.28570099999999998</v>
          </cell>
          <cell r="I351">
            <v>-0.38817299999999999</v>
          </cell>
          <cell r="R351">
            <v>-8.6551000000000003E-2</v>
          </cell>
          <cell r="S351">
            <v>-9.2600999999999975E-2</v>
          </cell>
          <cell r="T351">
            <v>-0.106549</v>
          </cell>
          <cell r="U351">
            <v>-0.10247200000000001</v>
          </cell>
          <cell r="V351">
            <v>0.38817299999999999</v>
          </cell>
          <cell r="W351">
            <v>0</v>
          </cell>
          <cell r="X351">
            <v>0</v>
          </cell>
          <cell r="Y351">
            <v>0</v>
          </cell>
          <cell r="Z351">
            <v>0</v>
          </cell>
          <cell r="AA351">
            <v>0</v>
          </cell>
          <cell r="AB351">
            <v>0</v>
          </cell>
          <cell r="AC351">
            <v>0</v>
          </cell>
          <cell r="AD351">
            <v>-8.8999999999999996E-2</v>
          </cell>
          <cell r="AE351">
            <v>-0.18390000000000001</v>
          </cell>
          <cell r="AF351">
            <v>-0.27050000000000002</v>
          </cell>
          <cell r="AG351">
            <v>-0.3533</v>
          </cell>
          <cell r="AH351">
            <v>-0.4299</v>
          </cell>
          <cell r="AI351">
            <v>-0.5413</v>
          </cell>
          <cell r="AJ351">
            <v>-0.65910000000000002</v>
          </cell>
          <cell r="AK351">
            <v>-0.71699999999999997</v>
          </cell>
          <cell r="AL351">
            <v>-0.81410000000000005</v>
          </cell>
          <cell r="AM351">
            <v>-0.93379999999999996</v>
          </cell>
          <cell r="AN351">
            <v>-1.0286</v>
          </cell>
          <cell r="AO351">
            <v>-1.1114999999999999</v>
          </cell>
          <cell r="AP351">
            <v>-8.8999999999999996E-2</v>
          </cell>
          <cell r="AQ351">
            <v>-9.4900000000000012E-2</v>
          </cell>
          <cell r="AR351">
            <v>-8.660000000000001E-2</v>
          </cell>
          <cell r="AS351">
            <v>-8.2799999999999985E-2</v>
          </cell>
          <cell r="AT351">
            <v>-7.6600000000000001E-2</v>
          </cell>
          <cell r="AU351">
            <v>-0.1114</v>
          </cell>
          <cell r="AV351">
            <v>-0.11780000000000002</v>
          </cell>
          <cell r="AW351">
            <v>-5.7899999999999952E-2</v>
          </cell>
          <cell r="AX351">
            <v>-9.7100000000000075E-2</v>
          </cell>
          <cell r="AY351">
            <v>-0.11969999999999992</v>
          </cell>
          <cell r="AZ351">
            <v>-9.4799999999999995E-2</v>
          </cell>
          <cell r="BA351">
            <v>-8.2899999999999974E-2</v>
          </cell>
          <cell r="BB351">
            <v>-5.0099999999999999E-2</v>
          </cell>
          <cell r="BC351">
            <v>-0.10104399999999999</v>
          </cell>
          <cell r="BD351">
            <v>-0.151478</v>
          </cell>
          <cell r="BE351">
            <v>-0.19820599999999999</v>
          </cell>
          <cell r="BF351">
            <v>-0.26540000000000002</v>
          </cell>
          <cell r="BG351">
            <v>-0.30429400000000001</v>
          </cell>
          <cell r="BH351">
            <v>-0.35415099999999999</v>
          </cell>
          <cell r="BI351">
            <v>-0.41270200000000001</v>
          </cell>
          <cell r="BJ351">
            <v>-0.47660000000000002</v>
          </cell>
          <cell r="BK351">
            <v>-0.54756899999999997</v>
          </cell>
          <cell r="BL351">
            <v>-0.61369700000000005</v>
          </cell>
          <cell r="BM351">
            <v>-0.67275099999999988</v>
          </cell>
          <cell r="BN351">
            <v>-5.0099999999999999E-2</v>
          </cell>
          <cell r="BO351">
            <v>-5.0943999999999996E-2</v>
          </cell>
          <cell r="BP351">
            <v>-5.0434000000000007E-2</v>
          </cell>
          <cell r="BQ351">
            <v>-4.6727999999999992E-2</v>
          </cell>
          <cell r="BR351">
            <v>-6.7194000000000031E-2</v>
          </cell>
          <cell r="BS351">
            <v>-3.8893999999999984E-2</v>
          </cell>
          <cell r="BT351">
            <v>-4.9856999999999985E-2</v>
          </cell>
          <cell r="BU351">
            <v>-5.855100000000002E-2</v>
          </cell>
          <cell r="BV351">
            <v>-6.389800000000001E-2</v>
          </cell>
          <cell r="BW351">
            <v>-7.0968999999999949E-2</v>
          </cell>
          <cell r="BX351">
            <v>-6.6128000000000076E-2</v>
          </cell>
          <cell r="BY351">
            <v>-5.9053999999999829E-2</v>
          </cell>
          <cell r="BZ351">
            <v>-5.8400000000000001E-2</v>
          </cell>
          <cell r="CA351">
            <v>-0.115</v>
          </cell>
          <cell r="CB351">
            <v>-0.17599999999999999</v>
          </cell>
          <cell r="CC351">
            <v>-0.23549999999999999</v>
          </cell>
          <cell r="CD351">
            <v>-0.28089999999999998</v>
          </cell>
          <cell r="CE351">
            <v>-0.34127400000000002</v>
          </cell>
          <cell r="CF351">
            <v>-0.40729500000000002</v>
          </cell>
          <cell r="CG351">
            <v>-0.45406299999999999</v>
          </cell>
          <cell r="CH351">
            <v>-0.52671199999999996</v>
          </cell>
          <cell r="CI351">
            <v>-0.58623499999999995</v>
          </cell>
          <cell r="CJ351">
            <v>-0.65527299999999999</v>
          </cell>
          <cell r="CK351">
            <v>-0.71585100000000002</v>
          </cell>
          <cell r="CL351">
            <v>-5.8400000000000001E-2</v>
          </cell>
          <cell r="CM351">
            <v>-5.6600000000000004E-2</v>
          </cell>
          <cell r="CN351">
            <v>-6.0999999999999985E-2</v>
          </cell>
          <cell r="CO351">
            <v>-5.9499999999999997E-2</v>
          </cell>
          <cell r="CP351">
            <v>-4.5399999999999996E-2</v>
          </cell>
          <cell r="CQ351">
            <v>-6.0374000000000039E-2</v>
          </cell>
          <cell r="CR351">
            <v>-6.6020999999999996E-2</v>
          </cell>
          <cell r="CS351">
            <v>-4.6767999999999976E-2</v>
          </cell>
          <cell r="CT351">
            <v>-7.2648999999999964E-2</v>
          </cell>
          <cell r="CU351">
            <v>-5.9522999999999993E-2</v>
          </cell>
          <cell r="CV351">
            <v>-6.9038000000000044E-2</v>
          </cell>
          <cell r="CW351">
            <v>-6.0578000000000021E-2</v>
          </cell>
          <cell r="CX351">
            <v>-4.8326000000000001E-2</v>
          </cell>
          <cell r="CY351">
            <v>-9.6587999999999993E-2</v>
          </cell>
          <cell r="CZ351">
            <v>-0.140177</v>
          </cell>
          <cell r="DA351">
            <v>-0.23288700000000001</v>
          </cell>
          <cell r="DB351">
            <v>-0.26751599999999998</v>
          </cell>
          <cell r="DC351">
            <v>-0.33943099999999998</v>
          </cell>
          <cell r="DD351">
            <v>-0.41583799999999999</v>
          </cell>
          <cell r="DE351">
            <v>-0.43123800000000001</v>
          </cell>
          <cell r="DF351">
            <v>-0.45513799999999999</v>
          </cell>
          <cell r="DG351">
            <v>-0.50053800000000004</v>
          </cell>
          <cell r="DH351">
            <v>-0.553338</v>
          </cell>
          <cell r="DI351">
            <v>-0.57502799999999998</v>
          </cell>
          <cell r="DJ351">
            <v>-4.8326000000000001E-2</v>
          </cell>
          <cell r="DK351">
            <v>-4.8261999999999992E-2</v>
          </cell>
          <cell r="DL351">
            <v>-4.3589000000000003E-2</v>
          </cell>
          <cell r="DM351">
            <v>-9.2710000000000015E-2</v>
          </cell>
          <cell r="DN351">
            <v>-3.4628999999999965E-2</v>
          </cell>
          <cell r="DO351">
            <v>-7.1915000000000007E-2</v>
          </cell>
          <cell r="DP351">
            <v>-7.6407000000000003E-2</v>
          </cell>
          <cell r="DQ351">
            <v>-1.5400000000000025E-2</v>
          </cell>
          <cell r="DR351">
            <v>-2.3899999999999977E-2</v>
          </cell>
          <cell r="DS351">
            <v>-4.5400000000000051E-2</v>
          </cell>
          <cell r="DT351">
            <v>-5.2799999999999958E-2</v>
          </cell>
          <cell r="DU351">
            <v>-2.1689999999999987E-2</v>
          </cell>
        </row>
        <row r="352">
          <cell r="A352" t="str">
            <v>CE-SISINT-230</v>
          </cell>
          <cell r="B352" t="str">
            <v>CE</v>
          </cell>
          <cell r="C352" t="str">
            <v>SISINT</v>
          </cell>
          <cell r="D352">
            <v>230</v>
          </cell>
          <cell r="E352" t="str">
            <v>Risultato Operativo pre IAS</v>
          </cell>
          <cell r="F352">
            <v>-1.3294999999999862E-2</v>
          </cell>
          <cell r="G352">
            <v>-4.4431639999999523E-2</v>
          </cell>
          <cell r="H352">
            <v>-0.17295458999999941</v>
          </cell>
          <cell r="I352">
            <v>-0.23481379999999979</v>
          </cell>
          <cell r="J352">
            <v>0</v>
          </cell>
          <cell r="K352">
            <v>0</v>
          </cell>
          <cell r="L352">
            <v>0</v>
          </cell>
          <cell r="M352">
            <v>0</v>
          </cell>
          <cell r="N352">
            <v>0</v>
          </cell>
          <cell r="O352">
            <v>0</v>
          </cell>
          <cell r="P352">
            <v>0</v>
          </cell>
          <cell r="Q352">
            <v>0</v>
          </cell>
          <cell r="R352">
            <v>-1.3294999999999862E-2</v>
          </cell>
          <cell r="S352">
            <v>-3.113663999999966E-2</v>
          </cell>
          <cell r="T352">
            <v>-0.12852294999999986</v>
          </cell>
          <cell r="U352">
            <v>-6.1859210000000386E-2</v>
          </cell>
          <cell r="V352">
            <v>0.23481379999999979</v>
          </cell>
          <cell r="W352">
            <v>0</v>
          </cell>
          <cell r="X352">
            <v>0</v>
          </cell>
          <cell r="Y352">
            <v>0</v>
          </cell>
          <cell r="Z352">
            <v>0</v>
          </cell>
          <cell r="AA352">
            <v>0</v>
          </cell>
          <cell r="AB352">
            <v>0</v>
          </cell>
          <cell r="AC352">
            <v>0</v>
          </cell>
          <cell r="AD352">
            <v>2.7237999999999984E-2</v>
          </cell>
          <cell r="AE352">
            <v>4.7800000000000675E-2</v>
          </cell>
          <cell r="AF352">
            <v>5.4500000000000104E-2</v>
          </cell>
          <cell r="AG352">
            <v>7.0700000000000873E-2</v>
          </cell>
          <cell r="AH352">
            <v>0.11549999999999933</v>
          </cell>
          <cell r="AI352">
            <v>0.25770000000000048</v>
          </cell>
          <cell r="AJ352">
            <v>0.35339999999999794</v>
          </cell>
          <cell r="AK352">
            <v>0.35500000000000098</v>
          </cell>
          <cell r="AL352">
            <v>0.4178000000000015</v>
          </cell>
          <cell r="AM352">
            <v>0.55169999999999875</v>
          </cell>
          <cell r="AN352">
            <v>0.5864999999999998</v>
          </cell>
          <cell r="AO352">
            <v>0.64530000000000021</v>
          </cell>
          <cell r="AP352">
            <v>2.7237999999999984E-2</v>
          </cell>
          <cell r="AQ352">
            <v>2.0562000000000691E-2</v>
          </cell>
          <cell r="AR352">
            <v>6.6999999999994286E-3</v>
          </cell>
          <cell r="AS352">
            <v>1.6200000000000769E-2</v>
          </cell>
          <cell r="AT352">
            <v>4.4799999999998452E-2</v>
          </cell>
          <cell r="AU352">
            <v>0.14220000000000116</v>
          </cell>
          <cell r="AV352">
            <v>9.5699999999997565E-2</v>
          </cell>
          <cell r="AW352">
            <v>1.6000000000030434E-3</v>
          </cell>
          <cell r="AX352">
            <v>6.2800000000000411E-2</v>
          </cell>
          <cell r="AY352">
            <v>0.13389999999999713</v>
          </cell>
          <cell r="AZ352">
            <v>3.4800000000001163E-2</v>
          </cell>
          <cell r="BA352">
            <v>5.8800000000000407E-2</v>
          </cell>
          <cell r="BB352">
            <v>1.3900000000000017E-2</v>
          </cell>
          <cell r="BC352">
            <v>-2.9444000000000026E-2</v>
          </cell>
          <cell r="BD352">
            <v>-0.11837800000000011</v>
          </cell>
          <cell r="BE352">
            <v>-0.13350600000000015</v>
          </cell>
          <cell r="BF352">
            <v>-0.19250000000000012</v>
          </cell>
          <cell r="BG352">
            <v>-0.15779399999999988</v>
          </cell>
          <cell r="BH352">
            <v>-0.16750300000000012</v>
          </cell>
          <cell r="BI352">
            <v>-0.235373</v>
          </cell>
          <cell r="BJ352">
            <v>-0.26819999999999994</v>
          </cell>
          <cell r="BK352">
            <v>-0.30260499999999996</v>
          </cell>
          <cell r="BL352">
            <v>-0.29530700000000043</v>
          </cell>
          <cell r="BM352">
            <v>-0.42162363999999841</v>
          </cell>
          <cell r="BN352">
            <v>1.3900000000000017E-2</v>
          </cell>
          <cell r="BO352">
            <v>-4.3344000000000028E-2</v>
          </cell>
          <cell r="BP352">
            <v>-8.8934000000000082E-2</v>
          </cell>
          <cell r="BQ352">
            <v>-1.5128000000000044E-2</v>
          </cell>
          <cell r="BR352">
            <v>-5.8993999999999977E-2</v>
          </cell>
          <cell r="BS352">
            <v>3.4706000000000264E-2</v>
          </cell>
          <cell r="BT352">
            <v>-9.7090000000003007E-3</v>
          </cell>
          <cell r="BU352">
            <v>-6.7869999999999847E-2</v>
          </cell>
          <cell r="BV352">
            <v>-3.282699999999994E-2</v>
          </cell>
          <cell r="BW352">
            <v>-3.4405000000000074E-2</v>
          </cell>
          <cell r="BX352">
            <v>7.2979999999995271E-3</v>
          </cell>
          <cell r="BY352">
            <v>-0.12631663999999795</v>
          </cell>
          <cell r="BZ352">
            <v>-2.4099999999999989E-2</v>
          </cell>
          <cell r="CA352">
            <v>-5.0199999999999995E-2</v>
          </cell>
          <cell r="CB352">
            <v>-7.4299999999999838E-2</v>
          </cell>
          <cell r="CC352">
            <v>-0.11330000000000012</v>
          </cell>
          <cell r="CD352">
            <v>-5.4399999999999948E-2</v>
          </cell>
          <cell r="CE352">
            <v>-5.3409000000000095E-2</v>
          </cell>
          <cell r="CF352">
            <v>-2.1091999999999833E-2</v>
          </cell>
          <cell r="CG352">
            <v>-3.0025999999999609E-2</v>
          </cell>
          <cell r="CH352">
            <v>-7.7849999999993758E-3</v>
          </cell>
          <cell r="CI352">
            <v>2.3214999999999542E-2</v>
          </cell>
          <cell r="CJ352">
            <v>8.1895000000000384E-2</v>
          </cell>
          <cell r="CK352">
            <v>8.2541000000000531E-2</v>
          </cell>
          <cell r="CL352">
            <v>-2.4099999999999989E-2</v>
          </cell>
          <cell r="CM352">
            <v>-2.6100000000000005E-2</v>
          </cell>
          <cell r="CN352">
            <v>-2.4099999999999844E-2</v>
          </cell>
          <cell r="CO352">
            <v>-3.9000000000000284E-2</v>
          </cell>
          <cell r="CP352">
            <v>5.8900000000000174E-2</v>
          </cell>
          <cell r="CQ352">
            <v>9.9099999999985311E-4</v>
          </cell>
          <cell r="CR352">
            <v>3.2317000000000262E-2</v>
          </cell>
          <cell r="CS352">
            <v>-8.9339999999997755E-3</v>
          </cell>
          <cell r="CT352">
            <v>2.2241000000000233E-2</v>
          </cell>
          <cell r="CU352">
            <v>3.0999999999998917E-2</v>
          </cell>
          <cell r="CV352">
            <v>5.8680000000000843E-2</v>
          </cell>
          <cell r="CW352">
            <v>6.4600000000014646E-4</v>
          </cell>
          <cell r="CX352">
            <v>-1.4297000000000011E-2</v>
          </cell>
          <cell r="CY352">
            <v>-6.1676999999999996E-2</v>
          </cell>
          <cell r="CZ352">
            <v>-0.12675400000000009</v>
          </cell>
          <cell r="DA352">
            <v>-7.0295000000000163E-2</v>
          </cell>
          <cell r="DB352">
            <v>-0.1300079999999999</v>
          </cell>
          <cell r="DC352">
            <v>-0.19069999999999981</v>
          </cell>
          <cell r="DD352">
            <v>-0.11775399999999986</v>
          </cell>
          <cell r="DE352">
            <v>-0.11845400000000006</v>
          </cell>
          <cell r="DF352">
            <v>-0.13455399999999945</v>
          </cell>
          <cell r="DG352">
            <v>-0.1720539999999996</v>
          </cell>
          <cell r="DH352">
            <v>-0.2430539999999991</v>
          </cell>
          <cell r="DI352">
            <v>-0.28274399999999911</v>
          </cell>
          <cell r="DJ352">
            <v>-1.4297000000000011E-2</v>
          </cell>
          <cell r="DK352">
            <v>-4.7379999999999999E-2</v>
          </cell>
          <cell r="DL352">
            <v>-6.5077000000000093E-2</v>
          </cell>
          <cell r="DM352">
            <v>5.6458999999999926E-2</v>
          </cell>
          <cell r="DN352">
            <v>-5.9712999999999752E-2</v>
          </cell>
          <cell r="DO352">
            <v>-6.0691999999999843E-2</v>
          </cell>
          <cell r="DP352">
            <v>7.2945999999999872E-2</v>
          </cell>
          <cell r="DQ352">
            <v>-7.0000000000014495E-4</v>
          </cell>
          <cell r="DR352">
            <v>-1.6099999999999393E-2</v>
          </cell>
          <cell r="DS352">
            <v>-3.750000000000013E-2</v>
          </cell>
          <cell r="DT352">
            <v>-7.0999999999999466E-2</v>
          </cell>
          <cell r="DU352">
            <v>-3.9690000000000156E-2</v>
          </cell>
          <cell r="DV352">
            <v>0</v>
          </cell>
          <cell r="DW352">
            <v>0</v>
          </cell>
          <cell r="DX352">
            <v>0</v>
          </cell>
          <cell r="DY352">
            <v>0</v>
          </cell>
        </row>
        <row r="353">
          <cell r="A353" t="str">
            <v>CE-SISINT-240</v>
          </cell>
          <cell r="B353" t="str">
            <v>CE</v>
          </cell>
          <cell r="C353" t="str">
            <v>SISINT</v>
          </cell>
          <cell r="D353">
            <v>240</v>
          </cell>
          <cell r="E353" t="str">
            <v>RO % pre-IAS</v>
          </cell>
          <cell r="F353">
            <v>-1.03345775765706E-2</v>
          </cell>
          <cell r="G353">
            <v>-1.665192927254586E-2</v>
          </cell>
          <cell r="H353">
            <v>-4.3011881655422288E-2</v>
          </cell>
          <cell r="I353">
            <v>-4.3328324426850522E-2</v>
          </cell>
          <cell r="J353" t="e">
            <v>#DIV/0!</v>
          </cell>
          <cell r="K353" t="e">
            <v>#DIV/0!</v>
          </cell>
          <cell r="L353" t="e">
            <v>#DIV/0!</v>
          </cell>
          <cell r="M353" t="e">
            <v>#DIV/0!</v>
          </cell>
          <cell r="N353" t="e">
            <v>#DIV/0!</v>
          </cell>
          <cell r="O353" t="e">
            <v>#DIV/0!</v>
          </cell>
          <cell r="P353" t="e">
            <v>#DIV/0!</v>
          </cell>
          <cell r="Q353" t="e">
            <v>#DIV/0!</v>
          </cell>
          <cell r="R353">
            <v>-1.03345775765706E-2</v>
          </cell>
          <cell r="S353">
            <v>-2.2533394653359781E-2</v>
          </cell>
          <cell r="T353">
            <v>-9.5002968885512004E-2</v>
          </cell>
          <cell r="U353">
            <v>-4.4238306749390333E-2</v>
          </cell>
          <cell r="V353">
            <v>-4.3328324426850522E-2</v>
          </cell>
          <cell r="W353" t="e">
            <v>#DIV/0!</v>
          </cell>
          <cell r="X353" t="e">
            <v>#DIV/0!</v>
          </cell>
          <cell r="Y353" t="e">
            <v>#DIV/0!</v>
          </cell>
          <cell r="Z353" t="e">
            <v>#DIV/0!</v>
          </cell>
          <cell r="AA353" t="e">
            <v>#DIV/0!</v>
          </cell>
          <cell r="AB353" t="e">
            <v>#DIV/0!</v>
          </cell>
          <cell r="AC353" t="e">
            <v>#DIV/0!</v>
          </cell>
          <cell r="AD353">
            <v>2.097898327642763E-2</v>
          </cell>
          <cell r="AE353">
            <v>1.7570945449198894E-2</v>
          </cell>
          <cell r="AF353">
            <v>1.3300793166565003E-2</v>
          </cell>
          <cell r="AG353">
            <v>1.3100841270429691E-2</v>
          </cell>
          <cell r="AH353">
            <v>1.7127604359753738E-2</v>
          </cell>
          <cell r="AI353">
            <v>2.8815189194024562E-2</v>
          </cell>
          <cell r="AJ353">
            <v>3.2810933264009912E-2</v>
          </cell>
          <cell r="AK353">
            <v>3.0615852974912334E-2</v>
          </cell>
          <cell r="AL353">
            <v>3.1564950665599001E-2</v>
          </cell>
          <cell r="AM353">
            <v>3.6305367824639133E-2</v>
          </cell>
          <cell r="AN353">
            <v>3.4998000966696689E-2</v>
          </cell>
          <cell r="AO353">
            <v>3.5512630014858854E-2</v>
          </cell>
          <cell r="AP353">
            <v>2.097898327642763E-2</v>
          </cell>
          <cell r="AQ353">
            <v>1.445937668989882E-2</v>
          </cell>
          <cell r="AR353">
            <v>4.8652966378617589E-3</v>
          </cell>
          <cell r="AS353">
            <v>1.24701716573018E-2</v>
          </cell>
          <cell r="AT353">
            <v>3.3261563590465858E-2</v>
          </cell>
          <cell r="AU353">
            <v>6.4645178888030688E-2</v>
          </cell>
          <cell r="AV353">
            <v>5.2363755745238369E-2</v>
          </cell>
          <cell r="AW353">
            <v>1.9405700424536599E-3</v>
          </cell>
          <cell r="AX353">
            <v>3.8271680175513682E-2</v>
          </cell>
          <cell r="AY353">
            <v>6.831981223531669E-2</v>
          </cell>
          <cell r="AZ353">
            <v>2.2279129321383595E-2</v>
          </cell>
          <cell r="BA353">
            <v>4.1616533371081031E-2</v>
          </cell>
          <cell r="BB353">
            <v>4.7327204630575472E-2</v>
          </cell>
          <cell r="BC353">
            <v>-5.0435080507023E-2</v>
          </cell>
          <cell r="BD353">
            <v>-0.12954475815276878</v>
          </cell>
          <cell r="BE353">
            <v>-0.10656609195402311</v>
          </cell>
          <cell r="BF353">
            <v>-9.6317422195536934E-2</v>
          </cell>
          <cell r="BG353">
            <v>-6.8023451308358782E-2</v>
          </cell>
          <cell r="BH353">
            <v>-5.7859732558107446E-2</v>
          </cell>
          <cell r="BI353">
            <v>-6.8538440819119584E-2</v>
          </cell>
          <cell r="BJ353">
            <v>-6.7154088837698425E-2</v>
          </cell>
          <cell r="BK353">
            <v>-6.363540585196327E-2</v>
          </cell>
          <cell r="BL353">
            <v>-5.3573472743214341E-2</v>
          </cell>
          <cell r="BM353">
            <v>-7.2087385515907418E-2</v>
          </cell>
          <cell r="BN353">
            <v>4.7327204630575472E-2</v>
          </cell>
          <cell r="BO353">
            <v>-0.14941054808686671</v>
          </cell>
          <cell r="BP353">
            <v>-0.26949696969696996</v>
          </cell>
          <cell r="BQ353">
            <v>-4.4625368731563558E-2</v>
          </cell>
          <cell r="BR353">
            <v>-7.910163582729951E-2</v>
          </cell>
          <cell r="BS353">
            <v>0.10808470881345453</v>
          </cell>
          <cell r="BT353">
            <v>-1.6876881679310222E-2</v>
          </cell>
          <cell r="BU353">
            <v>-0.12587376272971881</v>
          </cell>
          <cell r="BV353">
            <v>-5.8658923386196049E-2</v>
          </cell>
          <cell r="BW353">
            <v>-4.5180979995876606E-2</v>
          </cell>
          <cell r="BX353">
            <v>9.6420370619922039E-3</v>
          </cell>
          <cell r="BY353">
            <v>-0.37527415840406614</v>
          </cell>
          <cell r="BZ353">
            <v>-6.7563779086066686E-2</v>
          </cell>
          <cell r="CA353">
            <v>-6.5905212025731907E-2</v>
          </cell>
          <cell r="CB353">
            <v>-6.3809687392648431E-2</v>
          </cell>
          <cell r="CC353">
            <v>-6.8039875090079346E-2</v>
          </cell>
          <cell r="CD353">
            <v>-2.3368701404699491E-2</v>
          </cell>
          <cell r="CE353">
            <v>-1.7965038660370351E-2</v>
          </cell>
          <cell r="CF353">
            <v>-5.4843518378636701E-3</v>
          </cell>
          <cell r="CG353">
            <v>-6.7996215437445351E-3</v>
          </cell>
          <cell r="CH353">
            <v>-1.3998955967393267E-3</v>
          </cell>
          <cell r="CI353">
            <v>3.6879295170980041E-3</v>
          </cell>
          <cell r="CJ353">
            <v>1.0980133995310082E-2</v>
          </cell>
          <cell r="CK353">
            <v>9.9327316486161887E-3</v>
          </cell>
          <cell r="CL353">
            <v>-6.7563779086066686E-2</v>
          </cell>
          <cell r="CM353">
            <v>-6.4444444444444457E-2</v>
          </cell>
          <cell r="CN353">
            <v>-5.9846039235162254E-2</v>
          </cell>
          <cell r="CO353">
            <v>-7.7875399361022946E-2</v>
          </cell>
          <cell r="CP353">
            <v>8.8878829032745091E-2</v>
          </cell>
          <cell r="CQ353">
            <v>1.536336449930862E-3</v>
          </cell>
          <cell r="CR353">
            <v>3.7022144321866242E-2</v>
          </cell>
          <cell r="CS353">
            <v>-1.5674151685225301E-2</v>
          </cell>
          <cell r="CT353">
            <v>1.9419450883833626E-2</v>
          </cell>
          <cell r="CU353">
            <v>4.2249816349587153E-2</v>
          </cell>
          <cell r="CV353">
            <v>5.0429267538093375E-2</v>
          </cell>
          <cell r="CW353">
            <v>7.5863445797581548E-4</v>
          </cell>
          <cell r="CX353">
            <v>-3.344616961000136E-2</v>
          </cell>
          <cell r="CY353">
            <v>-6.914888249836032E-2</v>
          </cell>
          <cell r="CZ353">
            <v>-9.5912479125033465E-2</v>
          </cell>
          <cell r="DA353">
            <v>-3.3205477640212269E-2</v>
          </cell>
          <cell r="DB353">
            <v>-5.1865693672934275E-2</v>
          </cell>
          <cell r="DC353">
            <v>-6.5878109951152716E-2</v>
          </cell>
          <cell r="DD353">
            <v>-2.503340331109986E-2</v>
          </cell>
          <cell r="DE353">
            <v>-2.4439252095422321E-2</v>
          </cell>
          <cell r="DF353">
            <v>-2.5869923623027383E-2</v>
          </cell>
          <cell r="DG353">
            <v>-2.8342290474954943E-2</v>
          </cell>
          <cell r="DH353">
            <v>-3.5979349777029268E-2</v>
          </cell>
          <cell r="DI353">
            <v>-3.9910930745478482E-2</v>
          </cell>
          <cell r="DJ353">
            <v>-3.344616961000136E-2</v>
          </cell>
          <cell r="DK353">
            <v>-0.10200610572637905</v>
          </cell>
          <cell r="DL353">
            <v>-0.15147783824549504</v>
          </cell>
          <cell r="DM353">
            <v>7.098091426947821E-2</v>
          </cell>
          <cell r="DN353">
            <v>-0.15324464017163694</v>
          </cell>
          <cell r="DO353">
            <v>-0.1563775405037717</v>
          </cell>
          <cell r="DP353">
            <v>4.0320926851782686E-2</v>
          </cell>
          <cell r="DQ353">
            <v>-4.8951048951059156E-3</v>
          </cell>
          <cell r="DR353">
            <v>-4.5441716059834547E-2</v>
          </cell>
          <cell r="DS353">
            <v>-4.3133195307108511E-2</v>
          </cell>
          <cell r="DT353">
            <v>-0.10367990654205528</v>
          </cell>
          <cell r="DU353">
            <v>-0.120638297872341</v>
          </cell>
        </row>
        <row r="354">
          <cell r="A354" t="str">
            <v>CE-SISINT-250</v>
          </cell>
          <cell r="B354" t="str">
            <v>CE</v>
          </cell>
          <cell r="C354" t="str">
            <v>SISINT</v>
          </cell>
          <cell r="D354">
            <v>250</v>
          </cell>
          <cell r="E354" t="str">
            <v>Poste Straordinarie</v>
          </cell>
          <cell r="F354">
            <v>-7.0429999999999998E-3</v>
          </cell>
          <cell r="G354">
            <v>-2.4045999999999994E-2</v>
          </cell>
          <cell r="H354">
            <v>-3.2264999999999995E-2</v>
          </cell>
          <cell r="I354">
            <v>-3.9834000000000001E-2</v>
          </cell>
          <cell r="R354">
            <v>-7.0429999999999998E-3</v>
          </cell>
          <cell r="S354">
            <v>-1.7002999999999994E-2</v>
          </cell>
          <cell r="T354">
            <v>-8.2190000000000006E-3</v>
          </cell>
          <cell r="U354">
            <v>-7.5690000000000063E-3</v>
          </cell>
          <cell r="V354">
            <v>3.9834000000000001E-2</v>
          </cell>
          <cell r="W354">
            <v>0</v>
          </cell>
          <cell r="X354">
            <v>0</v>
          </cell>
          <cell r="Y354">
            <v>0</v>
          </cell>
          <cell r="Z354">
            <v>0</v>
          </cell>
          <cell r="AA354">
            <v>0</v>
          </cell>
          <cell r="AB354">
            <v>0</v>
          </cell>
          <cell r="AC354">
            <v>0</v>
          </cell>
          <cell r="AD354">
            <v>-7.3000000000000001E-3</v>
          </cell>
          <cell r="AE354">
            <v>-1.49E-2</v>
          </cell>
          <cell r="AF354">
            <v>-2.1899999999999999E-2</v>
          </cell>
          <cell r="AG354">
            <v>-2.8199999999999999E-2</v>
          </cell>
          <cell r="AH354">
            <v>-3.4500000000000003E-2</v>
          </cell>
          <cell r="AI354">
            <v>-4.48E-2</v>
          </cell>
          <cell r="AJ354">
            <v>-5.3499999999999999E-2</v>
          </cell>
          <cell r="AK354">
            <v>-6.0299999999999999E-2</v>
          </cell>
          <cell r="AL354">
            <v>-6.7799999999999999E-2</v>
          </cell>
          <cell r="AM354">
            <v>-7.6599999999999988E-2</v>
          </cell>
          <cell r="AN354">
            <v>-8.4199999999999997E-2</v>
          </cell>
          <cell r="AO354">
            <v>-9.1600000000000001E-2</v>
          </cell>
          <cell r="AP354">
            <v>-7.3000000000000001E-3</v>
          </cell>
          <cell r="AQ354">
            <v>-7.6E-3</v>
          </cell>
          <cell r="AR354">
            <v>-6.9999999999999993E-3</v>
          </cell>
          <cell r="AS354">
            <v>-6.3E-3</v>
          </cell>
          <cell r="AT354">
            <v>-6.3000000000000035E-3</v>
          </cell>
          <cell r="AU354">
            <v>-1.0299999999999997E-2</v>
          </cell>
          <cell r="AV354">
            <v>-8.6999999999999994E-3</v>
          </cell>
          <cell r="AW354">
            <v>-6.8000000000000005E-3</v>
          </cell>
          <cell r="AX354">
            <v>-7.4999999999999997E-3</v>
          </cell>
          <cell r="AY354">
            <v>-8.7999999999999884E-3</v>
          </cell>
          <cell r="AZ354">
            <v>-7.6000000000000095E-3</v>
          </cell>
          <cell r="BA354">
            <v>-7.4000000000000038E-3</v>
          </cell>
          <cell r="BB354">
            <v>0</v>
          </cell>
          <cell r="BC354">
            <v>-6.7520000000000002E-3</v>
          </cell>
          <cell r="BD354">
            <v>-8.3850000000000001E-3</v>
          </cell>
          <cell r="BE354">
            <v>-1.4349000000000001E-2</v>
          </cell>
          <cell r="BF354">
            <v>-1.8200000000000001E-2</v>
          </cell>
          <cell r="BG354">
            <v>-1.9599999999999999E-2</v>
          </cell>
          <cell r="BH354">
            <v>-2.2367999999999999E-2</v>
          </cell>
          <cell r="BI354">
            <v>-2.6306E-2</v>
          </cell>
          <cell r="BJ354">
            <v>-2.93E-2</v>
          </cell>
          <cell r="BK354">
            <v>-3.2904000000000003E-2</v>
          </cell>
          <cell r="BL354">
            <v>-3.6405E-2</v>
          </cell>
          <cell r="BM354">
            <v>-3.9422999999999993E-2</v>
          </cell>
          <cell r="BN354">
            <v>0</v>
          </cell>
          <cell r="BO354">
            <v>-6.7520000000000002E-3</v>
          </cell>
          <cell r="BP354">
            <v>-1.6329999999999999E-3</v>
          </cell>
          <cell r="BQ354">
            <v>-5.9640000000000006E-3</v>
          </cell>
          <cell r="BR354">
            <v>-3.8510000000000003E-3</v>
          </cell>
          <cell r="BS354">
            <v>-1.3999999999999985E-3</v>
          </cell>
          <cell r="BT354">
            <v>-2.7679999999999996E-3</v>
          </cell>
          <cell r="BU354">
            <v>-3.9380000000000005E-3</v>
          </cell>
          <cell r="BV354">
            <v>-2.9940000000000001E-3</v>
          </cell>
          <cell r="BW354">
            <v>-3.604000000000003E-3</v>
          </cell>
          <cell r="BX354">
            <v>-3.5009999999999972E-3</v>
          </cell>
          <cell r="BY354">
            <v>-3.0179999999999929E-3</v>
          </cell>
          <cell r="BZ354">
            <v>0</v>
          </cell>
          <cell r="CA354">
            <v>0</v>
          </cell>
          <cell r="CB354">
            <v>0</v>
          </cell>
          <cell r="CC354">
            <v>0</v>
          </cell>
          <cell r="CD354">
            <v>-1.4999999999999999E-2</v>
          </cell>
          <cell r="CE354">
            <v>-1.8828000000000001E-2</v>
          </cell>
          <cell r="CF354">
            <v>-2.4087999999999998E-2</v>
          </cell>
          <cell r="CG354">
            <v>-2.9243999999999999E-2</v>
          </cell>
          <cell r="CH354">
            <v>-3.5444999999999997E-2</v>
          </cell>
          <cell r="CI354">
            <v>-3.8621000000000003E-2</v>
          </cell>
          <cell r="CJ354">
            <v>-4.4274000000000001E-2</v>
          </cell>
          <cell r="CK354">
            <v>-4.8926999999999998E-2</v>
          </cell>
          <cell r="CL354">
            <v>0</v>
          </cell>
          <cell r="CM354">
            <v>0</v>
          </cell>
          <cell r="CN354">
            <v>0</v>
          </cell>
          <cell r="CO354">
            <v>0</v>
          </cell>
          <cell r="CP354">
            <v>-1.4999999999999999E-2</v>
          </cell>
          <cell r="CQ354">
            <v>-3.8280000000000015E-3</v>
          </cell>
          <cell r="CR354">
            <v>-5.2599999999999973E-3</v>
          </cell>
          <cell r="CS354">
            <v>-5.1560000000000009E-3</v>
          </cell>
          <cell r="CT354">
            <v>-6.2009999999999982E-3</v>
          </cell>
          <cell r="CU354">
            <v>-3.1760000000000052E-3</v>
          </cell>
          <cell r="CV354">
            <v>-5.6529999999999983E-3</v>
          </cell>
          <cell r="CW354">
            <v>-4.6529999999999974E-3</v>
          </cell>
          <cell r="CX354">
            <v>0</v>
          </cell>
          <cell r="CY354">
            <v>0</v>
          </cell>
          <cell r="CZ354">
            <v>0</v>
          </cell>
          <cell r="DA354">
            <v>0</v>
          </cell>
          <cell r="DB354">
            <v>0</v>
          </cell>
          <cell r="DC354">
            <v>0</v>
          </cell>
          <cell r="DD354">
            <v>0</v>
          </cell>
          <cell r="DE354">
            <v>0</v>
          </cell>
          <cell r="DF354">
            <v>0</v>
          </cell>
          <cell r="DG354">
            <v>0</v>
          </cell>
          <cell r="DH354">
            <v>0</v>
          </cell>
          <cell r="DI354">
            <v>0</v>
          </cell>
          <cell r="DJ354">
            <v>0</v>
          </cell>
          <cell r="DK354">
            <v>0</v>
          </cell>
          <cell r="DL354">
            <v>0</v>
          </cell>
          <cell r="DM354">
            <v>0</v>
          </cell>
          <cell r="DN354">
            <v>0</v>
          </cell>
          <cell r="DO354">
            <v>0</v>
          </cell>
          <cell r="DP354">
            <v>0</v>
          </cell>
          <cell r="DQ354">
            <v>0</v>
          </cell>
          <cell r="DR354">
            <v>0</v>
          </cell>
          <cell r="DS354">
            <v>0</v>
          </cell>
          <cell r="DT354">
            <v>0</v>
          </cell>
          <cell r="DU354">
            <v>0</v>
          </cell>
        </row>
        <row r="355">
          <cell r="A355" t="str">
            <v>CE-SISINT-260</v>
          </cell>
          <cell r="B355" t="str">
            <v>CE</v>
          </cell>
          <cell r="C355" t="str">
            <v>SISINT</v>
          </cell>
          <cell r="D355">
            <v>260</v>
          </cell>
          <cell r="E355" t="str">
            <v>Risultato Operativo</v>
          </cell>
          <cell r="F355">
            <v>-2.0337999999999863E-2</v>
          </cell>
          <cell r="G355">
            <v>-6.8477639999999521E-2</v>
          </cell>
          <cell r="H355">
            <v>-0.2052195899999994</v>
          </cell>
          <cell r="I355">
            <v>-0.27464779999999978</v>
          </cell>
          <cell r="J355">
            <v>0</v>
          </cell>
          <cell r="K355">
            <v>0</v>
          </cell>
          <cell r="L355">
            <v>0</v>
          </cell>
          <cell r="M355">
            <v>0</v>
          </cell>
          <cell r="N355">
            <v>0</v>
          </cell>
          <cell r="O355">
            <v>0</v>
          </cell>
          <cell r="P355">
            <v>0</v>
          </cell>
          <cell r="Q355">
            <v>0</v>
          </cell>
          <cell r="R355">
            <v>-2.0337999999999863E-2</v>
          </cell>
          <cell r="S355">
            <v>-4.813963999999965E-2</v>
          </cell>
          <cell r="T355">
            <v>-0.13674194999999986</v>
          </cell>
          <cell r="U355">
            <v>-6.9428210000000393E-2</v>
          </cell>
          <cell r="V355">
            <v>0.27464779999999978</v>
          </cell>
          <cell r="W355">
            <v>0</v>
          </cell>
          <cell r="X355">
            <v>0</v>
          </cell>
          <cell r="Y355">
            <v>0</v>
          </cell>
          <cell r="Z355">
            <v>0</v>
          </cell>
          <cell r="AA355">
            <v>0</v>
          </cell>
          <cell r="AB355">
            <v>0</v>
          </cell>
          <cell r="AC355">
            <v>0</v>
          </cell>
          <cell r="AD355">
            <v>1.9937999999999984E-2</v>
          </cell>
          <cell r="AE355">
            <v>3.2900000000000679E-2</v>
          </cell>
          <cell r="AF355">
            <v>3.2600000000000101E-2</v>
          </cell>
          <cell r="AG355">
            <v>4.250000000000087E-2</v>
          </cell>
          <cell r="AH355">
            <v>8.0999999999999323E-2</v>
          </cell>
          <cell r="AI355">
            <v>0.21290000000000048</v>
          </cell>
          <cell r="AJ355">
            <v>0.29989999999999795</v>
          </cell>
          <cell r="AK355">
            <v>0.29470000000000096</v>
          </cell>
          <cell r="AL355">
            <v>0.35000000000000153</v>
          </cell>
          <cell r="AM355">
            <v>0.47509999999999875</v>
          </cell>
          <cell r="AN355">
            <v>0.50229999999999975</v>
          </cell>
          <cell r="AO355">
            <v>0.55370000000000019</v>
          </cell>
          <cell r="AP355">
            <v>1.9937999999999984E-2</v>
          </cell>
          <cell r="AQ355">
            <v>1.2962000000000692E-2</v>
          </cell>
          <cell r="AR355">
            <v>-3.0000000000057064E-4</v>
          </cell>
          <cell r="AS355">
            <v>9.9000000000007693E-3</v>
          </cell>
          <cell r="AT355">
            <v>3.8499999999998452E-2</v>
          </cell>
          <cell r="AU355">
            <v>0.13190000000000116</v>
          </cell>
          <cell r="AV355">
            <v>8.6999999999997565E-2</v>
          </cell>
          <cell r="AW355">
            <v>-5.1999999999969571E-3</v>
          </cell>
          <cell r="AX355">
            <v>5.5300000000000411E-2</v>
          </cell>
          <cell r="AY355">
            <v>0.12509999999999716</v>
          </cell>
          <cell r="AZ355">
            <v>2.7200000000001154E-2</v>
          </cell>
          <cell r="BA355">
            <v>5.1400000000000404E-2</v>
          </cell>
          <cell r="BB355">
            <v>1.3900000000000017E-2</v>
          </cell>
          <cell r="BC355">
            <v>-3.6196000000000027E-2</v>
          </cell>
          <cell r="BD355">
            <v>-0.1267630000000001</v>
          </cell>
          <cell r="BE355">
            <v>-0.14785500000000015</v>
          </cell>
          <cell r="BF355">
            <v>-0.21070000000000011</v>
          </cell>
          <cell r="BG355">
            <v>-0.17739399999999989</v>
          </cell>
          <cell r="BH355">
            <v>-0.18987100000000012</v>
          </cell>
          <cell r="BI355">
            <v>-0.26167899999999999</v>
          </cell>
          <cell r="BJ355">
            <v>-0.29749999999999993</v>
          </cell>
          <cell r="BK355">
            <v>-0.33550899999999995</v>
          </cell>
          <cell r="BL355">
            <v>-0.33171200000000045</v>
          </cell>
          <cell r="BM355">
            <v>-0.4610466399999984</v>
          </cell>
          <cell r="BN355">
            <v>1.3900000000000017E-2</v>
          </cell>
          <cell r="BO355">
            <v>-5.0096000000000029E-2</v>
          </cell>
          <cell r="BP355">
            <v>-9.0567000000000078E-2</v>
          </cell>
          <cell r="BQ355">
            <v>-2.1092000000000045E-2</v>
          </cell>
          <cell r="BR355">
            <v>-6.2844999999999984E-2</v>
          </cell>
          <cell r="BS355">
            <v>3.3306000000000266E-2</v>
          </cell>
          <cell r="BT355">
            <v>-1.24770000000003E-2</v>
          </cell>
          <cell r="BU355">
            <v>-7.1807999999999844E-2</v>
          </cell>
          <cell r="BV355">
            <v>-3.5820999999999936E-2</v>
          </cell>
          <cell r="BW355">
            <v>-3.8009000000000077E-2</v>
          </cell>
          <cell r="BX355">
            <v>3.7969999999995299E-3</v>
          </cell>
          <cell r="BY355">
            <v>-0.12933463999999795</v>
          </cell>
          <cell r="BZ355">
            <v>-2.4099999999999989E-2</v>
          </cell>
          <cell r="CA355">
            <v>-5.0199999999999995E-2</v>
          </cell>
          <cell r="CB355">
            <v>-7.4299999999999838E-2</v>
          </cell>
          <cell r="CC355">
            <v>-0.11330000000000012</v>
          </cell>
          <cell r="CD355">
            <v>-6.9399999999999948E-2</v>
          </cell>
          <cell r="CE355">
            <v>-7.2237000000000093E-2</v>
          </cell>
          <cell r="CF355">
            <v>-4.5179999999999831E-2</v>
          </cell>
          <cell r="CG355">
            <v>-5.9269999999999608E-2</v>
          </cell>
          <cell r="CH355">
            <v>-4.3229999999999373E-2</v>
          </cell>
          <cell r="CI355">
            <v>-1.5406000000000461E-2</v>
          </cell>
          <cell r="CJ355">
            <v>3.7621000000000383E-2</v>
          </cell>
          <cell r="CK355">
            <v>3.3614000000000532E-2</v>
          </cell>
          <cell r="CL355">
            <v>-2.4099999999999989E-2</v>
          </cell>
          <cell r="CM355">
            <v>-2.6100000000000005E-2</v>
          </cell>
          <cell r="CN355">
            <v>-2.4099999999999844E-2</v>
          </cell>
          <cell r="CO355">
            <v>-3.9000000000000284E-2</v>
          </cell>
          <cell r="CP355">
            <v>4.3900000000000175E-2</v>
          </cell>
          <cell r="CQ355">
            <v>-2.8370000000001484E-3</v>
          </cell>
          <cell r="CR355">
            <v>2.7057000000000265E-2</v>
          </cell>
          <cell r="CS355">
            <v>-1.4089999999999776E-2</v>
          </cell>
          <cell r="CT355">
            <v>1.6040000000000235E-2</v>
          </cell>
          <cell r="CU355">
            <v>2.7823999999998912E-2</v>
          </cell>
          <cell r="CV355">
            <v>5.3027000000000844E-2</v>
          </cell>
          <cell r="CW355">
            <v>-4.006999999999851E-3</v>
          </cell>
          <cell r="CX355">
            <v>-1.4297000000000011E-2</v>
          </cell>
          <cell r="CY355">
            <v>-6.1676999999999996E-2</v>
          </cell>
          <cell r="CZ355">
            <v>-0.12675400000000009</v>
          </cell>
          <cell r="DA355">
            <v>-7.0295000000000163E-2</v>
          </cell>
          <cell r="DB355">
            <v>-0.1300079999999999</v>
          </cell>
          <cell r="DC355">
            <v>-0.19069999999999981</v>
          </cell>
          <cell r="DD355">
            <v>-0.11775399999999986</v>
          </cell>
          <cell r="DE355">
            <v>-0.11845400000000006</v>
          </cell>
          <cell r="DF355">
            <v>-0.13455399999999945</v>
          </cell>
          <cell r="DG355">
            <v>-0.1720539999999996</v>
          </cell>
          <cell r="DH355">
            <v>-0.2430539999999991</v>
          </cell>
          <cell r="DI355">
            <v>-0.28274399999999911</v>
          </cell>
          <cell r="DJ355">
            <v>-1.4297000000000011E-2</v>
          </cell>
          <cell r="DK355">
            <v>-4.7379999999999999E-2</v>
          </cell>
          <cell r="DL355">
            <v>-6.5077000000000093E-2</v>
          </cell>
          <cell r="DM355">
            <v>5.6458999999999926E-2</v>
          </cell>
          <cell r="DN355">
            <v>-5.9712999999999752E-2</v>
          </cell>
          <cell r="DO355">
            <v>-6.0691999999999843E-2</v>
          </cell>
          <cell r="DP355">
            <v>7.2945999999999872E-2</v>
          </cell>
          <cell r="DQ355">
            <v>-7.0000000000014495E-4</v>
          </cell>
          <cell r="DR355">
            <v>-1.6099999999999393E-2</v>
          </cell>
          <cell r="DS355">
            <v>-3.750000000000013E-2</v>
          </cell>
          <cell r="DT355">
            <v>-7.0999999999999466E-2</v>
          </cell>
          <cell r="DU355">
            <v>-3.9690000000000156E-2</v>
          </cell>
        </row>
        <row r="356">
          <cell r="A356" t="str">
            <v>CE-SISINT-270</v>
          </cell>
          <cell r="B356" t="str">
            <v>CE</v>
          </cell>
          <cell r="C356" t="str">
            <v>SISINT</v>
          </cell>
          <cell r="D356">
            <v>270</v>
          </cell>
          <cell r="E356" t="str">
            <v>RO%</v>
          </cell>
          <cell r="F356">
            <v>-1.5809299642895347E-2</v>
          </cell>
          <cell r="G356">
            <v>-2.5663802147092966E-2</v>
          </cell>
          <cell r="H356">
            <v>-5.1035828065935034E-2</v>
          </cell>
          <cell r="I356">
            <v>-5.0678575882340635E-2</v>
          </cell>
          <cell r="J356" t="e">
            <v>#DIV/0!</v>
          </cell>
          <cell r="K356" t="e">
            <v>#DIV/0!</v>
          </cell>
          <cell r="L356" t="e">
            <v>#DIV/0!</v>
          </cell>
          <cell r="M356" t="e">
            <v>#DIV/0!</v>
          </cell>
          <cell r="N356" t="e">
            <v>#DIV/0!</v>
          </cell>
          <cell r="O356" t="e">
            <v>#DIV/0!</v>
          </cell>
          <cell r="P356" t="e">
            <v>#DIV/0!</v>
          </cell>
          <cell r="Q356" t="e">
            <v>#DIV/0!</v>
          </cell>
          <cell r="R356">
            <v>-1.5809299642895347E-2</v>
          </cell>
          <cell r="S356">
            <v>-3.4838361062422551E-2</v>
          </cell>
          <cell r="T356">
            <v>-0.10107837721740934</v>
          </cell>
          <cell r="U356">
            <v>-4.9651239500813016E-2</v>
          </cell>
          <cell r="V356">
            <v>-5.0678575882340635E-2</v>
          </cell>
          <cell r="W356" t="e">
            <v>#DIV/0!</v>
          </cell>
          <cell r="X356" t="e">
            <v>#DIV/0!</v>
          </cell>
          <cell r="Y356" t="e">
            <v>#DIV/0!</v>
          </cell>
          <cell r="Z356" t="e">
            <v>#DIV/0!</v>
          </cell>
          <cell r="AA356" t="e">
            <v>#DIV/0!</v>
          </cell>
          <cell r="AB356" t="e">
            <v>#DIV/0!</v>
          </cell>
          <cell r="AC356" t="e">
            <v>#DIV/0!</v>
          </cell>
          <cell r="AD356">
            <v>1.5356449392958882E-2</v>
          </cell>
          <cell r="AE356">
            <v>1.2093809733862915E-2</v>
          </cell>
          <cell r="AF356">
            <v>7.956070774862746E-3</v>
          </cell>
          <cell r="AG356">
            <v>7.8753289107958476E-3</v>
          </cell>
          <cell r="AH356">
            <v>1.201156669385324E-2</v>
          </cell>
          <cell r="AI356">
            <v>2.3805796582878663E-2</v>
          </cell>
          <cell r="AJ356">
            <v>2.7843799903442452E-2</v>
          </cell>
          <cell r="AK356">
            <v>2.5415470061145546E-2</v>
          </cell>
          <cell r="AL356">
            <v>2.6442634593010193E-2</v>
          </cell>
          <cell r="AM356">
            <v>3.1264600785727834E-2</v>
          </cell>
          <cell r="AN356">
            <v>2.9973565022287717E-2</v>
          </cell>
          <cell r="AO356">
            <v>3.0471630620219042E-2</v>
          </cell>
          <cell r="AP356">
            <v>1.5356449392958882E-2</v>
          </cell>
          <cell r="AQ356">
            <v>9.1149907914829398E-3</v>
          </cell>
          <cell r="AR356">
            <v>-2.1784910318827292E-4</v>
          </cell>
          <cell r="AS356">
            <v>7.6206604572402184E-3</v>
          </cell>
          <cell r="AT356">
            <v>2.8584156210556433E-2</v>
          </cell>
          <cell r="AU356">
            <v>5.9962722189389965E-2</v>
          </cell>
          <cell r="AV356">
            <v>4.760341431385294E-2</v>
          </cell>
          <cell r="AW356">
            <v>-6.3068526379587075E-3</v>
          </cell>
          <cell r="AX356">
            <v>3.3701017734170516E-2</v>
          </cell>
          <cell r="AY356">
            <v>6.3829787234041119E-2</v>
          </cell>
          <cell r="AZ356">
            <v>1.7413572343150552E-2</v>
          </cell>
          <cell r="BA356">
            <v>3.6379078491047059E-2</v>
          </cell>
          <cell r="BB356">
            <v>4.7327204630575472E-2</v>
          </cell>
          <cell r="BC356">
            <v>-6.2000685166152841E-2</v>
          </cell>
          <cell r="BD356">
            <v>-0.1387207266360255</v>
          </cell>
          <cell r="BE356">
            <v>-0.11801963601532581</v>
          </cell>
          <cell r="BF356">
            <v>-0.10542379665766043</v>
          </cell>
          <cell r="BG356">
            <v>-7.6472819761175967E-2</v>
          </cell>
          <cell r="BH356">
            <v>-6.558620013098522E-2</v>
          </cell>
          <cell r="BI356">
            <v>-7.61985047354896E-2</v>
          </cell>
          <cell r="BJ356">
            <v>-7.4490460213330653E-2</v>
          </cell>
          <cell r="BK356">
            <v>-7.0554853297157494E-2</v>
          </cell>
          <cell r="BL356">
            <v>-6.0177929377214605E-2</v>
          </cell>
          <cell r="BM356">
            <v>-7.882775946456369E-2</v>
          </cell>
          <cell r="BN356">
            <v>4.7327204630575472E-2</v>
          </cell>
          <cell r="BO356">
            <v>-0.17268528093760785</v>
          </cell>
          <cell r="BP356">
            <v>-0.27444545454545483</v>
          </cell>
          <cell r="BQ356">
            <v>-6.2218289085545858E-2</v>
          </cell>
          <cell r="BR356">
            <v>-8.4265218557253926E-2</v>
          </cell>
          <cell r="BS356">
            <v>0.10372469635627608</v>
          </cell>
          <cell r="BT356">
            <v>-2.1688418242120939E-2</v>
          </cell>
          <cell r="BU356">
            <v>-0.13317729709880138</v>
          </cell>
          <cell r="BV356">
            <v>-6.4008934554389038E-2</v>
          </cell>
          <cell r="BW356">
            <v>-4.991378778268489E-2</v>
          </cell>
          <cell r="BX356">
            <v>5.0165544977229708E-3</v>
          </cell>
          <cell r="BY356">
            <v>-0.38424033586147388</v>
          </cell>
          <cell r="BZ356">
            <v>-6.7563779086066686E-2</v>
          </cell>
          <cell r="CA356">
            <v>-6.5905212025731907E-2</v>
          </cell>
          <cell r="CB356">
            <v>-6.3809687392648431E-2</v>
          </cell>
          <cell r="CC356">
            <v>-6.8039875090079346E-2</v>
          </cell>
          <cell r="CD356">
            <v>-2.9812277159671784E-2</v>
          </cell>
          <cell r="CE356">
            <v>-2.4298161315680362E-2</v>
          </cell>
          <cell r="CF356">
            <v>-1.1747725015867705E-2</v>
          </cell>
          <cell r="CG356">
            <v>-1.3422153097240432E-2</v>
          </cell>
          <cell r="CH356">
            <v>-7.7736013676358469E-3</v>
          </cell>
          <cell r="CI356">
            <v>-2.4473935877843927E-3</v>
          </cell>
          <cell r="CJ356">
            <v>5.0440639970396588E-3</v>
          </cell>
          <cell r="CK356">
            <v>4.0450060168472357E-3</v>
          </cell>
          <cell r="CL356">
            <v>-6.7563779086066686E-2</v>
          </cell>
          <cell r="CM356">
            <v>-6.4444444444444457E-2</v>
          </cell>
          <cell r="CN356">
            <v>-5.9846039235162254E-2</v>
          </cell>
          <cell r="CO356">
            <v>-7.7875399361022946E-2</v>
          </cell>
          <cell r="CP356">
            <v>6.6244152708616527E-2</v>
          </cell>
          <cell r="CQ356">
            <v>-4.3981700388039651E-3</v>
          </cell>
          <cell r="CR356">
            <v>3.0996322644946516E-2</v>
          </cell>
          <cell r="CS356">
            <v>-2.4720035509830596E-2</v>
          </cell>
          <cell r="CT356">
            <v>1.4005125317058257E-2</v>
          </cell>
          <cell r="CU356">
            <v>3.792125451970671E-2</v>
          </cell>
          <cell r="CV356">
            <v>4.5571110595475146E-2</v>
          </cell>
          <cell r="CW356">
            <v>-4.7056474815917815E-3</v>
          </cell>
          <cell r="CX356">
            <v>-3.344616961000136E-2</v>
          </cell>
          <cell r="CY356">
            <v>-6.914888249836032E-2</v>
          </cell>
          <cell r="CZ356">
            <v>-9.5912479125033465E-2</v>
          </cell>
          <cell r="DA356">
            <v>-3.3205477640212269E-2</v>
          </cell>
          <cell r="DB356">
            <v>-5.1865693672934275E-2</v>
          </cell>
          <cell r="DC356">
            <v>-6.5878109951152716E-2</v>
          </cell>
          <cell r="DD356">
            <v>-2.503340331109986E-2</v>
          </cell>
          <cell r="DE356">
            <v>-2.4439252095422321E-2</v>
          </cell>
          <cell r="DF356">
            <v>-2.5869923623027383E-2</v>
          </cell>
          <cell r="DG356">
            <v>-2.8342290474954943E-2</v>
          </cell>
          <cell r="DH356">
            <v>-3.5979349777029268E-2</v>
          </cell>
          <cell r="DI356">
            <v>-3.9910930745478482E-2</v>
          </cell>
          <cell r="DJ356">
            <v>-3.344616961000136E-2</v>
          </cell>
          <cell r="DK356">
            <v>-0.10200610572637905</v>
          </cell>
          <cell r="DL356">
            <v>-0.15147783824549504</v>
          </cell>
          <cell r="DM356">
            <v>7.098091426947821E-2</v>
          </cell>
          <cell r="DN356">
            <v>-0.15324464017163694</v>
          </cell>
          <cell r="DO356">
            <v>-0.1563775405037717</v>
          </cell>
          <cell r="DP356">
            <v>4.0320926851782686E-2</v>
          </cell>
          <cell r="DQ356">
            <v>-4.8951048951059156E-3</v>
          </cell>
          <cell r="DR356">
            <v>-4.5441716059834547E-2</v>
          </cell>
          <cell r="DS356">
            <v>-4.3133195307108511E-2</v>
          </cell>
          <cell r="DT356">
            <v>-0.10367990654205528</v>
          </cell>
          <cell r="DU356">
            <v>-0.120638297872341</v>
          </cell>
        </row>
        <row r="357">
          <cell r="A357" t="str">
            <v>CE-ALTCAP-100</v>
          </cell>
          <cell r="B357" t="str">
            <v>CE</v>
          </cell>
          <cell r="C357" t="str">
            <v>ALTCAP</v>
          </cell>
          <cell r="D357">
            <v>100</v>
          </cell>
          <cell r="E357" t="str">
            <v>Valore della Produzione</v>
          </cell>
          <cell r="F357">
            <v>7.1239949999999999</v>
          </cell>
          <cell r="G357">
            <v>19.62458827</v>
          </cell>
          <cell r="H357">
            <v>28.865832789999995</v>
          </cell>
          <cell r="I357">
            <v>40.659244159999993</v>
          </cell>
          <cell r="R357">
            <v>7.1239949999999999</v>
          </cell>
          <cell r="S357">
            <v>12.50059327</v>
          </cell>
          <cell r="T357">
            <v>9.2412445199999951</v>
          </cell>
          <cell r="U357">
            <v>11.793411369999998</v>
          </cell>
          <cell r="V357">
            <v>-40.659244159999993</v>
          </cell>
          <cell r="W357">
            <v>0</v>
          </cell>
          <cell r="X357">
            <v>0</v>
          </cell>
          <cell r="Y357">
            <v>0</v>
          </cell>
          <cell r="Z357">
            <v>0</v>
          </cell>
          <cell r="AA357">
            <v>0</v>
          </cell>
          <cell r="AB357">
            <v>0</v>
          </cell>
          <cell r="AC357">
            <v>0</v>
          </cell>
          <cell r="AD357">
            <v>6.1847000000000003</v>
          </cell>
          <cell r="AE357">
            <v>14.907999999999999</v>
          </cell>
          <cell r="AF357">
            <v>24.164999999999999</v>
          </cell>
          <cell r="AG357">
            <v>33.634900000000002</v>
          </cell>
          <cell r="AH357">
            <v>42.362699999999997</v>
          </cell>
          <cell r="AI357">
            <v>51.022300000000001</v>
          </cell>
          <cell r="AJ357">
            <v>58.2971</v>
          </cell>
          <cell r="AK357">
            <v>61.5747</v>
          </cell>
          <cell r="AL357">
            <v>69.652600000000007</v>
          </cell>
          <cell r="AM357">
            <v>77.660699999999991</v>
          </cell>
          <cell r="AN357">
            <v>84.382800000000003</v>
          </cell>
          <cell r="AO357">
            <v>90.62769999999999</v>
          </cell>
          <cell r="AP357">
            <v>6.1847000000000003</v>
          </cell>
          <cell r="AQ357">
            <v>8.7232999999999983</v>
          </cell>
          <cell r="AR357">
            <v>9.2569999999999997</v>
          </cell>
          <cell r="AS357">
            <v>9.4699000000000026</v>
          </cell>
          <cell r="AT357">
            <v>8.7277999999999949</v>
          </cell>
          <cell r="AU357">
            <v>8.6596000000000046</v>
          </cell>
          <cell r="AV357">
            <v>7.274799999999999</v>
          </cell>
          <cell r="AW357">
            <v>3.2775999999999996</v>
          </cell>
          <cell r="AX357">
            <v>8.0779000000000067</v>
          </cell>
          <cell r="AY357">
            <v>8.0080999999999847</v>
          </cell>
          <cell r="AZ357">
            <v>6.7221000000000117</v>
          </cell>
          <cell r="BA357">
            <v>6.244899999999987</v>
          </cell>
          <cell r="BB357">
            <v>11.626200000000001</v>
          </cell>
          <cell r="BC357">
            <v>19.879200000000001</v>
          </cell>
          <cell r="BD357">
            <v>25.870999999999999</v>
          </cell>
          <cell r="BE357">
            <v>33.092799999999997</v>
          </cell>
          <cell r="BF357">
            <v>39.698399999999999</v>
          </cell>
          <cell r="BG357">
            <v>47.069000000000003</v>
          </cell>
          <cell r="BH357">
            <v>53.427954999999997</v>
          </cell>
          <cell r="BI357">
            <v>59.174222999999998</v>
          </cell>
          <cell r="BJ357">
            <v>67.217600000000004</v>
          </cell>
          <cell r="BK357">
            <v>76.571725999999998</v>
          </cell>
          <cell r="BL357">
            <v>85.265816000000001</v>
          </cell>
          <cell r="BM357">
            <v>96.643230000000017</v>
          </cell>
          <cell r="BN357">
            <v>11.626200000000001</v>
          </cell>
          <cell r="BO357">
            <v>8.2530000000000001</v>
          </cell>
          <cell r="BP357">
            <v>5.9917999999999978</v>
          </cell>
          <cell r="BQ357">
            <v>7.2217999999999982</v>
          </cell>
          <cell r="BR357">
            <v>6.6056000000000026</v>
          </cell>
          <cell r="BS357">
            <v>7.3706000000000031</v>
          </cell>
          <cell r="BT357">
            <v>6.3589549999999946</v>
          </cell>
          <cell r="BU357">
            <v>5.7462680000000006</v>
          </cell>
          <cell r="BV357">
            <v>8.0433770000000067</v>
          </cell>
          <cell r="BW357">
            <v>9.3541259999999937</v>
          </cell>
          <cell r="BX357">
            <v>8.6940900000000028</v>
          </cell>
          <cell r="BY357">
            <v>11.377414000000016</v>
          </cell>
          <cell r="BZ357">
            <v>12.024100000000001</v>
          </cell>
          <cell r="CA357">
            <v>16.847000000000001</v>
          </cell>
          <cell r="CB357">
            <v>21.194199999999999</v>
          </cell>
          <cell r="CC357">
            <v>25.428999999999998</v>
          </cell>
          <cell r="CD357">
            <v>30.652699999999999</v>
          </cell>
          <cell r="CE357">
            <v>36.669362999999997</v>
          </cell>
          <cell r="CF357">
            <v>41.166291999999999</v>
          </cell>
          <cell r="CG357">
            <v>43.717030999999999</v>
          </cell>
          <cell r="CH357">
            <v>48.268073000000001</v>
          </cell>
          <cell r="CI357">
            <v>54.451388000000001</v>
          </cell>
          <cell r="CJ357">
            <v>60.593705999999997</v>
          </cell>
          <cell r="CK357">
            <v>66.498958999999999</v>
          </cell>
          <cell r="CL357">
            <v>12.024100000000001</v>
          </cell>
          <cell r="CM357">
            <v>4.8229000000000006</v>
          </cell>
          <cell r="CN357">
            <v>4.3471999999999973</v>
          </cell>
          <cell r="CO357">
            <v>4.2347999999999999</v>
          </cell>
          <cell r="CP357">
            <v>5.2237000000000009</v>
          </cell>
          <cell r="CQ357">
            <v>6.0166629999999977</v>
          </cell>
          <cell r="CR357">
            <v>4.4969290000000015</v>
          </cell>
          <cell r="CS357">
            <v>2.5507390000000001</v>
          </cell>
          <cell r="CT357">
            <v>4.5510420000000025</v>
          </cell>
          <cell r="CU357">
            <v>6.1833150000000003</v>
          </cell>
          <cell r="CV357">
            <v>6.1423179999999959</v>
          </cell>
          <cell r="CW357">
            <v>5.9052530000000019</v>
          </cell>
          <cell r="CX357">
            <v>6.1141779999999999</v>
          </cell>
          <cell r="CY357">
            <v>11.664300000000001</v>
          </cell>
          <cell r="CZ357">
            <v>16.719200000000001</v>
          </cell>
          <cell r="DA357">
            <v>21.1494</v>
          </cell>
          <cell r="DB357">
            <v>29.779900000000001</v>
          </cell>
          <cell r="DC357">
            <v>35.425600000000003</v>
          </cell>
          <cell r="DD357">
            <v>41.769199999999998</v>
          </cell>
          <cell r="DE357">
            <v>47.7896</v>
          </cell>
          <cell r="DF357">
            <v>54.197800000000001</v>
          </cell>
          <cell r="DG357">
            <v>62.972799999999999</v>
          </cell>
          <cell r="DH357">
            <v>69.531400000000005</v>
          </cell>
          <cell r="DI357">
            <v>76.91</v>
          </cell>
          <cell r="DJ357">
            <v>6.1141779999999999</v>
          </cell>
          <cell r="DK357">
            <v>5.5501220000000009</v>
          </cell>
          <cell r="DL357">
            <v>5.0548999999999999</v>
          </cell>
          <cell r="DM357">
            <v>4.4301999999999992</v>
          </cell>
          <cell r="DN357">
            <v>8.6305000000000014</v>
          </cell>
          <cell r="DO357">
            <v>5.6457000000000015</v>
          </cell>
          <cell r="DP357">
            <v>6.343599999999995</v>
          </cell>
          <cell r="DQ357">
            <v>6.0204000000000022</v>
          </cell>
          <cell r="DR357">
            <v>6.4082000000000008</v>
          </cell>
          <cell r="DS357">
            <v>8.7749999999999986</v>
          </cell>
          <cell r="DT357">
            <v>6.5586000000000055</v>
          </cell>
          <cell r="DU357">
            <v>7.3785999999999916</v>
          </cell>
        </row>
        <row r="358">
          <cell r="A358" t="str">
            <v>CE-ALTCAP-110</v>
          </cell>
          <cell r="B358" t="str">
            <v>CE</v>
          </cell>
          <cell r="C358" t="str">
            <v>ALTCAP</v>
          </cell>
          <cell r="D358">
            <v>110</v>
          </cell>
          <cell r="E358" t="str">
            <v>Costi Diretti</v>
          </cell>
          <cell r="F358">
            <v>-4.7198089999999997</v>
          </cell>
          <cell r="G358">
            <v>-13.34738655</v>
          </cell>
          <cell r="H358">
            <v>-18.42350849</v>
          </cell>
          <cell r="I358">
            <v>-25.066557910000004</v>
          </cell>
          <cell r="R358">
            <v>-4.7198089999999997</v>
          </cell>
          <cell r="S358">
            <v>-8.6275775499999998</v>
          </cell>
          <cell r="T358">
            <v>-5.0761219400000002</v>
          </cell>
          <cell r="U358">
            <v>-6.6430494200000041</v>
          </cell>
          <cell r="V358">
            <v>25.066557910000004</v>
          </cell>
          <cell r="W358">
            <v>0</v>
          </cell>
          <cell r="X358">
            <v>0</v>
          </cell>
          <cell r="Y358">
            <v>0</v>
          </cell>
          <cell r="Z358">
            <v>0</v>
          </cell>
          <cell r="AA358">
            <v>0</v>
          </cell>
          <cell r="AB358">
            <v>0</v>
          </cell>
          <cell r="AC358">
            <v>0</v>
          </cell>
          <cell r="AD358">
            <v>-4.1205999999999996</v>
          </cell>
          <cell r="AE358">
            <v>-10.045</v>
          </cell>
          <cell r="AF358">
            <v>-16.311499999999999</v>
          </cell>
          <cell r="AG358">
            <v>-22.756599999999999</v>
          </cell>
          <cell r="AH358">
            <v>-28.679599999999997</v>
          </cell>
          <cell r="AI358">
            <v>-34.5931</v>
          </cell>
          <cell r="AJ358">
            <v>-39.471199999999996</v>
          </cell>
          <cell r="AK358">
            <v>-41.847300000000004</v>
          </cell>
          <cell r="AL358">
            <v>-47.326999999999998</v>
          </cell>
          <cell r="AM358">
            <v>-52.689399999999992</v>
          </cell>
          <cell r="AN358">
            <v>-57.239599999999996</v>
          </cell>
          <cell r="AO358">
            <v>-61.459100000000007</v>
          </cell>
          <cell r="AP358">
            <v>-4.1205999999999996</v>
          </cell>
          <cell r="AQ358">
            <v>-5.9244000000000003</v>
          </cell>
          <cell r="AR358">
            <v>-6.2664999999999988</v>
          </cell>
          <cell r="AS358">
            <v>-6.4451000000000001</v>
          </cell>
          <cell r="AT358">
            <v>-5.9229999999999983</v>
          </cell>
          <cell r="AU358">
            <v>-5.9135000000000026</v>
          </cell>
          <cell r="AV358">
            <v>-4.8780999999999963</v>
          </cell>
          <cell r="AW358">
            <v>-2.3761000000000081</v>
          </cell>
          <cell r="AX358">
            <v>-5.479699999999994</v>
          </cell>
          <cell r="AY358">
            <v>-5.3623999999999938</v>
          </cell>
          <cell r="AZ358">
            <v>-4.5502000000000038</v>
          </cell>
          <cell r="BA358">
            <v>-4.2195000000000107</v>
          </cell>
          <cell r="BB358">
            <v>-8.1571999999999996</v>
          </cell>
          <cell r="BC358">
            <v>-13.6602</v>
          </cell>
          <cell r="BD358">
            <v>-17.495800000000003</v>
          </cell>
          <cell r="BE358">
            <v>-22.522600000000001</v>
          </cell>
          <cell r="BF358">
            <v>-27.089300000000001</v>
          </cell>
          <cell r="BG358">
            <v>-31.938700000000001</v>
          </cell>
          <cell r="BH358">
            <v>-36.363359000000003</v>
          </cell>
          <cell r="BI358">
            <v>-39.814734000000001</v>
          </cell>
          <cell r="BJ358">
            <v>-45.346800000000002</v>
          </cell>
          <cell r="BK358">
            <v>-50.932434999999998</v>
          </cell>
          <cell r="BL358">
            <v>-56.904941000000001</v>
          </cell>
          <cell r="BM358">
            <v>-64.222476540000002</v>
          </cell>
          <cell r="BN358">
            <v>-8.1571999999999996</v>
          </cell>
          <cell r="BO358">
            <v>-5.5030000000000001</v>
          </cell>
          <cell r="BP358">
            <v>-3.835600000000003</v>
          </cell>
          <cell r="BQ358">
            <v>-5.0267999999999979</v>
          </cell>
          <cell r="BR358">
            <v>-4.5667000000000009</v>
          </cell>
          <cell r="BS358">
            <v>-4.8493999999999993</v>
          </cell>
          <cell r="BT358">
            <v>-4.4246590000000019</v>
          </cell>
          <cell r="BU358">
            <v>-3.4513749999999987</v>
          </cell>
          <cell r="BV358">
            <v>-5.5320660000000004</v>
          </cell>
          <cell r="BW358">
            <v>-5.5856349999999964</v>
          </cell>
          <cell r="BX358">
            <v>-5.9725060000000028</v>
          </cell>
          <cell r="BY358">
            <v>-7.3175355400000015</v>
          </cell>
          <cell r="BZ358">
            <v>-8.2013999999999996</v>
          </cell>
          <cell r="CA358">
            <v>-11.0966</v>
          </cell>
          <cell r="CB358">
            <v>-14.084199999999999</v>
          </cell>
          <cell r="CC358">
            <v>-16.727399999999999</v>
          </cell>
          <cell r="CD358">
            <v>-20.3582</v>
          </cell>
          <cell r="CE358">
            <v>-24.187294999999999</v>
          </cell>
          <cell r="CF358">
            <v>-27.248694</v>
          </cell>
          <cell r="CG358">
            <v>-29.179316</v>
          </cell>
          <cell r="CH358">
            <v>-32.399329999999999</v>
          </cell>
          <cell r="CI358">
            <v>-36.750017999999997</v>
          </cell>
          <cell r="CJ358">
            <v>-41.125737999999998</v>
          </cell>
          <cell r="CK358">
            <v>-45.530337000000003</v>
          </cell>
          <cell r="CL358">
            <v>-8.2013999999999996</v>
          </cell>
          <cell r="CM358">
            <v>-2.8952000000000009</v>
          </cell>
          <cell r="CN358">
            <v>-2.9875999999999987</v>
          </cell>
          <cell r="CO358">
            <v>-2.6432000000000002</v>
          </cell>
          <cell r="CP358">
            <v>-3.6308000000000007</v>
          </cell>
          <cell r="CQ358">
            <v>-3.8290949999999988</v>
          </cell>
          <cell r="CR358">
            <v>-3.0613990000000015</v>
          </cell>
          <cell r="CS358">
            <v>-1.9306219999999996</v>
          </cell>
          <cell r="CT358">
            <v>-3.220013999999999</v>
          </cell>
          <cell r="CU358">
            <v>-4.3506879999999981</v>
          </cell>
          <cell r="CV358">
            <v>-4.3757200000000012</v>
          </cell>
          <cell r="CW358">
            <v>-4.4045990000000046</v>
          </cell>
          <cell r="CX358">
            <v>-4.241784</v>
          </cell>
          <cell r="CY358">
            <v>-8.0620999999999992</v>
          </cell>
          <cell r="CZ358">
            <v>-11.4907</v>
          </cell>
          <cell r="DA358">
            <v>-14.511900000000001</v>
          </cell>
          <cell r="DB358">
            <v>-17.119500000000002</v>
          </cell>
          <cell r="DC358">
            <v>-20.2349</v>
          </cell>
          <cell r="DD358">
            <v>-23.802700000000002</v>
          </cell>
          <cell r="DE358">
            <v>-26.7438</v>
          </cell>
          <cell r="DF358">
            <v>-31.163200000000003</v>
          </cell>
          <cell r="DG358">
            <v>-35.500399999999999</v>
          </cell>
          <cell r="DH358">
            <v>-39.400099999999995</v>
          </cell>
          <cell r="DI358">
            <v>-43.516199999999998</v>
          </cell>
          <cell r="DJ358">
            <v>-4.241784</v>
          </cell>
          <cell r="DK358">
            <v>-3.8203159999999992</v>
          </cell>
          <cell r="DL358">
            <v>-3.4286000000000012</v>
          </cell>
          <cell r="DM358">
            <v>-3.0212000000000003</v>
          </cell>
          <cell r="DN358">
            <v>-2.6076000000000015</v>
          </cell>
          <cell r="DO358">
            <v>-3.1153999999999975</v>
          </cell>
          <cell r="DP358">
            <v>-3.5678000000000019</v>
          </cell>
          <cell r="DQ358">
            <v>-2.9410999999999987</v>
          </cell>
          <cell r="DR358">
            <v>-4.4194000000000031</v>
          </cell>
          <cell r="DS358">
            <v>-4.3371999999999957</v>
          </cell>
          <cell r="DT358">
            <v>-3.8996999999999957</v>
          </cell>
          <cell r="DU358">
            <v>-4.116100000000003</v>
          </cell>
        </row>
        <row r="359">
          <cell r="A359" t="str">
            <v>CE-ALTCAP-120</v>
          </cell>
          <cell r="B359" t="str">
            <v>CE</v>
          </cell>
          <cell r="C359" t="str">
            <v>ALTCAP</v>
          </cell>
          <cell r="D359">
            <v>120</v>
          </cell>
          <cell r="E359" t="str">
            <v>Margine Diretto</v>
          </cell>
          <cell r="F359">
            <v>2.4041860000000002</v>
          </cell>
          <cell r="G359">
            <v>6.2772017200000008</v>
          </cell>
          <cell r="H359">
            <v>10.442324299999996</v>
          </cell>
          <cell r="I359">
            <v>15.592686249999989</v>
          </cell>
          <cell r="J359">
            <v>0</v>
          </cell>
          <cell r="K359">
            <v>0</v>
          </cell>
          <cell r="L359">
            <v>0</v>
          </cell>
          <cell r="M359">
            <v>0</v>
          </cell>
          <cell r="N359">
            <v>0</v>
          </cell>
          <cell r="O359">
            <v>0</v>
          </cell>
          <cell r="P359">
            <v>0</v>
          </cell>
          <cell r="Q359">
            <v>0</v>
          </cell>
          <cell r="R359">
            <v>2.4041860000000002</v>
          </cell>
          <cell r="S359">
            <v>3.8730157199999997</v>
          </cell>
          <cell r="T359">
            <v>4.1651225799999949</v>
          </cell>
          <cell r="U359">
            <v>5.1503619499999935</v>
          </cell>
          <cell r="V359">
            <v>-15.592686249999989</v>
          </cell>
          <cell r="W359">
            <v>0</v>
          </cell>
          <cell r="X359">
            <v>0</v>
          </cell>
          <cell r="Y359">
            <v>0</v>
          </cell>
          <cell r="Z359">
            <v>0</v>
          </cell>
          <cell r="AA359">
            <v>0</v>
          </cell>
          <cell r="AB359">
            <v>0</v>
          </cell>
          <cell r="AC359">
            <v>0</v>
          </cell>
          <cell r="AD359">
            <v>2.0641000000000007</v>
          </cell>
          <cell r="AE359">
            <v>4.8629999999999995</v>
          </cell>
          <cell r="AF359">
            <v>7.8535000000000004</v>
          </cell>
          <cell r="AG359">
            <v>10.878300000000003</v>
          </cell>
          <cell r="AH359">
            <v>13.6831</v>
          </cell>
          <cell r="AI359">
            <v>16.429200000000002</v>
          </cell>
          <cell r="AJ359">
            <v>18.825900000000004</v>
          </cell>
          <cell r="AK359">
            <v>19.727399999999996</v>
          </cell>
          <cell r="AL359">
            <v>22.325600000000009</v>
          </cell>
          <cell r="AM359">
            <v>24.971299999999999</v>
          </cell>
          <cell r="AN359">
            <v>27.143200000000007</v>
          </cell>
          <cell r="AO359">
            <v>29.168599999999984</v>
          </cell>
          <cell r="AP359">
            <v>2.0641000000000007</v>
          </cell>
          <cell r="AQ359">
            <v>2.7988999999999979</v>
          </cell>
          <cell r="AR359">
            <v>2.9905000000000008</v>
          </cell>
          <cell r="AS359">
            <v>3.0248000000000026</v>
          </cell>
          <cell r="AT359">
            <v>2.8047999999999966</v>
          </cell>
          <cell r="AU359">
            <v>2.746100000000002</v>
          </cell>
          <cell r="AV359">
            <v>2.3967000000000027</v>
          </cell>
          <cell r="AW359">
            <v>0.90149999999999153</v>
          </cell>
          <cell r="AX359">
            <v>2.5982000000000127</v>
          </cell>
          <cell r="AY359">
            <v>2.6456999999999908</v>
          </cell>
          <cell r="AZ359">
            <v>2.1719000000000079</v>
          </cell>
          <cell r="BA359">
            <v>2.0253999999999763</v>
          </cell>
          <cell r="BB359">
            <v>3.4690000000000012</v>
          </cell>
          <cell r="BC359">
            <v>6.2190000000000012</v>
          </cell>
          <cell r="BD359">
            <v>8.375199999999996</v>
          </cell>
          <cell r="BE359">
            <v>10.570199999999996</v>
          </cell>
          <cell r="BF359">
            <v>12.609099999999998</v>
          </cell>
          <cell r="BG359">
            <v>15.130300000000002</v>
          </cell>
          <cell r="BH359">
            <v>17.064595999999995</v>
          </cell>
          <cell r="BI359">
            <v>19.359488999999996</v>
          </cell>
          <cell r="BJ359">
            <v>21.870800000000003</v>
          </cell>
          <cell r="BK359">
            <v>25.639291</v>
          </cell>
          <cell r="BL359">
            <v>28.360875</v>
          </cell>
          <cell r="BM359">
            <v>32.420753460000014</v>
          </cell>
          <cell r="BN359">
            <v>3.4690000000000012</v>
          </cell>
          <cell r="BO359">
            <v>2.75</v>
          </cell>
          <cell r="BP359">
            <v>2.1561999999999948</v>
          </cell>
          <cell r="BQ359">
            <v>2.1950000000000003</v>
          </cell>
          <cell r="BR359">
            <v>2.0389000000000017</v>
          </cell>
          <cell r="BS359">
            <v>2.5212000000000039</v>
          </cell>
          <cell r="BT359">
            <v>1.9342959999999927</v>
          </cell>
          <cell r="BU359">
            <v>2.2948930000000018</v>
          </cell>
          <cell r="BV359">
            <v>2.5113110000000063</v>
          </cell>
          <cell r="BW359">
            <v>3.7684909999999974</v>
          </cell>
          <cell r="BX359">
            <v>2.721584</v>
          </cell>
          <cell r="BY359">
            <v>4.0598784600000144</v>
          </cell>
          <cell r="BZ359">
            <v>3.8227000000000011</v>
          </cell>
          <cell r="CA359">
            <v>5.7504000000000008</v>
          </cell>
          <cell r="CB359">
            <v>7.1099999999999994</v>
          </cell>
          <cell r="CC359">
            <v>8.7015999999999991</v>
          </cell>
          <cell r="CD359">
            <v>10.294499999999999</v>
          </cell>
          <cell r="CE359">
            <v>12.482067999999998</v>
          </cell>
          <cell r="CF359">
            <v>13.917597999999998</v>
          </cell>
          <cell r="CG359">
            <v>14.537714999999999</v>
          </cell>
          <cell r="CH359">
            <v>15.868743000000002</v>
          </cell>
          <cell r="CI359">
            <v>17.701370000000004</v>
          </cell>
          <cell r="CJ359">
            <v>19.467967999999999</v>
          </cell>
          <cell r="CK359">
            <v>20.968621999999996</v>
          </cell>
          <cell r="CL359">
            <v>3.8227000000000011</v>
          </cell>
          <cell r="CM359">
            <v>1.9276999999999997</v>
          </cell>
          <cell r="CN359">
            <v>1.3595999999999986</v>
          </cell>
          <cell r="CO359">
            <v>1.5915999999999997</v>
          </cell>
          <cell r="CP359">
            <v>1.5929000000000002</v>
          </cell>
          <cell r="CQ359">
            <v>2.1875679999999988</v>
          </cell>
          <cell r="CR359">
            <v>1.43553</v>
          </cell>
          <cell r="CS359">
            <v>0.62011700000000047</v>
          </cell>
          <cell r="CT359">
            <v>1.3310280000000034</v>
          </cell>
          <cell r="CU359">
            <v>1.8326270000000022</v>
          </cell>
          <cell r="CV359">
            <v>1.7665979999999948</v>
          </cell>
          <cell r="CW359">
            <v>1.5006539999999973</v>
          </cell>
          <cell r="CX359">
            <v>1.8723939999999999</v>
          </cell>
          <cell r="CY359">
            <v>3.6022000000000016</v>
          </cell>
          <cell r="CZ359">
            <v>5.2285000000000004</v>
          </cell>
          <cell r="DA359">
            <v>6.6374999999999993</v>
          </cell>
          <cell r="DB359">
            <v>12.660399999999999</v>
          </cell>
          <cell r="DC359">
            <v>15.190700000000003</v>
          </cell>
          <cell r="DD359">
            <v>17.966499999999996</v>
          </cell>
          <cell r="DE359">
            <v>21.0458</v>
          </cell>
          <cell r="DF359">
            <v>23.034599999999998</v>
          </cell>
          <cell r="DG359">
            <v>27.4724</v>
          </cell>
          <cell r="DH359">
            <v>30.13130000000001</v>
          </cell>
          <cell r="DI359">
            <v>33.393799999999999</v>
          </cell>
          <cell r="DJ359">
            <v>1.8723939999999999</v>
          </cell>
          <cell r="DK359">
            <v>1.7298060000000017</v>
          </cell>
          <cell r="DL359">
            <v>1.6262999999999987</v>
          </cell>
          <cell r="DM359">
            <v>1.4089999999999989</v>
          </cell>
          <cell r="DN359">
            <v>6.0228999999999999</v>
          </cell>
          <cell r="DO359">
            <v>2.530300000000004</v>
          </cell>
          <cell r="DP359">
            <v>2.7757999999999932</v>
          </cell>
          <cell r="DQ359">
            <v>3.0793000000000035</v>
          </cell>
          <cell r="DR359">
            <v>1.9887999999999977</v>
          </cell>
          <cell r="DS359">
            <v>4.4378000000000029</v>
          </cell>
          <cell r="DT359">
            <v>2.6589000000000098</v>
          </cell>
          <cell r="DU359">
            <v>3.2624999999999886</v>
          </cell>
        </row>
        <row r="360">
          <cell r="A360" t="str">
            <v>CE-ALTCAP-130</v>
          </cell>
          <cell r="B360" t="str">
            <v>CE</v>
          </cell>
          <cell r="C360" t="str">
            <v>ALTCAP</v>
          </cell>
          <cell r="D360">
            <v>130</v>
          </cell>
          <cell r="E360" t="str">
            <v>MD %</v>
          </cell>
          <cell r="F360">
            <v>0.33747721608451442</v>
          </cell>
          <cell r="G360">
            <v>0.31986412319263402</v>
          </cell>
          <cell r="H360">
            <v>0.36175378607533315</v>
          </cell>
          <cell r="I360">
            <v>0.38349670713603329</v>
          </cell>
          <cell r="J360" t="e">
            <v>#DIV/0!</v>
          </cell>
          <cell r="K360" t="e">
            <v>#DIV/0!</v>
          </cell>
          <cell r="L360" t="e">
            <v>#DIV/0!</v>
          </cell>
          <cell r="M360" t="e">
            <v>#DIV/0!</v>
          </cell>
          <cell r="N360" t="e">
            <v>#DIV/0!</v>
          </cell>
          <cell r="O360" t="e">
            <v>#DIV/0!</v>
          </cell>
          <cell r="P360" t="e">
            <v>#DIV/0!</v>
          </cell>
          <cell r="Q360" t="e">
            <v>#DIV/0!</v>
          </cell>
          <cell r="R360">
            <v>0.33747721608451442</v>
          </cell>
          <cell r="S360">
            <v>0.30982655273608467</v>
          </cell>
          <cell r="T360">
            <v>0.45071013660398168</v>
          </cell>
          <cell r="U360">
            <v>0.43671519532520087</v>
          </cell>
          <cell r="V360">
            <v>0.38349670713603329</v>
          </cell>
          <cell r="W360" t="e">
            <v>#DIV/0!</v>
          </cell>
          <cell r="X360" t="e">
            <v>#DIV/0!</v>
          </cell>
          <cell r="Y360" t="e">
            <v>#DIV/0!</v>
          </cell>
          <cell r="Z360" t="e">
            <v>#DIV/0!</v>
          </cell>
          <cell r="AA360" t="e">
            <v>#DIV/0!</v>
          </cell>
          <cell r="AB360" t="e">
            <v>#DIV/0!</v>
          </cell>
          <cell r="AC360" t="e">
            <v>#DIV/0!</v>
          </cell>
          <cell r="AD360">
            <v>0.33374294630297358</v>
          </cell>
          <cell r="AE360">
            <v>0.32620069761202036</v>
          </cell>
          <cell r="AF360">
            <v>0.3249948272294641</v>
          </cell>
          <cell r="AG360">
            <v>0.3234229921896602</v>
          </cell>
          <cell r="AH360">
            <v>0.32299877014449035</v>
          </cell>
          <cell r="AI360">
            <v>0.32200038022590127</v>
          </cell>
          <cell r="AJ360">
            <v>0.32293030013499824</v>
          </cell>
          <cell r="AK360">
            <v>0.32038158529395994</v>
          </cell>
          <cell r="AL360">
            <v>0.32052787692060319</v>
          </cell>
          <cell r="AM360">
            <v>0.32154358639569308</v>
          </cell>
          <cell r="AN360">
            <v>0.32166744881658355</v>
          </cell>
          <cell r="AO360">
            <v>0.32185082485818339</v>
          </cell>
          <cell r="AP360">
            <v>0.33374294630297358</v>
          </cell>
          <cell r="AQ360">
            <v>0.32085334678390043</v>
          </cell>
          <cell r="AR360">
            <v>0.32305282488927306</v>
          </cell>
          <cell r="AS360">
            <v>0.31941203180603828</v>
          </cell>
          <cell r="AT360">
            <v>0.32136391759664501</v>
          </cell>
          <cell r="AU360">
            <v>0.31711626403067122</v>
          </cell>
          <cell r="AV360">
            <v>0.32945235607851803</v>
          </cell>
          <cell r="AW360">
            <v>0.27504881620697819</v>
          </cell>
          <cell r="AX360">
            <v>0.32164300127508516</v>
          </cell>
          <cell r="AY360">
            <v>0.33037799228281312</v>
          </cell>
          <cell r="AZ360">
            <v>0.32309843650049896</v>
          </cell>
          <cell r="BA360">
            <v>0.32432865218017592</v>
          </cell>
          <cell r="BB360">
            <v>0.2983778018613133</v>
          </cell>
          <cell r="BC360">
            <v>0.31283955088735971</v>
          </cell>
          <cell r="BD360">
            <v>0.32372927215801461</v>
          </cell>
          <cell r="BE360">
            <v>0.31941086882947339</v>
          </cell>
          <cell r="BF360">
            <v>0.3176223726900832</v>
          </cell>
          <cell r="BG360">
            <v>0.32144936157555931</v>
          </cell>
          <cell r="BH360">
            <v>0.31939451921751444</v>
          </cell>
          <cell r="BI360">
            <v>0.3271608483984656</v>
          </cell>
          <cell r="BJ360">
            <v>0.32537311656470924</v>
          </cell>
          <cell r="BK360">
            <v>0.33484018631106738</v>
          </cell>
          <cell r="BL360">
            <v>0.33261717685314829</v>
          </cell>
          <cell r="BM360">
            <v>0.33546843850314201</v>
          </cell>
          <cell r="BN360">
            <v>0.2983778018613133</v>
          </cell>
          <cell r="BO360">
            <v>0.333212165273234</v>
          </cell>
          <cell r="BP360">
            <v>0.35985847324676984</v>
          </cell>
          <cell r="BQ360">
            <v>0.30394084577252223</v>
          </cell>
          <cell r="BR360">
            <v>0.30866234709943091</v>
          </cell>
          <cell r="BS360">
            <v>0.34206170461020852</v>
          </cell>
          <cell r="BT360">
            <v>0.30418457120706066</v>
          </cell>
          <cell r="BU360">
            <v>0.39937103525279394</v>
          </cell>
          <cell r="BV360">
            <v>0.31222097385215242</v>
          </cell>
          <cell r="BW360">
            <v>0.40286938619385709</v>
          </cell>
          <cell r="BX360">
            <v>0.31303839734808347</v>
          </cell>
          <cell r="BY360">
            <v>0.356836664289443</v>
          </cell>
          <cell r="BZ360">
            <v>0.31791984431267212</v>
          </cell>
          <cell r="CA360">
            <v>0.34133080073603611</v>
          </cell>
          <cell r="CB360">
            <v>0.33546913778297838</v>
          </cell>
          <cell r="CC360">
            <v>0.3421919855283338</v>
          </cell>
          <cell r="CD360">
            <v>0.33584317205335906</v>
          </cell>
          <cell r="CE360">
            <v>0.34039500495277214</v>
          </cell>
          <cell r="CF360">
            <v>0.33808238060401452</v>
          </cell>
          <cell r="CG360">
            <v>0.33254122403692049</v>
          </cell>
          <cell r="CH360">
            <v>0.32876272064973472</v>
          </cell>
          <cell r="CI360">
            <v>0.32508574437074045</v>
          </cell>
          <cell r="CJ360">
            <v>0.32128696666944251</v>
          </cell>
          <cell r="CK360">
            <v>0.31532256016218235</v>
          </cell>
          <cell r="CL360">
            <v>0.31791984431267212</v>
          </cell>
          <cell r="CM360">
            <v>0.39969727757158546</v>
          </cell>
          <cell r="CN360">
            <v>0.31275303643724683</v>
          </cell>
          <cell r="CO360">
            <v>0.37583829224520632</v>
          </cell>
          <cell r="CP360">
            <v>0.30493711354021097</v>
          </cell>
          <cell r="CQ360">
            <v>0.36358493071657821</v>
          </cell>
          <cell r="CR360">
            <v>0.3192245196666435</v>
          </cell>
          <cell r="CS360">
            <v>0.24311268224620411</v>
          </cell>
          <cell r="CT360">
            <v>0.29246664829724767</v>
          </cell>
          <cell r="CU360">
            <v>0.29638260382982301</v>
          </cell>
          <cell r="CV360">
            <v>0.28761096380877643</v>
          </cell>
          <cell r="CW360">
            <v>0.25412188097614052</v>
          </cell>
          <cell r="CX360">
            <v>0.30623805849289959</v>
          </cell>
          <cell r="CY360">
            <v>0.30882264687979571</v>
          </cell>
          <cell r="CZ360">
            <v>0.31272429302837457</v>
          </cell>
          <cell r="DA360">
            <v>0.31383869045930379</v>
          </cell>
          <cell r="DB360">
            <v>0.42513238795294811</v>
          </cell>
          <cell r="DC360">
            <v>0.42880572241542847</v>
          </cell>
          <cell r="DD360">
            <v>0.43013751759669799</v>
          </cell>
          <cell r="DE360">
            <v>0.44038451880743928</v>
          </cell>
          <cell r="DF360">
            <v>0.42500987124938644</v>
          </cell>
          <cell r="DG360">
            <v>0.43625819401392346</v>
          </cell>
          <cell r="DH360">
            <v>0.43334809884455094</v>
          </cell>
          <cell r="DI360">
            <v>0.43419321284618384</v>
          </cell>
          <cell r="DJ360">
            <v>0.30623805849289959</v>
          </cell>
          <cell r="DK360">
            <v>0.31166990563450703</v>
          </cell>
          <cell r="DL360">
            <v>0.32172743278798765</v>
          </cell>
          <cell r="DM360">
            <v>0.31804433208433008</v>
          </cell>
          <cell r="DN360">
            <v>0.69786223277909731</v>
          </cell>
          <cell r="DO360">
            <v>0.44818180207945929</v>
          </cell>
          <cell r="DP360">
            <v>0.4375748786178188</v>
          </cell>
          <cell r="DQ360">
            <v>0.51147764268154983</v>
          </cell>
          <cell r="DR360">
            <v>0.31035236103742042</v>
          </cell>
          <cell r="DS360">
            <v>0.50573219373219414</v>
          </cell>
          <cell r="DT360">
            <v>0.40540664166133134</v>
          </cell>
          <cell r="DU360">
            <v>0.44215704876263684</v>
          </cell>
        </row>
        <row r="361">
          <cell r="A361" t="str">
            <v>CE-ALTCAP-140</v>
          </cell>
          <cell r="B361" t="str">
            <v>CE</v>
          </cell>
          <cell r="C361" t="str">
            <v>ALTCAP</v>
          </cell>
          <cell r="D361">
            <v>140</v>
          </cell>
          <cell r="E361" t="str">
            <v>Fondi rettificativi dell'attivo</v>
          </cell>
          <cell r="F361">
            <v>0</v>
          </cell>
          <cell r="G361">
            <v>0</v>
          </cell>
          <cell r="H361">
            <v>0</v>
          </cell>
          <cell r="I361">
            <v>0</v>
          </cell>
          <cell r="R361">
            <v>0</v>
          </cell>
          <cell r="S361">
            <v>0</v>
          </cell>
          <cell r="T361">
            <v>0</v>
          </cell>
          <cell r="U361">
            <v>0</v>
          </cell>
          <cell r="V361">
            <v>0</v>
          </cell>
          <cell r="W361">
            <v>0</v>
          </cell>
          <cell r="X361">
            <v>0</v>
          </cell>
          <cell r="Y361">
            <v>0</v>
          </cell>
          <cell r="Z361">
            <v>0</v>
          </cell>
          <cell r="AA361">
            <v>0</v>
          </cell>
          <cell r="AB361">
            <v>0</v>
          </cell>
          <cell r="AC361">
            <v>0</v>
          </cell>
          <cell r="AD361">
            <v>0</v>
          </cell>
          <cell r="AE361">
            <v>0</v>
          </cell>
          <cell r="AF361">
            <v>0</v>
          </cell>
          <cell r="AG361">
            <v>0</v>
          </cell>
          <cell r="AH361">
            <v>0</v>
          </cell>
          <cell r="AI361">
            <v>0</v>
          </cell>
          <cell r="AJ361">
            <v>0</v>
          </cell>
          <cell r="AK361">
            <v>0</v>
          </cell>
          <cell r="AL361">
            <v>0</v>
          </cell>
          <cell r="AM361">
            <v>0</v>
          </cell>
          <cell r="AN361">
            <v>0</v>
          </cell>
          <cell r="AO361">
            <v>0</v>
          </cell>
          <cell r="AP361">
            <v>0</v>
          </cell>
          <cell r="AQ361">
            <v>0</v>
          </cell>
          <cell r="AR361">
            <v>0</v>
          </cell>
          <cell r="AS361">
            <v>0</v>
          </cell>
          <cell r="AT361">
            <v>0</v>
          </cell>
          <cell r="AU361">
            <v>0</v>
          </cell>
          <cell r="AV361">
            <v>0</v>
          </cell>
          <cell r="AW361">
            <v>0</v>
          </cell>
          <cell r="AX361">
            <v>0</v>
          </cell>
          <cell r="AY361">
            <v>0</v>
          </cell>
          <cell r="AZ361">
            <v>0</v>
          </cell>
          <cell r="BA361">
            <v>0</v>
          </cell>
          <cell r="BB361">
            <v>0</v>
          </cell>
          <cell r="BC361">
            <v>0</v>
          </cell>
          <cell r="BD361">
            <v>0</v>
          </cell>
          <cell r="BE361">
            <v>0</v>
          </cell>
          <cell r="BF361">
            <v>0</v>
          </cell>
          <cell r="BG361">
            <v>0</v>
          </cell>
          <cell r="BH361">
            <v>0</v>
          </cell>
          <cell r="BI361">
            <v>0</v>
          </cell>
          <cell r="BJ361">
            <v>0</v>
          </cell>
          <cell r="BK361">
            <v>0</v>
          </cell>
          <cell r="BL361">
            <v>0</v>
          </cell>
          <cell r="BM361">
            <v>0</v>
          </cell>
          <cell r="BN361">
            <v>0</v>
          </cell>
          <cell r="BO361">
            <v>0</v>
          </cell>
          <cell r="BP361">
            <v>0</v>
          </cell>
          <cell r="BQ361">
            <v>0</v>
          </cell>
          <cell r="BR361">
            <v>0</v>
          </cell>
          <cell r="BS361">
            <v>0</v>
          </cell>
          <cell r="BT361">
            <v>0</v>
          </cell>
          <cell r="BU361">
            <v>0</v>
          </cell>
          <cell r="BV361">
            <v>0</v>
          </cell>
          <cell r="BW361">
            <v>0</v>
          </cell>
          <cell r="BX361">
            <v>0</v>
          </cell>
          <cell r="BY361">
            <v>0</v>
          </cell>
          <cell r="BZ361">
            <v>0</v>
          </cell>
          <cell r="CA361">
            <v>0</v>
          </cell>
          <cell r="CB361">
            <v>0</v>
          </cell>
          <cell r="CC361">
            <v>0</v>
          </cell>
          <cell r="CD361">
            <v>0</v>
          </cell>
          <cell r="CE361">
            <v>0</v>
          </cell>
          <cell r="CF361">
            <v>0</v>
          </cell>
          <cell r="CG361">
            <v>0</v>
          </cell>
          <cell r="CH361">
            <v>0</v>
          </cell>
          <cell r="CI361">
            <v>0</v>
          </cell>
          <cell r="CL361">
            <v>0</v>
          </cell>
          <cell r="CM361">
            <v>0</v>
          </cell>
          <cell r="CN361">
            <v>0</v>
          </cell>
          <cell r="CO361">
            <v>0</v>
          </cell>
          <cell r="CP361">
            <v>0</v>
          </cell>
          <cell r="CQ361">
            <v>0</v>
          </cell>
          <cell r="CR361">
            <v>0</v>
          </cell>
          <cell r="CS361">
            <v>0</v>
          </cell>
          <cell r="CT361">
            <v>0</v>
          </cell>
          <cell r="CU361">
            <v>0</v>
          </cell>
          <cell r="CV361">
            <v>0</v>
          </cell>
          <cell r="CW361">
            <v>0</v>
          </cell>
          <cell r="CX361">
            <v>0</v>
          </cell>
          <cell r="CY361">
            <v>0</v>
          </cell>
          <cell r="CZ361">
            <v>0</v>
          </cell>
          <cell r="DA361">
            <v>0</v>
          </cell>
          <cell r="DB361">
            <v>0</v>
          </cell>
          <cell r="DC361">
            <v>0</v>
          </cell>
          <cell r="DD361">
            <v>0</v>
          </cell>
          <cell r="DE361">
            <v>0</v>
          </cell>
          <cell r="DF361">
            <v>0</v>
          </cell>
          <cell r="DG361">
            <v>0</v>
          </cell>
          <cell r="DH361">
            <v>0</v>
          </cell>
          <cell r="DI361">
            <v>0</v>
          </cell>
          <cell r="DJ361">
            <v>0</v>
          </cell>
          <cell r="DK361">
            <v>0</v>
          </cell>
          <cell r="DL361">
            <v>0</v>
          </cell>
          <cell r="DM361">
            <v>0</v>
          </cell>
          <cell r="DN361">
            <v>0</v>
          </cell>
          <cell r="DO361">
            <v>0</v>
          </cell>
          <cell r="DP361">
            <v>0</v>
          </cell>
          <cell r="DQ361">
            <v>0</v>
          </cell>
          <cell r="DR361">
            <v>0</v>
          </cell>
          <cell r="DS361">
            <v>0</v>
          </cell>
          <cell r="DT361">
            <v>0</v>
          </cell>
          <cell r="DU361">
            <v>0</v>
          </cell>
        </row>
        <row r="362">
          <cell r="A362" t="str">
            <v>CE-ALTCAP-150</v>
          </cell>
          <cell r="B362" t="str">
            <v>CE</v>
          </cell>
          <cell r="C362" t="str">
            <v>ALTCAP</v>
          </cell>
          <cell r="D362">
            <v>150</v>
          </cell>
          <cell r="E362" t="str">
            <v>Altri Fondi</v>
          </cell>
          <cell r="F362">
            <v>0</v>
          </cell>
          <cell r="G362">
            <v>4.783652E-2</v>
          </cell>
          <cell r="H362">
            <v>-2.426550000000003E-3</v>
          </cell>
          <cell r="I362">
            <v>1.5022910000000004E-2</v>
          </cell>
          <cell r="R362">
            <v>0</v>
          </cell>
          <cell r="S362">
            <v>4.783652E-2</v>
          </cell>
          <cell r="T362">
            <v>-5.0263070000000007E-2</v>
          </cell>
          <cell r="U362">
            <v>1.7449460000000007E-2</v>
          </cell>
          <cell r="V362">
            <v>-1.5022910000000004E-2</v>
          </cell>
          <cell r="W362">
            <v>0</v>
          </cell>
          <cell r="X362">
            <v>0</v>
          </cell>
          <cell r="Y362">
            <v>0</v>
          </cell>
          <cell r="Z362">
            <v>0</v>
          </cell>
          <cell r="AA362">
            <v>0</v>
          </cell>
          <cell r="AB362">
            <v>0</v>
          </cell>
          <cell r="AC362">
            <v>0</v>
          </cell>
          <cell r="AD362">
            <v>0</v>
          </cell>
          <cell r="AE362">
            <v>0</v>
          </cell>
          <cell r="AF362">
            <v>0</v>
          </cell>
          <cell r="AG362">
            <v>0</v>
          </cell>
          <cell r="AH362">
            <v>0</v>
          </cell>
          <cell r="AI362">
            <v>0</v>
          </cell>
          <cell r="AJ362">
            <v>0</v>
          </cell>
          <cell r="AK362">
            <v>0</v>
          </cell>
          <cell r="AL362">
            <v>0</v>
          </cell>
          <cell r="AM362">
            <v>0</v>
          </cell>
          <cell r="AN362">
            <v>0</v>
          </cell>
          <cell r="AO362">
            <v>0</v>
          </cell>
          <cell r="AP362">
            <v>0</v>
          </cell>
          <cell r="AQ362">
            <v>0</v>
          </cell>
          <cell r="AR362">
            <v>0</v>
          </cell>
          <cell r="AS362">
            <v>0</v>
          </cell>
          <cell r="AT362">
            <v>0</v>
          </cell>
          <cell r="AU362">
            <v>0</v>
          </cell>
          <cell r="AV362">
            <v>0</v>
          </cell>
          <cell r="AW362">
            <v>0</v>
          </cell>
          <cell r="AX362">
            <v>0</v>
          </cell>
          <cell r="AY362">
            <v>0</v>
          </cell>
          <cell r="AZ362">
            <v>0</v>
          </cell>
          <cell r="BA362">
            <v>0</v>
          </cell>
          <cell r="BB362">
            <v>0</v>
          </cell>
          <cell r="BC362">
            <v>0</v>
          </cell>
          <cell r="BD362">
            <v>0</v>
          </cell>
          <cell r="BE362">
            <v>0</v>
          </cell>
          <cell r="BF362">
            <v>0</v>
          </cell>
          <cell r="BG362">
            <v>0</v>
          </cell>
          <cell r="BH362">
            <v>0</v>
          </cell>
          <cell r="BI362">
            <v>0</v>
          </cell>
          <cell r="BJ362">
            <v>0</v>
          </cell>
          <cell r="BK362">
            <v>0</v>
          </cell>
          <cell r="BL362">
            <v>-0.14000000000000001</v>
          </cell>
          <cell r="BM362">
            <v>-0.11589122</v>
          </cell>
          <cell r="BN362">
            <v>0</v>
          </cell>
          <cell r="BO362">
            <v>0</v>
          </cell>
          <cell r="BP362">
            <v>0</v>
          </cell>
          <cell r="BQ362">
            <v>0</v>
          </cell>
          <cell r="BR362">
            <v>0</v>
          </cell>
          <cell r="BS362">
            <v>0</v>
          </cell>
          <cell r="BT362">
            <v>0</v>
          </cell>
          <cell r="BU362">
            <v>0</v>
          </cell>
          <cell r="BV362">
            <v>0</v>
          </cell>
          <cell r="BW362">
            <v>0</v>
          </cell>
          <cell r="BX362">
            <v>-0.14000000000000001</v>
          </cell>
          <cell r="BY362">
            <v>2.410878000000001E-2</v>
          </cell>
          <cell r="BZ362">
            <v>0</v>
          </cell>
          <cell r="CA362">
            <v>0</v>
          </cell>
          <cell r="CB362">
            <v>0</v>
          </cell>
          <cell r="CC362">
            <v>0</v>
          </cell>
          <cell r="CD362">
            <v>0</v>
          </cell>
          <cell r="CE362">
            <v>0</v>
          </cell>
          <cell r="CF362">
            <v>0</v>
          </cell>
          <cell r="CG362">
            <v>0</v>
          </cell>
          <cell r="CH362">
            <v>0</v>
          </cell>
          <cell r="CI362">
            <v>0</v>
          </cell>
          <cell r="CL362">
            <v>0</v>
          </cell>
          <cell r="CM362">
            <v>0</v>
          </cell>
          <cell r="CN362">
            <v>0</v>
          </cell>
          <cell r="CO362">
            <v>0</v>
          </cell>
          <cell r="CP362">
            <v>0</v>
          </cell>
          <cell r="CQ362">
            <v>0</v>
          </cell>
          <cell r="CR362">
            <v>0</v>
          </cell>
          <cell r="CS362">
            <v>0</v>
          </cell>
          <cell r="CT362">
            <v>0</v>
          </cell>
          <cell r="CU362">
            <v>0</v>
          </cell>
          <cell r="CV362">
            <v>0</v>
          </cell>
          <cell r="CW362">
            <v>0</v>
          </cell>
          <cell r="CX362">
            <v>0</v>
          </cell>
          <cell r="CY362">
            <v>0</v>
          </cell>
          <cell r="CZ362">
            <v>0</v>
          </cell>
          <cell r="DA362">
            <v>0</v>
          </cell>
          <cell r="DB362">
            <v>0</v>
          </cell>
          <cell r="DC362">
            <v>0</v>
          </cell>
          <cell r="DD362">
            <v>0</v>
          </cell>
          <cell r="DE362">
            <v>0</v>
          </cell>
          <cell r="DF362">
            <v>0</v>
          </cell>
          <cell r="DG362">
            <v>0</v>
          </cell>
          <cell r="DH362">
            <v>0</v>
          </cell>
          <cell r="DI362">
            <v>0</v>
          </cell>
          <cell r="DJ362">
            <v>0</v>
          </cell>
          <cell r="DK362">
            <v>0</v>
          </cell>
          <cell r="DL362">
            <v>0</v>
          </cell>
          <cell r="DM362">
            <v>0</v>
          </cell>
          <cell r="DN362">
            <v>0</v>
          </cell>
          <cell r="DO362">
            <v>0</v>
          </cell>
          <cell r="DP362">
            <v>0</v>
          </cell>
          <cell r="DQ362">
            <v>0</v>
          </cell>
          <cell r="DR362">
            <v>0</v>
          </cell>
          <cell r="DS362">
            <v>0</v>
          </cell>
          <cell r="DT362">
            <v>0</v>
          </cell>
          <cell r="DU362">
            <v>0</v>
          </cell>
        </row>
        <row r="363">
          <cell r="A363" t="str">
            <v>CE-ALTCAP-160</v>
          </cell>
          <cell r="B363" t="str">
            <v>CE</v>
          </cell>
          <cell r="C363" t="str">
            <v>ALTCAP</v>
          </cell>
          <cell r="D363">
            <v>160</v>
          </cell>
          <cell r="E363" t="str">
            <v>(Acc)/Utilizzo Fondo Rischi</v>
          </cell>
          <cell r="F363">
            <v>0</v>
          </cell>
          <cell r="G363">
            <v>4.783652E-2</v>
          </cell>
          <cell r="H363">
            <v>-2.426550000000003E-3</v>
          </cell>
          <cell r="I363">
            <v>1.5022910000000004E-2</v>
          </cell>
          <cell r="J363">
            <v>0</v>
          </cell>
          <cell r="K363">
            <v>0</v>
          </cell>
          <cell r="L363">
            <v>0</v>
          </cell>
          <cell r="M363">
            <v>0</v>
          </cell>
          <cell r="N363">
            <v>0</v>
          </cell>
          <cell r="O363">
            <v>0</v>
          </cell>
          <cell r="P363">
            <v>0</v>
          </cell>
          <cell r="Q363">
            <v>0</v>
          </cell>
          <cell r="R363">
            <v>0</v>
          </cell>
          <cell r="S363">
            <v>4.783652E-2</v>
          </cell>
          <cell r="T363">
            <v>-5.0263070000000007E-2</v>
          </cell>
          <cell r="U363">
            <v>1.7449460000000007E-2</v>
          </cell>
          <cell r="V363">
            <v>-1.5022910000000004E-2</v>
          </cell>
          <cell r="W363">
            <v>0</v>
          </cell>
          <cell r="X363">
            <v>0</v>
          </cell>
          <cell r="Y363">
            <v>0</v>
          </cell>
          <cell r="Z363">
            <v>0</v>
          </cell>
          <cell r="AA363">
            <v>0</v>
          </cell>
          <cell r="AB363">
            <v>0</v>
          </cell>
          <cell r="AC363">
            <v>0</v>
          </cell>
          <cell r="AD363">
            <v>0</v>
          </cell>
          <cell r="AE363">
            <v>0</v>
          </cell>
          <cell r="AF363">
            <v>0</v>
          </cell>
          <cell r="AG363">
            <v>0</v>
          </cell>
          <cell r="AH363">
            <v>0</v>
          </cell>
          <cell r="AI363">
            <v>0</v>
          </cell>
          <cell r="AJ363">
            <v>0</v>
          </cell>
          <cell r="AK363">
            <v>0</v>
          </cell>
          <cell r="AL363">
            <v>0</v>
          </cell>
          <cell r="AM363">
            <v>0</v>
          </cell>
          <cell r="AN363">
            <v>0</v>
          </cell>
          <cell r="AO363">
            <v>0</v>
          </cell>
          <cell r="AP363">
            <v>0</v>
          </cell>
          <cell r="AQ363">
            <v>0</v>
          </cell>
          <cell r="AR363">
            <v>0</v>
          </cell>
          <cell r="AS363">
            <v>0</v>
          </cell>
          <cell r="AT363">
            <v>0</v>
          </cell>
          <cell r="AU363">
            <v>0</v>
          </cell>
          <cell r="AV363">
            <v>0</v>
          </cell>
          <cell r="AW363">
            <v>0</v>
          </cell>
          <cell r="AX363">
            <v>0</v>
          </cell>
          <cell r="AY363">
            <v>0</v>
          </cell>
          <cell r="AZ363">
            <v>0</v>
          </cell>
          <cell r="BA363">
            <v>0</v>
          </cell>
          <cell r="BB363">
            <v>0</v>
          </cell>
          <cell r="BC363">
            <v>0</v>
          </cell>
          <cell r="BD363">
            <v>0</v>
          </cell>
          <cell r="BE363">
            <v>0</v>
          </cell>
          <cell r="BF363">
            <v>0</v>
          </cell>
          <cell r="BG363">
            <v>0</v>
          </cell>
          <cell r="BH363">
            <v>0</v>
          </cell>
          <cell r="BI363">
            <v>0</v>
          </cell>
          <cell r="BJ363">
            <v>0</v>
          </cell>
          <cell r="BK363">
            <v>0</v>
          </cell>
          <cell r="BL363">
            <v>-0.14000000000000001</v>
          </cell>
          <cell r="BM363">
            <v>-0.11589122</v>
          </cell>
          <cell r="BN363">
            <v>0</v>
          </cell>
          <cell r="BO363">
            <v>0</v>
          </cell>
          <cell r="BP363">
            <v>0</v>
          </cell>
          <cell r="BQ363">
            <v>0</v>
          </cell>
          <cell r="BR363">
            <v>0</v>
          </cell>
          <cell r="BS363">
            <v>0</v>
          </cell>
          <cell r="BT363">
            <v>0</v>
          </cell>
          <cell r="BU363">
            <v>0</v>
          </cell>
          <cell r="BV363">
            <v>0</v>
          </cell>
          <cell r="BW363">
            <v>0</v>
          </cell>
          <cell r="BX363">
            <v>-0.14000000000000001</v>
          </cell>
          <cell r="BY363">
            <v>2.410878000000001E-2</v>
          </cell>
          <cell r="BZ363">
            <v>0</v>
          </cell>
          <cell r="CA363">
            <v>0</v>
          </cell>
          <cell r="CB363">
            <v>0</v>
          </cell>
          <cell r="CC363">
            <v>0</v>
          </cell>
          <cell r="CD363">
            <v>0</v>
          </cell>
          <cell r="CE363">
            <v>0</v>
          </cell>
          <cell r="CF363">
            <v>0</v>
          </cell>
          <cell r="CG363">
            <v>0</v>
          </cell>
          <cell r="CH363">
            <v>0</v>
          </cell>
          <cell r="CI363">
            <v>0</v>
          </cell>
          <cell r="CJ363">
            <v>0</v>
          </cell>
          <cell r="CK363">
            <v>0</v>
          </cell>
          <cell r="CL363">
            <v>0</v>
          </cell>
          <cell r="CM363">
            <v>0</v>
          </cell>
          <cell r="CN363">
            <v>0</v>
          </cell>
          <cell r="CO363">
            <v>0</v>
          </cell>
          <cell r="CP363">
            <v>0</v>
          </cell>
          <cell r="CQ363">
            <v>0</v>
          </cell>
          <cell r="CR363">
            <v>0</v>
          </cell>
          <cell r="CS363">
            <v>0</v>
          </cell>
          <cell r="CT363">
            <v>0</v>
          </cell>
          <cell r="CU363">
            <v>0</v>
          </cell>
          <cell r="CV363">
            <v>0</v>
          </cell>
          <cell r="CW363">
            <v>0</v>
          </cell>
          <cell r="CX363">
            <v>0</v>
          </cell>
          <cell r="CY363">
            <v>0</v>
          </cell>
          <cell r="CZ363">
            <v>0</v>
          </cell>
          <cell r="DA363">
            <v>0</v>
          </cell>
          <cell r="DB363">
            <v>0</v>
          </cell>
          <cell r="DC363">
            <v>0</v>
          </cell>
          <cell r="DD363">
            <v>0</v>
          </cell>
          <cell r="DE363">
            <v>0</v>
          </cell>
          <cell r="DF363">
            <v>0</v>
          </cell>
          <cell r="DG363">
            <v>0</v>
          </cell>
          <cell r="DH363">
            <v>0</v>
          </cell>
          <cell r="DI363">
            <v>0</v>
          </cell>
          <cell r="DJ363">
            <v>0</v>
          </cell>
          <cell r="DK363">
            <v>0</v>
          </cell>
          <cell r="DL363">
            <v>0</v>
          </cell>
          <cell r="DM363">
            <v>0</v>
          </cell>
          <cell r="DN363">
            <v>0</v>
          </cell>
          <cell r="DO363">
            <v>0</v>
          </cell>
          <cell r="DP363">
            <v>0</v>
          </cell>
          <cell r="DQ363">
            <v>0</v>
          </cell>
          <cell r="DR363">
            <v>0</v>
          </cell>
          <cell r="DS363">
            <v>0</v>
          </cell>
          <cell r="DT363">
            <v>0</v>
          </cell>
          <cell r="DU363">
            <v>0</v>
          </cell>
        </row>
        <row r="364">
          <cell r="A364" t="str">
            <v>CE-ALTCAP-170</v>
          </cell>
          <cell r="B364" t="str">
            <v>CE</v>
          </cell>
          <cell r="C364" t="str">
            <v>ALTCAP</v>
          </cell>
          <cell r="D364">
            <v>170</v>
          </cell>
          <cell r="E364" t="str">
            <v>Margine Diretto 2</v>
          </cell>
          <cell r="F364">
            <v>2.4041860000000002</v>
          </cell>
          <cell r="G364">
            <v>6.3250382400000005</v>
          </cell>
          <cell r="H364">
            <v>10.439897749999997</v>
          </cell>
          <cell r="I364">
            <v>15.60770915999999</v>
          </cell>
          <cell r="J364">
            <v>0</v>
          </cell>
          <cell r="K364">
            <v>0</v>
          </cell>
          <cell r="L364">
            <v>0</v>
          </cell>
          <cell r="M364">
            <v>0</v>
          </cell>
          <cell r="N364">
            <v>0</v>
          </cell>
          <cell r="O364">
            <v>0</v>
          </cell>
          <cell r="P364">
            <v>0</v>
          </cell>
          <cell r="Q364">
            <v>0</v>
          </cell>
          <cell r="R364">
            <v>2.4041860000000002</v>
          </cell>
          <cell r="S364">
            <v>3.9208522399999999</v>
          </cell>
          <cell r="T364">
            <v>4.1148595099999952</v>
          </cell>
          <cell r="U364">
            <v>5.1678114099999934</v>
          </cell>
          <cell r="V364">
            <v>-15.60770915999999</v>
          </cell>
          <cell r="W364">
            <v>0</v>
          </cell>
          <cell r="X364">
            <v>0</v>
          </cell>
          <cell r="Y364">
            <v>0</v>
          </cell>
          <cell r="Z364">
            <v>0</v>
          </cell>
          <cell r="AA364">
            <v>0</v>
          </cell>
          <cell r="AB364">
            <v>0</v>
          </cell>
          <cell r="AC364">
            <v>0</v>
          </cell>
          <cell r="AD364">
            <v>2.0641000000000007</v>
          </cell>
          <cell r="AE364">
            <v>4.8629999999999995</v>
          </cell>
          <cell r="AF364">
            <v>7.8535000000000004</v>
          </cell>
          <cell r="AG364">
            <v>10.878300000000003</v>
          </cell>
          <cell r="AH364">
            <v>13.6831</v>
          </cell>
          <cell r="AI364">
            <v>16.429200000000002</v>
          </cell>
          <cell r="AJ364">
            <v>18.825900000000004</v>
          </cell>
          <cell r="AK364">
            <v>19.727399999999996</v>
          </cell>
          <cell r="AL364">
            <v>22.325600000000009</v>
          </cell>
          <cell r="AM364">
            <v>24.971299999999999</v>
          </cell>
          <cell r="AN364">
            <v>27.143200000000007</v>
          </cell>
          <cell r="AO364">
            <v>29.168599999999984</v>
          </cell>
          <cell r="AP364">
            <v>2.0641000000000007</v>
          </cell>
          <cell r="AQ364">
            <v>2.7988999999999979</v>
          </cell>
          <cell r="AR364">
            <v>2.9905000000000008</v>
          </cell>
          <cell r="AS364">
            <v>3.0248000000000026</v>
          </cell>
          <cell r="AT364">
            <v>2.8047999999999966</v>
          </cell>
          <cell r="AU364">
            <v>2.746100000000002</v>
          </cell>
          <cell r="AV364">
            <v>2.3967000000000027</v>
          </cell>
          <cell r="AW364">
            <v>0.90149999999999153</v>
          </cell>
          <cell r="AX364">
            <v>2.5982000000000127</v>
          </cell>
          <cell r="AY364">
            <v>2.6456999999999908</v>
          </cell>
          <cell r="AZ364">
            <v>2.1719000000000079</v>
          </cell>
          <cell r="BA364">
            <v>2.0253999999999763</v>
          </cell>
          <cell r="BB364">
            <v>3.4690000000000012</v>
          </cell>
          <cell r="BC364">
            <v>6.2190000000000012</v>
          </cell>
          <cell r="BD364">
            <v>8.375199999999996</v>
          </cell>
          <cell r="BE364">
            <v>10.570199999999996</v>
          </cell>
          <cell r="BF364">
            <v>12.609099999999998</v>
          </cell>
          <cell r="BG364">
            <v>15.130300000000002</v>
          </cell>
          <cell r="BH364">
            <v>17.064595999999995</v>
          </cell>
          <cell r="BI364">
            <v>19.359488999999996</v>
          </cell>
          <cell r="BJ364">
            <v>21.870800000000003</v>
          </cell>
          <cell r="BK364">
            <v>25.639291</v>
          </cell>
          <cell r="BL364">
            <v>28.220874999999999</v>
          </cell>
          <cell r="BM364">
            <v>32.304862240000013</v>
          </cell>
          <cell r="BN364">
            <v>3.4690000000000012</v>
          </cell>
          <cell r="BO364">
            <v>2.75</v>
          </cell>
          <cell r="BP364">
            <v>2.1561999999999948</v>
          </cell>
          <cell r="BQ364">
            <v>2.1950000000000003</v>
          </cell>
          <cell r="BR364">
            <v>2.0389000000000017</v>
          </cell>
          <cell r="BS364">
            <v>2.5212000000000039</v>
          </cell>
          <cell r="BT364">
            <v>1.9342959999999927</v>
          </cell>
          <cell r="BU364">
            <v>2.2948930000000018</v>
          </cell>
          <cell r="BV364">
            <v>2.5113110000000063</v>
          </cell>
          <cell r="BW364">
            <v>3.7684909999999974</v>
          </cell>
          <cell r="BX364">
            <v>2.5815839999999999</v>
          </cell>
          <cell r="BY364">
            <v>4.0839872400000141</v>
          </cell>
          <cell r="BZ364">
            <v>3.8227000000000011</v>
          </cell>
          <cell r="CA364">
            <v>5.7504000000000008</v>
          </cell>
          <cell r="CB364">
            <v>7.1099999999999994</v>
          </cell>
          <cell r="CC364">
            <v>8.7015999999999991</v>
          </cell>
          <cell r="CD364">
            <v>10.294499999999999</v>
          </cell>
          <cell r="CE364">
            <v>12.482067999999998</v>
          </cell>
          <cell r="CF364">
            <v>13.917597999999998</v>
          </cell>
          <cell r="CG364">
            <v>14.537714999999999</v>
          </cell>
          <cell r="CH364">
            <v>15.868743000000002</v>
          </cell>
          <cell r="CI364">
            <v>17.701370000000004</v>
          </cell>
          <cell r="CJ364">
            <v>19.467967999999999</v>
          </cell>
          <cell r="CK364">
            <v>20.968621999999996</v>
          </cell>
          <cell r="CL364">
            <v>3.8227000000000011</v>
          </cell>
          <cell r="CM364">
            <v>1.9276999999999997</v>
          </cell>
          <cell r="CN364">
            <v>1.3595999999999986</v>
          </cell>
          <cell r="CO364">
            <v>1.5915999999999997</v>
          </cell>
          <cell r="CP364">
            <v>1.5929000000000002</v>
          </cell>
          <cell r="CQ364">
            <v>2.1875679999999988</v>
          </cell>
          <cell r="CR364">
            <v>1.43553</v>
          </cell>
          <cell r="CS364">
            <v>0.62011700000000047</v>
          </cell>
          <cell r="CT364">
            <v>1.3310280000000034</v>
          </cell>
          <cell r="CU364">
            <v>1.8326270000000022</v>
          </cell>
          <cell r="CV364">
            <v>1.7665979999999948</v>
          </cell>
          <cell r="CW364">
            <v>1.5006539999999973</v>
          </cell>
          <cell r="CX364">
            <v>1.8723939999999999</v>
          </cell>
          <cell r="CY364">
            <v>3.6022000000000016</v>
          </cell>
          <cell r="CZ364">
            <v>5.2285000000000004</v>
          </cell>
          <cell r="DA364">
            <v>6.6374999999999993</v>
          </cell>
          <cell r="DB364">
            <v>12.660399999999999</v>
          </cell>
          <cell r="DC364">
            <v>15.190700000000003</v>
          </cell>
          <cell r="DD364">
            <v>17.966499999999996</v>
          </cell>
          <cell r="DE364">
            <v>21.0458</v>
          </cell>
          <cell r="DF364">
            <v>23.034599999999998</v>
          </cell>
          <cell r="DG364">
            <v>27.4724</v>
          </cell>
          <cell r="DH364">
            <v>30.13130000000001</v>
          </cell>
          <cell r="DI364">
            <v>33.393799999999999</v>
          </cell>
          <cell r="DJ364">
            <v>1.8723939999999999</v>
          </cell>
          <cell r="DK364">
            <v>1.7298060000000017</v>
          </cell>
          <cell r="DL364">
            <v>1.6262999999999987</v>
          </cell>
          <cell r="DM364">
            <v>1.4089999999999989</v>
          </cell>
          <cell r="DN364">
            <v>6.0228999999999999</v>
          </cell>
          <cell r="DO364">
            <v>2.530300000000004</v>
          </cell>
          <cell r="DP364">
            <v>2.7757999999999932</v>
          </cell>
          <cell r="DQ364">
            <v>3.0793000000000035</v>
          </cell>
          <cell r="DR364">
            <v>1.9887999999999977</v>
          </cell>
          <cell r="DS364">
            <v>4.4378000000000029</v>
          </cell>
          <cell r="DT364">
            <v>2.6589000000000098</v>
          </cell>
          <cell r="DU364">
            <v>3.2624999999999886</v>
          </cell>
        </row>
        <row r="365">
          <cell r="A365" t="str">
            <v>CE-ALTCAP-180</v>
          </cell>
          <cell r="B365" t="str">
            <v>CE</v>
          </cell>
          <cell r="C365" t="str">
            <v>ALTCAP</v>
          </cell>
          <cell r="D365">
            <v>180</v>
          </cell>
          <cell r="E365" t="str">
            <v>MD %</v>
          </cell>
          <cell r="F365">
            <v>0.33747721608451442</v>
          </cell>
          <cell r="G365">
            <v>0.32230170401429781</v>
          </cell>
          <cell r="H365">
            <v>0.36166972302343187</v>
          </cell>
          <cell r="I365">
            <v>0.38386619039403197</v>
          </cell>
          <cell r="J365" t="e">
            <v>#DIV/0!</v>
          </cell>
          <cell r="K365" t="e">
            <v>#DIV/0!</v>
          </cell>
          <cell r="L365" t="e">
            <v>#DIV/0!</v>
          </cell>
          <cell r="M365" t="e">
            <v>#DIV/0!</v>
          </cell>
          <cell r="N365" t="e">
            <v>#DIV/0!</v>
          </cell>
          <cell r="O365" t="e">
            <v>#DIV/0!</v>
          </cell>
          <cell r="P365" t="e">
            <v>#DIV/0!</v>
          </cell>
          <cell r="Q365" t="e">
            <v>#DIV/0!</v>
          </cell>
          <cell r="R365">
            <v>0.33747721608451442</v>
          </cell>
          <cell r="S365">
            <v>0.31365329271288256</v>
          </cell>
          <cell r="T365">
            <v>0.44527114298237369</v>
          </cell>
          <cell r="U365">
            <v>0.43819478926562661</v>
          </cell>
          <cell r="V365">
            <v>0.38386619039403197</v>
          </cell>
          <cell r="W365" t="e">
            <v>#DIV/0!</v>
          </cell>
          <cell r="X365" t="e">
            <v>#DIV/0!</v>
          </cell>
          <cell r="Y365" t="e">
            <v>#DIV/0!</v>
          </cell>
          <cell r="Z365" t="e">
            <v>#DIV/0!</v>
          </cell>
          <cell r="AA365" t="e">
            <v>#DIV/0!</v>
          </cell>
          <cell r="AB365" t="e">
            <v>#DIV/0!</v>
          </cell>
          <cell r="AC365" t="e">
            <v>#DIV/0!</v>
          </cell>
          <cell r="AD365">
            <v>0.33374294630297358</v>
          </cell>
          <cell r="AE365">
            <v>0.32620069761202036</v>
          </cell>
          <cell r="AF365">
            <v>0.3249948272294641</v>
          </cell>
          <cell r="AG365">
            <v>0.3234229921896602</v>
          </cell>
          <cell r="AH365">
            <v>0.32299877014449035</v>
          </cell>
          <cell r="AI365">
            <v>0.32200038022590127</v>
          </cell>
          <cell r="AJ365">
            <v>0.32293030013499824</v>
          </cell>
          <cell r="AK365">
            <v>0.32038158529395994</v>
          </cell>
          <cell r="AL365">
            <v>0.32052787692060319</v>
          </cell>
          <cell r="AM365">
            <v>0.32154358639569308</v>
          </cell>
          <cell r="AN365">
            <v>0.32166744881658355</v>
          </cell>
          <cell r="AO365">
            <v>0.32185082485818339</v>
          </cell>
          <cell r="AP365">
            <v>0.33374294630297358</v>
          </cell>
          <cell r="AQ365">
            <v>0.32085334678390043</v>
          </cell>
          <cell r="AR365">
            <v>0.32305282488927306</v>
          </cell>
          <cell r="AS365">
            <v>0.31941203180603828</v>
          </cell>
          <cell r="AT365">
            <v>0.32136391759664501</v>
          </cell>
          <cell r="AU365">
            <v>0.31711626403067122</v>
          </cell>
          <cell r="AV365">
            <v>0.32945235607851803</v>
          </cell>
          <cell r="AW365">
            <v>0.27504881620697819</v>
          </cell>
          <cell r="AX365">
            <v>0.32164300127508516</v>
          </cell>
          <cell r="AY365">
            <v>0.33037799228281312</v>
          </cell>
          <cell r="AZ365">
            <v>0.32309843650049896</v>
          </cell>
          <cell r="BA365">
            <v>0.32432865218017592</v>
          </cell>
          <cell r="BB365">
            <v>0.2983778018613133</v>
          </cell>
          <cell r="BC365">
            <v>0.31283955088735971</v>
          </cell>
          <cell r="BD365">
            <v>0.32372927215801461</v>
          </cell>
          <cell r="BE365">
            <v>0.31941086882947339</v>
          </cell>
          <cell r="BF365">
            <v>0.3176223726900832</v>
          </cell>
          <cell r="BG365">
            <v>0.32144936157555931</v>
          </cell>
          <cell r="BH365">
            <v>0.31939451921751444</v>
          </cell>
          <cell r="BI365">
            <v>0.3271608483984656</v>
          </cell>
          <cell r="BJ365">
            <v>0.32537311656470924</v>
          </cell>
          <cell r="BK365">
            <v>0.33484018631106738</v>
          </cell>
          <cell r="BL365">
            <v>0.33097525273199752</v>
          </cell>
          <cell r="BM365">
            <v>0.334269273077897</v>
          </cell>
          <cell r="BN365">
            <v>0.2983778018613133</v>
          </cell>
          <cell r="BO365">
            <v>0.333212165273234</v>
          </cell>
          <cell r="BP365">
            <v>0.35985847324676984</v>
          </cell>
          <cell r="BQ365">
            <v>0.30394084577252223</v>
          </cell>
          <cell r="BR365">
            <v>0.30866234709943091</v>
          </cell>
          <cell r="BS365">
            <v>0.34206170461020852</v>
          </cell>
          <cell r="BT365">
            <v>0.30418457120706066</v>
          </cell>
          <cell r="BU365">
            <v>0.39937103525279394</v>
          </cell>
          <cell r="BV365">
            <v>0.31222097385215242</v>
          </cell>
          <cell r="BW365">
            <v>0.40286938619385709</v>
          </cell>
          <cell r="BX365">
            <v>0.29693550446337674</v>
          </cell>
          <cell r="BY365">
            <v>0.35895566778180071</v>
          </cell>
          <cell r="BZ365">
            <v>0.31791984431267212</v>
          </cell>
          <cell r="CA365">
            <v>0.34133080073603611</v>
          </cell>
          <cell r="CB365">
            <v>0.33546913778297838</v>
          </cell>
          <cell r="CC365">
            <v>0.3421919855283338</v>
          </cell>
          <cell r="CD365">
            <v>0.33584317205335906</v>
          </cell>
          <cell r="CE365">
            <v>0.34039500495277214</v>
          </cell>
          <cell r="CF365">
            <v>0.33808238060401452</v>
          </cell>
          <cell r="CG365">
            <v>0.33254122403692049</v>
          </cell>
          <cell r="CH365">
            <v>0.32876272064973472</v>
          </cell>
          <cell r="CI365">
            <v>0.32508574437074045</v>
          </cell>
          <cell r="CJ365">
            <v>0.32128696666944251</v>
          </cell>
          <cell r="CK365">
            <v>0.31532256016218235</v>
          </cell>
          <cell r="CL365">
            <v>0.31791984431267212</v>
          </cell>
          <cell r="CM365">
            <v>0.39969727757158546</v>
          </cell>
          <cell r="CN365">
            <v>0.31275303643724683</v>
          </cell>
          <cell r="CO365">
            <v>0.37583829224520632</v>
          </cell>
          <cell r="CP365">
            <v>0.30493711354021097</v>
          </cell>
          <cell r="CQ365">
            <v>0.36358493071657821</v>
          </cell>
          <cell r="CR365">
            <v>0.3192245196666435</v>
          </cell>
          <cell r="CS365">
            <v>0.24311268224620411</v>
          </cell>
          <cell r="CT365">
            <v>0.29246664829724767</v>
          </cell>
          <cell r="CU365">
            <v>0.29638260382982301</v>
          </cell>
          <cell r="CV365">
            <v>0.28761096380877643</v>
          </cell>
          <cell r="CW365">
            <v>0.25412188097614052</v>
          </cell>
          <cell r="CX365">
            <v>0.30623805849289959</v>
          </cell>
          <cell r="CY365">
            <v>0.30882264687979571</v>
          </cell>
          <cell r="CZ365">
            <v>0.31272429302837457</v>
          </cell>
          <cell r="DA365">
            <v>0.31383869045930379</v>
          </cell>
          <cell r="DB365">
            <v>0.42513238795294811</v>
          </cell>
          <cell r="DC365">
            <v>0.42880572241542847</v>
          </cell>
          <cell r="DD365">
            <v>0.43013751759669799</v>
          </cell>
          <cell r="DE365">
            <v>0.44038451880743928</v>
          </cell>
          <cell r="DF365">
            <v>0.42500987124938644</v>
          </cell>
          <cell r="DG365">
            <v>0.43625819401392346</v>
          </cell>
          <cell r="DH365">
            <v>0.43334809884455094</v>
          </cell>
          <cell r="DI365">
            <v>0.43419321284618384</v>
          </cell>
          <cell r="DJ365">
            <v>0.30623805849289959</v>
          </cell>
          <cell r="DK365">
            <v>0.31166990563450703</v>
          </cell>
          <cell r="DL365">
            <v>0.32172743278798765</v>
          </cell>
          <cell r="DM365">
            <v>0.31804433208433008</v>
          </cell>
          <cell r="DN365">
            <v>0.69786223277909731</v>
          </cell>
          <cell r="DO365">
            <v>0.44818180207945929</v>
          </cell>
          <cell r="DP365">
            <v>0.4375748786178188</v>
          </cell>
          <cell r="DQ365">
            <v>0.51147764268154983</v>
          </cell>
          <cell r="DR365">
            <v>0.31035236103742042</v>
          </cell>
          <cell r="DS365">
            <v>0.50573219373219414</v>
          </cell>
          <cell r="DT365">
            <v>0.40540664166133134</v>
          </cell>
          <cell r="DU365">
            <v>0.44215704876263684</v>
          </cell>
        </row>
        <row r="366">
          <cell r="A366" t="str">
            <v>CE-ALTCAP-190</v>
          </cell>
          <cell r="B366" t="str">
            <v>CE</v>
          </cell>
          <cell r="C366" t="str">
            <v>ALTCAP</v>
          </cell>
          <cell r="D366">
            <v>190</v>
          </cell>
          <cell r="E366" t="str">
            <v>Costi Indiretti</v>
          </cell>
          <cell r="F366">
            <v>-0.214006</v>
          </cell>
          <cell r="G366">
            <v>-0.41090174000000007</v>
          </cell>
          <cell r="H366">
            <v>-0.64909163999999997</v>
          </cell>
          <cell r="I366">
            <v>-0.90157963000000008</v>
          </cell>
          <cell r="R366">
            <v>-0.214006</v>
          </cell>
          <cell r="S366">
            <v>-0.19689574000000007</v>
          </cell>
          <cell r="T366">
            <v>-0.2381898999999999</v>
          </cell>
          <cell r="U366">
            <v>-0.25248799000000011</v>
          </cell>
          <cell r="V366">
            <v>0.90157963000000008</v>
          </cell>
          <cell r="W366">
            <v>0</v>
          </cell>
          <cell r="X366">
            <v>0</v>
          </cell>
          <cell r="Y366">
            <v>0</v>
          </cell>
          <cell r="Z366">
            <v>0</v>
          </cell>
          <cell r="AA366">
            <v>0</v>
          </cell>
          <cell r="AB366">
            <v>0</v>
          </cell>
          <cell r="AC366">
            <v>0</v>
          </cell>
          <cell r="AD366">
            <v>-0.2263</v>
          </cell>
          <cell r="AE366">
            <v>-0.43639999999999995</v>
          </cell>
          <cell r="AF366">
            <v>-0.67700000000000005</v>
          </cell>
          <cell r="AG366">
            <v>-0.90639999999999998</v>
          </cell>
          <cell r="AH366">
            <v>-1.0979000000000001</v>
          </cell>
          <cell r="AI366">
            <v>-1.3122</v>
          </cell>
          <cell r="AJ366">
            <v>-1.5154000000000001</v>
          </cell>
          <cell r="AK366">
            <v>-1.6488</v>
          </cell>
          <cell r="AL366">
            <v>-1.8440999999999999</v>
          </cell>
          <cell r="AM366">
            <v>-2.0680999999999998</v>
          </cell>
          <cell r="AN366">
            <v>-2.2383999999999999</v>
          </cell>
          <cell r="AO366">
            <v>-2.4340000000000002</v>
          </cell>
          <cell r="AP366">
            <v>-0.2263</v>
          </cell>
          <cell r="AQ366">
            <v>-0.21009999999999995</v>
          </cell>
          <cell r="AR366">
            <v>-0.24060000000000009</v>
          </cell>
          <cell r="AS366">
            <v>-0.22939999999999994</v>
          </cell>
          <cell r="AT366">
            <v>-0.19150000000000011</v>
          </cell>
          <cell r="AU366">
            <v>-0.21429999999999993</v>
          </cell>
          <cell r="AV366">
            <v>-0.20320000000000005</v>
          </cell>
          <cell r="AW366">
            <v>-0.13339999999999996</v>
          </cell>
          <cell r="AX366">
            <v>-0.19529999999999981</v>
          </cell>
          <cell r="AY366">
            <v>-0.22399999999999998</v>
          </cell>
          <cell r="AZ366">
            <v>-0.17030000000000012</v>
          </cell>
          <cell r="BA366">
            <v>-0.19560000000000022</v>
          </cell>
          <cell r="BB366">
            <v>-0.16439999999999999</v>
          </cell>
          <cell r="BC366">
            <v>-0.30330000000000001</v>
          </cell>
          <cell r="BD366">
            <v>-0.43259999999999998</v>
          </cell>
          <cell r="BE366">
            <v>-0.57609999999999995</v>
          </cell>
          <cell r="BF366">
            <v>-0.76580000000000004</v>
          </cell>
          <cell r="BG366">
            <v>-0.92610000000000003</v>
          </cell>
          <cell r="BH366">
            <v>-1.078436</v>
          </cell>
          <cell r="BI366">
            <v>-1.1929380000000001</v>
          </cell>
          <cell r="BJ366">
            <v>-1.3982000000000001</v>
          </cell>
          <cell r="BK366">
            <v>-1.6344479999999999</v>
          </cell>
          <cell r="BL366">
            <v>-1.81948</v>
          </cell>
          <cell r="BM366">
            <v>-2.05227849</v>
          </cell>
          <cell r="BN366">
            <v>-0.16439999999999999</v>
          </cell>
          <cell r="BO366">
            <v>-0.13890000000000002</v>
          </cell>
          <cell r="BP366">
            <v>-0.12929999999999997</v>
          </cell>
          <cell r="BQ366">
            <v>-0.14349999999999996</v>
          </cell>
          <cell r="BR366">
            <v>-0.18970000000000009</v>
          </cell>
          <cell r="BS366">
            <v>-0.1603</v>
          </cell>
          <cell r="BT366">
            <v>-0.15233599999999992</v>
          </cell>
          <cell r="BU366">
            <v>-0.1145020000000001</v>
          </cell>
          <cell r="BV366">
            <v>-0.20526200000000006</v>
          </cell>
          <cell r="BW366">
            <v>-0.23624799999999979</v>
          </cell>
          <cell r="BX366">
            <v>-0.18503200000000009</v>
          </cell>
          <cell r="BY366">
            <v>-0.23279848999999997</v>
          </cell>
          <cell r="BZ366">
            <v>-0.20849999999999999</v>
          </cell>
          <cell r="CA366">
            <v>-0.34260000000000002</v>
          </cell>
          <cell r="CB366">
            <v>-0.49959999999999999</v>
          </cell>
          <cell r="CC366">
            <v>-0.61809999999999998</v>
          </cell>
          <cell r="CD366">
            <v>-0.73960000000000004</v>
          </cell>
          <cell r="CE366">
            <v>-0.86014800000000002</v>
          </cell>
          <cell r="CF366">
            <v>-0.97971600000000003</v>
          </cell>
          <cell r="CG366">
            <v>-1.062046</v>
          </cell>
          <cell r="CH366">
            <v>-1.193503</v>
          </cell>
          <cell r="CI366">
            <v>-1.3342799999999999</v>
          </cell>
          <cell r="CJ366">
            <v>-1.471068</v>
          </cell>
          <cell r="CK366">
            <v>-1.6143970000000001</v>
          </cell>
          <cell r="CL366">
            <v>-0.20849999999999999</v>
          </cell>
          <cell r="CM366">
            <v>-0.13410000000000002</v>
          </cell>
          <cell r="CN366">
            <v>-0.15699999999999997</v>
          </cell>
          <cell r="CO366">
            <v>-0.11849999999999999</v>
          </cell>
          <cell r="CP366">
            <v>-0.12150000000000005</v>
          </cell>
          <cell r="CQ366">
            <v>-0.12054799999999999</v>
          </cell>
          <cell r="CR366">
            <v>-0.11956800000000001</v>
          </cell>
          <cell r="CS366">
            <v>-8.2330000000000014E-2</v>
          </cell>
          <cell r="CT366">
            <v>-0.13145699999999994</v>
          </cell>
          <cell r="CU366">
            <v>-0.14077699999999993</v>
          </cell>
          <cell r="CV366">
            <v>-0.13678800000000013</v>
          </cell>
          <cell r="CW366">
            <v>-0.14332900000000004</v>
          </cell>
          <cell r="CX366">
            <v>-0.240342</v>
          </cell>
          <cell r="CY366">
            <v>-0.51039999999999996</v>
          </cell>
          <cell r="CZ366">
            <v>-0.75849999999999995</v>
          </cell>
          <cell r="DA366">
            <v>-1.0902000000000001</v>
          </cell>
          <cell r="DB366">
            <v>-1.2657</v>
          </cell>
          <cell r="DC366">
            <v>-1.4756</v>
          </cell>
          <cell r="DD366">
            <v>-1.7083999999999999</v>
          </cell>
          <cell r="DE366">
            <v>-1.9502999999999999</v>
          </cell>
          <cell r="DF366">
            <v>-2.238</v>
          </cell>
          <cell r="DG366">
            <v>-2.5074000000000001</v>
          </cell>
          <cell r="DH366">
            <v>-2.7429000000000001</v>
          </cell>
          <cell r="DI366">
            <v>-3.0609999999999999</v>
          </cell>
          <cell r="DJ366">
            <v>-0.240342</v>
          </cell>
          <cell r="DK366">
            <v>-0.27005799999999996</v>
          </cell>
          <cell r="DL366">
            <v>-0.24809999999999999</v>
          </cell>
          <cell r="DM366">
            <v>-0.33170000000000011</v>
          </cell>
          <cell r="DN366">
            <v>-0.17549999999999999</v>
          </cell>
          <cell r="DO366">
            <v>-0.20989999999999998</v>
          </cell>
          <cell r="DP366">
            <v>-0.2327999999999999</v>
          </cell>
          <cell r="DQ366">
            <v>-0.2419</v>
          </cell>
          <cell r="DR366">
            <v>-0.28770000000000007</v>
          </cell>
          <cell r="DS366">
            <v>-0.26940000000000008</v>
          </cell>
          <cell r="DT366">
            <v>-0.23550000000000004</v>
          </cell>
          <cell r="DU366">
            <v>-0.31809999999999983</v>
          </cell>
        </row>
        <row r="367">
          <cell r="A367" t="str">
            <v>CE-ALTCAP-200</v>
          </cell>
          <cell r="B367" t="str">
            <v>CE</v>
          </cell>
          <cell r="C367" t="str">
            <v>ALTCAP</v>
          </cell>
          <cell r="D367">
            <v>200</v>
          </cell>
          <cell r="E367" t="str">
            <v>Risultato di Competenza</v>
          </cell>
          <cell r="F367">
            <v>2.1901800000000002</v>
          </cell>
          <cell r="G367">
            <v>5.9141365000000006</v>
          </cell>
          <cell r="H367">
            <v>9.7908061099999966</v>
          </cell>
          <cell r="I367">
            <v>14.706129529999989</v>
          </cell>
          <cell r="J367">
            <v>0</v>
          </cell>
          <cell r="K367">
            <v>0</v>
          </cell>
          <cell r="L367">
            <v>0</v>
          </cell>
          <cell r="M367">
            <v>0</v>
          </cell>
          <cell r="N367">
            <v>0</v>
          </cell>
          <cell r="O367">
            <v>0</v>
          </cell>
          <cell r="P367">
            <v>0</v>
          </cell>
          <cell r="Q367">
            <v>0</v>
          </cell>
          <cell r="R367">
            <v>2.1901800000000002</v>
          </cell>
          <cell r="S367">
            <v>3.7239564999999999</v>
          </cell>
          <cell r="T367">
            <v>3.8766696099999951</v>
          </cell>
          <cell r="U367">
            <v>4.9153234199999929</v>
          </cell>
          <cell r="V367">
            <v>-14.706129529999989</v>
          </cell>
          <cell r="W367">
            <v>0</v>
          </cell>
          <cell r="X367">
            <v>0</v>
          </cell>
          <cell r="Y367">
            <v>0</v>
          </cell>
          <cell r="Z367">
            <v>0</v>
          </cell>
          <cell r="AA367">
            <v>0</v>
          </cell>
          <cell r="AB367">
            <v>0</v>
          </cell>
          <cell r="AC367">
            <v>0</v>
          </cell>
          <cell r="AD367">
            <v>1.8378000000000008</v>
          </cell>
          <cell r="AE367">
            <v>4.4265999999999996</v>
          </cell>
          <cell r="AF367">
            <v>7.1765000000000008</v>
          </cell>
          <cell r="AG367">
            <v>9.9719000000000033</v>
          </cell>
          <cell r="AH367">
            <v>12.5852</v>
          </cell>
          <cell r="AI367">
            <v>15.117000000000001</v>
          </cell>
          <cell r="AJ367">
            <v>17.310500000000005</v>
          </cell>
          <cell r="AK367">
            <v>18.078599999999994</v>
          </cell>
          <cell r="AL367">
            <v>20.481500000000008</v>
          </cell>
          <cell r="AM367">
            <v>22.903199999999998</v>
          </cell>
          <cell r="AN367">
            <v>24.904800000000009</v>
          </cell>
          <cell r="AO367">
            <v>26.734599999999983</v>
          </cell>
          <cell r="AP367">
            <v>1.8378000000000008</v>
          </cell>
          <cell r="AQ367">
            <v>2.5887999999999982</v>
          </cell>
          <cell r="AR367">
            <v>2.7499000000000007</v>
          </cell>
          <cell r="AS367">
            <v>2.7954000000000025</v>
          </cell>
          <cell r="AT367">
            <v>2.6132999999999966</v>
          </cell>
          <cell r="AU367">
            <v>2.5318000000000023</v>
          </cell>
          <cell r="AV367">
            <v>2.1935000000000029</v>
          </cell>
          <cell r="AW367">
            <v>0.76809999999999157</v>
          </cell>
          <cell r="AX367">
            <v>2.4029000000000131</v>
          </cell>
          <cell r="AY367">
            <v>2.4216999999999906</v>
          </cell>
          <cell r="AZ367">
            <v>2.0016000000000078</v>
          </cell>
          <cell r="BA367">
            <v>1.8297999999999761</v>
          </cell>
          <cell r="BB367">
            <v>3.3046000000000011</v>
          </cell>
          <cell r="BC367">
            <v>5.9157000000000011</v>
          </cell>
          <cell r="BD367">
            <v>7.9425999999999961</v>
          </cell>
          <cell r="BE367">
            <v>9.994099999999996</v>
          </cell>
          <cell r="BF367">
            <v>11.843299999999997</v>
          </cell>
          <cell r="BG367">
            <v>14.204200000000002</v>
          </cell>
          <cell r="BH367">
            <v>15.986159999999995</v>
          </cell>
          <cell r="BI367">
            <v>18.166550999999995</v>
          </cell>
          <cell r="BJ367">
            <v>20.472600000000003</v>
          </cell>
          <cell r="BK367">
            <v>24.004843000000001</v>
          </cell>
          <cell r="BL367">
            <v>26.401395000000001</v>
          </cell>
          <cell r="BM367">
            <v>30.252583750000014</v>
          </cell>
          <cell r="BN367">
            <v>3.3046000000000011</v>
          </cell>
          <cell r="BO367">
            <v>2.6111</v>
          </cell>
          <cell r="BP367">
            <v>2.026899999999995</v>
          </cell>
          <cell r="BQ367">
            <v>2.0515000000000003</v>
          </cell>
          <cell r="BR367">
            <v>1.8492000000000015</v>
          </cell>
          <cell r="BS367">
            <v>2.360900000000004</v>
          </cell>
          <cell r="BT367">
            <v>1.7819599999999927</v>
          </cell>
          <cell r="BU367">
            <v>2.180391000000002</v>
          </cell>
          <cell r="BV367">
            <v>2.306049000000006</v>
          </cell>
          <cell r="BW367">
            <v>3.5322429999999976</v>
          </cell>
          <cell r="BX367">
            <v>2.3965519999999998</v>
          </cell>
          <cell r="BY367">
            <v>3.8511887500000141</v>
          </cell>
          <cell r="BZ367">
            <v>3.6142000000000012</v>
          </cell>
          <cell r="CA367">
            <v>5.4078000000000008</v>
          </cell>
          <cell r="CB367">
            <v>6.6103999999999994</v>
          </cell>
          <cell r="CC367">
            <v>8.083499999999999</v>
          </cell>
          <cell r="CD367">
            <v>9.5548999999999999</v>
          </cell>
          <cell r="CE367">
            <v>11.621919999999998</v>
          </cell>
          <cell r="CF367">
            <v>12.937881999999998</v>
          </cell>
          <cell r="CG367">
            <v>13.475668999999998</v>
          </cell>
          <cell r="CH367">
            <v>14.675240000000002</v>
          </cell>
          <cell r="CI367">
            <v>16.367090000000005</v>
          </cell>
          <cell r="CJ367">
            <v>17.9969</v>
          </cell>
          <cell r="CK367">
            <v>19.354224999999996</v>
          </cell>
          <cell r="CL367">
            <v>3.6142000000000012</v>
          </cell>
          <cell r="CM367">
            <v>1.7935999999999996</v>
          </cell>
          <cell r="CN367">
            <v>1.2025999999999986</v>
          </cell>
          <cell r="CO367">
            <v>1.4730999999999996</v>
          </cell>
          <cell r="CP367">
            <v>1.4714</v>
          </cell>
          <cell r="CQ367">
            <v>2.067019999999999</v>
          </cell>
          <cell r="CR367">
            <v>1.3159619999999999</v>
          </cell>
          <cell r="CS367">
            <v>0.53778700000000046</v>
          </cell>
          <cell r="CT367">
            <v>1.1995710000000035</v>
          </cell>
          <cell r="CU367">
            <v>1.6918500000000023</v>
          </cell>
          <cell r="CV367">
            <v>1.6298099999999947</v>
          </cell>
          <cell r="CW367">
            <v>1.3573249999999972</v>
          </cell>
          <cell r="CX367">
            <v>1.6320519999999998</v>
          </cell>
          <cell r="CY367">
            <v>3.0918000000000019</v>
          </cell>
          <cell r="CZ367">
            <v>4.4700000000000006</v>
          </cell>
          <cell r="DA367">
            <v>5.547299999999999</v>
          </cell>
          <cell r="DB367">
            <v>11.394699999999998</v>
          </cell>
          <cell r="DC367">
            <v>13.715100000000003</v>
          </cell>
          <cell r="DD367">
            <v>16.258099999999995</v>
          </cell>
          <cell r="DE367">
            <v>19.095500000000001</v>
          </cell>
          <cell r="DF367">
            <v>20.796599999999998</v>
          </cell>
          <cell r="DG367">
            <v>24.965</v>
          </cell>
          <cell r="DH367">
            <v>27.388400000000011</v>
          </cell>
          <cell r="DI367">
            <v>30.332799999999999</v>
          </cell>
          <cell r="DJ367">
            <v>1.6320519999999998</v>
          </cell>
          <cell r="DK367">
            <v>1.4597480000000018</v>
          </cell>
          <cell r="DL367">
            <v>1.3781999999999988</v>
          </cell>
          <cell r="DM367">
            <v>1.0772999999999988</v>
          </cell>
          <cell r="DN367">
            <v>5.8474000000000004</v>
          </cell>
          <cell r="DO367">
            <v>2.3204000000000038</v>
          </cell>
          <cell r="DP367">
            <v>2.542999999999993</v>
          </cell>
          <cell r="DQ367">
            <v>2.8374000000000033</v>
          </cell>
          <cell r="DR367">
            <v>1.7010999999999976</v>
          </cell>
          <cell r="DS367">
            <v>4.1684000000000028</v>
          </cell>
          <cell r="DT367">
            <v>2.4234000000000098</v>
          </cell>
          <cell r="DU367">
            <v>2.9443999999999888</v>
          </cell>
        </row>
        <row r="368">
          <cell r="A368" t="str">
            <v>CE-ALTCAP-210</v>
          </cell>
          <cell r="B368" t="str">
            <v>CE</v>
          </cell>
          <cell r="C368" t="str">
            <v>ALTCAP</v>
          </cell>
          <cell r="D368">
            <v>210</v>
          </cell>
          <cell r="E368" t="str">
            <v>RC %</v>
          </cell>
          <cell r="F368">
            <v>0.30743704901533481</v>
          </cell>
          <cell r="G368">
            <v>0.30136359645521371</v>
          </cell>
          <cell r="H368">
            <v>0.33918321987203603</v>
          </cell>
          <cell r="I368">
            <v>0.3616921522724143</v>
          </cell>
          <cell r="J368" t="e">
            <v>#DIV/0!</v>
          </cell>
          <cell r="K368" t="e">
            <v>#DIV/0!</v>
          </cell>
          <cell r="L368" t="e">
            <v>#DIV/0!</v>
          </cell>
          <cell r="M368" t="e">
            <v>#DIV/0!</v>
          </cell>
          <cell r="N368" t="e">
            <v>#DIV/0!</v>
          </cell>
          <cell r="O368" t="e">
            <v>#DIV/0!</v>
          </cell>
          <cell r="P368" t="e">
            <v>#DIV/0!</v>
          </cell>
          <cell r="Q368" t="e">
            <v>#DIV/0!</v>
          </cell>
          <cell r="R368">
            <v>0.30743704901533481</v>
          </cell>
          <cell r="S368">
            <v>0.29790238107635031</v>
          </cell>
          <cell r="T368">
            <v>0.41949648682166862</v>
          </cell>
          <cell r="U368">
            <v>0.41678554794616596</v>
          </cell>
          <cell r="V368">
            <v>0.3616921522724143</v>
          </cell>
          <cell r="W368" t="e">
            <v>#DIV/0!</v>
          </cell>
          <cell r="X368" t="e">
            <v>#DIV/0!</v>
          </cell>
          <cell r="Y368" t="e">
            <v>#DIV/0!</v>
          </cell>
          <cell r="Z368" t="e">
            <v>#DIV/0!</v>
          </cell>
          <cell r="AA368" t="e">
            <v>#DIV/0!</v>
          </cell>
          <cell r="AB368" t="e">
            <v>#DIV/0!</v>
          </cell>
          <cell r="AC368" t="e">
            <v>#DIV/0!</v>
          </cell>
          <cell r="AD368">
            <v>0.29715265089656745</v>
          </cell>
          <cell r="AE368">
            <v>0.29692782398712098</v>
          </cell>
          <cell r="AF368">
            <v>0.29697910200703503</v>
          </cell>
          <cell r="AG368">
            <v>0.29647479255178411</v>
          </cell>
          <cell r="AH368">
            <v>0.29708210288768189</v>
          </cell>
          <cell r="AI368">
            <v>0.29628221385551023</v>
          </cell>
          <cell r="AJ368">
            <v>0.29693586816496881</v>
          </cell>
          <cell r="AK368">
            <v>0.29360435373619354</v>
          </cell>
          <cell r="AL368">
            <v>0.29405219618506712</v>
          </cell>
          <cell r="AM368">
            <v>0.29491364358034372</v>
          </cell>
          <cell r="AN368">
            <v>0.29514071588048757</v>
          </cell>
          <cell r="AO368">
            <v>0.29499369398097919</v>
          </cell>
          <cell r="AP368">
            <v>0.29715265089656745</v>
          </cell>
          <cell r="AQ368">
            <v>0.29676842479336935</v>
          </cell>
          <cell r="AR368">
            <v>0.29706168305066444</v>
          </cell>
          <cell r="AS368">
            <v>0.2951879111711847</v>
          </cell>
          <cell r="AT368">
            <v>0.29942253488851694</v>
          </cell>
          <cell r="AU368">
            <v>0.29236916254792378</v>
          </cell>
          <cell r="AV368">
            <v>0.30152031670973817</v>
          </cell>
          <cell r="AW368">
            <v>0.23434830363680487</v>
          </cell>
          <cell r="AX368">
            <v>0.29746592554995865</v>
          </cell>
          <cell r="AY368">
            <v>0.30240631360747183</v>
          </cell>
          <cell r="AZ368">
            <v>0.29776409157852524</v>
          </cell>
          <cell r="BA368">
            <v>0.29300709378852824</v>
          </cell>
          <cell r="BB368">
            <v>0.28423732603946267</v>
          </cell>
          <cell r="BC368">
            <v>0.29758239768199929</v>
          </cell>
          <cell r="BD368">
            <v>0.30700784662363251</v>
          </cell>
          <cell r="BE368">
            <v>0.30200224822317834</v>
          </cell>
          <cell r="BF368">
            <v>0.29833192269713638</v>
          </cell>
          <cell r="BG368">
            <v>0.30177399137436534</v>
          </cell>
          <cell r="BH368">
            <v>0.29920965531995369</v>
          </cell>
          <cell r="BI368">
            <v>0.30700109066070874</v>
          </cell>
          <cell r="BJ368">
            <v>0.30457201685272906</v>
          </cell>
          <cell r="BK368">
            <v>0.31349486623822481</v>
          </cell>
          <cell r="BL368">
            <v>0.30963633773234517</v>
          </cell>
          <cell r="BM368">
            <v>0.31303365740155836</v>
          </cell>
          <cell r="BN368">
            <v>0.28423732603946267</v>
          </cell>
          <cell r="BO368">
            <v>0.31638192172543317</v>
          </cell>
          <cell r="BP368">
            <v>0.33827898127440764</v>
          </cell>
          <cell r="BQ368">
            <v>0.28407045334958053</v>
          </cell>
          <cell r="BR368">
            <v>0.27994428969359342</v>
          </cell>
          <cell r="BS368">
            <v>0.32031313597264849</v>
          </cell>
          <cell r="BT368">
            <v>0.28022843375994866</v>
          </cell>
          <cell r="BU368">
            <v>0.37944471089757764</v>
          </cell>
          <cell r="BV368">
            <v>0.28670159312438098</v>
          </cell>
          <cell r="BW368">
            <v>0.37761336548171365</v>
          </cell>
          <cell r="BX368">
            <v>0.27565300106164059</v>
          </cell>
          <cell r="BY368">
            <v>0.33849420878944975</v>
          </cell>
          <cell r="BZ368">
            <v>0.30057966916442819</v>
          </cell>
          <cell r="CA368">
            <v>0.32099483587582361</v>
          </cell>
          <cell r="CB368">
            <v>0.31189665097054853</v>
          </cell>
          <cell r="CC368">
            <v>0.31788509182429509</v>
          </cell>
          <cell r="CD368">
            <v>0.31171479184541656</v>
          </cell>
          <cell r="CE368">
            <v>0.31693814806654808</v>
          </cell>
          <cell r="CF368">
            <v>0.31428339477356859</v>
          </cell>
          <cell r="CG368">
            <v>0.30824757975901884</v>
          </cell>
          <cell r="CH368">
            <v>0.30403616900140185</v>
          </cell>
          <cell r="CI368">
            <v>0.30058168581487776</v>
          </cell>
          <cell r="CJ368">
            <v>0.29700939566231516</v>
          </cell>
          <cell r="CK368">
            <v>0.29104553350978013</v>
          </cell>
          <cell r="CL368">
            <v>0.30057966916442819</v>
          </cell>
          <cell r="CM368">
            <v>0.37189242986584825</v>
          </cell>
          <cell r="CN368">
            <v>0.27663783584836199</v>
          </cell>
          <cell r="CO368">
            <v>0.34785586096155657</v>
          </cell>
          <cell r="CP368">
            <v>0.28167773800179946</v>
          </cell>
          <cell r="CQ368">
            <v>0.34354923983610181</v>
          </cell>
          <cell r="CR368">
            <v>0.29263570761290636</v>
          </cell>
          <cell r="CS368">
            <v>0.21083576171454643</v>
          </cell>
          <cell r="CT368">
            <v>0.26358161493565713</v>
          </cell>
          <cell r="CU368">
            <v>0.27361536651456414</v>
          </cell>
          <cell r="CV368">
            <v>0.2653411952946747</v>
          </cell>
          <cell r="CW368">
            <v>0.22985043993881327</v>
          </cell>
          <cell r="CX368">
            <v>0.26692909496583184</v>
          </cell>
          <cell r="CY368">
            <v>0.26506519894035663</v>
          </cell>
          <cell r="CZ368">
            <v>0.26735728982247958</v>
          </cell>
          <cell r="DA368">
            <v>0.26229112882634964</v>
          </cell>
          <cell r="DB368">
            <v>0.38263056625441988</v>
          </cell>
          <cell r="DC368">
            <v>0.38715222889661721</v>
          </cell>
          <cell r="DD368">
            <v>0.38923656665677092</v>
          </cell>
          <cell r="DE368">
            <v>0.39957438438488713</v>
          </cell>
          <cell r="DF368">
            <v>0.38371668222695382</v>
          </cell>
          <cell r="DG368">
            <v>0.396441003099751</v>
          </cell>
          <cell r="DH368">
            <v>0.39389973450843807</v>
          </cell>
          <cell r="DI368">
            <v>0.39439344688597061</v>
          </cell>
          <cell r="DJ368">
            <v>0.26692909496583184</v>
          </cell>
          <cell r="DK368">
            <v>0.26301187613533566</v>
          </cell>
          <cell r="DL368">
            <v>0.27264634315218872</v>
          </cell>
          <cell r="DM368">
            <v>0.24317186582998487</v>
          </cell>
          <cell r="DN368">
            <v>0.67752737384856032</v>
          </cell>
          <cell r="DO368">
            <v>0.41100306427900934</v>
          </cell>
          <cell r="DP368">
            <v>0.4008764739264763</v>
          </cell>
          <cell r="DQ368">
            <v>0.47129758820011997</v>
          </cell>
          <cell r="DR368">
            <v>0.26545675852813544</v>
          </cell>
          <cell r="DS368">
            <v>0.47503133903133943</v>
          </cell>
          <cell r="DT368">
            <v>0.36949958832677826</v>
          </cell>
          <cell r="DU368">
            <v>0.39904588946412495</v>
          </cell>
        </row>
        <row r="369">
          <cell r="A369" t="str">
            <v>CE-ALTCAP-211</v>
          </cell>
          <cell r="B369" t="str">
            <v>CE</v>
          </cell>
          <cell r="C369" t="str">
            <v>ALTCAP</v>
          </cell>
          <cell r="D369">
            <v>211</v>
          </cell>
          <cell r="E369" t="str">
            <v>Costi di divisione</v>
          </cell>
          <cell r="F369">
            <v>-0.266268</v>
          </cell>
          <cell r="G369">
            <v>-0.537659</v>
          </cell>
          <cell r="H369">
            <v>-0.79175799999999996</v>
          </cell>
          <cell r="I369">
            <v>-1.111423</v>
          </cell>
          <cell r="R369">
            <v>-0.266268</v>
          </cell>
          <cell r="S369">
            <v>-0.27139099999999999</v>
          </cell>
          <cell r="T369">
            <v>-0.25409899999999996</v>
          </cell>
          <cell r="U369">
            <v>-0.31966500000000009</v>
          </cell>
          <cell r="V369">
            <v>1.111423</v>
          </cell>
          <cell r="W369">
            <v>0</v>
          </cell>
          <cell r="X369">
            <v>0</v>
          </cell>
          <cell r="Y369">
            <v>0</v>
          </cell>
          <cell r="Z369">
            <v>0</v>
          </cell>
          <cell r="AA369">
            <v>0</v>
          </cell>
          <cell r="AB369">
            <v>0</v>
          </cell>
          <cell r="AC369">
            <v>0</v>
          </cell>
          <cell r="AD369">
            <v>-0.22459999999999999</v>
          </cell>
          <cell r="AE369">
            <v>-0.48219999999999996</v>
          </cell>
          <cell r="AF369">
            <v>-0.73320000000000007</v>
          </cell>
          <cell r="AG369">
            <v>-0.99199999999999999</v>
          </cell>
          <cell r="AH369">
            <v>-1.2355999999999998</v>
          </cell>
          <cell r="AI369">
            <v>-1.4794</v>
          </cell>
          <cell r="AJ369">
            <v>-1.7141</v>
          </cell>
          <cell r="AK369">
            <v>-1.8622999999999998</v>
          </cell>
          <cell r="AL369">
            <v>-2.0859000000000001</v>
          </cell>
          <cell r="AM369">
            <v>-2.3309000000000002</v>
          </cell>
          <cell r="AN369">
            <v>-2.5501999999999998</v>
          </cell>
          <cell r="AO369">
            <v>-2.7704</v>
          </cell>
          <cell r="AP369">
            <v>-0.22459999999999999</v>
          </cell>
          <cell r="AQ369">
            <v>-0.25759999999999994</v>
          </cell>
          <cell r="AR369">
            <v>-0.25100000000000011</v>
          </cell>
          <cell r="AS369">
            <v>-0.25879999999999992</v>
          </cell>
          <cell r="AT369">
            <v>-0.24359999999999982</v>
          </cell>
          <cell r="AU369">
            <v>-0.24380000000000024</v>
          </cell>
          <cell r="AV369">
            <v>-0.23469999999999991</v>
          </cell>
          <cell r="AW369">
            <v>-0.14819999999999989</v>
          </cell>
          <cell r="AX369">
            <v>-0.22360000000000024</v>
          </cell>
          <cell r="AY369">
            <v>-0.24500000000000011</v>
          </cell>
          <cell r="AZ369">
            <v>-0.21929999999999961</v>
          </cell>
          <cell r="BA369">
            <v>-0.22020000000000017</v>
          </cell>
          <cell r="BB369">
            <v>-0.24970800000000001</v>
          </cell>
          <cell r="BC369">
            <v>-0.47034999999999999</v>
          </cell>
          <cell r="BD369">
            <v>-0.61316700000000002</v>
          </cell>
          <cell r="BE369">
            <v>-0.79525100000000004</v>
          </cell>
          <cell r="BF369">
            <v>-1.0146999999999999</v>
          </cell>
          <cell r="BG369">
            <v>-1.1973</v>
          </cell>
          <cell r="BH369">
            <v>-1.3674109999999999</v>
          </cell>
          <cell r="BI369">
            <v>-1.511862</v>
          </cell>
          <cell r="BJ369">
            <v>-1.7487999999999999</v>
          </cell>
          <cell r="BK369">
            <v>-1.9804139999999999</v>
          </cell>
          <cell r="BL369">
            <v>-2.1665049999999999</v>
          </cell>
          <cell r="BM369">
            <v>-2.4245439999999996</v>
          </cell>
          <cell r="BN369">
            <v>-0.24970800000000001</v>
          </cell>
          <cell r="BO369">
            <v>-0.22064199999999998</v>
          </cell>
          <cell r="BP369">
            <v>-0.14281700000000003</v>
          </cell>
          <cell r="BQ369">
            <v>-0.18208400000000002</v>
          </cell>
          <cell r="BR369">
            <v>-0.21944899999999989</v>
          </cell>
          <cell r="BS369">
            <v>-0.1826000000000001</v>
          </cell>
          <cell r="BT369">
            <v>-0.1701109999999999</v>
          </cell>
          <cell r="BU369">
            <v>-0.14445100000000011</v>
          </cell>
          <cell r="BV369">
            <v>-0.23693799999999987</v>
          </cell>
          <cell r="BW369">
            <v>-0.23161399999999999</v>
          </cell>
          <cell r="BX369">
            <v>-0.18609100000000001</v>
          </cell>
          <cell r="BY369">
            <v>-0.25803899999999969</v>
          </cell>
          <cell r="CD369">
            <v>-0.83640000000000003</v>
          </cell>
          <cell r="CE369">
            <v>-0.99858999999999998</v>
          </cell>
          <cell r="CF369">
            <v>-1.162382</v>
          </cell>
          <cell r="CG369">
            <v>-1.2823260000000001</v>
          </cell>
          <cell r="CH369">
            <v>-1.4452929999999999</v>
          </cell>
          <cell r="CI369">
            <v>-1.6178140000000001</v>
          </cell>
          <cell r="CJ369">
            <v>-1.7802530000000001</v>
          </cell>
          <cell r="CK369">
            <v>-1.93588</v>
          </cell>
          <cell r="CL369">
            <v>0</v>
          </cell>
          <cell r="CM369">
            <v>0</v>
          </cell>
          <cell r="CN369">
            <v>0</v>
          </cell>
          <cell r="CO369">
            <v>0</v>
          </cell>
          <cell r="CP369">
            <v>-0.83640000000000003</v>
          </cell>
          <cell r="CQ369">
            <v>-0.16218999999999995</v>
          </cell>
          <cell r="CR369">
            <v>-0.16379200000000005</v>
          </cell>
          <cell r="CS369">
            <v>-0.11994400000000005</v>
          </cell>
          <cell r="CT369">
            <v>-0.16296699999999986</v>
          </cell>
          <cell r="CU369">
            <v>-0.17252100000000015</v>
          </cell>
          <cell r="CV369">
            <v>-0.162439</v>
          </cell>
          <cell r="CW369">
            <v>-0.15562699999999996</v>
          </cell>
          <cell r="DJ369">
            <v>0</v>
          </cell>
          <cell r="DK369">
            <v>0</v>
          </cell>
          <cell r="DL369">
            <v>0</v>
          </cell>
          <cell r="DM369">
            <v>0</v>
          </cell>
          <cell r="DN369">
            <v>0</v>
          </cell>
          <cell r="DO369">
            <v>0</v>
          </cell>
          <cell r="DP369">
            <v>0</v>
          </cell>
          <cell r="DQ369">
            <v>0</v>
          </cell>
          <cell r="DR369">
            <v>0</v>
          </cell>
          <cell r="DS369">
            <v>0</v>
          </cell>
          <cell r="DT369">
            <v>0</v>
          </cell>
          <cell r="DU369">
            <v>0</v>
          </cell>
        </row>
        <row r="370">
          <cell r="A370" t="str">
            <v>CE-ALTCAP-212</v>
          </cell>
          <cell r="B370" t="str">
            <v>CE</v>
          </cell>
          <cell r="C370" t="str">
            <v>ALTCAP</v>
          </cell>
          <cell r="D370">
            <v>212</v>
          </cell>
          <cell r="E370" t="str">
            <v>Risultato di divisione</v>
          </cell>
          <cell r="F370">
            <v>1.9239120000000003</v>
          </cell>
          <cell r="G370">
            <v>5.3764775000000009</v>
          </cell>
          <cell r="H370">
            <v>8.9990481099999968</v>
          </cell>
          <cell r="I370">
            <v>13.594706529999989</v>
          </cell>
          <cell r="J370">
            <v>0</v>
          </cell>
          <cell r="K370">
            <v>0</v>
          </cell>
          <cell r="L370">
            <v>0</v>
          </cell>
          <cell r="M370">
            <v>0</v>
          </cell>
          <cell r="N370">
            <v>0</v>
          </cell>
          <cell r="O370">
            <v>0</v>
          </cell>
          <cell r="P370">
            <v>0</v>
          </cell>
          <cell r="Q370">
            <v>0</v>
          </cell>
          <cell r="R370">
            <v>1.9239120000000003</v>
          </cell>
          <cell r="S370">
            <v>3.4525655</v>
          </cell>
          <cell r="T370">
            <v>3.622570609999995</v>
          </cell>
          <cell r="U370">
            <v>4.5956584199999924</v>
          </cell>
          <cell r="V370">
            <v>-13.594706529999989</v>
          </cell>
          <cell r="W370">
            <v>0</v>
          </cell>
          <cell r="X370">
            <v>0</v>
          </cell>
          <cell r="Y370">
            <v>0</v>
          </cell>
          <cell r="Z370">
            <v>0</v>
          </cell>
          <cell r="AA370">
            <v>0</v>
          </cell>
          <cell r="AB370">
            <v>0</v>
          </cell>
          <cell r="AC370">
            <v>0</v>
          </cell>
          <cell r="AD370">
            <v>1.6132000000000009</v>
          </cell>
          <cell r="AE370">
            <v>3.9443999999999999</v>
          </cell>
          <cell r="AF370">
            <v>6.4433000000000007</v>
          </cell>
          <cell r="AG370">
            <v>8.9799000000000042</v>
          </cell>
          <cell r="AH370">
            <v>11.349600000000001</v>
          </cell>
          <cell r="AI370">
            <v>13.637600000000001</v>
          </cell>
          <cell r="AJ370">
            <v>15.596400000000004</v>
          </cell>
          <cell r="AK370">
            <v>16.216299999999993</v>
          </cell>
          <cell r="AL370">
            <v>18.395600000000009</v>
          </cell>
          <cell r="AM370">
            <v>20.572299999999998</v>
          </cell>
          <cell r="AN370">
            <v>22.354600000000008</v>
          </cell>
          <cell r="AO370">
            <v>23.964199999999984</v>
          </cell>
          <cell r="AP370">
            <v>1.6132000000000009</v>
          </cell>
          <cell r="AQ370">
            <v>2.3311999999999982</v>
          </cell>
          <cell r="AR370">
            <v>2.4989000000000008</v>
          </cell>
          <cell r="AS370">
            <v>2.5366000000000026</v>
          </cell>
          <cell r="AT370">
            <v>2.3696999999999968</v>
          </cell>
          <cell r="AU370">
            <v>2.288000000000002</v>
          </cell>
          <cell r="AV370">
            <v>1.958800000000003</v>
          </cell>
          <cell r="AW370">
            <v>0.61989999999999168</v>
          </cell>
          <cell r="AX370">
            <v>2.1793000000000129</v>
          </cell>
          <cell r="AY370">
            <v>2.1766999999999905</v>
          </cell>
          <cell r="AZ370">
            <v>1.7823000000000082</v>
          </cell>
          <cell r="BA370">
            <v>1.6095999999999759</v>
          </cell>
          <cell r="BB370">
            <v>3.0548920000000011</v>
          </cell>
          <cell r="BC370">
            <v>5.4453500000000012</v>
          </cell>
          <cell r="BD370">
            <v>7.3294329999999963</v>
          </cell>
          <cell r="BE370">
            <v>9.1988489999999956</v>
          </cell>
          <cell r="BF370">
            <v>10.828599999999998</v>
          </cell>
          <cell r="BG370">
            <v>13.006900000000002</v>
          </cell>
          <cell r="BH370">
            <v>14.618748999999994</v>
          </cell>
          <cell r="BI370">
            <v>16.654688999999994</v>
          </cell>
          <cell r="BJ370">
            <v>18.723800000000004</v>
          </cell>
          <cell r="BK370">
            <v>22.024429000000001</v>
          </cell>
          <cell r="BL370">
            <v>24.23489</v>
          </cell>
          <cell r="BM370">
            <v>27.828039750000013</v>
          </cell>
          <cell r="BN370">
            <v>3.0548920000000011</v>
          </cell>
          <cell r="BO370">
            <v>2.3904580000000002</v>
          </cell>
          <cell r="BP370">
            <v>1.8840829999999951</v>
          </cell>
          <cell r="BQ370">
            <v>1.8694160000000002</v>
          </cell>
          <cell r="BR370">
            <v>1.6297510000000015</v>
          </cell>
          <cell r="BS370">
            <v>2.1783000000000037</v>
          </cell>
          <cell r="BT370">
            <v>1.6118489999999928</v>
          </cell>
          <cell r="BU370">
            <v>2.0359400000000019</v>
          </cell>
          <cell r="BV370">
            <v>2.0691110000000061</v>
          </cell>
          <cell r="BW370">
            <v>3.3006289999999976</v>
          </cell>
          <cell r="BX370">
            <v>2.2104609999999996</v>
          </cell>
          <cell r="BY370">
            <v>3.5931497500000145</v>
          </cell>
          <cell r="BZ370">
            <v>3.6142000000000012</v>
          </cell>
          <cell r="CA370">
            <v>5.4078000000000008</v>
          </cell>
          <cell r="CB370">
            <v>6.6103999999999994</v>
          </cell>
          <cell r="CC370">
            <v>8.083499999999999</v>
          </cell>
          <cell r="CD370">
            <v>8.7185000000000006</v>
          </cell>
          <cell r="CE370">
            <v>10.623329999999997</v>
          </cell>
          <cell r="CF370">
            <v>11.775499999999997</v>
          </cell>
          <cell r="CG370">
            <v>12.193342999999999</v>
          </cell>
          <cell r="CH370">
            <v>13.229947000000003</v>
          </cell>
          <cell r="CI370">
            <v>14.749276000000005</v>
          </cell>
          <cell r="CJ370">
            <v>16.216647000000002</v>
          </cell>
          <cell r="CK370">
            <v>17.418344999999995</v>
          </cell>
          <cell r="CL370">
            <v>3.6142000000000012</v>
          </cell>
          <cell r="CM370">
            <v>1.7935999999999996</v>
          </cell>
          <cell r="CN370">
            <v>1.2025999999999986</v>
          </cell>
          <cell r="CO370">
            <v>1.4730999999999996</v>
          </cell>
          <cell r="CP370">
            <v>0.63500000000000001</v>
          </cell>
          <cell r="CQ370">
            <v>1.9048299999999991</v>
          </cell>
          <cell r="CR370">
            <v>1.1521699999999999</v>
          </cell>
          <cell r="CS370">
            <v>0.41784300000000041</v>
          </cell>
          <cell r="CT370">
            <v>1.0366040000000036</v>
          </cell>
          <cell r="CU370">
            <v>1.5193290000000022</v>
          </cell>
          <cell r="CV370">
            <v>1.4673709999999947</v>
          </cell>
          <cell r="CW370">
            <v>1.2016979999999973</v>
          </cell>
          <cell r="CX370">
            <v>1.6320519999999998</v>
          </cell>
          <cell r="CY370">
            <v>3.0918000000000019</v>
          </cell>
          <cell r="CZ370">
            <v>4.4700000000000006</v>
          </cell>
          <cell r="DA370">
            <v>5.547299999999999</v>
          </cell>
          <cell r="DB370">
            <v>11.394699999999998</v>
          </cell>
          <cell r="DC370">
            <v>13.715100000000003</v>
          </cell>
          <cell r="DD370">
            <v>16.258099999999995</v>
          </cell>
          <cell r="DE370">
            <v>19.095500000000001</v>
          </cell>
          <cell r="DF370">
            <v>20.796599999999998</v>
          </cell>
          <cell r="DG370">
            <v>24.965</v>
          </cell>
          <cell r="DH370">
            <v>27.388400000000011</v>
          </cell>
          <cell r="DI370">
            <v>30.332799999999999</v>
          </cell>
          <cell r="DJ370">
            <v>1.6320519999999998</v>
          </cell>
          <cell r="DK370">
            <v>1.4597480000000018</v>
          </cell>
          <cell r="DL370">
            <v>1.3781999999999988</v>
          </cell>
          <cell r="DM370">
            <v>1.0772999999999988</v>
          </cell>
          <cell r="DN370">
            <v>5.8474000000000004</v>
          </cell>
          <cell r="DO370">
            <v>2.3204000000000038</v>
          </cell>
          <cell r="DP370">
            <v>2.542999999999993</v>
          </cell>
          <cell r="DQ370">
            <v>2.8374000000000033</v>
          </cell>
          <cell r="DR370">
            <v>1.7010999999999976</v>
          </cell>
          <cell r="DS370">
            <v>4.1684000000000028</v>
          </cell>
          <cell r="DT370">
            <v>2.4234000000000098</v>
          </cell>
          <cell r="DU370">
            <v>2.9443999999999888</v>
          </cell>
          <cell r="DV370">
            <v>0</v>
          </cell>
          <cell r="DW370">
            <v>0</v>
          </cell>
          <cell r="DX370">
            <v>0</v>
          </cell>
          <cell r="DY370">
            <v>0</v>
          </cell>
        </row>
        <row r="371">
          <cell r="A371" t="str">
            <v>CE-ALTCAP-213</v>
          </cell>
          <cell r="B371" t="str">
            <v>CE</v>
          </cell>
          <cell r="C371" t="str">
            <v>ALTCAP</v>
          </cell>
          <cell r="D371">
            <v>213</v>
          </cell>
          <cell r="E371" t="str">
            <v>RD %</v>
          </cell>
          <cell r="F371">
            <v>0.27006082963281142</v>
          </cell>
          <cell r="G371">
            <v>0.27396638472252649</v>
          </cell>
          <cell r="H371">
            <v>0.31175432129287262</v>
          </cell>
          <cell r="I371">
            <v>0.33435708928830199</v>
          </cell>
          <cell r="J371" t="e">
            <v>#DIV/0!</v>
          </cell>
          <cell r="K371" t="e">
            <v>#DIV/0!</v>
          </cell>
          <cell r="L371" t="e">
            <v>#DIV/0!</v>
          </cell>
          <cell r="M371" t="e">
            <v>#DIV/0!</v>
          </cell>
          <cell r="N371" t="e">
            <v>#DIV/0!</v>
          </cell>
          <cell r="O371" t="e">
            <v>#DIV/0!</v>
          </cell>
          <cell r="P371" t="e">
            <v>#DIV/0!</v>
          </cell>
          <cell r="Q371" t="e">
            <v>#DIV/0!</v>
          </cell>
          <cell r="R371">
            <v>0.27006082963281142</v>
          </cell>
          <cell r="S371">
            <v>0.27619213147953259</v>
          </cell>
          <cell r="T371">
            <v>0.39200029846196482</v>
          </cell>
          <cell r="U371">
            <v>0.38968015918535648</v>
          </cell>
          <cell r="V371">
            <v>0.33435708928830199</v>
          </cell>
          <cell r="W371" t="e">
            <v>#DIV/0!</v>
          </cell>
          <cell r="X371" t="e">
            <v>#DIV/0!</v>
          </cell>
          <cell r="Y371" t="e">
            <v>#DIV/0!</v>
          </cell>
          <cell r="Z371" t="e">
            <v>#DIV/0!</v>
          </cell>
          <cell r="AA371" t="e">
            <v>#DIV/0!</v>
          </cell>
          <cell r="AB371" t="e">
            <v>#DIV/0!</v>
          </cell>
          <cell r="AC371" t="e">
            <v>#DIV/0!</v>
          </cell>
          <cell r="AD371">
            <v>0.26083722735136722</v>
          </cell>
          <cell r="AE371">
            <v>0.26458277434934263</v>
          </cell>
          <cell r="AF371">
            <v>0.26663769915166569</v>
          </cell>
          <cell r="AG371">
            <v>0.26698161730821274</v>
          </cell>
          <cell r="AH371">
            <v>0.26791493460048582</v>
          </cell>
          <cell r="AI371">
            <v>0.26728704899622324</v>
          </cell>
          <cell r="AJ371">
            <v>0.2675330333755882</v>
          </cell>
          <cell r="AK371">
            <v>0.26335978900425</v>
          </cell>
          <cell r="AL371">
            <v>0.26410500110548646</v>
          </cell>
          <cell r="AM371">
            <v>0.26489974980910552</v>
          </cell>
          <cell r="AN371">
            <v>0.26491891712529103</v>
          </cell>
          <cell r="AO371">
            <v>0.26442467369248018</v>
          </cell>
          <cell r="AP371">
            <v>0.26083722735136722</v>
          </cell>
          <cell r="AQ371">
            <v>0.26723831577499324</v>
          </cell>
          <cell r="AR371">
            <v>0.26994706708436866</v>
          </cell>
          <cell r="AS371">
            <v>0.26785921709838562</v>
          </cell>
          <cell r="AT371">
            <v>0.27151172116684597</v>
          </cell>
          <cell r="AU371">
            <v>0.26421543720264223</v>
          </cell>
          <cell r="AV371">
            <v>0.26925826139550274</v>
          </cell>
          <cell r="AW371">
            <v>0.18913229192091524</v>
          </cell>
          <cell r="AX371">
            <v>0.26978546404387416</v>
          </cell>
          <cell r="AY371">
            <v>0.2718122900563173</v>
          </cell>
          <cell r="AZ371">
            <v>0.26514035792386381</v>
          </cell>
          <cell r="BA371">
            <v>0.25774632099793099</v>
          </cell>
          <cell r="BB371">
            <v>0.26275928506304735</v>
          </cell>
          <cell r="BC371">
            <v>0.27392198881242713</v>
          </cell>
          <cell r="BD371">
            <v>0.28330690734799568</v>
          </cell>
          <cell r="BE371">
            <v>0.2779713109800318</v>
          </cell>
          <cell r="BF371">
            <v>0.2727716986075005</v>
          </cell>
          <cell r="BG371">
            <v>0.27633686715247829</v>
          </cell>
          <cell r="BH371">
            <v>0.27361610602539427</v>
          </cell>
          <cell r="BI371">
            <v>0.28145175645145343</v>
          </cell>
          <cell r="BJ371">
            <v>0.27855502130394427</v>
          </cell>
          <cell r="BK371">
            <v>0.28763135102896858</v>
          </cell>
          <cell r="BL371">
            <v>0.28422750331739038</v>
          </cell>
          <cell r="BM371">
            <v>0.28794608530778626</v>
          </cell>
          <cell r="BN371">
            <v>0.26275928506304735</v>
          </cell>
          <cell r="BO371">
            <v>0.28964715860899071</v>
          </cell>
          <cell r="BP371">
            <v>0.31444357288293934</v>
          </cell>
          <cell r="BQ371">
            <v>0.25885734858345572</v>
          </cell>
          <cell r="BR371">
            <v>0.24672262928424379</v>
          </cell>
          <cell r="BS371">
            <v>0.29553903345724947</v>
          </cell>
          <cell r="BT371">
            <v>0.25347702570626685</v>
          </cell>
          <cell r="BU371">
            <v>0.35430648205061122</v>
          </cell>
          <cell r="BV371">
            <v>0.25724406552123624</v>
          </cell>
          <cell r="BW371">
            <v>0.3528527411326296</v>
          </cell>
          <cell r="BX371">
            <v>0.254248690777298</v>
          </cell>
          <cell r="BY371">
            <v>0.31581427466733736</v>
          </cell>
          <cell r="BZ371">
            <v>0.30057966916442819</v>
          </cell>
          <cell r="CA371">
            <v>0.32099483587582361</v>
          </cell>
          <cell r="CB371">
            <v>0.31189665097054853</v>
          </cell>
          <cell r="CC371">
            <v>0.31788509182429509</v>
          </cell>
          <cell r="CD371">
            <v>0.28442845165352482</v>
          </cell>
          <cell r="CE371">
            <v>0.28970587790139685</v>
          </cell>
          <cell r="CF371">
            <v>0.28604713778933499</v>
          </cell>
          <cell r="CG371">
            <v>0.27891516695175383</v>
          </cell>
          <cell r="CH371">
            <v>0.27409312569822297</v>
          </cell>
          <cell r="CI371">
            <v>0.27087052399839662</v>
          </cell>
          <cell r="CJ371">
            <v>0.26762923198656974</v>
          </cell>
          <cell r="CK371">
            <v>0.26193410035185655</v>
          </cell>
          <cell r="CL371">
            <v>0.30057966916442819</v>
          </cell>
          <cell r="CM371">
            <v>0.37189242986584825</v>
          </cell>
          <cell r="CN371">
            <v>0.27663783584836199</v>
          </cell>
          <cell r="CO371">
            <v>0.34785586096155657</v>
          </cell>
          <cell r="CP371">
            <v>0.1215613454065126</v>
          </cell>
          <cell r="CQ371">
            <v>0.31659243670453202</v>
          </cell>
          <cell r="CR371">
            <v>0.25621262866280509</v>
          </cell>
          <cell r="CS371">
            <v>0.16381252648742203</v>
          </cell>
          <cell r="CT371">
            <v>0.22777289244968582</v>
          </cell>
          <cell r="CU371">
            <v>0.24571431343866551</v>
          </cell>
          <cell r="CV371">
            <v>0.23889531606797232</v>
          </cell>
          <cell r="CW371">
            <v>0.20349644629959071</v>
          </cell>
          <cell r="CX371">
            <v>0.26692909496583184</v>
          </cell>
          <cell r="CY371">
            <v>0.26506519894035663</v>
          </cell>
          <cell r="CZ371">
            <v>0.26735728982247958</v>
          </cell>
          <cell r="DA371">
            <v>0.26229112882634964</v>
          </cell>
          <cell r="DB371">
            <v>0.38263056625441988</v>
          </cell>
          <cell r="DC371">
            <v>0.38715222889661721</v>
          </cell>
          <cell r="DD371">
            <v>0.38923656665677092</v>
          </cell>
          <cell r="DE371">
            <v>0.39957438438488713</v>
          </cell>
          <cell r="DF371">
            <v>0.38371668222695382</v>
          </cell>
          <cell r="DG371">
            <v>0.396441003099751</v>
          </cell>
          <cell r="DH371">
            <v>0.39389973450843807</v>
          </cell>
          <cell r="DI371">
            <v>0.39439344688597061</v>
          </cell>
          <cell r="DJ371">
            <v>0.26692909496583184</v>
          </cell>
          <cell r="DK371">
            <v>0.26301187613533566</v>
          </cell>
          <cell r="DL371">
            <v>0.27264634315218872</v>
          </cell>
          <cell r="DM371">
            <v>0.24317186582998487</v>
          </cell>
          <cell r="DN371">
            <v>0.67752737384856032</v>
          </cell>
          <cell r="DO371">
            <v>0.41100306427900934</v>
          </cell>
          <cell r="DP371">
            <v>0.4008764739264763</v>
          </cell>
          <cell r="DQ371">
            <v>0.47129758820011997</v>
          </cell>
          <cell r="DR371">
            <v>0.26545675852813544</v>
          </cell>
          <cell r="DS371">
            <v>0.47503133903133943</v>
          </cell>
          <cell r="DT371">
            <v>0.36949958832677826</v>
          </cell>
          <cell r="DU371">
            <v>0.39904588946412495</v>
          </cell>
          <cell r="DV371" t="e">
            <v>#DIV/0!</v>
          </cell>
          <cell r="DW371" t="e">
            <v>#DIV/0!</v>
          </cell>
          <cell r="DX371" t="e">
            <v>#DIV/0!</v>
          </cell>
          <cell r="DY371" t="e">
            <v>#DIV/0!</v>
          </cell>
        </row>
        <row r="372">
          <cell r="A372" t="str">
            <v>CE-ALTCAP-220</v>
          </cell>
          <cell r="B372" t="str">
            <v>CE</v>
          </cell>
          <cell r="C372" t="str">
            <v>ALTCAP</v>
          </cell>
          <cell r="D372">
            <v>220</v>
          </cell>
          <cell r="E372" t="str">
            <v>Spese Generali</v>
          </cell>
          <cell r="F372">
            <v>-0.30973400000000001</v>
          </cell>
          <cell r="G372">
            <v>-0.7992849999999998</v>
          </cell>
          <cell r="H372">
            <v>-1.086266</v>
          </cell>
          <cell r="I372">
            <v>-1.5045500000000001</v>
          </cell>
          <cell r="R372">
            <v>-0.30973400000000001</v>
          </cell>
          <cell r="S372">
            <v>-0.48955099999999979</v>
          </cell>
          <cell r="T372">
            <v>-0.28698100000000015</v>
          </cell>
          <cell r="U372">
            <v>-0.4182840000000001</v>
          </cell>
          <cell r="V372">
            <v>1.5045500000000001</v>
          </cell>
          <cell r="W372">
            <v>0</v>
          </cell>
          <cell r="X372">
            <v>0</v>
          </cell>
          <cell r="Y372">
            <v>0</v>
          </cell>
          <cell r="Z372">
            <v>0</v>
          </cell>
          <cell r="AA372">
            <v>0</v>
          </cell>
          <cell r="AB372">
            <v>0</v>
          </cell>
          <cell r="AC372">
            <v>0</v>
          </cell>
          <cell r="AD372">
            <v>-0.28420000000000001</v>
          </cell>
          <cell r="AE372">
            <v>-0.64219999999999999</v>
          </cell>
          <cell r="AF372">
            <v>-0.98920000000000008</v>
          </cell>
          <cell r="AG372">
            <v>-1.3595999999999999</v>
          </cell>
          <cell r="AH372">
            <v>-1.6822000000000001</v>
          </cell>
          <cell r="AI372">
            <v>-1.9887000000000001</v>
          </cell>
          <cell r="AJ372">
            <v>-2.2743000000000002</v>
          </cell>
          <cell r="AK372">
            <v>-2.411</v>
          </cell>
          <cell r="AL372">
            <v>-2.7056</v>
          </cell>
          <cell r="AM372">
            <v>-3.0154000000000001</v>
          </cell>
          <cell r="AN372">
            <v>-3.2726999999999999</v>
          </cell>
          <cell r="AO372">
            <v>-3.5065999999999997</v>
          </cell>
          <cell r="AP372">
            <v>-0.28420000000000001</v>
          </cell>
          <cell r="AQ372">
            <v>-0.35799999999999998</v>
          </cell>
          <cell r="AR372">
            <v>-0.34700000000000009</v>
          </cell>
          <cell r="AS372">
            <v>-0.37039999999999984</v>
          </cell>
          <cell r="AT372">
            <v>-0.32260000000000022</v>
          </cell>
          <cell r="AU372">
            <v>-0.30649999999999999</v>
          </cell>
          <cell r="AV372">
            <v>-0.28560000000000008</v>
          </cell>
          <cell r="AW372">
            <v>-0.13669999999999982</v>
          </cell>
          <cell r="AX372">
            <v>-0.29459999999999997</v>
          </cell>
          <cell r="AY372">
            <v>-0.30980000000000008</v>
          </cell>
          <cell r="AZ372">
            <v>-0.25729999999999986</v>
          </cell>
          <cell r="BA372">
            <v>-0.23389999999999977</v>
          </cell>
          <cell r="BB372">
            <v>-0.31559199999999998</v>
          </cell>
          <cell r="BC372">
            <v>-0.51972399999999996</v>
          </cell>
          <cell r="BD372">
            <v>-0.71473600000000004</v>
          </cell>
          <cell r="BE372">
            <v>-0.95472400000000002</v>
          </cell>
          <cell r="BF372">
            <v>-1.1695</v>
          </cell>
          <cell r="BG372">
            <v>-1.4069</v>
          </cell>
          <cell r="BH372">
            <v>-1.63327</v>
          </cell>
          <cell r="BI372">
            <v>-1.81257</v>
          </cell>
          <cell r="BJ372">
            <v>-2.0905999999999998</v>
          </cell>
          <cell r="BK372">
            <v>-2.362778</v>
          </cell>
          <cell r="BL372">
            <v>-2.6622409999999999</v>
          </cell>
          <cell r="BM372">
            <v>-3.242553</v>
          </cell>
          <cell r="BN372">
            <v>-0.31559199999999998</v>
          </cell>
          <cell r="BO372">
            <v>-0.20413199999999998</v>
          </cell>
          <cell r="BP372">
            <v>-0.19501200000000007</v>
          </cell>
          <cell r="BQ372">
            <v>-0.23998799999999998</v>
          </cell>
          <cell r="BR372">
            <v>-0.21477599999999997</v>
          </cell>
          <cell r="BS372">
            <v>-0.23740000000000006</v>
          </cell>
          <cell r="BT372">
            <v>-0.22636999999999996</v>
          </cell>
          <cell r="BU372">
            <v>-0.17930000000000001</v>
          </cell>
          <cell r="BV372">
            <v>-0.27802999999999978</v>
          </cell>
          <cell r="BW372">
            <v>-0.27217800000000025</v>
          </cell>
          <cell r="BX372">
            <v>-0.29946299999999981</v>
          </cell>
          <cell r="BY372">
            <v>-0.58031200000000016</v>
          </cell>
          <cell r="BZ372">
            <v>-0.50970000000000004</v>
          </cell>
          <cell r="CA372">
            <v>-0.94540000000000002</v>
          </cell>
          <cell r="CB372">
            <v>-1.3320000000000001</v>
          </cell>
          <cell r="CC372">
            <v>-1.6923999999999999</v>
          </cell>
          <cell r="CD372">
            <v>-0.94430000000000003</v>
          </cell>
          <cell r="CE372">
            <v>-1.1219680000000001</v>
          </cell>
          <cell r="CF372">
            <v>-1.275609</v>
          </cell>
          <cell r="CG372">
            <v>-1.3779650000000001</v>
          </cell>
          <cell r="CH372">
            <v>-1.5397730000000001</v>
          </cell>
          <cell r="CI372">
            <v>-1.7303869999999999</v>
          </cell>
          <cell r="CJ372">
            <v>-1.912436</v>
          </cell>
          <cell r="CK372">
            <v>-2.1110410000000002</v>
          </cell>
          <cell r="CL372">
            <v>-0.50970000000000004</v>
          </cell>
          <cell r="CM372">
            <v>-0.43569999999999998</v>
          </cell>
          <cell r="CN372">
            <v>-0.38660000000000005</v>
          </cell>
          <cell r="CO372">
            <v>-0.36039999999999983</v>
          </cell>
          <cell r="CP372">
            <v>0.74809999999999988</v>
          </cell>
          <cell r="CQ372">
            <v>-0.17766800000000005</v>
          </cell>
          <cell r="CR372">
            <v>-0.15364099999999992</v>
          </cell>
          <cell r="CS372">
            <v>-0.10235600000000011</v>
          </cell>
          <cell r="CT372">
            <v>-0.16180799999999995</v>
          </cell>
          <cell r="CU372">
            <v>-0.19061399999999984</v>
          </cell>
          <cell r="CV372">
            <v>-0.18204900000000013</v>
          </cell>
          <cell r="CW372">
            <v>-0.19860500000000014</v>
          </cell>
          <cell r="CX372">
            <v>-0.43805300000000003</v>
          </cell>
          <cell r="CY372">
            <v>-0.78339999999999999</v>
          </cell>
          <cell r="CZ372">
            <v>-1.1637</v>
          </cell>
          <cell r="DA372">
            <v>-1.5147999999999999</v>
          </cell>
          <cell r="DB372">
            <v>-1.6536</v>
          </cell>
          <cell r="DC372">
            <v>-1.9366000000000001</v>
          </cell>
          <cell r="DD372">
            <v>-2.2513000000000001</v>
          </cell>
          <cell r="DE372">
            <v>-2.5434999999999999</v>
          </cell>
          <cell r="DF372">
            <v>-2.8563999999999998</v>
          </cell>
          <cell r="DG372">
            <v>-3.2347000000000001</v>
          </cell>
          <cell r="DH372">
            <v>-3.6053999999999999</v>
          </cell>
          <cell r="DI372">
            <v>-3.9441999999999999</v>
          </cell>
          <cell r="DJ372">
            <v>-0.43805300000000003</v>
          </cell>
          <cell r="DK372">
            <v>-0.34534699999999996</v>
          </cell>
          <cell r="DL372">
            <v>-0.38029999999999997</v>
          </cell>
          <cell r="DM372">
            <v>-0.35109999999999997</v>
          </cell>
          <cell r="DN372">
            <v>-0.13880000000000003</v>
          </cell>
          <cell r="DO372">
            <v>-0.28300000000000014</v>
          </cell>
          <cell r="DP372">
            <v>-0.31469999999999998</v>
          </cell>
          <cell r="DQ372">
            <v>-0.29219999999999979</v>
          </cell>
          <cell r="DR372">
            <v>-0.31289999999999996</v>
          </cell>
          <cell r="DS372">
            <v>-0.3783000000000003</v>
          </cell>
          <cell r="DT372">
            <v>-0.37069999999999981</v>
          </cell>
          <cell r="DU372">
            <v>-0.33879999999999999</v>
          </cell>
        </row>
        <row r="373">
          <cell r="A373" t="str">
            <v>CE-ALTCAP-230</v>
          </cell>
          <cell r="B373" t="str">
            <v>CE</v>
          </cell>
          <cell r="C373" t="str">
            <v>ALTCAP</v>
          </cell>
          <cell r="D373">
            <v>230</v>
          </cell>
          <cell r="E373" t="str">
            <v>Risultato Operativo pre IAS</v>
          </cell>
          <cell r="F373">
            <v>1.6141780000000003</v>
          </cell>
          <cell r="G373">
            <v>4.5771925000000007</v>
          </cell>
          <cell r="H373">
            <v>7.9127821099999966</v>
          </cell>
          <cell r="I373">
            <v>12.090156529999989</v>
          </cell>
          <cell r="J373">
            <v>0</v>
          </cell>
          <cell r="K373">
            <v>0</v>
          </cell>
          <cell r="L373">
            <v>0</v>
          </cell>
          <cell r="M373">
            <v>0</v>
          </cell>
          <cell r="N373">
            <v>0</v>
          </cell>
          <cell r="O373">
            <v>0</v>
          </cell>
          <cell r="P373">
            <v>0</v>
          </cell>
          <cell r="Q373">
            <v>0</v>
          </cell>
          <cell r="R373">
            <v>1.6141780000000003</v>
          </cell>
          <cell r="S373">
            <v>2.9630145000000003</v>
          </cell>
          <cell r="T373">
            <v>3.3355896099999951</v>
          </cell>
          <cell r="U373">
            <v>4.1773744199999925</v>
          </cell>
          <cell r="V373">
            <v>-12.090156529999989</v>
          </cell>
          <cell r="W373">
            <v>0</v>
          </cell>
          <cell r="X373">
            <v>0</v>
          </cell>
          <cell r="Y373">
            <v>0</v>
          </cell>
          <cell r="Z373">
            <v>0</v>
          </cell>
          <cell r="AA373">
            <v>0</v>
          </cell>
          <cell r="AB373">
            <v>0</v>
          </cell>
          <cell r="AC373">
            <v>0</v>
          </cell>
          <cell r="AD373">
            <v>1.3290000000000008</v>
          </cell>
          <cell r="AE373">
            <v>3.3022</v>
          </cell>
          <cell r="AF373">
            <v>5.4541000000000004</v>
          </cell>
          <cell r="AG373">
            <v>7.6203000000000038</v>
          </cell>
          <cell r="AH373">
            <v>9.6674000000000007</v>
          </cell>
          <cell r="AI373">
            <v>11.648900000000001</v>
          </cell>
          <cell r="AJ373">
            <v>13.322100000000004</v>
          </cell>
          <cell r="AK373">
            <v>13.805299999999994</v>
          </cell>
          <cell r="AL373">
            <v>15.690000000000008</v>
          </cell>
          <cell r="AM373">
            <v>17.556899999999999</v>
          </cell>
          <cell r="AN373">
            <v>19.081900000000008</v>
          </cell>
          <cell r="AO373">
            <v>20.457599999999985</v>
          </cell>
          <cell r="AP373">
            <v>1.3290000000000008</v>
          </cell>
          <cell r="AQ373">
            <v>1.9731999999999981</v>
          </cell>
          <cell r="AR373">
            <v>2.1519000000000008</v>
          </cell>
          <cell r="AS373">
            <v>2.1662000000000026</v>
          </cell>
          <cell r="AT373">
            <v>2.0470999999999968</v>
          </cell>
          <cell r="AU373">
            <v>1.981500000000002</v>
          </cell>
          <cell r="AV373">
            <v>1.6732000000000029</v>
          </cell>
          <cell r="AW373">
            <v>0.48319999999999186</v>
          </cell>
          <cell r="AX373">
            <v>1.8847000000000129</v>
          </cell>
          <cell r="AY373">
            <v>1.8668999999999905</v>
          </cell>
          <cell r="AZ373">
            <v>1.5250000000000083</v>
          </cell>
          <cell r="BA373">
            <v>1.3756999999999762</v>
          </cell>
          <cell r="BB373">
            <v>2.739300000000001</v>
          </cell>
          <cell r="BC373">
            <v>4.9256260000000012</v>
          </cell>
          <cell r="BD373">
            <v>6.6146969999999961</v>
          </cell>
          <cell r="BE373">
            <v>8.244124999999995</v>
          </cell>
          <cell r="BF373">
            <v>9.6590999999999987</v>
          </cell>
          <cell r="BG373">
            <v>11.600000000000001</v>
          </cell>
          <cell r="BH373">
            <v>12.985478999999994</v>
          </cell>
          <cell r="BI373">
            <v>14.842118999999993</v>
          </cell>
          <cell r="BJ373">
            <v>16.633200000000006</v>
          </cell>
          <cell r="BK373">
            <v>19.661651000000003</v>
          </cell>
          <cell r="BL373">
            <v>21.572648999999998</v>
          </cell>
          <cell r="BM373">
            <v>24.585486750000012</v>
          </cell>
          <cell r="BN373">
            <v>2.739300000000001</v>
          </cell>
          <cell r="BO373">
            <v>2.1863260000000002</v>
          </cell>
          <cell r="BP373">
            <v>1.6890709999999949</v>
          </cell>
          <cell r="BQ373">
            <v>1.6294280000000003</v>
          </cell>
          <cell r="BR373">
            <v>1.4149750000000014</v>
          </cell>
          <cell r="BS373">
            <v>1.9409000000000036</v>
          </cell>
          <cell r="BT373">
            <v>1.3854789999999928</v>
          </cell>
          <cell r="BU373">
            <v>1.8566400000000018</v>
          </cell>
          <cell r="BV373">
            <v>1.7910810000000064</v>
          </cell>
          <cell r="BW373">
            <v>3.0284509999999973</v>
          </cell>
          <cell r="BX373">
            <v>1.9109979999999998</v>
          </cell>
          <cell r="BY373">
            <v>3.0128377500000143</v>
          </cell>
          <cell r="BZ373">
            <v>3.1045000000000011</v>
          </cell>
          <cell r="CA373">
            <v>4.4624000000000006</v>
          </cell>
          <cell r="CB373">
            <v>5.2783999999999995</v>
          </cell>
          <cell r="CC373">
            <v>6.3910999999999989</v>
          </cell>
          <cell r="CD373">
            <v>7.7742000000000004</v>
          </cell>
          <cell r="CE373">
            <v>9.5013619999999968</v>
          </cell>
          <cell r="CF373">
            <v>10.499890999999998</v>
          </cell>
          <cell r="CG373">
            <v>10.815377999999999</v>
          </cell>
          <cell r="CH373">
            <v>11.690174000000003</v>
          </cell>
          <cell r="CI373">
            <v>13.018889000000005</v>
          </cell>
          <cell r="CJ373">
            <v>14.304211000000002</v>
          </cell>
          <cell r="CK373">
            <v>15.307303999999995</v>
          </cell>
          <cell r="CL373">
            <v>3.1045000000000011</v>
          </cell>
          <cell r="CM373">
            <v>1.3578999999999997</v>
          </cell>
          <cell r="CN373">
            <v>0.8159999999999985</v>
          </cell>
          <cell r="CO373">
            <v>1.1126999999999998</v>
          </cell>
          <cell r="CP373">
            <v>1.3830999999999998</v>
          </cell>
          <cell r="CQ373">
            <v>1.727161999999999</v>
          </cell>
          <cell r="CR373">
            <v>0.998529</v>
          </cell>
          <cell r="CS373">
            <v>0.31548700000000029</v>
          </cell>
          <cell r="CT373">
            <v>0.87479600000000368</v>
          </cell>
          <cell r="CU373">
            <v>1.3287150000000023</v>
          </cell>
          <cell r="CV373">
            <v>1.2853219999999945</v>
          </cell>
          <cell r="CW373">
            <v>1.0030929999999971</v>
          </cell>
          <cell r="CX373">
            <v>1.1939989999999998</v>
          </cell>
          <cell r="CY373">
            <v>2.308400000000002</v>
          </cell>
          <cell r="CZ373">
            <v>3.3063000000000007</v>
          </cell>
          <cell r="DA373">
            <v>4.0324999999999989</v>
          </cell>
          <cell r="DB373">
            <v>9.7410999999999994</v>
          </cell>
          <cell r="DC373">
            <v>11.778500000000003</v>
          </cell>
          <cell r="DD373">
            <v>14.006799999999995</v>
          </cell>
          <cell r="DE373">
            <v>16.552</v>
          </cell>
          <cell r="DF373">
            <v>17.940199999999997</v>
          </cell>
          <cell r="DG373">
            <v>21.7303</v>
          </cell>
          <cell r="DH373">
            <v>23.783000000000012</v>
          </cell>
          <cell r="DI373">
            <v>26.3886</v>
          </cell>
          <cell r="DJ373">
            <v>1.1939989999999998</v>
          </cell>
          <cell r="DK373">
            <v>1.1144010000000018</v>
          </cell>
          <cell r="DL373">
            <v>0.99789999999999879</v>
          </cell>
          <cell r="DM373">
            <v>0.72619999999999885</v>
          </cell>
          <cell r="DN373">
            <v>5.7086000000000006</v>
          </cell>
          <cell r="DO373">
            <v>2.0374000000000034</v>
          </cell>
          <cell r="DP373">
            <v>2.2282999999999928</v>
          </cell>
          <cell r="DQ373">
            <v>2.5452000000000035</v>
          </cell>
          <cell r="DR373">
            <v>1.3881999999999977</v>
          </cell>
          <cell r="DS373">
            <v>3.7901000000000025</v>
          </cell>
          <cell r="DT373">
            <v>2.05270000000001</v>
          </cell>
          <cell r="DU373">
            <v>2.6055999999999888</v>
          </cell>
          <cell r="DV373">
            <v>0</v>
          </cell>
          <cell r="DW373">
            <v>0</v>
          </cell>
          <cell r="DX373">
            <v>0</v>
          </cell>
          <cell r="DY373">
            <v>0</v>
          </cell>
        </row>
        <row r="374">
          <cell r="A374" t="str">
            <v>CE-ALTCAP-240</v>
          </cell>
          <cell r="B374" t="str">
            <v>CE</v>
          </cell>
          <cell r="C374" t="str">
            <v>ALTCAP</v>
          </cell>
          <cell r="D374">
            <v>240</v>
          </cell>
          <cell r="E374" t="str">
            <v>RO % pre-IAS</v>
          </cell>
          <cell r="F374">
            <v>0.22658325841048463</v>
          </cell>
          <cell r="G374">
            <v>0.23323763214931389</v>
          </cell>
          <cell r="H374">
            <v>0.27412277232968751</v>
          </cell>
          <cell r="I374">
            <v>0.29735320416738387</v>
          </cell>
          <cell r="J374" t="e">
            <v>#DIV/0!</v>
          </cell>
          <cell r="K374" t="e">
            <v>#DIV/0!</v>
          </cell>
          <cell r="L374" t="e">
            <v>#DIV/0!</v>
          </cell>
          <cell r="M374" t="e">
            <v>#DIV/0!</v>
          </cell>
          <cell r="N374" t="e">
            <v>#DIV/0!</v>
          </cell>
          <cell r="O374" t="e">
            <v>#DIV/0!</v>
          </cell>
          <cell r="P374" t="e">
            <v>#DIV/0!</v>
          </cell>
          <cell r="Q374" t="e">
            <v>#DIV/0!</v>
          </cell>
          <cell r="R374">
            <v>0.22658325841048463</v>
          </cell>
          <cell r="S374">
            <v>0.23702991018121497</v>
          </cell>
          <cell r="T374">
            <v>0.3609459313386934</v>
          </cell>
          <cell r="U374">
            <v>0.35421255894001713</v>
          </cell>
          <cell r="V374">
            <v>0.29735320416738387</v>
          </cell>
          <cell r="W374" t="e">
            <v>#DIV/0!</v>
          </cell>
          <cell r="X374" t="e">
            <v>#DIV/0!</v>
          </cell>
          <cell r="Y374" t="e">
            <v>#DIV/0!</v>
          </cell>
          <cell r="Z374" t="e">
            <v>#DIV/0!</v>
          </cell>
          <cell r="AA374" t="e">
            <v>#DIV/0!</v>
          </cell>
          <cell r="AB374" t="e">
            <v>#DIV/0!</v>
          </cell>
          <cell r="AC374" t="e">
            <v>#DIV/0!</v>
          </cell>
          <cell r="AD374">
            <v>0.21488511973094909</v>
          </cell>
          <cell r="AE374">
            <v>0.22150523209015294</v>
          </cell>
          <cell r="AF374">
            <v>0.2257024622387751</v>
          </cell>
          <cell r="AG374">
            <v>0.22655931785139849</v>
          </cell>
          <cell r="AH374">
            <v>0.22820547321110321</v>
          </cell>
          <cell r="AI374">
            <v>0.22830997426615424</v>
          </cell>
          <cell r="AJ374">
            <v>0.22852080120623502</v>
          </cell>
          <cell r="AK374">
            <v>0.22420409681248946</v>
          </cell>
          <cell r="AL374">
            <v>0.22526079428477913</v>
          </cell>
          <cell r="AM374">
            <v>0.22607187419119323</v>
          </cell>
          <cell r="AN374">
            <v>0.22613494693231331</v>
          </cell>
          <cell r="AO374">
            <v>0.22573230921671836</v>
          </cell>
          <cell r="AP374">
            <v>0.21488511973094909</v>
          </cell>
          <cell r="AQ374">
            <v>0.22619880091249853</v>
          </cell>
          <cell r="AR374">
            <v>0.23246192070865301</v>
          </cell>
          <cell r="AS374">
            <v>0.22874581568971181</v>
          </cell>
          <cell r="AT374">
            <v>0.23454937097550332</v>
          </cell>
          <cell r="AU374">
            <v>0.22882119266478831</v>
          </cell>
          <cell r="AV374">
            <v>0.22999945015670578</v>
          </cell>
          <cell r="AW374">
            <v>0.14742494508176468</v>
          </cell>
          <cell r="AX374">
            <v>0.23331558944775391</v>
          </cell>
          <cell r="AY374">
            <v>0.23312645945979621</v>
          </cell>
          <cell r="AZ374">
            <v>0.22686362892548545</v>
          </cell>
          <cell r="BA374">
            <v>0.22029175807458551</v>
          </cell>
          <cell r="BB374">
            <v>0.23561438819218669</v>
          </cell>
          <cell r="BC374">
            <v>0.24777787838544815</v>
          </cell>
          <cell r="BD374">
            <v>0.25567998917707069</v>
          </cell>
          <cell r="BE374">
            <v>0.24912141009524719</v>
          </cell>
          <cell r="BF374">
            <v>0.24331207303065108</v>
          </cell>
          <cell r="BG374">
            <v>0.24644670589984918</v>
          </cell>
          <cell r="BH374">
            <v>0.24304652873200921</v>
          </cell>
          <cell r="BI374">
            <v>0.25082068251238371</v>
          </cell>
          <cell r="BJ374">
            <v>0.24745304801123522</v>
          </cell>
          <cell r="BK374">
            <v>0.2567742955147701</v>
          </cell>
          <cell r="BL374">
            <v>0.25300466250155862</v>
          </cell>
          <cell r="BM374">
            <v>0.25439429901090854</v>
          </cell>
          <cell r="BN374">
            <v>0.23561438819218669</v>
          </cell>
          <cell r="BO374">
            <v>0.26491288016478859</v>
          </cell>
          <cell r="BP374">
            <v>0.28189709269334684</v>
          </cell>
          <cell r="BQ374">
            <v>0.22562629815281518</v>
          </cell>
          <cell r="BR374">
            <v>0.21420839893423774</v>
          </cell>
          <cell r="BS374">
            <v>0.26332998670393221</v>
          </cell>
          <cell r="BT374">
            <v>0.2178784092669305</v>
          </cell>
          <cell r="BU374">
            <v>0.32310362134171283</v>
          </cell>
          <cell r="BV374">
            <v>0.22267773846731354</v>
          </cell>
          <cell r="BW374">
            <v>0.32375563467928475</v>
          </cell>
          <cell r="BX374">
            <v>0.21980425783491994</v>
          </cell>
          <cell r="BY374">
            <v>0.26480865950733706</v>
          </cell>
          <cell r="BZ374">
            <v>0.25818980214735415</v>
          </cell>
          <cell r="CA374">
            <v>0.26487801982548825</v>
          </cell>
          <cell r="CB374">
            <v>0.24904926819601589</v>
          </cell>
          <cell r="CC374">
            <v>0.2513311573400448</v>
          </cell>
          <cell r="CD374">
            <v>0.25362203003324341</v>
          </cell>
          <cell r="CE374">
            <v>0.25910900061176406</v>
          </cell>
          <cell r="CF374">
            <v>0.25506040233111105</v>
          </cell>
          <cell r="CG374">
            <v>0.2473950712709653</v>
          </cell>
          <cell r="CH374">
            <v>0.2421926808638083</v>
          </cell>
          <cell r="CI374">
            <v>0.23909195850067227</v>
          </cell>
          <cell r="CJ374">
            <v>0.23606760411716693</v>
          </cell>
          <cell r="CK374">
            <v>0.23018862596029505</v>
          </cell>
          <cell r="CL374">
            <v>0.25818980214735415</v>
          </cell>
          <cell r="CM374">
            <v>0.28155259283833367</v>
          </cell>
          <cell r="CN374">
            <v>0.18770702981229273</v>
          </cell>
          <cell r="CO374">
            <v>0.26275148767356188</v>
          </cell>
          <cell r="CP374">
            <v>0.26477401075865759</v>
          </cell>
          <cell r="CQ374">
            <v>0.28706311122959682</v>
          </cell>
          <cell r="CR374">
            <v>0.22204686798479578</v>
          </cell>
          <cell r="CS374">
            <v>0.12368454788984694</v>
          </cell>
          <cell r="CT374">
            <v>0.19221883691690897</v>
          </cell>
          <cell r="CU374">
            <v>0.21488716004279293</v>
          </cell>
          <cell r="CV374">
            <v>0.20925683105303167</v>
          </cell>
          <cell r="CW374">
            <v>0.16986452570279323</v>
          </cell>
          <cell r="CX374">
            <v>0.19528365055776914</v>
          </cell>
          <cell r="CY374">
            <v>0.19790300318064538</v>
          </cell>
          <cell r="CZ374">
            <v>0.19775467725728507</v>
          </cell>
          <cell r="DA374">
            <v>0.19066734753704592</v>
          </cell>
          <cell r="DB374">
            <v>0.32710318033304342</v>
          </cell>
          <cell r="DC374">
            <v>0.3324855471749244</v>
          </cell>
          <cell r="DD374">
            <v>0.33533800024898719</v>
          </cell>
          <cell r="DE374">
            <v>0.3463515074409495</v>
          </cell>
          <cell r="DF374">
            <v>0.33101343596972566</v>
          </cell>
          <cell r="DG374">
            <v>0.34507438132018903</v>
          </cell>
          <cell r="DH374">
            <v>0.34204690255050252</v>
          </cell>
          <cell r="DI374">
            <v>0.34311012872188273</v>
          </cell>
          <cell r="DJ374">
            <v>0.19528365055776914</v>
          </cell>
          <cell r="DK374">
            <v>0.20078855924248179</v>
          </cell>
          <cell r="DL374">
            <v>0.19741241171932161</v>
          </cell>
          <cell r="DM374">
            <v>0.1639203647690847</v>
          </cell>
          <cell r="DN374">
            <v>0.66144487573141764</v>
          </cell>
          <cell r="DO374">
            <v>0.36087641922170904</v>
          </cell>
          <cell r="DP374">
            <v>0.35126741913109188</v>
          </cell>
          <cell r="DQ374">
            <v>0.42276260713573893</v>
          </cell>
          <cell r="DR374">
            <v>0.21662869448519045</v>
          </cell>
          <cell r="DS374">
            <v>0.43192022792022827</v>
          </cell>
          <cell r="DT374">
            <v>0.31297837953221852</v>
          </cell>
          <cell r="DU374">
            <v>0.35312931992518792</v>
          </cell>
        </row>
        <row r="375">
          <cell r="A375" t="str">
            <v>CE-ALTCAP-250</v>
          </cell>
          <cell r="B375" t="str">
            <v>CE</v>
          </cell>
          <cell r="C375" t="str">
            <v>ALTCAP</v>
          </cell>
          <cell r="D375">
            <v>250</v>
          </cell>
          <cell r="E375" t="str">
            <v>Poste Straordinarie</v>
          </cell>
          <cell r="F375">
            <v>-3.6288000000000001E-2</v>
          </cell>
          <cell r="G375">
            <v>-0.19376400000000002</v>
          </cell>
          <cell r="H375">
            <v>-0.23220299999999999</v>
          </cell>
          <cell r="I375">
            <v>-0.28426200000000001</v>
          </cell>
          <cell r="R375">
            <v>-3.6288000000000001E-2</v>
          </cell>
          <cell r="S375">
            <v>-0.157476</v>
          </cell>
          <cell r="T375">
            <v>-3.8438999999999973E-2</v>
          </cell>
          <cell r="U375">
            <v>-5.2059000000000022E-2</v>
          </cell>
          <cell r="V375">
            <v>0.28426200000000001</v>
          </cell>
          <cell r="W375">
            <v>0</v>
          </cell>
          <cell r="X375">
            <v>0</v>
          </cell>
          <cell r="Y375">
            <v>0</v>
          </cell>
          <cell r="Z375">
            <v>0</v>
          </cell>
          <cell r="AA375">
            <v>0</v>
          </cell>
          <cell r="AB375">
            <v>0</v>
          </cell>
          <cell r="AC375">
            <v>0</v>
          </cell>
          <cell r="AD375">
            <v>-3.5000000000000003E-2</v>
          </cell>
          <cell r="AE375">
            <v>-8.1599999999999992E-2</v>
          </cell>
          <cell r="AF375">
            <v>-0.12819999999999998</v>
          </cell>
          <cell r="AG375">
            <v>-0.17419999999999999</v>
          </cell>
          <cell r="AH375">
            <v>-0.216</v>
          </cell>
          <cell r="AI375">
            <v>-0.25660000000000005</v>
          </cell>
          <cell r="AJ375">
            <v>-0.29160000000000003</v>
          </cell>
          <cell r="AK375">
            <v>-0.31469999999999998</v>
          </cell>
          <cell r="AL375">
            <v>-0.35270000000000001</v>
          </cell>
          <cell r="AM375">
            <v>-0.38869999999999999</v>
          </cell>
          <cell r="AN375">
            <v>-0.42160000000000003</v>
          </cell>
          <cell r="AO375">
            <v>-0.45330000000000004</v>
          </cell>
          <cell r="AP375">
            <v>-3.5000000000000003E-2</v>
          </cell>
          <cell r="AQ375">
            <v>-4.6599999999999989E-2</v>
          </cell>
          <cell r="AR375">
            <v>-4.6599999999999989E-2</v>
          </cell>
          <cell r="AS375">
            <v>-4.6000000000000013E-2</v>
          </cell>
          <cell r="AT375">
            <v>-4.1800000000000004E-2</v>
          </cell>
          <cell r="AU375">
            <v>-4.0600000000000053E-2</v>
          </cell>
          <cell r="AV375">
            <v>-3.4999999999999976E-2</v>
          </cell>
          <cell r="AW375">
            <v>-2.3099999999999954E-2</v>
          </cell>
          <cell r="AX375">
            <v>-3.8000000000000034E-2</v>
          </cell>
          <cell r="AY375">
            <v>-3.5999999999999976E-2</v>
          </cell>
          <cell r="AZ375">
            <v>-3.290000000000004E-2</v>
          </cell>
          <cell r="BA375">
            <v>-3.1700000000000006E-2</v>
          </cell>
          <cell r="BB375">
            <v>0</v>
          </cell>
          <cell r="BC375">
            <v>-8.2820000000000005E-2</v>
          </cell>
          <cell r="BD375">
            <v>-0.105585</v>
          </cell>
          <cell r="BE375">
            <v>-0.18884000000000001</v>
          </cell>
          <cell r="BF375">
            <v>-0.21959999999999999</v>
          </cell>
          <cell r="BG375">
            <v>-0.2485</v>
          </cell>
          <cell r="BH375">
            <v>-0.278339</v>
          </cell>
          <cell r="BI375">
            <v>-0.30988199999999999</v>
          </cell>
          <cell r="BJ375">
            <v>-0.34520000000000001</v>
          </cell>
          <cell r="BK375">
            <v>-0.37959199999999998</v>
          </cell>
          <cell r="BL375">
            <v>-0.42068</v>
          </cell>
          <cell r="BM375">
            <v>-0.504162</v>
          </cell>
          <cell r="BN375">
            <v>0</v>
          </cell>
          <cell r="BO375">
            <v>-8.2820000000000005E-2</v>
          </cell>
          <cell r="BP375">
            <v>-2.2764999999999994E-2</v>
          </cell>
          <cell r="BQ375">
            <v>-8.325500000000001E-2</v>
          </cell>
          <cell r="BR375">
            <v>-3.0759999999999982E-2</v>
          </cell>
          <cell r="BS375">
            <v>-2.8900000000000009E-2</v>
          </cell>
          <cell r="BT375">
            <v>-2.9839000000000004E-2</v>
          </cell>
          <cell r="BU375">
            <v>-3.1542999999999988E-2</v>
          </cell>
          <cell r="BV375">
            <v>-3.5318000000000016E-2</v>
          </cell>
          <cell r="BW375">
            <v>-3.4391999999999978E-2</v>
          </cell>
          <cell r="BX375">
            <v>-4.1088000000000013E-2</v>
          </cell>
          <cell r="BY375">
            <v>-8.3482000000000001E-2</v>
          </cell>
          <cell r="BZ375">
            <v>0</v>
          </cell>
          <cell r="CA375">
            <v>0</v>
          </cell>
          <cell r="CB375">
            <v>0</v>
          </cell>
          <cell r="CC375">
            <v>0</v>
          </cell>
          <cell r="CD375">
            <v>-0.1605</v>
          </cell>
          <cell r="CE375">
            <v>-0.18838299999999999</v>
          </cell>
          <cell r="CF375">
            <v>-0.21202499999999999</v>
          </cell>
          <cell r="CG375">
            <v>-0.23156499999999999</v>
          </cell>
          <cell r="CH375">
            <v>-0.25620300000000001</v>
          </cell>
          <cell r="CI375">
            <v>-0.28726499999999999</v>
          </cell>
          <cell r="CJ375">
            <v>-0.31806200000000001</v>
          </cell>
          <cell r="CK375">
            <v>-0.35260599999999998</v>
          </cell>
          <cell r="CL375">
            <v>0</v>
          </cell>
          <cell r="CM375">
            <v>0</v>
          </cell>
          <cell r="CN375">
            <v>0</v>
          </cell>
          <cell r="CO375">
            <v>0</v>
          </cell>
          <cell r="CP375">
            <v>-0.1605</v>
          </cell>
          <cell r="CQ375">
            <v>-2.7882999999999991E-2</v>
          </cell>
          <cell r="CR375">
            <v>-2.3641999999999996E-2</v>
          </cell>
          <cell r="CS375">
            <v>-1.9540000000000002E-2</v>
          </cell>
          <cell r="CT375">
            <v>-2.4638000000000021E-2</v>
          </cell>
          <cell r="CU375">
            <v>-3.1061999999999979E-2</v>
          </cell>
          <cell r="CV375">
            <v>-3.0797000000000019E-2</v>
          </cell>
          <cell r="CW375">
            <v>-3.4543999999999964E-2</v>
          </cell>
          <cell r="CX375">
            <v>0</v>
          </cell>
          <cell r="CY375">
            <v>0</v>
          </cell>
          <cell r="CZ375">
            <v>0</v>
          </cell>
          <cell r="DA375">
            <v>0</v>
          </cell>
          <cell r="DB375">
            <v>0</v>
          </cell>
          <cell r="DC375">
            <v>0</v>
          </cell>
          <cell r="DD375">
            <v>0</v>
          </cell>
          <cell r="DE375">
            <v>0</v>
          </cell>
          <cell r="DF375">
            <v>0</v>
          </cell>
          <cell r="DG375">
            <v>0</v>
          </cell>
          <cell r="DH375">
            <v>0</v>
          </cell>
          <cell r="DI375">
            <v>0</v>
          </cell>
          <cell r="DJ375">
            <v>0</v>
          </cell>
          <cell r="DK375">
            <v>0</v>
          </cell>
          <cell r="DL375">
            <v>0</v>
          </cell>
          <cell r="DM375">
            <v>0</v>
          </cell>
          <cell r="DN375">
            <v>0</v>
          </cell>
          <cell r="DO375">
            <v>0</v>
          </cell>
          <cell r="DP375">
            <v>0</v>
          </cell>
          <cell r="DQ375">
            <v>0</v>
          </cell>
          <cell r="DR375">
            <v>0</v>
          </cell>
          <cell r="DS375">
            <v>0</v>
          </cell>
          <cell r="DT375">
            <v>0</v>
          </cell>
          <cell r="DU375">
            <v>0</v>
          </cell>
        </row>
        <row r="376">
          <cell r="A376" t="str">
            <v>CE-ALTCAP-260</v>
          </cell>
          <cell r="B376" t="str">
            <v>CE</v>
          </cell>
          <cell r="C376" t="str">
            <v>ALTCAP</v>
          </cell>
          <cell r="D376">
            <v>260</v>
          </cell>
          <cell r="E376" t="str">
            <v>Risultato Operativo</v>
          </cell>
          <cell r="F376">
            <v>1.5778900000000002</v>
          </cell>
          <cell r="G376">
            <v>4.3834285000000008</v>
          </cell>
          <cell r="H376">
            <v>7.6805791099999965</v>
          </cell>
          <cell r="I376">
            <v>11.805894529999989</v>
          </cell>
          <cell r="J376">
            <v>0</v>
          </cell>
          <cell r="K376">
            <v>0</v>
          </cell>
          <cell r="L376">
            <v>0</v>
          </cell>
          <cell r="M376">
            <v>0</v>
          </cell>
          <cell r="N376">
            <v>0</v>
          </cell>
          <cell r="O376">
            <v>0</v>
          </cell>
          <cell r="P376">
            <v>0</v>
          </cell>
          <cell r="Q376">
            <v>0</v>
          </cell>
          <cell r="R376">
            <v>1.5778900000000002</v>
          </cell>
          <cell r="S376">
            <v>2.8055385000000004</v>
          </cell>
          <cell r="T376">
            <v>3.2971506099999952</v>
          </cell>
          <cell r="U376">
            <v>4.1253154199999926</v>
          </cell>
          <cell r="V376">
            <v>-11.805894529999989</v>
          </cell>
          <cell r="W376">
            <v>0</v>
          </cell>
          <cell r="X376">
            <v>0</v>
          </cell>
          <cell r="Y376">
            <v>0</v>
          </cell>
          <cell r="Z376">
            <v>0</v>
          </cell>
          <cell r="AA376">
            <v>0</v>
          </cell>
          <cell r="AB376">
            <v>0</v>
          </cell>
          <cell r="AC376">
            <v>0</v>
          </cell>
          <cell r="AD376">
            <v>1.2940000000000009</v>
          </cell>
          <cell r="AE376">
            <v>3.2206000000000001</v>
          </cell>
          <cell r="AF376">
            <v>5.3259000000000007</v>
          </cell>
          <cell r="AG376">
            <v>7.4461000000000039</v>
          </cell>
          <cell r="AH376">
            <v>9.4514000000000014</v>
          </cell>
          <cell r="AI376">
            <v>11.392300000000001</v>
          </cell>
          <cell r="AJ376">
            <v>13.030500000000004</v>
          </cell>
          <cell r="AK376">
            <v>13.490599999999993</v>
          </cell>
          <cell r="AL376">
            <v>15.337300000000008</v>
          </cell>
          <cell r="AM376">
            <v>17.168199999999999</v>
          </cell>
          <cell r="AN376">
            <v>18.660300000000007</v>
          </cell>
          <cell r="AO376">
            <v>20.004299999999986</v>
          </cell>
          <cell r="AP376">
            <v>1.2940000000000009</v>
          </cell>
          <cell r="AQ376">
            <v>1.9265999999999981</v>
          </cell>
          <cell r="AR376">
            <v>2.1053000000000006</v>
          </cell>
          <cell r="AS376">
            <v>2.1202000000000027</v>
          </cell>
          <cell r="AT376">
            <v>2.005299999999997</v>
          </cell>
          <cell r="AU376">
            <v>1.9409000000000021</v>
          </cell>
          <cell r="AV376">
            <v>1.638200000000003</v>
          </cell>
          <cell r="AW376">
            <v>0.4600999999999919</v>
          </cell>
          <cell r="AX376">
            <v>1.8467000000000129</v>
          </cell>
          <cell r="AY376">
            <v>1.8308999999999904</v>
          </cell>
          <cell r="AZ376">
            <v>1.4921000000000082</v>
          </cell>
          <cell r="BA376">
            <v>1.3439999999999761</v>
          </cell>
          <cell r="BB376">
            <v>2.739300000000001</v>
          </cell>
          <cell r="BC376">
            <v>4.8428060000000013</v>
          </cell>
          <cell r="BD376">
            <v>6.5091119999999965</v>
          </cell>
          <cell r="BE376">
            <v>8.0552849999999943</v>
          </cell>
          <cell r="BF376">
            <v>9.4394999999999989</v>
          </cell>
          <cell r="BG376">
            <v>11.351500000000001</v>
          </cell>
          <cell r="BH376">
            <v>12.707139999999994</v>
          </cell>
          <cell r="BI376">
            <v>14.532236999999993</v>
          </cell>
          <cell r="BJ376">
            <v>16.288000000000007</v>
          </cell>
          <cell r="BK376">
            <v>19.282059000000004</v>
          </cell>
          <cell r="BL376">
            <v>21.151968999999998</v>
          </cell>
          <cell r="BM376">
            <v>24.081324750000011</v>
          </cell>
          <cell r="BN376">
            <v>2.739300000000001</v>
          </cell>
          <cell r="BO376">
            <v>2.1035060000000003</v>
          </cell>
          <cell r="BP376">
            <v>1.666305999999995</v>
          </cell>
          <cell r="BQ376">
            <v>1.5461730000000002</v>
          </cell>
          <cell r="BR376">
            <v>1.3842150000000015</v>
          </cell>
          <cell r="BS376">
            <v>1.9120000000000037</v>
          </cell>
          <cell r="BT376">
            <v>1.3556399999999929</v>
          </cell>
          <cell r="BU376">
            <v>1.8250970000000017</v>
          </cell>
          <cell r="BV376">
            <v>1.7557630000000064</v>
          </cell>
          <cell r="BW376">
            <v>2.9940589999999974</v>
          </cell>
          <cell r="BX376">
            <v>1.8699099999999997</v>
          </cell>
          <cell r="BY376">
            <v>2.9293557500000142</v>
          </cell>
          <cell r="BZ376">
            <v>3.1045000000000011</v>
          </cell>
          <cell r="CA376">
            <v>4.4624000000000006</v>
          </cell>
          <cell r="CB376">
            <v>5.2783999999999995</v>
          </cell>
          <cell r="CC376">
            <v>6.3910999999999989</v>
          </cell>
          <cell r="CD376">
            <v>7.6137000000000006</v>
          </cell>
          <cell r="CE376">
            <v>9.3129789999999968</v>
          </cell>
          <cell r="CF376">
            <v>10.287865999999998</v>
          </cell>
          <cell r="CG376">
            <v>10.583812999999999</v>
          </cell>
          <cell r="CH376">
            <v>11.433971000000003</v>
          </cell>
          <cell r="CI376">
            <v>12.731624000000005</v>
          </cell>
          <cell r="CJ376">
            <v>13.986149000000003</v>
          </cell>
          <cell r="CK376">
            <v>14.954697999999995</v>
          </cell>
          <cell r="CL376">
            <v>3.1045000000000011</v>
          </cell>
          <cell r="CM376">
            <v>1.3578999999999997</v>
          </cell>
          <cell r="CN376">
            <v>0.8159999999999985</v>
          </cell>
          <cell r="CO376">
            <v>1.1126999999999998</v>
          </cell>
          <cell r="CP376">
            <v>1.2225999999999997</v>
          </cell>
          <cell r="CQ376">
            <v>1.6992789999999989</v>
          </cell>
          <cell r="CR376">
            <v>0.97488700000000006</v>
          </cell>
          <cell r="CS376">
            <v>0.29594700000000029</v>
          </cell>
          <cell r="CT376">
            <v>0.85015800000000363</v>
          </cell>
          <cell r="CU376">
            <v>1.2976530000000024</v>
          </cell>
          <cell r="CV376">
            <v>1.2545249999999946</v>
          </cell>
          <cell r="CW376">
            <v>0.96854899999999722</v>
          </cell>
          <cell r="CX376">
            <v>1.1939989999999998</v>
          </cell>
          <cell r="CY376">
            <v>2.308400000000002</v>
          </cell>
          <cell r="CZ376">
            <v>3.3063000000000007</v>
          </cell>
          <cell r="DA376">
            <v>4.0324999999999989</v>
          </cell>
          <cell r="DB376">
            <v>9.7410999999999994</v>
          </cell>
          <cell r="DC376">
            <v>11.778500000000003</v>
          </cell>
          <cell r="DD376">
            <v>14.006799999999995</v>
          </cell>
          <cell r="DE376">
            <v>16.552</v>
          </cell>
          <cell r="DF376">
            <v>17.940199999999997</v>
          </cell>
          <cell r="DG376">
            <v>21.7303</v>
          </cell>
          <cell r="DH376">
            <v>23.783000000000012</v>
          </cell>
          <cell r="DI376">
            <v>26.3886</v>
          </cell>
          <cell r="DJ376">
            <v>1.1939989999999998</v>
          </cell>
          <cell r="DK376">
            <v>1.1144010000000018</v>
          </cell>
          <cell r="DL376">
            <v>0.99789999999999879</v>
          </cell>
          <cell r="DM376">
            <v>0.72619999999999885</v>
          </cell>
          <cell r="DN376">
            <v>5.7086000000000006</v>
          </cell>
          <cell r="DO376">
            <v>2.0374000000000034</v>
          </cell>
          <cell r="DP376">
            <v>2.2282999999999928</v>
          </cell>
          <cell r="DQ376">
            <v>2.5452000000000035</v>
          </cell>
          <cell r="DR376">
            <v>1.3881999999999977</v>
          </cell>
          <cell r="DS376">
            <v>3.7901000000000025</v>
          </cell>
          <cell r="DT376">
            <v>2.05270000000001</v>
          </cell>
          <cell r="DU376">
            <v>2.6055999999999888</v>
          </cell>
        </row>
        <row r="377">
          <cell r="A377" t="str">
            <v>CE-ALTCAP-270</v>
          </cell>
          <cell r="B377" t="str">
            <v>CE</v>
          </cell>
          <cell r="C377" t="str">
            <v>ALTCAP</v>
          </cell>
          <cell r="D377">
            <v>270</v>
          </cell>
          <cell r="E377" t="str">
            <v>RO%</v>
          </cell>
          <cell r="F377">
            <v>0.22148948728908432</v>
          </cell>
          <cell r="G377">
            <v>0.22336410016310629</v>
          </cell>
          <cell r="H377">
            <v>0.26607855612122799</v>
          </cell>
          <cell r="I377">
            <v>0.29036187892578846</v>
          </cell>
          <cell r="J377" t="e">
            <v>#DIV/0!</v>
          </cell>
          <cell r="K377" t="e">
            <v>#DIV/0!</v>
          </cell>
          <cell r="L377" t="e">
            <v>#DIV/0!</v>
          </cell>
          <cell r="M377" t="e">
            <v>#DIV/0!</v>
          </cell>
          <cell r="N377" t="e">
            <v>#DIV/0!</v>
          </cell>
          <cell r="O377" t="e">
            <v>#DIV/0!</v>
          </cell>
          <cell r="P377" t="e">
            <v>#DIV/0!</v>
          </cell>
          <cell r="Q377" t="e">
            <v>#DIV/0!</v>
          </cell>
          <cell r="R377">
            <v>0.22148948728908432</v>
          </cell>
          <cell r="S377">
            <v>0.22443242807787159</v>
          </cell>
          <cell r="T377">
            <v>0.35678642664029381</v>
          </cell>
          <cell r="U377">
            <v>0.34979831454823518</v>
          </cell>
          <cell r="V377">
            <v>0.29036187892578846</v>
          </cell>
          <cell r="W377" t="e">
            <v>#DIV/0!</v>
          </cell>
          <cell r="X377" t="e">
            <v>#DIV/0!</v>
          </cell>
          <cell r="Y377" t="e">
            <v>#DIV/0!</v>
          </cell>
          <cell r="Z377" t="e">
            <v>#DIV/0!</v>
          </cell>
          <cell r="AA377" t="e">
            <v>#DIV/0!</v>
          </cell>
          <cell r="AB377" t="e">
            <v>#DIV/0!</v>
          </cell>
          <cell r="AC377" t="e">
            <v>#DIV/0!</v>
          </cell>
          <cell r="AD377">
            <v>0.2092259931767104</v>
          </cell>
          <cell r="AE377">
            <v>0.21603166085323319</v>
          </cell>
          <cell r="AF377">
            <v>0.2203972687771571</v>
          </cell>
          <cell r="AG377">
            <v>0.2213801735697149</v>
          </cell>
          <cell r="AH377">
            <v>0.22310664806539721</v>
          </cell>
          <cell r="AI377">
            <v>0.22328080074790826</v>
          </cell>
          <cell r="AJ377">
            <v>0.22351883712911969</v>
          </cell>
          <cell r="AK377">
            <v>0.21909323147331605</v>
          </cell>
          <cell r="AL377">
            <v>0.22019709242727489</v>
          </cell>
          <cell r="AM377">
            <v>0.22106676864875027</v>
          </cell>
          <cell r="AN377">
            <v>0.22113866806979629</v>
          </cell>
          <cell r="AO377">
            <v>0.22073052720084466</v>
          </cell>
          <cell r="AP377">
            <v>0.2092259931767104</v>
          </cell>
          <cell r="AQ377">
            <v>0.2208567858493917</v>
          </cell>
          <cell r="AR377">
            <v>0.22742789240574707</v>
          </cell>
          <cell r="AS377">
            <v>0.22388831983442298</v>
          </cell>
          <cell r="AT377">
            <v>0.22976007699534798</v>
          </cell>
          <cell r="AU377">
            <v>0.22413275439974145</v>
          </cell>
          <cell r="AV377">
            <v>0.22518832132842184</v>
          </cell>
          <cell r="AW377">
            <v>0.1403771051989236</v>
          </cell>
          <cell r="AX377">
            <v>0.22861139652632631</v>
          </cell>
          <cell r="AY377">
            <v>0.22863101110125922</v>
          </cell>
          <cell r="AZ377">
            <v>0.2219693250621094</v>
          </cell>
          <cell r="BA377">
            <v>0.2152156159426058</v>
          </cell>
          <cell r="BB377">
            <v>0.23561438819218669</v>
          </cell>
          <cell r="BC377">
            <v>0.24361171475713314</v>
          </cell>
          <cell r="BD377">
            <v>0.25159877855513885</v>
          </cell>
          <cell r="BE377">
            <v>0.24341503287724203</v>
          </cell>
          <cell r="BF377">
            <v>0.23778036394413879</v>
          </cell>
          <cell r="BG377">
            <v>0.24116722258811535</v>
          </cell>
          <cell r="BH377">
            <v>0.2378369151505049</v>
          </cell>
          <cell r="BI377">
            <v>0.24558390906121394</v>
          </cell>
          <cell r="BJ377">
            <v>0.24231748827687996</v>
          </cell>
          <cell r="BK377">
            <v>0.25181695656174713</v>
          </cell>
          <cell r="BL377">
            <v>0.2480709150780894</v>
          </cell>
          <cell r="BM377">
            <v>0.2491775652572871</v>
          </cell>
          <cell r="BN377">
            <v>0.23561438819218669</v>
          </cell>
          <cell r="BO377">
            <v>0.25487774142735981</v>
          </cell>
          <cell r="BP377">
            <v>0.27809773356921053</v>
          </cell>
          <cell r="BQ377">
            <v>0.21409800880666879</v>
          </cell>
          <cell r="BR377">
            <v>0.20955174397480941</v>
          </cell>
          <cell r="BS377">
            <v>0.25940900333758482</v>
          </cell>
          <cell r="BT377">
            <v>0.21318597159438837</v>
          </cell>
          <cell r="BU377">
            <v>0.31761431941566276</v>
          </cell>
          <cell r="BV377">
            <v>0.21828679670243045</v>
          </cell>
          <cell r="BW377">
            <v>0.32007896836112743</v>
          </cell>
          <cell r="BX377">
            <v>0.21507828881458543</v>
          </cell>
          <cell r="BY377">
            <v>0.25747113975109021</v>
          </cell>
          <cell r="BZ377">
            <v>0.25818980214735415</v>
          </cell>
          <cell r="CA377">
            <v>0.26487801982548825</v>
          </cell>
          <cell r="CB377">
            <v>0.24904926819601589</v>
          </cell>
          <cell r="CC377">
            <v>0.2513311573400448</v>
          </cell>
          <cell r="CD377">
            <v>0.24838594968795574</v>
          </cell>
          <cell r="CE377">
            <v>0.25397166021127765</v>
          </cell>
          <cell r="CF377">
            <v>0.24990995059744506</v>
          </cell>
          <cell r="CG377">
            <v>0.24209816535802717</v>
          </cell>
          <cell r="CH377">
            <v>0.23688476231483288</v>
          </cell>
          <cell r="CI377">
            <v>0.23381633540728117</v>
          </cell>
          <cell r="CJ377">
            <v>0.2308185110843031</v>
          </cell>
          <cell r="CK377">
            <v>0.22488619709069424</v>
          </cell>
          <cell r="CL377">
            <v>0.25818980214735415</v>
          </cell>
          <cell r="CM377">
            <v>0.28155259283833367</v>
          </cell>
          <cell r="CN377">
            <v>0.18770702981229273</v>
          </cell>
          <cell r="CO377">
            <v>0.26275148767356188</v>
          </cell>
          <cell r="CP377">
            <v>0.23404866282520043</v>
          </cell>
          <cell r="CQ377">
            <v>0.28242881477656295</v>
          </cell>
          <cell r="CR377">
            <v>0.21678950234704611</v>
          </cell>
          <cell r="CS377">
            <v>0.11602402284200786</v>
          </cell>
          <cell r="CT377">
            <v>0.18680513165995902</v>
          </cell>
          <cell r="CU377">
            <v>0.20986364110513572</v>
          </cell>
          <cell r="CV377">
            <v>0.20424292587912177</v>
          </cell>
          <cell r="CW377">
            <v>0.164014818670766</v>
          </cell>
          <cell r="CX377">
            <v>0.19528365055776914</v>
          </cell>
          <cell r="CY377">
            <v>0.19790300318064538</v>
          </cell>
          <cell r="CZ377">
            <v>0.19775467725728507</v>
          </cell>
          <cell r="DA377">
            <v>0.19066734753704592</v>
          </cell>
          <cell r="DB377">
            <v>0.32710318033304342</v>
          </cell>
          <cell r="DC377">
            <v>0.3324855471749244</v>
          </cell>
          <cell r="DD377">
            <v>0.33533800024898719</v>
          </cell>
          <cell r="DE377">
            <v>0.3463515074409495</v>
          </cell>
          <cell r="DF377">
            <v>0.33101343596972566</v>
          </cell>
          <cell r="DG377">
            <v>0.34507438132018903</v>
          </cell>
          <cell r="DH377">
            <v>0.34204690255050252</v>
          </cell>
          <cell r="DI377">
            <v>0.34311012872188273</v>
          </cell>
          <cell r="DJ377">
            <v>0.19528365055776914</v>
          </cell>
          <cell r="DK377">
            <v>0.20078855924248179</v>
          </cell>
          <cell r="DL377">
            <v>0.19741241171932161</v>
          </cell>
          <cell r="DM377">
            <v>0.1639203647690847</v>
          </cell>
          <cell r="DN377">
            <v>0.66144487573141764</v>
          </cell>
          <cell r="DO377">
            <v>0.36087641922170904</v>
          </cell>
          <cell r="DP377">
            <v>0.35126741913109188</v>
          </cell>
          <cell r="DQ377">
            <v>0.42276260713573893</v>
          </cell>
          <cell r="DR377">
            <v>0.21662869448519045</v>
          </cell>
          <cell r="DS377">
            <v>0.43192022792022827</v>
          </cell>
          <cell r="DT377">
            <v>0.31297837953221852</v>
          </cell>
          <cell r="DU377">
            <v>0.35312931992518792</v>
          </cell>
        </row>
        <row r="378">
          <cell r="A378" t="str">
            <v>CE-FERTRA-100</v>
          </cell>
          <cell r="B378" t="str">
            <v>CE</v>
          </cell>
          <cell r="C378" t="str">
            <v>FERTRA</v>
          </cell>
          <cell r="D378">
            <v>100</v>
          </cell>
          <cell r="E378" t="str">
            <v>Valore della Produzione</v>
          </cell>
          <cell r="F378">
            <v>3.6756489999999999</v>
          </cell>
          <cell r="G378">
            <v>7.8638223199999988</v>
          </cell>
          <cell r="H378">
            <v>10.120316749999997</v>
          </cell>
          <cell r="I378">
            <v>13.081731520000003</v>
          </cell>
          <cell r="R378">
            <v>3.6756489999999999</v>
          </cell>
          <cell r="S378">
            <v>4.1881733199999989</v>
          </cell>
          <cell r="T378">
            <v>2.2564944299999983</v>
          </cell>
          <cell r="U378">
            <v>2.9614147700000064</v>
          </cell>
          <cell r="V378">
            <v>-13.081731520000003</v>
          </cell>
          <cell r="W378">
            <v>0</v>
          </cell>
          <cell r="X378">
            <v>0</v>
          </cell>
          <cell r="Y378">
            <v>0</v>
          </cell>
          <cell r="Z378">
            <v>0</v>
          </cell>
          <cell r="AA378">
            <v>0</v>
          </cell>
          <cell r="AB378">
            <v>0</v>
          </cell>
          <cell r="AC378">
            <v>0</v>
          </cell>
          <cell r="AD378">
            <v>4.2338999999999993</v>
          </cell>
          <cell r="AE378">
            <v>8.0777000000000001</v>
          </cell>
          <cell r="AF378">
            <v>12.068700000000002</v>
          </cell>
          <cell r="AG378">
            <v>16.595800000000001</v>
          </cell>
          <cell r="AH378">
            <v>20.929099999999998</v>
          </cell>
          <cell r="AI378">
            <v>25.262499999999999</v>
          </cell>
          <cell r="AJ378">
            <v>29.8582</v>
          </cell>
          <cell r="AK378">
            <v>31.881400000000003</v>
          </cell>
          <cell r="AL378">
            <v>37.214500000000001</v>
          </cell>
          <cell r="AM378">
            <v>42.197900000000004</v>
          </cell>
          <cell r="AN378">
            <v>46.876400000000004</v>
          </cell>
          <cell r="AO378">
            <v>50.998599999999996</v>
          </cell>
          <cell r="AP378">
            <v>4.2338999999999993</v>
          </cell>
          <cell r="AQ378">
            <v>3.8438000000000008</v>
          </cell>
          <cell r="AR378">
            <v>3.9910000000000014</v>
          </cell>
          <cell r="AS378">
            <v>4.527099999999999</v>
          </cell>
          <cell r="AT378">
            <v>4.3332999999999977</v>
          </cell>
          <cell r="AU378">
            <v>4.333400000000001</v>
          </cell>
          <cell r="AV378">
            <v>4.5957000000000008</v>
          </cell>
          <cell r="AW378">
            <v>2.0232000000000028</v>
          </cell>
          <cell r="AX378">
            <v>5.3330999999999982</v>
          </cell>
          <cell r="AY378">
            <v>4.9834000000000032</v>
          </cell>
          <cell r="AZ378">
            <v>4.6784999999999997</v>
          </cell>
          <cell r="BA378">
            <v>4.1221999999999923</v>
          </cell>
          <cell r="BB378">
            <v>4.9188000000000001</v>
          </cell>
          <cell r="BC378">
            <v>9.7308000000000003</v>
          </cell>
          <cell r="BD378">
            <v>15.52</v>
          </cell>
          <cell r="BE378">
            <v>19.610399999999998</v>
          </cell>
          <cell r="BF378">
            <v>24.989799999999999</v>
          </cell>
          <cell r="BG378">
            <v>31.628299999999999</v>
          </cell>
          <cell r="BH378">
            <v>37.026319999999998</v>
          </cell>
          <cell r="BI378">
            <v>40.086148000000001</v>
          </cell>
          <cell r="BJ378">
            <v>44.115900000000003</v>
          </cell>
          <cell r="BK378">
            <v>48.199446999999999</v>
          </cell>
          <cell r="BL378">
            <v>53.434474999999999</v>
          </cell>
          <cell r="BM378">
            <v>57.127628740000006</v>
          </cell>
          <cell r="BN378">
            <v>4.9188000000000001</v>
          </cell>
          <cell r="BO378">
            <v>4.8120000000000003</v>
          </cell>
          <cell r="BP378">
            <v>5.7891999999999992</v>
          </cell>
          <cell r="BQ378">
            <v>4.0903999999999989</v>
          </cell>
          <cell r="BR378">
            <v>5.3794000000000004</v>
          </cell>
          <cell r="BS378">
            <v>6.6385000000000005</v>
          </cell>
          <cell r="BT378">
            <v>5.3980199999999989</v>
          </cell>
          <cell r="BU378">
            <v>3.0598280000000031</v>
          </cell>
          <cell r="BV378">
            <v>4.029752000000002</v>
          </cell>
          <cell r="BW378">
            <v>4.0835469999999958</v>
          </cell>
          <cell r="BX378">
            <v>5.2350279999999998</v>
          </cell>
          <cell r="BY378">
            <v>3.6931537400000067</v>
          </cell>
          <cell r="BZ378">
            <v>3.9430999999999998</v>
          </cell>
          <cell r="CA378">
            <v>8.0954999999999995</v>
          </cell>
          <cell r="CB378">
            <v>13.169700000000001</v>
          </cell>
          <cell r="CC378">
            <v>18.4132</v>
          </cell>
          <cell r="CD378">
            <v>25.7013</v>
          </cell>
          <cell r="CE378">
            <v>32.701300000000003</v>
          </cell>
          <cell r="CF378">
            <v>39.933919000000003</v>
          </cell>
          <cell r="CG378">
            <v>44.238885000000003</v>
          </cell>
          <cell r="CH378">
            <v>51.401567999999997</v>
          </cell>
          <cell r="CI378">
            <v>59.157653000000003</v>
          </cell>
          <cell r="CJ378">
            <v>66.452152999999996</v>
          </cell>
          <cell r="CK378">
            <v>72.503175999999996</v>
          </cell>
          <cell r="CL378">
            <v>3.9430999999999998</v>
          </cell>
          <cell r="CM378">
            <v>4.1524000000000001</v>
          </cell>
          <cell r="CN378">
            <v>5.0742000000000012</v>
          </cell>
          <cell r="CO378">
            <v>5.2434999999999992</v>
          </cell>
          <cell r="CP378">
            <v>7.2881</v>
          </cell>
          <cell r="CQ378">
            <v>7.0000000000000036</v>
          </cell>
          <cell r="CR378">
            <v>7.2326189999999997</v>
          </cell>
          <cell r="CS378">
            <v>4.3049660000000003</v>
          </cell>
          <cell r="CT378">
            <v>7.1626829999999941</v>
          </cell>
          <cell r="CU378">
            <v>7.7560850000000059</v>
          </cell>
          <cell r="CV378">
            <v>7.2944999999999922</v>
          </cell>
          <cell r="CW378">
            <v>6.0510230000000007</v>
          </cell>
          <cell r="CX378">
            <v>2.2946780000000002</v>
          </cell>
          <cell r="CY378">
            <v>6.4150999999999998</v>
          </cell>
          <cell r="CZ378">
            <v>11.186999999999999</v>
          </cell>
          <cell r="DA378">
            <v>15.6106</v>
          </cell>
          <cell r="DB378">
            <v>22.326899999999998</v>
          </cell>
          <cell r="DC378">
            <v>27.716200000000001</v>
          </cell>
          <cell r="DD378">
            <v>34.906300000000002</v>
          </cell>
          <cell r="DE378">
            <v>38.283799999999999</v>
          </cell>
          <cell r="DF378">
            <v>44.745399999999997</v>
          </cell>
          <cell r="DG378">
            <v>51.974899999999998</v>
          </cell>
          <cell r="DH378">
            <v>59.0124</v>
          </cell>
          <cell r="DI378">
            <v>65.138400000000004</v>
          </cell>
          <cell r="DJ378">
            <v>2.2946780000000002</v>
          </cell>
          <cell r="DK378">
            <v>4.1204219999999996</v>
          </cell>
          <cell r="DL378">
            <v>4.7718999999999996</v>
          </cell>
          <cell r="DM378">
            <v>4.4236000000000004</v>
          </cell>
          <cell r="DN378">
            <v>6.7162999999999986</v>
          </cell>
          <cell r="DO378">
            <v>5.3893000000000022</v>
          </cell>
          <cell r="DP378">
            <v>7.190100000000001</v>
          </cell>
          <cell r="DQ378">
            <v>3.3774999999999977</v>
          </cell>
          <cell r="DR378">
            <v>6.4615999999999971</v>
          </cell>
          <cell r="DS378">
            <v>7.2295000000000016</v>
          </cell>
          <cell r="DT378">
            <v>7.0375000000000014</v>
          </cell>
          <cell r="DU378">
            <v>6.1260000000000048</v>
          </cell>
        </row>
        <row r="379">
          <cell r="A379" t="str">
            <v>CE-FERTRA-110</v>
          </cell>
          <cell r="B379" t="str">
            <v>CE</v>
          </cell>
          <cell r="C379" t="str">
            <v>FERTRA</v>
          </cell>
          <cell r="D379">
            <v>110</v>
          </cell>
          <cell r="E379" t="str">
            <v>Costi Diretti</v>
          </cell>
          <cell r="F379">
            <v>-3.2628720000000002</v>
          </cell>
          <cell r="G379">
            <v>-7.2071911599999989</v>
          </cell>
          <cell r="H379">
            <v>-9.9601734099999994</v>
          </cell>
          <cell r="I379">
            <v>-12.849792300000001</v>
          </cell>
          <cell r="R379">
            <v>-3.2628720000000002</v>
          </cell>
          <cell r="S379">
            <v>-3.9443191599999987</v>
          </cell>
          <cell r="T379">
            <v>-2.7529822500000005</v>
          </cell>
          <cell r="U379">
            <v>-2.8896188900000013</v>
          </cell>
          <cell r="V379">
            <v>12.849792300000001</v>
          </cell>
          <cell r="W379">
            <v>0</v>
          </cell>
          <cell r="X379">
            <v>0</v>
          </cell>
          <cell r="Y379">
            <v>0</v>
          </cell>
          <cell r="Z379">
            <v>0</v>
          </cell>
          <cell r="AA379">
            <v>0</v>
          </cell>
          <cell r="AB379">
            <v>0</v>
          </cell>
          <cell r="AC379">
            <v>0</v>
          </cell>
          <cell r="AD379">
            <v>-3.6262999999999996</v>
          </cell>
          <cell r="AE379">
            <v>-6.9474</v>
          </cell>
          <cell r="AF379">
            <v>-10.410500000000001</v>
          </cell>
          <cell r="AG379">
            <v>-14.325200000000001</v>
          </cell>
          <cell r="AH379">
            <v>-18.064499999999999</v>
          </cell>
          <cell r="AI379">
            <v>-21.8628</v>
          </cell>
          <cell r="AJ379">
            <v>-25.792999999999999</v>
          </cell>
          <cell r="AK379">
            <v>-27.6343</v>
          </cell>
          <cell r="AL379">
            <v>-32.229599999999998</v>
          </cell>
          <cell r="AM379">
            <v>-36.521699999999996</v>
          </cell>
          <cell r="AN379">
            <v>-40.554400000000001</v>
          </cell>
          <cell r="AO379">
            <v>-44.116</v>
          </cell>
          <cell r="AP379">
            <v>-3.6262999999999996</v>
          </cell>
          <cell r="AQ379">
            <v>-3.3211000000000004</v>
          </cell>
          <cell r="AR379">
            <v>-3.4631000000000007</v>
          </cell>
          <cell r="AS379">
            <v>-3.9146999999999998</v>
          </cell>
          <cell r="AT379">
            <v>-3.7392999999999983</v>
          </cell>
          <cell r="AU379">
            <v>-3.7983000000000011</v>
          </cell>
          <cell r="AV379">
            <v>-3.9301999999999992</v>
          </cell>
          <cell r="AW379">
            <v>-1.8413000000000004</v>
          </cell>
          <cell r="AX379">
            <v>-4.5952999999999982</v>
          </cell>
          <cell r="AY379">
            <v>-4.2920999999999978</v>
          </cell>
          <cell r="AZ379">
            <v>-4.0327000000000055</v>
          </cell>
          <cell r="BA379">
            <v>-3.5615999999999985</v>
          </cell>
          <cell r="BB379">
            <v>-4.3144999999999998</v>
          </cell>
          <cell r="BC379">
            <v>-8.4941999999999993</v>
          </cell>
          <cell r="BD379">
            <v>-13.782500000000001</v>
          </cell>
          <cell r="BE379">
            <v>-17.2592</v>
          </cell>
          <cell r="BF379">
            <v>-21.831499999999998</v>
          </cell>
          <cell r="BG379">
            <v>-26.737400000000001</v>
          </cell>
          <cell r="BH379">
            <v>-31.349971</v>
          </cell>
          <cell r="BI379">
            <v>-33.747698</v>
          </cell>
          <cell r="BJ379">
            <v>-37.229600000000005</v>
          </cell>
          <cell r="BK379">
            <v>-41.101089000000002</v>
          </cell>
          <cell r="BL379">
            <v>-46.373125999999999</v>
          </cell>
          <cell r="BM379">
            <v>-50.202275809999989</v>
          </cell>
          <cell r="BN379">
            <v>-4.3144999999999998</v>
          </cell>
          <cell r="BO379">
            <v>-4.1796999999999995</v>
          </cell>
          <cell r="BP379">
            <v>-5.2883000000000013</v>
          </cell>
          <cell r="BQ379">
            <v>-3.4766999999999992</v>
          </cell>
          <cell r="BR379">
            <v>-4.5722999999999985</v>
          </cell>
          <cell r="BS379">
            <v>-4.9059000000000026</v>
          </cell>
          <cell r="BT379">
            <v>-4.6125709999999991</v>
          </cell>
          <cell r="BU379">
            <v>-2.3977269999999997</v>
          </cell>
          <cell r="BV379">
            <v>-3.4819020000000052</v>
          </cell>
          <cell r="BW379">
            <v>-3.8714889999999968</v>
          </cell>
          <cell r="BX379">
            <v>-5.2720369999999974</v>
          </cell>
          <cell r="BY379">
            <v>-3.8291498099999899</v>
          </cell>
          <cell r="BZ379">
            <v>-3.1501999999999999</v>
          </cell>
          <cell r="CA379">
            <v>-6.4939999999999998</v>
          </cell>
          <cell r="CB379">
            <v>-10.5578</v>
          </cell>
          <cell r="CC379">
            <v>-14.8703</v>
          </cell>
          <cell r="CD379">
            <v>-20.742799999999999</v>
          </cell>
          <cell r="CE379">
            <v>-26.524299999999997</v>
          </cell>
          <cell r="CF379">
            <v>-32.468598999999998</v>
          </cell>
          <cell r="CG379">
            <v>-36.167143000000003</v>
          </cell>
          <cell r="CH379">
            <v>-42.164749</v>
          </cell>
          <cell r="CI379">
            <v>-48.562994000000003</v>
          </cell>
          <cell r="CJ379">
            <v>-54.618834</v>
          </cell>
          <cell r="CK379">
            <v>-59.926259000000002</v>
          </cell>
          <cell r="CL379">
            <v>-3.1501999999999999</v>
          </cell>
          <cell r="CM379">
            <v>-3.3437999999999999</v>
          </cell>
          <cell r="CN379">
            <v>-4.0638000000000005</v>
          </cell>
          <cell r="CO379">
            <v>-4.3125</v>
          </cell>
          <cell r="CP379">
            <v>-5.8724999999999987</v>
          </cell>
          <cell r="CQ379">
            <v>-5.7814999999999976</v>
          </cell>
          <cell r="CR379">
            <v>-5.9442990000000009</v>
          </cell>
          <cell r="CS379">
            <v>-3.6985440000000054</v>
          </cell>
          <cell r="CT379">
            <v>-5.9976059999999976</v>
          </cell>
          <cell r="CU379">
            <v>-6.3982450000000028</v>
          </cell>
          <cell r="CV379">
            <v>-6.0558399999999963</v>
          </cell>
          <cell r="CW379">
            <v>-5.3074250000000021</v>
          </cell>
          <cell r="CX379">
            <v>-2.6257999999999999</v>
          </cell>
          <cell r="CY379">
            <v>-6.6915000000000004</v>
          </cell>
          <cell r="CZ379">
            <v>-11.061299999999999</v>
          </cell>
          <cell r="DA379">
            <v>-15.014799999999999</v>
          </cell>
          <cell r="DB379">
            <v>-20.776499999999999</v>
          </cell>
          <cell r="DC379">
            <v>-25.439399999999999</v>
          </cell>
          <cell r="DD379">
            <v>-32.026699999999998</v>
          </cell>
          <cell r="DE379">
            <v>-34.7408</v>
          </cell>
          <cell r="DF379">
            <v>-40.4679</v>
          </cell>
          <cell r="DG379">
            <v>-46.334299999999999</v>
          </cell>
          <cell r="DH379">
            <v>-51.930099999999996</v>
          </cell>
          <cell r="DI379">
            <v>-56.655199999999994</v>
          </cell>
          <cell r="DJ379">
            <v>-2.6257999999999999</v>
          </cell>
          <cell r="DK379">
            <v>-4.0657000000000005</v>
          </cell>
          <cell r="DL379">
            <v>-4.3697999999999988</v>
          </cell>
          <cell r="DM379">
            <v>-3.9535</v>
          </cell>
          <cell r="DN379">
            <v>-5.7616999999999994</v>
          </cell>
          <cell r="DO379">
            <v>-4.6629000000000005</v>
          </cell>
          <cell r="DP379">
            <v>-6.587299999999999</v>
          </cell>
          <cell r="DQ379">
            <v>-2.714100000000002</v>
          </cell>
          <cell r="DR379">
            <v>-5.7271000000000001</v>
          </cell>
          <cell r="DS379">
            <v>-5.8663999999999987</v>
          </cell>
          <cell r="DT379">
            <v>-5.595799999999997</v>
          </cell>
          <cell r="DU379">
            <v>-4.7250999999999976</v>
          </cell>
        </row>
        <row r="380">
          <cell r="A380" t="str">
            <v>CE-FERTRA-120</v>
          </cell>
          <cell r="B380" t="str">
            <v>CE</v>
          </cell>
          <cell r="C380" t="str">
            <v>FERTRA</v>
          </cell>
          <cell r="D380">
            <v>120</v>
          </cell>
          <cell r="E380" t="str">
            <v>Margine Diretto</v>
          </cell>
          <cell r="F380">
            <v>0.41277699999999973</v>
          </cell>
          <cell r="G380">
            <v>0.65663115999999988</v>
          </cell>
          <cell r="H380">
            <v>0.16014333999999764</v>
          </cell>
          <cell r="I380">
            <v>0.23193922000000278</v>
          </cell>
          <cell r="J380">
            <v>0</v>
          </cell>
          <cell r="K380">
            <v>0</v>
          </cell>
          <cell r="L380">
            <v>0</v>
          </cell>
          <cell r="M380">
            <v>0</v>
          </cell>
          <cell r="N380">
            <v>0</v>
          </cell>
          <cell r="O380">
            <v>0</v>
          </cell>
          <cell r="P380">
            <v>0</v>
          </cell>
          <cell r="Q380">
            <v>0</v>
          </cell>
          <cell r="R380">
            <v>0.41277699999999973</v>
          </cell>
          <cell r="S380">
            <v>0.24385416000000015</v>
          </cell>
          <cell r="T380">
            <v>-0.49648782000000224</v>
          </cell>
          <cell r="U380">
            <v>7.1795880000005141E-2</v>
          </cell>
          <cell r="V380">
            <v>-0.23193922000000278</v>
          </cell>
          <cell r="W380">
            <v>0</v>
          </cell>
          <cell r="X380">
            <v>0</v>
          </cell>
          <cell r="Y380">
            <v>0</v>
          </cell>
          <cell r="Z380">
            <v>0</v>
          </cell>
          <cell r="AA380">
            <v>0</v>
          </cell>
          <cell r="AB380">
            <v>0</v>
          </cell>
          <cell r="AC380">
            <v>0</v>
          </cell>
          <cell r="AD380">
            <v>0.6075999999999997</v>
          </cell>
          <cell r="AE380">
            <v>1.1303000000000001</v>
          </cell>
          <cell r="AF380">
            <v>1.6582000000000008</v>
          </cell>
          <cell r="AG380">
            <v>2.2706</v>
          </cell>
          <cell r="AH380">
            <v>2.8645999999999994</v>
          </cell>
          <cell r="AI380">
            <v>3.3996999999999993</v>
          </cell>
          <cell r="AJ380">
            <v>4.0652000000000008</v>
          </cell>
          <cell r="AK380">
            <v>4.2471000000000032</v>
          </cell>
          <cell r="AL380">
            <v>4.9849000000000032</v>
          </cell>
          <cell r="AM380">
            <v>5.6762000000000086</v>
          </cell>
          <cell r="AN380">
            <v>6.3220000000000027</v>
          </cell>
          <cell r="AO380">
            <v>6.8825999999999965</v>
          </cell>
          <cell r="AP380">
            <v>0.6075999999999997</v>
          </cell>
          <cell r="AQ380">
            <v>0.52270000000000039</v>
          </cell>
          <cell r="AR380">
            <v>0.5279000000000007</v>
          </cell>
          <cell r="AS380">
            <v>0.61239999999999917</v>
          </cell>
          <cell r="AT380">
            <v>0.59399999999999942</v>
          </cell>
          <cell r="AU380">
            <v>0.53509999999999991</v>
          </cell>
          <cell r="AV380">
            <v>0.66550000000000153</v>
          </cell>
          <cell r="AW380">
            <v>0.18190000000000239</v>
          </cell>
          <cell r="AX380">
            <v>0.73780000000000001</v>
          </cell>
          <cell r="AY380">
            <v>0.69130000000000535</v>
          </cell>
          <cell r="AZ380">
            <v>0.64579999999999416</v>
          </cell>
          <cell r="BA380">
            <v>0.56059999999999377</v>
          </cell>
          <cell r="BB380">
            <v>0.60430000000000028</v>
          </cell>
          <cell r="BC380">
            <v>1.236600000000001</v>
          </cell>
          <cell r="BD380">
            <v>1.7374999999999989</v>
          </cell>
          <cell r="BE380">
            <v>2.3511999999999986</v>
          </cell>
          <cell r="BF380">
            <v>3.1583000000000006</v>
          </cell>
          <cell r="BG380">
            <v>4.8908999999999985</v>
          </cell>
          <cell r="BH380">
            <v>5.6763489999999983</v>
          </cell>
          <cell r="BI380">
            <v>6.3384500000000017</v>
          </cell>
          <cell r="BJ380">
            <v>6.8862999999999985</v>
          </cell>
          <cell r="BK380">
            <v>7.0983579999999975</v>
          </cell>
          <cell r="BL380">
            <v>7.0613489999999999</v>
          </cell>
          <cell r="BM380">
            <v>6.9253529300000167</v>
          </cell>
          <cell r="BN380">
            <v>0.60430000000000028</v>
          </cell>
          <cell r="BO380">
            <v>0.63230000000000075</v>
          </cell>
          <cell r="BP380">
            <v>0.5008999999999979</v>
          </cell>
          <cell r="BQ380">
            <v>0.61369999999999969</v>
          </cell>
          <cell r="BR380">
            <v>0.80710000000000193</v>
          </cell>
          <cell r="BS380">
            <v>1.7325999999999979</v>
          </cell>
          <cell r="BT380">
            <v>0.78544899999999984</v>
          </cell>
          <cell r="BU380">
            <v>0.66210100000000338</v>
          </cell>
          <cell r="BV380">
            <v>0.54784999999999684</v>
          </cell>
          <cell r="BW380">
            <v>0.21205799999999897</v>
          </cell>
          <cell r="BX380">
            <v>-3.7008999999997627E-2</v>
          </cell>
          <cell r="BY380">
            <v>-0.13599606999998315</v>
          </cell>
          <cell r="BZ380">
            <v>0.79289999999999994</v>
          </cell>
          <cell r="CA380">
            <v>1.6014999999999997</v>
          </cell>
          <cell r="CB380">
            <v>2.6119000000000003</v>
          </cell>
          <cell r="CC380">
            <v>3.5428999999999995</v>
          </cell>
          <cell r="CD380">
            <v>4.9585000000000008</v>
          </cell>
          <cell r="CE380">
            <v>6.1770000000000067</v>
          </cell>
          <cell r="CF380">
            <v>7.4653200000000055</v>
          </cell>
          <cell r="CG380">
            <v>8.0717420000000004</v>
          </cell>
          <cell r="CH380">
            <v>9.236818999999997</v>
          </cell>
          <cell r="CI380">
            <v>10.594659</v>
          </cell>
          <cell r="CJ380">
            <v>11.833318999999996</v>
          </cell>
          <cell r="CK380">
            <v>12.576916999999995</v>
          </cell>
          <cell r="CL380">
            <v>0.79289999999999994</v>
          </cell>
          <cell r="CM380">
            <v>0.80860000000000021</v>
          </cell>
          <cell r="CN380">
            <v>1.0104000000000006</v>
          </cell>
          <cell r="CO380">
            <v>0.93099999999999916</v>
          </cell>
          <cell r="CP380">
            <v>1.4156000000000013</v>
          </cell>
          <cell r="CQ380">
            <v>1.2185000000000059</v>
          </cell>
          <cell r="CR380">
            <v>1.2883199999999988</v>
          </cell>
          <cell r="CS380">
            <v>0.60642199999999491</v>
          </cell>
          <cell r="CT380">
            <v>1.1650769999999966</v>
          </cell>
          <cell r="CU380">
            <v>1.357840000000003</v>
          </cell>
          <cell r="CV380">
            <v>1.2386599999999959</v>
          </cell>
          <cell r="CW380">
            <v>0.74359799999999865</v>
          </cell>
          <cell r="CX380">
            <v>-0.33112199999999969</v>
          </cell>
          <cell r="CY380">
            <v>-0.27640000000000065</v>
          </cell>
          <cell r="CZ380">
            <v>0.12570000000000014</v>
          </cell>
          <cell r="DA380">
            <v>0.59580000000000055</v>
          </cell>
          <cell r="DB380">
            <v>1.5503999999999998</v>
          </cell>
          <cell r="DC380">
            <v>2.2768000000000015</v>
          </cell>
          <cell r="DD380">
            <v>2.8796000000000035</v>
          </cell>
          <cell r="DE380">
            <v>3.5429999999999993</v>
          </cell>
          <cell r="DF380">
            <v>4.2774999999999963</v>
          </cell>
          <cell r="DG380">
            <v>5.6405999999999992</v>
          </cell>
          <cell r="DH380">
            <v>7.0823000000000036</v>
          </cell>
          <cell r="DI380">
            <v>8.4832000000000107</v>
          </cell>
          <cell r="DJ380">
            <v>-0.33112199999999969</v>
          </cell>
          <cell r="DK380">
            <v>5.4721999999999049E-2</v>
          </cell>
          <cell r="DL380">
            <v>0.40210000000000079</v>
          </cell>
          <cell r="DM380">
            <v>0.47010000000000041</v>
          </cell>
          <cell r="DN380">
            <v>0.95459999999999923</v>
          </cell>
          <cell r="DO380">
            <v>0.72640000000000171</v>
          </cell>
          <cell r="DP380">
            <v>0.602800000000002</v>
          </cell>
          <cell r="DQ380">
            <v>0.66339999999999577</v>
          </cell>
          <cell r="DR380">
            <v>0.73449999999999704</v>
          </cell>
          <cell r="DS380">
            <v>1.3631000000000029</v>
          </cell>
          <cell r="DT380">
            <v>1.4417000000000044</v>
          </cell>
          <cell r="DU380">
            <v>1.4009000000000071</v>
          </cell>
        </row>
        <row r="381">
          <cell r="A381" t="str">
            <v>CE-FERTRA-130</v>
          </cell>
          <cell r="B381" t="str">
            <v>CE</v>
          </cell>
          <cell r="C381" t="str">
            <v>FERTRA</v>
          </cell>
          <cell r="D381">
            <v>130</v>
          </cell>
          <cell r="E381" t="str">
            <v>MD %</v>
          </cell>
          <cell r="F381">
            <v>0.11230044000392848</v>
          </cell>
          <cell r="G381">
            <v>8.3500253856193432E-2</v>
          </cell>
          <cell r="H381">
            <v>1.5823945431352005E-2</v>
          </cell>
          <cell r="I381">
            <v>1.7730009184594754E-2</v>
          </cell>
          <cell r="J381" t="e">
            <v>#DIV/0!</v>
          </cell>
          <cell r="K381" t="e">
            <v>#DIV/0!</v>
          </cell>
          <cell r="L381" t="e">
            <v>#DIV/0!</v>
          </cell>
          <cell r="M381" t="e">
            <v>#DIV/0!</v>
          </cell>
          <cell r="N381" t="e">
            <v>#DIV/0!</v>
          </cell>
          <cell r="O381" t="e">
            <v>#DIV/0!</v>
          </cell>
          <cell r="P381" t="e">
            <v>#DIV/0!</v>
          </cell>
          <cell r="Q381" t="e">
            <v>#DIV/0!</v>
          </cell>
          <cell r="R381">
            <v>0.11230044000392848</v>
          </cell>
          <cell r="S381">
            <v>5.8224467176539917E-2</v>
          </cell>
          <cell r="T381">
            <v>-0.2200261668715941</v>
          </cell>
          <cell r="U381">
            <v>2.4243777240296867E-2</v>
          </cell>
          <cell r="V381">
            <v>1.7730009184594754E-2</v>
          </cell>
          <cell r="W381" t="e">
            <v>#DIV/0!</v>
          </cell>
          <cell r="X381" t="e">
            <v>#DIV/0!</v>
          </cell>
          <cell r="Y381" t="e">
            <v>#DIV/0!</v>
          </cell>
          <cell r="Z381" t="e">
            <v>#DIV/0!</v>
          </cell>
          <cell r="AA381" t="e">
            <v>#DIV/0!</v>
          </cell>
          <cell r="AB381" t="e">
            <v>#DIV/0!</v>
          </cell>
          <cell r="AC381" t="e">
            <v>#DIV/0!</v>
          </cell>
          <cell r="AD381">
            <v>0.14350834927608111</v>
          </cell>
          <cell r="AE381">
            <v>0.13992844497814974</v>
          </cell>
          <cell r="AF381">
            <v>0.13739673701392863</v>
          </cell>
          <cell r="AG381">
            <v>0.13681774906904157</v>
          </cell>
          <cell r="AH381">
            <v>0.13687162849811982</v>
          </cell>
          <cell r="AI381">
            <v>0.13457496288965856</v>
          </cell>
          <cell r="AJ381">
            <v>0.13615020329423747</v>
          </cell>
          <cell r="AK381">
            <v>0.13321560533728138</v>
          </cell>
          <cell r="AL381">
            <v>0.13395047629284293</v>
          </cell>
          <cell r="AM381">
            <v>0.13451380281957179</v>
          </cell>
          <cell r="AN381">
            <v>0.13486530535621341</v>
          </cell>
          <cell r="AO381">
            <v>0.13495664586871006</v>
          </cell>
          <cell r="AP381">
            <v>0.14350834927608111</v>
          </cell>
          <cell r="AQ381">
            <v>0.13598522295644941</v>
          </cell>
          <cell r="AR381">
            <v>0.13227261338010537</v>
          </cell>
          <cell r="AS381">
            <v>0.13527423737050193</v>
          </cell>
          <cell r="AT381">
            <v>0.13707797752290396</v>
          </cell>
          <cell r="AU381">
            <v>0.1234827156505284</v>
          </cell>
          <cell r="AV381">
            <v>0.14480927823835354</v>
          </cell>
          <cell r="AW381">
            <v>8.9907077896402801E-2</v>
          </cell>
          <cell r="AX381">
            <v>0.13834355253042324</v>
          </cell>
          <cell r="AY381">
            <v>0.13872055223341592</v>
          </cell>
          <cell r="AZ381">
            <v>0.13803569520145223</v>
          </cell>
          <cell r="BA381">
            <v>0.1359953422929491</v>
          </cell>
          <cell r="BB381">
            <v>0.12285516792713676</v>
          </cell>
          <cell r="BC381">
            <v>0.12708102108768046</v>
          </cell>
          <cell r="BD381">
            <v>0.1119523195876288</v>
          </cell>
          <cell r="BE381">
            <v>0.11989556561824331</v>
          </cell>
          <cell r="BF381">
            <v>0.1263835644943137</v>
          </cell>
          <cell r="BG381">
            <v>0.15463682840999987</v>
          </cell>
          <cell r="BH381">
            <v>0.15330578356153132</v>
          </cell>
          <cell r="BI381">
            <v>0.15812070543670101</v>
          </cell>
          <cell r="BJ381">
            <v>0.15609564805432957</v>
          </cell>
          <cell r="BK381">
            <v>0.14727052781331698</v>
          </cell>
          <cell r="BL381">
            <v>0.13214968426282844</v>
          </cell>
          <cell r="BM381">
            <v>0.12122598264175766</v>
          </cell>
          <cell r="BN381">
            <v>0.12285516792713676</v>
          </cell>
          <cell r="BO381">
            <v>0.13140066500415643</v>
          </cell>
          <cell r="BP381">
            <v>8.6523181095833276E-2</v>
          </cell>
          <cell r="BQ381">
            <v>0.15003422648151765</v>
          </cell>
          <cell r="BR381">
            <v>0.15003531992415545</v>
          </cell>
          <cell r="BS381">
            <v>0.26099269413271037</v>
          </cell>
          <cell r="BT381">
            <v>0.14550687103789908</v>
          </cell>
          <cell r="BU381">
            <v>0.21638503863615952</v>
          </cell>
          <cell r="BV381">
            <v>0.13595129427319511</v>
          </cell>
          <cell r="BW381">
            <v>5.1929854119469959E-2</v>
          </cell>
          <cell r="BX381">
            <v>-7.0694941841758299E-3</v>
          </cell>
          <cell r="BY381">
            <v>-3.6823831222358723E-2</v>
          </cell>
          <cell r="BZ381">
            <v>0.20108544038954121</v>
          </cell>
          <cell r="CA381">
            <v>0.19782595268976588</v>
          </cell>
          <cell r="CB381">
            <v>0.19832646149874333</v>
          </cell>
          <cell r="CC381">
            <v>0.19241087915191274</v>
          </cell>
          <cell r="CD381">
            <v>0.19292798418757032</v>
          </cell>
          <cell r="CE381">
            <v>0.18889157311788846</v>
          </cell>
          <cell r="CF381">
            <v>0.18694183258096969</v>
          </cell>
          <cell r="CG381">
            <v>0.18245807958315405</v>
          </cell>
          <cell r="CH381">
            <v>0.17969916793199767</v>
          </cell>
          <cell r="CI381">
            <v>0.17909194267730669</v>
          </cell>
          <cell r="CJ381">
            <v>0.1780727706444665</v>
          </cell>
          <cell r="CK381">
            <v>0.17346711818527777</v>
          </cell>
          <cell r="CL381">
            <v>0.20108544038954121</v>
          </cell>
          <cell r="CM381">
            <v>0.19473075811578849</v>
          </cell>
          <cell r="CN381">
            <v>0.19912498521934499</v>
          </cell>
          <cell r="CO381">
            <v>0.17755316105654606</v>
          </cell>
          <cell r="CP381">
            <v>0.19423443695887835</v>
          </cell>
          <cell r="CQ381">
            <v>0.17407142857142932</v>
          </cell>
          <cell r="CR381">
            <v>0.17812634676318478</v>
          </cell>
          <cell r="CS381">
            <v>0.14086568860241749</v>
          </cell>
          <cell r="CT381">
            <v>0.16265929959485817</v>
          </cell>
          <cell r="CU381">
            <v>0.17506770490524562</v>
          </cell>
          <cell r="CV381">
            <v>0.16980738912879528</v>
          </cell>
          <cell r="CW381">
            <v>0.1228879810901394</v>
          </cell>
          <cell r="CX381">
            <v>-0.14429998457299878</v>
          </cell>
          <cell r="CY381">
            <v>-4.3085844336019807E-2</v>
          </cell>
          <cell r="CZ381">
            <v>1.1236256368999746E-2</v>
          </cell>
          <cell r="DA381">
            <v>3.8166374130398611E-2</v>
          </cell>
          <cell r="DB381">
            <v>6.9440898646923654E-2</v>
          </cell>
          <cell r="DC381">
            <v>8.2146903255136031E-2</v>
          </cell>
          <cell r="DD381">
            <v>8.2495136981003525E-2</v>
          </cell>
          <cell r="DE381">
            <v>9.2545672059722375E-2</v>
          </cell>
          <cell r="DF381">
            <v>9.559641884975878E-2</v>
          </cell>
          <cell r="DG381">
            <v>0.10852546132844891</v>
          </cell>
          <cell r="DH381">
            <v>0.1200137598199701</v>
          </cell>
          <cell r="DI381">
            <v>0.13023347211475889</v>
          </cell>
          <cell r="DJ381">
            <v>-0.14429998457299878</v>
          </cell>
          <cell r="DK381">
            <v>1.328067853244135E-2</v>
          </cell>
          <cell r="DL381">
            <v>8.4264129591986592E-2</v>
          </cell>
          <cell r="DM381">
            <v>0.10627091057057608</v>
          </cell>
          <cell r="DN381">
            <v>0.14213182853654532</v>
          </cell>
          <cell r="DO381">
            <v>0.13478559367635898</v>
          </cell>
          <cell r="DP381">
            <v>8.3837498783049177E-2</v>
          </cell>
          <cell r="DQ381">
            <v>0.19641746854181974</v>
          </cell>
          <cell r="DR381">
            <v>0.1136715364615571</v>
          </cell>
          <cell r="DS381">
            <v>0.18854692579016566</v>
          </cell>
          <cell r="DT381">
            <v>0.20485968028419241</v>
          </cell>
          <cell r="DU381">
            <v>0.22868103166830003</v>
          </cell>
        </row>
        <row r="382">
          <cell r="A382" t="str">
            <v>CE-FERTRA-140</v>
          </cell>
          <cell r="B382" t="str">
            <v>CE</v>
          </cell>
          <cell r="C382" t="str">
            <v>FERTRA</v>
          </cell>
          <cell r="D382">
            <v>140</v>
          </cell>
          <cell r="E382" t="str">
            <v>Fondi rettificativi dell'attivo</v>
          </cell>
          <cell r="F382">
            <v>0</v>
          </cell>
          <cell r="G382">
            <v>0</v>
          </cell>
          <cell r="H382">
            <v>0</v>
          </cell>
          <cell r="I382">
            <v>0</v>
          </cell>
          <cell r="R382">
            <v>0</v>
          </cell>
          <cell r="S382">
            <v>0</v>
          </cell>
          <cell r="T382">
            <v>0</v>
          </cell>
          <cell r="U382">
            <v>0</v>
          </cell>
          <cell r="V382">
            <v>0</v>
          </cell>
          <cell r="W382">
            <v>0</v>
          </cell>
          <cell r="X382">
            <v>0</v>
          </cell>
          <cell r="Y382">
            <v>0</v>
          </cell>
          <cell r="Z382">
            <v>0</v>
          </cell>
          <cell r="AA382">
            <v>0</v>
          </cell>
          <cell r="AB382">
            <v>0</v>
          </cell>
          <cell r="AC382">
            <v>0</v>
          </cell>
          <cell r="AD382">
            <v>0</v>
          </cell>
          <cell r="AE382">
            <v>0</v>
          </cell>
          <cell r="AF382">
            <v>0</v>
          </cell>
          <cell r="AG382">
            <v>0</v>
          </cell>
          <cell r="AH382">
            <v>0</v>
          </cell>
          <cell r="AI382">
            <v>0</v>
          </cell>
          <cell r="AJ382">
            <v>0</v>
          </cell>
          <cell r="AK382">
            <v>0</v>
          </cell>
          <cell r="AL382">
            <v>0</v>
          </cell>
          <cell r="AM382">
            <v>0</v>
          </cell>
          <cell r="AN382">
            <v>0</v>
          </cell>
          <cell r="AO382">
            <v>0</v>
          </cell>
          <cell r="AP382">
            <v>0</v>
          </cell>
          <cell r="AQ382">
            <v>0</v>
          </cell>
          <cell r="AR382">
            <v>0</v>
          </cell>
          <cell r="AS382">
            <v>0</v>
          </cell>
          <cell r="AT382">
            <v>0</v>
          </cell>
          <cell r="AU382">
            <v>0</v>
          </cell>
          <cell r="AV382">
            <v>0</v>
          </cell>
          <cell r="AW382">
            <v>0</v>
          </cell>
          <cell r="AX382">
            <v>0</v>
          </cell>
          <cell r="AY382">
            <v>0</v>
          </cell>
          <cell r="AZ382">
            <v>0</v>
          </cell>
          <cell r="BA382">
            <v>0</v>
          </cell>
          <cell r="BB382">
            <v>0</v>
          </cell>
          <cell r="BC382">
            <v>0</v>
          </cell>
          <cell r="BD382">
            <v>0</v>
          </cell>
          <cell r="BE382">
            <v>0</v>
          </cell>
          <cell r="BF382">
            <v>0</v>
          </cell>
          <cell r="BG382">
            <v>0</v>
          </cell>
          <cell r="BH382">
            <v>0</v>
          </cell>
          <cell r="BI382">
            <v>0</v>
          </cell>
          <cell r="BJ382">
            <v>0</v>
          </cell>
          <cell r="BK382">
            <v>0</v>
          </cell>
          <cell r="BL382">
            <v>0</v>
          </cell>
          <cell r="BM382">
            <v>0</v>
          </cell>
          <cell r="BN382">
            <v>0</v>
          </cell>
          <cell r="BO382">
            <v>0</v>
          </cell>
          <cell r="BP382">
            <v>0</v>
          </cell>
          <cell r="BQ382">
            <v>0</v>
          </cell>
          <cell r="BR382">
            <v>0</v>
          </cell>
          <cell r="BS382">
            <v>0</v>
          </cell>
          <cell r="BT382">
            <v>0</v>
          </cell>
          <cell r="BU382">
            <v>0</v>
          </cell>
          <cell r="BV382">
            <v>0</v>
          </cell>
          <cell r="BW382">
            <v>0</v>
          </cell>
          <cell r="BX382">
            <v>0</v>
          </cell>
          <cell r="BY382">
            <v>0</v>
          </cell>
          <cell r="BZ382">
            <v>0</v>
          </cell>
          <cell r="CA382">
            <v>0</v>
          </cell>
          <cell r="CB382">
            <v>0</v>
          </cell>
          <cell r="CC382">
            <v>0</v>
          </cell>
          <cell r="CD382">
            <v>0</v>
          </cell>
          <cell r="CE382">
            <v>0</v>
          </cell>
          <cell r="CF382">
            <v>0</v>
          </cell>
          <cell r="CG382">
            <v>0</v>
          </cell>
          <cell r="CH382">
            <v>0</v>
          </cell>
          <cell r="CI382">
            <v>0</v>
          </cell>
          <cell r="CJ382">
            <v>0</v>
          </cell>
          <cell r="CK382">
            <v>0</v>
          </cell>
          <cell r="CL382">
            <v>0</v>
          </cell>
          <cell r="CM382">
            <v>0</v>
          </cell>
          <cell r="CN382">
            <v>0</v>
          </cell>
          <cell r="CO382">
            <v>0</v>
          </cell>
          <cell r="CP382">
            <v>0</v>
          </cell>
          <cell r="CQ382">
            <v>0</v>
          </cell>
          <cell r="CR382">
            <v>0</v>
          </cell>
          <cell r="CS382">
            <v>0</v>
          </cell>
          <cell r="CT382">
            <v>0</v>
          </cell>
          <cell r="CU382">
            <v>0</v>
          </cell>
          <cell r="CV382">
            <v>0</v>
          </cell>
          <cell r="CW382">
            <v>0</v>
          </cell>
          <cell r="CX382">
            <v>0</v>
          </cell>
          <cell r="CY382">
            <v>0</v>
          </cell>
          <cell r="CZ382">
            <v>0</v>
          </cell>
          <cell r="DA382">
            <v>0</v>
          </cell>
          <cell r="DB382">
            <v>0</v>
          </cell>
          <cell r="DC382">
            <v>0</v>
          </cell>
          <cell r="DD382">
            <v>0</v>
          </cell>
          <cell r="DE382">
            <v>0</v>
          </cell>
          <cell r="DF382">
            <v>0</v>
          </cell>
          <cell r="DG382">
            <v>0</v>
          </cell>
          <cell r="DH382">
            <v>0</v>
          </cell>
          <cell r="DI382">
            <v>0</v>
          </cell>
          <cell r="DJ382">
            <v>0</v>
          </cell>
          <cell r="DK382">
            <v>0</v>
          </cell>
          <cell r="DL382">
            <v>0</v>
          </cell>
          <cell r="DM382">
            <v>0</v>
          </cell>
          <cell r="DN382">
            <v>0</v>
          </cell>
          <cell r="DO382">
            <v>0</v>
          </cell>
          <cell r="DP382">
            <v>0</v>
          </cell>
          <cell r="DQ382">
            <v>0</v>
          </cell>
          <cell r="DR382">
            <v>0</v>
          </cell>
          <cell r="DS382">
            <v>0</v>
          </cell>
          <cell r="DT382">
            <v>0</v>
          </cell>
          <cell r="DU382">
            <v>0</v>
          </cell>
        </row>
        <row r="383">
          <cell r="A383" t="str">
            <v>CE-FERTRA-150</v>
          </cell>
          <cell r="B383" t="str">
            <v>CE</v>
          </cell>
          <cell r="C383" t="str">
            <v>FERTRA</v>
          </cell>
          <cell r="D383">
            <v>150</v>
          </cell>
          <cell r="E383" t="str">
            <v>Altri Fondi</v>
          </cell>
          <cell r="F383">
            <v>8.4506999999999999E-2</v>
          </cell>
          <cell r="G383">
            <v>0.20517177000000003</v>
          </cell>
          <cell r="H383">
            <v>-5.2403199999999962E-2</v>
          </cell>
          <cell r="I383">
            <v>6.1328150000000158E-2</v>
          </cell>
          <cell r="R383">
            <v>8.4506999999999999E-2</v>
          </cell>
          <cell r="S383">
            <v>0.12066477000000003</v>
          </cell>
          <cell r="T383">
            <v>-0.25757497000000001</v>
          </cell>
          <cell r="U383">
            <v>0.11373135000000012</v>
          </cell>
          <cell r="V383">
            <v>-6.1328150000000158E-2</v>
          </cell>
          <cell r="W383">
            <v>0</v>
          </cell>
          <cell r="X383">
            <v>0</v>
          </cell>
          <cell r="Y383">
            <v>0</v>
          </cell>
          <cell r="Z383">
            <v>0</v>
          </cell>
          <cell r="AA383">
            <v>0</v>
          </cell>
          <cell r="AB383">
            <v>0</v>
          </cell>
          <cell r="AC383">
            <v>0</v>
          </cell>
          <cell r="AD383">
            <v>0</v>
          </cell>
          <cell r="AE383">
            <v>0</v>
          </cell>
          <cell r="AF383">
            <v>0</v>
          </cell>
          <cell r="AG383">
            <v>0</v>
          </cell>
          <cell r="AH383">
            <v>0</v>
          </cell>
          <cell r="AI383">
            <v>3.2000000000000001E-2</v>
          </cell>
          <cell r="AJ383">
            <v>3.2000000000000001E-2</v>
          </cell>
          <cell r="AK383">
            <v>3.2000000000000001E-2</v>
          </cell>
          <cell r="AL383">
            <v>3.2000000000000001E-2</v>
          </cell>
          <cell r="AM383">
            <v>3.2000000000000001E-2</v>
          </cell>
          <cell r="AN383">
            <v>3.2000000000000001E-2</v>
          </cell>
          <cell r="AO383">
            <v>6.5000000000000002E-2</v>
          </cell>
          <cell r="AP383">
            <v>0</v>
          </cell>
          <cell r="AQ383">
            <v>0</v>
          </cell>
          <cell r="AR383">
            <v>0</v>
          </cell>
          <cell r="AS383">
            <v>0</v>
          </cell>
          <cell r="AT383">
            <v>0</v>
          </cell>
          <cell r="AU383">
            <v>3.2000000000000001E-2</v>
          </cell>
          <cell r="AV383">
            <v>0</v>
          </cell>
          <cell r="AW383">
            <v>0</v>
          </cell>
          <cell r="AX383">
            <v>0</v>
          </cell>
          <cell r="AY383">
            <v>0</v>
          </cell>
          <cell r="AZ383">
            <v>0</v>
          </cell>
          <cell r="BA383">
            <v>3.3000000000000002E-2</v>
          </cell>
          <cell r="BB383">
            <v>2.2000000000000001E-3</v>
          </cell>
          <cell r="BC383">
            <v>3.39E-2</v>
          </cell>
          <cell r="BD383">
            <v>3.5799999999999998E-2</v>
          </cell>
          <cell r="BE383">
            <v>3.5799999999999998E-2</v>
          </cell>
          <cell r="BF383">
            <v>3.1600000000000003E-2</v>
          </cell>
          <cell r="BG383">
            <v>-0.1603</v>
          </cell>
          <cell r="BH383">
            <v>-0.15917799999999999</v>
          </cell>
          <cell r="BI383">
            <v>-0.158</v>
          </cell>
          <cell r="BJ383">
            <v>-0.23180000000000001</v>
          </cell>
          <cell r="BK383">
            <v>-0.31125199999999997</v>
          </cell>
          <cell r="BL383">
            <v>-0.49790800000000002</v>
          </cell>
          <cell r="BM383">
            <v>-0.67080062000000018</v>
          </cell>
          <cell r="BN383">
            <v>2.2000000000000001E-3</v>
          </cell>
          <cell r="BO383">
            <v>3.1699999999999999E-2</v>
          </cell>
          <cell r="BP383">
            <v>1.8999999999999989E-3</v>
          </cell>
          <cell r="BQ383">
            <v>0</v>
          </cell>
          <cell r="BR383">
            <v>-4.1999999999999954E-3</v>
          </cell>
          <cell r="BS383">
            <v>-0.19190000000000002</v>
          </cell>
          <cell r="BT383">
            <v>1.1220000000000119E-3</v>
          </cell>
          <cell r="BU383">
            <v>1.1779999999999846E-3</v>
          </cell>
          <cell r="BV383">
            <v>-7.3800000000000004E-2</v>
          </cell>
          <cell r="BW383">
            <v>-7.9451999999999967E-2</v>
          </cell>
          <cell r="BX383">
            <v>-0.18665600000000004</v>
          </cell>
          <cell r="BY383">
            <v>-0.17289262000000016</v>
          </cell>
          <cell r="BZ383">
            <v>0</v>
          </cell>
          <cell r="CA383">
            <v>0</v>
          </cell>
          <cell r="CB383">
            <v>0</v>
          </cell>
          <cell r="CC383">
            <v>0</v>
          </cell>
          <cell r="CD383">
            <v>0</v>
          </cell>
          <cell r="CE383">
            <v>0</v>
          </cell>
          <cell r="CF383">
            <v>0</v>
          </cell>
          <cell r="CG383">
            <v>0</v>
          </cell>
          <cell r="CH383">
            <v>0</v>
          </cell>
          <cell r="CI383">
            <v>0</v>
          </cell>
          <cell r="CJ383">
            <v>0</v>
          </cell>
          <cell r="CK383">
            <v>0</v>
          </cell>
          <cell r="CL383">
            <v>0</v>
          </cell>
          <cell r="CM383">
            <v>0</v>
          </cell>
          <cell r="CN383">
            <v>0</v>
          </cell>
          <cell r="CO383">
            <v>0</v>
          </cell>
          <cell r="CP383">
            <v>0</v>
          </cell>
          <cell r="CQ383">
            <v>0</v>
          </cell>
          <cell r="CR383">
            <v>0</v>
          </cell>
          <cell r="CS383">
            <v>0</v>
          </cell>
          <cell r="CT383">
            <v>0</v>
          </cell>
          <cell r="CU383">
            <v>0</v>
          </cell>
          <cell r="CV383">
            <v>0</v>
          </cell>
          <cell r="CW383">
            <v>0</v>
          </cell>
          <cell r="CX383">
            <v>0.47731600000000002</v>
          </cell>
          <cell r="CY383">
            <v>0.58709999999999996</v>
          </cell>
          <cell r="CZ383">
            <v>0.68569999999999998</v>
          </cell>
          <cell r="DA383">
            <v>0.71530000000000005</v>
          </cell>
          <cell r="DB383">
            <v>0.80840000000000001</v>
          </cell>
          <cell r="DC383">
            <v>0.82179999999999997</v>
          </cell>
          <cell r="DD383">
            <v>1.1038999999999999</v>
          </cell>
          <cell r="DE383">
            <v>1.1189</v>
          </cell>
          <cell r="DF383">
            <v>1.1181000000000001</v>
          </cell>
          <cell r="DG383">
            <v>1.1419999999999999</v>
          </cell>
          <cell r="DH383">
            <v>1.1591</v>
          </cell>
          <cell r="DI383">
            <v>1.3414999999999999</v>
          </cell>
          <cell r="DJ383">
            <v>0.47731600000000002</v>
          </cell>
          <cell r="DK383">
            <v>0.10978399999999994</v>
          </cell>
          <cell r="DL383">
            <v>9.8600000000000021E-2</v>
          </cell>
          <cell r="DM383">
            <v>2.9600000000000071E-2</v>
          </cell>
          <cell r="DN383">
            <v>9.3099999999999961E-2</v>
          </cell>
          <cell r="DO383">
            <v>1.3399999999999967E-2</v>
          </cell>
          <cell r="DP383">
            <v>0.28209999999999991</v>
          </cell>
          <cell r="DQ383">
            <v>1.5000000000000124E-2</v>
          </cell>
          <cell r="DR383">
            <v>-7.9999999999991189E-4</v>
          </cell>
          <cell r="DS383">
            <v>2.389999999999981E-2</v>
          </cell>
          <cell r="DT383">
            <v>1.7100000000000115E-2</v>
          </cell>
          <cell r="DU383">
            <v>0.1823999999999999</v>
          </cell>
        </row>
        <row r="384">
          <cell r="A384" t="str">
            <v>CE-FERTRA-160</v>
          </cell>
          <cell r="B384" t="str">
            <v>CE</v>
          </cell>
          <cell r="C384" t="str">
            <v>FERTRA</v>
          </cell>
          <cell r="D384">
            <v>160</v>
          </cell>
          <cell r="E384" t="str">
            <v>(Acc)/Utilizzo Fondo Rischi</v>
          </cell>
          <cell r="F384">
            <v>8.4506999999999999E-2</v>
          </cell>
          <cell r="G384">
            <v>0.20517177000000003</v>
          </cell>
          <cell r="H384">
            <v>-5.2403199999999962E-2</v>
          </cell>
          <cell r="I384">
            <v>6.1328150000000158E-2</v>
          </cell>
          <cell r="J384">
            <v>0</v>
          </cell>
          <cell r="K384">
            <v>0</v>
          </cell>
          <cell r="L384">
            <v>0</v>
          </cell>
          <cell r="M384">
            <v>0</v>
          </cell>
          <cell r="N384">
            <v>0</v>
          </cell>
          <cell r="O384">
            <v>0</v>
          </cell>
          <cell r="P384">
            <v>0</v>
          </cell>
          <cell r="Q384">
            <v>0</v>
          </cell>
          <cell r="R384">
            <v>8.4506999999999999E-2</v>
          </cell>
          <cell r="S384">
            <v>0.12066477000000003</v>
          </cell>
          <cell r="T384">
            <v>-0.25757497000000001</v>
          </cell>
          <cell r="U384">
            <v>0.11373135000000012</v>
          </cell>
          <cell r="V384">
            <v>-6.1328150000000158E-2</v>
          </cell>
          <cell r="W384">
            <v>0</v>
          </cell>
          <cell r="X384">
            <v>0</v>
          </cell>
          <cell r="Y384">
            <v>0</v>
          </cell>
          <cell r="Z384">
            <v>0</v>
          </cell>
          <cell r="AA384">
            <v>0</v>
          </cell>
          <cell r="AB384">
            <v>0</v>
          </cell>
          <cell r="AC384">
            <v>0</v>
          </cell>
          <cell r="AD384">
            <v>0</v>
          </cell>
          <cell r="AE384">
            <v>0</v>
          </cell>
          <cell r="AF384">
            <v>0</v>
          </cell>
          <cell r="AG384">
            <v>0</v>
          </cell>
          <cell r="AH384">
            <v>0</v>
          </cell>
          <cell r="AI384">
            <v>3.2000000000000001E-2</v>
          </cell>
          <cell r="AJ384">
            <v>3.2000000000000001E-2</v>
          </cell>
          <cell r="AK384">
            <v>3.2000000000000001E-2</v>
          </cell>
          <cell r="AL384">
            <v>3.2000000000000001E-2</v>
          </cell>
          <cell r="AM384">
            <v>3.2000000000000001E-2</v>
          </cell>
          <cell r="AN384">
            <v>3.2000000000000001E-2</v>
          </cell>
          <cell r="AO384">
            <v>6.5000000000000002E-2</v>
          </cell>
          <cell r="AP384">
            <v>0</v>
          </cell>
          <cell r="AQ384">
            <v>0</v>
          </cell>
          <cell r="AR384">
            <v>0</v>
          </cell>
          <cell r="AS384">
            <v>0</v>
          </cell>
          <cell r="AT384">
            <v>0</v>
          </cell>
          <cell r="AU384">
            <v>3.2000000000000001E-2</v>
          </cell>
          <cell r="AV384">
            <v>0</v>
          </cell>
          <cell r="AW384">
            <v>0</v>
          </cell>
          <cell r="AX384">
            <v>0</v>
          </cell>
          <cell r="AY384">
            <v>0</v>
          </cell>
          <cell r="AZ384">
            <v>0</v>
          </cell>
          <cell r="BA384">
            <v>3.3000000000000002E-2</v>
          </cell>
          <cell r="BB384">
            <v>2.2000000000000001E-3</v>
          </cell>
          <cell r="BC384">
            <v>3.39E-2</v>
          </cell>
          <cell r="BD384">
            <v>3.5799999999999998E-2</v>
          </cell>
          <cell r="BE384">
            <v>3.5799999999999998E-2</v>
          </cell>
          <cell r="BF384">
            <v>3.1600000000000003E-2</v>
          </cell>
          <cell r="BG384">
            <v>-0.1603</v>
          </cell>
          <cell r="BH384">
            <v>-0.15917799999999999</v>
          </cell>
          <cell r="BI384">
            <v>-0.158</v>
          </cell>
          <cell r="BJ384">
            <v>-0.23180000000000001</v>
          </cell>
          <cell r="BK384">
            <v>-0.31125199999999997</v>
          </cell>
          <cell r="BL384">
            <v>-0.49790800000000002</v>
          </cell>
          <cell r="BM384">
            <v>-0.67080062000000018</v>
          </cell>
          <cell r="BN384">
            <v>2.2000000000000001E-3</v>
          </cell>
          <cell r="BO384">
            <v>3.1699999999999999E-2</v>
          </cell>
          <cell r="BP384">
            <v>1.8999999999999989E-3</v>
          </cell>
          <cell r="BQ384">
            <v>0</v>
          </cell>
          <cell r="BR384">
            <v>-4.1999999999999954E-3</v>
          </cell>
          <cell r="BS384">
            <v>-0.19190000000000002</v>
          </cell>
          <cell r="BT384">
            <v>1.1220000000000119E-3</v>
          </cell>
          <cell r="BU384">
            <v>1.1779999999999846E-3</v>
          </cell>
          <cell r="BV384">
            <v>-7.3800000000000004E-2</v>
          </cell>
          <cell r="BW384">
            <v>-7.9451999999999967E-2</v>
          </cell>
          <cell r="BX384">
            <v>-0.18665600000000004</v>
          </cell>
          <cell r="BY384">
            <v>-0.17289262000000016</v>
          </cell>
          <cell r="BZ384">
            <v>0</v>
          </cell>
          <cell r="CA384">
            <v>0</v>
          </cell>
          <cell r="CB384">
            <v>0</v>
          </cell>
          <cell r="CC384">
            <v>0</v>
          </cell>
          <cell r="CD384">
            <v>0</v>
          </cell>
          <cell r="CE384">
            <v>0</v>
          </cell>
          <cell r="CF384">
            <v>0</v>
          </cell>
          <cell r="CG384">
            <v>0</v>
          </cell>
          <cell r="CH384">
            <v>0</v>
          </cell>
          <cell r="CI384">
            <v>0</v>
          </cell>
          <cell r="CJ384">
            <v>0</v>
          </cell>
          <cell r="CK384">
            <v>0</v>
          </cell>
          <cell r="CL384">
            <v>0</v>
          </cell>
          <cell r="CM384">
            <v>0</v>
          </cell>
          <cell r="CN384">
            <v>0</v>
          </cell>
          <cell r="CO384">
            <v>0</v>
          </cell>
          <cell r="CP384">
            <v>0</v>
          </cell>
          <cell r="CQ384">
            <v>0</v>
          </cell>
          <cell r="CR384">
            <v>0</v>
          </cell>
          <cell r="CS384">
            <v>0</v>
          </cell>
          <cell r="CT384">
            <v>0</v>
          </cell>
          <cell r="CU384">
            <v>0</v>
          </cell>
          <cell r="CV384">
            <v>0</v>
          </cell>
          <cell r="CW384">
            <v>0</v>
          </cell>
          <cell r="CX384">
            <v>0.47731600000000002</v>
          </cell>
          <cell r="CY384">
            <v>0.58709999999999996</v>
          </cell>
          <cell r="CZ384">
            <v>0.68569999999999998</v>
          </cell>
          <cell r="DA384">
            <v>0.71530000000000005</v>
          </cell>
          <cell r="DB384">
            <v>0.80840000000000001</v>
          </cell>
          <cell r="DC384">
            <v>0.82179999999999997</v>
          </cell>
          <cell r="DD384">
            <v>1.1038999999999999</v>
          </cell>
          <cell r="DE384">
            <v>1.1189</v>
          </cell>
          <cell r="DF384">
            <v>1.1181000000000001</v>
          </cell>
          <cell r="DG384">
            <v>1.1419999999999999</v>
          </cell>
          <cell r="DH384">
            <v>1.1591</v>
          </cell>
          <cell r="DI384">
            <v>1.3414999999999999</v>
          </cell>
          <cell r="DJ384">
            <v>0.47731600000000002</v>
          </cell>
          <cell r="DK384">
            <v>0.10978399999999994</v>
          </cell>
          <cell r="DL384">
            <v>9.8600000000000021E-2</v>
          </cell>
          <cell r="DM384">
            <v>2.9600000000000071E-2</v>
          </cell>
          <cell r="DN384">
            <v>9.3099999999999961E-2</v>
          </cell>
          <cell r="DO384">
            <v>1.3399999999999967E-2</v>
          </cell>
          <cell r="DP384">
            <v>0.28209999999999991</v>
          </cell>
          <cell r="DQ384">
            <v>1.5000000000000124E-2</v>
          </cell>
          <cell r="DR384">
            <v>-7.9999999999991189E-4</v>
          </cell>
          <cell r="DS384">
            <v>2.389999999999981E-2</v>
          </cell>
          <cell r="DT384">
            <v>1.7100000000000115E-2</v>
          </cell>
          <cell r="DU384">
            <v>0.1823999999999999</v>
          </cell>
        </row>
        <row r="385">
          <cell r="A385" t="str">
            <v>CE-FERTRA-170</v>
          </cell>
          <cell r="B385" t="str">
            <v>CE</v>
          </cell>
          <cell r="C385" t="str">
            <v>FERTRA</v>
          </cell>
          <cell r="D385">
            <v>170</v>
          </cell>
          <cell r="E385" t="str">
            <v>Margine Diretto 2</v>
          </cell>
          <cell r="F385">
            <v>0.49728399999999973</v>
          </cell>
          <cell r="G385">
            <v>0.86180292999999986</v>
          </cell>
          <cell r="H385">
            <v>0.10774013999999768</v>
          </cell>
          <cell r="I385">
            <v>0.29326737000000291</v>
          </cell>
          <cell r="J385">
            <v>0</v>
          </cell>
          <cell r="K385">
            <v>0</v>
          </cell>
          <cell r="L385">
            <v>0</v>
          </cell>
          <cell r="M385">
            <v>0</v>
          </cell>
          <cell r="N385">
            <v>0</v>
          </cell>
          <cell r="O385">
            <v>0</v>
          </cell>
          <cell r="P385">
            <v>0</v>
          </cell>
          <cell r="Q385">
            <v>0</v>
          </cell>
          <cell r="R385">
            <v>0.49728399999999973</v>
          </cell>
          <cell r="S385">
            <v>0.36451893000000019</v>
          </cell>
          <cell r="T385">
            <v>-0.75406279000000231</v>
          </cell>
          <cell r="U385">
            <v>0.18552723000000526</v>
          </cell>
          <cell r="V385">
            <v>-0.29326737000000291</v>
          </cell>
          <cell r="W385">
            <v>0</v>
          </cell>
          <cell r="X385">
            <v>0</v>
          </cell>
          <cell r="Y385">
            <v>0</v>
          </cell>
          <cell r="Z385">
            <v>0</v>
          </cell>
          <cell r="AA385">
            <v>0</v>
          </cell>
          <cell r="AB385">
            <v>0</v>
          </cell>
          <cell r="AC385">
            <v>0</v>
          </cell>
          <cell r="AD385">
            <v>0.6075999999999997</v>
          </cell>
          <cell r="AE385">
            <v>1.1303000000000001</v>
          </cell>
          <cell r="AF385">
            <v>1.6582000000000008</v>
          </cell>
          <cell r="AG385">
            <v>2.2706</v>
          </cell>
          <cell r="AH385">
            <v>2.8645999999999994</v>
          </cell>
          <cell r="AI385">
            <v>3.4316999999999993</v>
          </cell>
          <cell r="AJ385">
            <v>4.0972000000000008</v>
          </cell>
          <cell r="AK385">
            <v>4.2791000000000032</v>
          </cell>
          <cell r="AL385">
            <v>5.0169000000000032</v>
          </cell>
          <cell r="AM385">
            <v>5.7082000000000086</v>
          </cell>
          <cell r="AN385">
            <v>6.3540000000000028</v>
          </cell>
          <cell r="AO385">
            <v>6.9475999999999969</v>
          </cell>
          <cell r="AP385">
            <v>0.6075999999999997</v>
          </cell>
          <cell r="AQ385">
            <v>0.52270000000000039</v>
          </cell>
          <cell r="AR385">
            <v>0.5279000000000007</v>
          </cell>
          <cell r="AS385">
            <v>0.61239999999999917</v>
          </cell>
          <cell r="AT385">
            <v>0.59399999999999942</v>
          </cell>
          <cell r="AU385">
            <v>0.56709999999999994</v>
          </cell>
          <cell r="AV385">
            <v>0.66550000000000153</v>
          </cell>
          <cell r="AW385">
            <v>0.18190000000000239</v>
          </cell>
          <cell r="AX385">
            <v>0.73780000000000001</v>
          </cell>
          <cell r="AY385">
            <v>0.69130000000000535</v>
          </cell>
          <cell r="AZ385">
            <v>0.64579999999999416</v>
          </cell>
          <cell r="BA385">
            <v>0.5935999999999938</v>
          </cell>
          <cell r="BB385">
            <v>0.60650000000000026</v>
          </cell>
          <cell r="BC385">
            <v>1.2705000000000011</v>
          </cell>
          <cell r="BD385">
            <v>1.773299999999999</v>
          </cell>
          <cell r="BE385">
            <v>2.3869999999999987</v>
          </cell>
          <cell r="BF385">
            <v>3.1899000000000006</v>
          </cell>
          <cell r="BG385">
            <v>4.7305999999999981</v>
          </cell>
          <cell r="BH385">
            <v>5.5171709999999985</v>
          </cell>
          <cell r="BI385">
            <v>6.1804500000000013</v>
          </cell>
          <cell r="BJ385">
            <v>6.6544999999999987</v>
          </cell>
          <cell r="BK385">
            <v>6.7871059999999979</v>
          </cell>
          <cell r="BL385">
            <v>6.5634410000000001</v>
          </cell>
          <cell r="BM385">
            <v>6.2545523100000162</v>
          </cell>
          <cell r="BN385">
            <v>0.60650000000000026</v>
          </cell>
          <cell r="BO385">
            <v>0.6640000000000007</v>
          </cell>
          <cell r="BP385">
            <v>0.50279999999999792</v>
          </cell>
          <cell r="BQ385">
            <v>0.61369999999999969</v>
          </cell>
          <cell r="BR385">
            <v>0.80290000000000195</v>
          </cell>
          <cell r="BS385">
            <v>1.540699999999998</v>
          </cell>
          <cell r="BT385">
            <v>0.78657099999999991</v>
          </cell>
          <cell r="BU385">
            <v>0.66327900000000339</v>
          </cell>
          <cell r="BV385">
            <v>0.47404999999999686</v>
          </cell>
          <cell r="BW385">
            <v>0.132605999999999</v>
          </cell>
          <cell r="BX385">
            <v>-0.22366499999999767</v>
          </cell>
          <cell r="BY385">
            <v>-0.30888868999998331</v>
          </cell>
          <cell r="BZ385">
            <v>0.79289999999999994</v>
          </cell>
          <cell r="CA385">
            <v>1.6014999999999997</v>
          </cell>
          <cell r="CB385">
            <v>2.6119000000000003</v>
          </cell>
          <cell r="CC385">
            <v>3.5428999999999995</v>
          </cell>
          <cell r="CD385">
            <v>4.9585000000000008</v>
          </cell>
          <cell r="CE385">
            <v>6.1770000000000067</v>
          </cell>
          <cell r="CF385">
            <v>7.4653200000000055</v>
          </cell>
          <cell r="CG385">
            <v>8.0717420000000004</v>
          </cell>
          <cell r="CH385">
            <v>9.236818999999997</v>
          </cell>
          <cell r="CI385">
            <v>10.594659</v>
          </cell>
          <cell r="CJ385">
            <v>11.833318999999996</v>
          </cell>
          <cell r="CK385">
            <v>12.576916999999995</v>
          </cell>
          <cell r="CL385">
            <v>0.79289999999999994</v>
          </cell>
          <cell r="CM385">
            <v>0.80860000000000021</v>
          </cell>
          <cell r="CN385">
            <v>1.0104000000000006</v>
          </cell>
          <cell r="CO385">
            <v>0.93099999999999916</v>
          </cell>
          <cell r="CP385">
            <v>1.4156000000000013</v>
          </cell>
          <cell r="CQ385">
            <v>1.2185000000000059</v>
          </cell>
          <cell r="CR385">
            <v>1.2883199999999988</v>
          </cell>
          <cell r="CS385">
            <v>0.60642199999999491</v>
          </cell>
          <cell r="CT385">
            <v>1.1650769999999966</v>
          </cell>
          <cell r="CU385">
            <v>1.357840000000003</v>
          </cell>
          <cell r="CV385">
            <v>1.2386599999999959</v>
          </cell>
          <cell r="CW385">
            <v>0.74359799999999865</v>
          </cell>
          <cell r="CX385">
            <v>0.14619400000000032</v>
          </cell>
          <cell r="CY385">
            <v>0.31069999999999931</v>
          </cell>
          <cell r="CZ385">
            <v>0.81140000000000012</v>
          </cell>
          <cell r="DA385">
            <v>1.3111000000000006</v>
          </cell>
          <cell r="DB385">
            <v>2.3587999999999996</v>
          </cell>
          <cell r="DC385">
            <v>3.0986000000000016</v>
          </cell>
          <cell r="DD385">
            <v>3.9835000000000034</v>
          </cell>
          <cell r="DE385">
            <v>4.6618999999999993</v>
          </cell>
          <cell r="DF385">
            <v>5.3955999999999964</v>
          </cell>
          <cell r="DG385">
            <v>6.7825999999999986</v>
          </cell>
          <cell r="DH385">
            <v>8.2414000000000041</v>
          </cell>
          <cell r="DI385">
            <v>9.8247000000000106</v>
          </cell>
          <cell r="DJ385">
            <v>0.14619400000000032</v>
          </cell>
          <cell r="DK385">
            <v>0.16450599999999899</v>
          </cell>
          <cell r="DL385">
            <v>0.50070000000000081</v>
          </cell>
          <cell r="DM385">
            <v>0.49970000000000048</v>
          </cell>
          <cell r="DN385">
            <v>1.0476999999999992</v>
          </cell>
          <cell r="DO385">
            <v>0.73980000000000168</v>
          </cell>
          <cell r="DP385">
            <v>0.88490000000000191</v>
          </cell>
          <cell r="DQ385">
            <v>0.6783999999999959</v>
          </cell>
          <cell r="DR385">
            <v>0.73369999999999713</v>
          </cell>
          <cell r="DS385">
            <v>1.3870000000000027</v>
          </cell>
          <cell r="DT385">
            <v>1.4588000000000045</v>
          </cell>
          <cell r="DU385">
            <v>1.583300000000007</v>
          </cell>
        </row>
        <row r="386">
          <cell r="A386" t="str">
            <v>CE-FERTRA-180</v>
          </cell>
          <cell r="B386" t="str">
            <v>CE</v>
          </cell>
          <cell r="C386" t="str">
            <v>FERTRA</v>
          </cell>
          <cell r="D386">
            <v>180</v>
          </cell>
          <cell r="E386" t="str">
            <v>MD %</v>
          </cell>
          <cell r="F386">
            <v>0.13529148185803372</v>
          </cell>
          <cell r="G386">
            <v>0.10959084462121978</v>
          </cell>
          <cell r="H386">
            <v>1.0645925682118369E-2</v>
          </cell>
          <cell r="I386">
            <v>2.2418085064017799E-2</v>
          </cell>
          <cell r="J386" t="e">
            <v>#DIV/0!</v>
          </cell>
          <cell r="K386" t="e">
            <v>#DIV/0!</v>
          </cell>
          <cell r="L386" t="e">
            <v>#DIV/0!</v>
          </cell>
          <cell r="M386" t="e">
            <v>#DIV/0!</v>
          </cell>
          <cell r="N386" t="e">
            <v>#DIV/0!</v>
          </cell>
          <cell r="O386" t="e">
            <v>#DIV/0!</v>
          </cell>
          <cell r="P386" t="e">
            <v>#DIV/0!</v>
          </cell>
          <cell r="Q386" t="e">
            <v>#DIV/0!</v>
          </cell>
          <cell r="R386">
            <v>0.13529148185803372</v>
          </cell>
          <cell r="S386">
            <v>8.7035302063382683E-2</v>
          </cell>
          <cell r="T386">
            <v>-0.33417445218333769</v>
          </cell>
          <cell r="U386">
            <v>6.2648174743858948E-2</v>
          </cell>
          <cell r="V386">
            <v>2.2418085064017799E-2</v>
          </cell>
          <cell r="W386" t="e">
            <v>#DIV/0!</v>
          </cell>
          <cell r="X386" t="e">
            <v>#DIV/0!</v>
          </cell>
          <cell r="Y386" t="e">
            <v>#DIV/0!</v>
          </cell>
          <cell r="Z386" t="e">
            <v>#DIV/0!</v>
          </cell>
          <cell r="AA386" t="e">
            <v>#DIV/0!</v>
          </cell>
          <cell r="AB386" t="e">
            <v>#DIV/0!</v>
          </cell>
          <cell r="AC386" t="e">
            <v>#DIV/0!</v>
          </cell>
          <cell r="AD386">
            <v>0.14350834927608111</v>
          </cell>
          <cell r="AE386">
            <v>0.13992844497814974</v>
          </cell>
          <cell r="AF386">
            <v>0.13739673701392863</v>
          </cell>
          <cell r="AG386">
            <v>0.13681774906904157</v>
          </cell>
          <cell r="AH386">
            <v>0.13687162849811982</v>
          </cell>
          <cell r="AI386">
            <v>0.13584166254329538</v>
          </cell>
          <cell r="AJ386">
            <v>0.13722193568266006</v>
          </cell>
          <cell r="AK386">
            <v>0.13421932537466996</v>
          </cell>
          <cell r="AL386">
            <v>0.13481035617837142</v>
          </cell>
          <cell r="AM386">
            <v>0.13527213439531371</v>
          </cell>
          <cell r="AN386">
            <v>0.13554795163451122</v>
          </cell>
          <cell r="AO386">
            <v>0.13623119066013573</v>
          </cell>
          <cell r="AP386">
            <v>0.14350834927608111</v>
          </cell>
          <cell r="AQ386">
            <v>0.13598522295644941</v>
          </cell>
          <cell r="AR386">
            <v>0.13227261338010537</v>
          </cell>
          <cell r="AS386">
            <v>0.13527423737050193</v>
          </cell>
          <cell r="AT386">
            <v>0.13707797752290396</v>
          </cell>
          <cell r="AU386">
            <v>0.13086721742742416</v>
          </cell>
          <cell r="AV386">
            <v>0.14480927823835354</v>
          </cell>
          <cell r="AW386">
            <v>8.9907077896402801E-2</v>
          </cell>
          <cell r="AX386">
            <v>0.13834355253042324</v>
          </cell>
          <cell r="AY386">
            <v>0.13872055223341592</v>
          </cell>
          <cell r="AZ386">
            <v>0.13803569520145223</v>
          </cell>
          <cell r="BA386">
            <v>0.14400077628450703</v>
          </cell>
          <cell r="BB386">
            <v>0.12330243148735469</v>
          </cell>
          <cell r="BC386">
            <v>0.13056480453816757</v>
          </cell>
          <cell r="BD386">
            <v>0.11425902061855664</v>
          </cell>
          <cell r="BE386">
            <v>0.12172112756496548</v>
          </cell>
          <cell r="BF386">
            <v>0.12764808041681008</v>
          </cell>
          <cell r="BG386">
            <v>0.14956858256687833</v>
          </cell>
          <cell r="BH386">
            <v>0.14900673358843111</v>
          </cell>
          <cell r="BI386">
            <v>0.15417919426930224</v>
          </cell>
          <cell r="BJ386">
            <v>0.15084130664907661</v>
          </cell>
          <cell r="BK386">
            <v>0.1408129433518189</v>
          </cell>
          <cell r="BL386">
            <v>0.12283158017366129</v>
          </cell>
          <cell r="BM386">
            <v>0.10948384254606146</v>
          </cell>
          <cell r="BN386">
            <v>0.12330243148735469</v>
          </cell>
          <cell r="BO386">
            <v>0.13798836242726531</v>
          </cell>
          <cell r="BP386">
            <v>8.6851378428798101E-2</v>
          </cell>
          <cell r="BQ386">
            <v>0.15003422648151765</v>
          </cell>
          <cell r="BR386">
            <v>0.14925456370598986</v>
          </cell>
          <cell r="BS386">
            <v>0.23208556149732587</v>
          </cell>
          <cell r="BT386">
            <v>0.14571472502880686</v>
          </cell>
          <cell r="BU386">
            <v>0.2167700275963233</v>
          </cell>
          <cell r="BV386">
            <v>0.1176375121843718</v>
          </cell>
          <cell r="BW386">
            <v>3.2473239563545891E-2</v>
          </cell>
          <cell r="BX386">
            <v>-4.2724699848787379E-2</v>
          </cell>
          <cell r="BY386">
            <v>-8.3638188861312537E-2</v>
          </cell>
          <cell r="BZ386">
            <v>0.20108544038954121</v>
          </cell>
          <cell r="CA386">
            <v>0.19782595268976588</v>
          </cell>
          <cell r="CB386">
            <v>0.19832646149874333</v>
          </cell>
          <cell r="CC386">
            <v>0.19241087915191274</v>
          </cell>
          <cell r="CD386">
            <v>0.19292798418757032</v>
          </cell>
          <cell r="CE386">
            <v>0.18889157311788846</v>
          </cell>
          <cell r="CF386">
            <v>0.18694183258096969</v>
          </cell>
          <cell r="CG386">
            <v>0.18245807958315405</v>
          </cell>
          <cell r="CH386">
            <v>0.17969916793199767</v>
          </cell>
          <cell r="CI386">
            <v>0.17909194267730669</v>
          </cell>
          <cell r="CJ386">
            <v>0.1780727706444665</v>
          </cell>
          <cell r="CK386">
            <v>0.17346711818527777</v>
          </cell>
          <cell r="CL386">
            <v>0.20108544038954121</v>
          </cell>
          <cell r="CM386">
            <v>0.19473075811578849</v>
          </cell>
          <cell r="CN386">
            <v>0.19912498521934499</v>
          </cell>
          <cell r="CO386">
            <v>0.17755316105654606</v>
          </cell>
          <cell r="CP386">
            <v>0.19423443695887835</v>
          </cell>
          <cell r="CQ386">
            <v>0.17407142857142932</v>
          </cell>
          <cell r="CR386">
            <v>0.17812634676318478</v>
          </cell>
          <cell r="CS386">
            <v>0.14086568860241749</v>
          </cell>
          <cell r="CT386">
            <v>0.16265929959485817</v>
          </cell>
          <cell r="CU386">
            <v>0.17506770490524562</v>
          </cell>
          <cell r="CV386">
            <v>0.16980738912879528</v>
          </cell>
          <cell r="CW386">
            <v>0.1228879810901394</v>
          </cell>
          <cell r="CX386">
            <v>6.3710028160813989E-2</v>
          </cell>
          <cell r="CY386">
            <v>4.8432604324172547E-2</v>
          </cell>
          <cell r="CZ386">
            <v>7.2530615893447767E-2</v>
          </cell>
          <cell r="DA386">
            <v>8.3987803159391736E-2</v>
          </cell>
          <cell r="DB386">
            <v>0.10564834347804665</v>
          </cell>
          <cell r="DC386">
            <v>0.1117974325484735</v>
          </cell>
          <cell r="DD386">
            <v>0.1141198007236517</v>
          </cell>
          <cell r="DE386">
            <v>0.12177213338278853</v>
          </cell>
          <cell r="DF386">
            <v>0.12058446231344444</v>
          </cell>
          <cell r="DG386">
            <v>0.13049760557499868</v>
          </cell>
          <cell r="DH386">
            <v>0.13965539445946962</v>
          </cell>
          <cell r="DI386">
            <v>0.15082808297409839</v>
          </cell>
          <cell r="DJ386">
            <v>6.3710028160813989E-2</v>
          </cell>
          <cell r="DK386">
            <v>3.9924551417306046E-2</v>
          </cell>
          <cell r="DL386">
            <v>0.10492675873341874</v>
          </cell>
          <cell r="DM386">
            <v>0.11296229315489656</v>
          </cell>
          <cell r="DN386">
            <v>0.1559936274436817</v>
          </cell>
          <cell r="DO386">
            <v>0.13727200192974995</v>
          </cell>
          <cell r="DP386">
            <v>0.12307200178022583</v>
          </cell>
          <cell r="DQ386">
            <v>0.20085862324204184</v>
          </cell>
          <cell r="DR386">
            <v>0.11354772811687469</v>
          </cell>
          <cell r="DS386">
            <v>0.19185282522996092</v>
          </cell>
          <cell r="DT386">
            <v>0.20728952042628834</v>
          </cell>
          <cell r="DU386">
            <v>0.25845576232451939</v>
          </cell>
        </row>
        <row r="387">
          <cell r="A387" t="str">
            <v>CE-FERTRA-190</v>
          </cell>
          <cell r="B387" t="str">
            <v>CE</v>
          </cell>
          <cell r="C387" t="str">
            <v>FERTRA</v>
          </cell>
          <cell r="D387">
            <v>190</v>
          </cell>
          <cell r="E387" t="str">
            <v>Costi Indiretti</v>
          </cell>
          <cell r="F387">
            <v>-0.160188</v>
          </cell>
          <cell r="G387">
            <v>-0.30348639999999982</v>
          </cell>
          <cell r="H387">
            <v>-0.48062326999999971</v>
          </cell>
          <cell r="I387">
            <v>-0.65158750000000032</v>
          </cell>
          <cell r="R387">
            <v>-0.160188</v>
          </cell>
          <cell r="S387">
            <v>-0.14329839999999983</v>
          </cell>
          <cell r="T387">
            <v>-0.17713686999999989</v>
          </cell>
          <cell r="U387">
            <v>-0.17096423000000061</v>
          </cell>
          <cell r="V387">
            <v>0.65158750000000032</v>
          </cell>
          <cell r="W387">
            <v>0</v>
          </cell>
          <cell r="X387">
            <v>0</v>
          </cell>
          <cell r="Y387">
            <v>0</v>
          </cell>
          <cell r="Z387">
            <v>0</v>
          </cell>
          <cell r="AA387">
            <v>0</v>
          </cell>
          <cell r="AB387">
            <v>0</v>
          </cell>
          <cell r="AC387">
            <v>0</v>
          </cell>
          <cell r="AD387">
            <v>-0.2039</v>
          </cell>
          <cell r="AE387">
            <v>-0.34560000000000002</v>
          </cell>
          <cell r="AF387">
            <v>-0.4945</v>
          </cell>
          <cell r="AG387">
            <v>-0.65479999999999994</v>
          </cell>
          <cell r="AH387">
            <v>-0.81040000000000001</v>
          </cell>
          <cell r="AI387">
            <v>-0.98120000000000007</v>
          </cell>
          <cell r="AJ387">
            <v>-1.1667000000000001</v>
          </cell>
          <cell r="AK387">
            <v>-1.2827</v>
          </cell>
          <cell r="AL387">
            <v>-1.4724999999999999</v>
          </cell>
          <cell r="AM387">
            <v>-1.6610999999999998</v>
          </cell>
          <cell r="AN387">
            <v>-1.8557000000000001</v>
          </cell>
          <cell r="AO387">
            <v>-2.0434000000000001</v>
          </cell>
          <cell r="AP387">
            <v>-0.2039</v>
          </cell>
          <cell r="AQ387">
            <v>-0.14170000000000002</v>
          </cell>
          <cell r="AR387">
            <v>-0.14889999999999998</v>
          </cell>
          <cell r="AS387">
            <v>-0.16029999999999994</v>
          </cell>
          <cell r="AT387">
            <v>-0.15560000000000007</v>
          </cell>
          <cell r="AU387">
            <v>-0.17080000000000006</v>
          </cell>
          <cell r="AV387">
            <v>-0.1855</v>
          </cell>
          <cell r="AW387">
            <v>-0.11599999999999988</v>
          </cell>
          <cell r="AX387">
            <v>-0.18979999999999997</v>
          </cell>
          <cell r="AY387">
            <v>-0.18859999999999988</v>
          </cell>
          <cell r="AZ387">
            <v>-0.19460000000000033</v>
          </cell>
          <cell r="BA387">
            <v>-0.18769999999999998</v>
          </cell>
          <cell r="BB387">
            <v>-0.16969999999999999</v>
          </cell>
          <cell r="BC387">
            <v>-0.33650000000000002</v>
          </cell>
          <cell r="BD387">
            <v>-0.52370000000000005</v>
          </cell>
          <cell r="BE387">
            <v>-0.64700000000000002</v>
          </cell>
          <cell r="BF387">
            <v>-0.85399999999999998</v>
          </cell>
          <cell r="BG387">
            <v>-1.0646</v>
          </cell>
          <cell r="BH387">
            <v>-1.2350639999999999</v>
          </cell>
          <cell r="BI387">
            <v>-1.3556820000000001</v>
          </cell>
          <cell r="BJ387">
            <v>-1.5003</v>
          </cell>
          <cell r="BK387">
            <v>-1.6829890000000001</v>
          </cell>
          <cell r="BL387">
            <v>-1.871178</v>
          </cell>
          <cell r="BM387">
            <v>-2.0190245899999999</v>
          </cell>
          <cell r="BN387">
            <v>-0.16969999999999999</v>
          </cell>
          <cell r="BO387">
            <v>-0.16680000000000003</v>
          </cell>
          <cell r="BP387">
            <v>-0.18720000000000003</v>
          </cell>
          <cell r="BQ387">
            <v>-0.12329999999999997</v>
          </cell>
          <cell r="BR387">
            <v>-0.20699999999999996</v>
          </cell>
          <cell r="BS387">
            <v>-0.21060000000000001</v>
          </cell>
          <cell r="BT387">
            <v>-0.17046399999999995</v>
          </cell>
          <cell r="BU387">
            <v>-0.12061800000000011</v>
          </cell>
          <cell r="BV387">
            <v>-0.14461799999999991</v>
          </cell>
          <cell r="BW387">
            <v>-0.1826890000000001</v>
          </cell>
          <cell r="BX387">
            <v>-0.18818899999999994</v>
          </cell>
          <cell r="BY387">
            <v>-0.14784658999999989</v>
          </cell>
          <cell r="BZ387">
            <v>-0.25340000000000001</v>
          </cell>
          <cell r="CA387">
            <v>-0.37640000000000001</v>
          </cell>
          <cell r="CB387">
            <v>-0.62060000000000004</v>
          </cell>
          <cell r="CC387">
            <v>-0.84289999999999998</v>
          </cell>
          <cell r="CD387">
            <v>-1.0727</v>
          </cell>
          <cell r="CE387">
            <v>-1.2988</v>
          </cell>
          <cell r="CF387">
            <v>-1.5460940000000001</v>
          </cell>
          <cell r="CG387">
            <v>-1.7272350000000001</v>
          </cell>
          <cell r="CH387">
            <v>-1.9683010000000001</v>
          </cell>
          <cell r="CI387">
            <v>-2.1934499999999999</v>
          </cell>
          <cell r="CJ387">
            <v>-2.4045049999999999</v>
          </cell>
          <cell r="CK387">
            <v>-2.6001590000000001</v>
          </cell>
          <cell r="CL387">
            <v>-0.25340000000000001</v>
          </cell>
          <cell r="CM387">
            <v>-0.123</v>
          </cell>
          <cell r="CN387">
            <v>-0.24420000000000003</v>
          </cell>
          <cell r="CO387">
            <v>-0.22229999999999994</v>
          </cell>
          <cell r="CP387">
            <v>-0.2298</v>
          </cell>
          <cell r="CQ387">
            <v>-0.22609999999999997</v>
          </cell>
          <cell r="CR387">
            <v>-0.24729400000000012</v>
          </cell>
          <cell r="CS387">
            <v>-0.181141</v>
          </cell>
          <cell r="CT387">
            <v>-0.241066</v>
          </cell>
          <cell r="CU387">
            <v>-0.22514899999999982</v>
          </cell>
          <cell r="CV387">
            <v>-0.21105499999999999</v>
          </cell>
          <cell r="CW387">
            <v>-0.19565400000000022</v>
          </cell>
          <cell r="CX387">
            <v>-0.177837</v>
          </cell>
          <cell r="CY387">
            <v>-0.40550000000000003</v>
          </cell>
          <cell r="CZ387">
            <v>-0.61339999999999995</v>
          </cell>
          <cell r="DA387">
            <v>-0.86099999999999999</v>
          </cell>
          <cell r="DB387">
            <v>-1.1989000000000001</v>
          </cell>
          <cell r="DC387">
            <v>-1.4759</v>
          </cell>
          <cell r="DD387">
            <v>-1.8050999999999999</v>
          </cell>
          <cell r="DE387">
            <v>-1.9765999999999999</v>
          </cell>
          <cell r="DF387">
            <v>-2.2383000000000002</v>
          </cell>
          <cell r="DG387">
            <v>-2.5013000000000001</v>
          </cell>
          <cell r="DH387">
            <v>-2.9115000000000002</v>
          </cell>
          <cell r="DI387">
            <v>-3.2174999999999998</v>
          </cell>
          <cell r="DJ387">
            <v>-0.177837</v>
          </cell>
          <cell r="DK387">
            <v>-0.22766300000000003</v>
          </cell>
          <cell r="DL387">
            <v>-0.20789999999999992</v>
          </cell>
          <cell r="DM387">
            <v>-0.24760000000000004</v>
          </cell>
          <cell r="DN387">
            <v>-0.33790000000000009</v>
          </cell>
          <cell r="DO387">
            <v>-0.27699999999999991</v>
          </cell>
          <cell r="DP387">
            <v>-0.32919999999999994</v>
          </cell>
          <cell r="DQ387">
            <v>-0.17149999999999999</v>
          </cell>
          <cell r="DR387">
            <v>-0.26170000000000027</v>
          </cell>
          <cell r="DS387">
            <v>-0.2629999999999999</v>
          </cell>
          <cell r="DT387">
            <v>-0.41020000000000012</v>
          </cell>
          <cell r="DU387">
            <v>-0.30599999999999961</v>
          </cell>
        </row>
        <row r="388">
          <cell r="A388" t="str">
            <v>CE-FERTRA-200</v>
          </cell>
          <cell r="B388" t="str">
            <v>CE</v>
          </cell>
          <cell r="C388" t="str">
            <v>FERTRA</v>
          </cell>
          <cell r="D388">
            <v>200</v>
          </cell>
          <cell r="E388" t="str">
            <v>Risultato di Competenza</v>
          </cell>
          <cell r="F388">
            <v>0.33709599999999973</v>
          </cell>
          <cell r="G388">
            <v>0.55831653000000003</v>
          </cell>
          <cell r="H388">
            <v>-0.37288313000000206</v>
          </cell>
          <cell r="I388">
            <v>-0.35832012999999741</v>
          </cell>
          <cell r="J388">
            <v>0</v>
          </cell>
          <cell r="K388">
            <v>0</v>
          </cell>
          <cell r="L388">
            <v>0</v>
          </cell>
          <cell r="M388">
            <v>0</v>
          </cell>
          <cell r="N388">
            <v>0</v>
          </cell>
          <cell r="O388">
            <v>0</v>
          </cell>
          <cell r="P388">
            <v>0</v>
          </cell>
          <cell r="Q388">
            <v>0</v>
          </cell>
          <cell r="R388">
            <v>0.33709599999999973</v>
          </cell>
          <cell r="S388">
            <v>0.22122053000000036</v>
          </cell>
          <cell r="T388">
            <v>-0.93119966000000221</v>
          </cell>
          <cell r="U388">
            <v>1.4563000000004656E-2</v>
          </cell>
          <cell r="V388">
            <v>0.35832012999999741</v>
          </cell>
          <cell r="W388">
            <v>0</v>
          </cell>
          <cell r="X388">
            <v>0</v>
          </cell>
          <cell r="Y388">
            <v>0</v>
          </cell>
          <cell r="Z388">
            <v>0</v>
          </cell>
          <cell r="AA388">
            <v>0</v>
          </cell>
          <cell r="AB388">
            <v>0</v>
          </cell>
          <cell r="AC388">
            <v>0</v>
          </cell>
          <cell r="AD388">
            <v>0.40369999999999973</v>
          </cell>
          <cell r="AE388">
            <v>0.78470000000000006</v>
          </cell>
          <cell r="AF388">
            <v>1.1637000000000008</v>
          </cell>
          <cell r="AG388">
            <v>1.6158000000000001</v>
          </cell>
          <cell r="AH388">
            <v>2.0541999999999994</v>
          </cell>
          <cell r="AI388">
            <v>2.450499999999999</v>
          </cell>
          <cell r="AJ388">
            <v>2.9305000000000008</v>
          </cell>
          <cell r="AK388">
            <v>2.9964000000000031</v>
          </cell>
          <cell r="AL388">
            <v>3.5444000000000031</v>
          </cell>
          <cell r="AM388">
            <v>4.0471000000000092</v>
          </cell>
          <cell r="AN388">
            <v>4.4983000000000022</v>
          </cell>
          <cell r="AO388">
            <v>4.9041999999999968</v>
          </cell>
          <cell r="AP388">
            <v>0.40369999999999973</v>
          </cell>
          <cell r="AQ388">
            <v>0.38100000000000034</v>
          </cell>
          <cell r="AR388">
            <v>0.37900000000000073</v>
          </cell>
          <cell r="AS388">
            <v>0.45209999999999922</v>
          </cell>
          <cell r="AT388">
            <v>0.43839999999999935</v>
          </cell>
          <cell r="AU388">
            <v>0.39629999999999987</v>
          </cell>
          <cell r="AV388">
            <v>0.48000000000000154</v>
          </cell>
          <cell r="AW388">
            <v>6.5900000000002512E-2</v>
          </cell>
          <cell r="AX388">
            <v>0.54800000000000004</v>
          </cell>
          <cell r="AY388">
            <v>0.50270000000000548</v>
          </cell>
          <cell r="AZ388">
            <v>0.45119999999999383</v>
          </cell>
          <cell r="BA388">
            <v>0.40589999999999382</v>
          </cell>
          <cell r="BB388">
            <v>0.4368000000000003</v>
          </cell>
          <cell r="BC388">
            <v>0.93400000000000105</v>
          </cell>
          <cell r="BD388">
            <v>1.2495999999999989</v>
          </cell>
          <cell r="BE388">
            <v>1.7399999999999987</v>
          </cell>
          <cell r="BF388">
            <v>2.3359000000000005</v>
          </cell>
          <cell r="BG388">
            <v>3.6659999999999981</v>
          </cell>
          <cell r="BH388">
            <v>4.2821069999999981</v>
          </cell>
          <cell r="BI388">
            <v>4.8247680000000015</v>
          </cell>
          <cell r="BJ388">
            <v>5.1541999999999986</v>
          </cell>
          <cell r="BK388">
            <v>5.1041169999999978</v>
          </cell>
          <cell r="BL388">
            <v>4.6922630000000005</v>
          </cell>
          <cell r="BM388">
            <v>4.2355277200000163</v>
          </cell>
          <cell r="BN388">
            <v>0.4368000000000003</v>
          </cell>
          <cell r="BO388">
            <v>0.49720000000000064</v>
          </cell>
          <cell r="BP388">
            <v>0.31559999999999788</v>
          </cell>
          <cell r="BQ388">
            <v>0.49039999999999973</v>
          </cell>
          <cell r="BR388">
            <v>0.59590000000000198</v>
          </cell>
          <cell r="BS388">
            <v>1.3300999999999981</v>
          </cell>
          <cell r="BT388">
            <v>0.61610699999999996</v>
          </cell>
          <cell r="BU388">
            <v>0.54266100000000328</v>
          </cell>
          <cell r="BV388">
            <v>0.32943199999999695</v>
          </cell>
          <cell r="BW388">
            <v>-5.0083000000001099E-2</v>
          </cell>
          <cell r="BX388">
            <v>-0.41185399999999761</v>
          </cell>
          <cell r="BY388">
            <v>-0.4567352799999832</v>
          </cell>
          <cell r="BZ388">
            <v>0.53949999999999987</v>
          </cell>
          <cell r="CA388">
            <v>1.2250999999999996</v>
          </cell>
          <cell r="CB388">
            <v>1.9913000000000003</v>
          </cell>
          <cell r="CC388">
            <v>2.6999999999999993</v>
          </cell>
          <cell r="CD388">
            <v>3.8858000000000006</v>
          </cell>
          <cell r="CE388">
            <v>4.8782000000000068</v>
          </cell>
          <cell r="CF388">
            <v>5.9192260000000054</v>
          </cell>
          <cell r="CG388">
            <v>6.3445070000000001</v>
          </cell>
          <cell r="CH388">
            <v>7.2685179999999967</v>
          </cell>
          <cell r="CI388">
            <v>8.4012089999999997</v>
          </cell>
          <cell r="CJ388">
            <v>9.4288139999999956</v>
          </cell>
          <cell r="CK388">
            <v>9.9767579999999949</v>
          </cell>
          <cell r="CL388">
            <v>0.53949999999999987</v>
          </cell>
          <cell r="CM388">
            <v>0.68560000000000021</v>
          </cell>
          <cell r="CN388">
            <v>0.76620000000000066</v>
          </cell>
          <cell r="CO388">
            <v>0.70869999999999922</v>
          </cell>
          <cell r="CP388">
            <v>1.1858000000000013</v>
          </cell>
          <cell r="CQ388">
            <v>0.99240000000000594</v>
          </cell>
          <cell r="CR388">
            <v>1.0410259999999987</v>
          </cell>
          <cell r="CS388">
            <v>0.42528099999999491</v>
          </cell>
          <cell r="CT388">
            <v>0.92401099999999659</v>
          </cell>
          <cell r="CU388">
            <v>1.1326910000000032</v>
          </cell>
          <cell r="CV388">
            <v>1.0276049999999959</v>
          </cell>
          <cell r="CW388">
            <v>0.54794399999999843</v>
          </cell>
          <cell r="CX388">
            <v>-3.1642999999999671E-2</v>
          </cell>
          <cell r="CY388">
            <v>-9.4800000000000717E-2</v>
          </cell>
          <cell r="CZ388">
            <v>0.19800000000000018</v>
          </cell>
          <cell r="DA388">
            <v>0.45010000000000061</v>
          </cell>
          <cell r="DB388">
            <v>1.1598999999999995</v>
          </cell>
          <cell r="DC388">
            <v>1.6227000000000016</v>
          </cell>
          <cell r="DD388">
            <v>2.1784000000000034</v>
          </cell>
          <cell r="DE388">
            <v>2.6852999999999994</v>
          </cell>
          <cell r="DF388">
            <v>3.1572999999999962</v>
          </cell>
          <cell r="DG388">
            <v>4.2812999999999981</v>
          </cell>
          <cell r="DH388">
            <v>5.3299000000000039</v>
          </cell>
          <cell r="DI388">
            <v>6.6072000000000113</v>
          </cell>
          <cell r="DJ388">
            <v>-3.1642999999999671E-2</v>
          </cell>
          <cell r="DK388">
            <v>-6.3157000000001046E-2</v>
          </cell>
          <cell r="DL388">
            <v>0.29280000000000089</v>
          </cell>
          <cell r="DM388">
            <v>0.25210000000000043</v>
          </cell>
          <cell r="DN388">
            <v>0.7097999999999991</v>
          </cell>
          <cell r="DO388">
            <v>0.46280000000000177</v>
          </cell>
          <cell r="DP388">
            <v>0.55570000000000197</v>
          </cell>
          <cell r="DQ388">
            <v>0.50689999999999591</v>
          </cell>
          <cell r="DR388">
            <v>0.47199999999999687</v>
          </cell>
          <cell r="DS388">
            <v>1.1240000000000028</v>
          </cell>
          <cell r="DT388">
            <v>1.0486000000000044</v>
          </cell>
          <cell r="DU388">
            <v>1.2773000000000074</v>
          </cell>
        </row>
        <row r="389">
          <cell r="A389" t="str">
            <v>CE-FERTRA-210</v>
          </cell>
          <cell r="B389" t="str">
            <v>CE</v>
          </cell>
          <cell r="C389" t="str">
            <v>FERTRA</v>
          </cell>
          <cell r="D389">
            <v>210</v>
          </cell>
          <cell r="E389" t="str">
            <v>RC %</v>
          </cell>
          <cell r="F389">
            <v>9.171060675271217E-2</v>
          </cell>
          <cell r="G389">
            <v>7.0998111005132689E-2</v>
          </cell>
          <cell r="H389">
            <v>-3.6845005864070628E-2</v>
          </cell>
          <cell r="I389">
            <v>-2.7390879368849583E-2</v>
          </cell>
          <cell r="J389" t="e">
            <v>#DIV/0!</v>
          </cell>
          <cell r="K389" t="e">
            <v>#DIV/0!</v>
          </cell>
          <cell r="L389" t="e">
            <v>#DIV/0!</v>
          </cell>
          <cell r="M389" t="e">
            <v>#DIV/0!</v>
          </cell>
          <cell r="N389" t="e">
            <v>#DIV/0!</v>
          </cell>
          <cell r="O389" t="e">
            <v>#DIV/0!</v>
          </cell>
          <cell r="P389" t="e">
            <v>#DIV/0!</v>
          </cell>
          <cell r="Q389" t="e">
            <v>#DIV/0!</v>
          </cell>
          <cell r="R389">
            <v>9.171060675271217E-2</v>
          </cell>
          <cell r="S389">
            <v>5.282029015933859E-2</v>
          </cell>
          <cell r="T389">
            <v>-0.41267536388290704</v>
          </cell>
          <cell r="U389">
            <v>4.9175820109807261E-3</v>
          </cell>
          <cell r="V389">
            <v>-2.7390879368849583E-2</v>
          </cell>
          <cell r="W389" t="e">
            <v>#DIV/0!</v>
          </cell>
          <cell r="X389" t="e">
            <v>#DIV/0!</v>
          </cell>
          <cell r="Y389" t="e">
            <v>#DIV/0!</v>
          </cell>
          <cell r="Z389" t="e">
            <v>#DIV/0!</v>
          </cell>
          <cell r="AA389" t="e">
            <v>#DIV/0!</v>
          </cell>
          <cell r="AB389" t="e">
            <v>#DIV/0!</v>
          </cell>
          <cell r="AC389" t="e">
            <v>#DIV/0!</v>
          </cell>
          <cell r="AD389">
            <v>9.5349441413354066E-2</v>
          </cell>
          <cell r="AE389">
            <v>9.7143989006771736E-2</v>
          </cell>
          <cell r="AF389">
            <v>9.6422978448383059E-2</v>
          </cell>
          <cell r="AG389">
            <v>9.7361983152363857E-2</v>
          </cell>
          <cell r="AH389">
            <v>9.8150422139509086E-2</v>
          </cell>
          <cell r="AI389">
            <v>9.7001484413656566E-2</v>
          </cell>
          <cell r="AJ389">
            <v>9.8147242633514431E-2</v>
          </cell>
          <cell r="AK389">
            <v>9.3985835000972448E-2</v>
          </cell>
          <cell r="AL389">
            <v>9.5242445820849481E-2</v>
          </cell>
          <cell r="AM389">
            <v>9.5907616255785449E-2</v>
          </cell>
          <cell r="AN389">
            <v>9.5960867302096617E-2</v>
          </cell>
          <cell r="AO389">
            <v>9.6163424093994684E-2</v>
          </cell>
          <cell r="AP389">
            <v>9.5349441413354066E-2</v>
          </cell>
          <cell r="AQ389">
            <v>9.9120661845049238E-2</v>
          </cell>
          <cell r="AR389">
            <v>9.4963668253570679E-2</v>
          </cell>
          <cell r="AS389">
            <v>9.986525590333753E-2</v>
          </cell>
          <cell r="AT389">
            <v>0.10117000900006913</v>
          </cell>
          <cell r="AU389">
            <v>9.1452439193243126E-2</v>
          </cell>
          <cell r="AV389">
            <v>0.10444545988641588</v>
          </cell>
          <cell r="AW389">
            <v>3.2572162910242397E-2</v>
          </cell>
          <cell r="AX389">
            <v>0.10275449550917858</v>
          </cell>
          <cell r="AY389">
            <v>0.10087490468355041</v>
          </cell>
          <cell r="AZ389">
            <v>9.6441167040716869E-2</v>
          </cell>
          <cell r="BA389">
            <v>9.8466838096160927E-2</v>
          </cell>
          <cell r="BB389">
            <v>8.880214686508911E-2</v>
          </cell>
          <cell r="BC389">
            <v>9.598388621696069E-2</v>
          </cell>
          <cell r="BD389">
            <v>8.0515463917525704E-2</v>
          </cell>
          <cell r="BE389">
            <v>8.8728429812752349E-2</v>
          </cell>
          <cell r="BF389">
            <v>9.3474137448078837E-2</v>
          </cell>
          <cell r="BG389">
            <v>0.11590885377968459</v>
          </cell>
          <cell r="BH389">
            <v>0.11565035358631369</v>
          </cell>
          <cell r="BI389">
            <v>0.12035998070954589</v>
          </cell>
          <cell r="BJ389">
            <v>0.11683315992646638</v>
          </cell>
          <cell r="BK389">
            <v>0.10589575851357792</v>
          </cell>
          <cell r="BL389">
            <v>8.7813401366814231E-2</v>
          </cell>
          <cell r="BM389">
            <v>7.4141493589324425E-2</v>
          </cell>
          <cell r="BN389">
            <v>8.880214686508911E-2</v>
          </cell>
          <cell r="BO389">
            <v>0.10332502078138001</v>
          </cell>
          <cell r="BP389">
            <v>5.4515304359842108E-2</v>
          </cell>
          <cell r="BQ389">
            <v>0.11989047525914333</v>
          </cell>
          <cell r="BR389">
            <v>0.11077443581068556</v>
          </cell>
          <cell r="BS389">
            <v>0.2003615274534907</v>
          </cell>
          <cell r="BT389">
            <v>0.11413573865973081</v>
          </cell>
          <cell r="BU389">
            <v>0.17735016478050489</v>
          </cell>
          <cell r="BV389">
            <v>8.1749943917143478E-2</v>
          </cell>
          <cell r="BW389">
            <v>-1.2264582726732703E-2</v>
          </cell>
          <cell r="BX389">
            <v>-7.8672740623354373E-2</v>
          </cell>
          <cell r="BY389">
            <v>-0.12367080066371197</v>
          </cell>
          <cell r="BZ389">
            <v>0.13682128274707714</v>
          </cell>
          <cell r="CA389">
            <v>0.15133098635044157</v>
          </cell>
          <cell r="CB389">
            <v>0.15120314054230546</v>
          </cell>
          <cell r="CC389">
            <v>0.14663393652379811</v>
          </cell>
          <cell r="CD389">
            <v>0.15119079579632161</v>
          </cell>
          <cell r="CE389">
            <v>0.1491744976499407</v>
          </cell>
          <cell r="CF389">
            <v>0.14822552226842561</v>
          </cell>
          <cell r="CG389">
            <v>0.14341471309686038</v>
          </cell>
          <cell r="CH389">
            <v>0.14140654230625799</v>
          </cell>
          <cell r="CI389">
            <v>0.14201389970626455</v>
          </cell>
          <cell r="CJ389">
            <v>0.14188876619242113</v>
          </cell>
          <cell r="CK389">
            <v>0.13760442714950855</v>
          </cell>
          <cell r="CL389">
            <v>0.13682128274707714</v>
          </cell>
          <cell r="CM389">
            <v>0.1651093343608516</v>
          </cell>
          <cell r="CN389">
            <v>0.15099917228331569</v>
          </cell>
          <cell r="CO389">
            <v>0.13515781443692176</v>
          </cell>
          <cell r="CP389">
            <v>0.16270358529657952</v>
          </cell>
          <cell r="CQ389">
            <v>0.14177142857142935</v>
          </cell>
          <cell r="CR389">
            <v>0.14393485955778934</v>
          </cell>
          <cell r="CS389">
            <v>9.8788468944933566E-2</v>
          </cell>
          <cell r="CT389">
            <v>0.12900347537368292</v>
          </cell>
          <cell r="CU389">
            <v>0.14603901323928276</v>
          </cell>
          <cell r="CV389">
            <v>0.14087394612379148</v>
          </cell>
          <cell r="CW389">
            <v>9.0553944349575005E-2</v>
          </cell>
          <cell r="CX389">
            <v>-1.3789734333095828E-2</v>
          </cell>
          <cell r="CY389">
            <v>-1.47776340197348E-2</v>
          </cell>
          <cell r="CZ389">
            <v>1.7699115044247805E-2</v>
          </cell>
          <cell r="DA389">
            <v>2.883297246742602E-2</v>
          </cell>
          <cell r="DB389">
            <v>5.1950785823378955E-2</v>
          </cell>
          <cell r="DC389">
            <v>5.8546986960694526E-2</v>
          </cell>
          <cell r="DD389">
            <v>6.2407072648776964E-2</v>
          </cell>
          <cell r="DE389">
            <v>7.0141939932817518E-2</v>
          </cell>
          <cell r="DF389">
            <v>7.0561443187456066E-2</v>
          </cell>
          <cell r="DG389">
            <v>8.2372452857052122E-2</v>
          </cell>
          <cell r="DH389">
            <v>9.0318305983149369E-2</v>
          </cell>
          <cell r="DI389">
            <v>0.10143325595961845</v>
          </cell>
          <cell r="DJ389">
            <v>-1.3789734333095828E-2</v>
          </cell>
          <cell r="DK389">
            <v>-1.5327798948748708E-2</v>
          </cell>
          <cell r="DL389">
            <v>6.135920702445586E-2</v>
          </cell>
          <cell r="DM389">
            <v>5.698978207794566E-2</v>
          </cell>
          <cell r="DN389">
            <v>0.10568318866042303</v>
          </cell>
          <cell r="DO389">
            <v>8.5873861169354387E-2</v>
          </cell>
          <cell r="DP389">
            <v>7.7286824939848106E-2</v>
          </cell>
          <cell r="DQ389">
            <v>0.15008142116950296</v>
          </cell>
          <cell r="DR389">
            <v>7.3046923362634186E-2</v>
          </cell>
          <cell r="DS389">
            <v>0.15547409917698354</v>
          </cell>
          <cell r="DT389">
            <v>0.14900177619893487</v>
          </cell>
          <cell r="DU389">
            <v>0.20850473392099353</v>
          </cell>
        </row>
        <row r="390">
          <cell r="A390" t="str">
            <v>CE-FERTRA-211</v>
          </cell>
          <cell r="B390" t="str">
            <v>CE</v>
          </cell>
          <cell r="C390" t="str">
            <v>FERTRA</v>
          </cell>
          <cell r="D390">
            <v>211</v>
          </cell>
          <cell r="E390" t="str">
            <v>Costi di divisione</v>
          </cell>
          <cell r="F390">
            <v>-0.116679</v>
          </cell>
          <cell r="G390">
            <v>-0.20127600000000001</v>
          </cell>
          <cell r="H390">
            <v>-0.30437999999999993</v>
          </cell>
          <cell r="I390">
            <v>-0.40353199999999995</v>
          </cell>
          <cell r="R390">
            <v>-0.116679</v>
          </cell>
          <cell r="S390">
            <v>-8.4597000000000006E-2</v>
          </cell>
          <cell r="T390">
            <v>-0.10310399999999992</v>
          </cell>
          <cell r="U390">
            <v>-9.9152000000000018E-2</v>
          </cell>
          <cell r="V390">
            <v>0.40353199999999995</v>
          </cell>
          <cell r="W390">
            <v>0</v>
          </cell>
          <cell r="X390">
            <v>0</v>
          </cell>
          <cell r="Y390">
            <v>0</v>
          </cell>
          <cell r="Z390">
            <v>0</v>
          </cell>
          <cell r="AA390">
            <v>0</v>
          </cell>
          <cell r="AB390">
            <v>0</v>
          </cell>
          <cell r="AC390">
            <v>0</v>
          </cell>
          <cell r="AD390">
            <v>-0.15490000000000001</v>
          </cell>
          <cell r="AE390">
            <v>-0.2681</v>
          </cell>
          <cell r="AF390">
            <v>-0.37719999999999998</v>
          </cell>
          <cell r="AG390">
            <v>-0.50229999999999997</v>
          </cell>
          <cell r="AH390">
            <v>-0.62170000000000003</v>
          </cell>
          <cell r="AI390">
            <v>-0.74479999999999991</v>
          </cell>
          <cell r="AJ390">
            <v>-0.89470000000000005</v>
          </cell>
          <cell r="AK390">
            <v>-0.99270000000000003</v>
          </cell>
          <cell r="AL390">
            <v>-1.1385000000000001</v>
          </cell>
          <cell r="AM390">
            <v>-1.2902</v>
          </cell>
          <cell r="AN390">
            <v>-1.4427999999999999</v>
          </cell>
          <cell r="AO390">
            <v>-1.5919000000000001</v>
          </cell>
          <cell r="AP390">
            <v>-0.15490000000000001</v>
          </cell>
          <cell r="AQ390">
            <v>-0.1132</v>
          </cell>
          <cell r="AR390">
            <v>-0.10909999999999997</v>
          </cell>
          <cell r="AS390">
            <v>-0.12509999999999999</v>
          </cell>
          <cell r="AT390">
            <v>-0.11940000000000006</v>
          </cell>
          <cell r="AU390">
            <v>-0.12309999999999988</v>
          </cell>
          <cell r="AV390">
            <v>-0.14990000000000014</v>
          </cell>
          <cell r="AW390">
            <v>-9.7999999999999976E-2</v>
          </cell>
          <cell r="AX390">
            <v>-0.14580000000000004</v>
          </cell>
          <cell r="AY390">
            <v>-0.15169999999999995</v>
          </cell>
          <cell r="AZ390">
            <v>-0.15259999999999985</v>
          </cell>
          <cell r="BA390">
            <v>-0.14910000000000023</v>
          </cell>
          <cell r="BB390">
            <v>-9.7973000000000005E-2</v>
          </cell>
          <cell r="BC390">
            <v>-0.22741900000000001</v>
          </cell>
          <cell r="BD390">
            <v>-0.42072900000000002</v>
          </cell>
          <cell r="BE390">
            <v>-0.526119</v>
          </cell>
          <cell r="BF390">
            <v>-0.71399999999999997</v>
          </cell>
          <cell r="BG390">
            <v>-0.87429999999999997</v>
          </cell>
          <cell r="BH390">
            <v>-1.0236959999999999</v>
          </cell>
          <cell r="BI390">
            <v>-1.106806</v>
          </cell>
          <cell r="BJ390">
            <v>-1.2434000000000001</v>
          </cell>
          <cell r="BK390">
            <v>-1.374701</v>
          </cell>
          <cell r="BL390">
            <v>-1.4820352999999999</v>
          </cell>
          <cell r="BM390">
            <v>-1.5709300000000002</v>
          </cell>
          <cell r="BN390">
            <v>-9.7973000000000005E-2</v>
          </cell>
          <cell r="BO390">
            <v>-0.12944600000000001</v>
          </cell>
          <cell r="BP390">
            <v>-0.19331000000000001</v>
          </cell>
          <cell r="BQ390">
            <v>-0.10538999999999998</v>
          </cell>
          <cell r="BR390">
            <v>-0.18788099999999996</v>
          </cell>
          <cell r="BS390">
            <v>-0.1603</v>
          </cell>
          <cell r="BT390">
            <v>-0.14939599999999997</v>
          </cell>
          <cell r="BU390">
            <v>-8.3110000000000017E-2</v>
          </cell>
          <cell r="BV390">
            <v>-0.1365940000000001</v>
          </cell>
          <cell r="BW390">
            <v>-0.13130099999999989</v>
          </cell>
          <cell r="BX390">
            <v>-0.10733429999999999</v>
          </cell>
          <cell r="BY390">
            <v>-8.8894700000000215E-2</v>
          </cell>
          <cell r="CD390">
            <v>-0.85650000000000004</v>
          </cell>
          <cell r="CE390">
            <v>-1.0224</v>
          </cell>
          <cell r="CF390">
            <v>-1.190061</v>
          </cell>
          <cell r="CG390">
            <v>-1.312827</v>
          </cell>
          <cell r="CH390">
            <v>-1.4796290000000001</v>
          </cell>
          <cell r="CI390">
            <v>-1.656201</v>
          </cell>
          <cell r="CJ390">
            <v>-1.822449</v>
          </cell>
          <cell r="CK390">
            <v>-1.9817260000000001</v>
          </cell>
          <cell r="CL390">
            <v>0</v>
          </cell>
          <cell r="CM390">
            <v>0</v>
          </cell>
          <cell r="CN390">
            <v>0</v>
          </cell>
          <cell r="CO390">
            <v>0</v>
          </cell>
          <cell r="CP390">
            <v>-0.85650000000000004</v>
          </cell>
          <cell r="CQ390">
            <v>-0.16589999999999994</v>
          </cell>
          <cell r="CR390">
            <v>-0.16766100000000006</v>
          </cell>
          <cell r="CS390">
            <v>-0.12276599999999993</v>
          </cell>
          <cell r="CT390">
            <v>-0.16680200000000012</v>
          </cell>
          <cell r="CU390">
            <v>-0.17657199999999995</v>
          </cell>
          <cell r="CV390">
            <v>-0.16624799999999995</v>
          </cell>
          <cell r="CW390">
            <v>-0.15927700000000011</v>
          </cell>
          <cell r="DJ390">
            <v>0</v>
          </cell>
          <cell r="DK390">
            <v>0</v>
          </cell>
          <cell r="DL390">
            <v>0</v>
          </cell>
          <cell r="DM390">
            <v>0</v>
          </cell>
          <cell r="DN390">
            <v>0</v>
          </cell>
          <cell r="DO390">
            <v>0</v>
          </cell>
          <cell r="DP390">
            <v>0</v>
          </cell>
          <cell r="DQ390">
            <v>0</v>
          </cell>
          <cell r="DR390">
            <v>0</v>
          </cell>
          <cell r="DS390">
            <v>0</v>
          </cell>
          <cell r="DT390">
            <v>0</v>
          </cell>
          <cell r="DU390">
            <v>0</v>
          </cell>
        </row>
        <row r="391">
          <cell r="A391" t="str">
            <v>CE-FERTRA-212</v>
          </cell>
          <cell r="B391" t="str">
            <v>CE</v>
          </cell>
          <cell r="C391" t="str">
            <v>FERTRA</v>
          </cell>
          <cell r="D391">
            <v>212</v>
          </cell>
          <cell r="E391" t="str">
            <v>Risultato di divisione</v>
          </cell>
          <cell r="F391">
            <v>0.22041699999999972</v>
          </cell>
          <cell r="G391">
            <v>0.35704053000000002</v>
          </cell>
          <cell r="H391">
            <v>-0.67726313000000204</v>
          </cell>
          <cell r="I391">
            <v>-0.76185212999999741</v>
          </cell>
          <cell r="J391">
            <v>0</v>
          </cell>
          <cell r="K391">
            <v>0</v>
          </cell>
          <cell r="L391">
            <v>0</v>
          </cell>
          <cell r="M391">
            <v>0</v>
          </cell>
          <cell r="N391">
            <v>0</v>
          </cell>
          <cell r="O391">
            <v>0</v>
          </cell>
          <cell r="P391">
            <v>0</v>
          </cell>
          <cell r="Q391">
            <v>0</v>
          </cell>
          <cell r="R391">
            <v>0.22041699999999972</v>
          </cell>
          <cell r="S391">
            <v>0.13662353000000035</v>
          </cell>
          <cell r="T391">
            <v>-1.0343036600000022</v>
          </cell>
          <cell r="U391">
            <v>-8.4588999999995362E-2</v>
          </cell>
          <cell r="V391">
            <v>0.76185212999999741</v>
          </cell>
          <cell r="W391">
            <v>0</v>
          </cell>
          <cell r="X391">
            <v>0</v>
          </cell>
          <cell r="Y391">
            <v>0</v>
          </cell>
          <cell r="Z391">
            <v>0</v>
          </cell>
          <cell r="AA391">
            <v>0</v>
          </cell>
          <cell r="AB391">
            <v>0</v>
          </cell>
          <cell r="AC391">
            <v>0</v>
          </cell>
          <cell r="AD391">
            <v>0.24879999999999972</v>
          </cell>
          <cell r="AE391">
            <v>0.51660000000000006</v>
          </cell>
          <cell r="AF391">
            <v>0.78650000000000087</v>
          </cell>
          <cell r="AG391">
            <v>1.1135000000000002</v>
          </cell>
          <cell r="AH391">
            <v>1.4324999999999992</v>
          </cell>
          <cell r="AI391">
            <v>1.7056999999999991</v>
          </cell>
          <cell r="AJ391">
            <v>2.0358000000000009</v>
          </cell>
          <cell r="AK391">
            <v>2.0037000000000029</v>
          </cell>
          <cell r="AL391">
            <v>2.405900000000003</v>
          </cell>
          <cell r="AM391">
            <v>2.7569000000000092</v>
          </cell>
          <cell r="AN391">
            <v>3.0555000000000021</v>
          </cell>
          <cell r="AO391">
            <v>3.3122999999999969</v>
          </cell>
          <cell r="AP391">
            <v>0.24879999999999972</v>
          </cell>
          <cell r="AQ391">
            <v>0.26780000000000037</v>
          </cell>
          <cell r="AR391">
            <v>0.26990000000000075</v>
          </cell>
          <cell r="AS391">
            <v>0.32699999999999924</v>
          </cell>
          <cell r="AT391">
            <v>0.31899999999999928</v>
          </cell>
          <cell r="AU391">
            <v>0.2732</v>
          </cell>
          <cell r="AV391">
            <v>0.33010000000000139</v>
          </cell>
          <cell r="AW391">
            <v>-3.2099999999997464E-2</v>
          </cell>
          <cell r="AX391">
            <v>0.4022</v>
          </cell>
          <cell r="AY391">
            <v>0.35100000000000553</v>
          </cell>
          <cell r="AZ391">
            <v>0.29859999999999398</v>
          </cell>
          <cell r="BA391">
            <v>0.25679999999999359</v>
          </cell>
          <cell r="BB391">
            <v>0.33882700000000032</v>
          </cell>
          <cell r="BC391">
            <v>0.70658100000000101</v>
          </cell>
          <cell r="BD391">
            <v>0.82887099999999891</v>
          </cell>
          <cell r="BE391">
            <v>1.2138809999999987</v>
          </cell>
          <cell r="BF391">
            <v>1.6219000000000006</v>
          </cell>
          <cell r="BG391">
            <v>2.7916999999999983</v>
          </cell>
          <cell r="BH391">
            <v>3.2584109999999979</v>
          </cell>
          <cell r="BI391">
            <v>3.7179620000000018</v>
          </cell>
          <cell r="BJ391">
            <v>3.9107999999999983</v>
          </cell>
          <cell r="BK391">
            <v>3.7294159999999978</v>
          </cell>
          <cell r="BL391">
            <v>3.2102277000000008</v>
          </cell>
          <cell r="BM391">
            <v>2.6645977200000162</v>
          </cell>
          <cell r="BN391">
            <v>0.33882700000000032</v>
          </cell>
          <cell r="BO391">
            <v>0.36775400000000064</v>
          </cell>
          <cell r="BP391">
            <v>0.12228999999999787</v>
          </cell>
          <cell r="BQ391">
            <v>0.38500999999999974</v>
          </cell>
          <cell r="BR391">
            <v>0.40801900000000202</v>
          </cell>
          <cell r="BS391">
            <v>1.1697999999999982</v>
          </cell>
          <cell r="BT391">
            <v>0.46671099999999999</v>
          </cell>
          <cell r="BU391">
            <v>0.45955100000000326</v>
          </cell>
          <cell r="BV391">
            <v>0.19283799999999685</v>
          </cell>
          <cell r="BW391">
            <v>-0.18138400000000099</v>
          </cell>
          <cell r="BX391">
            <v>-0.5191882999999976</v>
          </cell>
          <cell r="BY391">
            <v>-0.54562997999998342</v>
          </cell>
          <cell r="BZ391">
            <v>0.53949999999999987</v>
          </cell>
          <cell r="CA391">
            <v>1.2250999999999996</v>
          </cell>
          <cell r="CB391">
            <v>1.9913000000000003</v>
          </cell>
          <cell r="CC391">
            <v>2.6999999999999993</v>
          </cell>
          <cell r="CD391">
            <v>3.0293000000000005</v>
          </cell>
          <cell r="CE391">
            <v>3.8558000000000066</v>
          </cell>
          <cell r="CF391">
            <v>4.7291650000000054</v>
          </cell>
          <cell r="CG391">
            <v>5.0316799999999997</v>
          </cell>
          <cell r="CH391">
            <v>5.7888889999999966</v>
          </cell>
          <cell r="CI391">
            <v>6.7450079999999994</v>
          </cell>
          <cell r="CJ391">
            <v>7.6063649999999958</v>
          </cell>
          <cell r="CK391">
            <v>7.9950319999999948</v>
          </cell>
          <cell r="CL391">
            <v>0.53949999999999987</v>
          </cell>
          <cell r="CM391">
            <v>0.68560000000000021</v>
          </cell>
          <cell r="CN391">
            <v>0.76620000000000066</v>
          </cell>
          <cell r="CO391">
            <v>0.70869999999999922</v>
          </cell>
          <cell r="CP391">
            <v>0.32930000000000126</v>
          </cell>
          <cell r="CQ391">
            <v>0.82650000000000601</v>
          </cell>
          <cell r="CR391">
            <v>0.87336499999999861</v>
          </cell>
          <cell r="CS391">
            <v>0.30251499999999498</v>
          </cell>
          <cell r="CT391">
            <v>0.75720899999999647</v>
          </cell>
          <cell r="CU391">
            <v>0.95611900000000327</v>
          </cell>
          <cell r="CV391">
            <v>0.86135699999999593</v>
          </cell>
          <cell r="CW391">
            <v>0.38866699999999832</v>
          </cell>
          <cell r="CX391">
            <v>-3.1642999999999671E-2</v>
          </cell>
          <cell r="CY391">
            <v>-9.4800000000000717E-2</v>
          </cell>
          <cell r="CZ391">
            <v>0.19800000000000018</v>
          </cell>
          <cell r="DA391">
            <v>0.45010000000000061</v>
          </cell>
          <cell r="DB391">
            <v>1.1598999999999995</v>
          </cell>
          <cell r="DC391">
            <v>1.6227000000000016</v>
          </cell>
          <cell r="DD391">
            <v>2.1784000000000034</v>
          </cell>
          <cell r="DE391">
            <v>2.6852999999999994</v>
          </cell>
          <cell r="DF391">
            <v>3.1572999999999962</v>
          </cell>
          <cell r="DG391">
            <v>4.2812999999999981</v>
          </cell>
          <cell r="DH391">
            <v>5.3299000000000039</v>
          </cell>
          <cell r="DI391">
            <v>6.6072000000000113</v>
          </cell>
          <cell r="DJ391">
            <v>-3.1642999999999671E-2</v>
          </cell>
          <cell r="DK391">
            <v>-6.3157000000001046E-2</v>
          </cell>
          <cell r="DL391">
            <v>0.29280000000000089</v>
          </cell>
          <cell r="DM391">
            <v>0.25210000000000043</v>
          </cell>
          <cell r="DN391">
            <v>0.7097999999999991</v>
          </cell>
          <cell r="DO391">
            <v>0.46280000000000177</v>
          </cell>
          <cell r="DP391">
            <v>0.55570000000000197</v>
          </cell>
          <cell r="DQ391">
            <v>0.50689999999999591</v>
          </cell>
          <cell r="DR391">
            <v>0.47199999999999687</v>
          </cell>
          <cell r="DS391">
            <v>1.1240000000000028</v>
          </cell>
          <cell r="DT391">
            <v>1.0486000000000044</v>
          </cell>
          <cell r="DU391">
            <v>1.2773000000000074</v>
          </cell>
          <cell r="DV391">
            <v>0</v>
          </cell>
          <cell r="DW391">
            <v>0</v>
          </cell>
          <cell r="DX391">
            <v>0</v>
          </cell>
          <cell r="DY391">
            <v>0</v>
          </cell>
        </row>
        <row r="392">
          <cell r="A392" t="str">
            <v>CE-FERTRA-213</v>
          </cell>
          <cell r="B392" t="str">
            <v>CE</v>
          </cell>
          <cell r="C392" t="str">
            <v>FERTRA</v>
          </cell>
          <cell r="D392">
            <v>213</v>
          </cell>
          <cell r="E392" t="str">
            <v>RD %</v>
          </cell>
          <cell r="F392">
            <v>5.9966824906295388E-2</v>
          </cell>
          <cell r="G392">
            <v>4.5402924363123209E-2</v>
          </cell>
          <cell r="H392">
            <v>-6.6921139597730703E-2</v>
          </cell>
          <cell r="I392">
            <v>-5.8237866205650211E-2</v>
          </cell>
          <cell r="J392" t="e">
            <v>#DIV/0!</v>
          </cell>
          <cell r="K392" t="e">
            <v>#DIV/0!</v>
          </cell>
          <cell r="L392" t="e">
            <v>#DIV/0!</v>
          </cell>
          <cell r="M392" t="e">
            <v>#DIV/0!</v>
          </cell>
          <cell r="N392" t="e">
            <v>#DIV/0!</v>
          </cell>
          <cell r="O392" t="e">
            <v>#DIV/0!</v>
          </cell>
          <cell r="P392" t="e">
            <v>#DIV/0!</v>
          </cell>
          <cell r="Q392" t="e">
            <v>#DIV/0!</v>
          </cell>
          <cell r="R392">
            <v>5.9966824906295388E-2</v>
          </cell>
          <cell r="S392">
            <v>3.2621269360457221E-2</v>
          </cell>
          <cell r="T392">
            <v>-0.45836747755677065</v>
          </cell>
          <cell r="U392">
            <v>-2.8563712471791035E-2</v>
          </cell>
          <cell r="V392">
            <v>-5.8237866205650211E-2</v>
          </cell>
          <cell r="W392" t="e">
            <v>#DIV/0!</v>
          </cell>
          <cell r="X392" t="e">
            <v>#DIV/0!</v>
          </cell>
          <cell r="Y392" t="e">
            <v>#DIV/0!</v>
          </cell>
          <cell r="Z392" t="e">
            <v>#DIV/0!</v>
          </cell>
          <cell r="AA392" t="e">
            <v>#DIV/0!</v>
          </cell>
          <cell r="AB392" t="e">
            <v>#DIV/0!</v>
          </cell>
          <cell r="AC392" t="e">
            <v>#DIV/0!</v>
          </cell>
          <cell r="AD392">
            <v>5.8763787524504535E-2</v>
          </cell>
          <cell r="AE392">
            <v>6.3953848248882728E-2</v>
          </cell>
          <cell r="AF392">
            <v>6.5168576565827363E-2</v>
          </cell>
          <cell r="AG392">
            <v>6.7095289169548933E-2</v>
          </cell>
          <cell r="AH392">
            <v>6.8445370321705154E-2</v>
          </cell>
          <cell r="AI392">
            <v>6.7519049975259746E-2</v>
          </cell>
          <cell r="AJ392">
            <v>6.8182274885961E-2</v>
          </cell>
          <cell r="AK392">
            <v>6.2848557466108845E-2</v>
          </cell>
          <cell r="AL392">
            <v>6.4649531768531165E-2</v>
          </cell>
          <cell r="AM392">
            <v>6.5332635036340889E-2</v>
          </cell>
          <cell r="AN392">
            <v>6.5182053229343589E-2</v>
          </cell>
          <cell r="AO392">
            <v>6.4948841732910254E-2</v>
          </cell>
          <cell r="AP392">
            <v>5.8763787524504535E-2</v>
          </cell>
          <cell r="AQ392">
            <v>6.9670638430719689E-2</v>
          </cell>
          <cell r="AR392">
            <v>6.762716111250329E-2</v>
          </cell>
          <cell r="AS392">
            <v>7.2231671489474347E-2</v>
          </cell>
          <cell r="AT392">
            <v>7.3615950891929807E-2</v>
          </cell>
          <cell r="AU392">
            <v>6.3045183920247369E-2</v>
          </cell>
          <cell r="AV392">
            <v>7.1828013142720665E-2</v>
          </cell>
          <cell r="AW392">
            <v>-1.5865954922893149E-2</v>
          </cell>
          <cell r="AX392">
            <v>7.5415799441225576E-2</v>
          </cell>
          <cell r="AY392">
            <v>7.0433840349962945E-2</v>
          </cell>
          <cell r="AZ392">
            <v>6.3823875173665487E-2</v>
          </cell>
          <cell r="BA392">
            <v>6.2296831788849177E-2</v>
          </cell>
          <cell r="BB392">
            <v>6.8884077417256301E-2</v>
          </cell>
          <cell r="BC392">
            <v>7.2612837587865436E-2</v>
          </cell>
          <cell r="BD392">
            <v>5.3406636597938074E-2</v>
          </cell>
          <cell r="BE392">
            <v>6.1899859258352646E-2</v>
          </cell>
          <cell r="BF392">
            <v>6.4902480211926489E-2</v>
          </cell>
          <cell r="BG392">
            <v>8.8265888460650699E-2</v>
          </cell>
          <cell r="BH392">
            <v>8.8002561421172784E-2</v>
          </cell>
          <cell r="BI392">
            <v>9.2749295841546106E-2</v>
          </cell>
          <cell r="BJ392">
            <v>8.8648310473094682E-2</v>
          </cell>
          <cell r="BK392">
            <v>7.7374663655373432E-2</v>
          </cell>
          <cell r="BL392">
            <v>6.0077837388689624E-2</v>
          </cell>
          <cell r="BM392">
            <v>4.6642890292666744E-2</v>
          </cell>
          <cell r="BN392">
            <v>6.8884077417256301E-2</v>
          </cell>
          <cell r="BO392">
            <v>7.6424355777223729E-2</v>
          </cell>
          <cell r="BP392">
            <v>2.1123816762246578E-2</v>
          </cell>
          <cell r="BQ392">
            <v>9.4125268922354746E-2</v>
          </cell>
          <cell r="BR392">
            <v>7.5848421757073653E-2</v>
          </cell>
          <cell r="BS392">
            <v>0.17621450628907104</v>
          </cell>
          <cell r="BT392">
            <v>8.6459664840071004E-2</v>
          </cell>
          <cell r="BU392">
            <v>0.15018850732786379</v>
          </cell>
          <cell r="BV392">
            <v>4.7853565182174179E-2</v>
          </cell>
          <cell r="BW392">
            <v>-4.4418247175801132E-2</v>
          </cell>
          <cell r="BX392">
            <v>-9.9175840129221399E-2</v>
          </cell>
          <cell r="BY392">
            <v>-0.14774093320035533</v>
          </cell>
          <cell r="BZ392">
            <v>0.13682128274707714</v>
          </cell>
          <cell r="CA392">
            <v>0.15133098635044157</v>
          </cell>
          <cell r="CB392">
            <v>0.15120314054230546</v>
          </cell>
          <cell r="CC392">
            <v>0.14663393652379811</v>
          </cell>
          <cell r="CD392">
            <v>0.11786563325590536</v>
          </cell>
          <cell r="CE392">
            <v>0.11790968554766955</v>
          </cell>
          <cell r="CF392">
            <v>0.11842476567351191</v>
          </cell>
          <cell r="CG392">
            <v>0.11373885214331236</v>
          </cell>
          <cell r="CH392">
            <v>0.11262086401722214</v>
          </cell>
          <cell r="CI392">
            <v>0.11401750505551664</v>
          </cell>
          <cell r="CJ392">
            <v>0.11446378569555145</v>
          </cell>
          <cell r="CK392">
            <v>0.11027147279727435</v>
          </cell>
          <cell r="CL392">
            <v>0.13682128274707714</v>
          </cell>
          <cell r="CM392">
            <v>0.1651093343608516</v>
          </cell>
          <cell r="CN392">
            <v>0.15099917228331569</v>
          </cell>
          <cell r="CO392">
            <v>0.13515781443692176</v>
          </cell>
          <cell r="CP392">
            <v>4.5183243918168144E-2</v>
          </cell>
          <cell r="CQ392">
            <v>0.11807142857142937</v>
          </cell>
          <cell r="CR392">
            <v>0.12075363018569051</v>
          </cell>
          <cell r="CS392">
            <v>7.0271170550474715E-2</v>
          </cell>
          <cell r="CT392">
            <v>0.10571583301955385</v>
          </cell>
          <cell r="CU392">
            <v>0.12327340404340625</v>
          </cell>
          <cell r="CV392">
            <v>0.11808307629035532</v>
          </cell>
          <cell r="CW392">
            <v>6.4231618356102471E-2</v>
          </cell>
          <cell r="CX392">
            <v>-1.3789734333095828E-2</v>
          </cell>
          <cell r="CY392">
            <v>-1.47776340197348E-2</v>
          </cell>
          <cell r="CZ392">
            <v>1.7699115044247805E-2</v>
          </cell>
          <cell r="DA392">
            <v>2.883297246742602E-2</v>
          </cell>
          <cell r="DB392">
            <v>5.1950785823378955E-2</v>
          </cell>
          <cell r="DC392">
            <v>5.8546986960694526E-2</v>
          </cell>
          <cell r="DD392">
            <v>6.2407072648776964E-2</v>
          </cell>
          <cell r="DE392">
            <v>7.0141939932817518E-2</v>
          </cell>
          <cell r="DF392">
            <v>7.0561443187456066E-2</v>
          </cell>
          <cell r="DG392">
            <v>8.2372452857052122E-2</v>
          </cell>
          <cell r="DH392">
            <v>9.0318305983149369E-2</v>
          </cell>
          <cell r="DI392">
            <v>0.10143325595961845</v>
          </cell>
          <cell r="DJ392">
            <v>-1.3789734333095828E-2</v>
          </cell>
          <cell r="DK392">
            <v>-1.5327798948748708E-2</v>
          </cell>
          <cell r="DL392">
            <v>6.135920702445586E-2</v>
          </cell>
          <cell r="DM392">
            <v>5.698978207794566E-2</v>
          </cell>
          <cell r="DN392">
            <v>0.10568318866042303</v>
          </cell>
          <cell r="DO392">
            <v>8.5873861169354387E-2</v>
          </cell>
          <cell r="DP392">
            <v>7.7286824939848106E-2</v>
          </cell>
          <cell r="DQ392">
            <v>0.15008142116950296</v>
          </cell>
          <cell r="DR392">
            <v>7.3046923362634186E-2</v>
          </cell>
          <cell r="DS392">
            <v>0.15547409917698354</v>
          </cell>
          <cell r="DT392">
            <v>0.14900177619893487</v>
          </cell>
          <cell r="DU392">
            <v>0.20850473392099353</v>
          </cell>
          <cell r="DV392" t="e">
            <v>#DIV/0!</v>
          </cell>
          <cell r="DW392" t="e">
            <v>#DIV/0!</v>
          </cell>
          <cell r="DX392" t="e">
            <v>#DIV/0!</v>
          </cell>
          <cell r="DY392" t="e">
            <v>#DIV/0!</v>
          </cell>
        </row>
        <row r="393">
          <cell r="A393" t="str">
            <v>CE-FERTRA-220</v>
          </cell>
          <cell r="B393" t="str">
            <v>CE</v>
          </cell>
          <cell r="C393" t="str">
            <v>FERTRA</v>
          </cell>
          <cell r="D393">
            <v>220</v>
          </cell>
          <cell r="E393" t="str">
            <v>Spese Generali</v>
          </cell>
          <cell r="F393">
            <v>-0.152864</v>
          </cell>
          <cell r="G393">
            <v>-0.32242700000000007</v>
          </cell>
          <cell r="H393">
            <v>-0.44815300000000002</v>
          </cell>
          <cell r="I393">
            <v>-0.59156900000000001</v>
          </cell>
          <cell r="R393">
            <v>-0.152864</v>
          </cell>
          <cell r="S393">
            <v>-0.16956300000000007</v>
          </cell>
          <cell r="T393">
            <v>-0.12572599999999995</v>
          </cell>
          <cell r="U393">
            <v>-0.14341599999999999</v>
          </cell>
          <cell r="V393">
            <v>0.59156900000000001</v>
          </cell>
          <cell r="W393">
            <v>0</v>
          </cell>
          <cell r="X393">
            <v>0</v>
          </cell>
          <cell r="Y393">
            <v>0</v>
          </cell>
          <cell r="Z393">
            <v>0</v>
          </cell>
          <cell r="AA393">
            <v>0</v>
          </cell>
          <cell r="AB393">
            <v>0</v>
          </cell>
          <cell r="AC393">
            <v>0</v>
          </cell>
          <cell r="AD393">
            <v>-0.20619999999999999</v>
          </cell>
          <cell r="AE393">
            <v>-0.3765</v>
          </cell>
          <cell r="AF393">
            <v>-0.54010000000000002</v>
          </cell>
          <cell r="AG393">
            <v>-0.73229999999999995</v>
          </cell>
          <cell r="AH393">
            <v>-0.90300000000000002</v>
          </cell>
          <cell r="AI393">
            <v>-1.0697000000000001</v>
          </cell>
          <cell r="AJ393">
            <v>-1.2629999999999999</v>
          </cell>
          <cell r="AK393">
            <v>-1.3620999999999999</v>
          </cell>
          <cell r="AL393">
            <v>-1.5649000000000002</v>
          </cell>
          <cell r="AM393">
            <v>-1.7689999999999999</v>
          </cell>
          <cell r="AN393">
            <v>-1.9576</v>
          </cell>
          <cell r="AO393">
            <v>-2.125</v>
          </cell>
          <cell r="AP393">
            <v>-0.20619999999999999</v>
          </cell>
          <cell r="AQ393">
            <v>-0.17030000000000001</v>
          </cell>
          <cell r="AR393">
            <v>-0.16360000000000002</v>
          </cell>
          <cell r="AS393">
            <v>-0.19219999999999993</v>
          </cell>
          <cell r="AT393">
            <v>-0.17070000000000007</v>
          </cell>
          <cell r="AU393">
            <v>-0.16670000000000007</v>
          </cell>
          <cell r="AV393">
            <v>-0.19329999999999981</v>
          </cell>
          <cell r="AW393">
            <v>-9.9099999999999966E-2</v>
          </cell>
          <cell r="AX393">
            <v>-0.20280000000000031</v>
          </cell>
          <cell r="AY393">
            <v>-0.20409999999999973</v>
          </cell>
          <cell r="AZ393">
            <v>-0.1886000000000001</v>
          </cell>
          <cell r="BA393">
            <v>-0.16739999999999999</v>
          </cell>
          <cell r="BB393">
            <v>-0.18432699999999999</v>
          </cell>
          <cell r="BC393">
            <v>-0.36517500000000003</v>
          </cell>
          <cell r="BD393">
            <v>-0.60692900000000005</v>
          </cell>
          <cell r="BE393">
            <v>-0.77084200000000003</v>
          </cell>
          <cell r="BF393">
            <v>-0.9506</v>
          </cell>
          <cell r="BG393">
            <v>-1.1575</v>
          </cell>
          <cell r="BH393">
            <v>-1.3458950000000001</v>
          </cell>
          <cell r="BI393">
            <v>-1.4562409999999999</v>
          </cell>
          <cell r="BJ393">
            <v>-1.6226</v>
          </cell>
          <cell r="BK393">
            <v>-1.7897609999999999</v>
          </cell>
          <cell r="BL393">
            <v>-1.9752259999999999</v>
          </cell>
          <cell r="BM393">
            <v>-2.2084549999999998</v>
          </cell>
          <cell r="BN393">
            <v>-0.18432699999999999</v>
          </cell>
          <cell r="BO393">
            <v>-0.18084800000000004</v>
          </cell>
          <cell r="BP393">
            <v>-0.24175400000000002</v>
          </cell>
          <cell r="BQ393">
            <v>-0.16391299999999998</v>
          </cell>
          <cell r="BR393">
            <v>-0.17975799999999997</v>
          </cell>
          <cell r="BS393">
            <v>-0.20689999999999997</v>
          </cell>
          <cell r="BT393">
            <v>-0.18839500000000009</v>
          </cell>
          <cell r="BU393">
            <v>-0.11034599999999983</v>
          </cell>
          <cell r="BV393">
            <v>-0.16635900000000015</v>
          </cell>
          <cell r="BW393">
            <v>-0.16716099999999989</v>
          </cell>
          <cell r="BX393">
            <v>-0.18546499999999999</v>
          </cell>
          <cell r="BY393">
            <v>-0.23322899999999991</v>
          </cell>
          <cell r="BZ393">
            <v>-0.33279999999999998</v>
          </cell>
          <cell r="CA393">
            <v>-0.69479999999999997</v>
          </cell>
          <cell r="CB393">
            <v>-1.0871</v>
          </cell>
          <cell r="CC393">
            <v>-1.4938</v>
          </cell>
          <cell r="CD393">
            <v>-0.92259999999999998</v>
          </cell>
          <cell r="CE393">
            <v>-1.1587000000000001</v>
          </cell>
          <cell r="CF393">
            <v>-1.4063749999999999</v>
          </cell>
          <cell r="CG393">
            <v>-1.578643</v>
          </cell>
          <cell r="CH393">
            <v>-1.8290329999999999</v>
          </cell>
          <cell r="CI393">
            <v>-2.0675029999999999</v>
          </cell>
          <cell r="CJ393">
            <v>-2.2919740000000002</v>
          </cell>
          <cell r="CK393">
            <v>-2.5038900000000002</v>
          </cell>
          <cell r="CL393">
            <v>-0.33279999999999998</v>
          </cell>
          <cell r="CM393">
            <v>-0.36199999999999999</v>
          </cell>
          <cell r="CN393">
            <v>-0.39229999999999998</v>
          </cell>
          <cell r="CO393">
            <v>-0.40670000000000006</v>
          </cell>
          <cell r="CP393">
            <v>0.57120000000000004</v>
          </cell>
          <cell r="CQ393">
            <v>-0.23610000000000009</v>
          </cell>
          <cell r="CR393">
            <v>-0.24767499999999987</v>
          </cell>
          <cell r="CS393">
            <v>-0.17226800000000009</v>
          </cell>
          <cell r="CT393">
            <v>-0.25038999999999989</v>
          </cell>
          <cell r="CU393">
            <v>-0.23846999999999996</v>
          </cell>
          <cell r="CV393">
            <v>-0.22447100000000031</v>
          </cell>
          <cell r="CW393">
            <v>-0.21191599999999999</v>
          </cell>
          <cell r="CX393">
            <v>-0.22392500000000001</v>
          </cell>
          <cell r="CY393">
            <v>-0.52400000000000002</v>
          </cell>
          <cell r="CZ393">
            <v>-0.86819999999999997</v>
          </cell>
          <cell r="DA393">
            <v>-1.2366999999999999</v>
          </cell>
          <cell r="DB393">
            <v>-1.7639</v>
          </cell>
          <cell r="DC393">
            <v>-2.0960000000000001</v>
          </cell>
          <cell r="DD393">
            <v>-2.5682999999999998</v>
          </cell>
          <cell r="DE393">
            <v>-2.8205</v>
          </cell>
          <cell r="DF393">
            <v>-3.1450999999999998</v>
          </cell>
          <cell r="DG393">
            <v>-3.6046</v>
          </cell>
          <cell r="DH393">
            <v>-4.0544000000000002</v>
          </cell>
          <cell r="DI393">
            <v>-4.4021999999999997</v>
          </cell>
          <cell r="DJ393">
            <v>-0.22392500000000001</v>
          </cell>
          <cell r="DK393">
            <v>-0.30007499999999998</v>
          </cell>
          <cell r="DL393">
            <v>-0.34419999999999995</v>
          </cell>
          <cell r="DM393">
            <v>-0.36849999999999994</v>
          </cell>
          <cell r="DN393">
            <v>-0.52720000000000011</v>
          </cell>
          <cell r="DO393">
            <v>-0.33210000000000006</v>
          </cell>
          <cell r="DP393">
            <v>-0.47229999999999972</v>
          </cell>
          <cell r="DQ393">
            <v>-0.2522000000000002</v>
          </cell>
          <cell r="DR393">
            <v>-0.32459999999999978</v>
          </cell>
          <cell r="DS393">
            <v>-0.45950000000000024</v>
          </cell>
          <cell r="DT393">
            <v>-0.4498000000000002</v>
          </cell>
          <cell r="DU393">
            <v>-0.34779999999999944</v>
          </cell>
        </row>
        <row r="394">
          <cell r="A394" t="str">
            <v>CE-FERTRA-230</v>
          </cell>
          <cell r="B394" t="str">
            <v>CE</v>
          </cell>
          <cell r="C394" t="str">
            <v>FERTRA</v>
          </cell>
          <cell r="D394">
            <v>230</v>
          </cell>
          <cell r="E394" t="str">
            <v>Risultato Operativo pre IAS</v>
          </cell>
          <cell r="F394">
            <v>6.7552999999999724E-2</v>
          </cell>
          <cell r="G394">
            <v>3.4613529999999948E-2</v>
          </cell>
          <cell r="H394">
            <v>-1.1254161300000021</v>
          </cell>
          <cell r="I394">
            <v>-1.3534211299999974</v>
          </cell>
          <cell r="J394">
            <v>0</v>
          </cell>
          <cell r="K394">
            <v>0</v>
          </cell>
          <cell r="L394">
            <v>0</v>
          </cell>
          <cell r="M394">
            <v>0</v>
          </cell>
          <cell r="N394">
            <v>0</v>
          </cell>
          <cell r="O394">
            <v>0</v>
          </cell>
          <cell r="P394">
            <v>0</v>
          </cell>
          <cell r="Q394">
            <v>0</v>
          </cell>
          <cell r="R394">
            <v>6.7552999999999724E-2</v>
          </cell>
          <cell r="S394">
            <v>-3.2939469999999721E-2</v>
          </cell>
          <cell r="T394">
            <v>-1.1600296600000022</v>
          </cell>
          <cell r="U394">
            <v>-0.22800499999999535</v>
          </cell>
          <cell r="V394">
            <v>1.3534211299999974</v>
          </cell>
          <cell r="W394">
            <v>0</v>
          </cell>
          <cell r="X394">
            <v>0</v>
          </cell>
          <cell r="Y394">
            <v>0</v>
          </cell>
          <cell r="Z394">
            <v>0</v>
          </cell>
          <cell r="AA394">
            <v>0</v>
          </cell>
          <cell r="AB394">
            <v>0</v>
          </cell>
          <cell r="AC394">
            <v>0</v>
          </cell>
          <cell r="AD394">
            <v>4.2599999999999721E-2</v>
          </cell>
          <cell r="AE394">
            <v>0.14010000000000006</v>
          </cell>
          <cell r="AF394">
            <v>0.24640000000000084</v>
          </cell>
          <cell r="AG394">
            <v>0.38120000000000021</v>
          </cell>
          <cell r="AH394">
            <v>0.52949999999999919</v>
          </cell>
          <cell r="AI394">
            <v>0.63599999999999901</v>
          </cell>
          <cell r="AJ394">
            <v>0.77280000000000104</v>
          </cell>
          <cell r="AK394">
            <v>0.64160000000000306</v>
          </cell>
          <cell r="AL394">
            <v>0.84100000000000286</v>
          </cell>
          <cell r="AM394">
            <v>0.98790000000000933</v>
          </cell>
          <cell r="AN394">
            <v>1.0979000000000021</v>
          </cell>
          <cell r="AO394">
            <v>1.1872999999999969</v>
          </cell>
          <cell r="AP394">
            <v>4.2599999999999721E-2</v>
          </cell>
          <cell r="AQ394">
            <v>9.7500000000000364E-2</v>
          </cell>
          <cell r="AR394">
            <v>0.10630000000000073</v>
          </cell>
          <cell r="AS394">
            <v>0.13479999999999931</v>
          </cell>
          <cell r="AT394">
            <v>0.14829999999999921</v>
          </cell>
          <cell r="AU394">
            <v>0.10649999999999993</v>
          </cell>
          <cell r="AV394">
            <v>0.13680000000000159</v>
          </cell>
          <cell r="AW394">
            <v>-0.13119999999999743</v>
          </cell>
          <cell r="AX394">
            <v>0.19939999999999969</v>
          </cell>
          <cell r="AY394">
            <v>0.1469000000000058</v>
          </cell>
          <cell r="AZ394">
            <v>0.10999999999999388</v>
          </cell>
          <cell r="BA394">
            <v>8.9399999999993596E-2</v>
          </cell>
          <cell r="BB394">
            <v>0.15450000000000033</v>
          </cell>
          <cell r="BC394">
            <v>0.34140600000000099</v>
          </cell>
          <cell r="BD394">
            <v>0.22194199999999886</v>
          </cell>
          <cell r="BE394">
            <v>0.44303899999999863</v>
          </cell>
          <cell r="BF394">
            <v>0.67130000000000056</v>
          </cell>
          <cell r="BG394">
            <v>1.6341999999999983</v>
          </cell>
          <cell r="BH394">
            <v>1.9125159999999979</v>
          </cell>
          <cell r="BI394">
            <v>2.2617210000000019</v>
          </cell>
          <cell r="BJ394">
            <v>2.288199999999998</v>
          </cell>
          <cell r="BK394">
            <v>1.9396549999999979</v>
          </cell>
          <cell r="BL394">
            <v>1.2350017000000009</v>
          </cell>
          <cell r="BM394">
            <v>0.45614272000001632</v>
          </cell>
          <cell r="BN394">
            <v>0.15450000000000033</v>
          </cell>
          <cell r="BO394">
            <v>0.1869060000000006</v>
          </cell>
          <cell r="BP394">
            <v>-0.11946400000000215</v>
          </cell>
          <cell r="BQ394">
            <v>0.22109699999999977</v>
          </cell>
          <cell r="BR394">
            <v>0.22826100000000205</v>
          </cell>
          <cell r="BS394">
            <v>0.9628999999999982</v>
          </cell>
          <cell r="BT394">
            <v>0.2783159999999999</v>
          </cell>
          <cell r="BU394">
            <v>0.34920500000000343</v>
          </cell>
          <cell r="BV394">
            <v>2.64789999999967E-2</v>
          </cell>
          <cell r="BW394">
            <v>-0.34854500000000088</v>
          </cell>
          <cell r="BX394">
            <v>-0.7046532999999976</v>
          </cell>
          <cell r="BY394">
            <v>-0.77885897999998333</v>
          </cell>
          <cell r="BZ394">
            <v>0.20669999999999988</v>
          </cell>
          <cell r="CA394">
            <v>0.53029999999999966</v>
          </cell>
          <cell r="CB394">
            <v>0.90420000000000034</v>
          </cell>
          <cell r="CC394">
            <v>1.2061999999999993</v>
          </cell>
          <cell r="CD394">
            <v>2.1067000000000005</v>
          </cell>
          <cell r="CE394">
            <v>2.6971000000000065</v>
          </cell>
          <cell r="CF394">
            <v>3.3227900000000057</v>
          </cell>
          <cell r="CG394">
            <v>3.4530369999999997</v>
          </cell>
          <cell r="CH394">
            <v>3.9598559999999967</v>
          </cell>
          <cell r="CI394">
            <v>4.677505</v>
          </cell>
          <cell r="CJ394">
            <v>5.3143909999999952</v>
          </cell>
          <cell r="CK394">
            <v>5.4911419999999946</v>
          </cell>
          <cell r="CL394">
            <v>0.20669999999999988</v>
          </cell>
          <cell r="CM394">
            <v>0.32360000000000022</v>
          </cell>
          <cell r="CN394">
            <v>0.37390000000000068</v>
          </cell>
          <cell r="CO394">
            <v>0.30199999999999916</v>
          </cell>
          <cell r="CP394">
            <v>0.9005000000000013</v>
          </cell>
          <cell r="CQ394">
            <v>0.59040000000000592</v>
          </cell>
          <cell r="CR394">
            <v>0.62568999999999875</v>
          </cell>
          <cell r="CS394">
            <v>0.13024699999999489</v>
          </cell>
          <cell r="CT394">
            <v>0.50681899999999658</v>
          </cell>
          <cell r="CU394">
            <v>0.71764900000000331</v>
          </cell>
          <cell r="CV394">
            <v>0.63688599999999562</v>
          </cell>
          <cell r="CW394">
            <v>0.17675099999999833</v>
          </cell>
          <cell r="CX394">
            <v>-0.25556799999999968</v>
          </cell>
          <cell r="CY394">
            <v>-0.61880000000000068</v>
          </cell>
          <cell r="CZ394">
            <v>-0.6701999999999998</v>
          </cell>
          <cell r="DA394">
            <v>-0.7865999999999993</v>
          </cell>
          <cell r="DB394">
            <v>-0.60400000000000054</v>
          </cell>
          <cell r="DC394">
            <v>-0.4732999999999985</v>
          </cell>
          <cell r="DD394">
            <v>-0.38989999999999636</v>
          </cell>
          <cell r="DE394">
            <v>-0.13520000000000065</v>
          </cell>
          <cell r="DF394">
            <v>1.2199999999996436E-2</v>
          </cell>
          <cell r="DG394">
            <v>0.67669999999999808</v>
          </cell>
          <cell r="DH394">
            <v>1.2755000000000036</v>
          </cell>
          <cell r="DI394">
            <v>2.2050000000000116</v>
          </cell>
          <cell r="DJ394">
            <v>-0.25556799999999968</v>
          </cell>
          <cell r="DK394">
            <v>-0.363232000000001</v>
          </cell>
          <cell r="DL394">
            <v>-5.1399999999999058E-2</v>
          </cell>
          <cell r="DM394">
            <v>-0.1163999999999995</v>
          </cell>
          <cell r="DN394">
            <v>0.18259999999999899</v>
          </cell>
          <cell r="DO394">
            <v>0.1307000000000017</v>
          </cell>
          <cell r="DP394">
            <v>8.340000000000225E-2</v>
          </cell>
          <cell r="DQ394">
            <v>0.25469999999999571</v>
          </cell>
          <cell r="DR394">
            <v>0.14739999999999709</v>
          </cell>
          <cell r="DS394">
            <v>0.66450000000000253</v>
          </cell>
          <cell r="DT394">
            <v>0.59880000000000422</v>
          </cell>
          <cell r="DU394">
            <v>0.92950000000000799</v>
          </cell>
          <cell r="DV394">
            <v>0</v>
          </cell>
          <cell r="DW394">
            <v>0</v>
          </cell>
          <cell r="DX394">
            <v>0</v>
          </cell>
          <cell r="DY394">
            <v>0</v>
          </cell>
        </row>
        <row r="395">
          <cell r="A395" t="str">
            <v>CE-FERTRA-240</v>
          </cell>
          <cell r="B395" t="str">
            <v>CE</v>
          </cell>
          <cell r="C395" t="str">
            <v>FERTRA</v>
          </cell>
          <cell r="D395">
            <v>240</v>
          </cell>
          <cell r="E395" t="str">
            <v>RO % pre-IAS</v>
          </cell>
          <cell r="F395">
            <v>1.8378523085310846E-2</v>
          </cell>
          <cell r="G395">
            <v>4.4016164902362584E-3</v>
          </cell>
          <cell r="H395">
            <v>-0.1112036468621402</v>
          </cell>
          <cell r="I395">
            <v>-0.10345886765301823</v>
          </cell>
          <cell r="J395" t="e">
            <v>#DIV/0!</v>
          </cell>
          <cell r="K395" t="e">
            <v>#DIV/0!</v>
          </cell>
          <cell r="L395" t="e">
            <v>#DIV/0!</v>
          </cell>
          <cell r="M395" t="e">
            <v>#DIV/0!</v>
          </cell>
          <cell r="N395" t="e">
            <v>#DIV/0!</v>
          </cell>
          <cell r="O395" t="e">
            <v>#DIV/0!</v>
          </cell>
          <cell r="P395" t="e">
            <v>#DIV/0!</v>
          </cell>
          <cell r="Q395" t="e">
            <v>#DIV/0!</v>
          </cell>
          <cell r="R395">
            <v>1.8378523085310846E-2</v>
          </cell>
          <cell r="S395">
            <v>-7.8648774735998097E-3</v>
          </cell>
          <cell r="T395">
            <v>-0.5140848763362571</v>
          </cell>
          <cell r="U395">
            <v>-7.6991916941102731E-2</v>
          </cell>
          <cell r="V395">
            <v>-0.10345886765301823</v>
          </cell>
          <cell r="W395" t="e">
            <v>#DIV/0!</v>
          </cell>
          <cell r="X395" t="e">
            <v>#DIV/0!</v>
          </cell>
          <cell r="Y395" t="e">
            <v>#DIV/0!</v>
          </cell>
          <cell r="Z395" t="e">
            <v>#DIV/0!</v>
          </cell>
          <cell r="AA395" t="e">
            <v>#DIV/0!</v>
          </cell>
          <cell r="AB395" t="e">
            <v>#DIV/0!</v>
          </cell>
          <cell r="AC395" t="e">
            <v>#DIV/0!</v>
          </cell>
          <cell r="AD395">
            <v>1.0061645291575079E-2</v>
          </cell>
          <cell r="AE395">
            <v>1.734404595367494E-2</v>
          </cell>
          <cell r="AF395">
            <v>2.0416449161881629E-2</v>
          </cell>
          <cell r="AG395">
            <v>2.2969667024186853E-2</v>
          </cell>
          <cell r="AH395">
            <v>2.5299702328337063E-2</v>
          </cell>
          <cell r="AI395">
            <v>2.517565561603163E-2</v>
          </cell>
          <cell r="AJ395">
            <v>2.5882337180406088E-2</v>
          </cell>
          <cell r="AK395">
            <v>2.012458674964095E-2</v>
          </cell>
          <cell r="AL395">
            <v>2.2598718241545711E-2</v>
          </cell>
          <cell r="AM395">
            <v>2.341111761485783E-2</v>
          </cell>
          <cell r="AN395">
            <v>2.3421167154474364E-2</v>
          </cell>
          <cell r="AO395">
            <v>2.3281031243994874E-2</v>
          </cell>
          <cell r="AP395">
            <v>1.0061645291575079E-2</v>
          </cell>
          <cell r="AQ395">
            <v>2.5365523700504797E-2</v>
          </cell>
          <cell r="AR395">
            <v>2.6634928589326156E-2</v>
          </cell>
          <cell r="AS395">
            <v>2.9776236442755701E-2</v>
          </cell>
          <cell r="AT395">
            <v>3.422334017953968E-2</v>
          </cell>
          <cell r="AU395">
            <v>2.4576544976231112E-2</v>
          </cell>
          <cell r="AV395">
            <v>2.9766956067628775E-2</v>
          </cell>
          <cell r="AW395">
            <v>-6.4847765915380218E-2</v>
          </cell>
          <cell r="AX395">
            <v>3.7389135774690094E-2</v>
          </cell>
          <cell r="AY395">
            <v>2.947786651683704E-2</v>
          </cell>
          <cell r="AZ395">
            <v>2.3511809340599314E-2</v>
          </cell>
          <cell r="BA395">
            <v>2.1687448449855359E-2</v>
          </cell>
          <cell r="BB395">
            <v>3.1410100024396259E-2</v>
          </cell>
          <cell r="BC395">
            <v>3.5085090640029695E-2</v>
          </cell>
          <cell r="BD395">
            <v>1.4300386597938071E-2</v>
          </cell>
          <cell r="BE395">
            <v>2.2592042997593046E-2</v>
          </cell>
          <cell r="BF395">
            <v>2.6862960087715812E-2</v>
          </cell>
          <cell r="BG395">
            <v>5.1668916761254902E-2</v>
          </cell>
          <cell r="BH395">
            <v>5.165287827685814E-2</v>
          </cell>
          <cell r="BI395">
            <v>5.6421509993926124E-2</v>
          </cell>
          <cell r="BJ395">
            <v>5.1867920636323818E-2</v>
          </cell>
          <cell r="BK395">
            <v>4.0242266679947548E-2</v>
          </cell>
          <cell r="BL395">
            <v>2.3112451277943705E-2</v>
          </cell>
          <cell r="BM395">
            <v>7.9846254791358286E-3</v>
          </cell>
          <cell r="BN395">
            <v>3.1410100024396259E-2</v>
          </cell>
          <cell r="BO395">
            <v>3.8841645885286907E-2</v>
          </cell>
          <cell r="BP395">
            <v>-2.0635666413321731E-2</v>
          </cell>
          <cell r="BQ395">
            <v>5.4052659886563617E-2</v>
          </cell>
          <cell r="BR395">
            <v>4.2432427408261524E-2</v>
          </cell>
          <cell r="BS395">
            <v>0.14504782706936781</v>
          </cell>
          <cell r="BT395">
            <v>5.1558904931808321E-2</v>
          </cell>
          <cell r="BU395">
            <v>0.11412569595415267</v>
          </cell>
          <cell r="BV395">
            <v>6.5708758256082973E-3</v>
          </cell>
          <cell r="BW395">
            <v>-8.5353492931513036E-2</v>
          </cell>
          <cell r="BX395">
            <v>-0.13460353984735088</v>
          </cell>
          <cell r="BY395">
            <v>-0.21089265024747708</v>
          </cell>
          <cell r="BZ395">
            <v>5.2420684233217489E-2</v>
          </cell>
          <cell r="CA395">
            <v>6.5505527762337062E-2</v>
          </cell>
          <cell r="CB395">
            <v>6.865760040092031E-2</v>
          </cell>
          <cell r="CC395">
            <v>6.5507353420372297E-2</v>
          </cell>
          <cell r="CD395">
            <v>8.1968616373490857E-2</v>
          </cell>
          <cell r="CE395">
            <v>8.2476843428243102E-2</v>
          </cell>
          <cell r="CF395">
            <v>8.3207210391747569E-2</v>
          </cell>
          <cell r="CG395">
            <v>7.8054340655285492E-2</v>
          </cell>
          <cell r="CH395">
            <v>7.7037649902041844E-2</v>
          </cell>
          <cell r="CI395">
            <v>7.906846811519043E-2</v>
          </cell>
          <cell r="CJ395">
            <v>7.9973195149899742E-2</v>
          </cell>
          <cell r="CK395">
            <v>7.5736571871003203E-2</v>
          </cell>
          <cell r="CL395">
            <v>5.2420684233217489E-2</v>
          </cell>
          <cell r="CM395">
            <v>7.7930835179655197E-2</v>
          </cell>
          <cell r="CN395">
            <v>7.3686492452012253E-2</v>
          </cell>
          <cell r="CO395">
            <v>5.7595117764851572E-2</v>
          </cell>
          <cell r="CP395">
            <v>0.12355758016492656</v>
          </cell>
          <cell r="CQ395">
            <v>8.4342857142857941E-2</v>
          </cell>
          <cell r="CR395">
            <v>8.6509464966977909E-2</v>
          </cell>
          <cell r="CS395">
            <v>3.0255058924970577E-2</v>
          </cell>
          <cell r="CT395">
            <v>7.0758261952957716E-2</v>
          </cell>
          <cell r="CU395">
            <v>9.2527222174589724E-2</v>
          </cell>
          <cell r="CV395">
            <v>8.7310439372129178E-2</v>
          </cell>
          <cell r="CW395">
            <v>2.9210102159584968E-2</v>
          </cell>
          <cell r="CX395">
            <v>-0.11137423202732569</v>
          </cell>
          <cell r="CY395">
            <v>-9.6459914888310502E-2</v>
          </cell>
          <cell r="CZ395">
            <v>-5.9908822740681135E-2</v>
          </cell>
          <cell r="DA395">
            <v>-5.0388838353426474E-2</v>
          </cell>
          <cell r="DB395">
            <v>-2.7052568874317555E-2</v>
          </cell>
          <cell r="DC395">
            <v>-1.7076655529978804E-2</v>
          </cell>
          <cell r="DD395">
            <v>-1.1169903427174933E-2</v>
          </cell>
          <cell r="DE395">
            <v>-3.5315198595750855E-3</v>
          </cell>
          <cell r="DF395">
            <v>2.7265372529905728E-4</v>
          </cell>
          <cell r="DG395">
            <v>1.3019746069737471E-2</v>
          </cell>
          <cell r="DH395">
            <v>2.1614101443086599E-2</v>
          </cell>
          <cell r="DI395">
            <v>3.3851000331601815E-2</v>
          </cell>
          <cell r="DJ395">
            <v>-0.11137423202732569</v>
          </cell>
          <cell r="DK395">
            <v>-8.8154077422167201E-2</v>
          </cell>
          <cell r="DL395">
            <v>-1.0771390850604384E-2</v>
          </cell>
          <cell r="DM395">
            <v>-2.631340989239522E-2</v>
          </cell>
          <cell r="DN395">
            <v>2.7187588404329621E-2</v>
          </cell>
          <cell r="DO395">
            <v>2.4251758113298879E-2</v>
          </cell>
          <cell r="DP395">
            <v>1.1599282346560165E-2</v>
          </cell>
          <cell r="DQ395">
            <v>7.5410806809769318E-2</v>
          </cell>
          <cell r="DR395">
            <v>2.2811687507737582E-2</v>
          </cell>
          <cell r="DS395">
            <v>9.1915070198492613E-2</v>
          </cell>
          <cell r="DT395">
            <v>8.508703374778033E-2</v>
          </cell>
          <cell r="DU395">
            <v>0.15173032974208411</v>
          </cell>
        </row>
        <row r="396">
          <cell r="A396" t="str">
            <v>CE-FERTRA-250</v>
          </cell>
          <cell r="B396" t="str">
            <v>CE</v>
          </cell>
          <cell r="C396" t="str">
            <v>FERTRA</v>
          </cell>
          <cell r="D396">
            <v>250</v>
          </cell>
          <cell r="E396" t="str">
            <v>Poste Straordinarie</v>
          </cell>
          <cell r="F396">
            <v>-1.5994999999999999E-2</v>
          </cell>
          <cell r="G396">
            <v>-6.879399999999998E-2</v>
          </cell>
          <cell r="H396">
            <v>-8.438699999999999E-2</v>
          </cell>
          <cell r="I396">
            <v>-0.10052899999999999</v>
          </cell>
          <cell r="R396">
            <v>-1.5994999999999999E-2</v>
          </cell>
          <cell r="S396">
            <v>-5.2798999999999985E-2</v>
          </cell>
          <cell r="T396">
            <v>-1.559300000000001E-2</v>
          </cell>
          <cell r="U396">
            <v>-1.6142000000000004E-2</v>
          </cell>
          <cell r="V396">
            <v>0.10052899999999999</v>
          </cell>
          <cell r="W396">
            <v>0</v>
          </cell>
          <cell r="X396">
            <v>0</v>
          </cell>
          <cell r="Y396">
            <v>0</v>
          </cell>
          <cell r="Z396">
            <v>0</v>
          </cell>
          <cell r="AA396">
            <v>0</v>
          </cell>
          <cell r="AB396">
            <v>0</v>
          </cell>
          <cell r="AC396">
            <v>0</v>
          </cell>
          <cell r="AD396">
            <v>-2.41E-2</v>
          </cell>
          <cell r="AE396">
            <v>-4.4600000000000001E-2</v>
          </cell>
          <cell r="AF396">
            <v>-6.4899999999999999E-2</v>
          </cell>
          <cell r="AG396">
            <v>-8.7099999999999997E-2</v>
          </cell>
          <cell r="AH396">
            <v>-0.1076</v>
          </cell>
          <cell r="AI396">
            <v>-0.12809999999999999</v>
          </cell>
          <cell r="AJ396">
            <v>-0.15049999999999999</v>
          </cell>
          <cell r="AK396">
            <v>-0.16569999999999999</v>
          </cell>
          <cell r="AL396">
            <v>-0.1905</v>
          </cell>
          <cell r="AM396">
            <v>-0.21280000000000002</v>
          </cell>
          <cell r="AN396">
            <v>-0.23569999999999999</v>
          </cell>
          <cell r="AO396">
            <v>-0.25719999999999998</v>
          </cell>
          <cell r="AP396">
            <v>-2.41E-2</v>
          </cell>
          <cell r="AQ396">
            <v>-2.0500000000000001E-2</v>
          </cell>
          <cell r="AR396">
            <v>-2.0299999999999999E-2</v>
          </cell>
          <cell r="AS396">
            <v>-2.2199999999999998E-2</v>
          </cell>
          <cell r="AT396">
            <v>-2.0500000000000004E-2</v>
          </cell>
          <cell r="AU396">
            <v>-2.049999999999999E-2</v>
          </cell>
          <cell r="AV396">
            <v>-2.2400000000000003E-2</v>
          </cell>
          <cell r="AW396">
            <v>-1.5199999999999991E-2</v>
          </cell>
          <cell r="AX396">
            <v>-2.4800000000000016E-2</v>
          </cell>
          <cell r="AY396">
            <v>-2.2300000000000014E-2</v>
          </cell>
          <cell r="AZ396">
            <v>-2.2899999999999976E-2</v>
          </cell>
          <cell r="BA396">
            <v>-2.1499999999999991E-2</v>
          </cell>
          <cell r="BB396">
            <v>0</v>
          </cell>
          <cell r="BC396">
            <v>-7.5097999999999998E-2</v>
          </cell>
          <cell r="BD396">
            <v>-0.105908</v>
          </cell>
          <cell r="BE396">
            <v>-0.168022</v>
          </cell>
          <cell r="BF396">
            <v>-0.1943</v>
          </cell>
          <cell r="BG396">
            <v>-0.21970000000000001</v>
          </cell>
          <cell r="BH396">
            <v>-0.244003</v>
          </cell>
          <cell r="BI396">
            <v>-0.26213799999999998</v>
          </cell>
          <cell r="BJ396">
            <v>-0.28249999999999997</v>
          </cell>
          <cell r="BK396">
            <v>-0.30262800000000001</v>
          </cell>
          <cell r="BL396">
            <v>-0.32634299999999999</v>
          </cell>
          <cell r="BM396">
            <v>-0.35782200000000003</v>
          </cell>
          <cell r="BN396">
            <v>0</v>
          </cell>
          <cell r="BO396">
            <v>-7.5097999999999998E-2</v>
          </cell>
          <cell r="BP396">
            <v>-3.0810000000000004E-2</v>
          </cell>
          <cell r="BQ396">
            <v>-6.2114000000000003E-2</v>
          </cell>
          <cell r="BR396">
            <v>-2.6277999999999996E-2</v>
          </cell>
          <cell r="BS396">
            <v>-2.5400000000000006E-2</v>
          </cell>
          <cell r="BT396">
            <v>-2.4302999999999991E-2</v>
          </cell>
          <cell r="BU396">
            <v>-1.8134999999999984E-2</v>
          </cell>
          <cell r="BV396">
            <v>-2.0361999999999991E-2</v>
          </cell>
          <cell r="BW396">
            <v>-2.0128000000000035E-2</v>
          </cell>
          <cell r="BX396">
            <v>-2.3714999999999986E-2</v>
          </cell>
          <cell r="BY396">
            <v>-3.1479000000000035E-2</v>
          </cell>
          <cell r="BZ396">
            <v>0</v>
          </cell>
          <cell r="CA396">
            <v>0</v>
          </cell>
          <cell r="CB396">
            <v>0</v>
          </cell>
          <cell r="CC396">
            <v>0</v>
          </cell>
          <cell r="CD396">
            <v>-0.1444</v>
          </cell>
          <cell r="CE396">
            <v>-0.18240000000000001</v>
          </cell>
          <cell r="CF396">
            <v>-0.22356400000000001</v>
          </cell>
          <cell r="CG396">
            <v>-0.259687</v>
          </cell>
          <cell r="CH396">
            <v>-0.29999199999999998</v>
          </cell>
          <cell r="CI396">
            <v>-0.33903499999999998</v>
          </cell>
          <cell r="CJ396">
            <v>-0.37695600000000001</v>
          </cell>
          <cell r="CK396">
            <v>-0.41233799999999998</v>
          </cell>
          <cell r="CL396">
            <v>0</v>
          </cell>
          <cell r="CM396">
            <v>0</v>
          </cell>
          <cell r="CN396">
            <v>0</v>
          </cell>
          <cell r="CO396">
            <v>0</v>
          </cell>
          <cell r="CP396">
            <v>-0.1444</v>
          </cell>
          <cell r="CQ396">
            <v>-3.8000000000000006E-2</v>
          </cell>
          <cell r="CR396">
            <v>-4.1164000000000006E-2</v>
          </cell>
          <cell r="CS396">
            <v>-3.6122999999999988E-2</v>
          </cell>
          <cell r="CT396">
            <v>-4.030499999999998E-2</v>
          </cell>
          <cell r="CU396">
            <v>-3.9042999999999994E-2</v>
          </cell>
          <cell r="CV396">
            <v>-3.7921000000000038E-2</v>
          </cell>
          <cell r="CW396">
            <v>-3.5381999999999969E-2</v>
          </cell>
          <cell r="CX396">
            <v>0</v>
          </cell>
          <cell r="CY396">
            <v>0</v>
          </cell>
          <cell r="CZ396">
            <v>0</v>
          </cell>
          <cell r="DA396">
            <v>0</v>
          </cell>
          <cell r="DB396">
            <v>0</v>
          </cell>
          <cell r="DC396">
            <v>0</v>
          </cell>
          <cell r="DD396">
            <v>0</v>
          </cell>
          <cell r="DE396">
            <v>0</v>
          </cell>
          <cell r="DF396">
            <v>0</v>
          </cell>
          <cell r="DG396">
            <v>0</v>
          </cell>
          <cell r="DH396">
            <v>0</v>
          </cell>
          <cell r="DI396">
            <v>0</v>
          </cell>
          <cell r="DJ396">
            <v>0</v>
          </cell>
          <cell r="DK396">
            <v>0</v>
          </cell>
          <cell r="DL396">
            <v>0</v>
          </cell>
          <cell r="DM396">
            <v>0</v>
          </cell>
          <cell r="DN396">
            <v>0</v>
          </cell>
          <cell r="DO396">
            <v>0</v>
          </cell>
          <cell r="DP396">
            <v>0</v>
          </cell>
          <cell r="DQ396">
            <v>0</v>
          </cell>
          <cell r="DR396">
            <v>0</v>
          </cell>
          <cell r="DS396">
            <v>0</v>
          </cell>
          <cell r="DT396">
            <v>0</v>
          </cell>
          <cell r="DU396">
            <v>0</v>
          </cell>
        </row>
        <row r="397">
          <cell r="A397" t="str">
            <v>CE-FERTRA-260</v>
          </cell>
          <cell r="B397" t="str">
            <v>CE</v>
          </cell>
          <cell r="C397" t="str">
            <v>FERTRA</v>
          </cell>
          <cell r="D397">
            <v>260</v>
          </cell>
          <cell r="E397" t="str">
            <v>Risultato Operativo</v>
          </cell>
          <cell r="F397">
            <v>5.1557999999999729E-2</v>
          </cell>
          <cell r="G397">
            <v>-3.4180470000000032E-2</v>
          </cell>
          <cell r="H397">
            <v>-1.2098031300000021</v>
          </cell>
          <cell r="I397">
            <v>-1.4539501299999975</v>
          </cell>
          <cell r="J397">
            <v>0</v>
          </cell>
          <cell r="K397">
            <v>0</v>
          </cell>
          <cell r="L397">
            <v>0</v>
          </cell>
          <cell r="M397">
            <v>0</v>
          </cell>
          <cell r="N397">
            <v>0</v>
          </cell>
          <cell r="O397">
            <v>0</v>
          </cell>
          <cell r="P397">
            <v>0</v>
          </cell>
          <cell r="Q397">
            <v>0</v>
          </cell>
          <cell r="R397">
            <v>5.1557999999999729E-2</v>
          </cell>
          <cell r="S397">
            <v>-8.5738469999999706E-2</v>
          </cell>
          <cell r="T397">
            <v>-1.1756226600000022</v>
          </cell>
          <cell r="U397">
            <v>-0.24414699999999534</v>
          </cell>
          <cell r="V397">
            <v>1.4539501299999975</v>
          </cell>
          <cell r="W397">
            <v>0</v>
          </cell>
          <cell r="X397">
            <v>0</v>
          </cell>
          <cell r="Y397">
            <v>0</v>
          </cell>
          <cell r="Z397">
            <v>0</v>
          </cell>
          <cell r="AA397">
            <v>0</v>
          </cell>
          <cell r="AB397">
            <v>0</v>
          </cell>
          <cell r="AC397">
            <v>0</v>
          </cell>
          <cell r="AD397">
            <v>1.8499999999999722E-2</v>
          </cell>
          <cell r="AE397">
            <v>9.5500000000000057E-2</v>
          </cell>
          <cell r="AF397">
            <v>0.18150000000000083</v>
          </cell>
          <cell r="AG397">
            <v>0.29410000000000019</v>
          </cell>
          <cell r="AH397">
            <v>0.42189999999999916</v>
          </cell>
          <cell r="AI397">
            <v>0.50789999999999902</v>
          </cell>
          <cell r="AJ397">
            <v>0.62230000000000107</v>
          </cell>
          <cell r="AK397">
            <v>0.4759000000000031</v>
          </cell>
          <cell r="AL397">
            <v>0.65050000000000285</v>
          </cell>
          <cell r="AM397">
            <v>0.77510000000000934</v>
          </cell>
          <cell r="AN397">
            <v>0.86220000000000208</v>
          </cell>
          <cell r="AO397">
            <v>0.93009999999999693</v>
          </cell>
          <cell r="AP397">
            <v>1.8499999999999722E-2</v>
          </cell>
          <cell r="AQ397">
            <v>7.700000000000036E-2</v>
          </cell>
          <cell r="AR397">
            <v>8.6000000000000729E-2</v>
          </cell>
          <cell r="AS397">
            <v>0.11259999999999931</v>
          </cell>
          <cell r="AT397">
            <v>0.12779999999999919</v>
          </cell>
          <cell r="AU397">
            <v>8.5999999999999938E-2</v>
          </cell>
          <cell r="AV397">
            <v>0.11440000000000158</v>
          </cell>
          <cell r="AW397">
            <v>-0.14639999999999742</v>
          </cell>
          <cell r="AX397">
            <v>0.17459999999999967</v>
          </cell>
          <cell r="AY397">
            <v>0.12460000000000579</v>
          </cell>
          <cell r="AZ397">
            <v>8.7099999999993905E-2</v>
          </cell>
          <cell r="BA397">
            <v>6.7899999999993604E-2</v>
          </cell>
          <cell r="BB397">
            <v>0.15450000000000033</v>
          </cell>
          <cell r="BC397">
            <v>0.26630800000000099</v>
          </cell>
          <cell r="BD397">
            <v>0.11603399999999886</v>
          </cell>
          <cell r="BE397">
            <v>0.27501699999999862</v>
          </cell>
          <cell r="BF397">
            <v>0.47700000000000053</v>
          </cell>
          <cell r="BG397">
            <v>1.4144999999999983</v>
          </cell>
          <cell r="BH397">
            <v>1.6685129999999979</v>
          </cell>
          <cell r="BI397">
            <v>1.9995830000000019</v>
          </cell>
          <cell r="BJ397">
            <v>2.0056999999999983</v>
          </cell>
          <cell r="BK397">
            <v>1.637026999999998</v>
          </cell>
          <cell r="BL397">
            <v>0.90865870000000082</v>
          </cell>
          <cell r="BM397">
            <v>9.8320720000016293E-2</v>
          </cell>
          <cell r="BN397">
            <v>0.15450000000000033</v>
          </cell>
          <cell r="BO397">
            <v>0.1118080000000006</v>
          </cell>
          <cell r="BP397">
            <v>-0.15027400000000216</v>
          </cell>
          <cell r="BQ397">
            <v>0.15898299999999976</v>
          </cell>
          <cell r="BR397">
            <v>0.20198300000000205</v>
          </cell>
          <cell r="BS397">
            <v>0.93749999999999822</v>
          </cell>
          <cell r="BT397">
            <v>0.25401299999999993</v>
          </cell>
          <cell r="BU397">
            <v>0.33107000000000342</v>
          </cell>
          <cell r="BV397">
            <v>6.1169999999967084E-3</v>
          </cell>
          <cell r="BW397">
            <v>-0.36867300000000092</v>
          </cell>
          <cell r="BX397">
            <v>-0.72836829999999764</v>
          </cell>
          <cell r="BY397">
            <v>-0.81033797999998336</v>
          </cell>
          <cell r="BZ397">
            <v>0.20669999999999988</v>
          </cell>
          <cell r="CA397">
            <v>0.53029999999999966</v>
          </cell>
          <cell r="CB397">
            <v>0.90420000000000034</v>
          </cell>
          <cell r="CC397">
            <v>1.2061999999999993</v>
          </cell>
          <cell r="CD397">
            <v>1.9623000000000004</v>
          </cell>
          <cell r="CE397">
            <v>2.5147000000000066</v>
          </cell>
          <cell r="CF397">
            <v>3.0992260000000056</v>
          </cell>
          <cell r="CG397">
            <v>3.1933499999999997</v>
          </cell>
          <cell r="CH397">
            <v>3.6598639999999967</v>
          </cell>
          <cell r="CI397">
            <v>4.33847</v>
          </cell>
          <cell r="CJ397">
            <v>4.9374349999999954</v>
          </cell>
          <cell r="CK397">
            <v>5.0788039999999945</v>
          </cell>
          <cell r="CL397">
            <v>0.20669999999999988</v>
          </cell>
          <cell r="CM397">
            <v>0.32360000000000022</v>
          </cell>
          <cell r="CN397">
            <v>0.37390000000000068</v>
          </cell>
          <cell r="CO397">
            <v>0.30199999999999916</v>
          </cell>
          <cell r="CP397">
            <v>0.75610000000000133</v>
          </cell>
          <cell r="CQ397">
            <v>0.55240000000000589</v>
          </cell>
          <cell r="CR397">
            <v>0.58452599999999877</v>
          </cell>
          <cell r="CS397">
            <v>9.4123999999994906E-2</v>
          </cell>
          <cell r="CT397">
            <v>0.4665139999999966</v>
          </cell>
          <cell r="CU397">
            <v>0.67860600000000337</v>
          </cell>
          <cell r="CV397">
            <v>0.59896499999999553</v>
          </cell>
          <cell r="CW397">
            <v>0.14136899999999836</v>
          </cell>
          <cell r="CX397">
            <v>-0.25556799999999968</v>
          </cell>
          <cell r="CY397">
            <v>-0.61880000000000068</v>
          </cell>
          <cell r="CZ397">
            <v>-0.6701999999999998</v>
          </cell>
          <cell r="DA397">
            <v>-0.7865999999999993</v>
          </cell>
          <cell r="DB397">
            <v>-0.60400000000000054</v>
          </cell>
          <cell r="DC397">
            <v>-0.4732999999999985</v>
          </cell>
          <cell r="DD397">
            <v>-0.38989999999999636</v>
          </cell>
          <cell r="DE397">
            <v>-0.13520000000000065</v>
          </cell>
          <cell r="DF397">
            <v>1.2199999999996436E-2</v>
          </cell>
          <cell r="DG397">
            <v>0.67669999999999808</v>
          </cell>
          <cell r="DH397">
            <v>1.2755000000000036</v>
          </cell>
          <cell r="DI397">
            <v>2.2050000000000116</v>
          </cell>
          <cell r="DJ397">
            <v>-0.25556799999999968</v>
          </cell>
          <cell r="DK397">
            <v>-0.363232000000001</v>
          </cell>
          <cell r="DL397">
            <v>-5.1399999999999058E-2</v>
          </cell>
          <cell r="DM397">
            <v>-0.1163999999999995</v>
          </cell>
          <cell r="DN397">
            <v>0.18259999999999899</v>
          </cell>
          <cell r="DO397">
            <v>0.1307000000000017</v>
          </cell>
          <cell r="DP397">
            <v>8.340000000000225E-2</v>
          </cell>
          <cell r="DQ397">
            <v>0.25469999999999571</v>
          </cell>
          <cell r="DR397">
            <v>0.14739999999999709</v>
          </cell>
          <cell r="DS397">
            <v>0.66450000000000253</v>
          </cell>
          <cell r="DT397">
            <v>0.59880000000000422</v>
          </cell>
          <cell r="DU397">
            <v>0.92950000000000799</v>
          </cell>
        </row>
        <row r="398">
          <cell r="A398" t="str">
            <v>CE-FERTRA-270</v>
          </cell>
          <cell r="B398" t="str">
            <v>CE</v>
          </cell>
          <cell r="C398" t="str">
            <v>FERTRA</v>
          </cell>
          <cell r="D398">
            <v>270</v>
          </cell>
          <cell r="E398" t="str">
            <v>RO%</v>
          </cell>
          <cell r="F398">
            <v>1.4026910621770394E-2</v>
          </cell>
          <cell r="G398">
            <v>-4.3465465786363339E-3</v>
          </cell>
          <cell r="H398">
            <v>-0.11954202223957094</v>
          </cell>
          <cell r="I398">
            <v>-0.11114355372430064</v>
          </cell>
          <cell r="J398" t="e">
            <v>#DIV/0!</v>
          </cell>
          <cell r="K398" t="e">
            <v>#DIV/0!</v>
          </cell>
          <cell r="L398" t="e">
            <v>#DIV/0!</v>
          </cell>
          <cell r="M398" t="e">
            <v>#DIV/0!</v>
          </cell>
          <cell r="N398" t="e">
            <v>#DIV/0!</v>
          </cell>
          <cell r="O398" t="e">
            <v>#DIV/0!</v>
          </cell>
          <cell r="P398" t="e">
            <v>#DIV/0!</v>
          </cell>
          <cell r="Q398" t="e">
            <v>#DIV/0!</v>
          </cell>
          <cell r="R398">
            <v>1.4026910621770394E-2</v>
          </cell>
          <cell r="S398">
            <v>-2.0471566826178945E-2</v>
          </cell>
          <cell r="T398">
            <v>-0.52099515264480534</v>
          </cell>
          <cell r="U398">
            <v>-8.2442690052496367E-2</v>
          </cell>
          <cell r="V398">
            <v>-0.11114355372430064</v>
          </cell>
          <cell r="W398" t="e">
            <v>#DIV/0!</v>
          </cell>
          <cell r="X398" t="e">
            <v>#DIV/0!</v>
          </cell>
          <cell r="Y398" t="e">
            <v>#DIV/0!</v>
          </cell>
          <cell r="Z398" t="e">
            <v>#DIV/0!</v>
          </cell>
          <cell r="AA398" t="e">
            <v>#DIV/0!</v>
          </cell>
          <cell r="AB398" t="e">
            <v>#DIV/0!</v>
          </cell>
          <cell r="AC398" t="e">
            <v>#DIV/0!</v>
          </cell>
          <cell r="AD398">
            <v>4.3694938472802203E-3</v>
          </cell>
          <cell r="AE398">
            <v>1.1822672295331599E-2</v>
          </cell>
          <cell r="AF398">
            <v>1.5038902284421753E-2</v>
          </cell>
          <cell r="AG398">
            <v>1.772135118523965E-2</v>
          </cell>
          <cell r="AH398">
            <v>2.0158535245184895E-2</v>
          </cell>
          <cell r="AI398">
            <v>2.010489856506676E-2</v>
          </cell>
          <cell r="AJ398">
            <v>2.0841845791105998E-2</v>
          </cell>
          <cell r="AK398">
            <v>1.4927198931038256E-2</v>
          </cell>
          <cell r="AL398">
            <v>1.7479745798008917E-2</v>
          </cell>
          <cell r="AM398">
            <v>1.8368212636174056E-2</v>
          </cell>
          <cell r="AN398">
            <v>1.8393050660886971E-2</v>
          </cell>
          <cell r="AO398">
            <v>1.8237755546230621E-2</v>
          </cell>
          <cell r="AP398">
            <v>4.3694938472802203E-3</v>
          </cell>
          <cell r="AQ398">
            <v>2.0032259742962782E-2</v>
          </cell>
          <cell r="AR398">
            <v>2.1548484089200876E-2</v>
          </cell>
          <cell r="AS398">
            <v>2.487243489209413E-2</v>
          </cell>
          <cell r="AT398">
            <v>2.9492534557957969E-2</v>
          </cell>
          <cell r="AU398">
            <v>1.9845848525407283E-2</v>
          </cell>
          <cell r="AV398">
            <v>2.4892834606262716E-2</v>
          </cell>
          <cell r="AW398">
            <v>-7.2360616844601239E-2</v>
          </cell>
          <cell r="AX398">
            <v>3.2738932328289311E-2</v>
          </cell>
          <cell r="AY398">
            <v>2.5003009993178494E-2</v>
          </cell>
          <cell r="AZ398">
            <v>1.8617078123328825E-2</v>
          </cell>
          <cell r="BA398">
            <v>1.6471786909900959E-2</v>
          </cell>
          <cell r="BB398">
            <v>3.1410100024396259E-2</v>
          </cell>
          <cell r="BC398">
            <v>2.7367534015702816E-2</v>
          </cell>
          <cell r="BD398">
            <v>7.4764175257731229E-3</v>
          </cell>
          <cell r="BE398">
            <v>1.4024038265410122E-2</v>
          </cell>
          <cell r="BF398">
            <v>1.9087787817429532E-2</v>
          </cell>
          <cell r="BG398">
            <v>4.4722606020557484E-2</v>
          </cell>
          <cell r="BH398">
            <v>4.5062890397965502E-2</v>
          </cell>
          <cell r="BI398">
            <v>4.9882143826840177E-2</v>
          </cell>
          <cell r="BJ398">
            <v>4.5464333720948637E-2</v>
          </cell>
          <cell r="BK398">
            <v>3.3963605433066445E-2</v>
          </cell>
          <cell r="BL398">
            <v>1.7005102043203397E-2</v>
          </cell>
          <cell r="BM398">
            <v>1.721071260414025E-3</v>
          </cell>
          <cell r="BN398">
            <v>3.1410100024396259E-2</v>
          </cell>
          <cell r="BO398">
            <v>2.3235245220282752E-2</v>
          </cell>
          <cell r="BP398">
            <v>-2.5957645270504072E-2</v>
          </cell>
          <cell r="BQ398">
            <v>3.8867347936632067E-2</v>
          </cell>
          <cell r="BR398">
            <v>3.7547496003272118E-2</v>
          </cell>
          <cell r="BS398">
            <v>0.14122166151992138</v>
          </cell>
          <cell r="BT398">
            <v>4.7056698567252433E-2</v>
          </cell>
          <cell r="BU398">
            <v>0.10819889222531563</v>
          </cell>
          <cell r="BV398">
            <v>1.5179594178492139E-3</v>
          </cell>
          <cell r="BW398">
            <v>-9.028254113397037E-2</v>
          </cell>
          <cell r="BX398">
            <v>-0.13913360157767976</v>
          </cell>
          <cell r="BY398">
            <v>-0.21941625966537256</v>
          </cell>
          <cell r="BZ398">
            <v>5.2420684233217489E-2</v>
          </cell>
          <cell r="CA398">
            <v>6.5505527762337062E-2</v>
          </cell>
          <cell r="CB398">
            <v>6.865760040092031E-2</v>
          </cell>
          <cell r="CC398">
            <v>6.5507353420372297E-2</v>
          </cell>
          <cell r="CD398">
            <v>7.6350223529549108E-2</v>
          </cell>
          <cell r="CE398">
            <v>7.6899083522673606E-2</v>
          </cell>
          <cell r="CF398">
            <v>7.7608861779882049E-2</v>
          </cell>
          <cell r="CG398">
            <v>7.2184233395574948E-2</v>
          </cell>
          <cell r="CH398">
            <v>7.1201407708029393E-2</v>
          </cell>
          <cell r="CI398">
            <v>7.3337426013165188E-2</v>
          </cell>
          <cell r="CJ398">
            <v>7.4300602419909489E-2</v>
          </cell>
          <cell r="CK398">
            <v>7.0049400318683896E-2</v>
          </cell>
          <cell r="CL398">
            <v>5.2420684233217489E-2</v>
          </cell>
          <cell r="CM398">
            <v>7.7930835179655197E-2</v>
          </cell>
          <cell r="CN398">
            <v>7.3686492452012253E-2</v>
          </cell>
          <cell r="CO398">
            <v>5.7595117764851572E-2</v>
          </cell>
          <cell r="CP398">
            <v>0.10374446014736369</v>
          </cell>
          <cell r="CQ398">
            <v>7.891428571428652E-2</v>
          </cell>
          <cell r="CR398">
            <v>8.0818027328689479E-2</v>
          </cell>
          <cell r="CS398">
            <v>2.1864051887981205E-2</v>
          </cell>
          <cell r="CT398">
            <v>6.5131180592523361E-2</v>
          </cell>
          <cell r="CU398">
            <v>8.749336811032922E-2</v>
          </cell>
          <cell r="CV398">
            <v>8.2111865103844842E-2</v>
          </cell>
          <cell r="CW398">
            <v>2.3362826417945914E-2</v>
          </cell>
          <cell r="CX398">
            <v>-0.11137423202732569</v>
          </cell>
          <cell r="CY398">
            <v>-9.6459914888310502E-2</v>
          </cell>
          <cell r="CZ398">
            <v>-5.9908822740681135E-2</v>
          </cell>
          <cell r="DA398">
            <v>-5.0388838353426474E-2</v>
          </cell>
          <cell r="DB398">
            <v>-2.7052568874317555E-2</v>
          </cell>
          <cell r="DC398">
            <v>-1.7076655529978804E-2</v>
          </cell>
          <cell r="DD398">
            <v>-1.1169903427174933E-2</v>
          </cell>
          <cell r="DE398">
            <v>-3.5315198595750855E-3</v>
          </cell>
          <cell r="DF398">
            <v>2.7265372529905728E-4</v>
          </cell>
          <cell r="DG398">
            <v>1.3019746069737471E-2</v>
          </cell>
          <cell r="DH398">
            <v>2.1614101443086599E-2</v>
          </cell>
          <cell r="DI398">
            <v>3.3851000331601815E-2</v>
          </cell>
          <cell r="DJ398">
            <v>-0.11137423202732569</v>
          </cell>
          <cell r="DK398">
            <v>-8.8154077422167201E-2</v>
          </cell>
          <cell r="DL398">
            <v>-1.0771390850604384E-2</v>
          </cell>
          <cell r="DM398">
            <v>-2.631340989239522E-2</v>
          </cell>
          <cell r="DN398">
            <v>2.7187588404329621E-2</v>
          </cell>
          <cell r="DO398">
            <v>2.4251758113298879E-2</v>
          </cell>
          <cell r="DP398">
            <v>1.1599282346560165E-2</v>
          </cell>
          <cell r="DQ398">
            <v>7.5410806809769318E-2</v>
          </cell>
          <cell r="DR398">
            <v>2.2811687507737582E-2</v>
          </cell>
          <cell r="DS398">
            <v>9.1915070198492613E-2</v>
          </cell>
          <cell r="DT398">
            <v>8.508703374778033E-2</v>
          </cell>
          <cell r="DU398">
            <v>0.15173032974208411</v>
          </cell>
        </row>
        <row r="399">
          <cell r="A399" t="str">
            <v>CE-ESTERO-100</v>
          </cell>
          <cell r="B399" t="str">
            <v>CE</v>
          </cell>
          <cell r="C399" t="str">
            <v>ESTERO</v>
          </cell>
          <cell r="D399">
            <v>100</v>
          </cell>
          <cell r="E399" t="str">
            <v>Valore della Produzione</v>
          </cell>
          <cell r="F399">
            <v>3.0000000000000001E-6</v>
          </cell>
          <cell r="G399">
            <v>6.0000000000000002E-6</v>
          </cell>
          <cell r="H399">
            <v>8.9999999999999985E-6</v>
          </cell>
          <cell r="I399">
            <v>1.2E-5</v>
          </cell>
          <cell r="R399">
            <v>3.0000000000000001E-6</v>
          </cell>
          <cell r="S399">
            <v>3.0000000000000001E-6</v>
          </cell>
          <cell r="T399">
            <v>2.9999999999999984E-6</v>
          </cell>
          <cell r="U399">
            <v>3.0000000000000018E-6</v>
          </cell>
          <cell r="V399">
            <v>-1.2E-5</v>
          </cell>
          <cell r="W399">
            <v>0</v>
          </cell>
          <cell r="X399">
            <v>0</v>
          </cell>
          <cell r="Y399">
            <v>0</v>
          </cell>
          <cell r="Z399">
            <v>0</v>
          </cell>
          <cell r="AA399">
            <v>0</v>
          </cell>
          <cell r="AB399">
            <v>0</v>
          </cell>
          <cell r="AC399">
            <v>0</v>
          </cell>
          <cell r="AD399">
            <v>0</v>
          </cell>
          <cell r="AE399">
            <v>0</v>
          </cell>
          <cell r="AF399">
            <v>0</v>
          </cell>
          <cell r="AG399">
            <v>0</v>
          </cell>
          <cell r="AH399">
            <v>0</v>
          </cell>
          <cell r="AI399">
            <v>0</v>
          </cell>
          <cell r="AJ399">
            <v>0</v>
          </cell>
          <cell r="AK399">
            <v>0</v>
          </cell>
          <cell r="AL399">
            <v>0</v>
          </cell>
          <cell r="AM399">
            <v>0</v>
          </cell>
          <cell r="AN399">
            <v>0</v>
          </cell>
          <cell r="AO399">
            <v>0</v>
          </cell>
          <cell r="AP399">
            <v>0</v>
          </cell>
          <cell r="AQ399">
            <v>0</v>
          </cell>
          <cell r="AR399">
            <v>0</v>
          </cell>
          <cell r="AS399">
            <v>0</v>
          </cell>
          <cell r="AT399">
            <v>0</v>
          </cell>
          <cell r="AU399">
            <v>0</v>
          </cell>
          <cell r="AV399">
            <v>0</v>
          </cell>
          <cell r="AW399">
            <v>0</v>
          </cell>
          <cell r="AX399">
            <v>0</v>
          </cell>
          <cell r="AY399">
            <v>0</v>
          </cell>
          <cell r="AZ399">
            <v>0</v>
          </cell>
          <cell r="BA399">
            <v>0</v>
          </cell>
          <cell r="BB399">
            <v>0</v>
          </cell>
          <cell r="BC399">
            <v>0</v>
          </cell>
          <cell r="BD399">
            <v>0</v>
          </cell>
          <cell r="BE399">
            <v>0</v>
          </cell>
          <cell r="BF399">
            <v>0</v>
          </cell>
          <cell r="BG399">
            <v>0</v>
          </cell>
          <cell r="BH399">
            <v>0</v>
          </cell>
          <cell r="BI399">
            <v>6.0000000000000002E-6</v>
          </cell>
          <cell r="BJ399">
            <v>0</v>
          </cell>
          <cell r="BK399">
            <v>1.2E-5</v>
          </cell>
          <cell r="BL399">
            <v>1.5E-5</v>
          </cell>
          <cell r="BM399">
            <v>1.7999999999999997E-5</v>
          </cell>
          <cell r="BN399">
            <v>0</v>
          </cell>
          <cell r="BO399">
            <v>0</v>
          </cell>
          <cell r="BP399">
            <v>0</v>
          </cell>
          <cell r="BQ399">
            <v>0</v>
          </cell>
          <cell r="BR399">
            <v>0</v>
          </cell>
          <cell r="BS399">
            <v>0</v>
          </cell>
          <cell r="BT399">
            <v>0</v>
          </cell>
          <cell r="BU399">
            <v>6.0000000000000002E-6</v>
          </cell>
          <cell r="BV399">
            <v>-6.0000000000000002E-6</v>
          </cell>
          <cell r="BW399">
            <v>1.2E-5</v>
          </cell>
          <cell r="BX399">
            <v>3.0000000000000001E-6</v>
          </cell>
          <cell r="BY399">
            <v>2.9999999999999967E-6</v>
          </cell>
          <cell r="BZ399">
            <v>0</v>
          </cell>
          <cell r="CA399">
            <v>0</v>
          </cell>
          <cell r="CB399">
            <v>0</v>
          </cell>
          <cell r="CC399">
            <v>0</v>
          </cell>
          <cell r="CD399">
            <v>0</v>
          </cell>
          <cell r="CE399">
            <v>5.3999999999999998E-5</v>
          </cell>
          <cell r="CF399">
            <v>6.3E-5</v>
          </cell>
          <cell r="CG399">
            <v>7.2000000000000002E-5</v>
          </cell>
          <cell r="CH399">
            <v>8.1000000000000004E-5</v>
          </cell>
          <cell r="CI399">
            <v>9.0000000000000006E-5</v>
          </cell>
          <cell r="CJ399">
            <v>9.8999999999999994E-5</v>
          </cell>
          <cell r="CK399">
            <v>1.08E-4</v>
          </cell>
          <cell r="CL399">
            <v>0</v>
          </cell>
          <cell r="CM399">
            <v>0</v>
          </cell>
          <cell r="CN399">
            <v>0</v>
          </cell>
          <cell r="CO399">
            <v>0</v>
          </cell>
          <cell r="CP399">
            <v>0</v>
          </cell>
          <cell r="CQ399">
            <v>5.3999999999999998E-5</v>
          </cell>
          <cell r="CR399">
            <v>9.0000000000000019E-6</v>
          </cell>
          <cell r="CS399">
            <v>9.0000000000000019E-6</v>
          </cell>
          <cell r="CT399">
            <v>9.0000000000000019E-6</v>
          </cell>
          <cell r="CU399">
            <v>9.0000000000000019E-6</v>
          </cell>
          <cell r="CV399">
            <v>8.9999999999999884E-6</v>
          </cell>
          <cell r="CW399">
            <v>9.0000000000000019E-6</v>
          </cell>
          <cell r="CX399">
            <v>0</v>
          </cell>
          <cell r="CY399">
            <v>0</v>
          </cell>
          <cell r="CZ399">
            <v>0</v>
          </cell>
          <cell r="DA399">
            <v>0</v>
          </cell>
          <cell r="DB399">
            <v>0</v>
          </cell>
          <cell r="DC399">
            <v>0</v>
          </cell>
          <cell r="DD399">
            <v>0</v>
          </cell>
          <cell r="DE399">
            <v>0</v>
          </cell>
          <cell r="DF399">
            <v>0</v>
          </cell>
          <cell r="DG399">
            <v>0</v>
          </cell>
          <cell r="DH399">
            <v>0</v>
          </cell>
          <cell r="DI399">
            <v>0</v>
          </cell>
          <cell r="DJ399">
            <v>0</v>
          </cell>
          <cell r="DK399">
            <v>0</v>
          </cell>
          <cell r="DL399">
            <v>0</v>
          </cell>
          <cell r="DM399">
            <v>0</v>
          </cell>
          <cell r="DN399">
            <v>0</v>
          </cell>
          <cell r="DO399">
            <v>0</v>
          </cell>
          <cell r="DP399">
            <v>0</v>
          </cell>
          <cell r="DQ399">
            <v>0</v>
          </cell>
          <cell r="DR399">
            <v>0</v>
          </cell>
          <cell r="DS399">
            <v>0</v>
          </cell>
          <cell r="DT399">
            <v>0</v>
          </cell>
          <cell r="DU399">
            <v>0</v>
          </cell>
        </row>
        <row r="400">
          <cell r="A400" t="str">
            <v>CE-ESTERO-110</v>
          </cell>
          <cell r="B400" t="str">
            <v>CE</v>
          </cell>
          <cell r="C400" t="str">
            <v>ESTERO</v>
          </cell>
          <cell r="D400">
            <v>110</v>
          </cell>
          <cell r="E400" t="str">
            <v>Costi Diretti</v>
          </cell>
          <cell r="F400">
            <v>0</v>
          </cell>
          <cell r="G400">
            <v>0</v>
          </cell>
          <cell r="H400">
            <v>0</v>
          </cell>
          <cell r="I400">
            <v>0</v>
          </cell>
          <cell r="R400">
            <v>0</v>
          </cell>
          <cell r="S400">
            <v>0</v>
          </cell>
          <cell r="T400">
            <v>0</v>
          </cell>
          <cell r="U400">
            <v>0</v>
          </cell>
          <cell r="V400">
            <v>0</v>
          </cell>
          <cell r="W400">
            <v>0</v>
          </cell>
          <cell r="X400">
            <v>0</v>
          </cell>
          <cell r="Y400">
            <v>0</v>
          </cell>
          <cell r="Z400">
            <v>0</v>
          </cell>
          <cell r="AA400">
            <v>0</v>
          </cell>
          <cell r="AB400">
            <v>0</v>
          </cell>
          <cell r="AC400">
            <v>0</v>
          </cell>
          <cell r="AD400">
            <v>0</v>
          </cell>
          <cell r="AE400">
            <v>0</v>
          </cell>
          <cell r="AF400">
            <v>0</v>
          </cell>
          <cell r="AG400">
            <v>0</v>
          </cell>
          <cell r="AH400">
            <v>0</v>
          </cell>
          <cell r="AI400">
            <v>0</v>
          </cell>
          <cell r="AJ400">
            <v>0</v>
          </cell>
          <cell r="AK400">
            <v>0</v>
          </cell>
          <cell r="AL400">
            <v>0</v>
          </cell>
          <cell r="AM400">
            <v>0</v>
          </cell>
          <cell r="AN400">
            <v>0</v>
          </cell>
          <cell r="AO400">
            <v>0</v>
          </cell>
          <cell r="AP400">
            <v>0</v>
          </cell>
          <cell r="AQ400">
            <v>0</v>
          </cell>
          <cell r="AR400">
            <v>0</v>
          </cell>
          <cell r="AS400">
            <v>0</v>
          </cell>
          <cell r="AT400">
            <v>0</v>
          </cell>
          <cell r="AU400">
            <v>0</v>
          </cell>
          <cell r="AV400">
            <v>0</v>
          </cell>
          <cell r="AW400">
            <v>0</v>
          </cell>
          <cell r="AX400">
            <v>0</v>
          </cell>
          <cell r="AY400">
            <v>0</v>
          </cell>
          <cell r="AZ400">
            <v>0</v>
          </cell>
          <cell r="BA400">
            <v>0</v>
          </cell>
          <cell r="BB400">
            <v>0</v>
          </cell>
          <cell r="BC400">
            <v>0</v>
          </cell>
          <cell r="BD400">
            <v>0</v>
          </cell>
          <cell r="BE400">
            <v>0</v>
          </cell>
          <cell r="BF400">
            <v>0</v>
          </cell>
          <cell r="BG400">
            <v>0</v>
          </cell>
          <cell r="BH400">
            <v>0</v>
          </cell>
          <cell r="BI400">
            <v>0</v>
          </cell>
          <cell r="BJ400">
            <v>0</v>
          </cell>
          <cell r="BK400">
            <v>0</v>
          </cell>
          <cell r="BL400">
            <v>0</v>
          </cell>
          <cell r="BN400">
            <v>0</v>
          </cell>
          <cell r="BO400">
            <v>0</v>
          </cell>
          <cell r="BP400">
            <v>0</v>
          </cell>
          <cell r="BQ400">
            <v>0</v>
          </cell>
          <cell r="BR400">
            <v>0</v>
          </cell>
          <cell r="BS400">
            <v>0</v>
          </cell>
          <cell r="BT400">
            <v>0</v>
          </cell>
          <cell r="BU400">
            <v>0</v>
          </cell>
          <cell r="BV400">
            <v>0</v>
          </cell>
          <cell r="BW400">
            <v>0</v>
          </cell>
          <cell r="BX400">
            <v>0</v>
          </cell>
          <cell r="BY400">
            <v>0</v>
          </cell>
          <cell r="BZ400">
            <v>0</v>
          </cell>
          <cell r="CA400">
            <v>0</v>
          </cell>
          <cell r="CB400">
            <v>0</v>
          </cell>
          <cell r="CC400">
            <v>0</v>
          </cell>
          <cell r="CD400">
            <v>0</v>
          </cell>
          <cell r="CE400">
            <v>0</v>
          </cell>
          <cell r="CF400">
            <v>0</v>
          </cell>
          <cell r="CG400">
            <v>0</v>
          </cell>
          <cell r="CH400">
            <v>0</v>
          </cell>
          <cell r="CI400">
            <v>0</v>
          </cell>
          <cell r="CJ400">
            <v>0</v>
          </cell>
          <cell r="CK400">
            <v>0</v>
          </cell>
          <cell r="CL400">
            <v>0</v>
          </cell>
          <cell r="CM400">
            <v>0</v>
          </cell>
          <cell r="CN400">
            <v>0</v>
          </cell>
          <cell r="CO400">
            <v>0</v>
          </cell>
          <cell r="CP400">
            <v>0</v>
          </cell>
          <cell r="CQ400">
            <v>0</v>
          </cell>
          <cell r="CR400">
            <v>0</v>
          </cell>
          <cell r="CS400">
            <v>0</v>
          </cell>
          <cell r="CT400">
            <v>0</v>
          </cell>
          <cell r="CU400">
            <v>0</v>
          </cell>
          <cell r="CV400">
            <v>0</v>
          </cell>
          <cell r="CW400">
            <v>0</v>
          </cell>
          <cell r="CX400">
            <v>0</v>
          </cell>
          <cell r="CY400">
            <v>0</v>
          </cell>
          <cell r="CZ400">
            <v>0</v>
          </cell>
          <cell r="DA400">
            <v>0</v>
          </cell>
          <cell r="DB400">
            <v>0</v>
          </cell>
          <cell r="DC400">
            <v>0</v>
          </cell>
          <cell r="DD400">
            <v>0</v>
          </cell>
          <cell r="DE400">
            <v>0</v>
          </cell>
          <cell r="DF400">
            <v>0</v>
          </cell>
          <cell r="DG400">
            <v>0</v>
          </cell>
          <cell r="DH400">
            <v>-2.5000000000000001E-3</v>
          </cell>
          <cell r="DI400">
            <v>-1.03E-2</v>
          </cell>
          <cell r="DJ400">
            <v>0</v>
          </cell>
          <cell r="DK400">
            <v>0</v>
          </cell>
          <cell r="DL400">
            <v>0</v>
          </cell>
          <cell r="DM400">
            <v>0</v>
          </cell>
          <cell r="DN400">
            <v>0</v>
          </cell>
          <cell r="DO400">
            <v>0</v>
          </cell>
          <cell r="DP400">
            <v>0</v>
          </cell>
          <cell r="DQ400">
            <v>0</v>
          </cell>
          <cell r="DR400">
            <v>0</v>
          </cell>
          <cell r="DS400">
            <v>0</v>
          </cell>
          <cell r="DT400">
            <v>-2.5000000000000001E-3</v>
          </cell>
          <cell r="DU400">
            <v>-7.7999999999999996E-3</v>
          </cell>
        </row>
        <row r="401">
          <cell r="A401" t="str">
            <v>CE-ESTERO-120</v>
          </cell>
          <cell r="B401" t="str">
            <v>CE</v>
          </cell>
          <cell r="C401" t="str">
            <v>ESTERO</v>
          </cell>
          <cell r="D401">
            <v>120</v>
          </cell>
          <cell r="E401" t="str">
            <v>Margine Diretto</v>
          </cell>
          <cell r="F401">
            <v>3.0000000000000001E-6</v>
          </cell>
          <cell r="G401">
            <v>6.0000000000000002E-6</v>
          </cell>
          <cell r="H401">
            <v>8.9999999999999985E-6</v>
          </cell>
          <cell r="I401">
            <v>1.2E-5</v>
          </cell>
          <cell r="J401">
            <v>0</v>
          </cell>
          <cell r="K401">
            <v>0</v>
          </cell>
          <cell r="L401">
            <v>0</v>
          </cell>
          <cell r="M401">
            <v>0</v>
          </cell>
          <cell r="N401">
            <v>0</v>
          </cell>
          <cell r="O401">
            <v>0</v>
          </cell>
          <cell r="P401">
            <v>0</v>
          </cell>
          <cell r="Q401">
            <v>0</v>
          </cell>
          <cell r="R401">
            <v>3.0000000000000001E-6</v>
          </cell>
          <cell r="S401">
            <v>3.0000000000000001E-6</v>
          </cell>
          <cell r="T401">
            <v>2.9999999999999984E-6</v>
          </cell>
          <cell r="U401">
            <v>3.0000000000000018E-6</v>
          </cell>
          <cell r="V401">
            <v>-1.2E-5</v>
          </cell>
          <cell r="W401">
            <v>0</v>
          </cell>
          <cell r="X401">
            <v>0</v>
          </cell>
          <cell r="Y401">
            <v>0</v>
          </cell>
          <cell r="Z401">
            <v>0</v>
          </cell>
          <cell r="AA401">
            <v>0</v>
          </cell>
          <cell r="AB401">
            <v>0</v>
          </cell>
          <cell r="AC401">
            <v>0</v>
          </cell>
          <cell r="AD401">
            <v>0</v>
          </cell>
          <cell r="AE401">
            <v>0</v>
          </cell>
          <cell r="AF401">
            <v>0</v>
          </cell>
          <cell r="AG401">
            <v>0</v>
          </cell>
          <cell r="AH401">
            <v>0</v>
          </cell>
          <cell r="AI401">
            <v>0</v>
          </cell>
          <cell r="AJ401">
            <v>0</v>
          </cell>
          <cell r="AK401">
            <v>0</v>
          </cell>
          <cell r="AL401">
            <v>0</v>
          </cell>
          <cell r="AM401">
            <v>0</v>
          </cell>
          <cell r="AN401">
            <v>0</v>
          </cell>
          <cell r="AO401">
            <v>0</v>
          </cell>
          <cell r="AP401">
            <v>0</v>
          </cell>
          <cell r="AQ401">
            <v>0</v>
          </cell>
          <cell r="AR401">
            <v>0</v>
          </cell>
          <cell r="AS401">
            <v>0</v>
          </cell>
          <cell r="AT401">
            <v>0</v>
          </cell>
          <cell r="AU401">
            <v>0</v>
          </cell>
          <cell r="AV401">
            <v>0</v>
          </cell>
          <cell r="AW401">
            <v>0</v>
          </cell>
          <cell r="AX401">
            <v>0</v>
          </cell>
          <cell r="AY401">
            <v>0</v>
          </cell>
          <cell r="AZ401">
            <v>0</v>
          </cell>
          <cell r="BA401">
            <v>0</v>
          </cell>
          <cell r="BB401">
            <v>0</v>
          </cell>
          <cell r="BC401">
            <v>0</v>
          </cell>
          <cell r="BD401">
            <v>0</v>
          </cell>
          <cell r="BE401">
            <v>0</v>
          </cell>
          <cell r="BF401">
            <v>0</v>
          </cell>
          <cell r="BG401">
            <v>0</v>
          </cell>
          <cell r="BH401">
            <v>0</v>
          </cell>
          <cell r="BI401">
            <v>6.0000000000000002E-6</v>
          </cell>
          <cell r="BJ401">
            <v>0</v>
          </cell>
          <cell r="BK401">
            <v>1.2E-5</v>
          </cell>
          <cell r="BL401">
            <v>1.5E-5</v>
          </cell>
          <cell r="BM401">
            <v>1.7999999999999997E-5</v>
          </cell>
          <cell r="BN401">
            <v>0</v>
          </cell>
          <cell r="BO401">
            <v>0</v>
          </cell>
          <cell r="BP401">
            <v>0</v>
          </cell>
          <cell r="BQ401">
            <v>0</v>
          </cell>
          <cell r="BR401">
            <v>0</v>
          </cell>
          <cell r="BS401">
            <v>0</v>
          </cell>
          <cell r="BT401">
            <v>0</v>
          </cell>
          <cell r="BU401">
            <v>6.0000000000000002E-6</v>
          </cell>
          <cell r="BV401">
            <v>-6.0000000000000002E-6</v>
          </cell>
          <cell r="BW401">
            <v>1.2E-5</v>
          </cell>
          <cell r="BX401">
            <v>3.0000000000000001E-6</v>
          </cell>
          <cell r="BY401">
            <v>2.9999999999999967E-6</v>
          </cell>
          <cell r="BZ401">
            <v>0</v>
          </cell>
          <cell r="CA401">
            <v>0</v>
          </cell>
          <cell r="CB401">
            <v>0</v>
          </cell>
          <cell r="CC401">
            <v>0</v>
          </cell>
          <cell r="CD401">
            <v>0</v>
          </cell>
          <cell r="CE401">
            <v>5.3999999999999998E-5</v>
          </cell>
          <cell r="CF401">
            <v>6.3E-5</v>
          </cell>
          <cell r="CG401">
            <v>7.2000000000000002E-5</v>
          </cell>
          <cell r="CH401">
            <v>8.1000000000000004E-5</v>
          </cell>
          <cell r="CI401">
            <v>9.0000000000000006E-5</v>
          </cell>
          <cell r="CJ401">
            <v>9.8999999999999994E-5</v>
          </cell>
          <cell r="CK401">
            <v>1.08E-4</v>
          </cell>
          <cell r="CL401">
            <v>0</v>
          </cell>
          <cell r="CM401">
            <v>0</v>
          </cell>
          <cell r="CN401">
            <v>0</v>
          </cell>
          <cell r="CO401">
            <v>0</v>
          </cell>
          <cell r="CP401">
            <v>0</v>
          </cell>
          <cell r="CQ401">
            <v>5.3999999999999998E-5</v>
          </cell>
          <cell r="CR401">
            <v>9.0000000000000019E-6</v>
          </cell>
          <cell r="CS401">
            <v>9.0000000000000019E-6</v>
          </cell>
          <cell r="CT401">
            <v>9.0000000000000019E-6</v>
          </cell>
          <cell r="CU401">
            <v>9.0000000000000019E-6</v>
          </cell>
          <cell r="CV401">
            <v>8.9999999999999884E-6</v>
          </cell>
          <cell r="CW401">
            <v>9.0000000000000019E-6</v>
          </cell>
          <cell r="CX401">
            <v>0</v>
          </cell>
          <cell r="CY401">
            <v>0</v>
          </cell>
          <cell r="CZ401">
            <v>0</v>
          </cell>
          <cell r="DA401">
            <v>0</v>
          </cell>
          <cell r="DB401">
            <v>0</v>
          </cell>
          <cell r="DC401">
            <v>0</v>
          </cell>
          <cell r="DD401">
            <v>0</v>
          </cell>
          <cell r="DE401">
            <v>0</v>
          </cell>
          <cell r="DF401">
            <v>0</v>
          </cell>
          <cell r="DG401">
            <v>0</v>
          </cell>
          <cell r="DH401">
            <v>-2.5000000000000001E-3</v>
          </cell>
          <cell r="DI401">
            <v>-1.03E-2</v>
          </cell>
          <cell r="DJ401">
            <v>0</v>
          </cell>
          <cell r="DK401">
            <v>0</v>
          </cell>
          <cell r="DL401">
            <v>0</v>
          </cell>
          <cell r="DM401">
            <v>0</v>
          </cell>
          <cell r="DN401">
            <v>0</v>
          </cell>
          <cell r="DO401">
            <v>0</v>
          </cell>
          <cell r="DP401">
            <v>0</v>
          </cell>
          <cell r="DQ401">
            <v>0</v>
          </cell>
          <cell r="DR401">
            <v>0</v>
          </cell>
          <cell r="DS401">
            <v>0</v>
          </cell>
          <cell r="DT401">
            <v>-2.5000000000000001E-3</v>
          </cell>
          <cell r="DU401">
            <v>-7.7999999999999996E-3</v>
          </cell>
        </row>
        <row r="402">
          <cell r="A402" t="str">
            <v>CE-ESTERO-130</v>
          </cell>
          <cell r="B402" t="str">
            <v>CE</v>
          </cell>
          <cell r="C402" t="str">
            <v>ESTERO</v>
          </cell>
          <cell r="D402">
            <v>130</v>
          </cell>
          <cell r="E402" t="str">
            <v>MD %</v>
          </cell>
          <cell r="F402">
            <v>1</v>
          </cell>
          <cell r="G402">
            <v>1</v>
          </cell>
          <cell r="H402">
            <v>1</v>
          </cell>
          <cell r="I402">
            <v>1</v>
          </cell>
          <cell r="J402" t="e">
            <v>#DIV/0!</v>
          </cell>
          <cell r="K402" t="e">
            <v>#DIV/0!</v>
          </cell>
          <cell r="L402" t="e">
            <v>#DIV/0!</v>
          </cell>
          <cell r="M402" t="e">
            <v>#DIV/0!</v>
          </cell>
          <cell r="N402" t="e">
            <v>#DIV/0!</v>
          </cell>
          <cell r="O402" t="e">
            <v>#DIV/0!</v>
          </cell>
          <cell r="P402" t="e">
            <v>#DIV/0!</v>
          </cell>
          <cell r="Q402" t="e">
            <v>#DIV/0!</v>
          </cell>
          <cell r="R402">
            <v>1</v>
          </cell>
          <cell r="S402">
            <v>1</v>
          </cell>
          <cell r="T402">
            <v>1</v>
          </cell>
          <cell r="U402">
            <v>1</v>
          </cell>
          <cell r="V402">
            <v>1</v>
          </cell>
          <cell r="W402" t="e">
            <v>#DIV/0!</v>
          </cell>
          <cell r="X402" t="e">
            <v>#DIV/0!</v>
          </cell>
          <cell r="Y402" t="e">
            <v>#DIV/0!</v>
          </cell>
          <cell r="Z402" t="e">
            <v>#DIV/0!</v>
          </cell>
          <cell r="AA402" t="e">
            <v>#DIV/0!</v>
          </cell>
          <cell r="AB402" t="e">
            <v>#DIV/0!</v>
          </cell>
          <cell r="AC402" t="e">
            <v>#DIV/0!</v>
          </cell>
          <cell r="AD402" t="e">
            <v>#DIV/0!</v>
          </cell>
          <cell r="AE402" t="e">
            <v>#DIV/0!</v>
          </cell>
          <cell r="AF402" t="e">
            <v>#DIV/0!</v>
          </cell>
          <cell r="AG402" t="e">
            <v>#DIV/0!</v>
          </cell>
          <cell r="AH402" t="e">
            <v>#DIV/0!</v>
          </cell>
          <cell r="AI402" t="e">
            <v>#DIV/0!</v>
          </cell>
          <cell r="AJ402" t="e">
            <v>#DIV/0!</v>
          </cell>
          <cell r="AK402" t="e">
            <v>#DIV/0!</v>
          </cell>
          <cell r="AL402" t="e">
            <v>#DIV/0!</v>
          </cell>
          <cell r="AM402" t="e">
            <v>#DIV/0!</v>
          </cell>
          <cell r="AN402" t="e">
            <v>#DIV/0!</v>
          </cell>
          <cell r="AO402" t="e">
            <v>#DIV/0!</v>
          </cell>
          <cell r="AP402" t="e">
            <v>#DIV/0!</v>
          </cell>
          <cell r="AQ402" t="e">
            <v>#DIV/0!</v>
          </cell>
          <cell r="AR402" t="e">
            <v>#DIV/0!</v>
          </cell>
          <cell r="AS402" t="e">
            <v>#DIV/0!</v>
          </cell>
          <cell r="AT402" t="e">
            <v>#DIV/0!</v>
          </cell>
          <cell r="AU402" t="e">
            <v>#DIV/0!</v>
          </cell>
          <cell r="AV402" t="e">
            <v>#DIV/0!</v>
          </cell>
          <cell r="AW402" t="e">
            <v>#DIV/0!</v>
          </cell>
          <cell r="AX402" t="e">
            <v>#DIV/0!</v>
          </cell>
          <cell r="AY402" t="e">
            <v>#DIV/0!</v>
          </cell>
          <cell r="AZ402" t="e">
            <v>#DIV/0!</v>
          </cell>
          <cell r="BA402" t="e">
            <v>#DIV/0!</v>
          </cell>
          <cell r="BB402" t="e">
            <v>#DIV/0!</v>
          </cell>
          <cell r="BC402" t="e">
            <v>#DIV/0!</v>
          </cell>
          <cell r="BD402" t="e">
            <v>#DIV/0!</v>
          </cell>
          <cell r="BE402" t="e">
            <v>#DIV/0!</v>
          </cell>
          <cell r="BF402" t="e">
            <v>#DIV/0!</v>
          </cell>
          <cell r="BG402" t="e">
            <v>#DIV/0!</v>
          </cell>
          <cell r="BH402" t="e">
            <v>#DIV/0!</v>
          </cell>
          <cell r="BI402">
            <v>1</v>
          </cell>
          <cell r="BJ402" t="e">
            <v>#DIV/0!</v>
          </cell>
          <cell r="BK402">
            <v>1</v>
          </cell>
          <cell r="BL402">
            <v>1</v>
          </cell>
          <cell r="BM402">
            <v>1</v>
          </cell>
          <cell r="BN402" t="e">
            <v>#DIV/0!</v>
          </cell>
          <cell r="BO402" t="e">
            <v>#DIV/0!</v>
          </cell>
          <cell r="BP402" t="e">
            <v>#DIV/0!</v>
          </cell>
          <cell r="BQ402" t="e">
            <v>#DIV/0!</v>
          </cell>
          <cell r="BR402" t="e">
            <v>#DIV/0!</v>
          </cell>
          <cell r="BS402" t="e">
            <v>#DIV/0!</v>
          </cell>
          <cell r="BT402" t="e">
            <v>#DIV/0!</v>
          </cell>
          <cell r="BU402">
            <v>1</v>
          </cell>
          <cell r="BV402">
            <v>1</v>
          </cell>
          <cell r="BW402">
            <v>1</v>
          </cell>
          <cell r="BX402">
            <v>1</v>
          </cell>
          <cell r="BY402">
            <v>1</v>
          </cell>
          <cell r="BZ402" t="e">
            <v>#DIV/0!</v>
          </cell>
          <cell r="CA402" t="e">
            <v>#DIV/0!</v>
          </cell>
          <cell r="CB402" t="e">
            <v>#DIV/0!</v>
          </cell>
          <cell r="CC402" t="e">
            <v>#DIV/0!</v>
          </cell>
          <cell r="CD402" t="e">
            <v>#DIV/0!</v>
          </cell>
          <cell r="CE402">
            <v>1</v>
          </cell>
          <cell r="CF402">
            <v>1</v>
          </cell>
          <cell r="CG402">
            <v>1</v>
          </cell>
          <cell r="CH402">
            <v>1</v>
          </cell>
          <cell r="CI402">
            <v>1</v>
          </cell>
          <cell r="CJ402">
            <v>1</v>
          </cell>
          <cell r="CK402">
            <v>1</v>
          </cell>
          <cell r="CL402" t="e">
            <v>#DIV/0!</v>
          </cell>
          <cell r="CM402" t="e">
            <v>#DIV/0!</v>
          </cell>
          <cell r="CN402" t="e">
            <v>#DIV/0!</v>
          </cell>
          <cell r="CO402" t="e">
            <v>#DIV/0!</v>
          </cell>
          <cell r="CP402" t="e">
            <v>#DIV/0!</v>
          </cell>
          <cell r="CQ402">
            <v>1</v>
          </cell>
          <cell r="CR402">
            <v>1</v>
          </cell>
          <cell r="CS402">
            <v>1</v>
          </cell>
          <cell r="CT402">
            <v>1</v>
          </cell>
          <cell r="CU402">
            <v>1</v>
          </cell>
          <cell r="CV402">
            <v>1</v>
          </cell>
          <cell r="CW402">
            <v>1</v>
          </cell>
          <cell r="CX402" t="e">
            <v>#DIV/0!</v>
          </cell>
          <cell r="CY402" t="e">
            <v>#DIV/0!</v>
          </cell>
          <cell r="CZ402" t="e">
            <v>#DIV/0!</v>
          </cell>
          <cell r="DA402" t="e">
            <v>#DIV/0!</v>
          </cell>
          <cell r="DB402" t="e">
            <v>#DIV/0!</v>
          </cell>
          <cell r="DC402" t="e">
            <v>#DIV/0!</v>
          </cell>
          <cell r="DD402" t="e">
            <v>#DIV/0!</v>
          </cell>
          <cell r="DE402" t="e">
            <v>#DIV/0!</v>
          </cell>
          <cell r="DF402" t="e">
            <v>#DIV/0!</v>
          </cell>
          <cell r="DG402" t="e">
            <v>#DIV/0!</v>
          </cell>
          <cell r="DH402" t="e">
            <v>#DIV/0!</v>
          </cell>
          <cell r="DI402" t="e">
            <v>#DIV/0!</v>
          </cell>
          <cell r="DJ402" t="e">
            <v>#DIV/0!</v>
          </cell>
          <cell r="DK402" t="e">
            <v>#DIV/0!</v>
          </cell>
          <cell r="DL402" t="e">
            <v>#DIV/0!</v>
          </cell>
          <cell r="DM402" t="e">
            <v>#DIV/0!</v>
          </cell>
          <cell r="DN402" t="e">
            <v>#DIV/0!</v>
          </cell>
          <cell r="DO402" t="e">
            <v>#DIV/0!</v>
          </cell>
          <cell r="DP402" t="e">
            <v>#DIV/0!</v>
          </cell>
          <cell r="DQ402" t="e">
            <v>#DIV/0!</v>
          </cell>
          <cell r="DR402" t="e">
            <v>#DIV/0!</v>
          </cell>
          <cell r="DS402" t="e">
            <v>#DIV/0!</v>
          </cell>
          <cell r="DT402" t="e">
            <v>#DIV/0!</v>
          </cell>
          <cell r="DU402" t="e">
            <v>#DIV/0!</v>
          </cell>
        </row>
        <row r="403">
          <cell r="A403" t="str">
            <v>CE-ESTERO-140</v>
          </cell>
          <cell r="B403" t="str">
            <v>CE</v>
          </cell>
          <cell r="C403" t="str">
            <v>ESTERO</v>
          </cell>
          <cell r="D403">
            <v>140</v>
          </cell>
          <cell r="E403" t="str">
            <v>Fondi rettificativi dell'attivo</v>
          </cell>
          <cell r="F403">
            <v>0</v>
          </cell>
          <cell r="G403">
            <v>0</v>
          </cell>
          <cell r="H403">
            <v>0</v>
          </cell>
          <cell r="I403">
            <v>0</v>
          </cell>
          <cell r="R403">
            <v>0</v>
          </cell>
          <cell r="S403">
            <v>0</v>
          </cell>
          <cell r="T403">
            <v>0</v>
          </cell>
          <cell r="U403">
            <v>0</v>
          </cell>
          <cell r="V403">
            <v>0</v>
          </cell>
          <cell r="W403">
            <v>0</v>
          </cell>
          <cell r="X403">
            <v>0</v>
          </cell>
          <cell r="Y403">
            <v>0</v>
          </cell>
          <cell r="Z403">
            <v>0</v>
          </cell>
          <cell r="AA403">
            <v>0</v>
          </cell>
          <cell r="AB403">
            <v>0</v>
          </cell>
          <cell r="AC403">
            <v>0</v>
          </cell>
          <cell r="AD403">
            <v>0</v>
          </cell>
          <cell r="AE403">
            <v>0</v>
          </cell>
          <cell r="AF403">
            <v>0</v>
          </cell>
          <cell r="AG403">
            <v>0</v>
          </cell>
          <cell r="AH403">
            <v>0</v>
          </cell>
          <cell r="AI403">
            <v>0</v>
          </cell>
          <cell r="AJ403">
            <v>0</v>
          </cell>
          <cell r="AK403">
            <v>0</v>
          </cell>
          <cell r="AL403">
            <v>0</v>
          </cell>
          <cell r="AM403">
            <v>0</v>
          </cell>
          <cell r="AN403">
            <v>0</v>
          </cell>
          <cell r="AO403">
            <v>0</v>
          </cell>
          <cell r="AP403">
            <v>0</v>
          </cell>
          <cell r="AQ403">
            <v>0</v>
          </cell>
          <cell r="AR403">
            <v>0</v>
          </cell>
          <cell r="AS403">
            <v>0</v>
          </cell>
          <cell r="AT403">
            <v>0</v>
          </cell>
          <cell r="AU403">
            <v>0</v>
          </cell>
          <cell r="AV403">
            <v>0</v>
          </cell>
          <cell r="AW403">
            <v>0</v>
          </cell>
          <cell r="AX403">
            <v>0</v>
          </cell>
          <cell r="AY403">
            <v>0</v>
          </cell>
          <cell r="AZ403">
            <v>0</v>
          </cell>
          <cell r="BA403">
            <v>0</v>
          </cell>
          <cell r="BB403">
            <v>0</v>
          </cell>
          <cell r="BC403">
            <v>0</v>
          </cell>
          <cell r="BD403">
            <v>0</v>
          </cell>
          <cell r="BE403">
            <v>0</v>
          </cell>
          <cell r="BF403">
            <v>0</v>
          </cell>
          <cell r="BG403">
            <v>0</v>
          </cell>
          <cell r="BH403">
            <v>0</v>
          </cell>
          <cell r="BI403">
            <v>0</v>
          </cell>
          <cell r="BJ403">
            <v>0</v>
          </cell>
          <cell r="BK403">
            <v>0</v>
          </cell>
          <cell r="BL403">
            <v>0</v>
          </cell>
          <cell r="BM403">
            <v>0</v>
          </cell>
          <cell r="BN403">
            <v>0</v>
          </cell>
          <cell r="BO403">
            <v>0</v>
          </cell>
          <cell r="BP403">
            <v>0</v>
          </cell>
          <cell r="BQ403">
            <v>0</v>
          </cell>
          <cell r="BR403">
            <v>0</v>
          </cell>
          <cell r="BS403">
            <v>0</v>
          </cell>
          <cell r="BT403">
            <v>0</v>
          </cell>
          <cell r="BU403">
            <v>0</v>
          </cell>
          <cell r="BV403">
            <v>0</v>
          </cell>
          <cell r="BW403">
            <v>0</v>
          </cell>
          <cell r="BX403">
            <v>0</v>
          </cell>
          <cell r="BY403">
            <v>0</v>
          </cell>
          <cell r="BZ403">
            <v>0</v>
          </cell>
          <cell r="CA403">
            <v>0</v>
          </cell>
          <cell r="CB403">
            <v>0</v>
          </cell>
          <cell r="CC403">
            <v>0</v>
          </cell>
          <cell r="CD403">
            <v>0</v>
          </cell>
          <cell r="CE403">
            <v>0</v>
          </cell>
          <cell r="CF403">
            <v>0</v>
          </cell>
          <cell r="CG403">
            <v>0</v>
          </cell>
          <cell r="CH403">
            <v>0</v>
          </cell>
          <cell r="CI403">
            <v>0</v>
          </cell>
          <cell r="CJ403">
            <v>0</v>
          </cell>
          <cell r="CK403">
            <v>0</v>
          </cell>
          <cell r="CL403">
            <v>0</v>
          </cell>
          <cell r="CM403">
            <v>0</v>
          </cell>
          <cell r="CN403">
            <v>0</v>
          </cell>
          <cell r="CO403">
            <v>0</v>
          </cell>
          <cell r="CP403">
            <v>0</v>
          </cell>
          <cell r="CQ403">
            <v>0</v>
          </cell>
          <cell r="CR403">
            <v>0</v>
          </cell>
          <cell r="CS403">
            <v>0</v>
          </cell>
          <cell r="CT403">
            <v>0</v>
          </cell>
          <cell r="CU403">
            <v>0</v>
          </cell>
          <cell r="CV403">
            <v>0</v>
          </cell>
          <cell r="CW403">
            <v>0</v>
          </cell>
          <cell r="CX403">
            <v>0</v>
          </cell>
          <cell r="CY403">
            <v>0</v>
          </cell>
          <cell r="CZ403">
            <v>0</v>
          </cell>
          <cell r="DA403">
            <v>0</v>
          </cell>
          <cell r="DB403">
            <v>0</v>
          </cell>
          <cell r="DC403">
            <v>0</v>
          </cell>
          <cell r="DD403">
            <v>0</v>
          </cell>
          <cell r="DE403">
            <v>0</v>
          </cell>
          <cell r="DF403">
            <v>0</v>
          </cell>
          <cell r="DG403">
            <v>0</v>
          </cell>
          <cell r="DH403">
            <v>0</v>
          </cell>
          <cell r="DI403">
            <v>0</v>
          </cell>
          <cell r="DJ403">
            <v>0</v>
          </cell>
          <cell r="DK403">
            <v>0</v>
          </cell>
          <cell r="DL403">
            <v>0</v>
          </cell>
          <cell r="DM403">
            <v>0</v>
          </cell>
          <cell r="DN403">
            <v>0</v>
          </cell>
          <cell r="DO403">
            <v>0</v>
          </cell>
          <cell r="DP403">
            <v>0</v>
          </cell>
          <cell r="DQ403">
            <v>0</v>
          </cell>
          <cell r="DR403">
            <v>0</v>
          </cell>
          <cell r="DS403">
            <v>0</v>
          </cell>
          <cell r="DT403">
            <v>0</v>
          </cell>
          <cell r="DU403">
            <v>0</v>
          </cell>
        </row>
        <row r="404">
          <cell r="A404" t="str">
            <v>CE-ESTERO-150</v>
          </cell>
          <cell r="B404" t="str">
            <v>CE</v>
          </cell>
          <cell r="C404" t="str">
            <v>ESTERO</v>
          </cell>
          <cell r="D404">
            <v>150</v>
          </cell>
          <cell r="E404" t="str">
            <v>Altri Fondi</v>
          </cell>
          <cell r="F404">
            <v>0</v>
          </cell>
          <cell r="G404">
            <v>0</v>
          </cell>
          <cell r="H404">
            <v>0</v>
          </cell>
          <cell r="I404">
            <v>0</v>
          </cell>
          <cell r="R404">
            <v>0</v>
          </cell>
          <cell r="S404">
            <v>0</v>
          </cell>
          <cell r="T404">
            <v>0</v>
          </cell>
          <cell r="U404">
            <v>0</v>
          </cell>
          <cell r="V404">
            <v>0</v>
          </cell>
          <cell r="W404">
            <v>0</v>
          </cell>
          <cell r="X404">
            <v>0</v>
          </cell>
          <cell r="Y404">
            <v>0</v>
          </cell>
          <cell r="Z404">
            <v>0</v>
          </cell>
          <cell r="AA404">
            <v>0</v>
          </cell>
          <cell r="AB404">
            <v>0</v>
          </cell>
          <cell r="AC404">
            <v>0</v>
          </cell>
          <cell r="AD404">
            <v>0</v>
          </cell>
          <cell r="AE404">
            <v>0</v>
          </cell>
          <cell r="AF404">
            <v>0</v>
          </cell>
          <cell r="AG404">
            <v>0</v>
          </cell>
          <cell r="AH404">
            <v>0</v>
          </cell>
          <cell r="AI404">
            <v>0</v>
          </cell>
          <cell r="AJ404">
            <v>0</v>
          </cell>
          <cell r="AK404">
            <v>0</v>
          </cell>
          <cell r="AL404">
            <v>0</v>
          </cell>
          <cell r="AM404">
            <v>0</v>
          </cell>
          <cell r="AN404">
            <v>0</v>
          </cell>
          <cell r="AO404">
            <v>0</v>
          </cell>
          <cell r="AP404">
            <v>0</v>
          </cell>
          <cell r="AQ404">
            <v>0</v>
          </cell>
          <cell r="AR404">
            <v>0</v>
          </cell>
          <cell r="AS404">
            <v>0</v>
          </cell>
          <cell r="AT404">
            <v>0</v>
          </cell>
          <cell r="AU404">
            <v>0</v>
          </cell>
          <cell r="AV404">
            <v>0</v>
          </cell>
          <cell r="AW404">
            <v>0</v>
          </cell>
          <cell r="AX404">
            <v>0</v>
          </cell>
          <cell r="AY404">
            <v>0</v>
          </cell>
          <cell r="AZ404">
            <v>0</v>
          </cell>
          <cell r="BA404">
            <v>0</v>
          </cell>
          <cell r="BB404">
            <v>0</v>
          </cell>
          <cell r="BC404">
            <v>0</v>
          </cell>
          <cell r="BD404">
            <v>0</v>
          </cell>
          <cell r="BE404">
            <v>0</v>
          </cell>
          <cell r="BF404">
            <v>0</v>
          </cell>
          <cell r="BG404">
            <v>0</v>
          </cell>
          <cell r="BH404">
            <v>0</v>
          </cell>
          <cell r="BI404">
            <v>0</v>
          </cell>
          <cell r="BJ404">
            <v>0</v>
          </cell>
          <cell r="BK404">
            <v>0</v>
          </cell>
          <cell r="BL404">
            <v>0</v>
          </cell>
          <cell r="BM404">
            <v>0</v>
          </cell>
          <cell r="BN404">
            <v>0</v>
          </cell>
          <cell r="BO404">
            <v>0</v>
          </cell>
          <cell r="BP404">
            <v>0</v>
          </cell>
          <cell r="BQ404">
            <v>0</v>
          </cell>
          <cell r="BR404">
            <v>0</v>
          </cell>
          <cell r="BS404">
            <v>0</v>
          </cell>
          <cell r="BT404">
            <v>0</v>
          </cell>
          <cell r="BU404">
            <v>0</v>
          </cell>
          <cell r="BV404">
            <v>0</v>
          </cell>
          <cell r="BW404">
            <v>0</v>
          </cell>
          <cell r="BX404">
            <v>0</v>
          </cell>
          <cell r="BY404">
            <v>0</v>
          </cell>
          <cell r="BZ404">
            <v>0</v>
          </cell>
          <cell r="CA404">
            <v>0</v>
          </cell>
          <cell r="CB404">
            <v>0</v>
          </cell>
          <cell r="CC404">
            <v>0</v>
          </cell>
          <cell r="CD404">
            <v>0</v>
          </cell>
          <cell r="CE404">
            <v>0</v>
          </cell>
          <cell r="CF404">
            <v>0</v>
          </cell>
          <cell r="CG404">
            <v>0</v>
          </cell>
          <cell r="CH404">
            <v>0</v>
          </cell>
          <cell r="CI404">
            <v>0</v>
          </cell>
          <cell r="CJ404">
            <v>0</v>
          </cell>
          <cell r="CK404">
            <v>0</v>
          </cell>
          <cell r="CL404">
            <v>0</v>
          </cell>
          <cell r="CM404">
            <v>0</v>
          </cell>
          <cell r="CN404">
            <v>0</v>
          </cell>
          <cell r="CO404">
            <v>0</v>
          </cell>
          <cell r="CP404">
            <v>0</v>
          </cell>
          <cell r="CQ404">
            <v>0</v>
          </cell>
          <cell r="CR404">
            <v>0</v>
          </cell>
          <cell r="CS404">
            <v>0</v>
          </cell>
          <cell r="CT404">
            <v>0</v>
          </cell>
          <cell r="CU404">
            <v>0</v>
          </cell>
          <cell r="CV404">
            <v>0</v>
          </cell>
          <cell r="CW404">
            <v>0</v>
          </cell>
          <cell r="CX404">
            <v>0</v>
          </cell>
          <cell r="CY404">
            <v>0</v>
          </cell>
          <cell r="CZ404">
            <v>0</v>
          </cell>
          <cell r="DA404">
            <v>0</v>
          </cell>
          <cell r="DB404">
            <v>0</v>
          </cell>
          <cell r="DC404">
            <v>0</v>
          </cell>
          <cell r="DD404">
            <v>0</v>
          </cell>
          <cell r="DE404">
            <v>0</v>
          </cell>
          <cell r="DF404">
            <v>0</v>
          </cell>
          <cell r="DG404">
            <v>0</v>
          </cell>
          <cell r="DH404">
            <v>0</v>
          </cell>
          <cell r="DI404">
            <v>0</v>
          </cell>
          <cell r="DJ404">
            <v>0</v>
          </cell>
          <cell r="DK404">
            <v>0</v>
          </cell>
          <cell r="DL404">
            <v>0</v>
          </cell>
          <cell r="DM404">
            <v>0</v>
          </cell>
          <cell r="DN404">
            <v>0</v>
          </cell>
          <cell r="DO404">
            <v>0</v>
          </cell>
          <cell r="DP404">
            <v>0</v>
          </cell>
          <cell r="DQ404">
            <v>0</v>
          </cell>
          <cell r="DR404">
            <v>0</v>
          </cell>
          <cell r="DS404">
            <v>0</v>
          </cell>
          <cell r="DT404">
            <v>0</v>
          </cell>
          <cell r="DU404">
            <v>0</v>
          </cell>
        </row>
        <row r="405">
          <cell r="A405" t="str">
            <v>CE-ESTERO-160</v>
          </cell>
          <cell r="B405" t="str">
            <v>CE</v>
          </cell>
          <cell r="C405" t="str">
            <v>ESTERO</v>
          </cell>
          <cell r="D405">
            <v>160</v>
          </cell>
          <cell r="E405" t="str">
            <v>(Acc)/Utilizzo Fondo Rischi</v>
          </cell>
          <cell r="F405">
            <v>0</v>
          </cell>
          <cell r="G405">
            <v>0</v>
          </cell>
          <cell r="H405">
            <v>0</v>
          </cell>
          <cell r="I405">
            <v>0</v>
          </cell>
          <cell r="J405">
            <v>0</v>
          </cell>
          <cell r="K405">
            <v>0</v>
          </cell>
          <cell r="L405">
            <v>0</v>
          </cell>
          <cell r="M405">
            <v>0</v>
          </cell>
          <cell r="N405">
            <v>0</v>
          </cell>
          <cell r="O405">
            <v>0</v>
          </cell>
          <cell r="P405">
            <v>0</v>
          </cell>
          <cell r="Q405">
            <v>0</v>
          </cell>
          <cell r="R405">
            <v>0</v>
          </cell>
          <cell r="S405">
            <v>0</v>
          </cell>
          <cell r="T405">
            <v>0</v>
          </cell>
          <cell r="U405">
            <v>0</v>
          </cell>
          <cell r="V405">
            <v>0</v>
          </cell>
          <cell r="W405">
            <v>0</v>
          </cell>
          <cell r="X405">
            <v>0</v>
          </cell>
          <cell r="Y405">
            <v>0</v>
          </cell>
          <cell r="Z405">
            <v>0</v>
          </cell>
          <cell r="AA405">
            <v>0</v>
          </cell>
          <cell r="AB405">
            <v>0</v>
          </cell>
          <cell r="AC405">
            <v>0</v>
          </cell>
          <cell r="AD405">
            <v>0</v>
          </cell>
          <cell r="AE405">
            <v>0</v>
          </cell>
          <cell r="AF405">
            <v>0</v>
          </cell>
          <cell r="AG405">
            <v>0</v>
          </cell>
          <cell r="AH405">
            <v>0</v>
          </cell>
          <cell r="AI405">
            <v>0</v>
          </cell>
          <cell r="AJ405">
            <v>0</v>
          </cell>
          <cell r="AK405">
            <v>0</v>
          </cell>
          <cell r="AL405">
            <v>0</v>
          </cell>
          <cell r="AM405">
            <v>0</v>
          </cell>
          <cell r="AN405">
            <v>0</v>
          </cell>
          <cell r="AO405">
            <v>0</v>
          </cell>
          <cell r="AP405">
            <v>0</v>
          </cell>
          <cell r="AQ405">
            <v>0</v>
          </cell>
          <cell r="AR405">
            <v>0</v>
          </cell>
          <cell r="AS405">
            <v>0</v>
          </cell>
          <cell r="AT405">
            <v>0</v>
          </cell>
          <cell r="AU405">
            <v>0</v>
          </cell>
          <cell r="AV405">
            <v>0</v>
          </cell>
          <cell r="AW405">
            <v>0</v>
          </cell>
          <cell r="AX405">
            <v>0</v>
          </cell>
          <cell r="AY405">
            <v>0</v>
          </cell>
          <cell r="AZ405">
            <v>0</v>
          </cell>
          <cell r="BA405">
            <v>0</v>
          </cell>
          <cell r="BB405">
            <v>0</v>
          </cell>
          <cell r="BC405">
            <v>0</v>
          </cell>
          <cell r="BD405">
            <v>0</v>
          </cell>
          <cell r="BE405">
            <v>0</v>
          </cell>
          <cell r="BF405">
            <v>0</v>
          </cell>
          <cell r="BG405">
            <v>0</v>
          </cell>
          <cell r="BH405">
            <v>0</v>
          </cell>
          <cell r="BI405">
            <v>0</v>
          </cell>
          <cell r="BJ405">
            <v>0</v>
          </cell>
          <cell r="BK405">
            <v>0</v>
          </cell>
          <cell r="BL405">
            <v>0</v>
          </cell>
          <cell r="BM405">
            <v>0</v>
          </cell>
          <cell r="BN405">
            <v>0</v>
          </cell>
          <cell r="BO405">
            <v>0</v>
          </cell>
          <cell r="BP405">
            <v>0</v>
          </cell>
          <cell r="BQ405">
            <v>0</v>
          </cell>
          <cell r="BR405">
            <v>0</v>
          </cell>
          <cell r="BS405">
            <v>0</v>
          </cell>
          <cell r="BT405">
            <v>0</v>
          </cell>
          <cell r="BU405">
            <v>0</v>
          </cell>
          <cell r="BV405">
            <v>0</v>
          </cell>
          <cell r="BW405">
            <v>0</v>
          </cell>
          <cell r="BX405">
            <v>0</v>
          </cell>
          <cell r="BY405">
            <v>0</v>
          </cell>
          <cell r="BZ405">
            <v>0</v>
          </cell>
          <cell r="CA405">
            <v>0</v>
          </cell>
          <cell r="CB405">
            <v>0</v>
          </cell>
          <cell r="CC405">
            <v>0</v>
          </cell>
          <cell r="CD405">
            <v>0</v>
          </cell>
          <cell r="CE405">
            <v>0</v>
          </cell>
          <cell r="CF405">
            <v>0</v>
          </cell>
          <cell r="CG405">
            <v>0</v>
          </cell>
          <cell r="CH405">
            <v>0</v>
          </cell>
          <cell r="CI405">
            <v>0</v>
          </cell>
          <cell r="CJ405">
            <v>0</v>
          </cell>
          <cell r="CK405">
            <v>0</v>
          </cell>
          <cell r="CL405">
            <v>0</v>
          </cell>
          <cell r="CM405">
            <v>0</v>
          </cell>
          <cell r="CN405">
            <v>0</v>
          </cell>
          <cell r="CO405">
            <v>0</v>
          </cell>
          <cell r="CP405">
            <v>0</v>
          </cell>
          <cell r="CQ405">
            <v>0</v>
          </cell>
          <cell r="CR405">
            <v>0</v>
          </cell>
          <cell r="CS405">
            <v>0</v>
          </cell>
          <cell r="CT405">
            <v>0</v>
          </cell>
          <cell r="CU405">
            <v>0</v>
          </cell>
          <cell r="CV405">
            <v>0</v>
          </cell>
          <cell r="CW405">
            <v>0</v>
          </cell>
          <cell r="CX405">
            <v>0</v>
          </cell>
          <cell r="CY405">
            <v>0</v>
          </cell>
          <cell r="CZ405">
            <v>0</v>
          </cell>
          <cell r="DA405">
            <v>0</v>
          </cell>
          <cell r="DB405">
            <v>0</v>
          </cell>
          <cell r="DC405">
            <v>0</v>
          </cell>
          <cell r="DD405">
            <v>0</v>
          </cell>
          <cell r="DE405">
            <v>0</v>
          </cell>
          <cell r="DF405">
            <v>0</v>
          </cell>
          <cell r="DG405">
            <v>0</v>
          </cell>
          <cell r="DH405">
            <v>0</v>
          </cell>
          <cell r="DI405">
            <v>0</v>
          </cell>
          <cell r="DJ405">
            <v>0</v>
          </cell>
          <cell r="DK405">
            <v>0</v>
          </cell>
          <cell r="DL405">
            <v>0</v>
          </cell>
          <cell r="DM405">
            <v>0</v>
          </cell>
          <cell r="DN405">
            <v>0</v>
          </cell>
          <cell r="DO405">
            <v>0</v>
          </cell>
          <cell r="DP405">
            <v>0</v>
          </cell>
          <cell r="DQ405">
            <v>0</v>
          </cell>
          <cell r="DR405">
            <v>0</v>
          </cell>
          <cell r="DS405">
            <v>0</v>
          </cell>
          <cell r="DT405">
            <v>0</v>
          </cell>
          <cell r="DU405">
            <v>0</v>
          </cell>
        </row>
        <row r="406">
          <cell r="A406" t="str">
            <v>CE-ESTERO-170</v>
          </cell>
          <cell r="B406" t="str">
            <v>CE</v>
          </cell>
          <cell r="C406" t="str">
            <v>ESTERO</v>
          </cell>
          <cell r="D406">
            <v>170</v>
          </cell>
          <cell r="E406" t="str">
            <v>Margine Diretto 2</v>
          </cell>
          <cell r="F406">
            <v>3.0000000000000001E-6</v>
          </cell>
          <cell r="G406">
            <v>6.0000000000000002E-6</v>
          </cell>
          <cell r="H406">
            <v>8.9999999999999985E-6</v>
          </cell>
          <cell r="I406">
            <v>1.2E-5</v>
          </cell>
          <cell r="J406">
            <v>0</v>
          </cell>
          <cell r="K406">
            <v>0</v>
          </cell>
          <cell r="L406">
            <v>0</v>
          </cell>
          <cell r="M406">
            <v>0</v>
          </cell>
          <cell r="N406">
            <v>0</v>
          </cell>
          <cell r="O406">
            <v>0</v>
          </cell>
          <cell r="P406">
            <v>0</v>
          </cell>
          <cell r="Q406">
            <v>0</v>
          </cell>
          <cell r="R406">
            <v>3.0000000000000001E-6</v>
          </cell>
          <cell r="S406">
            <v>3.0000000000000001E-6</v>
          </cell>
          <cell r="T406">
            <v>2.9999999999999984E-6</v>
          </cell>
          <cell r="U406">
            <v>3.0000000000000018E-6</v>
          </cell>
          <cell r="V406">
            <v>-1.2E-5</v>
          </cell>
          <cell r="W406">
            <v>0</v>
          </cell>
          <cell r="X406">
            <v>0</v>
          </cell>
          <cell r="Y406">
            <v>0</v>
          </cell>
          <cell r="Z406">
            <v>0</v>
          </cell>
          <cell r="AA406">
            <v>0</v>
          </cell>
          <cell r="AB406">
            <v>0</v>
          </cell>
          <cell r="AC406">
            <v>0</v>
          </cell>
          <cell r="AD406">
            <v>0</v>
          </cell>
          <cell r="AE406">
            <v>0</v>
          </cell>
          <cell r="AF406">
            <v>0</v>
          </cell>
          <cell r="AG406">
            <v>0</v>
          </cell>
          <cell r="AH406">
            <v>0</v>
          </cell>
          <cell r="AI406">
            <v>0</v>
          </cell>
          <cell r="AJ406">
            <v>0</v>
          </cell>
          <cell r="AK406">
            <v>0</v>
          </cell>
          <cell r="AL406">
            <v>0</v>
          </cell>
          <cell r="AM406">
            <v>0</v>
          </cell>
          <cell r="AN406">
            <v>0</v>
          </cell>
          <cell r="AO406">
            <v>0</v>
          </cell>
          <cell r="AP406">
            <v>0</v>
          </cell>
          <cell r="AQ406">
            <v>0</v>
          </cell>
          <cell r="AR406">
            <v>0</v>
          </cell>
          <cell r="AS406">
            <v>0</v>
          </cell>
          <cell r="AT406">
            <v>0</v>
          </cell>
          <cell r="AU406">
            <v>0</v>
          </cell>
          <cell r="AV406">
            <v>0</v>
          </cell>
          <cell r="AW406">
            <v>0</v>
          </cell>
          <cell r="AX406">
            <v>0</v>
          </cell>
          <cell r="AY406">
            <v>0</v>
          </cell>
          <cell r="AZ406">
            <v>0</v>
          </cell>
          <cell r="BA406">
            <v>0</v>
          </cell>
          <cell r="BB406">
            <v>0</v>
          </cell>
          <cell r="BC406">
            <v>0</v>
          </cell>
          <cell r="BD406">
            <v>0</v>
          </cell>
          <cell r="BE406">
            <v>0</v>
          </cell>
          <cell r="BF406">
            <v>0</v>
          </cell>
          <cell r="BG406">
            <v>0</v>
          </cell>
          <cell r="BH406">
            <v>0</v>
          </cell>
          <cell r="BI406">
            <v>6.0000000000000002E-6</v>
          </cell>
          <cell r="BJ406">
            <v>0</v>
          </cell>
          <cell r="BK406">
            <v>1.2E-5</v>
          </cell>
          <cell r="BL406">
            <v>1.5E-5</v>
          </cell>
          <cell r="BM406">
            <v>1.7999999999999997E-5</v>
          </cell>
          <cell r="BN406">
            <v>0</v>
          </cell>
          <cell r="BO406">
            <v>0</v>
          </cell>
          <cell r="BP406">
            <v>0</v>
          </cell>
          <cell r="BQ406">
            <v>0</v>
          </cell>
          <cell r="BR406">
            <v>0</v>
          </cell>
          <cell r="BS406">
            <v>0</v>
          </cell>
          <cell r="BT406">
            <v>0</v>
          </cell>
          <cell r="BU406">
            <v>6.0000000000000002E-6</v>
          </cell>
          <cell r="BV406">
            <v>-6.0000000000000002E-6</v>
          </cell>
          <cell r="BW406">
            <v>1.2E-5</v>
          </cell>
          <cell r="BX406">
            <v>3.0000000000000001E-6</v>
          </cell>
          <cell r="BY406">
            <v>2.9999999999999967E-6</v>
          </cell>
          <cell r="BZ406">
            <v>0</v>
          </cell>
          <cell r="CA406">
            <v>0</v>
          </cell>
          <cell r="CB406">
            <v>0</v>
          </cell>
          <cell r="CC406">
            <v>0</v>
          </cell>
          <cell r="CD406">
            <v>0</v>
          </cell>
          <cell r="CE406">
            <v>5.3999999999999998E-5</v>
          </cell>
          <cell r="CF406">
            <v>6.3E-5</v>
          </cell>
          <cell r="CG406">
            <v>7.2000000000000002E-5</v>
          </cell>
          <cell r="CH406">
            <v>8.1000000000000004E-5</v>
          </cell>
          <cell r="CI406">
            <v>9.0000000000000006E-5</v>
          </cell>
          <cell r="CJ406">
            <v>9.8999999999999994E-5</v>
          </cell>
          <cell r="CK406">
            <v>1.08E-4</v>
          </cell>
          <cell r="CL406">
            <v>0</v>
          </cell>
          <cell r="CM406">
            <v>0</v>
          </cell>
          <cell r="CN406">
            <v>0</v>
          </cell>
          <cell r="CO406">
            <v>0</v>
          </cell>
          <cell r="CP406">
            <v>0</v>
          </cell>
          <cell r="CQ406">
            <v>5.3999999999999998E-5</v>
          </cell>
          <cell r="CR406">
            <v>9.0000000000000019E-6</v>
          </cell>
          <cell r="CS406">
            <v>9.0000000000000019E-6</v>
          </cell>
          <cell r="CT406">
            <v>9.0000000000000019E-6</v>
          </cell>
          <cell r="CU406">
            <v>9.0000000000000019E-6</v>
          </cell>
          <cell r="CV406">
            <v>8.9999999999999884E-6</v>
          </cell>
          <cell r="CW406">
            <v>9.0000000000000019E-6</v>
          </cell>
          <cell r="CX406">
            <v>0</v>
          </cell>
          <cell r="CY406">
            <v>0</v>
          </cell>
          <cell r="CZ406">
            <v>0</v>
          </cell>
          <cell r="DA406">
            <v>0</v>
          </cell>
          <cell r="DB406">
            <v>0</v>
          </cell>
          <cell r="DC406">
            <v>0</v>
          </cell>
          <cell r="DD406">
            <v>0</v>
          </cell>
          <cell r="DE406">
            <v>0</v>
          </cell>
          <cell r="DF406">
            <v>0</v>
          </cell>
          <cell r="DG406">
            <v>0</v>
          </cell>
          <cell r="DH406">
            <v>-2.5000000000000001E-3</v>
          </cell>
          <cell r="DI406">
            <v>-1.03E-2</v>
          </cell>
          <cell r="DJ406">
            <v>0</v>
          </cell>
          <cell r="DK406">
            <v>0</v>
          </cell>
          <cell r="DL406">
            <v>0</v>
          </cell>
          <cell r="DM406">
            <v>0</v>
          </cell>
          <cell r="DN406">
            <v>0</v>
          </cell>
          <cell r="DO406">
            <v>0</v>
          </cell>
          <cell r="DP406">
            <v>0</v>
          </cell>
          <cell r="DQ406">
            <v>0</v>
          </cell>
          <cell r="DR406">
            <v>0</v>
          </cell>
          <cell r="DS406">
            <v>0</v>
          </cell>
          <cell r="DT406">
            <v>-2.5000000000000001E-3</v>
          </cell>
          <cell r="DU406">
            <v>-7.7999999999999996E-3</v>
          </cell>
        </row>
        <row r="407">
          <cell r="A407" t="str">
            <v>CE-ESTERO-180</v>
          </cell>
          <cell r="B407" t="str">
            <v>CE</v>
          </cell>
          <cell r="C407" t="str">
            <v>ESTERO</v>
          </cell>
          <cell r="D407">
            <v>180</v>
          </cell>
          <cell r="E407" t="str">
            <v>MD %</v>
          </cell>
          <cell r="F407">
            <v>1</v>
          </cell>
          <cell r="G407">
            <v>1</v>
          </cell>
          <cell r="H407">
            <v>1</v>
          </cell>
          <cell r="I407">
            <v>1</v>
          </cell>
          <cell r="J407" t="e">
            <v>#DIV/0!</v>
          </cell>
          <cell r="K407" t="e">
            <v>#DIV/0!</v>
          </cell>
          <cell r="L407" t="e">
            <v>#DIV/0!</v>
          </cell>
          <cell r="M407" t="e">
            <v>#DIV/0!</v>
          </cell>
          <cell r="N407" t="e">
            <v>#DIV/0!</v>
          </cell>
          <cell r="O407" t="e">
            <v>#DIV/0!</v>
          </cell>
          <cell r="P407" t="e">
            <v>#DIV/0!</v>
          </cell>
          <cell r="Q407" t="e">
            <v>#DIV/0!</v>
          </cell>
          <cell r="R407">
            <v>1</v>
          </cell>
          <cell r="S407">
            <v>1</v>
          </cell>
          <cell r="T407">
            <v>1</v>
          </cell>
          <cell r="U407">
            <v>1</v>
          </cell>
          <cell r="V407">
            <v>1</v>
          </cell>
          <cell r="W407" t="e">
            <v>#DIV/0!</v>
          </cell>
          <cell r="X407" t="e">
            <v>#DIV/0!</v>
          </cell>
          <cell r="Y407" t="e">
            <v>#DIV/0!</v>
          </cell>
          <cell r="Z407" t="e">
            <v>#DIV/0!</v>
          </cell>
          <cell r="AA407" t="e">
            <v>#DIV/0!</v>
          </cell>
          <cell r="AB407" t="e">
            <v>#DIV/0!</v>
          </cell>
          <cell r="AC407" t="e">
            <v>#DIV/0!</v>
          </cell>
          <cell r="AD407" t="e">
            <v>#DIV/0!</v>
          </cell>
          <cell r="AE407" t="e">
            <v>#DIV/0!</v>
          </cell>
          <cell r="AF407" t="e">
            <v>#DIV/0!</v>
          </cell>
          <cell r="AG407" t="e">
            <v>#DIV/0!</v>
          </cell>
          <cell r="AH407" t="e">
            <v>#DIV/0!</v>
          </cell>
          <cell r="AI407" t="e">
            <v>#DIV/0!</v>
          </cell>
          <cell r="AJ407" t="e">
            <v>#DIV/0!</v>
          </cell>
          <cell r="AK407" t="e">
            <v>#DIV/0!</v>
          </cell>
          <cell r="AL407" t="e">
            <v>#DIV/0!</v>
          </cell>
          <cell r="AM407" t="e">
            <v>#DIV/0!</v>
          </cell>
          <cell r="AN407" t="e">
            <v>#DIV/0!</v>
          </cell>
          <cell r="AO407" t="e">
            <v>#DIV/0!</v>
          </cell>
          <cell r="AP407" t="e">
            <v>#DIV/0!</v>
          </cell>
          <cell r="AQ407" t="e">
            <v>#DIV/0!</v>
          </cell>
          <cell r="AR407" t="e">
            <v>#DIV/0!</v>
          </cell>
          <cell r="AS407" t="e">
            <v>#DIV/0!</v>
          </cell>
          <cell r="AT407" t="e">
            <v>#DIV/0!</v>
          </cell>
          <cell r="AU407" t="e">
            <v>#DIV/0!</v>
          </cell>
          <cell r="AV407" t="e">
            <v>#DIV/0!</v>
          </cell>
          <cell r="AW407" t="e">
            <v>#DIV/0!</v>
          </cell>
          <cell r="AX407" t="e">
            <v>#DIV/0!</v>
          </cell>
          <cell r="AY407" t="e">
            <v>#DIV/0!</v>
          </cell>
          <cell r="AZ407" t="e">
            <v>#DIV/0!</v>
          </cell>
          <cell r="BA407" t="e">
            <v>#DIV/0!</v>
          </cell>
          <cell r="BB407" t="e">
            <v>#DIV/0!</v>
          </cell>
          <cell r="BC407" t="e">
            <v>#DIV/0!</v>
          </cell>
          <cell r="BD407" t="e">
            <v>#DIV/0!</v>
          </cell>
          <cell r="BE407" t="e">
            <v>#DIV/0!</v>
          </cell>
          <cell r="BF407" t="e">
            <v>#DIV/0!</v>
          </cell>
          <cell r="BG407" t="e">
            <v>#DIV/0!</v>
          </cell>
          <cell r="BH407" t="e">
            <v>#DIV/0!</v>
          </cell>
          <cell r="BI407">
            <v>1</v>
          </cell>
          <cell r="BJ407" t="e">
            <v>#DIV/0!</v>
          </cell>
          <cell r="BK407">
            <v>1</v>
          </cell>
          <cell r="BL407">
            <v>1</v>
          </cell>
          <cell r="BM407">
            <v>1</v>
          </cell>
          <cell r="BN407" t="e">
            <v>#DIV/0!</v>
          </cell>
          <cell r="BO407" t="e">
            <v>#DIV/0!</v>
          </cell>
          <cell r="BP407" t="e">
            <v>#DIV/0!</v>
          </cell>
          <cell r="BQ407" t="e">
            <v>#DIV/0!</v>
          </cell>
          <cell r="BR407" t="e">
            <v>#DIV/0!</v>
          </cell>
          <cell r="BS407" t="e">
            <v>#DIV/0!</v>
          </cell>
          <cell r="BT407" t="e">
            <v>#DIV/0!</v>
          </cell>
          <cell r="BU407">
            <v>1</v>
          </cell>
          <cell r="BV407">
            <v>1</v>
          </cell>
          <cell r="BW407">
            <v>1</v>
          </cell>
          <cell r="BX407">
            <v>1</v>
          </cell>
          <cell r="BY407">
            <v>1</v>
          </cell>
          <cell r="BZ407" t="e">
            <v>#DIV/0!</v>
          </cell>
          <cell r="CA407" t="e">
            <v>#DIV/0!</v>
          </cell>
          <cell r="CB407" t="e">
            <v>#DIV/0!</v>
          </cell>
          <cell r="CC407" t="e">
            <v>#DIV/0!</v>
          </cell>
          <cell r="CD407" t="e">
            <v>#DIV/0!</v>
          </cell>
          <cell r="CE407">
            <v>1</v>
          </cell>
          <cell r="CF407">
            <v>1</v>
          </cell>
          <cell r="CG407">
            <v>1</v>
          </cell>
          <cell r="CH407">
            <v>1</v>
          </cell>
          <cell r="CI407">
            <v>1</v>
          </cell>
          <cell r="CJ407">
            <v>1</v>
          </cell>
          <cell r="CK407">
            <v>1</v>
          </cell>
          <cell r="CL407" t="e">
            <v>#DIV/0!</v>
          </cell>
          <cell r="CM407" t="e">
            <v>#DIV/0!</v>
          </cell>
          <cell r="CN407" t="e">
            <v>#DIV/0!</v>
          </cell>
          <cell r="CO407" t="e">
            <v>#DIV/0!</v>
          </cell>
          <cell r="CP407" t="e">
            <v>#DIV/0!</v>
          </cell>
          <cell r="CQ407">
            <v>1</v>
          </cell>
          <cell r="CR407">
            <v>1</v>
          </cell>
          <cell r="CS407">
            <v>1</v>
          </cell>
          <cell r="CT407">
            <v>1</v>
          </cell>
          <cell r="CU407">
            <v>1</v>
          </cell>
          <cell r="CV407">
            <v>1</v>
          </cell>
          <cell r="CW407">
            <v>1</v>
          </cell>
          <cell r="CX407" t="e">
            <v>#DIV/0!</v>
          </cell>
          <cell r="CY407" t="e">
            <v>#DIV/0!</v>
          </cell>
          <cell r="CZ407" t="e">
            <v>#DIV/0!</v>
          </cell>
          <cell r="DA407" t="e">
            <v>#DIV/0!</v>
          </cell>
          <cell r="DB407" t="e">
            <v>#DIV/0!</v>
          </cell>
          <cell r="DC407" t="e">
            <v>#DIV/0!</v>
          </cell>
          <cell r="DD407" t="e">
            <v>#DIV/0!</v>
          </cell>
          <cell r="DE407" t="e">
            <v>#DIV/0!</v>
          </cell>
          <cell r="DF407" t="e">
            <v>#DIV/0!</v>
          </cell>
          <cell r="DG407" t="e">
            <v>#DIV/0!</v>
          </cell>
          <cell r="DH407" t="e">
            <v>#DIV/0!</v>
          </cell>
          <cell r="DI407" t="e">
            <v>#DIV/0!</v>
          </cell>
          <cell r="DJ407" t="e">
            <v>#DIV/0!</v>
          </cell>
          <cell r="DK407" t="e">
            <v>#DIV/0!</v>
          </cell>
          <cell r="DL407" t="e">
            <v>#DIV/0!</v>
          </cell>
          <cell r="DM407" t="e">
            <v>#DIV/0!</v>
          </cell>
          <cell r="DN407" t="e">
            <v>#DIV/0!</v>
          </cell>
          <cell r="DO407" t="e">
            <v>#DIV/0!</v>
          </cell>
          <cell r="DP407" t="e">
            <v>#DIV/0!</v>
          </cell>
          <cell r="DQ407" t="e">
            <v>#DIV/0!</v>
          </cell>
          <cell r="DR407" t="e">
            <v>#DIV/0!</v>
          </cell>
          <cell r="DS407" t="e">
            <v>#DIV/0!</v>
          </cell>
          <cell r="DT407" t="e">
            <v>#DIV/0!</v>
          </cell>
          <cell r="DU407" t="e">
            <v>#DIV/0!</v>
          </cell>
        </row>
        <row r="408">
          <cell r="A408" t="str">
            <v>CE-ESTERO-190</v>
          </cell>
          <cell r="B408" t="str">
            <v>CE</v>
          </cell>
          <cell r="C408" t="str">
            <v>ESTERO</v>
          </cell>
          <cell r="D408">
            <v>190</v>
          </cell>
          <cell r="E408" t="str">
            <v>Costi Indiretti</v>
          </cell>
          <cell r="F408">
            <v>0</v>
          </cell>
          <cell r="G408">
            <v>0</v>
          </cell>
          <cell r="H408">
            <v>0</v>
          </cell>
          <cell r="I408">
            <v>0</v>
          </cell>
          <cell r="R408">
            <v>0</v>
          </cell>
          <cell r="S408">
            <v>0</v>
          </cell>
          <cell r="T408">
            <v>0</v>
          </cell>
          <cell r="U408">
            <v>0</v>
          </cell>
          <cell r="V408">
            <v>0</v>
          </cell>
          <cell r="W408">
            <v>0</v>
          </cell>
          <cell r="X408">
            <v>0</v>
          </cell>
          <cell r="Y408">
            <v>0</v>
          </cell>
          <cell r="Z408">
            <v>0</v>
          </cell>
          <cell r="AA408">
            <v>0</v>
          </cell>
          <cell r="AB408">
            <v>0</v>
          </cell>
          <cell r="AC408">
            <v>0</v>
          </cell>
          <cell r="AD408">
            <v>-5.0000000000000001E-4</v>
          </cell>
          <cell r="AE408">
            <v>-8.9999999999999998E-4</v>
          </cell>
          <cell r="AF408">
            <v>-1.4E-3</v>
          </cell>
          <cell r="AG408">
            <v>-1.8E-3</v>
          </cell>
          <cell r="AH408">
            <v>-2.3E-3</v>
          </cell>
          <cell r="AI408">
            <v>-2.7000000000000001E-3</v>
          </cell>
          <cell r="AJ408">
            <v>-3.2000000000000002E-3</v>
          </cell>
          <cell r="AK408">
            <v>-3.5999999999999999E-3</v>
          </cell>
          <cell r="AL408">
            <v>-4.0999999999999995E-3</v>
          </cell>
          <cell r="AM408">
            <v>-4.5999999999999999E-3</v>
          </cell>
          <cell r="AN408">
            <v>-5.0999999999999995E-3</v>
          </cell>
          <cell r="AO408">
            <v>-5.4999999999999997E-3</v>
          </cell>
          <cell r="AP408">
            <v>-5.0000000000000001E-4</v>
          </cell>
          <cell r="AQ408">
            <v>-3.9999999999999996E-4</v>
          </cell>
          <cell r="AR408">
            <v>-5.0000000000000001E-4</v>
          </cell>
          <cell r="AS408">
            <v>-3.9999999999999996E-4</v>
          </cell>
          <cell r="AT408">
            <v>-5.0000000000000001E-4</v>
          </cell>
          <cell r="AU408">
            <v>-4.0000000000000018E-4</v>
          </cell>
          <cell r="AV408">
            <v>-5.0000000000000001E-4</v>
          </cell>
          <cell r="AW408">
            <v>-3.9999999999999975E-4</v>
          </cell>
          <cell r="AX408">
            <v>-4.9999999999999958E-4</v>
          </cell>
          <cell r="AY408">
            <v>-5.0000000000000044E-4</v>
          </cell>
          <cell r="AZ408">
            <v>-4.9999999999999958E-4</v>
          </cell>
          <cell r="BA408">
            <v>-4.0000000000000018E-4</v>
          </cell>
          <cell r="BB408">
            <v>0</v>
          </cell>
          <cell r="BC408">
            <v>0</v>
          </cell>
          <cell r="BD408">
            <v>0</v>
          </cell>
          <cell r="BE408">
            <v>0</v>
          </cell>
          <cell r="BF408">
            <v>0</v>
          </cell>
          <cell r="BG408">
            <v>0</v>
          </cell>
          <cell r="BH408">
            <v>0</v>
          </cell>
          <cell r="BI408">
            <v>0</v>
          </cell>
          <cell r="BJ408">
            <v>0</v>
          </cell>
          <cell r="BK408">
            <v>0</v>
          </cell>
          <cell r="BL408">
            <v>0</v>
          </cell>
          <cell r="BM408">
            <v>0</v>
          </cell>
          <cell r="BN408">
            <v>0</v>
          </cell>
          <cell r="BO408">
            <v>0</v>
          </cell>
          <cell r="BP408">
            <v>0</v>
          </cell>
          <cell r="BQ408">
            <v>0</v>
          </cell>
          <cell r="BR408">
            <v>0</v>
          </cell>
          <cell r="BS408">
            <v>0</v>
          </cell>
          <cell r="BT408">
            <v>0</v>
          </cell>
          <cell r="BU408">
            <v>0</v>
          </cell>
          <cell r="BV408">
            <v>0</v>
          </cell>
          <cell r="BW408">
            <v>0</v>
          </cell>
          <cell r="BX408">
            <v>0</v>
          </cell>
          <cell r="BY408">
            <v>0</v>
          </cell>
          <cell r="BZ408">
            <v>0</v>
          </cell>
          <cell r="CA408">
            <v>0</v>
          </cell>
          <cell r="CB408">
            <v>0</v>
          </cell>
          <cell r="CC408">
            <v>0</v>
          </cell>
          <cell r="CD408">
            <v>0</v>
          </cell>
          <cell r="CE408">
            <v>0</v>
          </cell>
          <cell r="CF408">
            <v>0</v>
          </cell>
          <cell r="CG408">
            <v>0</v>
          </cell>
          <cell r="CH408">
            <v>0</v>
          </cell>
          <cell r="CI408">
            <v>0</v>
          </cell>
          <cell r="CJ408">
            <v>0</v>
          </cell>
          <cell r="CK408">
            <v>0</v>
          </cell>
          <cell r="CL408">
            <v>0</v>
          </cell>
          <cell r="CM408">
            <v>0</v>
          </cell>
          <cell r="CN408">
            <v>0</v>
          </cell>
          <cell r="CO408">
            <v>0</v>
          </cell>
          <cell r="CP408">
            <v>0</v>
          </cell>
          <cell r="CQ408">
            <v>0</v>
          </cell>
          <cell r="CR408">
            <v>0</v>
          </cell>
          <cell r="CS408">
            <v>0</v>
          </cell>
          <cell r="CT408">
            <v>0</v>
          </cell>
          <cell r="CU408">
            <v>0</v>
          </cell>
          <cell r="CV408">
            <v>0</v>
          </cell>
          <cell r="CW408">
            <v>0</v>
          </cell>
          <cell r="CX408">
            <v>0</v>
          </cell>
          <cell r="CY408">
            <v>0</v>
          </cell>
          <cell r="CZ408">
            <v>0</v>
          </cell>
          <cell r="DA408">
            <v>0</v>
          </cell>
          <cell r="DB408">
            <v>0</v>
          </cell>
          <cell r="DC408">
            <v>0</v>
          </cell>
          <cell r="DD408">
            <v>0</v>
          </cell>
          <cell r="DE408">
            <v>0</v>
          </cell>
          <cell r="DF408">
            <v>0</v>
          </cell>
          <cell r="DG408">
            <v>0</v>
          </cell>
          <cell r="DH408">
            <v>-6.0100000000000001E-2</v>
          </cell>
          <cell r="DI408">
            <v>-0.1168</v>
          </cell>
          <cell r="DJ408">
            <v>0</v>
          </cell>
          <cell r="DK408">
            <v>0</v>
          </cell>
          <cell r="DL408">
            <v>0</v>
          </cell>
          <cell r="DM408">
            <v>0</v>
          </cell>
          <cell r="DN408">
            <v>0</v>
          </cell>
          <cell r="DO408">
            <v>0</v>
          </cell>
          <cell r="DP408">
            <v>0</v>
          </cell>
          <cell r="DQ408">
            <v>0</v>
          </cell>
          <cell r="DR408">
            <v>0</v>
          </cell>
          <cell r="DS408">
            <v>0</v>
          </cell>
          <cell r="DT408">
            <v>-6.0100000000000001E-2</v>
          </cell>
          <cell r="DU408">
            <v>-5.67E-2</v>
          </cell>
        </row>
        <row r="409">
          <cell r="A409" t="str">
            <v>CE-ESTERO-200</v>
          </cell>
          <cell r="B409" t="str">
            <v>CE</v>
          </cell>
          <cell r="C409" t="str">
            <v>ESTERO</v>
          </cell>
          <cell r="D409">
            <v>200</v>
          </cell>
          <cell r="E409" t="str">
            <v>Risultato di Competenza</v>
          </cell>
          <cell r="F409">
            <v>3.0000000000000001E-6</v>
          </cell>
          <cell r="G409">
            <v>6.0000000000000002E-6</v>
          </cell>
          <cell r="H409">
            <v>8.9999999999999985E-6</v>
          </cell>
          <cell r="I409">
            <v>1.2E-5</v>
          </cell>
          <cell r="J409">
            <v>0</v>
          </cell>
          <cell r="K409">
            <v>0</v>
          </cell>
          <cell r="L409">
            <v>0</v>
          </cell>
          <cell r="M409">
            <v>0</v>
          </cell>
          <cell r="N409">
            <v>0</v>
          </cell>
          <cell r="O409">
            <v>0</v>
          </cell>
          <cell r="P409">
            <v>0</v>
          </cell>
          <cell r="Q409">
            <v>0</v>
          </cell>
          <cell r="R409">
            <v>3.0000000000000001E-6</v>
          </cell>
          <cell r="S409">
            <v>3.0000000000000001E-6</v>
          </cell>
          <cell r="T409">
            <v>2.9999999999999984E-6</v>
          </cell>
          <cell r="U409">
            <v>3.0000000000000018E-6</v>
          </cell>
          <cell r="V409">
            <v>-1.2E-5</v>
          </cell>
          <cell r="W409">
            <v>0</v>
          </cell>
          <cell r="X409">
            <v>0</v>
          </cell>
          <cell r="Y409">
            <v>0</v>
          </cell>
          <cell r="Z409">
            <v>0</v>
          </cell>
          <cell r="AA409">
            <v>0</v>
          </cell>
          <cell r="AB409">
            <v>0</v>
          </cell>
          <cell r="AC409">
            <v>0</v>
          </cell>
          <cell r="AD409">
            <v>-5.0000000000000001E-4</v>
          </cell>
          <cell r="AE409">
            <v>-8.9999999999999998E-4</v>
          </cell>
          <cell r="AF409">
            <v>-1.4E-3</v>
          </cell>
          <cell r="AG409">
            <v>-1.8E-3</v>
          </cell>
          <cell r="AH409">
            <v>-2.3E-3</v>
          </cell>
          <cell r="AI409">
            <v>-2.7000000000000001E-3</v>
          </cell>
          <cell r="AJ409">
            <v>-3.2000000000000002E-3</v>
          </cell>
          <cell r="AK409">
            <v>-3.5999999999999999E-3</v>
          </cell>
          <cell r="AL409">
            <v>-4.0999999999999995E-3</v>
          </cell>
          <cell r="AM409">
            <v>-4.5999999999999999E-3</v>
          </cell>
          <cell r="AN409">
            <v>-5.0999999999999995E-3</v>
          </cell>
          <cell r="AO409">
            <v>-5.4999999999999997E-3</v>
          </cell>
          <cell r="AP409">
            <v>-5.0000000000000001E-4</v>
          </cell>
          <cell r="AQ409">
            <v>-3.9999999999999996E-4</v>
          </cell>
          <cell r="AR409">
            <v>-5.0000000000000001E-4</v>
          </cell>
          <cell r="AS409">
            <v>-3.9999999999999996E-4</v>
          </cell>
          <cell r="AT409">
            <v>-5.0000000000000001E-4</v>
          </cell>
          <cell r="AU409">
            <v>-4.0000000000000018E-4</v>
          </cell>
          <cell r="AV409">
            <v>-5.0000000000000001E-4</v>
          </cell>
          <cell r="AW409">
            <v>-3.9999999999999975E-4</v>
          </cell>
          <cell r="AX409">
            <v>-4.9999999999999958E-4</v>
          </cell>
          <cell r="AY409">
            <v>-5.0000000000000044E-4</v>
          </cell>
          <cell r="AZ409">
            <v>-4.9999999999999958E-4</v>
          </cell>
          <cell r="BA409">
            <v>-4.0000000000000018E-4</v>
          </cell>
          <cell r="BB409">
            <v>0</v>
          </cell>
          <cell r="BC409">
            <v>0</v>
          </cell>
          <cell r="BD409">
            <v>0</v>
          </cell>
          <cell r="BE409">
            <v>0</v>
          </cell>
          <cell r="BF409">
            <v>0</v>
          </cell>
          <cell r="BG409">
            <v>0</v>
          </cell>
          <cell r="BH409">
            <v>0</v>
          </cell>
          <cell r="BI409">
            <v>6.0000000000000002E-6</v>
          </cell>
          <cell r="BJ409">
            <v>0</v>
          </cell>
          <cell r="BK409">
            <v>1.2E-5</v>
          </cell>
          <cell r="BL409">
            <v>1.5E-5</v>
          </cell>
          <cell r="BM409">
            <v>1.7999999999999997E-5</v>
          </cell>
          <cell r="BN409">
            <v>0</v>
          </cell>
          <cell r="BO409">
            <v>0</v>
          </cell>
          <cell r="BP409">
            <v>0</v>
          </cell>
          <cell r="BQ409">
            <v>0</v>
          </cell>
          <cell r="BR409">
            <v>0</v>
          </cell>
          <cell r="BS409">
            <v>0</v>
          </cell>
          <cell r="BT409">
            <v>0</v>
          </cell>
          <cell r="BU409">
            <v>6.0000000000000002E-6</v>
          </cell>
          <cell r="BV409">
            <v>-6.0000000000000002E-6</v>
          </cell>
          <cell r="BW409">
            <v>1.2E-5</v>
          </cell>
          <cell r="BX409">
            <v>3.0000000000000001E-6</v>
          </cell>
          <cell r="BY409">
            <v>2.9999999999999967E-6</v>
          </cell>
          <cell r="BZ409">
            <v>0</v>
          </cell>
          <cell r="CA409">
            <v>0</v>
          </cell>
          <cell r="CB409">
            <v>0</v>
          </cell>
          <cell r="CC409">
            <v>0</v>
          </cell>
          <cell r="CD409">
            <v>0</v>
          </cell>
          <cell r="CE409">
            <v>5.3999999999999998E-5</v>
          </cell>
          <cell r="CF409">
            <v>6.3E-5</v>
          </cell>
          <cell r="CG409">
            <v>7.2000000000000002E-5</v>
          </cell>
          <cell r="CH409">
            <v>8.1000000000000004E-5</v>
          </cell>
          <cell r="CI409">
            <v>9.0000000000000006E-5</v>
          </cell>
          <cell r="CJ409">
            <v>9.8999999999999994E-5</v>
          </cell>
          <cell r="CK409">
            <v>1.08E-4</v>
          </cell>
          <cell r="CL409">
            <v>0</v>
          </cell>
          <cell r="CM409">
            <v>0</v>
          </cell>
          <cell r="CN409">
            <v>0</v>
          </cell>
          <cell r="CO409">
            <v>0</v>
          </cell>
          <cell r="CP409">
            <v>0</v>
          </cell>
          <cell r="CQ409">
            <v>5.3999999999999998E-5</v>
          </cell>
          <cell r="CR409">
            <v>9.0000000000000019E-6</v>
          </cell>
          <cell r="CS409">
            <v>9.0000000000000019E-6</v>
          </cell>
          <cell r="CT409">
            <v>9.0000000000000019E-6</v>
          </cell>
          <cell r="CU409">
            <v>9.0000000000000019E-6</v>
          </cell>
          <cell r="CV409">
            <v>8.9999999999999884E-6</v>
          </cell>
          <cell r="CW409">
            <v>9.0000000000000019E-6</v>
          </cell>
          <cell r="CX409">
            <v>0</v>
          </cell>
          <cell r="CY409">
            <v>0</v>
          </cell>
          <cell r="CZ409">
            <v>0</v>
          </cell>
          <cell r="DA409">
            <v>0</v>
          </cell>
          <cell r="DB409">
            <v>0</v>
          </cell>
          <cell r="DC409">
            <v>0</v>
          </cell>
          <cell r="DD409">
            <v>0</v>
          </cell>
          <cell r="DE409">
            <v>0</v>
          </cell>
          <cell r="DF409">
            <v>0</v>
          </cell>
          <cell r="DG409">
            <v>0</v>
          </cell>
          <cell r="DH409">
            <v>-6.2600000000000003E-2</v>
          </cell>
          <cell r="DI409">
            <v>-0.12709999999999999</v>
          </cell>
          <cell r="DJ409">
            <v>0</v>
          </cell>
          <cell r="DK409">
            <v>0</v>
          </cell>
          <cell r="DL409">
            <v>0</v>
          </cell>
          <cell r="DM409">
            <v>0</v>
          </cell>
          <cell r="DN409">
            <v>0</v>
          </cell>
          <cell r="DO409">
            <v>0</v>
          </cell>
          <cell r="DP409">
            <v>0</v>
          </cell>
          <cell r="DQ409">
            <v>0</v>
          </cell>
          <cell r="DR409">
            <v>0</v>
          </cell>
          <cell r="DS409">
            <v>0</v>
          </cell>
          <cell r="DT409">
            <v>-6.2600000000000003E-2</v>
          </cell>
          <cell r="DU409">
            <v>-6.4500000000000002E-2</v>
          </cell>
        </row>
        <row r="410">
          <cell r="A410" t="str">
            <v>CE-ESTERO-210</v>
          </cell>
          <cell r="B410" t="str">
            <v>CE</v>
          </cell>
          <cell r="C410" t="str">
            <v>ESTERO</v>
          </cell>
          <cell r="D410">
            <v>210</v>
          </cell>
          <cell r="E410" t="str">
            <v>RC %</v>
          </cell>
          <cell r="F410">
            <v>1</v>
          </cell>
          <cell r="G410">
            <v>1</v>
          </cell>
          <cell r="H410">
            <v>1</v>
          </cell>
          <cell r="I410">
            <v>1</v>
          </cell>
          <cell r="J410" t="e">
            <v>#DIV/0!</v>
          </cell>
          <cell r="K410" t="e">
            <v>#DIV/0!</v>
          </cell>
          <cell r="L410" t="e">
            <v>#DIV/0!</v>
          </cell>
          <cell r="M410" t="e">
            <v>#DIV/0!</v>
          </cell>
          <cell r="N410" t="e">
            <v>#DIV/0!</v>
          </cell>
          <cell r="O410" t="e">
            <v>#DIV/0!</v>
          </cell>
          <cell r="P410" t="e">
            <v>#DIV/0!</v>
          </cell>
          <cell r="Q410" t="e">
            <v>#DIV/0!</v>
          </cell>
          <cell r="R410">
            <v>1</v>
          </cell>
          <cell r="S410">
            <v>1</v>
          </cell>
          <cell r="T410">
            <v>1</v>
          </cell>
          <cell r="U410">
            <v>1</v>
          </cell>
          <cell r="V410">
            <v>1</v>
          </cell>
          <cell r="W410" t="e">
            <v>#DIV/0!</v>
          </cell>
          <cell r="X410" t="e">
            <v>#DIV/0!</v>
          </cell>
          <cell r="Y410" t="e">
            <v>#DIV/0!</v>
          </cell>
          <cell r="Z410" t="e">
            <v>#DIV/0!</v>
          </cell>
          <cell r="AA410" t="e">
            <v>#DIV/0!</v>
          </cell>
          <cell r="AB410" t="e">
            <v>#DIV/0!</v>
          </cell>
          <cell r="AC410" t="e">
            <v>#DIV/0!</v>
          </cell>
          <cell r="AD410" t="e">
            <v>#DIV/0!</v>
          </cell>
          <cell r="AE410" t="e">
            <v>#DIV/0!</v>
          </cell>
          <cell r="AF410" t="e">
            <v>#DIV/0!</v>
          </cell>
          <cell r="AG410" t="e">
            <v>#DIV/0!</v>
          </cell>
          <cell r="AH410" t="e">
            <v>#DIV/0!</v>
          </cell>
          <cell r="AI410" t="e">
            <v>#DIV/0!</v>
          </cell>
          <cell r="AJ410" t="e">
            <v>#DIV/0!</v>
          </cell>
          <cell r="AK410" t="e">
            <v>#DIV/0!</v>
          </cell>
          <cell r="AL410" t="e">
            <v>#DIV/0!</v>
          </cell>
          <cell r="AM410" t="e">
            <v>#DIV/0!</v>
          </cell>
          <cell r="AN410" t="e">
            <v>#DIV/0!</v>
          </cell>
          <cell r="AO410" t="e">
            <v>#DIV/0!</v>
          </cell>
          <cell r="AP410" t="e">
            <v>#DIV/0!</v>
          </cell>
          <cell r="AQ410" t="e">
            <v>#DIV/0!</v>
          </cell>
          <cell r="AR410" t="e">
            <v>#DIV/0!</v>
          </cell>
          <cell r="AS410" t="e">
            <v>#DIV/0!</v>
          </cell>
          <cell r="AT410" t="e">
            <v>#DIV/0!</v>
          </cell>
          <cell r="AU410" t="e">
            <v>#DIV/0!</v>
          </cell>
          <cell r="AV410" t="e">
            <v>#DIV/0!</v>
          </cell>
          <cell r="AW410" t="e">
            <v>#DIV/0!</v>
          </cell>
          <cell r="AX410" t="e">
            <v>#DIV/0!</v>
          </cell>
          <cell r="AY410" t="e">
            <v>#DIV/0!</v>
          </cell>
          <cell r="AZ410" t="e">
            <v>#DIV/0!</v>
          </cell>
          <cell r="BA410" t="e">
            <v>#DIV/0!</v>
          </cell>
          <cell r="BB410" t="e">
            <v>#DIV/0!</v>
          </cell>
          <cell r="BC410" t="e">
            <v>#DIV/0!</v>
          </cell>
          <cell r="BD410" t="e">
            <v>#DIV/0!</v>
          </cell>
          <cell r="BE410" t="e">
            <v>#DIV/0!</v>
          </cell>
          <cell r="BF410" t="e">
            <v>#DIV/0!</v>
          </cell>
          <cell r="BG410" t="e">
            <v>#DIV/0!</v>
          </cell>
          <cell r="BH410" t="e">
            <v>#DIV/0!</v>
          </cell>
          <cell r="BI410">
            <v>1</v>
          </cell>
          <cell r="BJ410" t="e">
            <v>#DIV/0!</v>
          </cell>
          <cell r="BK410">
            <v>1</v>
          </cell>
          <cell r="BL410">
            <v>1</v>
          </cell>
          <cell r="BM410">
            <v>1</v>
          </cell>
          <cell r="BN410" t="e">
            <v>#DIV/0!</v>
          </cell>
          <cell r="BO410" t="e">
            <v>#DIV/0!</v>
          </cell>
          <cell r="BP410" t="e">
            <v>#DIV/0!</v>
          </cell>
          <cell r="BQ410" t="e">
            <v>#DIV/0!</v>
          </cell>
          <cell r="BR410" t="e">
            <v>#DIV/0!</v>
          </cell>
          <cell r="BS410" t="e">
            <v>#DIV/0!</v>
          </cell>
          <cell r="BT410" t="e">
            <v>#DIV/0!</v>
          </cell>
          <cell r="BU410">
            <v>1</v>
          </cell>
          <cell r="BV410">
            <v>1</v>
          </cell>
          <cell r="BW410">
            <v>1</v>
          </cell>
          <cell r="BX410">
            <v>1</v>
          </cell>
          <cell r="BY410">
            <v>1</v>
          </cell>
          <cell r="BZ410" t="e">
            <v>#DIV/0!</v>
          </cell>
          <cell r="CA410" t="e">
            <v>#DIV/0!</v>
          </cell>
          <cell r="CB410" t="e">
            <v>#DIV/0!</v>
          </cell>
          <cell r="CC410" t="e">
            <v>#DIV/0!</v>
          </cell>
          <cell r="CD410" t="e">
            <v>#DIV/0!</v>
          </cell>
          <cell r="CE410">
            <v>1</v>
          </cell>
          <cell r="CF410">
            <v>1</v>
          </cell>
          <cell r="CG410">
            <v>1</v>
          </cell>
          <cell r="CH410">
            <v>1</v>
          </cell>
          <cell r="CI410">
            <v>1</v>
          </cell>
          <cell r="CJ410">
            <v>1</v>
          </cell>
          <cell r="CK410">
            <v>1</v>
          </cell>
          <cell r="CL410" t="e">
            <v>#DIV/0!</v>
          </cell>
          <cell r="CM410" t="e">
            <v>#DIV/0!</v>
          </cell>
          <cell r="CN410" t="e">
            <v>#DIV/0!</v>
          </cell>
          <cell r="CO410" t="e">
            <v>#DIV/0!</v>
          </cell>
          <cell r="CP410" t="e">
            <v>#DIV/0!</v>
          </cell>
          <cell r="CQ410">
            <v>1</v>
          </cell>
          <cell r="CR410">
            <v>1</v>
          </cell>
          <cell r="CS410">
            <v>1</v>
          </cell>
          <cell r="CT410">
            <v>1</v>
          </cell>
          <cell r="CU410">
            <v>1</v>
          </cell>
          <cell r="CV410">
            <v>1</v>
          </cell>
          <cell r="CW410">
            <v>1</v>
          </cell>
          <cell r="CX410" t="e">
            <v>#DIV/0!</v>
          </cell>
          <cell r="CY410" t="e">
            <v>#DIV/0!</v>
          </cell>
          <cell r="CZ410" t="e">
            <v>#DIV/0!</v>
          </cell>
          <cell r="DA410" t="e">
            <v>#DIV/0!</v>
          </cell>
          <cell r="DB410" t="e">
            <v>#DIV/0!</v>
          </cell>
          <cell r="DC410" t="e">
            <v>#DIV/0!</v>
          </cell>
          <cell r="DD410" t="e">
            <v>#DIV/0!</v>
          </cell>
          <cell r="DE410" t="e">
            <v>#DIV/0!</v>
          </cell>
          <cell r="DF410" t="e">
            <v>#DIV/0!</v>
          </cell>
          <cell r="DG410" t="e">
            <v>#DIV/0!</v>
          </cell>
          <cell r="DH410" t="e">
            <v>#DIV/0!</v>
          </cell>
          <cell r="DI410" t="e">
            <v>#DIV/0!</v>
          </cell>
          <cell r="DJ410" t="e">
            <v>#DIV/0!</v>
          </cell>
          <cell r="DK410" t="e">
            <v>#DIV/0!</v>
          </cell>
          <cell r="DL410" t="e">
            <v>#DIV/0!</v>
          </cell>
          <cell r="DM410" t="e">
            <v>#DIV/0!</v>
          </cell>
          <cell r="DN410" t="e">
            <v>#DIV/0!</v>
          </cell>
          <cell r="DO410" t="e">
            <v>#DIV/0!</v>
          </cell>
          <cell r="DP410" t="e">
            <v>#DIV/0!</v>
          </cell>
          <cell r="DQ410" t="e">
            <v>#DIV/0!</v>
          </cell>
          <cell r="DR410" t="e">
            <v>#DIV/0!</v>
          </cell>
          <cell r="DS410" t="e">
            <v>#DIV/0!</v>
          </cell>
          <cell r="DT410" t="e">
            <v>#DIV/0!</v>
          </cell>
          <cell r="DU410" t="e">
            <v>#DIV/0!</v>
          </cell>
        </row>
        <row r="411">
          <cell r="A411" t="str">
            <v>CE-ESTERO-211</v>
          </cell>
          <cell r="B411" t="str">
            <v>CE</v>
          </cell>
          <cell r="C411" t="str">
            <v>ESTERO</v>
          </cell>
          <cell r="D411">
            <v>211</v>
          </cell>
          <cell r="E411" t="str">
            <v>Costi di divisione</v>
          </cell>
          <cell r="F411">
            <v>-0.24084800000000001</v>
          </cell>
          <cell r="G411">
            <v>-0.44380999999999998</v>
          </cell>
          <cell r="H411">
            <v>-0.685701</v>
          </cell>
          <cell r="I411">
            <v>-0.9503339999999999</v>
          </cell>
          <cell r="R411">
            <v>-0.24084800000000001</v>
          </cell>
          <cell r="S411">
            <v>-0.20296199999999998</v>
          </cell>
          <cell r="T411">
            <v>-0.24189100000000002</v>
          </cell>
          <cell r="U411">
            <v>-0.2646329999999999</v>
          </cell>
          <cell r="V411">
            <v>0.9503339999999999</v>
          </cell>
          <cell r="W411">
            <v>0</v>
          </cell>
          <cell r="X411">
            <v>0</v>
          </cell>
          <cell r="Y411">
            <v>0</v>
          </cell>
          <cell r="Z411">
            <v>0</v>
          </cell>
          <cell r="AA411">
            <v>0</v>
          </cell>
          <cell r="AB411">
            <v>0</v>
          </cell>
          <cell r="AC411">
            <v>0</v>
          </cell>
          <cell r="AD411">
            <v>-0.25889999999999996</v>
          </cell>
          <cell r="AE411">
            <v>-0.53370000000000006</v>
          </cell>
          <cell r="AF411">
            <v>-0.8042999999999999</v>
          </cell>
          <cell r="AG411">
            <v>-1.0697999999999999</v>
          </cell>
          <cell r="AH411">
            <v>-1.3439000000000001</v>
          </cell>
          <cell r="AI411">
            <v>-1.6091</v>
          </cell>
          <cell r="AJ411">
            <v>-1.8775999999999999</v>
          </cell>
          <cell r="AK411">
            <v>-2.0522</v>
          </cell>
          <cell r="AL411">
            <v>-2.3273999999999999</v>
          </cell>
          <cell r="AM411">
            <v>-2.6028000000000002</v>
          </cell>
          <cell r="AN411">
            <v>-2.8690000000000002</v>
          </cell>
          <cell r="AO411">
            <v>-3.0973000000000002</v>
          </cell>
          <cell r="AP411">
            <v>-0.25889999999999996</v>
          </cell>
          <cell r="AQ411">
            <v>-0.2748000000000001</v>
          </cell>
          <cell r="AR411">
            <v>-0.27059999999999984</v>
          </cell>
          <cell r="AS411">
            <v>-0.26549999999999996</v>
          </cell>
          <cell r="AT411">
            <v>-0.27410000000000023</v>
          </cell>
          <cell r="AU411">
            <v>-0.26519999999999988</v>
          </cell>
          <cell r="AV411">
            <v>-0.26849999999999996</v>
          </cell>
          <cell r="AW411">
            <v>-0.17460000000000009</v>
          </cell>
          <cell r="AX411">
            <v>-0.27519999999999989</v>
          </cell>
          <cell r="AY411">
            <v>-0.27540000000000031</v>
          </cell>
          <cell r="AZ411">
            <v>-0.26619999999999999</v>
          </cell>
          <cell r="BA411">
            <v>-0.22829999999999995</v>
          </cell>
          <cell r="BB411">
            <v>-9.5377000000000003E-2</v>
          </cell>
          <cell r="BC411">
            <v>-0.20288500000000001</v>
          </cell>
          <cell r="BD411">
            <v>-0.27476899999999999</v>
          </cell>
          <cell r="BE411">
            <v>-0.34828999999999999</v>
          </cell>
          <cell r="BF411">
            <v>-0.49109999999999998</v>
          </cell>
          <cell r="BG411">
            <v>-0.57732399999999995</v>
          </cell>
          <cell r="BH411">
            <v>-0.71077100000000004</v>
          </cell>
          <cell r="BI411">
            <v>-0.81474599999999997</v>
          </cell>
          <cell r="BJ411">
            <v>-0.96309999999999996</v>
          </cell>
          <cell r="BK411">
            <v>-1.1175999999999999</v>
          </cell>
          <cell r="BL411">
            <v>-1.293641</v>
          </cell>
          <cell r="BM411">
            <v>-1.4450430000000001</v>
          </cell>
          <cell r="BN411">
            <v>-9.5377000000000003E-2</v>
          </cell>
          <cell r="BO411">
            <v>-0.10750800000000001</v>
          </cell>
          <cell r="BP411">
            <v>-7.1883999999999976E-2</v>
          </cell>
          <cell r="BQ411">
            <v>-7.3521000000000003E-2</v>
          </cell>
          <cell r="BR411">
            <v>-0.14280999999999999</v>
          </cell>
          <cell r="BS411">
            <v>-8.6223999999999967E-2</v>
          </cell>
          <cell r="BT411">
            <v>-0.13344700000000009</v>
          </cell>
          <cell r="BU411">
            <v>-0.10397499999999993</v>
          </cell>
          <cell r="BV411">
            <v>-0.14835399999999999</v>
          </cell>
          <cell r="BW411">
            <v>-0.15449999999999997</v>
          </cell>
          <cell r="BX411">
            <v>-0.17604100000000011</v>
          </cell>
          <cell r="BY411">
            <v>-0.15140200000000004</v>
          </cell>
          <cell r="CD411">
            <v>-0.42609999999999998</v>
          </cell>
          <cell r="CE411">
            <v>-0.52580300000000002</v>
          </cell>
          <cell r="CF411">
            <v>-0.62315200000000004</v>
          </cell>
          <cell r="CG411">
            <v>-0.69949700000000004</v>
          </cell>
          <cell r="CH411">
            <v>-0.79769299999999999</v>
          </cell>
          <cell r="CI411">
            <v>-0.90004399999999996</v>
          </cell>
          <cell r="CJ411">
            <v>-0.99974099999999999</v>
          </cell>
          <cell r="CK411">
            <v>-1.0913060000000001</v>
          </cell>
          <cell r="CL411">
            <v>0</v>
          </cell>
          <cell r="CM411">
            <v>0</v>
          </cell>
          <cell r="CN411">
            <v>0</v>
          </cell>
          <cell r="CO411">
            <v>0</v>
          </cell>
          <cell r="CP411">
            <v>-0.42609999999999998</v>
          </cell>
          <cell r="CQ411">
            <v>-9.9703000000000042E-2</v>
          </cell>
          <cell r="CR411">
            <v>-9.7349000000000019E-2</v>
          </cell>
          <cell r="CS411">
            <v>-7.6344999999999996E-2</v>
          </cell>
          <cell r="CT411">
            <v>-9.819599999999995E-2</v>
          </cell>
          <cell r="CU411">
            <v>-0.10235099999999997</v>
          </cell>
          <cell r="CV411">
            <v>-9.9697000000000036E-2</v>
          </cell>
          <cell r="CW411">
            <v>-9.1565000000000119E-2</v>
          </cell>
          <cell r="DJ411">
            <v>0</v>
          </cell>
          <cell r="DK411">
            <v>0</v>
          </cell>
          <cell r="DL411">
            <v>0</v>
          </cell>
          <cell r="DM411">
            <v>0</v>
          </cell>
          <cell r="DN411">
            <v>0</v>
          </cell>
          <cell r="DO411">
            <v>0</v>
          </cell>
          <cell r="DP411">
            <v>0</v>
          </cell>
          <cell r="DQ411">
            <v>0</v>
          </cell>
          <cell r="DR411">
            <v>0</v>
          </cell>
          <cell r="DS411">
            <v>0</v>
          </cell>
          <cell r="DT411">
            <v>0</v>
          </cell>
          <cell r="DU411">
            <v>0</v>
          </cell>
        </row>
        <row r="412">
          <cell r="A412" t="str">
            <v>CE-ESTERO-212</v>
          </cell>
          <cell r="B412" t="str">
            <v>CE</v>
          </cell>
          <cell r="C412" t="str">
            <v>ESTERO</v>
          </cell>
          <cell r="D412">
            <v>212</v>
          </cell>
          <cell r="E412" t="str">
            <v>Risultato di divisione</v>
          </cell>
          <cell r="F412">
            <v>-0.240845</v>
          </cell>
          <cell r="G412">
            <v>-0.44380399999999998</v>
          </cell>
          <cell r="H412">
            <v>-0.68569199999999997</v>
          </cell>
          <cell r="I412">
            <v>-0.95032199999999989</v>
          </cell>
          <cell r="J412">
            <v>0</v>
          </cell>
          <cell r="K412">
            <v>0</v>
          </cell>
          <cell r="L412">
            <v>0</v>
          </cell>
          <cell r="M412">
            <v>0</v>
          </cell>
          <cell r="N412">
            <v>0</v>
          </cell>
          <cell r="O412">
            <v>0</v>
          </cell>
          <cell r="P412">
            <v>0</v>
          </cell>
          <cell r="Q412">
            <v>0</v>
          </cell>
          <cell r="R412">
            <v>-0.240845</v>
          </cell>
          <cell r="S412">
            <v>-0.20295899999999997</v>
          </cell>
          <cell r="T412">
            <v>-0.24188800000000002</v>
          </cell>
          <cell r="U412">
            <v>-0.26462999999999992</v>
          </cell>
          <cell r="V412">
            <v>0.95032199999999989</v>
          </cell>
          <cell r="W412">
            <v>0</v>
          </cell>
          <cell r="X412">
            <v>0</v>
          </cell>
          <cell r="Y412">
            <v>0</v>
          </cell>
          <cell r="Z412">
            <v>0</v>
          </cell>
          <cell r="AA412">
            <v>0</v>
          </cell>
          <cell r="AB412">
            <v>0</v>
          </cell>
          <cell r="AC412">
            <v>0</v>
          </cell>
          <cell r="AD412">
            <v>-0.25939999999999996</v>
          </cell>
          <cell r="AE412">
            <v>-0.53460000000000008</v>
          </cell>
          <cell r="AF412">
            <v>-0.80569999999999986</v>
          </cell>
          <cell r="AG412">
            <v>-1.0715999999999999</v>
          </cell>
          <cell r="AH412">
            <v>-1.3462000000000001</v>
          </cell>
          <cell r="AI412">
            <v>-1.6117999999999999</v>
          </cell>
          <cell r="AJ412">
            <v>-1.8808</v>
          </cell>
          <cell r="AK412">
            <v>-2.0558000000000001</v>
          </cell>
          <cell r="AL412">
            <v>-2.3315000000000001</v>
          </cell>
          <cell r="AM412">
            <v>-2.6074000000000002</v>
          </cell>
          <cell r="AN412">
            <v>-2.8741000000000003</v>
          </cell>
          <cell r="AO412">
            <v>-3.1028000000000002</v>
          </cell>
          <cell r="AP412">
            <v>-0.25939999999999996</v>
          </cell>
          <cell r="AQ412">
            <v>-0.27520000000000011</v>
          </cell>
          <cell r="AR412">
            <v>-0.27109999999999984</v>
          </cell>
          <cell r="AS412">
            <v>-0.26589999999999997</v>
          </cell>
          <cell r="AT412">
            <v>-0.27460000000000023</v>
          </cell>
          <cell r="AU412">
            <v>-0.26559999999999989</v>
          </cell>
          <cell r="AV412">
            <v>-0.26899999999999996</v>
          </cell>
          <cell r="AW412">
            <v>-0.1750000000000001</v>
          </cell>
          <cell r="AX412">
            <v>-0.27569999999999989</v>
          </cell>
          <cell r="AY412">
            <v>-0.27590000000000031</v>
          </cell>
          <cell r="AZ412">
            <v>-0.26669999999999999</v>
          </cell>
          <cell r="BA412">
            <v>-0.22869999999999996</v>
          </cell>
          <cell r="BB412">
            <v>-9.5377000000000003E-2</v>
          </cell>
          <cell r="BC412">
            <v>-0.20288500000000001</v>
          </cell>
          <cell r="BD412">
            <v>-0.27476899999999999</v>
          </cell>
          <cell r="BE412">
            <v>-0.34828999999999999</v>
          </cell>
          <cell r="BF412">
            <v>-0.49109999999999998</v>
          </cell>
          <cell r="BG412">
            <v>-0.57732399999999995</v>
          </cell>
          <cell r="BH412">
            <v>-0.71077100000000004</v>
          </cell>
          <cell r="BI412">
            <v>-0.81474000000000002</v>
          </cell>
          <cell r="BJ412">
            <v>-0.96309999999999996</v>
          </cell>
          <cell r="BK412">
            <v>-1.117588</v>
          </cell>
          <cell r="BL412">
            <v>-1.2936259999999999</v>
          </cell>
          <cell r="BM412">
            <v>-1.445025</v>
          </cell>
          <cell r="BN412">
            <v>-9.5377000000000003E-2</v>
          </cell>
          <cell r="BO412">
            <v>-0.10750800000000001</v>
          </cell>
          <cell r="BP412">
            <v>-7.1883999999999976E-2</v>
          </cell>
          <cell r="BQ412">
            <v>-7.3521000000000003E-2</v>
          </cell>
          <cell r="BR412">
            <v>-0.14280999999999999</v>
          </cell>
          <cell r="BS412">
            <v>-8.6223999999999967E-2</v>
          </cell>
          <cell r="BT412">
            <v>-0.13344700000000009</v>
          </cell>
          <cell r="BU412">
            <v>-0.10396899999999992</v>
          </cell>
          <cell r="BV412">
            <v>-0.14835999999999999</v>
          </cell>
          <cell r="BW412">
            <v>-0.15448799999999996</v>
          </cell>
          <cell r="BX412">
            <v>-0.17603800000000011</v>
          </cell>
          <cell r="BY412">
            <v>-0.15139900000000003</v>
          </cell>
          <cell r="BZ412">
            <v>0</v>
          </cell>
          <cell r="CA412">
            <v>0</v>
          </cell>
          <cell r="CB412">
            <v>0</v>
          </cell>
          <cell r="CC412">
            <v>0</v>
          </cell>
          <cell r="CD412">
            <v>-0.42609999999999998</v>
          </cell>
          <cell r="CE412">
            <v>-0.52574900000000002</v>
          </cell>
          <cell r="CF412">
            <v>-0.623089</v>
          </cell>
          <cell r="CG412">
            <v>-0.69942500000000007</v>
          </cell>
          <cell r="CH412">
            <v>-0.79761199999999999</v>
          </cell>
          <cell r="CI412">
            <v>-0.89995399999999992</v>
          </cell>
          <cell r="CJ412">
            <v>-0.99964200000000003</v>
          </cell>
          <cell r="CK412">
            <v>-1.0911980000000001</v>
          </cell>
          <cell r="CL412">
            <v>0</v>
          </cell>
          <cell r="CM412">
            <v>0</v>
          </cell>
          <cell r="CN412">
            <v>0</v>
          </cell>
          <cell r="CO412">
            <v>0</v>
          </cell>
          <cell r="CP412">
            <v>-0.42609999999999998</v>
          </cell>
          <cell r="CQ412">
            <v>-9.9649000000000043E-2</v>
          </cell>
          <cell r="CR412">
            <v>-9.7340000000000024E-2</v>
          </cell>
          <cell r="CS412">
            <v>-7.6336000000000001E-2</v>
          </cell>
          <cell r="CT412">
            <v>-9.8186999999999955E-2</v>
          </cell>
          <cell r="CU412">
            <v>-0.10234199999999997</v>
          </cell>
          <cell r="CV412">
            <v>-9.968800000000004E-2</v>
          </cell>
          <cell r="CW412">
            <v>-9.1556000000000123E-2</v>
          </cell>
          <cell r="CX412">
            <v>0</v>
          </cell>
          <cell r="CY412">
            <v>0</v>
          </cell>
          <cell r="CZ412">
            <v>0</v>
          </cell>
          <cell r="DA412">
            <v>0</v>
          </cell>
          <cell r="DB412">
            <v>0</v>
          </cell>
          <cell r="DC412">
            <v>0</v>
          </cell>
          <cell r="DD412">
            <v>0</v>
          </cell>
          <cell r="DE412">
            <v>0</v>
          </cell>
          <cell r="DF412">
            <v>0</v>
          </cell>
          <cell r="DG412">
            <v>0</v>
          </cell>
          <cell r="DH412">
            <v>-6.2600000000000003E-2</v>
          </cell>
          <cell r="DI412">
            <v>-0.12709999999999999</v>
          </cell>
          <cell r="DJ412">
            <v>0</v>
          </cell>
          <cell r="DK412">
            <v>0</v>
          </cell>
          <cell r="DL412">
            <v>0</v>
          </cell>
          <cell r="DM412">
            <v>0</v>
          </cell>
          <cell r="DN412">
            <v>0</v>
          </cell>
          <cell r="DO412">
            <v>0</v>
          </cell>
          <cell r="DP412">
            <v>0</v>
          </cell>
          <cell r="DQ412">
            <v>0</v>
          </cell>
          <cell r="DR412">
            <v>0</v>
          </cell>
          <cell r="DS412">
            <v>0</v>
          </cell>
          <cell r="DT412">
            <v>-6.2600000000000003E-2</v>
          </cell>
          <cell r="DU412">
            <v>-6.4500000000000002E-2</v>
          </cell>
          <cell r="DV412">
            <v>0</v>
          </cell>
          <cell r="DW412">
            <v>0</v>
          </cell>
          <cell r="DX412">
            <v>0</v>
          </cell>
          <cell r="DY412">
            <v>0</v>
          </cell>
        </row>
        <row r="413">
          <cell r="A413" t="str">
            <v>CE-ESTERO-213</v>
          </cell>
          <cell r="B413" t="str">
            <v>CE</v>
          </cell>
          <cell r="C413" t="str">
            <v>ESTERO</v>
          </cell>
          <cell r="D413">
            <v>213</v>
          </cell>
          <cell r="E413" t="str">
            <v>RD %</v>
          </cell>
          <cell r="F413">
            <v>-80281.666666666672</v>
          </cell>
          <cell r="G413">
            <v>-73967.333333333328</v>
          </cell>
          <cell r="H413">
            <v>-76188.000000000015</v>
          </cell>
          <cell r="I413">
            <v>-79193.499999999985</v>
          </cell>
          <cell r="J413" t="e">
            <v>#DIV/0!</v>
          </cell>
          <cell r="K413" t="e">
            <v>#DIV/0!</v>
          </cell>
          <cell r="L413" t="e">
            <v>#DIV/0!</v>
          </cell>
          <cell r="M413" t="e">
            <v>#DIV/0!</v>
          </cell>
          <cell r="N413" t="e">
            <v>#DIV/0!</v>
          </cell>
          <cell r="O413" t="e">
            <v>#DIV/0!</v>
          </cell>
          <cell r="P413" t="e">
            <v>#DIV/0!</v>
          </cell>
          <cell r="Q413" t="e">
            <v>#DIV/0!</v>
          </cell>
          <cell r="R413">
            <v>-80281.666666666672</v>
          </cell>
          <cell r="S413">
            <v>-67652.999999999985</v>
          </cell>
          <cell r="T413">
            <v>-80629.333333333387</v>
          </cell>
          <cell r="U413">
            <v>-88209.999999999927</v>
          </cell>
          <cell r="V413">
            <v>-79193.499999999985</v>
          </cell>
          <cell r="W413" t="e">
            <v>#DIV/0!</v>
          </cell>
          <cell r="X413" t="e">
            <v>#DIV/0!</v>
          </cell>
          <cell r="Y413" t="e">
            <v>#DIV/0!</v>
          </cell>
          <cell r="Z413" t="e">
            <v>#DIV/0!</v>
          </cell>
          <cell r="AA413" t="e">
            <v>#DIV/0!</v>
          </cell>
          <cell r="AB413" t="e">
            <v>#DIV/0!</v>
          </cell>
          <cell r="AC413" t="e">
            <v>#DIV/0!</v>
          </cell>
          <cell r="AD413" t="e">
            <v>#DIV/0!</v>
          </cell>
          <cell r="AE413" t="e">
            <v>#DIV/0!</v>
          </cell>
          <cell r="AF413" t="e">
            <v>#DIV/0!</v>
          </cell>
          <cell r="AG413" t="e">
            <v>#DIV/0!</v>
          </cell>
          <cell r="AH413" t="e">
            <v>#DIV/0!</v>
          </cell>
          <cell r="AI413" t="e">
            <v>#DIV/0!</v>
          </cell>
          <cell r="AJ413" t="e">
            <v>#DIV/0!</v>
          </cell>
          <cell r="AK413" t="e">
            <v>#DIV/0!</v>
          </cell>
          <cell r="AL413" t="e">
            <v>#DIV/0!</v>
          </cell>
          <cell r="AM413" t="e">
            <v>#DIV/0!</v>
          </cell>
          <cell r="AN413" t="e">
            <v>#DIV/0!</v>
          </cell>
          <cell r="AO413" t="e">
            <v>#DIV/0!</v>
          </cell>
          <cell r="AP413" t="e">
            <v>#DIV/0!</v>
          </cell>
          <cell r="AQ413" t="e">
            <v>#DIV/0!</v>
          </cell>
          <cell r="AR413" t="e">
            <v>#DIV/0!</v>
          </cell>
          <cell r="AS413" t="e">
            <v>#DIV/0!</v>
          </cell>
          <cell r="AT413" t="e">
            <v>#DIV/0!</v>
          </cell>
          <cell r="AU413" t="e">
            <v>#DIV/0!</v>
          </cell>
          <cell r="AV413" t="e">
            <v>#DIV/0!</v>
          </cell>
          <cell r="AW413" t="e">
            <v>#DIV/0!</v>
          </cell>
          <cell r="AX413" t="e">
            <v>#DIV/0!</v>
          </cell>
          <cell r="AY413" t="e">
            <v>#DIV/0!</v>
          </cell>
          <cell r="AZ413" t="e">
            <v>#DIV/0!</v>
          </cell>
          <cell r="BA413" t="e">
            <v>#DIV/0!</v>
          </cell>
          <cell r="BB413" t="e">
            <v>#DIV/0!</v>
          </cell>
          <cell r="BC413" t="e">
            <v>#DIV/0!</v>
          </cell>
          <cell r="BD413" t="e">
            <v>#DIV/0!</v>
          </cell>
          <cell r="BE413" t="e">
            <v>#DIV/0!</v>
          </cell>
          <cell r="BF413" t="e">
            <v>#DIV/0!</v>
          </cell>
          <cell r="BG413" t="e">
            <v>#DIV/0!</v>
          </cell>
          <cell r="BH413" t="e">
            <v>#DIV/0!</v>
          </cell>
          <cell r="BI413">
            <v>-135790</v>
          </cell>
          <cell r="BJ413" t="e">
            <v>#DIV/0!</v>
          </cell>
          <cell r="BK413">
            <v>-93132.333333333328</v>
          </cell>
          <cell r="BL413">
            <v>-86241.733333333323</v>
          </cell>
          <cell r="BM413">
            <v>-80279.166666666686</v>
          </cell>
          <cell r="BN413" t="e">
            <v>#DIV/0!</v>
          </cell>
          <cell r="BO413" t="e">
            <v>#DIV/0!</v>
          </cell>
          <cell r="BP413" t="e">
            <v>#DIV/0!</v>
          </cell>
          <cell r="BQ413" t="e">
            <v>#DIV/0!</v>
          </cell>
          <cell r="BR413" t="e">
            <v>#DIV/0!</v>
          </cell>
          <cell r="BS413" t="e">
            <v>#DIV/0!</v>
          </cell>
          <cell r="BT413" t="e">
            <v>#DIV/0!</v>
          </cell>
          <cell r="BU413">
            <v>-17328.166666666653</v>
          </cell>
          <cell r="BV413">
            <v>24726.666666666664</v>
          </cell>
          <cell r="BW413">
            <v>-12873.999999999996</v>
          </cell>
          <cell r="BX413">
            <v>-58679.333333333372</v>
          </cell>
          <cell r="BY413">
            <v>-50466.333333333401</v>
          </cell>
          <cell r="BZ413" t="e">
            <v>#DIV/0!</v>
          </cell>
          <cell r="CA413" t="e">
            <v>#DIV/0!</v>
          </cell>
          <cell r="CB413" t="e">
            <v>#DIV/0!</v>
          </cell>
          <cell r="CC413" t="e">
            <v>#DIV/0!</v>
          </cell>
          <cell r="CD413" t="e">
            <v>#DIV/0!</v>
          </cell>
          <cell r="CE413">
            <v>-9736.0925925925931</v>
          </cell>
          <cell r="CF413">
            <v>-9890.3015873015866</v>
          </cell>
          <cell r="CG413">
            <v>-9714.2361111111113</v>
          </cell>
          <cell r="CH413">
            <v>-9847.0617283950614</v>
          </cell>
          <cell r="CI413">
            <v>-9999.4888888888872</v>
          </cell>
          <cell r="CJ413">
            <v>-10097.39393939394</v>
          </cell>
          <cell r="CK413">
            <v>-10103.685185185186</v>
          </cell>
          <cell r="CL413" t="e">
            <v>#DIV/0!</v>
          </cell>
          <cell r="CM413" t="e">
            <v>#DIV/0!</v>
          </cell>
          <cell r="CN413" t="e">
            <v>#DIV/0!</v>
          </cell>
          <cell r="CO413" t="e">
            <v>#DIV/0!</v>
          </cell>
          <cell r="CP413" t="e">
            <v>#DIV/0!</v>
          </cell>
          <cell r="CQ413">
            <v>-1845.3518518518526</v>
          </cell>
          <cell r="CR413">
            <v>-10815.555555555557</v>
          </cell>
          <cell r="CS413">
            <v>-8481.7777777777756</v>
          </cell>
          <cell r="CT413">
            <v>-10909.666666666659</v>
          </cell>
          <cell r="CU413">
            <v>-11371.333333333328</v>
          </cell>
          <cell r="CV413">
            <v>-11076.444444444463</v>
          </cell>
          <cell r="CW413">
            <v>-10172.8888888889</v>
          </cell>
          <cell r="CX413" t="e">
            <v>#DIV/0!</v>
          </cell>
          <cell r="CY413" t="e">
            <v>#DIV/0!</v>
          </cell>
          <cell r="CZ413" t="e">
            <v>#DIV/0!</v>
          </cell>
          <cell r="DA413" t="e">
            <v>#DIV/0!</v>
          </cell>
          <cell r="DB413" t="e">
            <v>#DIV/0!</v>
          </cell>
          <cell r="DC413" t="e">
            <v>#DIV/0!</v>
          </cell>
          <cell r="DD413" t="e">
            <v>#DIV/0!</v>
          </cell>
          <cell r="DE413" t="e">
            <v>#DIV/0!</v>
          </cell>
          <cell r="DF413" t="e">
            <v>#DIV/0!</v>
          </cell>
          <cell r="DG413" t="e">
            <v>#DIV/0!</v>
          </cell>
          <cell r="DH413" t="e">
            <v>#DIV/0!</v>
          </cell>
          <cell r="DI413" t="e">
            <v>#DIV/0!</v>
          </cell>
          <cell r="DJ413" t="e">
            <v>#DIV/0!</v>
          </cell>
          <cell r="DK413" t="e">
            <v>#DIV/0!</v>
          </cell>
          <cell r="DL413" t="e">
            <v>#DIV/0!</v>
          </cell>
          <cell r="DM413" t="e">
            <v>#DIV/0!</v>
          </cell>
          <cell r="DN413" t="e">
            <v>#DIV/0!</v>
          </cell>
          <cell r="DO413" t="e">
            <v>#DIV/0!</v>
          </cell>
          <cell r="DP413" t="e">
            <v>#DIV/0!</v>
          </cell>
          <cell r="DQ413" t="e">
            <v>#DIV/0!</v>
          </cell>
          <cell r="DR413" t="e">
            <v>#DIV/0!</v>
          </cell>
          <cell r="DS413" t="e">
            <v>#DIV/0!</v>
          </cell>
          <cell r="DT413" t="e">
            <v>#DIV/0!</v>
          </cell>
          <cell r="DU413" t="e">
            <v>#DIV/0!</v>
          </cell>
          <cell r="DV413" t="e">
            <v>#DIV/0!</v>
          </cell>
          <cell r="DW413" t="e">
            <v>#DIV/0!</v>
          </cell>
          <cell r="DX413" t="e">
            <v>#DIV/0!</v>
          </cell>
          <cell r="DY413" t="e">
            <v>#DIV/0!</v>
          </cell>
        </row>
        <row r="414">
          <cell r="A414" t="str">
            <v>CE-ESTERO-220</v>
          </cell>
          <cell r="B414" t="str">
            <v>CE</v>
          </cell>
          <cell r="C414" t="str">
            <v>ESTERO</v>
          </cell>
          <cell r="D414">
            <v>220</v>
          </cell>
          <cell r="E414" t="str">
            <v>Spese Generali</v>
          </cell>
          <cell r="F414">
            <v>-2.1049999999999999E-2</v>
          </cell>
          <cell r="G414">
            <v>-3.1925999999999996E-2</v>
          </cell>
          <cell r="H414">
            <v>-4.0189999999999997E-2</v>
          </cell>
          <cell r="I414">
            <v>-6.1319000000000005E-2</v>
          </cell>
          <cell r="R414">
            <v>-2.1049999999999999E-2</v>
          </cell>
          <cell r="S414">
            <v>-1.0875999999999997E-2</v>
          </cell>
          <cell r="T414">
            <v>-8.2640000000000005E-3</v>
          </cell>
          <cell r="U414">
            <v>-2.1129000000000009E-2</v>
          </cell>
          <cell r="V414">
            <v>6.1319000000000005E-2</v>
          </cell>
          <cell r="W414">
            <v>0</v>
          </cell>
          <cell r="X414">
            <v>0</v>
          </cell>
          <cell r="Y414">
            <v>0</v>
          </cell>
          <cell r="Z414">
            <v>0</v>
          </cell>
          <cell r="AA414">
            <v>0</v>
          </cell>
          <cell r="AB414">
            <v>0</v>
          </cell>
          <cell r="AC414">
            <v>0</v>
          </cell>
          <cell r="AD414">
            <v>-2.3800000000000002E-2</v>
          </cell>
          <cell r="AE414">
            <v>-3.9799999999999995E-2</v>
          </cell>
          <cell r="AF414">
            <v>-5.5399999999999998E-2</v>
          </cell>
          <cell r="AG414">
            <v>-8.2500000000000004E-2</v>
          </cell>
          <cell r="AH414">
            <v>-9.8400000000000001E-2</v>
          </cell>
          <cell r="AI414">
            <v>-0.1157</v>
          </cell>
          <cell r="AJ414">
            <v>-0.14369999999999999</v>
          </cell>
          <cell r="AK414">
            <v>-0.157</v>
          </cell>
          <cell r="AL414">
            <v>-0.17419999999999999</v>
          </cell>
          <cell r="AM414">
            <v>-0.20730000000000001</v>
          </cell>
          <cell r="AN414">
            <v>-0.22519999999999998</v>
          </cell>
          <cell r="AO414">
            <v>-0.2422</v>
          </cell>
          <cell r="AP414">
            <v>-2.3800000000000002E-2</v>
          </cell>
          <cell r="AQ414">
            <v>-1.5999999999999993E-2</v>
          </cell>
          <cell r="AR414">
            <v>-1.5600000000000003E-2</v>
          </cell>
          <cell r="AS414">
            <v>-2.7100000000000006E-2</v>
          </cell>
          <cell r="AT414">
            <v>-1.5899999999999997E-2</v>
          </cell>
          <cell r="AU414">
            <v>-1.7299999999999996E-2</v>
          </cell>
          <cell r="AV414">
            <v>-2.7999999999999997E-2</v>
          </cell>
          <cell r="AW414">
            <v>-1.3300000000000006E-2</v>
          </cell>
          <cell r="AX414">
            <v>-1.7199999999999993E-2</v>
          </cell>
          <cell r="AY414">
            <v>-3.3100000000000018E-2</v>
          </cell>
          <cell r="AZ414">
            <v>-1.7899999999999971E-2</v>
          </cell>
          <cell r="BA414">
            <v>-1.7000000000000015E-2</v>
          </cell>
          <cell r="BB414">
            <v>-7.9723000000000002E-2</v>
          </cell>
          <cell r="BC414">
            <v>-0.15975300000000001</v>
          </cell>
          <cell r="BD414">
            <v>-0.240894</v>
          </cell>
          <cell r="BE414">
            <v>-0.31627100000000002</v>
          </cell>
          <cell r="BF414">
            <v>-0.41710000000000003</v>
          </cell>
          <cell r="BG414">
            <v>-0.51245099999999999</v>
          </cell>
          <cell r="BH414">
            <v>-0.61937299999999995</v>
          </cell>
          <cell r="BI414">
            <v>-0.68931299999999995</v>
          </cell>
          <cell r="BJ414">
            <v>-0.78769999999999996</v>
          </cell>
          <cell r="BK414">
            <v>-0.88600000000000001</v>
          </cell>
          <cell r="BL414">
            <v>-1.0038039999999999</v>
          </cell>
          <cell r="BM414">
            <v>-1.0836589999999999</v>
          </cell>
          <cell r="BN414">
            <v>-7.9723000000000002E-2</v>
          </cell>
          <cell r="BO414">
            <v>-8.0030000000000004E-2</v>
          </cell>
          <cell r="BP414">
            <v>-8.1140999999999991E-2</v>
          </cell>
          <cell r="BQ414">
            <v>-7.5377000000000027E-2</v>
          </cell>
          <cell r="BR414">
            <v>-0.100829</v>
          </cell>
          <cell r="BS414">
            <v>-9.5350999999999964E-2</v>
          </cell>
          <cell r="BT414">
            <v>-0.10692199999999996</v>
          </cell>
          <cell r="BU414">
            <v>-6.9940000000000002E-2</v>
          </cell>
          <cell r="BV414">
            <v>-9.8387000000000002E-2</v>
          </cell>
          <cell r="BW414">
            <v>-9.8300000000000054E-2</v>
          </cell>
          <cell r="BX414">
            <v>-0.11780399999999991</v>
          </cell>
          <cell r="BY414">
            <v>-7.9855000000000009E-2</v>
          </cell>
          <cell r="BZ414">
            <v>-0.1389</v>
          </cell>
          <cell r="CA414">
            <v>-0.28710000000000002</v>
          </cell>
          <cell r="CB414">
            <v>-0.47089999999999999</v>
          </cell>
          <cell r="CC414">
            <v>-0.64480000000000004</v>
          </cell>
          <cell r="CD414">
            <v>-0.41949999999999998</v>
          </cell>
          <cell r="CE414">
            <v>-0.50723399999999996</v>
          </cell>
          <cell r="CF414">
            <v>-0.59294000000000002</v>
          </cell>
          <cell r="CG414">
            <v>-0.65942599999999996</v>
          </cell>
          <cell r="CH414">
            <v>-0.74739</v>
          </cell>
          <cell r="CI414">
            <v>-0.84206400000000003</v>
          </cell>
          <cell r="CJ414">
            <v>-0.93424099999999999</v>
          </cell>
          <cell r="CK414">
            <v>-1.019352</v>
          </cell>
          <cell r="CL414">
            <v>-0.1389</v>
          </cell>
          <cell r="CM414">
            <v>-0.14820000000000003</v>
          </cell>
          <cell r="CN414">
            <v>-0.18379999999999996</v>
          </cell>
          <cell r="CO414">
            <v>-0.17390000000000005</v>
          </cell>
          <cell r="CP414">
            <v>0.22530000000000006</v>
          </cell>
          <cell r="CQ414">
            <v>-8.7733999999999979E-2</v>
          </cell>
          <cell r="CR414">
            <v>-8.570600000000006E-2</v>
          </cell>
          <cell r="CS414">
            <v>-6.6485999999999934E-2</v>
          </cell>
          <cell r="CT414">
            <v>-8.7964000000000042E-2</v>
          </cell>
          <cell r="CU414">
            <v>-9.4674000000000036E-2</v>
          </cell>
          <cell r="CV414">
            <v>-9.2176999999999953E-2</v>
          </cell>
          <cell r="CW414">
            <v>-8.5111000000000048E-2</v>
          </cell>
          <cell r="CX414">
            <v>0</v>
          </cell>
          <cell r="CY414">
            <v>0</v>
          </cell>
          <cell r="CZ414">
            <v>0</v>
          </cell>
          <cell r="DA414">
            <v>0</v>
          </cell>
          <cell r="DB414">
            <v>0</v>
          </cell>
          <cell r="DC414">
            <v>0</v>
          </cell>
          <cell r="DD414">
            <v>0</v>
          </cell>
          <cell r="DE414">
            <v>0</v>
          </cell>
          <cell r="DF414">
            <v>-0.4647</v>
          </cell>
          <cell r="DG414">
            <v>-0.63800000000000001</v>
          </cell>
          <cell r="DH414">
            <v>-0.78669999999999995</v>
          </cell>
          <cell r="DI414">
            <v>-0.78669999999999995</v>
          </cell>
          <cell r="DJ414">
            <v>0</v>
          </cell>
          <cell r="DK414">
            <v>0</v>
          </cell>
          <cell r="DL414">
            <v>0</v>
          </cell>
          <cell r="DM414">
            <v>0</v>
          </cell>
          <cell r="DN414">
            <v>0</v>
          </cell>
          <cell r="DO414">
            <v>0</v>
          </cell>
          <cell r="DP414">
            <v>0</v>
          </cell>
          <cell r="DQ414">
            <v>0</v>
          </cell>
          <cell r="DR414">
            <v>-0.4647</v>
          </cell>
          <cell r="DS414">
            <v>-0.17330000000000001</v>
          </cell>
          <cell r="DT414">
            <v>-0.14869999999999994</v>
          </cell>
          <cell r="DU414">
            <v>0</v>
          </cell>
        </row>
        <row r="415">
          <cell r="A415" t="str">
            <v>CE-ESTERO-230</v>
          </cell>
          <cell r="B415" t="str">
            <v>CE</v>
          </cell>
          <cell r="C415" t="str">
            <v>ESTERO</v>
          </cell>
          <cell r="D415">
            <v>230</v>
          </cell>
          <cell r="E415" t="str">
            <v>Risultato Operativo pre IAS</v>
          </cell>
          <cell r="F415">
            <v>-0.26189499999999999</v>
          </cell>
          <cell r="G415">
            <v>-0.47572999999999999</v>
          </cell>
          <cell r="H415">
            <v>-0.72588199999999992</v>
          </cell>
          <cell r="I415">
            <v>-1.0116409999999998</v>
          </cell>
          <cell r="J415">
            <v>0</v>
          </cell>
          <cell r="K415">
            <v>0</v>
          </cell>
          <cell r="L415">
            <v>0</v>
          </cell>
          <cell r="M415">
            <v>0</v>
          </cell>
          <cell r="N415">
            <v>0</v>
          </cell>
          <cell r="O415">
            <v>0</v>
          </cell>
          <cell r="P415">
            <v>0</v>
          </cell>
          <cell r="Q415">
            <v>0</v>
          </cell>
          <cell r="R415">
            <v>-0.26189499999999999</v>
          </cell>
          <cell r="S415">
            <v>-0.21383499999999997</v>
          </cell>
          <cell r="T415">
            <v>-0.25015200000000004</v>
          </cell>
          <cell r="U415">
            <v>-0.28575899999999993</v>
          </cell>
          <cell r="V415">
            <v>1.0116409999999998</v>
          </cell>
          <cell r="W415">
            <v>0</v>
          </cell>
          <cell r="X415">
            <v>0</v>
          </cell>
          <cell r="Y415">
            <v>0</v>
          </cell>
          <cell r="Z415">
            <v>0</v>
          </cell>
          <cell r="AA415">
            <v>0</v>
          </cell>
          <cell r="AB415">
            <v>0</v>
          </cell>
          <cell r="AC415">
            <v>0</v>
          </cell>
          <cell r="AD415">
            <v>-0.28319999999999995</v>
          </cell>
          <cell r="AE415">
            <v>-0.57440000000000002</v>
          </cell>
          <cell r="AF415">
            <v>-0.86109999999999987</v>
          </cell>
          <cell r="AG415">
            <v>-1.1540999999999999</v>
          </cell>
          <cell r="AH415">
            <v>-1.4446000000000001</v>
          </cell>
          <cell r="AI415">
            <v>-1.7274999999999998</v>
          </cell>
          <cell r="AJ415">
            <v>-2.0245000000000002</v>
          </cell>
          <cell r="AK415">
            <v>-2.2128000000000001</v>
          </cell>
          <cell r="AL415">
            <v>-2.5057</v>
          </cell>
          <cell r="AM415">
            <v>-2.8147000000000002</v>
          </cell>
          <cell r="AN415">
            <v>-3.0993000000000004</v>
          </cell>
          <cell r="AO415">
            <v>-3.3450000000000002</v>
          </cell>
          <cell r="AP415">
            <v>-0.28319999999999995</v>
          </cell>
          <cell r="AQ415">
            <v>-0.29120000000000013</v>
          </cell>
          <cell r="AR415">
            <v>-0.28669999999999984</v>
          </cell>
          <cell r="AS415">
            <v>-0.29299999999999998</v>
          </cell>
          <cell r="AT415">
            <v>-0.2905000000000002</v>
          </cell>
          <cell r="AU415">
            <v>-0.28289999999999987</v>
          </cell>
          <cell r="AV415">
            <v>-0.29699999999999993</v>
          </cell>
          <cell r="AW415">
            <v>-0.18830000000000011</v>
          </cell>
          <cell r="AX415">
            <v>-0.29289999999999988</v>
          </cell>
          <cell r="AY415">
            <v>-0.30900000000000033</v>
          </cell>
          <cell r="AZ415">
            <v>-0.28459999999999996</v>
          </cell>
          <cell r="BA415">
            <v>-0.24569999999999997</v>
          </cell>
          <cell r="BB415">
            <v>-0.17510000000000001</v>
          </cell>
          <cell r="BC415">
            <v>-0.36263800000000002</v>
          </cell>
          <cell r="BD415">
            <v>-0.51566299999999998</v>
          </cell>
          <cell r="BE415">
            <v>-0.66456099999999996</v>
          </cell>
          <cell r="BF415">
            <v>-0.90820000000000001</v>
          </cell>
          <cell r="BG415">
            <v>-1.0897749999999999</v>
          </cell>
          <cell r="BH415">
            <v>-1.330144</v>
          </cell>
          <cell r="BI415">
            <v>-1.5040529999999999</v>
          </cell>
          <cell r="BJ415">
            <v>-1.7507999999999999</v>
          </cell>
          <cell r="BK415">
            <v>-2.0035880000000001</v>
          </cell>
          <cell r="BL415">
            <v>-2.2974299999999999</v>
          </cell>
          <cell r="BM415">
            <v>-2.5286840000000002</v>
          </cell>
          <cell r="BN415">
            <v>-0.17510000000000001</v>
          </cell>
          <cell r="BO415">
            <v>-0.18753800000000001</v>
          </cell>
          <cell r="BP415">
            <v>-0.15302499999999997</v>
          </cell>
          <cell r="BQ415">
            <v>-0.14889800000000003</v>
          </cell>
          <cell r="BR415">
            <v>-0.24363899999999999</v>
          </cell>
          <cell r="BS415">
            <v>-0.18157499999999993</v>
          </cell>
          <cell r="BT415">
            <v>-0.24036900000000005</v>
          </cell>
          <cell r="BU415">
            <v>-0.17390899999999992</v>
          </cell>
          <cell r="BV415">
            <v>-0.24674699999999999</v>
          </cell>
          <cell r="BW415">
            <v>-0.25278800000000001</v>
          </cell>
          <cell r="BX415">
            <v>-0.29384200000000005</v>
          </cell>
          <cell r="BY415">
            <v>-0.23125400000000004</v>
          </cell>
          <cell r="BZ415">
            <v>-0.1389</v>
          </cell>
          <cell r="CA415">
            <v>-0.28710000000000002</v>
          </cell>
          <cell r="CB415">
            <v>-0.47089999999999999</v>
          </cell>
          <cell r="CC415">
            <v>-0.64480000000000004</v>
          </cell>
          <cell r="CD415">
            <v>-0.84559999999999991</v>
          </cell>
          <cell r="CE415">
            <v>-1.032983</v>
          </cell>
          <cell r="CF415">
            <v>-1.216029</v>
          </cell>
          <cell r="CG415">
            <v>-1.358851</v>
          </cell>
          <cell r="CH415">
            <v>-1.545002</v>
          </cell>
          <cell r="CI415">
            <v>-1.7420179999999998</v>
          </cell>
          <cell r="CJ415">
            <v>-1.933883</v>
          </cell>
          <cell r="CK415">
            <v>-2.1105499999999999</v>
          </cell>
          <cell r="CL415">
            <v>-0.1389</v>
          </cell>
          <cell r="CM415">
            <v>-0.14820000000000003</v>
          </cell>
          <cell r="CN415">
            <v>-0.18379999999999996</v>
          </cell>
          <cell r="CO415">
            <v>-0.17390000000000005</v>
          </cell>
          <cell r="CP415">
            <v>-0.20079999999999992</v>
          </cell>
          <cell r="CQ415">
            <v>-0.18738300000000002</v>
          </cell>
          <cell r="CR415">
            <v>-0.1830460000000001</v>
          </cell>
          <cell r="CS415">
            <v>-0.14282199999999995</v>
          </cell>
          <cell r="CT415">
            <v>-0.18615100000000001</v>
          </cell>
          <cell r="CU415">
            <v>-0.19701600000000002</v>
          </cell>
          <cell r="CV415">
            <v>-0.19186500000000001</v>
          </cell>
          <cell r="CW415">
            <v>-0.17666700000000019</v>
          </cell>
          <cell r="CX415">
            <v>0</v>
          </cell>
          <cell r="CY415">
            <v>0</v>
          </cell>
          <cell r="CZ415">
            <v>0</v>
          </cell>
          <cell r="DA415">
            <v>0</v>
          </cell>
          <cell r="DB415">
            <v>0</v>
          </cell>
          <cell r="DC415">
            <v>0</v>
          </cell>
          <cell r="DD415">
            <v>0</v>
          </cell>
          <cell r="DE415">
            <v>0</v>
          </cell>
          <cell r="DF415">
            <v>-0.4647</v>
          </cell>
          <cell r="DG415">
            <v>-0.63800000000000001</v>
          </cell>
          <cell r="DH415">
            <v>-0.84929999999999994</v>
          </cell>
          <cell r="DI415">
            <v>-0.91379999999999995</v>
          </cell>
          <cell r="DJ415">
            <v>0</v>
          </cell>
          <cell r="DK415">
            <v>0</v>
          </cell>
          <cell r="DL415">
            <v>0</v>
          </cell>
          <cell r="DM415">
            <v>0</v>
          </cell>
          <cell r="DN415">
            <v>0</v>
          </cell>
          <cell r="DO415">
            <v>0</v>
          </cell>
          <cell r="DP415">
            <v>0</v>
          </cell>
          <cell r="DQ415">
            <v>0</v>
          </cell>
          <cell r="DR415">
            <v>-0.4647</v>
          </cell>
          <cell r="DS415">
            <v>-0.17330000000000001</v>
          </cell>
          <cell r="DT415">
            <v>-0.21129999999999993</v>
          </cell>
          <cell r="DU415">
            <v>-6.4500000000000002E-2</v>
          </cell>
          <cell r="DV415">
            <v>0</v>
          </cell>
          <cell r="DW415">
            <v>0</v>
          </cell>
          <cell r="DX415">
            <v>0</v>
          </cell>
          <cell r="DY415">
            <v>0</v>
          </cell>
        </row>
        <row r="416">
          <cell r="A416" t="str">
            <v>CE-ESTERO-240</v>
          </cell>
          <cell r="B416" t="str">
            <v>CE</v>
          </cell>
          <cell r="C416" t="str">
            <v>ESTERO</v>
          </cell>
          <cell r="D416">
            <v>240</v>
          </cell>
          <cell r="E416" t="str">
            <v>RO % pre-IAS</v>
          </cell>
          <cell r="F416">
            <v>-87298.333333333328</v>
          </cell>
          <cell r="G416">
            <v>-79288.333333333328</v>
          </cell>
          <cell r="H416">
            <v>-80653.555555555562</v>
          </cell>
          <cell r="I416">
            <v>-84303.416666666642</v>
          </cell>
          <cell r="J416" t="e">
            <v>#DIV/0!</v>
          </cell>
          <cell r="K416" t="e">
            <v>#DIV/0!</v>
          </cell>
          <cell r="L416" t="e">
            <v>#DIV/0!</v>
          </cell>
          <cell r="M416" t="e">
            <v>#DIV/0!</v>
          </cell>
          <cell r="N416" t="e">
            <v>#DIV/0!</v>
          </cell>
          <cell r="O416" t="e">
            <v>#DIV/0!</v>
          </cell>
          <cell r="P416" t="e">
            <v>#DIV/0!</v>
          </cell>
          <cell r="Q416" t="e">
            <v>#DIV/0!</v>
          </cell>
          <cell r="R416">
            <v>-87298.333333333328</v>
          </cell>
          <cell r="S416">
            <v>-71278.333333333328</v>
          </cell>
          <cell r="T416">
            <v>-83384.000000000058</v>
          </cell>
          <cell r="U416">
            <v>-95252.999999999927</v>
          </cell>
          <cell r="V416">
            <v>-84303.416666666642</v>
          </cell>
          <cell r="W416" t="e">
            <v>#DIV/0!</v>
          </cell>
          <cell r="X416" t="e">
            <v>#DIV/0!</v>
          </cell>
          <cell r="Y416" t="e">
            <v>#DIV/0!</v>
          </cell>
          <cell r="Z416" t="e">
            <v>#DIV/0!</v>
          </cell>
          <cell r="AA416" t="e">
            <v>#DIV/0!</v>
          </cell>
          <cell r="AB416" t="e">
            <v>#DIV/0!</v>
          </cell>
          <cell r="AC416" t="e">
            <v>#DIV/0!</v>
          </cell>
          <cell r="AD416" t="e">
            <v>#DIV/0!</v>
          </cell>
          <cell r="AE416" t="e">
            <v>#DIV/0!</v>
          </cell>
          <cell r="AF416" t="e">
            <v>#DIV/0!</v>
          </cell>
          <cell r="AG416" t="e">
            <v>#DIV/0!</v>
          </cell>
          <cell r="AH416" t="e">
            <v>#DIV/0!</v>
          </cell>
          <cell r="AI416" t="e">
            <v>#DIV/0!</v>
          </cell>
          <cell r="AJ416" t="e">
            <v>#DIV/0!</v>
          </cell>
          <cell r="AK416" t="e">
            <v>#DIV/0!</v>
          </cell>
          <cell r="AL416" t="e">
            <v>#DIV/0!</v>
          </cell>
          <cell r="AM416" t="e">
            <v>#DIV/0!</v>
          </cell>
          <cell r="AN416" t="e">
            <v>#DIV/0!</v>
          </cell>
          <cell r="AO416" t="e">
            <v>#DIV/0!</v>
          </cell>
          <cell r="AP416" t="e">
            <v>#DIV/0!</v>
          </cell>
          <cell r="AQ416" t="e">
            <v>#DIV/0!</v>
          </cell>
          <cell r="AR416" t="e">
            <v>#DIV/0!</v>
          </cell>
          <cell r="AS416" t="e">
            <v>#DIV/0!</v>
          </cell>
          <cell r="AT416" t="e">
            <v>#DIV/0!</v>
          </cell>
          <cell r="AU416" t="e">
            <v>#DIV/0!</v>
          </cell>
          <cell r="AV416" t="e">
            <v>#DIV/0!</v>
          </cell>
          <cell r="AW416" t="e">
            <v>#DIV/0!</v>
          </cell>
          <cell r="AX416" t="e">
            <v>#DIV/0!</v>
          </cell>
          <cell r="AY416" t="e">
            <v>#DIV/0!</v>
          </cell>
          <cell r="AZ416" t="e">
            <v>#DIV/0!</v>
          </cell>
          <cell r="BA416" t="e">
            <v>#DIV/0!</v>
          </cell>
          <cell r="BB416" t="e">
            <v>#DIV/0!</v>
          </cell>
          <cell r="BC416" t="e">
            <v>#DIV/0!</v>
          </cell>
          <cell r="BD416" t="e">
            <v>#DIV/0!</v>
          </cell>
          <cell r="BE416" t="e">
            <v>#DIV/0!</v>
          </cell>
          <cell r="BF416" t="e">
            <v>#DIV/0!</v>
          </cell>
          <cell r="BG416" t="e">
            <v>#DIV/0!</v>
          </cell>
          <cell r="BH416" t="e">
            <v>#DIV/0!</v>
          </cell>
          <cell r="BI416">
            <v>-250675.49999999997</v>
          </cell>
          <cell r="BJ416" t="e">
            <v>#DIV/0!</v>
          </cell>
          <cell r="BK416">
            <v>-166965.66666666669</v>
          </cell>
          <cell r="BL416">
            <v>-153162</v>
          </cell>
          <cell r="BM416">
            <v>-140482.44444444447</v>
          </cell>
          <cell r="BN416" t="e">
            <v>#DIV/0!</v>
          </cell>
          <cell r="BO416" t="e">
            <v>#DIV/0!</v>
          </cell>
          <cell r="BP416" t="e">
            <v>#DIV/0!</v>
          </cell>
          <cell r="BQ416" t="e">
            <v>#DIV/0!</v>
          </cell>
          <cell r="BR416" t="e">
            <v>#DIV/0!</v>
          </cell>
          <cell r="BS416" t="e">
            <v>#DIV/0!</v>
          </cell>
          <cell r="BT416" t="e">
            <v>#DIV/0!</v>
          </cell>
          <cell r="BU416">
            <v>-28984.833333333321</v>
          </cell>
          <cell r="BV416">
            <v>41124.5</v>
          </cell>
          <cell r="BW416">
            <v>-21065.666666666668</v>
          </cell>
          <cell r="BX416">
            <v>-97947.333333333343</v>
          </cell>
          <cell r="BY416">
            <v>-77084.666666666759</v>
          </cell>
          <cell r="BZ416" t="e">
            <v>#DIV/0!</v>
          </cell>
          <cell r="CA416" t="e">
            <v>#DIV/0!</v>
          </cell>
          <cell r="CB416" t="e">
            <v>#DIV/0!</v>
          </cell>
          <cell r="CC416" t="e">
            <v>#DIV/0!</v>
          </cell>
          <cell r="CD416" t="e">
            <v>#DIV/0!</v>
          </cell>
          <cell r="CE416">
            <v>-19129.314814814814</v>
          </cell>
          <cell r="CF416">
            <v>-19302.047619047618</v>
          </cell>
          <cell r="CG416">
            <v>-18872.930555555555</v>
          </cell>
          <cell r="CH416">
            <v>-19074.098765432096</v>
          </cell>
          <cell r="CI416">
            <v>-19355.755555555552</v>
          </cell>
          <cell r="CJ416">
            <v>-19534.171717171717</v>
          </cell>
          <cell r="CK416">
            <v>-19542.129629629631</v>
          </cell>
          <cell r="CL416" t="e">
            <v>#DIV/0!</v>
          </cell>
          <cell r="CM416" t="e">
            <v>#DIV/0!</v>
          </cell>
          <cell r="CN416" t="e">
            <v>#DIV/0!</v>
          </cell>
          <cell r="CO416" t="e">
            <v>#DIV/0!</v>
          </cell>
          <cell r="CP416" t="e">
            <v>#DIV/0!</v>
          </cell>
          <cell r="CQ416">
            <v>-3470.0555555555561</v>
          </cell>
          <cell r="CR416">
            <v>-20338.444444444453</v>
          </cell>
          <cell r="CS416">
            <v>-15869.111111111102</v>
          </cell>
          <cell r="CT416">
            <v>-20683.444444444442</v>
          </cell>
          <cell r="CU416">
            <v>-21890.666666666664</v>
          </cell>
          <cell r="CV416">
            <v>-21318.333333333361</v>
          </cell>
          <cell r="CW416">
            <v>-19629.666666666682</v>
          </cell>
          <cell r="CX416" t="e">
            <v>#DIV/0!</v>
          </cell>
          <cell r="CY416" t="e">
            <v>#DIV/0!</v>
          </cell>
          <cell r="CZ416" t="e">
            <v>#DIV/0!</v>
          </cell>
          <cell r="DA416" t="e">
            <v>#DIV/0!</v>
          </cell>
          <cell r="DB416" t="e">
            <v>#DIV/0!</v>
          </cell>
          <cell r="DC416" t="e">
            <v>#DIV/0!</v>
          </cell>
          <cell r="DD416" t="e">
            <v>#DIV/0!</v>
          </cell>
          <cell r="DE416" t="e">
            <v>#DIV/0!</v>
          </cell>
          <cell r="DF416" t="e">
            <v>#DIV/0!</v>
          </cell>
          <cell r="DG416" t="e">
            <v>#DIV/0!</v>
          </cell>
          <cell r="DH416" t="e">
            <v>#DIV/0!</v>
          </cell>
          <cell r="DI416" t="e">
            <v>#DIV/0!</v>
          </cell>
          <cell r="DJ416" t="e">
            <v>#DIV/0!</v>
          </cell>
          <cell r="DK416" t="e">
            <v>#DIV/0!</v>
          </cell>
          <cell r="DL416" t="e">
            <v>#DIV/0!</v>
          </cell>
          <cell r="DM416" t="e">
            <v>#DIV/0!</v>
          </cell>
          <cell r="DN416" t="e">
            <v>#DIV/0!</v>
          </cell>
          <cell r="DO416" t="e">
            <v>#DIV/0!</v>
          </cell>
          <cell r="DP416" t="e">
            <v>#DIV/0!</v>
          </cell>
          <cell r="DQ416" t="e">
            <v>#DIV/0!</v>
          </cell>
          <cell r="DR416" t="e">
            <v>#DIV/0!</v>
          </cell>
          <cell r="DS416" t="e">
            <v>#DIV/0!</v>
          </cell>
          <cell r="DT416" t="e">
            <v>#DIV/0!</v>
          </cell>
          <cell r="DU416" t="e">
            <v>#DIV/0!</v>
          </cell>
        </row>
        <row r="417">
          <cell r="A417" t="str">
            <v>CE-ESTERO-250</v>
          </cell>
          <cell r="B417" t="str">
            <v>CE</v>
          </cell>
          <cell r="C417" t="str">
            <v>ESTERO</v>
          </cell>
          <cell r="D417">
            <v>250</v>
          </cell>
          <cell r="E417" t="str">
            <v>Poste Straordinarie</v>
          </cell>
          <cell r="F417">
            <v>0</v>
          </cell>
          <cell r="G417">
            <v>0</v>
          </cell>
          <cell r="H417">
            <v>0</v>
          </cell>
          <cell r="I417">
            <v>0</v>
          </cell>
          <cell r="R417">
            <v>0</v>
          </cell>
          <cell r="S417">
            <v>0</v>
          </cell>
          <cell r="T417">
            <v>0</v>
          </cell>
          <cell r="U417">
            <v>0</v>
          </cell>
          <cell r="V417">
            <v>0</v>
          </cell>
          <cell r="W417">
            <v>0</v>
          </cell>
          <cell r="X417">
            <v>0</v>
          </cell>
          <cell r="Y417">
            <v>0</v>
          </cell>
          <cell r="Z417">
            <v>0</v>
          </cell>
          <cell r="AA417">
            <v>0</v>
          </cell>
          <cell r="AB417">
            <v>0</v>
          </cell>
          <cell r="AC417">
            <v>0</v>
          </cell>
          <cell r="AD417">
            <v>0</v>
          </cell>
          <cell r="AE417">
            <v>0</v>
          </cell>
          <cell r="AF417">
            <v>0</v>
          </cell>
          <cell r="AG417">
            <v>0</v>
          </cell>
          <cell r="AH417">
            <v>0</v>
          </cell>
          <cell r="AI417">
            <v>0</v>
          </cell>
          <cell r="AJ417">
            <v>0</v>
          </cell>
          <cell r="AK417">
            <v>0</v>
          </cell>
          <cell r="AL417">
            <v>0</v>
          </cell>
          <cell r="AM417">
            <v>0</v>
          </cell>
          <cell r="AN417">
            <v>0</v>
          </cell>
          <cell r="AO417">
            <v>0</v>
          </cell>
          <cell r="AP417">
            <v>0</v>
          </cell>
          <cell r="AQ417">
            <v>0</v>
          </cell>
          <cell r="AR417">
            <v>0</v>
          </cell>
          <cell r="AS417">
            <v>0</v>
          </cell>
          <cell r="AT417">
            <v>0</v>
          </cell>
          <cell r="AU417">
            <v>0</v>
          </cell>
          <cell r="AV417">
            <v>0</v>
          </cell>
          <cell r="AW417">
            <v>0</v>
          </cell>
          <cell r="AX417">
            <v>0</v>
          </cell>
          <cell r="AY417">
            <v>0</v>
          </cell>
          <cell r="AZ417">
            <v>0</v>
          </cell>
          <cell r="BA417">
            <v>0</v>
          </cell>
          <cell r="BB417">
            <v>0</v>
          </cell>
          <cell r="BC417">
            <v>0</v>
          </cell>
          <cell r="BD417">
            <v>0</v>
          </cell>
          <cell r="BE417">
            <v>0</v>
          </cell>
          <cell r="BF417">
            <v>0</v>
          </cell>
          <cell r="BG417">
            <v>0</v>
          </cell>
          <cell r="BH417">
            <v>0</v>
          </cell>
          <cell r="BI417">
            <v>0</v>
          </cell>
          <cell r="BJ417">
            <v>0</v>
          </cell>
          <cell r="BK417">
            <v>0</v>
          </cell>
          <cell r="BL417">
            <v>0</v>
          </cell>
          <cell r="BM417">
            <v>0</v>
          </cell>
          <cell r="BN417">
            <v>0</v>
          </cell>
          <cell r="BO417">
            <v>0</v>
          </cell>
          <cell r="BP417">
            <v>0</v>
          </cell>
          <cell r="BQ417">
            <v>0</v>
          </cell>
          <cell r="BR417">
            <v>0</v>
          </cell>
          <cell r="BS417">
            <v>0</v>
          </cell>
          <cell r="BT417">
            <v>0</v>
          </cell>
          <cell r="BU417">
            <v>0</v>
          </cell>
          <cell r="BV417">
            <v>0</v>
          </cell>
          <cell r="BW417">
            <v>0</v>
          </cell>
          <cell r="BX417">
            <v>0</v>
          </cell>
          <cell r="BY417">
            <v>0</v>
          </cell>
          <cell r="BZ417">
            <v>0</v>
          </cell>
          <cell r="CA417">
            <v>0</v>
          </cell>
          <cell r="CB417">
            <v>0</v>
          </cell>
          <cell r="CC417">
            <v>0</v>
          </cell>
          <cell r="CD417">
            <v>0</v>
          </cell>
          <cell r="CE417">
            <v>0</v>
          </cell>
          <cell r="CF417">
            <v>0</v>
          </cell>
          <cell r="CG417">
            <v>0</v>
          </cell>
          <cell r="CH417">
            <v>0</v>
          </cell>
          <cell r="CI417">
            <v>0</v>
          </cell>
          <cell r="CJ417">
            <v>0</v>
          </cell>
          <cell r="CK417">
            <v>0</v>
          </cell>
          <cell r="CL417">
            <v>0</v>
          </cell>
          <cell r="CM417">
            <v>0</v>
          </cell>
          <cell r="CN417">
            <v>0</v>
          </cell>
          <cell r="CO417">
            <v>0</v>
          </cell>
          <cell r="CP417">
            <v>0</v>
          </cell>
          <cell r="CQ417">
            <v>0</v>
          </cell>
          <cell r="CR417">
            <v>0</v>
          </cell>
          <cell r="CS417">
            <v>0</v>
          </cell>
          <cell r="CT417">
            <v>0</v>
          </cell>
          <cell r="CU417">
            <v>0</v>
          </cell>
          <cell r="CV417">
            <v>0</v>
          </cell>
          <cell r="CW417">
            <v>0</v>
          </cell>
          <cell r="CX417">
            <v>0</v>
          </cell>
          <cell r="CY417">
            <v>0</v>
          </cell>
          <cell r="CZ417">
            <v>0</v>
          </cell>
          <cell r="DA417">
            <v>0</v>
          </cell>
          <cell r="DB417">
            <v>0</v>
          </cell>
          <cell r="DC417">
            <v>0</v>
          </cell>
          <cell r="DD417">
            <v>0</v>
          </cell>
          <cell r="DE417">
            <v>0</v>
          </cell>
          <cell r="DF417">
            <v>0</v>
          </cell>
          <cell r="DG417">
            <v>0</v>
          </cell>
          <cell r="DH417">
            <v>0</v>
          </cell>
          <cell r="DI417">
            <v>0</v>
          </cell>
          <cell r="DJ417">
            <v>0</v>
          </cell>
          <cell r="DK417">
            <v>0</v>
          </cell>
          <cell r="DL417">
            <v>0</v>
          </cell>
          <cell r="DM417">
            <v>0</v>
          </cell>
          <cell r="DN417">
            <v>0</v>
          </cell>
          <cell r="DO417">
            <v>0</v>
          </cell>
          <cell r="DP417">
            <v>0</v>
          </cell>
          <cell r="DQ417">
            <v>0</v>
          </cell>
          <cell r="DR417">
            <v>0</v>
          </cell>
          <cell r="DS417">
            <v>0</v>
          </cell>
          <cell r="DT417">
            <v>0</v>
          </cell>
          <cell r="DU417">
            <v>0</v>
          </cell>
        </row>
        <row r="418">
          <cell r="A418" t="str">
            <v>CE-ESTERO-260</v>
          </cell>
          <cell r="B418" t="str">
            <v>CE</v>
          </cell>
          <cell r="C418" t="str">
            <v>ESTERO</v>
          </cell>
          <cell r="D418">
            <v>260</v>
          </cell>
          <cell r="E418" t="str">
            <v>Risultato Operativo</v>
          </cell>
          <cell r="F418">
            <v>-0.26189499999999999</v>
          </cell>
          <cell r="G418">
            <v>-0.47572999999999999</v>
          </cell>
          <cell r="H418">
            <v>-0.72588199999999992</v>
          </cell>
          <cell r="I418">
            <v>-1.0116409999999998</v>
          </cell>
          <cell r="J418">
            <v>0</v>
          </cell>
          <cell r="K418">
            <v>0</v>
          </cell>
          <cell r="L418">
            <v>0</v>
          </cell>
          <cell r="M418">
            <v>0</v>
          </cell>
          <cell r="N418">
            <v>0</v>
          </cell>
          <cell r="O418">
            <v>0</v>
          </cell>
          <cell r="P418">
            <v>0</v>
          </cell>
          <cell r="Q418">
            <v>0</v>
          </cell>
          <cell r="R418">
            <v>-0.26189499999999999</v>
          </cell>
          <cell r="S418">
            <v>-0.21383499999999997</v>
          </cell>
          <cell r="T418">
            <v>-0.25015200000000004</v>
          </cell>
          <cell r="U418">
            <v>-0.28575899999999993</v>
          </cell>
          <cell r="V418">
            <v>1.0116409999999998</v>
          </cell>
          <cell r="W418">
            <v>0</v>
          </cell>
          <cell r="X418">
            <v>0</v>
          </cell>
          <cell r="Y418">
            <v>0</v>
          </cell>
          <cell r="Z418">
            <v>0</v>
          </cell>
          <cell r="AA418">
            <v>0</v>
          </cell>
          <cell r="AB418">
            <v>0</v>
          </cell>
          <cell r="AC418">
            <v>0</v>
          </cell>
          <cell r="AD418">
            <v>-0.28319999999999995</v>
          </cell>
          <cell r="AE418">
            <v>-0.57440000000000002</v>
          </cell>
          <cell r="AF418">
            <v>-0.86109999999999987</v>
          </cell>
          <cell r="AG418">
            <v>-1.1540999999999999</v>
          </cell>
          <cell r="AH418">
            <v>-1.4446000000000001</v>
          </cell>
          <cell r="AI418">
            <v>-1.7274999999999998</v>
          </cell>
          <cell r="AJ418">
            <v>-2.0245000000000002</v>
          </cell>
          <cell r="AK418">
            <v>-2.2128000000000001</v>
          </cell>
          <cell r="AL418">
            <v>-2.5057</v>
          </cell>
          <cell r="AM418">
            <v>-2.8147000000000002</v>
          </cell>
          <cell r="AN418">
            <v>-3.0993000000000004</v>
          </cell>
          <cell r="AO418">
            <v>-3.3450000000000002</v>
          </cell>
          <cell r="AP418">
            <v>-0.28319999999999995</v>
          </cell>
          <cell r="AQ418">
            <v>-0.29120000000000013</v>
          </cell>
          <cell r="AR418">
            <v>-0.28669999999999984</v>
          </cell>
          <cell r="AS418">
            <v>-0.29299999999999998</v>
          </cell>
          <cell r="AT418">
            <v>-0.2905000000000002</v>
          </cell>
          <cell r="AU418">
            <v>-0.28289999999999987</v>
          </cell>
          <cell r="AV418">
            <v>-0.29699999999999993</v>
          </cell>
          <cell r="AW418">
            <v>-0.18830000000000011</v>
          </cell>
          <cell r="AX418">
            <v>-0.29289999999999988</v>
          </cell>
          <cell r="AY418">
            <v>-0.30900000000000033</v>
          </cell>
          <cell r="AZ418">
            <v>-0.28459999999999996</v>
          </cell>
          <cell r="BA418">
            <v>-0.24569999999999997</v>
          </cell>
          <cell r="BB418">
            <v>-0.17510000000000001</v>
          </cell>
          <cell r="BC418">
            <v>-0.36263800000000002</v>
          </cell>
          <cell r="BD418">
            <v>-0.51566299999999998</v>
          </cell>
          <cell r="BE418">
            <v>-0.66456099999999996</v>
          </cell>
          <cell r="BF418">
            <v>-0.90820000000000001</v>
          </cell>
          <cell r="BG418">
            <v>-1.0897749999999999</v>
          </cell>
          <cell r="BH418">
            <v>-1.330144</v>
          </cell>
          <cell r="BI418">
            <v>-1.5040529999999999</v>
          </cell>
          <cell r="BJ418">
            <v>-1.7507999999999999</v>
          </cell>
          <cell r="BK418">
            <v>-2.0035880000000001</v>
          </cell>
          <cell r="BL418">
            <v>-2.2974299999999999</v>
          </cell>
          <cell r="BM418">
            <v>-2.5286840000000002</v>
          </cell>
          <cell r="BN418">
            <v>-0.17510000000000001</v>
          </cell>
          <cell r="BO418">
            <v>-0.18753800000000001</v>
          </cell>
          <cell r="BP418">
            <v>-0.15302499999999997</v>
          </cell>
          <cell r="BQ418">
            <v>-0.14889800000000003</v>
          </cell>
          <cell r="BR418">
            <v>-0.24363899999999999</v>
          </cell>
          <cell r="BS418">
            <v>-0.18157499999999993</v>
          </cell>
          <cell r="BT418">
            <v>-0.24036900000000005</v>
          </cell>
          <cell r="BU418">
            <v>-0.17390899999999992</v>
          </cell>
          <cell r="BV418">
            <v>-0.24674699999999999</v>
          </cell>
          <cell r="BW418">
            <v>-0.25278800000000001</v>
          </cell>
          <cell r="BX418">
            <v>-0.29384200000000005</v>
          </cell>
          <cell r="BY418">
            <v>-0.23125400000000004</v>
          </cell>
          <cell r="BZ418">
            <v>-0.1389</v>
          </cell>
          <cell r="CA418">
            <v>-0.28710000000000002</v>
          </cell>
          <cell r="CB418">
            <v>-0.47089999999999999</v>
          </cell>
          <cell r="CC418">
            <v>-0.64480000000000004</v>
          </cell>
          <cell r="CD418">
            <v>-0.84559999999999991</v>
          </cell>
          <cell r="CE418">
            <v>-1.032983</v>
          </cell>
          <cell r="CF418">
            <v>-1.216029</v>
          </cell>
          <cell r="CG418">
            <v>-1.358851</v>
          </cell>
          <cell r="CH418">
            <v>-1.545002</v>
          </cell>
          <cell r="CI418">
            <v>-1.7420179999999998</v>
          </cell>
          <cell r="CJ418">
            <v>-1.933883</v>
          </cell>
          <cell r="CK418">
            <v>-2.1105499999999999</v>
          </cell>
          <cell r="CL418">
            <v>-0.1389</v>
          </cell>
          <cell r="CM418">
            <v>-0.14820000000000003</v>
          </cell>
          <cell r="CN418">
            <v>-0.18379999999999996</v>
          </cell>
          <cell r="CO418">
            <v>-0.17390000000000005</v>
          </cell>
          <cell r="CP418">
            <v>-0.20079999999999992</v>
          </cell>
          <cell r="CQ418">
            <v>-0.18738300000000002</v>
          </cell>
          <cell r="CR418">
            <v>-0.1830460000000001</v>
          </cell>
          <cell r="CS418">
            <v>-0.14282199999999995</v>
          </cell>
          <cell r="CT418">
            <v>-0.18615100000000001</v>
          </cell>
          <cell r="CU418">
            <v>-0.19701600000000002</v>
          </cell>
          <cell r="CV418">
            <v>-0.19186500000000001</v>
          </cell>
          <cell r="CW418">
            <v>-0.17666700000000019</v>
          </cell>
          <cell r="CX418">
            <v>0</v>
          </cell>
          <cell r="CY418">
            <v>0</v>
          </cell>
          <cell r="CZ418">
            <v>0</v>
          </cell>
          <cell r="DA418">
            <v>0</v>
          </cell>
          <cell r="DB418">
            <v>0</v>
          </cell>
          <cell r="DC418">
            <v>0</v>
          </cell>
          <cell r="DD418">
            <v>0</v>
          </cell>
          <cell r="DE418">
            <v>0</v>
          </cell>
          <cell r="DF418">
            <v>-0.4647</v>
          </cell>
          <cell r="DG418">
            <v>-0.63800000000000001</v>
          </cell>
          <cell r="DH418">
            <v>-0.84929999999999994</v>
          </cell>
          <cell r="DI418">
            <v>-0.91379999999999995</v>
          </cell>
          <cell r="DJ418">
            <v>0</v>
          </cell>
          <cell r="DK418">
            <v>0</v>
          </cell>
          <cell r="DL418">
            <v>0</v>
          </cell>
          <cell r="DM418">
            <v>0</v>
          </cell>
          <cell r="DN418">
            <v>0</v>
          </cell>
          <cell r="DO418">
            <v>0</v>
          </cell>
          <cell r="DP418">
            <v>0</v>
          </cell>
          <cell r="DQ418">
            <v>0</v>
          </cell>
          <cell r="DR418">
            <v>-0.4647</v>
          </cell>
          <cell r="DS418">
            <v>-0.17330000000000001</v>
          </cell>
          <cell r="DT418">
            <v>-0.21129999999999993</v>
          </cell>
          <cell r="DU418">
            <v>-6.4500000000000002E-2</v>
          </cell>
        </row>
        <row r="419">
          <cell r="A419" t="str">
            <v>CE-ESTERO-270</v>
          </cell>
          <cell r="B419" t="str">
            <v>CE</v>
          </cell>
          <cell r="C419" t="str">
            <v>ESTERO</v>
          </cell>
          <cell r="D419">
            <v>270</v>
          </cell>
          <cell r="E419" t="str">
            <v>RO%</v>
          </cell>
          <cell r="F419">
            <v>-87298.333333333328</v>
          </cell>
          <cell r="G419">
            <v>-79288.333333333328</v>
          </cell>
          <cell r="H419">
            <v>-80653.555555555562</v>
          </cell>
          <cell r="I419">
            <v>-84303.416666666642</v>
          </cell>
          <cell r="J419" t="e">
            <v>#DIV/0!</v>
          </cell>
          <cell r="K419" t="e">
            <v>#DIV/0!</v>
          </cell>
          <cell r="L419" t="e">
            <v>#DIV/0!</v>
          </cell>
          <cell r="M419" t="e">
            <v>#DIV/0!</v>
          </cell>
          <cell r="N419" t="e">
            <v>#DIV/0!</v>
          </cell>
          <cell r="O419" t="e">
            <v>#DIV/0!</v>
          </cell>
          <cell r="P419" t="e">
            <v>#DIV/0!</v>
          </cell>
          <cell r="Q419" t="e">
            <v>#DIV/0!</v>
          </cell>
          <cell r="R419">
            <v>-87298.333333333328</v>
          </cell>
          <cell r="S419">
            <v>-71278.333333333328</v>
          </cell>
          <cell r="T419">
            <v>-83384.000000000058</v>
          </cell>
          <cell r="U419">
            <v>-95252.999999999927</v>
          </cell>
          <cell r="V419">
            <v>-84303.416666666642</v>
          </cell>
          <cell r="W419" t="e">
            <v>#DIV/0!</v>
          </cell>
          <cell r="X419" t="e">
            <v>#DIV/0!</v>
          </cell>
          <cell r="Y419" t="e">
            <v>#DIV/0!</v>
          </cell>
          <cell r="Z419" t="e">
            <v>#DIV/0!</v>
          </cell>
          <cell r="AA419" t="e">
            <v>#DIV/0!</v>
          </cell>
          <cell r="AB419" t="e">
            <v>#DIV/0!</v>
          </cell>
          <cell r="AC419" t="e">
            <v>#DIV/0!</v>
          </cell>
          <cell r="AD419" t="e">
            <v>#DIV/0!</v>
          </cell>
          <cell r="AE419" t="e">
            <v>#DIV/0!</v>
          </cell>
          <cell r="AF419" t="e">
            <v>#DIV/0!</v>
          </cell>
          <cell r="AG419" t="e">
            <v>#DIV/0!</v>
          </cell>
          <cell r="AH419" t="e">
            <v>#DIV/0!</v>
          </cell>
          <cell r="AI419" t="e">
            <v>#DIV/0!</v>
          </cell>
          <cell r="AJ419" t="e">
            <v>#DIV/0!</v>
          </cell>
          <cell r="AK419" t="e">
            <v>#DIV/0!</v>
          </cell>
          <cell r="AL419" t="e">
            <v>#DIV/0!</v>
          </cell>
          <cell r="AM419" t="e">
            <v>#DIV/0!</v>
          </cell>
          <cell r="AN419" t="e">
            <v>#DIV/0!</v>
          </cell>
          <cell r="AO419" t="e">
            <v>#DIV/0!</v>
          </cell>
          <cell r="AP419" t="e">
            <v>#DIV/0!</v>
          </cell>
          <cell r="AQ419" t="e">
            <v>#DIV/0!</v>
          </cell>
          <cell r="AR419" t="e">
            <v>#DIV/0!</v>
          </cell>
          <cell r="AS419" t="e">
            <v>#DIV/0!</v>
          </cell>
          <cell r="AT419" t="e">
            <v>#DIV/0!</v>
          </cell>
          <cell r="AU419" t="e">
            <v>#DIV/0!</v>
          </cell>
          <cell r="AV419" t="e">
            <v>#DIV/0!</v>
          </cell>
          <cell r="AW419" t="e">
            <v>#DIV/0!</v>
          </cell>
          <cell r="AX419" t="e">
            <v>#DIV/0!</v>
          </cell>
          <cell r="AY419" t="e">
            <v>#DIV/0!</v>
          </cell>
          <cell r="AZ419" t="e">
            <v>#DIV/0!</v>
          </cell>
          <cell r="BA419" t="e">
            <v>#DIV/0!</v>
          </cell>
          <cell r="BB419" t="e">
            <v>#DIV/0!</v>
          </cell>
          <cell r="BC419" t="e">
            <v>#DIV/0!</v>
          </cell>
          <cell r="BD419" t="e">
            <v>#DIV/0!</v>
          </cell>
          <cell r="BE419" t="e">
            <v>#DIV/0!</v>
          </cell>
          <cell r="BF419" t="e">
            <v>#DIV/0!</v>
          </cell>
          <cell r="BG419" t="e">
            <v>#DIV/0!</v>
          </cell>
          <cell r="BH419" t="e">
            <v>#DIV/0!</v>
          </cell>
          <cell r="BI419">
            <v>-250675.49999999997</v>
          </cell>
          <cell r="BJ419" t="e">
            <v>#DIV/0!</v>
          </cell>
          <cell r="BK419">
            <v>-166965.66666666669</v>
          </cell>
          <cell r="BL419">
            <v>-153162</v>
          </cell>
          <cell r="BM419">
            <v>-140482.44444444447</v>
          </cell>
          <cell r="BN419" t="e">
            <v>#DIV/0!</v>
          </cell>
          <cell r="BO419" t="e">
            <v>#DIV/0!</v>
          </cell>
          <cell r="BP419" t="e">
            <v>#DIV/0!</v>
          </cell>
          <cell r="BQ419" t="e">
            <v>#DIV/0!</v>
          </cell>
          <cell r="BR419" t="e">
            <v>#DIV/0!</v>
          </cell>
          <cell r="BS419" t="e">
            <v>#DIV/0!</v>
          </cell>
          <cell r="BT419" t="e">
            <v>#DIV/0!</v>
          </cell>
          <cell r="BU419">
            <v>-28984.833333333321</v>
          </cell>
          <cell r="BV419">
            <v>41124.5</v>
          </cell>
          <cell r="BW419">
            <v>-21065.666666666668</v>
          </cell>
          <cell r="BX419">
            <v>-97947.333333333343</v>
          </cell>
          <cell r="BY419">
            <v>-77084.666666666759</v>
          </cell>
          <cell r="BZ419" t="e">
            <v>#DIV/0!</v>
          </cell>
          <cell r="CA419" t="e">
            <v>#DIV/0!</v>
          </cell>
          <cell r="CB419" t="e">
            <v>#DIV/0!</v>
          </cell>
          <cell r="CC419" t="e">
            <v>#DIV/0!</v>
          </cell>
          <cell r="CD419" t="e">
            <v>#DIV/0!</v>
          </cell>
          <cell r="CE419">
            <v>-19129.314814814814</v>
          </cell>
          <cell r="CF419">
            <v>-19302.047619047618</v>
          </cell>
          <cell r="CG419">
            <v>-18872.930555555555</v>
          </cell>
          <cell r="CH419">
            <v>-19074.098765432096</v>
          </cell>
          <cell r="CI419">
            <v>-19355.755555555552</v>
          </cell>
          <cell r="CJ419">
            <v>-19534.171717171717</v>
          </cell>
          <cell r="CK419">
            <v>-19542.129629629631</v>
          </cell>
          <cell r="CL419" t="e">
            <v>#DIV/0!</v>
          </cell>
          <cell r="CM419" t="e">
            <v>#DIV/0!</v>
          </cell>
          <cell r="CN419" t="e">
            <v>#DIV/0!</v>
          </cell>
          <cell r="CO419" t="e">
            <v>#DIV/0!</v>
          </cell>
          <cell r="CP419" t="e">
            <v>#DIV/0!</v>
          </cell>
          <cell r="CQ419">
            <v>-3470.0555555555561</v>
          </cell>
          <cell r="CR419">
            <v>-20338.444444444453</v>
          </cell>
          <cell r="CS419">
            <v>-15869.111111111102</v>
          </cell>
          <cell r="CT419">
            <v>-20683.444444444442</v>
          </cell>
          <cell r="CU419">
            <v>-21890.666666666664</v>
          </cell>
          <cell r="CV419">
            <v>-21318.333333333361</v>
          </cell>
          <cell r="CW419">
            <v>-19629.666666666682</v>
          </cell>
          <cell r="CX419" t="e">
            <v>#DIV/0!</v>
          </cell>
          <cell r="CY419" t="e">
            <v>#DIV/0!</v>
          </cell>
          <cell r="CZ419" t="e">
            <v>#DIV/0!</v>
          </cell>
          <cell r="DA419" t="e">
            <v>#DIV/0!</v>
          </cell>
          <cell r="DB419" t="e">
            <v>#DIV/0!</v>
          </cell>
          <cell r="DC419" t="e">
            <v>#DIV/0!</v>
          </cell>
          <cell r="DD419" t="e">
            <v>#DIV/0!</v>
          </cell>
          <cell r="DE419" t="e">
            <v>#DIV/0!</v>
          </cell>
          <cell r="DF419" t="e">
            <v>#DIV/0!</v>
          </cell>
          <cell r="DG419" t="e">
            <v>#DIV/0!</v>
          </cell>
          <cell r="DH419" t="e">
            <v>#DIV/0!</v>
          </cell>
          <cell r="DI419" t="e">
            <v>#DIV/0!</v>
          </cell>
          <cell r="DJ419" t="e">
            <v>#DIV/0!</v>
          </cell>
          <cell r="DK419" t="e">
            <v>#DIV/0!</v>
          </cell>
          <cell r="DL419" t="e">
            <v>#DIV/0!</v>
          </cell>
          <cell r="DM419" t="e">
            <v>#DIV/0!</v>
          </cell>
          <cell r="DN419" t="e">
            <v>#DIV/0!</v>
          </cell>
          <cell r="DO419" t="e">
            <v>#DIV/0!</v>
          </cell>
          <cell r="DP419" t="e">
            <v>#DIV/0!</v>
          </cell>
          <cell r="DQ419" t="e">
            <v>#DIV/0!</v>
          </cell>
          <cell r="DR419" t="e">
            <v>#DIV/0!</v>
          </cell>
          <cell r="DS419" t="e">
            <v>#DIV/0!</v>
          </cell>
          <cell r="DT419" t="e">
            <v>#DIV/0!</v>
          </cell>
          <cell r="DU419" t="e">
            <v>#DIV/0!</v>
          </cell>
        </row>
        <row r="420">
          <cell r="A420" t="str">
            <v>CE-IMPTEC-100</v>
          </cell>
          <cell r="B420" t="str">
            <v>CE</v>
          </cell>
          <cell r="C420" t="str">
            <v>IMPTEC</v>
          </cell>
          <cell r="D420">
            <v>100</v>
          </cell>
          <cell r="E420" t="str">
            <v>Valore della Produzione</v>
          </cell>
          <cell r="F420">
            <v>1.051868</v>
          </cell>
          <cell r="G420">
            <v>2.8647332000000008</v>
          </cell>
          <cell r="H420">
            <v>4.1467321100000003</v>
          </cell>
          <cell r="I420">
            <v>5.3424861099999994</v>
          </cell>
          <cell r="R420">
            <v>1.051868</v>
          </cell>
          <cell r="S420">
            <v>1.8128652000000007</v>
          </cell>
          <cell r="T420">
            <v>1.2819989099999995</v>
          </cell>
          <cell r="U420">
            <v>1.1957539999999991</v>
          </cell>
          <cell r="V420">
            <v>-5.3424861099999994</v>
          </cell>
          <cell r="W420">
            <v>0</v>
          </cell>
          <cell r="X420">
            <v>0</v>
          </cell>
          <cell r="Y420">
            <v>0</v>
          </cell>
          <cell r="Z420">
            <v>0</v>
          </cell>
          <cell r="AA420">
            <v>0</v>
          </cell>
          <cell r="AB420">
            <v>0</v>
          </cell>
          <cell r="AC420">
            <v>0</v>
          </cell>
          <cell r="AD420">
            <v>1.6029</v>
          </cell>
          <cell r="AE420">
            <v>3.6281999999999996</v>
          </cell>
          <cell r="AF420">
            <v>5.7796000000000003</v>
          </cell>
          <cell r="AG420">
            <v>8.1246000000000009</v>
          </cell>
          <cell r="AH420">
            <v>10.754</v>
          </cell>
          <cell r="AI420">
            <v>13.898200000000001</v>
          </cell>
          <cell r="AJ420">
            <v>17.139800000000001</v>
          </cell>
          <cell r="AK420">
            <v>19.0793</v>
          </cell>
          <cell r="AL420">
            <v>22.3352</v>
          </cell>
          <cell r="AM420">
            <v>25.748200000000001</v>
          </cell>
          <cell r="AN420">
            <v>28.993099999999998</v>
          </cell>
          <cell r="AO420">
            <v>32.016500000000001</v>
          </cell>
          <cell r="AP420">
            <v>1.6029</v>
          </cell>
          <cell r="AQ420">
            <v>2.0252999999999997</v>
          </cell>
          <cell r="AR420">
            <v>2.1514000000000006</v>
          </cell>
          <cell r="AS420">
            <v>2.3450000000000006</v>
          </cell>
          <cell r="AT420">
            <v>2.6293999999999986</v>
          </cell>
          <cell r="AU420">
            <v>3.1442000000000014</v>
          </cell>
          <cell r="AV420">
            <v>3.2416</v>
          </cell>
          <cell r="AW420">
            <v>1.9394999999999989</v>
          </cell>
          <cell r="AX420">
            <v>3.2559000000000005</v>
          </cell>
          <cell r="AY420">
            <v>3.4130000000000003</v>
          </cell>
          <cell r="AZ420">
            <v>3.2448999999999977</v>
          </cell>
          <cell r="BA420">
            <v>3.0234000000000023</v>
          </cell>
          <cell r="BB420">
            <v>0.86560000000000004</v>
          </cell>
          <cell r="BC420">
            <v>2.6852999999999998</v>
          </cell>
          <cell r="BD420">
            <v>5.3375000000000004</v>
          </cell>
          <cell r="BE420">
            <v>6.6060999999999996</v>
          </cell>
          <cell r="BF420">
            <v>8.8848000000000003</v>
          </cell>
          <cell r="BG420">
            <v>10.568899999999999</v>
          </cell>
          <cell r="BH420">
            <v>12.984287</v>
          </cell>
          <cell r="BI420">
            <v>13.820758</v>
          </cell>
          <cell r="BJ420">
            <v>15.235900000000001</v>
          </cell>
          <cell r="BK420">
            <v>16.923539999999999</v>
          </cell>
          <cell r="BL420">
            <v>20.113934</v>
          </cell>
          <cell r="BM420">
            <v>21.588484459999997</v>
          </cell>
          <cell r="BN420">
            <v>0.86560000000000004</v>
          </cell>
          <cell r="BO420">
            <v>1.8196999999999997</v>
          </cell>
          <cell r="BP420">
            <v>2.6522000000000006</v>
          </cell>
          <cell r="BQ420">
            <v>1.2685999999999993</v>
          </cell>
          <cell r="BR420">
            <v>2.2787000000000006</v>
          </cell>
          <cell r="BS420">
            <v>1.684099999999999</v>
          </cell>
          <cell r="BT420">
            <v>2.4153870000000008</v>
          </cell>
          <cell r="BU420">
            <v>0.83647099999999952</v>
          </cell>
          <cell r="BV420">
            <v>1.4151420000000012</v>
          </cell>
          <cell r="BW420">
            <v>1.6876399999999983</v>
          </cell>
          <cell r="BX420">
            <v>3.1903940000000013</v>
          </cell>
          <cell r="BY420">
            <v>1.4745504599999961</v>
          </cell>
          <cell r="BZ420">
            <v>2.0386000000000002</v>
          </cell>
          <cell r="CA420">
            <v>4.3933999999999997</v>
          </cell>
          <cell r="CB420">
            <v>6.9505999999999997</v>
          </cell>
          <cell r="CC420">
            <v>9.2794000000000008</v>
          </cell>
          <cell r="CD420">
            <v>12.422000000000001</v>
          </cell>
          <cell r="CE420">
            <v>15.047516</v>
          </cell>
          <cell r="CF420">
            <v>17.663561999999999</v>
          </cell>
          <cell r="CG420">
            <v>19.406426</v>
          </cell>
          <cell r="CH420">
            <v>21.929687999999999</v>
          </cell>
          <cell r="CI420">
            <v>24.747178000000002</v>
          </cell>
          <cell r="CJ420">
            <v>27.465237999999999</v>
          </cell>
          <cell r="CK420">
            <v>29.749337000000001</v>
          </cell>
          <cell r="CL420">
            <v>2.0386000000000002</v>
          </cell>
          <cell r="CM420">
            <v>2.3547999999999996</v>
          </cell>
          <cell r="CN420">
            <v>2.5571999999999999</v>
          </cell>
          <cell r="CO420">
            <v>2.3288000000000011</v>
          </cell>
          <cell r="CP420">
            <v>3.1425999999999998</v>
          </cell>
          <cell r="CQ420">
            <v>2.6255159999999993</v>
          </cell>
          <cell r="CR420">
            <v>2.616045999999999</v>
          </cell>
          <cell r="CS420">
            <v>1.7428640000000009</v>
          </cell>
          <cell r="CT420">
            <v>2.523261999999999</v>
          </cell>
          <cell r="CU420">
            <v>2.8174900000000029</v>
          </cell>
          <cell r="CV420">
            <v>2.7180599999999977</v>
          </cell>
          <cell r="CW420">
            <v>2.2840990000000012</v>
          </cell>
          <cell r="CX420">
            <v>1.601005</v>
          </cell>
          <cell r="CY420">
            <v>3.069496</v>
          </cell>
          <cell r="CZ420">
            <v>5.1792309999999997</v>
          </cell>
          <cell r="DA420">
            <v>7.5921640000000004</v>
          </cell>
          <cell r="DB420">
            <v>10.402093000000001</v>
          </cell>
          <cell r="DC420">
            <v>13.058676999999999</v>
          </cell>
          <cell r="DD420">
            <v>14.768578</v>
          </cell>
          <cell r="DE420">
            <v>15.511739</v>
          </cell>
          <cell r="DF420">
            <v>17.720241999999999</v>
          </cell>
          <cell r="DG420">
            <v>18.962938000000001</v>
          </cell>
          <cell r="DH420">
            <v>20.512312999999999</v>
          </cell>
          <cell r="DI420">
            <v>21.914406</v>
          </cell>
          <cell r="DJ420">
            <v>1.601005</v>
          </cell>
          <cell r="DK420">
            <v>1.468491</v>
          </cell>
          <cell r="DL420">
            <v>2.1097349999999997</v>
          </cell>
          <cell r="DM420">
            <v>2.4129330000000007</v>
          </cell>
          <cell r="DN420">
            <v>2.8099290000000003</v>
          </cell>
          <cell r="DO420">
            <v>2.6565839999999987</v>
          </cell>
          <cell r="DP420">
            <v>1.7099010000000003</v>
          </cell>
          <cell r="DQ420">
            <v>0.74316100000000063</v>
          </cell>
          <cell r="DR420">
            <v>2.2085029999999986</v>
          </cell>
          <cell r="DS420">
            <v>1.2426960000000022</v>
          </cell>
          <cell r="DT420">
            <v>1.5493749999999977</v>
          </cell>
          <cell r="DU420">
            <v>1.4020930000000007</v>
          </cell>
        </row>
        <row r="421">
          <cell r="A421" t="str">
            <v>CE-IMPTEC-110</v>
          </cell>
          <cell r="B421" t="str">
            <v>CE</v>
          </cell>
          <cell r="C421" t="str">
            <v>IMPTEC</v>
          </cell>
          <cell r="D421">
            <v>110</v>
          </cell>
          <cell r="E421" t="str">
            <v>Costi Diretti</v>
          </cell>
          <cell r="F421">
            <v>-1.1316539999999999</v>
          </cell>
          <cell r="G421">
            <v>-2.3515977199999996</v>
          </cell>
          <cell r="H421">
            <v>-3.9172521599999999</v>
          </cell>
          <cell r="I421">
            <v>-5.0214759799999982</v>
          </cell>
          <cell r="R421">
            <v>-1.1316539999999999</v>
          </cell>
          <cell r="S421">
            <v>-1.2199437199999996</v>
          </cell>
          <cell r="T421">
            <v>-1.5656544400000003</v>
          </cell>
          <cell r="U421">
            <v>-1.1042238199999983</v>
          </cell>
          <cell r="V421">
            <v>5.0214759799999982</v>
          </cell>
          <cell r="W421">
            <v>0</v>
          </cell>
          <cell r="X421">
            <v>0</v>
          </cell>
          <cell r="Y421">
            <v>0</v>
          </cell>
          <cell r="Z421">
            <v>0</v>
          </cell>
          <cell r="AA421">
            <v>0</v>
          </cell>
          <cell r="AB421">
            <v>0</v>
          </cell>
          <cell r="AC421">
            <v>0</v>
          </cell>
          <cell r="AD421">
            <v>-1.4438</v>
          </cell>
          <cell r="AE421">
            <v>-3.1953</v>
          </cell>
          <cell r="AF421">
            <v>-5.0664999999999996</v>
          </cell>
          <cell r="AG421">
            <v>-7.0789999999999997</v>
          </cell>
          <cell r="AH421">
            <v>-9.321200000000001</v>
          </cell>
          <cell r="AI421">
            <v>-12.015300000000002</v>
          </cell>
          <cell r="AJ421">
            <v>-14.7659</v>
          </cell>
          <cell r="AK421">
            <v>-16.496500000000001</v>
          </cell>
          <cell r="AL421">
            <v>-19.2729</v>
          </cell>
          <cell r="AM421">
            <v>-22.117799999999999</v>
          </cell>
          <cell r="AN421">
            <v>-24.928399999999996</v>
          </cell>
          <cell r="AO421">
            <v>-27.551200000000001</v>
          </cell>
          <cell r="AP421">
            <v>-1.4438</v>
          </cell>
          <cell r="AQ421">
            <v>-1.7515000000000001</v>
          </cell>
          <cell r="AR421">
            <v>-1.8711999999999995</v>
          </cell>
          <cell r="AS421">
            <v>-2.0125000000000002</v>
          </cell>
          <cell r="AT421">
            <v>-2.2422000000000013</v>
          </cell>
          <cell r="AU421">
            <v>-2.6941000000000006</v>
          </cell>
          <cell r="AV421">
            <v>-2.7505999999999986</v>
          </cell>
          <cell r="AW421">
            <v>-1.7306000000000008</v>
          </cell>
          <cell r="AX421">
            <v>-2.7763999999999989</v>
          </cell>
          <cell r="AY421">
            <v>-2.8448999999999991</v>
          </cell>
          <cell r="AZ421">
            <v>-2.8105999999999973</v>
          </cell>
          <cell r="BA421">
            <v>-2.6228000000000051</v>
          </cell>
          <cell r="BB421">
            <v>-0.78380000000000005</v>
          </cell>
          <cell r="BC421">
            <v>-2.5272999999999999</v>
          </cell>
          <cell r="BD421">
            <v>-5.0152000000000001</v>
          </cell>
          <cell r="BE421">
            <v>-6.2102999999999993</v>
          </cell>
          <cell r="BF421">
            <v>-8.1190999999999995</v>
          </cell>
          <cell r="BG421">
            <v>-9.6063000000000009</v>
          </cell>
          <cell r="BH421">
            <v>-11.842928000000001</v>
          </cell>
          <cell r="BI421">
            <v>-12.589893</v>
          </cell>
          <cell r="BJ421">
            <v>-13.8908</v>
          </cell>
          <cell r="BK421">
            <v>-15.456203</v>
          </cell>
          <cell r="BL421">
            <v>-17.239711</v>
          </cell>
          <cell r="BM421">
            <v>-18.473182349999995</v>
          </cell>
          <cell r="BN421">
            <v>-0.78380000000000005</v>
          </cell>
          <cell r="BO421">
            <v>-1.7434999999999998</v>
          </cell>
          <cell r="BP421">
            <v>-2.4879000000000002</v>
          </cell>
          <cell r="BQ421">
            <v>-1.1950999999999992</v>
          </cell>
          <cell r="BR421">
            <v>-1.9088000000000003</v>
          </cell>
          <cell r="BS421">
            <v>-1.4872000000000014</v>
          </cell>
          <cell r="BT421">
            <v>-2.2366279999999996</v>
          </cell>
          <cell r="BU421">
            <v>-0.74696499999999943</v>
          </cell>
          <cell r="BV421">
            <v>-1.3009070000000005</v>
          </cell>
          <cell r="BW421">
            <v>-1.5654029999999999</v>
          </cell>
          <cell r="BX421">
            <v>-1.7835079999999994</v>
          </cell>
          <cell r="BY421">
            <v>-1.233471349999995</v>
          </cell>
          <cell r="BZ421">
            <v>-1.7517</v>
          </cell>
          <cell r="CA421">
            <v>-3.8865000000000003</v>
          </cell>
          <cell r="CB421">
            <v>-6.1814</v>
          </cell>
          <cell r="CC421">
            <v>-8.2712000000000003</v>
          </cell>
          <cell r="CD421">
            <v>-11.056699999999999</v>
          </cell>
          <cell r="CE421">
            <v>-13.389035</v>
          </cell>
          <cell r="CF421">
            <v>-15.710425000000001</v>
          </cell>
          <cell r="CG421">
            <v>-17.269632999999999</v>
          </cell>
          <cell r="CH421">
            <v>-19.531103999999999</v>
          </cell>
          <cell r="CI421">
            <v>-22.006694</v>
          </cell>
          <cell r="CJ421">
            <v>-24.436907000000001</v>
          </cell>
          <cell r="CK421">
            <v>-26.653783000000001</v>
          </cell>
          <cell r="CL421">
            <v>-1.7517</v>
          </cell>
          <cell r="CM421">
            <v>-2.1348000000000003</v>
          </cell>
          <cell r="CN421">
            <v>-2.2948999999999997</v>
          </cell>
          <cell r="CO421">
            <v>-2.0898000000000003</v>
          </cell>
          <cell r="CP421">
            <v>-2.785499999999999</v>
          </cell>
          <cell r="CQ421">
            <v>-2.3323350000000005</v>
          </cell>
          <cell r="CR421">
            <v>-2.321390000000001</v>
          </cell>
          <cell r="CS421">
            <v>-1.5592079999999982</v>
          </cell>
          <cell r="CT421">
            <v>-2.2614710000000002</v>
          </cell>
          <cell r="CU421">
            <v>-2.4755900000000004</v>
          </cell>
          <cell r="CV421">
            <v>-2.430213000000002</v>
          </cell>
          <cell r="CW421">
            <v>-2.2168759999999992</v>
          </cell>
          <cell r="CX421">
            <v>-1.474335</v>
          </cell>
          <cell r="CY421">
            <v>-2.8060100000000001</v>
          </cell>
          <cell r="CZ421">
            <v>-4.833793</v>
          </cell>
          <cell r="DA421">
            <v>-7.129607</v>
          </cell>
          <cell r="DB421">
            <v>-9.6436550000000008</v>
          </cell>
          <cell r="DC421">
            <v>-12.179892000000001</v>
          </cell>
          <cell r="DD421">
            <v>-13.744904</v>
          </cell>
          <cell r="DE421">
            <v>-14.406237000000001</v>
          </cell>
          <cell r="DF421">
            <v>-16.478950999999999</v>
          </cell>
          <cell r="DG421">
            <v>-17.648403999999999</v>
          </cell>
          <cell r="DH421">
            <v>-19.09768</v>
          </cell>
          <cell r="DI421">
            <v>-20.534227999999999</v>
          </cell>
          <cell r="DJ421">
            <v>-1.474335</v>
          </cell>
          <cell r="DK421">
            <v>-1.3316750000000002</v>
          </cell>
          <cell r="DL421">
            <v>-2.0277829999999999</v>
          </cell>
          <cell r="DM421">
            <v>-2.295814</v>
          </cell>
          <cell r="DN421">
            <v>-2.5140480000000007</v>
          </cell>
          <cell r="DO421">
            <v>-2.5362369999999999</v>
          </cell>
          <cell r="DP421">
            <v>-1.5650119999999994</v>
          </cell>
          <cell r="DQ421">
            <v>-0.66133300000000084</v>
          </cell>
          <cell r="DR421">
            <v>-2.0727139999999977</v>
          </cell>
          <cell r="DS421">
            <v>-1.1694530000000007</v>
          </cell>
          <cell r="DT421">
            <v>-1.4492760000000011</v>
          </cell>
          <cell r="DU421">
            <v>-1.4365479999999984</v>
          </cell>
        </row>
        <row r="422">
          <cell r="A422" t="str">
            <v>CE-IMPTEC-120</v>
          </cell>
          <cell r="B422" t="str">
            <v>CE</v>
          </cell>
          <cell r="C422" t="str">
            <v>IMPTEC</v>
          </cell>
          <cell r="D422">
            <v>120</v>
          </cell>
          <cell r="E422" t="str">
            <v>Margine Diretto</v>
          </cell>
          <cell r="F422">
            <v>-7.9785999999999913E-2</v>
          </cell>
          <cell r="G422">
            <v>0.5131354800000012</v>
          </cell>
          <cell r="H422">
            <v>0.22947995000000043</v>
          </cell>
          <cell r="I422">
            <v>0.32101013000000123</v>
          </cell>
          <cell r="J422">
            <v>0</v>
          </cell>
          <cell r="K422">
            <v>0</v>
          </cell>
          <cell r="L422">
            <v>0</v>
          </cell>
          <cell r="M422">
            <v>0</v>
          </cell>
          <cell r="N422">
            <v>0</v>
          </cell>
          <cell r="O422">
            <v>0</v>
          </cell>
          <cell r="P422">
            <v>0</v>
          </cell>
          <cell r="Q422">
            <v>0</v>
          </cell>
          <cell r="R422">
            <v>-7.9785999999999913E-2</v>
          </cell>
          <cell r="S422">
            <v>0.59292148000000111</v>
          </cell>
          <cell r="T422">
            <v>-0.28365553000000077</v>
          </cell>
          <cell r="U422">
            <v>9.1530180000000794E-2</v>
          </cell>
          <cell r="V422">
            <v>-0.32101013000000123</v>
          </cell>
          <cell r="W422">
            <v>0</v>
          </cell>
          <cell r="X422">
            <v>0</v>
          </cell>
          <cell r="Y422">
            <v>0</v>
          </cell>
          <cell r="Z422">
            <v>0</v>
          </cell>
          <cell r="AA422">
            <v>0</v>
          </cell>
          <cell r="AB422">
            <v>0</v>
          </cell>
          <cell r="AC422">
            <v>0</v>
          </cell>
          <cell r="AD422">
            <v>0.15910000000000002</v>
          </cell>
          <cell r="AE422">
            <v>0.43289999999999962</v>
          </cell>
          <cell r="AF422">
            <v>0.71310000000000073</v>
          </cell>
          <cell r="AG422">
            <v>1.0456000000000012</v>
          </cell>
          <cell r="AH422">
            <v>1.4327999999999985</v>
          </cell>
          <cell r="AI422">
            <v>1.8828999999999994</v>
          </cell>
          <cell r="AJ422">
            <v>2.3739000000000008</v>
          </cell>
          <cell r="AK422">
            <v>2.5827999999999989</v>
          </cell>
          <cell r="AL422">
            <v>3.0623000000000005</v>
          </cell>
          <cell r="AM422">
            <v>3.6304000000000016</v>
          </cell>
          <cell r="AN422">
            <v>4.064700000000002</v>
          </cell>
          <cell r="AO422">
            <v>4.4652999999999992</v>
          </cell>
          <cell r="AP422">
            <v>0.15910000000000002</v>
          </cell>
          <cell r="AQ422">
            <v>0.2737999999999996</v>
          </cell>
          <cell r="AR422">
            <v>0.28020000000000111</v>
          </cell>
          <cell r="AS422">
            <v>0.33250000000000046</v>
          </cell>
          <cell r="AT422">
            <v>0.38719999999999732</v>
          </cell>
          <cell r="AU422">
            <v>0.45010000000000083</v>
          </cell>
          <cell r="AV422">
            <v>0.49100000000000144</v>
          </cell>
          <cell r="AW422">
            <v>0.20889999999999809</v>
          </cell>
          <cell r="AX422">
            <v>0.47950000000000159</v>
          </cell>
          <cell r="AY422">
            <v>0.56810000000000116</v>
          </cell>
          <cell r="AZ422">
            <v>0.43430000000000035</v>
          </cell>
          <cell r="BA422">
            <v>0.40059999999999718</v>
          </cell>
          <cell r="BB422">
            <v>8.1799999999999984E-2</v>
          </cell>
          <cell r="BC422">
            <v>0.15799999999999992</v>
          </cell>
          <cell r="BD422">
            <v>0.32230000000000025</v>
          </cell>
          <cell r="BE422">
            <v>0.39580000000000037</v>
          </cell>
          <cell r="BF422">
            <v>0.76570000000000071</v>
          </cell>
          <cell r="BG422">
            <v>0.96259999999999835</v>
          </cell>
          <cell r="BH422">
            <v>1.1413589999999996</v>
          </cell>
          <cell r="BI422">
            <v>1.2308649999999997</v>
          </cell>
          <cell r="BJ422">
            <v>1.3451000000000004</v>
          </cell>
          <cell r="BK422">
            <v>1.4673369999999988</v>
          </cell>
          <cell r="BL422">
            <v>2.8742230000000006</v>
          </cell>
          <cell r="BM422">
            <v>3.1153021100000018</v>
          </cell>
          <cell r="BN422">
            <v>8.1799999999999984E-2</v>
          </cell>
          <cell r="BO422">
            <v>7.6199999999999823E-2</v>
          </cell>
          <cell r="BP422">
            <v>0.16430000000000033</v>
          </cell>
          <cell r="BQ422">
            <v>7.3500000000000121E-2</v>
          </cell>
          <cell r="BR422">
            <v>0.36990000000000034</v>
          </cell>
          <cell r="BS422">
            <v>0.19689999999999763</v>
          </cell>
          <cell r="BT422">
            <v>0.17875900000000122</v>
          </cell>
          <cell r="BU422">
            <v>8.9506000000000085E-2</v>
          </cell>
          <cell r="BV422">
            <v>0.11423500000000075</v>
          </cell>
          <cell r="BW422">
            <v>0.12223699999999837</v>
          </cell>
          <cell r="BX422">
            <v>1.4068860000000019</v>
          </cell>
          <cell r="BY422">
            <v>0.24107911000000115</v>
          </cell>
          <cell r="BZ422">
            <v>0.28690000000000015</v>
          </cell>
          <cell r="CA422">
            <v>0.50689999999999946</v>
          </cell>
          <cell r="CB422">
            <v>0.76919999999999966</v>
          </cell>
          <cell r="CC422">
            <v>1.0082000000000004</v>
          </cell>
          <cell r="CD422">
            <v>1.3653000000000013</v>
          </cell>
          <cell r="CE422">
            <v>1.6584810000000001</v>
          </cell>
          <cell r="CF422">
            <v>1.9531369999999981</v>
          </cell>
          <cell r="CG422">
            <v>2.1367930000000008</v>
          </cell>
          <cell r="CH422">
            <v>2.3985839999999996</v>
          </cell>
          <cell r="CI422">
            <v>2.7404840000000021</v>
          </cell>
          <cell r="CJ422">
            <v>3.0283309999999979</v>
          </cell>
          <cell r="CK422">
            <v>3.0955539999999999</v>
          </cell>
          <cell r="CL422">
            <v>0.28690000000000015</v>
          </cell>
          <cell r="CM422">
            <v>0.21999999999999931</v>
          </cell>
          <cell r="CN422">
            <v>0.2623000000000002</v>
          </cell>
          <cell r="CO422">
            <v>0.23900000000000077</v>
          </cell>
          <cell r="CP422">
            <v>0.35710000000000086</v>
          </cell>
          <cell r="CQ422">
            <v>0.2931809999999988</v>
          </cell>
          <cell r="CR422">
            <v>0.29465599999999803</v>
          </cell>
          <cell r="CS422">
            <v>0.18365600000000271</v>
          </cell>
          <cell r="CT422">
            <v>0.26179099999999877</v>
          </cell>
          <cell r="CU422">
            <v>0.34190000000000254</v>
          </cell>
          <cell r="CV422">
            <v>0.28784699999999575</v>
          </cell>
          <cell r="CW422">
            <v>6.7223000000002031E-2</v>
          </cell>
          <cell r="CX422">
            <v>0.12667000000000006</v>
          </cell>
          <cell r="CY422">
            <v>0.26348599999999989</v>
          </cell>
          <cell r="CZ422">
            <v>0.34543799999999969</v>
          </cell>
          <cell r="DA422">
            <v>0.46255700000000033</v>
          </cell>
          <cell r="DB422">
            <v>0.75843799999999995</v>
          </cell>
          <cell r="DC422">
            <v>0.87878499999999882</v>
          </cell>
          <cell r="DD422">
            <v>1.0236739999999998</v>
          </cell>
          <cell r="DE422">
            <v>1.1055019999999995</v>
          </cell>
          <cell r="DF422">
            <v>1.2412910000000004</v>
          </cell>
          <cell r="DG422">
            <v>1.3145340000000019</v>
          </cell>
          <cell r="DH422">
            <v>1.4146329999999985</v>
          </cell>
          <cell r="DI422">
            <v>1.3801780000000008</v>
          </cell>
          <cell r="DJ422">
            <v>0.12667000000000006</v>
          </cell>
          <cell r="DK422">
            <v>0.13681599999999983</v>
          </cell>
          <cell r="DL422">
            <v>8.1951999999999803E-2</v>
          </cell>
          <cell r="DM422">
            <v>0.11711900000000064</v>
          </cell>
          <cell r="DN422">
            <v>0.29588099999999962</v>
          </cell>
          <cell r="DO422">
            <v>0.12034699999999887</v>
          </cell>
          <cell r="DP422">
            <v>0.14488900000000093</v>
          </cell>
          <cell r="DQ422">
            <v>8.182799999999979E-2</v>
          </cell>
          <cell r="DR422">
            <v>0.13578900000000083</v>
          </cell>
          <cell r="DS422">
            <v>7.3243000000001501E-2</v>
          </cell>
          <cell r="DT422">
            <v>0.10009899999999661</v>
          </cell>
          <cell r="DU422">
            <v>-3.4454999999997682E-2</v>
          </cell>
        </row>
        <row r="423">
          <cell r="A423" t="str">
            <v>CE-IMPTEC-130</v>
          </cell>
          <cell r="B423" t="str">
            <v>CE</v>
          </cell>
          <cell r="C423" t="str">
            <v>IMPTEC</v>
          </cell>
          <cell r="D423">
            <v>130</v>
          </cell>
          <cell r="E423" t="str">
            <v>MD %</v>
          </cell>
          <cell r="F423">
            <v>-7.5851722839747865E-2</v>
          </cell>
          <cell r="G423">
            <v>0.17912156008105784</v>
          </cell>
          <cell r="H423">
            <v>5.5339950571342889E-2</v>
          </cell>
          <cell r="I423">
            <v>6.0086282564055418E-2</v>
          </cell>
          <cell r="J423" t="e">
            <v>#DIV/0!</v>
          </cell>
          <cell r="K423" t="e">
            <v>#DIV/0!</v>
          </cell>
          <cell r="L423" t="e">
            <v>#DIV/0!</v>
          </cell>
          <cell r="M423" t="e">
            <v>#DIV/0!</v>
          </cell>
          <cell r="N423" t="e">
            <v>#DIV/0!</v>
          </cell>
          <cell r="O423" t="e">
            <v>#DIV/0!</v>
          </cell>
          <cell r="P423" t="e">
            <v>#DIV/0!</v>
          </cell>
          <cell r="Q423" t="e">
            <v>#DIV/0!</v>
          </cell>
          <cell r="R423">
            <v>-7.5851722839747865E-2</v>
          </cell>
          <cell r="S423">
            <v>0.32706319256390431</v>
          </cell>
          <cell r="T423">
            <v>-0.22126035192962906</v>
          </cell>
          <cell r="U423">
            <v>7.6545995246514634E-2</v>
          </cell>
          <cell r="V423">
            <v>6.0086282564055418E-2</v>
          </cell>
          <cell r="W423" t="e">
            <v>#DIV/0!</v>
          </cell>
          <cell r="X423" t="e">
            <v>#DIV/0!</v>
          </cell>
          <cell r="Y423" t="e">
            <v>#DIV/0!</v>
          </cell>
          <cell r="Z423" t="e">
            <v>#DIV/0!</v>
          </cell>
          <cell r="AA423" t="e">
            <v>#DIV/0!</v>
          </cell>
          <cell r="AB423" t="e">
            <v>#DIV/0!</v>
          </cell>
          <cell r="AC423" t="e">
            <v>#DIV/0!</v>
          </cell>
          <cell r="AD423">
            <v>9.9257595607960589E-2</v>
          </cell>
          <cell r="AE423">
            <v>0.11931536298991226</v>
          </cell>
          <cell r="AF423">
            <v>0.12338224098553545</v>
          </cell>
          <cell r="AG423">
            <v>0.12869556655096878</v>
          </cell>
          <cell r="AH423">
            <v>0.13323414543425688</v>
          </cell>
          <cell r="AI423">
            <v>0.13547797556518104</v>
          </cell>
          <cell r="AJ423">
            <v>0.13850219955892137</v>
          </cell>
          <cell r="AK423">
            <v>0.13537184278249195</v>
          </cell>
          <cell r="AL423">
            <v>0.13710645080411191</v>
          </cell>
          <cell r="AM423">
            <v>0.14099626381649985</v>
          </cell>
          <cell r="AN423">
            <v>0.14019542580820962</v>
          </cell>
          <cell r="AO423">
            <v>0.13946871144566081</v>
          </cell>
          <cell r="AP423">
            <v>9.9257595607960589E-2</v>
          </cell>
          <cell r="AQ423">
            <v>0.13518984841751822</v>
          </cell>
          <cell r="AR423">
            <v>0.13024077344984708</v>
          </cell>
          <cell r="AS423">
            <v>0.14179104477611956</v>
          </cell>
          <cell r="AT423">
            <v>0.14725792956567943</v>
          </cell>
          <cell r="AU423">
            <v>0.14315247121684391</v>
          </cell>
          <cell r="AV423">
            <v>0.15146841066140221</v>
          </cell>
          <cell r="AW423">
            <v>0.10770817220933138</v>
          </cell>
          <cell r="AX423">
            <v>0.14727110783500769</v>
          </cell>
          <cell r="AY423">
            <v>0.16645180193378292</v>
          </cell>
          <cell r="AZ423">
            <v>0.13384079632654339</v>
          </cell>
          <cell r="BA423">
            <v>0.13249983462327078</v>
          </cell>
          <cell r="BB423">
            <v>9.450092421441772E-2</v>
          </cell>
          <cell r="BC423">
            <v>5.8838863441701091E-2</v>
          </cell>
          <cell r="BD423">
            <v>6.0384074941452037E-2</v>
          </cell>
          <cell r="BE423">
            <v>5.9914321611843659E-2</v>
          </cell>
          <cell r="BF423">
            <v>8.6180893210877088E-2</v>
          </cell>
          <cell r="BG423">
            <v>9.1078541759312556E-2</v>
          </cell>
          <cell r="BH423">
            <v>8.7903093947322597E-2</v>
          </cell>
          <cell r="BI423">
            <v>8.9059152906085154E-2</v>
          </cell>
          <cell r="BJ423">
            <v>8.8284906044277023E-2</v>
          </cell>
          <cell r="BK423">
            <v>8.6703904738606632E-2</v>
          </cell>
          <cell r="BL423">
            <v>0.14289710804460234</v>
          </cell>
          <cell r="BM423">
            <v>0.14430388181125717</v>
          </cell>
          <cell r="BN423">
            <v>9.450092421441772E-2</v>
          </cell>
          <cell r="BO423">
            <v>4.1875034346320734E-2</v>
          </cell>
          <cell r="BP423">
            <v>6.1948570997662433E-2</v>
          </cell>
          <cell r="BQ423">
            <v>5.793788428188567E-2</v>
          </cell>
          <cell r="BR423">
            <v>0.16232939834115953</v>
          </cell>
          <cell r="BS423">
            <v>0.11691704768125274</v>
          </cell>
          <cell r="BT423">
            <v>7.4008430119066285E-2</v>
          </cell>
          <cell r="BU423">
            <v>0.10700430738184603</v>
          </cell>
          <cell r="BV423">
            <v>8.0723347904309711E-2</v>
          </cell>
          <cell r="BW423">
            <v>7.2430731672630713E-2</v>
          </cell>
          <cell r="BX423">
            <v>0.4409756287154506</v>
          </cell>
          <cell r="BY423">
            <v>0.16349329272868815</v>
          </cell>
          <cell r="BZ423">
            <v>0.14073383694692443</v>
          </cell>
          <cell r="CA423">
            <v>0.11537761187235387</v>
          </cell>
          <cell r="CB423">
            <v>0.110666705032659</v>
          </cell>
          <cell r="CC423">
            <v>0.10864926611634376</v>
          </cell>
          <cell r="CD423">
            <v>0.10990983738528427</v>
          </cell>
          <cell r="CE423">
            <v>0.11021626426580973</v>
          </cell>
          <cell r="CF423">
            <v>0.1105743564067088</v>
          </cell>
          <cell r="CG423">
            <v>0.11010749738256806</v>
          </cell>
          <cell r="CH423">
            <v>0.10937611150692156</v>
          </cell>
          <cell r="CI423">
            <v>0.11073925277459927</v>
          </cell>
          <cell r="CJ423">
            <v>0.11026050456944878</v>
          </cell>
          <cell r="CK423">
            <v>0.10405455422418321</v>
          </cell>
          <cell r="CL423">
            <v>0.14073383694692443</v>
          </cell>
          <cell r="CM423">
            <v>9.3426193307286964E-2</v>
          </cell>
          <cell r="CN423">
            <v>0.10257312685750047</v>
          </cell>
          <cell r="CO423">
            <v>0.10262796289934759</v>
          </cell>
          <cell r="CP423">
            <v>0.11363202443836341</v>
          </cell>
          <cell r="CQ423">
            <v>0.11166604964509791</v>
          </cell>
          <cell r="CR423">
            <v>0.11263410505778497</v>
          </cell>
          <cell r="CS423">
            <v>0.1053759788486093</v>
          </cell>
          <cell r="CT423">
            <v>0.10375101753206717</v>
          </cell>
          <cell r="CU423">
            <v>0.12134914409634184</v>
          </cell>
          <cell r="CV423">
            <v>0.1059016357254792</v>
          </cell>
          <cell r="CW423">
            <v>2.9430860921528357E-2</v>
          </cell>
          <cell r="CX423">
            <v>7.9119053344617954E-2</v>
          </cell>
          <cell r="CY423">
            <v>8.5840150956378466E-2</v>
          </cell>
          <cell r="CZ423">
            <v>6.6696774096386066E-2</v>
          </cell>
          <cell r="DA423">
            <v>6.0925580638142206E-2</v>
          </cell>
          <cell r="DB423">
            <v>7.2912057217715695E-2</v>
          </cell>
          <cell r="DC423">
            <v>6.7295101946391572E-2</v>
          </cell>
          <cell r="DD423">
            <v>6.9314323965381078E-2</v>
          </cell>
          <cell r="DE423">
            <v>7.1268733956908345E-2</v>
          </cell>
          <cell r="DF423">
            <v>7.004932551146878E-2</v>
          </cell>
          <cell r="DG423">
            <v>6.9321220161137578E-2</v>
          </cell>
          <cell r="DH423">
            <v>6.8965065031915157E-2</v>
          </cell>
          <cell r="DI423">
            <v>6.2980397460921406E-2</v>
          </cell>
          <cell r="DJ423">
            <v>7.9119053344617954E-2</v>
          </cell>
          <cell r="DK423">
            <v>9.316774838933288E-2</v>
          </cell>
          <cell r="DL423">
            <v>3.8844689024924842E-2</v>
          </cell>
          <cell r="DM423">
            <v>4.8538024056200738E-2</v>
          </cell>
          <cell r="DN423">
            <v>0.10529839010167145</v>
          </cell>
          <cell r="DO423">
            <v>4.5301409629809906E-2</v>
          </cell>
          <cell r="DP423">
            <v>8.4735315085493784E-2</v>
          </cell>
          <cell r="DQ423">
            <v>0.11010803850040532</v>
          </cell>
          <cell r="DR423">
            <v>6.1484634614488144E-2</v>
          </cell>
          <cell r="DS423">
            <v>5.893879114441615E-2</v>
          </cell>
          <cell r="DT423">
            <v>6.4606050826944261E-2</v>
          </cell>
          <cell r="DU423">
            <v>-2.4573976191306614E-2</v>
          </cell>
        </row>
        <row r="424">
          <cell r="A424" t="str">
            <v>CE-IMPTEC-140</v>
          </cell>
          <cell r="B424" t="str">
            <v>CE</v>
          </cell>
          <cell r="C424" t="str">
            <v>IMPTEC</v>
          </cell>
          <cell r="D424">
            <v>140</v>
          </cell>
          <cell r="E424" t="str">
            <v>Fondi rettificativi dell'attivo</v>
          </cell>
          <cell r="F424">
            <v>0</v>
          </cell>
          <cell r="G424">
            <v>0</v>
          </cell>
          <cell r="H424">
            <v>0</v>
          </cell>
          <cell r="I424">
            <v>0</v>
          </cell>
          <cell r="R424">
            <v>0</v>
          </cell>
          <cell r="S424">
            <v>0</v>
          </cell>
          <cell r="T424">
            <v>0</v>
          </cell>
          <cell r="U424">
            <v>0</v>
          </cell>
          <cell r="V424">
            <v>0</v>
          </cell>
          <cell r="W424">
            <v>0</v>
          </cell>
          <cell r="X424">
            <v>0</v>
          </cell>
          <cell r="Y424">
            <v>0</v>
          </cell>
          <cell r="Z424">
            <v>0</v>
          </cell>
          <cell r="AA424">
            <v>0</v>
          </cell>
          <cell r="AB424">
            <v>0</v>
          </cell>
          <cell r="AC424">
            <v>0</v>
          </cell>
          <cell r="AD424">
            <v>0</v>
          </cell>
          <cell r="AE424">
            <v>0</v>
          </cell>
          <cell r="AF424">
            <v>0</v>
          </cell>
          <cell r="AG424">
            <v>0</v>
          </cell>
          <cell r="AH424">
            <v>0</v>
          </cell>
          <cell r="AI424">
            <v>0</v>
          </cell>
          <cell r="AJ424">
            <v>0</v>
          </cell>
          <cell r="AK424">
            <v>0</v>
          </cell>
          <cell r="AL424">
            <v>0</v>
          </cell>
          <cell r="AM424">
            <v>0</v>
          </cell>
          <cell r="AN424">
            <v>0</v>
          </cell>
          <cell r="AO424">
            <v>0</v>
          </cell>
          <cell r="AP424">
            <v>0</v>
          </cell>
          <cell r="AQ424">
            <v>0</v>
          </cell>
          <cell r="AR424">
            <v>0</v>
          </cell>
          <cell r="AS424">
            <v>0</v>
          </cell>
          <cell r="AT424">
            <v>0</v>
          </cell>
          <cell r="AU424">
            <v>0</v>
          </cell>
          <cell r="AV424">
            <v>0</v>
          </cell>
          <cell r="AW424">
            <v>0</v>
          </cell>
          <cell r="AX424">
            <v>0</v>
          </cell>
          <cell r="AY424">
            <v>0</v>
          </cell>
          <cell r="AZ424">
            <v>0</v>
          </cell>
          <cell r="BA424">
            <v>0</v>
          </cell>
          <cell r="BB424">
            <v>0</v>
          </cell>
          <cell r="BC424">
            <v>0</v>
          </cell>
          <cell r="BD424">
            <v>0</v>
          </cell>
          <cell r="BE424">
            <v>0</v>
          </cell>
          <cell r="BF424">
            <v>0</v>
          </cell>
          <cell r="BG424">
            <v>0</v>
          </cell>
          <cell r="BH424">
            <v>0</v>
          </cell>
          <cell r="BI424">
            <v>0</v>
          </cell>
          <cell r="BJ424">
            <v>0</v>
          </cell>
          <cell r="BK424">
            <v>0</v>
          </cell>
          <cell r="BL424">
            <v>0</v>
          </cell>
          <cell r="BM424">
            <v>0</v>
          </cell>
          <cell r="BN424">
            <v>0</v>
          </cell>
          <cell r="BO424">
            <v>0</v>
          </cell>
          <cell r="BP424">
            <v>0</v>
          </cell>
          <cell r="BQ424">
            <v>0</v>
          </cell>
          <cell r="BR424">
            <v>0</v>
          </cell>
          <cell r="BS424">
            <v>0</v>
          </cell>
          <cell r="BT424">
            <v>0</v>
          </cell>
          <cell r="BU424">
            <v>0</v>
          </cell>
          <cell r="BV424">
            <v>0</v>
          </cell>
          <cell r="BW424">
            <v>0</v>
          </cell>
          <cell r="BX424">
            <v>0</v>
          </cell>
          <cell r="BY424">
            <v>0</v>
          </cell>
          <cell r="BZ424">
            <v>0</v>
          </cell>
          <cell r="CA424">
            <v>0</v>
          </cell>
          <cell r="CB424">
            <v>0</v>
          </cell>
          <cell r="CC424">
            <v>0</v>
          </cell>
          <cell r="CD424">
            <v>0</v>
          </cell>
          <cell r="CE424">
            <v>0</v>
          </cell>
          <cell r="CF424">
            <v>0</v>
          </cell>
          <cell r="CG424">
            <v>0</v>
          </cell>
          <cell r="CH424">
            <v>0</v>
          </cell>
          <cell r="CI424">
            <v>0</v>
          </cell>
          <cell r="CJ424">
            <v>0</v>
          </cell>
          <cell r="CK424">
            <v>0</v>
          </cell>
          <cell r="CL424">
            <v>0</v>
          </cell>
          <cell r="CM424">
            <v>0</v>
          </cell>
          <cell r="CN424">
            <v>0</v>
          </cell>
          <cell r="CO424">
            <v>0</v>
          </cell>
          <cell r="CP424">
            <v>0</v>
          </cell>
          <cell r="CQ424">
            <v>0</v>
          </cell>
          <cell r="CR424">
            <v>0</v>
          </cell>
          <cell r="CS424">
            <v>0</v>
          </cell>
          <cell r="CT424">
            <v>0</v>
          </cell>
          <cell r="CU424">
            <v>0</v>
          </cell>
          <cell r="CV424">
            <v>0</v>
          </cell>
          <cell r="CW424">
            <v>0</v>
          </cell>
          <cell r="CX424">
            <v>0</v>
          </cell>
          <cell r="CY424">
            <v>0</v>
          </cell>
          <cell r="CZ424">
            <v>0</v>
          </cell>
          <cell r="DA424">
            <v>0</v>
          </cell>
          <cell r="DB424">
            <v>0</v>
          </cell>
          <cell r="DC424">
            <v>0</v>
          </cell>
          <cell r="DD424">
            <v>0</v>
          </cell>
          <cell r="DE424">
            <v>0</v>
          </cell>
          <cell r="DF424">
            <v>0</v>
          </cell>
          <cell r="DG424">
            <v>0</v>
          </cell>
          <cell r="DH424">
            <v>0</v>
          </cell>
          <cell r="DI424">
            <v>0</v>
          </cell>
          <cell r="DJ424">
            <v>0</v>
          </cell>
          <cell r="DK424">
            <v>0</v>
          </cell>
          <cell r="DL424">
            <v>0</v>
          </cell>
          <cell r="DM424">
            <v>0</v>
          </cell>
          <cell r="DN424">
            <v>0</v>
          </cell>
          <cell r="DO424">
            <v>0</v>
          </cell>
          <cell r="DP424">
            <v>0</v>
          </cell>
          <cell r="DQ424">
            <v>0</v>
          </cell>
          <cell r="DR424">
            <v>0</v>
          </cell>
          <cell r="DS424">
            <v>0</v>
          </cell>
          <cell r="DT424">
            <v>0</v>
          </cell>
          <cell r="DU424">
            <v>0</v>
          </cell>
        </row>
        <row r="425">
          <cell r="A425" t="str">
            <v>CE-IMPTEC-150</v>
          </cell>
          <cell r="B425" t="str">
            <v>CE</v>
          </cell>
          <cell r="C425" t="str">
            <v>IMPTEC</v>
          </cell>
          <cell r="D425">
            <v>150</v>
          </cell>
          <cell r="E425" t="str">
            <v>Altri Fondi</v>
          </cell>
          <cell r="F425">
            <v>0.24909200000000001</v>
          </cell>
          <cell r="G425">
            <v>0.47870387999999997</v>
          </cell>
          <cell r="H425">
            <v>0.98219587999999991</v>
          </cell>
          <cell r="I425">
            <v>0.98457823999999994</v>
          </cell>
          <cell r="R425">
            <v>0.24909200000000001</v>
          </cell>
          <cell r="S425">
            <v>0.22961187999999996</v>
          </cell>
          <cell r="T425">
            <v>0.50349199999999994</v>
          </cell>
          <cell r="U425">
            <v>2.3823600000000278E-3</v>
          </cell>
          <cell r="V425">
            <v>-0.98457823999999994</v>
          </cell>
          <cell r="W425">
            <v>0</v>
          </cell>
          <cell r="X425">
            <v>0</v>
          </cell>
          <cell r="Y425">
            <v>0</v>
          </cell>
          <cell r="Z425">
            <v>0</v>
          </cell>
          <cell r="AA425">
            <v>0</v>
          </cell>
          <cell r="AB425">
            <v>0</v>
          </cell>
          <cell r="AC425">
            <v>0</v>
          </cell>
          <cell r="AD425">
            <v>1.6E-2</v>
          </cell>
          <cell r="AE425">
            <v>1.6E-2</v>
          </cell>
          <cell r="AF425">
            <v>1.6E-2</v>
          </cell>
          <cell r="AG425">
            <v>1.6E-2</v>
          </cell>
          <cell r="AH425">
            <v>1.6E-2</v>
          </cell>
          <cell r="AI425">
            <v>1.6E-2</v>
          </cell>
          <cell r="AJ425">
            <v>1.6E-2</v>
          </cell>
          <cell r="AK425">
            <v>1.6E-2</v>
          </cell>
          <cell r="AL425">
            <v>1.6E-2</v>
          </cell>
          <cell r="AM425">
            <v>1.6E-2</v>
          </cell>
          <cell r="AN425">
            <v>1.6E-2</v>
          </cell>
          <cell r="AO425">
            <v>4.5999999999999999E-2</v>
          </cell>
          <cell r="AP425">
            <v>1.6E-2</v>
          </cell>
          <cell r="AQ425">
            <v>0</v>
          </cell>
          <cell r="AR425">
            <v>0</v>
          </cell>
          <cell r="AS425">
            <v>0</v>
          </cell>
          <cell r="AT425">
            <v>0</v>
          </cell>
          <cell r="AU425">
            <v>0</v>
          </cell>
          <cell r="AV425">
            <v>0</v>
          </cell>
          <cell r="AW425">
            <v>0</v>
          </cell>
          <cell r="AX425">
            <v>0</v>
          </cell>
          <cell r="AY425">
            <v>0</v>
          </cell>
          <cell r="AZ425">
            <v>0</v>
          </cell>
          <cell r="BA425">
            <v>0.03</v>
          </cell>
          <cell r="BB425">
            <v>-0.01</v>
          </cell>
          <cell r="BC425">
            <v>-0.01</v>
          </cell>
          <cell r="BD425">
            <v>-0.01</v>
          </cell>
          <cell r="BE425">
            <v>-1.0200000000000001E-2</v>
          </cell>
          <cell r="BF425">
            <v>8.2900000000000001E-2</v>
          </cell>
          <cell r="BG425">
            <v>7.7799999999999994E-2</v>
          </cell>
          <cell r="BH425">
            <v>8.6579000000000003E-2</v>
          </cell>
          <cell r="BI425">
            <v>8.6877999999999997E-2</v>
          </cell>
          <cell r="BJ425">
            <v>0.1021</v>
          </cell>
          <cell r="BK425">
            <v>0.10209799999999999</v>
          </cell>
          <cell r="BL425">
            <v>-0.84084000000000003</v>
          </cell>
          <cell r="BM425">
            <v>-0.90921004000000005</v>
          </cell>
          <cell r="BN425">
            <v>-0.01</v>
          </cell>
          <cell r="BO425">
            <v>0</v>
          </cell>
          <cell r="BP425">
            <v>0</v>
          </cell>
          <cell r="BQ425">
            <v>-2.0000000000000052E-4</v>
          </cell>
          <cell r="BR425">
            <v>9.3100000000000002E-2</v>
          </cell>
          <cell r="BS425">
            <v>-5.1000000000000073E-3</v>
          </cell>
          <cell r="BT425">
            <v>8.779000000000009E-3</v>
          </cell>
          <cell r="BU425">
            <v>2.9899999999999372E-4</v>
          </cell>
          <cell r="BV425">
            <v>1.5221999999999999E-2</v>
          </cell>
          <cell r="BW425">
            <v>-2.0000000000020002E-6</v>
          </cell>
          <cell r="BX425">
            <v>-0.94293800000000005</v>
          </cell>
          <cell r="BY425">
            <v>-6.8370040000000021E-2</v>
          </cell>
          <cell r="BZ425">
            <v>0</v>
          </cell>
          <cell r="CA425">
            <v>0</v>
          </cell>
          <cell r="CB425">
            <v>0</v>
          </cell>
          <cell r="CC425">
            <v>0</v>
          </cell>
          <cell r="CD425">
            <v>0</v>
          </cell>
          <cell r="CE425">
            <v>0</v>
          </cell>
          <cell r="CF425">
            <v>0</v>
          </cell>
          <cell r="CG425">
            <v>0</v>
          </cell>
          <cell r="CH425">
            <v>0</v>
          </cell>
          <cell r="CI425">
            <v>0</v>
          </cell>
          <cell r="CJ425">
            <v>0</v>
          </cell>
          <cell r="CK425">
            <v>0</v>
          </cell>
          <cell r="CL425">
            <v>0</v>
          </cell>
          <cell r="CM425">
            <v>0</v>
          </cell>
          <cell r="CN425">
            <v>0</v>
          </cell>
          <cell r="CO425">
            <v>0</v>
          </cell>
          <cell r="CP425">
            <v>0</v>
          </cell>
          <cell r="CQ425">
            <v>0</v>
          </cell>
          <cell r="CR425">
            <v>0</v>
          </cell>
          <cell r="CS425">
            <v>0</v>
          </cell>
          <cell r="CT425">
            <v>0</v>
          </cell>
          <cell r="CU425">
            <v>0</v>
          </cell>
          <cell r="CV425">
            <v>0</v>
          </cell>
          <cell r="CW425">
            <v>0</v>
          </cell>
          <cell r="CX425">
            <v>0</v>
          </cell>
          <cell r="CY425">
            <v>-2.6315000000000002E-2</v>
          </cell>
          <cell r="CZ425">
            <v>3.686E-3</v>
          </cell>
          <cell r="DA425">
            <v>-2.6314000000000001E-2</v>
          </cell>
          <cell r="DB425">
            <v>-2.9645999999999999E-2</v>
          </cell>
          <cell r="DC425">
            <v>2.6935000000000001E-2</v>
          </cell>
          <cell r="DD425">
            <v>2.6394999999999998E-2</v>
          </cell>
          <cell r="DE425">
            <v>4.8306000000000002E-2</v>
          </cell>
          <cell r="DF425">
            <v>5.9818000000000003E-2</v>
          </cell>
          <cell r="DG425">
            <v>3.6595999999999997E-2</v>
          </cell>
          <cell r="DH425">
            <v>-6.3402E-2</v>
          </cell>
          <cell r="DI425">
            <v>-4.8481000000000003E-2</v>
          </cell>
          <cell r="DJ425">
            <v>0</v>
          </cell>
          <cell r="DK425">
            <v>-2.6315000000000002E-2</v>
          </cell>
          <cell r="DL425">
            <v>3.0001E-2</v>
          </cell>
          <cell r="DM425">
            <v>-0.03</v>
          </cell>
          <cell r="DN425">
            <v>-3.3319999999999982E-3</v>
          </cell>
          <cell r="DO425">
            <v>5.6580999999999999E-2</v>
          </cell>
          <cell r="DP425">
            <v>-5.4000000000000228E-4</v>
          </cell>
          <cell r="DQ425">
            <v>2.1911000000000003E-2</v>
          </cell>
          <cell r="DR425">
            <v>1.1512000000000001E-2</v>
          </cell>
          <cell r="DS425">
            <v>-2.3222000000000007E-2</v>
          </cell>
          <cell r="DT425">
            <v>-9.9998000000000004E-2</v>
          </cell>
          <cell r="DU425">
            <v>1.4920999999999997E-2</v>
          </cell>
        </row>
        <row r="426">
          <cell r="A426" t="str">
            <v>CE-IMPTEC-160</v>
          </cell>
          <cell r="B426" t="str">
            <v>CE</v>
          </cell>
          <cell r="C426" t="str">
            <v>IMPTEC</v>
          </cell>
          <cell r="D426">
            <v>160</v>
          </cell>
          <cell r="E426" t="str">
            <v>(Acc)/Utilizzo Fondo Rischi</v>
          </cell>
          <cell r="F426">
            <v>0.24909200000000001</v>
          </cell>
          <cell r="G426">
            <v>0.47870387999999997</v>
          </cell>
          <cell r="H426">
            <v>0.98219587999999991</v>
          </cell>
          <cell r="I426">
            <v>0.98457823999999994</v>
          </cell>
          <cell r="J426">
            <v>0</v>
          </cell>
          <cell r="K426">
            <v>0</v>
          </cell>
          <cell r="L426">
            <v>0</v>
          </cell>
          <cell r="M426">
            <v>0</v>
          </cell>
          <cell r="N426">
            <v>0</v>
          </cell>
          <cell r="O426">
            <v>0</v>
          </cell>
          <cell r="P426">
            <v>0</v>
          </cell>
          <cell r="Q426">
            <v>0</v>
          </cell>
          <cell r="R426">
            <v>0.24909200000000001</v>
          </cell>
          <cell r="S426">
            <v>0.22961187999999996</v>
          </cell>
          <cell r="T426">
            <v>0.50349199999999994</v>
          </cell>
          <cell r="U426">
            <v>2.3823600000000278E-3</v>
          </cell>
          <cell r="V426">
            <v>-0.98457823999999994</v>
          </cell>
          <cell r="W426">
            <v>0</v>
          </cell>
          <cell r="X426">
            <v>0</v>
          </cell>
          <cell r="Y426">
            <v>0</v>
          </cell>
          <cell r="Z426">
            <v>0</v>
          </cell>
          <cell r="AA426">
            <v>0</v>
          </cell>
          <cell r="AB426">
            <v>0</v>
          </cell>
          <cell r="AC426">
            <v>0</v>
          </cell>
          <cell r="AD426">
            <v>1.6E-2</v>
          </cell>
          <cell r="AE426">
            <v>1.6E-2</v>
          </cell>
          <cell r="AF426">
            <v>1.6E-2</v>
          </cell>
          <cell r="AG426">
            <v>1.6E-2</v>
          </cell>
          <cell r="AH426">
            <v>1.6E-2</v>
          </cell>
          <cell r="AI426">
            <v>1.6E-2</v>
          </cell>
          <cell r="AJ426">
            <v>1.6E-2</v>
          </cell>
          <cell r="AK426">
            <v>1.6E-2</v>
          </cell>
          <cell r="AL426">
            <v>1.6E-2</v>
          </cell>
          <cell r="AM426">
            <v>1.6E-2</v>
          </cell>
          <cell r="AN426">
            <v>1.6E-2</v>
          </cell>
          <cell r="AO426">
            <v>4.5999999999999999E-2</v>
          </cell>
          <cell r="AP426">
            <v>1.6E-2</v>
          </cell>
          <cell r="AQ426">
            <v>0</v>
          </cell>
          <cell r="AR426">
            <v>0</v>
          </cell>
          <cell r="AS426">
            <v>0</v>
          </cell>
          <cell r="AT426">
            <v>0</v>
          </cell>
          <cell r="AU426">
            <v>0</v>
          </cell>
          <cell r="AV426">
            <v>0</v>
          </cell>
          <cell r="AW426">
            <v>0</v>
          </cell>
          <cell r="AX426">
            <v>0</v>
          </cell>
          <cell r="AY426">
            <v>0</v>
          </cell>
          <cell r="AZ426">
            <v>0</v>
          </cell>
          <cell r="BA426">
            <v>0.03</v>
          </cell>
          <cell r="BB426">
            <v>-0.01</v>
          </cell>
          <cell r="BC426">
            <v>-0.01</v>
          </cell>
          <cell r="BD426">
            <v>-0.01</v>
          </cell>
          <cell r="BE426">
            <v>-1.0200000000000001E-2</v>
          </cell>
          <cell r="BF426">
            <v>8.2900000000000001E-2</v>
          </cell>
          <cell r="BG426">
            <v>7.7799999999999994E-2</v>
          </cell>
          <cell r="BH426">
            <v>8.6579000000000003E-2</v>
          </cell>
          <cell r="BI426">
            <v>8.6877999999999997E-2</v>
          </cell>
          <cell r="BJ426">
            <v>0.1021</v>
          </cell>
          <cell r="BK426">
            <v>0.10209799999999999</v>
          </cell>
          <cell r="BL426">
            <v>-0.84084000000000003</v>
          </cell>
          <cell r="BM426">
            <v>-0.90921004000000005</v>
          </cell>
          <cell r="BN426">
            <v>-0.01</v>
          </cell>
          <cell r="BO426">
            <v>0</v>
          </cell>
          <cell r="BP426">
            <v>0</v>
          </cell>
          <cell r="BQ426">
            <v>-2.0000000000000052E-4</v>
          </cell>
          <cell r="BR426">
            <v>9.3100000000000002E-2</v>
          </cell>
          <cell r="BS426">
            <v>-5.1000000000000073E-3</v>
          </cell>
          <cell r="BT426">
            <v>8.779000000000009E-3</v>
          </cell>
          <cell r="BU426">
            <v>2.9899999999999372E-4</v>
          </cell>
          <cell r="BV426">
            <v>1.5221999999999999E-2</v>
          </cell>
          <cell r="BW426">
            <v>-2.0000000000020002E-6</v>
          </cell>
          <cell r="BX426">
            <v>-0.94293800000000005</v>
          </cell>
          <cell r="BY426">
            <v>-6.8370040000000021E-2</v>
          </cell>
          <cell r="BZ426">
            <v>0</v>
          </cell>
          <cell r="CA426">
            <v>0</v>
          </cell>
          <cell r="CB426">
            <v>0</v>
          </cell>
          <cell r="CC426">
            <v>0</v>
          </cell>
          <cell r="CD426">
            <v>0</v>
          </cell>
          <cell r="CE426">
            <v>0</v>
          </cell>
          <cell r="CF426">
            <v>0</v>
          </cell>
          <cell r="CG426">
            <v>0</v>
          </cell>
          <cell r="CH426">
            <v>0</v>
          </cell>
          <cell r="CI426">
            <v>0</v>
          </cell>
          <cell r="CJ426">
            <v>0</v>
          </cell>
          <cell r="CK426">
            <v>0</v>
          </cell>
          <cell r="CL426">
            <v>0</v>
          </cell>
          <cell r="CM426">
            <v>0</v>
          </cell>
          <cell r="CN426">
            <v>0</v>
          </cell>
          <cell r="CO426">
            <v>0</v>
          </cell>
          <cell r="CP426">
            <v>0</v>
          </cell>
          <cell r="CQ426">
            <v>0</v>
          </cell>
          <cell r="CR426">
            <v>0</v>
          </cell>
          <cell r="CS426">
            <v>0</v>
          </cell>
          <cell r="CT426">
            <v>0</v>
          </cell>
          <cell r="CU426">
            <v>0</v>
          </cell>
          <cell r="CV426">
            <v>0</v>
          </cell>
          <cell r="CW426">
            <v>0</v>
          </cell>
          <cell r="CX426">
            <v>0</v>
          </cell>
          <cell r="CY426">
            <v>-2.6315000000000002E-2</v>
          </cell>
          <cell r="CZ426">
            <v>3.686E-3</v>
          </cell>
          <cell r="DA426">
            <v>-2.6314000000000001E-2</v>
          </cell>
          <cell r="DB426">
            <v>-2.9645999999999999E-2</v>
          </cell>
          <cell r="DC426">
            <v>2.6935000000000001E-2</v>
          </cell>
          <cell r="DD426">
            <v>2.6394999999999998E-2</v>
          </cell>
          <cell r="DE426">
            <v>4.8306000000000002E-2</v>
          </cell>
          <cell r="DF426">
            <v>5.9818000000000003E-2</v>
          </cell>
          <cell r="DG426">
            <v>3.6595999999999997E-2</v>
          </cell>
          <cell r="DH426">
            <v>-6.3402E-2</v>
          </cell>
          <cell r="DI426">
            <v>-4.8481000000000003E-2</v>
          </cell>
          <cell r="DJ426">
            <v>0</v>
          </cell>
          <cell r="DK426">
            <v>-2.6315000000000002E-2</v>
          </cell>
          <cell r="DL426">
            <v>3.0001E-2</v>
          </cell>
          <cell r="DM426">
            <v>-0.03</v>
          </cell>
          <cell r="DN426">
            <v>-3.3319999999999982E-3</v>
          </cell>
          <cell r="DO426">
            <v>5.6580999999999999E-2</v>
          </cell>
          <cell r="DP426">
            <v>-5.4000000000000228E-4</v>
          </cell>
          <cell r="DQ426">
            <v>2.1911000000000003E-2</v>
          </cell>
          <cell r="DR426">
            <v>1.1512000000000001E-2</v>
          </cell>
          <cell r="DS426">
            <v>-2.3222000000000007E-2</v>
          </cell>
          <cell r="DT426">
            <v>-9.9998000000000004E-2</v>
          </cell>
          <cell r="DU426">
            <v>1.4920999999999997E-2</v>
          </cell>
        </row>
        <row r="427">
          <cell r="A427" t="str">
            <v>CE-IMPTEC-170</v>
          </cell>
          <cell r="B427" t="str">
            <v>CE</v>
          </cell>
          <cell r="C427" t="str">
            <v>IMPTEC</v>
          </cell>
          <cell r="D427">
            <v>170</v>
          </cell>
          <cell r="E427" t="str">
            <v>Margine Diretto 2</v>
          </cell>
          <cell r="F427">
            <v>0.1693060000000001</v>
          </cell>
          <cell r="G427">
            <v>0.99183936000000117</v>
          </cell>
          <cell r="H427">
            <v>1.2116758300000003</v>
          </cell>
          <cell r="I427">
            <v>1.3055883700000011</v>
          </cell>
          <cell r="J427">
            <v>0</v>
          </cell>
          <cell r="K427">
            <v>0</v>
          </cell>
          <cell r="L427">
            <v>0</v>
          </cell>
          <cell r="M427">
            <v>0</v>
          </cell>
          <cell r="N427">
            <v>0</v>
          </cell>
          <cell r="O427">
            <v>0</v>
          </cell>
          <cell r="P427">
            <v>0</v>
          </cell>
          <cell r="Q427">
            <v>0</v>
          </cell>
          <cell r="R427">
            <v>0.1693060000000001</v>
          </cell>
          <cell r="S427">
            <v>0.8225333600000011</v>
          </cell>
          <cell r="T427">
            <v>0.21983646999999917</v>
          </cell>
          <cell r="U427">
            <v>9.3912540000000821E-2</v>
          </cell>
          <cell r="V427">
            <v>-1.3055883700000011</v>
          </cell>
          <cell r="W427">
            <v>0</v>
          </cell>
          <cell r="X427">
            <v>0</v>
          </cell>
          <cell r="Y427">
            <v>0</v>
          </cell>
          <cell r="Z427">
            <v>0</v>
          </cell>
          <cell r="AA427">
            <v>0</v>
          </cell>
          <cell r="AB427">
            <v>0</v>
          </cell>
          <cell r="AC427">
            <v>0</v>
          </cell>
          <cell r="AD427">
            <v>0.17510000000000003</v>
          </cell>
          <cell r="AE427">
            <v>0.44889999999999963</v>
          </cell>
          <cell r="AF427">
            <v>0.72910000000000075</v>
          </cell>
          <cell r="AG427">
            <v>1.0616000000000012</v>
          </cell>
          <cell r="AH427">
            <v>1.4487999999999985</v>
          </cell>
          <cell r="AI427">
            <v>1.8988999999999994</v>
          </cell>
          <cell r="AJ427">
            <v>2.3899000000000008</v>
          </cell>
          <cell r="AK427">
            <v>2.5987999999999989</v>
          </cell>
          <cell r="AL427">
            <v>3.0783000000000005</v>
          </cell>
          <cell r="AM427">
            <v>3.6464000000000016</v>
          </cell>
          <cell r="AN427">
            <v>4.080700000000002</v>
          </cell>
          <cell r="AO427">
            <v>4.5112999999999994</v>
          </cell>
          <cell r="AP427">
            <v>0.17510000000000003</v>
          </cell>
          <cell r="AQ427">
            <v>0.2737999999999996</v>
          </cell>
          <cell r="AR427">
            <v>0.28020000000000111</v>
          </cell>
          <cell r="AS427">
            <v>0.33250000000000046</v>
          </cell>
          <cell r="AT427">
            <v>0.38719999999999732</v>
          </cell>
          <cell r="AU427">
            <v>0.45010000000000083</v>
          </cell>
          <cell r="AV427">
            <v>0.49100000000000144</v>
          </cell>
          <cell r="AW427">
            <v>0.20889999999999809</v>
          </cell>
          <cell r="AX427">
            <v>0.47950000000000159</v>
          </cell>
          <cell r="AY427">
            <v>0.56810000000000116</v>
          </cell>
          <cell r="AZ427">
            <v>0.43430000000000035</v>
          </cell>
          <cell r="BA427">
            <v>0.43059999999999721</v>
          </cell>
          <cell r="BB427">
            <v>7.1799999999999989E-2</v>
          </cell>
          <cell r="BC427">
            <v>0.14799999999999991</v>
          </cell>
          <cell r="BD427">
            <v>0.31230000000000024</v>
          </cell>
          <cell r="BE427">
            <v>0.38560000000000039</v>
          </cell>
          <cell r="BF427">
            <v>0.84860000000000069</v>
          </cell>
          <cell r="BG427">
            <v>1.0403999999999984</v>
          </cell>
          <cell r="BH427">
            <v>1.2279379999999995</v>
          </cell>
          <cell r="BI427">
            <v>1.3177429999999997</v>
          </cell>
          <cell r="BJ427">
            <v>1.4472000000000005</v>
          </cell>
          <cell r="BK427">
            <v>1.5694349999999988</v>
          </cell>
          <cell r="BL427">
            <v>2.0333830000000006</v>
          </cell>
          <cell r="BM427">
            <v>2.2060920700000017</v>
          </cell>
          <cell r="BN427">
            <v>7.1799999999999989E-2</v>
          </cell>
          <cell r="BO427">
            <v>7.6199999999999823E-2</v>
          </cell>
          <cell r="BP427">
            <v>0.16430000000000033</v>
          </cell>
          <cell r="BQ427">
            <v>7.3300000000000115E-2</v>
          </cell>
          <cell r="BR427">
            <v>0.46300000000000036</v>
          </cell>
          <cell r="BS427">
            <v>0.19179999999999764</v>
          </cell>
          <cell r="BT427">
            <v>0.18753800000000123</v>
          </cell>
          <cell r="BU427">
            <v>8.9805000000000079E-2</v>
          </cell>
          <cell r="BV427">
            <v>0.12945700000000077</v>
          </cell>
          <cell r="BW427">
            <v>0.12223499999999837</v>
          </cell>
          <cell r="BX427">
            <v>0.4639480000000018</v>
          </cell>
          <cell r="BY427">
            <v>0.17270907000000113</v>
          </cell>
          <cell r="BZ427">
            <v>0.28690000000000015</v>
          </cell>
          <cell r="CA427">
            <v>0.50689999999999946</v>
          </cell>
          <cell r="CB427">
            <v>0.76919999999999966</v>
          </cell>
          <cell r="CC427">
            <v>1.0082000000000004</v>
          </cell>
          <cell r="CD427">
            <v>1.3653000000000013</v>
          </cell>
          <cell r="CE427">
            <v>1.6584810000000001</v>
          </cell>
          <cell r="CF427">
            <v>1.9531369999999981</v>
          </cell>
          <cell r="CG427">
            <v>2.1367930000000008</v>
          </cell>
          <cell r="CH427">
            <v>2.3985839999999996</v>
          </cell>
          <cell r="CI427">
            <v>2.7404840000000021</v>
          </cell>
          <cell r="CJ427">
            <v>3.0283309999999979</v>
          </cell>
          <cell r="CK427">
            <v>3.0955539999999999</v>
          </cell>
          <cell r="CL427">
            <v>0.28690000000000015</v>
          </cell>
          <cell r="CM427">
            <v>0.21999999999999931</v>
          </cell>
          <cell r="CN427">
            <v>0.2623000000000002</v>
          </cell>
          <cell r="CO427">
            <v>0.23900000000000077</v>
          </cell>
          <cell r="CP427">
            <v>0.35710000000000086</v>
          </cell>
          <cell r="CQ427">
            <v>0.2931809999999988</v>
          </cell>
          <cell r="CR427">
            <v>0.29465599999999803</v>
          </cell>
          <cell r="CS427">
            <v>0.18365600000000271</v>
          </cell>
          <cell r="CT427">
            <v>0.26179099999999877</v>
          </cell>
          <cell r="CU427">
            <v>0.34190000000000254</v>
          </cell>
          <cell r="CV427">
            <v>0.28784699999999575</v>
          </cell>
          <cell r="CW427">
            <v>6.7223000000002031E-2</v>
          </cell>
          <cell r="CX427">
            <v>0.12667000000000006</v>
          </cell>
          <cell r="CY427">
            <v>0.23717099999999988</v>
          </cell>
          <cell r="CZ427">
            <v>0.34912399999999971</v>
          </cell>
          <cell r="DA427">
            <v>0.43624300000000032</v>
          </cell>
          <cell r="DB427">
            <v>0.728792</v>
          </cell>
          <cell r="DC427">
            <v>0.90571999999999886</v>
          </cell>
          <cell r="DD427">
            <v>1.0500689999999997</v>
          </cell>
          <cell r="DE427">
            <v>1.1538079999999995</v>
          </cell>
          <cell r="DF427">
            <v>1.3011090000000003</v>
          </cell>
          <cell r="DG427">
            <v>1.3511300000000019</v>
          </cell>
          <cell r="DH427">
            <v>1.3512309999999985</v>
          </cell>
          <cell r="DI427">
            <v>1.3316970000000008</v>
          </cell>
          <cell r="DJ427">
            <v>0.12667000000000006</v>
          </cell>
          <cell r="DK427">
            <v>0.11050099999999982</v>
          </cell>
          <cell r="DL427">
            <v>0.1119529999999998</v>
          </cell>
          <cell r="DM427">
            <v>8.711900000000064E-2</v>
          </cell>
          <cell r="DN427">
            <v>0.29254899999999961</v>
          </cell>
          <cell r="DO427">
            <v>0.17692799999999886</v>
          </cell>
          <cell r="DP427">
            <v>0.14434900000000092</v>
          </cell>
          <cell r="DQ427">
            <v>0.10373899999999979</v>
          </cell>
          <cell r="DR427">
            <v>0.14730100000000082</v>
          </cell>
          <cell r="DS427">
            <v>5.0021000000001495E-2</v>
          </cell>
          <cell r="DT427">
            <v>1.0099999999660381E-4</v>
          </cell>
          <cell r="DU427">
            <v>-1.9533999999997685E-2</v>
          </cell>
        </row>
        <row r="428">
          <cell r="A428" t="str">
            <v>CE-IMPTEC-180</v>
          </cell>
          <cell r="B428" t="str">
            <v>CE</v>
          </cell>
          <cell r="C428" t="str">
            <v>IMPTEC</v>
          </cell>
          <cell r="D428">
            <v>180</v>
          </cell>
          <cell r="E428" t="str">
            <v>MD %</v>
          </cell>
          <cell r="F428">
            <v>0.16095745854042531</v>
          </cell>
          <cell r="G428">
            <v>0.34622399042256391</v>
          </cell>
          <cell r="H428">
            <v>0.29220017060614994</v>
          </cell>
          <cell r="I428">
            <v>0.24437843040082349</v>
          </cell>
          <cell r="J428" t="e">
            <v>#DIV/0!</v>
          </cell>
          <cell r="K428" t="e">
            <v>#DIV/0!</v>
          </cell>
          <cell r="L428" t="e">
            <v>#DIV/0!</v>
          </cell>
          <cell r="M428" t="e">
            <v>#DIV/0!</v>
          </cell>
          <cell r="N428" t="e">
            <v>#DIV/0!</v>
          </cell>
          <cell r="O428" t="e">
            <v>#DIV/0!</v>
          </cell>
          <cell r="P428" t="e">
            <v>#DIV/0!</v>
          </cell>
          <cell r="Q428" t="e">
            <v>#DIV/0!</v>
          </cell>
          <cell r="R428">
            <v>0.16095745854042531</v>
          </cell>
          <cell r="S428">
            <v>0.4537200890612279</v>
          </cell>
          <cell r="T428">
            <v>0.17147945156989194</v>
          </cell>
          <cell r="U428">
            <v>7.8538344843505345E-2</v>
          </cell>
          <cell r="V428">
            <v>0.24437843040082349</v>
          </cell>
          <cell r="W428" t="e">
            <v>#DIV/0!</v>
          </cell>
          <cell r="X428" t="e">
            <v>#DIV/0!</v>
          </cell>
          <cell r="Y428" t="e">
            <v>#DIV/0!</v>
          </cell>
          <cell r="Z428" t="e">
            <v>#DIV/0!</v>
          </cell>
          <cell r="AA428" t="e">
            <v>#DIV/0!</v>
          </cell>
          <cell r="AB428" t="e">
            <v>#DIV/0!</v>
          </cell>
          <cell r="AC428" t="e">
            <v>#DIV/0!</v>
          </cell>
          <cell r="AD428">
            <v>0.10923950340008737</v>
          </cell>
          <cell r="AE428">
            <v>0.12372526321591965</v>
          </cell>
          <cell r="AF428">
            <v>0.12615059865734665</v>
          </cell>
          <cell r="AG428">
            <v>0.13066489427171812</v>
          </cell>
          <cell r="AH428">
            <v>0.13472196392040159</v>
          </cell>
          <cell r="AI428">
            <v>0.13662920378178464</v>
          </cell>
          <cell r="AJ428">
            <v>0.13943569936638706</v>
          </cell>
          <cell r="AK428">
            <v>0.13621044797240983</v>
          </cell>
          <cell r="AL428">
            <v>0.13782280883985817</v>
          </cell>
          <cell r="AM428">
            <v>0.14161766647765675</v>
          </cell>
          <cell r="AN428">
            <v>0.14074728124967673</v>
          </cell>
          <cell r="AO428">
            <v>0.14090547061671324</v>
          </cell>
          <cell r="AP428">
            <v>0.10923950340008737</v>
          </cell>
          <cell r="AQ428">
            <v>0.13518984841751822</v>
          </cell>
          <cell r="AR428">
            <v>0.13024077344984708</v>
          </cell>
          <cell r="AS428">
            <v>0.14179104477611956</v>
          </cell>
          <cell r="AT428">
            <v>0.14725792956567943</v>
          </cell>
          <cell r="AU428">
            <v>0.14315247121684391</v>
          </cell>
          <cell r="AV428">
            <v>0.15146841066140221</v>
          </cell>
          <cell r="AW428">
            <v>0.10770817220933138</v>
          </cell>
          <cell r="AX428">
            <v>0.14727110783500769</v>
          </cell>
          <cell r="AY428">
            <v>0.16645180193378292</v>
          </cell>
          <cell r="AZ428">
            <v>0.13384079632654339</v>
          </cell>
          <cell r="BA428">
            <v>0.14242243831447934</v>
          </cell>
          <cell r="BB428">
            <v>8.2948243992606266E-2</v>
          </cell>
          <cell r="BC428">
            <v>5.5114884742859242E-2</v>
          </cell>
          <cell r="BD428">
            <v>5.8510538641686226E-2</v>
          </cell>
          <cell r="BE428">
            <v>5.8370294122099334E-2</v>
          </cell>
          <cell r="BF428">
            <v>9.5511435260219782E-2</v>
          </cell>
          <cell r="BG428">
            <v>9.8439761943059215E-2</v>
          </cell>
          <cell r="BH428">
            <v>9.4571076563541731E-2</v>
          </cell>
          <cell r="BI428">
            <v>9.5345204655200508E-2</v>
          </cell>
          <cell r="BJ428">
            <v>9.4986183947124908E-2</v>
          </cell>
          <cell r="BK428">
            <v>9.2736803292928008E-2</v>
          </cell>
          <cell r="BL428">
            <v>0.10109325207092758</v>
          </cell>
          <cell r="BM428">
            <v>0.10218837149442041</v>
          </cell>
          <cell r="BN428">
            <v>8.2948243992606266E-2</v>
          </cell>
          <cell r="BO428">
            <v>4.1875034346320734E-2</v>
          </cell>
          <cell r="BP428">
            <v>6.1948570997662433E-2</v>
          </cell>
          <cell r="BQ428">
            <v>5.7780230174996179E-2</v>
          </cell>
          <cell r="BR428">
            <v>0.20318602712072684</v>
          </cell>
          <cell r="BS428">
            <v>0.11388872394750772</v>
          </cell>
          <cell r="BT428">
            <v>7.7643044365147768E-2</v>
          </cell>
          <cell r="BU428">
            <v>0.10736176149561687</v>
          </cell>
          <cell r="BV428">
            <v>9.1479865624792892E-2</v>
          </cell>
          <cell r="BW428">
            <v>7.2429546585763852E-2</v>
          </cell>
          <cell r="BX428">
            <v>0.14542028351357281</v>
          </cell>
          <cell r="BY428">
            <v>0.11712659192415943</v>
          </cell>
          <cell r="BZ428">
            <v>0.14073383694692443</v>
          </cell>
          <cell r="CA428">
            <v>0.11537761187235387</v>
          </cell>
          <cell r="CB428">
            <v>0.110666705032659</v>
          </cell>
          <cell r="CC428">
            <v>0.10864926611634376</v>
          </cell>
          <cell r="CD428">
            <v>0.10990983738528427</v>
          </cell>
          <cell r="CE428">
            <v>0.11021626426580973</v>
          </cell>
          <cell r="CF428">
            <v>0.1105743564067088</v>
          </cell>
          <cell r="CG428">
            <v>0.11010749738256806</v>
          </cell>
          <cell r="CH428">
            <v>0.10937611150692156</v>
          </cell>
          <cell r="CI428">
            <v>0.11073925277459927</v>
          </cell>
          <cell r="CJ428">
            <v>0.11026050456944878</v>
          </cell>
          <cell r="CK428">
            <v>0.10405455422418321</v>
          </cell>
          <cell r="CL428">
            <v>0.14073383694692443</v>
          </cell>
          <cell r="CM428">
            <v>9.3426193307286964E-2</v>
          </cell>
          <cell r="CN428">
            <v>0.10257312685750047</v>
          </cell>
          <cell r="CO428">
            <v>0.10262796289934759</v>
          </cell>
          <cell r="CP428">
            <v>0.11363202443836341</v>
          </cell>
          <cell r="CQ428">
            <v>0.11166604964509791</v>
          </cell>
          <cell r="CR428">
            <v>0.11263410505778497</v>
          </cell>
          <cell r="CS428">
            <v>0.1053759788486093</v>
          </cell>
          <cell r="CT428">
            <v>0.10375101753206717</v>
          </cell>
          <cell r="CU428">
            <v>0.12134914409634184</v>
          </cell>
          <cell r="CV428">
            <v>0.1059016357254792</v>
          </cell>
          <cell r="CW428">
            <v>2.9430860921528357E-2</v>
          </cell>
          <cell r="CX428">
            <v>7.9119053344617954E-2</v>
          </cell>
          <cell r="CY428">
            <v>7.7267082283215188E-2</v>
          </cell>
          <cell r="CZ428">
            <v>6.7408462762135871E-2</v>
          </cell>
          <cell r="DA428">
            <v>5.7459638648480235E-2</v>
          </cell>
          <cell r="DB428">
            <v>7.0062053857814957E-2</v>
          </cell>
          <cell r="DC428">
            <v>6.9357715180488722E-2</v>
          </cell>
          <cell r="DD428">
            <v>7.1101564416018906E-2</v>
          </cell>
          <cell r="DE428">
            <v>7.4382891563608666E-2</v>
          </cell>
          <cell r="DF428">
            <v>7.3425013044404269E-2</v>
          </cell>
          <cell r="DG428">
            <v>7.1251089889130148E-2</v>
          </cell>
          <cell r="DH428">
            <v>6.5874141058592392E-2</v>
          </cell>
          <cell r="DI428">
            <v>6.0768108430591314E-2</v>
          </cell>
          <cell r="DJ428">
            <v>7.9119053344617954E-2</v>
          </cell>
          <cell r="DK428">
            <v>7.5247992667302574E-2</v>
          </cell>
          <cell r="DL428">
            <v>5.3064958395248607E-2</v>
          </cell>
          <cell r="DM428">
            <v>3.6105022393908413E-2</v>
          </cell>
          <cell r="DN428">
            <v>0.1041125950157458</v>
          </cell>
          <cell r="DO428">
            <v>6.6599813896341675E-2</v>
          </cell>
          <cell r="DP428">
            <v>8.4419507328202567E-2</v>
          </cell>
          <cell r="DQ428">
            <v>0.13959155553103528</v>
          </cell>
          <cell r="DR428">
            <v>6.6697215263008883E-2</v>
          </cell>
          <cell r="DS428">
            <v>4.0252000489259969E-2</v>
          </cell>
          <cell r="DT428">
            <v>6.5187575633144948E-5</v>
          </cell>
          <cell r="DU428">
            <v>-1.3932028759859492E-2</v>
          </cell>
        </row>
        <row r="429">
          <cell r="A429" t="str">
            <v>CE-IMPTEC-190</v>
          </cell>
          <cell r="B429" t="str">
            <v>CE</v>
          </cell>
          <cell r="C429" t="str">
            <v>IMPTEC</v>
          </cell>
          <cell r="D429">
            <v>190</v>
          </cell>
          <cell r="E429" t="str">
            <v>Costi Indiretti</v>
          </cell>
          <cell r="F429">
            <v>-6.4780000000000004E-2</v>
          </cell>
          <cell r="G429">
            <v>-0.13964388999999991</v>
          </cell>
          <cell r="H429">
            <v>-0.23889732</v>
          </cell>
          <cell r="I429">
            <v>-0.32557825000000007</v>
          </cell>
          <cell r="R429">
            <v>-6.4780000000000004E-2</v>
          </cell>
          <cell r="S429">
            <v>-7.4863889999999905E-2</v>
          </cell>
          <cell r="T429">
            <v>-9.9253430000000087E-2</v>
          </cell>
          <cell r="U429">
            <v>-8.6680930000000073E-2</v>
          </cell>
          <cell r="V429">
            <v>0.32557825000000007</v>
          </cell>
          <cell r="W429">
            <v>0</v>
          </cell>
          <cell r="X429">
            <v>0</v>
          </cell>
          <cell r="Y429">
            <v>0</v>
          </cell>
          <cell r="Z429">
            <v>0</v>
          </cell>
          <cell r="AA429">
            <v>0</v>
          </cell>
          <cell r="AB429">
            <v>0</v>
          </cell>
          <cell r="AC429">
            <v>0</v>
          </cell>
          <cell r="AD429">
            <v>-0.10630000000000001</v>
          </cell>
          <cell r="AE429">
            <v>-0.23499999999999999</v>
          </cell>
          <cell r="AF429">
            <v>-0.36119999999999997</v>
          </cell>
          <cell r="AG429">
            <v>-0.49399999999999999</v>
          </cell>
          <cell r="AH429">
            <v>-0.6322000000000001</v>
          </cell>
          <cell r="AI429">
            <v>-0.79800000000000004</v>
          </cell>
          <cell r="AJ429">
            <v>-0.96550000000000002</v>
          </cell>
          <cell r="AK429">
            <v>-1.1014999999999999</v>
          </cell>
          <cell r="AL429">
            <v>-1.2715999999999998</v>
          </cell>
          <cell r="AM429">
            <v>-1.4489000000000001</v>
          </cell>
          <cell r="AN429">
            <v>-1.6200999999999999</v>
          </cell>
          <cell r="AO429">
            <v>-1.8080000000000001</v>
          </cell>
          <cell r="AP429">
            <v>-0.10630000000000001</v>
          </cell>
          <cell r="AQ429">
            <v>-0.12869999999999998</v>
          </cell>
          <cell r="AR429">
            <v>-0.12619999999999998</v>
          </cell>
          <cell r="AS429">
            <v>-0.13280000000000003</v>
          </cell>
          <cell r="AT429">
            <v>-0.1382000000000001</v>
          </cell>
          <cell r="AU429">
            <v>-0.16579999999999995</v>
          </cell>
          <cell r="AV429">
            <v>-0.16749999999999998</v>
          </cell>
          <cell r="AW429">
            <v>-0.1359999999999999</v>
          </cell>
          <cell r="AX429">
            <v>-0.17009999999999992</v>
          </cell>
          <cell r="AY429">
            <v>-0.17730000000000024</v>
          </cell>
          <cell r="AZ429">
            <v>-0.1711999999999998</v>
          </cell>
          <cell r="BA429">
            <v>-0.18790000000000018</v>
          </cell>
          <cell r="BB429">
            <v>-5.7000000000000002E-2</v>
          </cell>
          <cell r="BC429">
            <v>-0.1762</v>
          </cell>
          <cell r="BD429">
            <v>-0.31009999999999999</v>
          </cell>
          <cell r="BE429">
            <v>-0.39429999999999998</v>
          </cell>
          <cell r="BF429">
            <v>-0.52429999999999999</v>
          </cell>
          <cell r="BG429">
            <v>-0.6069</v>
          </cell>
          <cell r="BH429">
            <v>-0.72606300000000001</v>
          </cell>
          <cell r="BI429">
            <v>-0.775478</v>
          </cell>
          <cell r="BJ429">
            <v>-0.86339999999999995</v>
          </cell>
          <cell r="BK429">
            <v>-0.95642099999999997</v>
          </cell>
          <cell r="BL429">
            <v>-1.096265</v>
          </cell>
          <cell r="BM429">
            <v>-1.1718321599999999</v>
          </cell>
          <cell r="BN429">
            <v>-5.7000000000000002E-2</v>
          </cell>
          <cell r="BO429">
            <v>-0.1192</v>
          </cell>
          <cell r="BP429">
            <v>-0.13389999999999999</v>
          </cell>
          <cell r="BQ429">
            <v>-8.4199999999999997E-2</v>
          </cell>
          <cell r="BR429">
            <v>-0.13</v>
          </cell>
          <cell r="BS429">
            <v>-8.2600000000000007E-2</v>
          </cell>
          <cell r="BT429">
            <v>-0.11916300000000002</v>
          </cell>
          <cell r="BU429">
            <v>-4.9414999999999987E-2</v>
          </cell>
          <cell r="BV429">
            <v>-8.7921999999999945E-2</v>
          </cell>
          <cell r="BW429">
            <v>-9.302100000000002E-2</v>
          </cell>
          <cell r="BX429">
            <v>-0.13984400000000008</v>
          </cell>
          <cell r="BY429">
            <v>-7.5567159999999856E-2</v>
          </cell>
          <cell r="BZ429">
            <v>-9.3399999999999997E-2</v>
          </cell>
          <cell r="CA429">
            <v>-0.28920000000000001</v>
          </cell>
          <cell r="CB429">
            <v>-0.44919999999999999</v>
          </cell>
          <cell r="CC429">
            <v>-0.60029999999999994</v>
          </cell>
          <cell r="CD429">
            <v>-0.7752</v>
          </cell>
          <cell r="CE429">
            <v>-0.93201699999999998</v>
          </cell>
          <cell r="CF429">
            <v>-1.084176</v>
          </cell>
          <cell r="CG429">
            <v>-1.2088829999999999</v>
          </cell>
          <cell r="CH429">
            <v>-1.3619810000000001</v>
          </cell>
          <cell r="CI429">
            <v>-1.520856</v>
          </cell>
          <cell r="CJ429">
            <v>-1.674037</v>
          </cell>
          <cell r="CK429">
            <v>-1.8168470000000001</v>
          </cell>
          <cell r="CL429">
            <v>-9.3399999999999997E-2</v>
          </cell>
          <cell r="CM429">
            <v>-0.19580000000000003</v>
          </cell>
          <cell r="CN429">
            <v>-0.15999999999999998</v>
          </cell>
          <cell r="CO429">
            <v>-0.15109999999999996</v>
          </cell>
          <cell r="CP429">
            <v>-0.17490000000000006</v>
          </cell>
          <cell r="CQ429">
            <v>-0.15681699999999998</v>
          </cell>
          <cell r="CR429">
            <v>-0.15215900000000004</v>
          </cell>
          <cell r="CS429">
            <v>-0.1247069999999999</v>
          </cell>
          <cell r="CT429">
            <v>-0.15309800000000018</v>
          </cell>
          <cell r="CU429">
            <v>-0.15887499999999988</v>
          </cell>
          <cell r="CV429">
            <v>-0.15318100000000001</v>
          </cell>
          <cell r="CW429">
            <v>-0.1428100000000001</v>
          </cell>
          <cell r="CX429">
            <v>-6.7849999999999994E-2</v>
          </cell>
          <cell r="CY429">
            <v>-0.14702999999999999</v>
          </cell>
          <cell r="CZ429">
            <v>-0.221276</v>
          </cell>
          <cell r="DA429">
            <v>-0.321052</v>
          </cell>
          <cell r="DB429">
            <v>-0.419236</v>
          </cell>
          <cell r="DC429">
            <v>-0.48633300000000002</v>
          </cell>
          <cell r="DD429">
            <v>-0.54156599999999999</v>
          </cell>
          <cell r="DE429">
            <v>-0.59132099999999999</v>
          </cell>
          <cell r="DF429">
            <v>-0.65647199999999994</v>
          </cell>
          <cell r="DG429">
            <v>-0.71591700000000003</v>
          </cell>
          <cell r="DH429">
            <v>-0.77985899999999997</v>
          </cell>
          <cell r="DI429">
            <v>-0.83992999999999995</v>
          </cell>
          <cell r="DJ429">
            <v>-6.7849999999999994E-2</v>
          </cell>
          <cell r="DK429">
            <v>-7.918E-2</v>
          </cell>
          <cell r="DL429">
            <v>-7.4246000000000006E-2</v>
          </cell>
          <cell r="DM429">
            <v>-9.9776000000000004E-2</v>
          </cell>
          <cell r="DN429">
            <v>-9.8183999999999994E-2</v>
          </cell>
          <cell r="DO429">
            <v>-6.7097000000000018E-2</v>
          </cell>
          <cell r="DP429">
            <v>-5.5232999999999977E-2</v>
          </cell>
          <cell r="DQ429">
            <v>-4.9754999999999994E-2</v>
          </cell>
          <cell r="DR429">
            <v>-6.5150999999999959E-2</v>
          </cell>
          <cell r="DS429">
            <v>-5.9445000000000081E-2</v>
          </cell>
          <cell r="DT429">
            <v>-6.3941999999999943E-2</v>
          </cell>
          <cell r="DU429">
            <v>-6.0070999999999986E-2</v>
          </cell>
        </row>
        <row r="430">
          <cell r="A430" t="str">
            <v>CE-IMPTEC-200</v>
          </cell>
          <cell r="B430" t="str">
            <v>CE</v>
          </cell>
          <cell r="C430" t="str">
            <v>IMPTEC</v>
          </cell>
          <cell r="D430">
            <v>200</v>
          </cell>
          <cell r="E430" t="str">
            <v>Risultato di Competenza</v>
          </cell>
          <cell r="F430">
            <v>0.10452600000000009</v>
          </cell>
          <cell r="G430">
            <v>0.85219547000000129</v>
          </cell>
          <cell r="H430">
            <v>0.97277851000000037</v>
          </cell>
          <cell r="I430">
            <v>0.98001012000000098</v>
          </cell>
          <cell r="J430">
            <v>0</v>
          </cell>
          <cell r="K430">
            <v>0</v>
          </cell>
          <cell r="L430">
            <v>0</v>
          </cell>
          <cell r="M430">
            <v>0</v>
          </cell>
          <cell r="N430">
            <v>0</v>
          </cell>
          <cell r="O430">
            <v>0</v>
          </cell>
          <cell r="P430">
            <v>0</v>
          </cell>
          <cell r="Q430">
            <v>0</v>
          </cell>
          <cell r="R430">
            <v>0.10452600000000009</v>
          </cell>
          <cell r="S430">
            <v>0.74766947000000117</v>
          </cell>
          <cell r="T430">
            <v>0.12058303999999909</v>
          </cell>
          <cell r="U430">
            <v>7.2316100000007488E-3</v>
          </cell>
          <cell r="V430">
            <v>-0.98001012000000098</v>
          </cell>
          <cell r="W430">
            <v>0</v>
          </cell>
          <cell r="X430">
            <v>0</v>
          </cell>
          <cell r="Y430">
            <v>0</v>
          </cell>
          <cell r="Z430">
            <v>0</v>
          </cell>
          <cell r="AA430">
            <v>0</v>
          </cell>
          <cell r="AB430">
            <v>0</v>
          </cell>
          <cell r="AC430">
            <v>0</v>
          </cell>
          <cell r="AD430">
            <v>6.8800000000000028E-2</v>
          </cell>
          <cell r="AE430">
            <v>0.21389999999999965</v>
          </cell>
          <cell r="AF430">
            <v>0.36790000000000078</v>
          </cell>
          <cell r="AG430">
            <v>0.56760000000000121</v>
          </cell>
          <cell r="AH430">
            <v>0.81659999999999844</v>
          </cell>
          <cell r="AI430">
            <v>1.1008999999999993</v>
          </cell>
          <cell r="AJ430">
            <v>1.4244000000000008</v>
          </cell>
          <cell r="AK430">
            <v>1.497299999999999</v>
          </cell>
          <cell r="AL430">
            <v>1.8067000000000006</v>
          </cell>
          <cell r="AM430">
            <v>2.1975000000000016</v>
          </cell>
          <cell r="AN430">
            <v>2.4606000000000021</v>
          </cell>
          <cell r="AO430">
            <v>2.7032999999999996</v>
          </cell>
          <cell r="AP430">
            <v>6.8800000000000028E-2</v>
          </cell>
          <cell r="AQ430">
            <v>0.14509999999999962</v>
          </cell>
          <cell r="AR430">
            <v>0.15400000000000114</v>
          </cell>
          <cell r="AS430">
            <v>0.19970000000000043</v>
          </cell>
          <cell r="AT430">
            <v>0.24899999999999722</v>
          </cell>
          <cell r="AU430">
            <v>0.28430000000000089</v>
          </cell>
          <cell r="AV430">
            <v>0.32350000000000145</v>
          </cell>
          <cell r="AW430">
            <v>7.2899999999998188E-2</v>
          </cell>
          <cell r="AX430">
            <v>0.30940000000000167</v>
          </cell>
          <cell r="AY430">
            <v>0.39080000000000092</v>
          </cell>
          <cell r="AZ430">
            <v>0.26310000000000056</v>
          </cell>
          <cell r="BA430">
            <v>0.24269999999999703</v>
          </cell>
          <cell r="BB430">
            <v>1.4799999999999987E-2</v>
          </cell>
          <cell r="BC430">
            <v>-2.8200000000000086E-2</v>
          </cell>
          <cell r="BD430">
            <v>2.2000000000002573E-3</v>
          </cell>
          <cell r="BE430">
            <v>-8.6999999999995969E-3</v>
          </cell>
          <cell r="BF430">
            <v>0.3243000000000007</v>
          </cell>
          <cell r="BG430">
            <v>0.43349999999999844</v>
          </cell>
          <cell r="BH430">
            <v>0.50187499999999952</v>
          </cell>
          <cell r="BI430">
            <v>0.54226499999999966</v>
          </cell>
          <cell r="BJ430">
            <v>0.58380000000000054</v>
          </cell>
          <cell r="BK430">
            <v>0.61301399999999884</v>
          </cell>
          <cell r="BL430">
            <v>0.93711800000000056</v>
          </cell>
          <cell r="BM430">
            <v>1.0342599100000018</v>
          </cell>
          <cell r="BN430">
            <v>1.4799999999999987E-2</v>
          </cell>
          <cell r="BO430">
            <v>-4.3000000000000177E-2</v>
          </cell>
          <cell r="BP430">
            <v>3.0400000000000343E-2</v>
          </cell>
          <cell r="BQ430">
            <v>-1.0899999999999882E-2</v>
          </cell>
          <cell r="BR430">
            <v>0.33300000000000035</v>
          </cell>
          <cell r="BS430">
            <v>0.10919999999999763</v>
          </cell>
          <cell r="BT430">
            <v>6.8375000000001213E-2</v>
          </cell>
          <cell r="BU430">
            <v>4.0390000000000092E-2</v>
          </cell>
          <cell r="BV430">
            <v>4.1535000000000821E-2</v>
          </cell>
          <cell r="BW430">
            <v>2.9213999999998352E-2</v>
          </cell>
          <cell r="BX430">
            <v>0.32410400000000172</v>
          </cell>
          <cell r="BY430">
            <v>9.7141910000001275E-2</v>
          </cell>
          <cell r="BZ430">
            <v>0.19350000000000017</v>
          </cell>
          <cell r="CA430">
            <v>0.21769999999999945</v>
          </cell>
          <cell r="CB430">
            <v>0.31999999999999967</v>
          </cell>
          <cell r="CC430">
            <v>0.40790000000000048</v>
          </cell>
          <cell r="CD430">
            <v>0.59010000000000129</v>
          </cell>
          <cell r="CE430">
            <v>0.72646400000000011</v>
          </cell>
          <cell r="CF430">
            <v>0.8689609999999981</v>
          </cell>
          <cell r="CG430">
            <v>0.9279100000000009</v>
          </cell>
          <cell r="CH430">
            <v>1.0366029999999995</v>
          </cell>
          <cell r="CI430">
            <v>1.2196280000000022</v>
          </cell>
          <cell r="CJ430">
            <v>1.3542939999999979</v>
          </cell>
          <cell r="CK430">
            <v>1.2787069999999998</v>
          </cell>
          <cell r="CL430">
            <v>0.19350000000000017</v>
          </cell>
          <cell r="CM430">
            <v>2.4199999999999278E-2</v>
          </cell>
          <cell r="CN430">
            <v>0.10230000000000022</v>
          </cell>
          <cell r="CO430">
            <v>8.7900000000000811E-2</v>
          </cell>
          <cell r="CP430">
            <v>0.18220000000000081</v>
          </cell>
          <cell r="CQ430">
            <v>0.13636399999999882</v>
          </cell>
          <cell r="CR430">
            <v>0.14249699999999799</v>
          </cell>
          <cell r="CS430">
            <v>5.8949000000002805E-2</v>
          </cell>
          <cell r="CT430">
            <v>0.1086929999999986</v>
          </cell>
          <cell r="CU430">
            <v>0.18302500000000266</v>
          </cell>
          <cell r="CV430">
            <v>0.13466599999999573</v>
          </cell>
          <cell r="CW430">
            <v>-7.5586999999998072E-2</v>
          </cell>
          <cell r="CX430">
            <v>5.8820000000000067E-2</v>
          </cell>
          <cell r="CY430">
            <v>9.0140999999999888E-2</v>
          </cell>
          <cell r="CZ430">
            <v>0.12784799999999971</v>
          </cell>
          <cell r="DA430">
            <v>0.11519100000000032</v>
          </cell>
          <cell r="DB430">
            <v>0.309556</v>
          </cell>
          <cell r="DC430">
            <v>0.41938699999999884</v>
          </cell>
          <cell r="DD430">
            <v>0.50850299999999971</v>
          </cell>
          <cell r="DE430">
            <v>0.56248699999999952</v>
          </cell>
          <cell r="DF430">
            <v>0.64463700000000035</v>
          </cell>
          <cell r="DG430">
            <v>0.63521300000000191</v>
          </cell>
          <cell r="DH430">
            <v>0.57137199999999855</v>
          </cell>
          <cell r="DI430">
            <v>0.49176700000000084</v>
          </cell>
          <cell r="DJ430">
            <v>5.8820000000000067E-2</v>
          </cell>
          <cell r="DK430">
            <v>3.1320999999999821E-2</v>
          </cell>
          <cell r="DL430">
            <v>3.7706999999999796E-2</v>
          </cell>
          <cell r="DM430">
            <v>-1.2656999999999363E-2</v>
          </cell>
          <cell r="DN430">
            <v>0.19436499999999962</v>
          </cell>
          <cell r="DO430">
            <v>0.10983099999999885</v>
          </cell>
          <cell r="DP430">
            <v>8.9116000000000944E-2</v>
          </cell>
          <cell r="DQ430">
            <v>5.3983999999999796E-2</v>
          </cell>
          <cell r="DR430">
            <v>8.2150000000000861E-2</v>
          </cell>
          <cell r="DS430">
            <v>-9.4239999999985863E-3</v>
          </cell>
          <cell r="DT430">
            <v>-6.384100000000334E-2</v>
          </cell>
          <cell r="DU430">
            <v>-7.9604999999997678E-2</v>
          </cell>
        </row>
        <row r="431">
          <cell r="A431" t="str">
            <v>CE-IMPTEC-210</v>
          </cell>
          <cell r="B431" t="str">
            <v>CE</v>
          </cell>
          <cell r="C431" t="str">
            <v>IMPTEC</v>
          </cell>
          <cell r="D431">
            <v>210</v>
          </cell>
          <cell r="E431" t="str">
            <v>RC %</v>
          </cell>
          <cell r="F431">
            <v>9.9371784292325738E-2</v>
          </cell>
          <cell r="G431">
            <v>0.29747812815518077</v>
          </cell>
          <cell r="H431">
            <v>0.23458918594092645</v>
          </cell>
          <cell r="I431">
            <v>0.18343709273583889</v>
          </cell>
          <cell r="J431" t="e">
            <v>#DIV/0!</v>
          </cell>
          <cell r="K431" t="e">
            <v>#DIV/0!</v>
          </cell>
          <cell r="L431" t="e">
            <v>#DIV/0!</v>
          </cell>
          <cell r="M431" t="e">
            <v>#DIV/0!</v>
          </cell>
          <cell r="N431" t="e">
            <v>#DIV/0!</v>
          </cell>
          <cell r="O431" t="e">
            <v>#DIV/0!</v>
          </cell>
          <cell r="P431" t="e">
            <v>#DIV/0!</v>
          </cell>
          <cell r="Q431" t="e">
            <v>#DIV/0!</v>
          </cell>
          <cell r="R431">
            <v>9.9371784292325738E-2</v>
          </cell>
          <cell r="S431">
            <v>0.41242419458435237</v>
          </cell>
          <cell r="T431">
            <v>9.4058613513173059E-2</v>
          </cell>
          <cell r="U431">
            <v>6.0477405887839428E-3</v>
          </cell>
          <cell r="V431">
            <v>0.18343709273583889</v>
          </cell>
          <cell r="W431" t="e">
            <v>#DIV/0!</v>
          </cell>
          <cell r="X431" t="e">
            <v>#DIV/0!</v>
          </cell>
          <cell r="Y431" t="e">
            <v>#DIV/0!</v>
          </cell>
          <cell r="Z431" t="e">
            <v>#DIV/0!</v>
          </cell>
          <cell r="AA431" t="e">
            <v>#DIV/0!</v>
          </cell>
          <cell r="AB431" t="e">
            <v>#DIV/0!</v>
          </cell>
          <cell r="AC431" t="e">
            <v>#DIV/0!</v>
          </cell>
          <cell r="AD431">
            <v>4.2922203506145132E-2</v>
          </cell>
          <cell r="AE431">
            <v>5.8954853646436156E-2</v>
          </cell>
          <cell r="AF431">
            <v>6.3654924216208872E-2</v>
          </cell>
          <cell r="AG431">
            <v>6.9861900893582601E-2</v>
          </cell>
          <cell r="AH431">
            <v>7.5934535986609486E-2</v>
          </cell>
          <cell r="AI431">
            <v>7.9211696478680635E-2</v>
          </cell>
          <cell r="AJ431">
            <v>8.3104820359630835E-2</v>
          </cell>
          <cell r="AK431">
            <v>7.8477721929001529E-2</v>
          </cell>
          <cell r="AL431">
            <v>8.0890253948923699E-2</v>
          </cell>
          <cell r="AM431">
            <v>8.5345771743267546E-2</v>
          </cell>
          <cell r="AN431">
            <v>8.4868468704622904E-2</v>
          </cell>
          <cell r="AO431">
            <v>8.4434588415348316E-2</v>
          </cell>
          <cell r="AP431">
            <v>4.2922203506145132E-2</v>
          </cell>
          <cell r="AQ431">
            <v>7.1643707105120052E-2</v>
          </cell>
          <cell r="AR431">
            <v>7.1581295900344469E-2</v>
          </cell>
          <cell r="AS431">
            <v>8.5159914712153673E-2</v>
          </cell>
          <cell r="AT431">
            <v>9.469841028371391E-2</v>
          </cell>
          <cell r="AU431">
            <v>9.0420456713949729E-2</v>
          </cell>
          <cell r="AV431">
            <v>9.9796396841066587E-2</v>
          </cell>
          <cell r="AW431">
            <v>3.7587006960555933E-2</v>
          </cell>
          <cell r="AX431">
            <v>9.5027488559231432E-2</v>
          </cell>
          <cell r="AY431">
            <v>0.11450336946967503</v>
          </cell>
          <cell r="AZ431">
            <v>8.1081081081081308E-2</v>
          </cell>
          <cell r="BA431">
            <v>8.0273863861876307E-2</v>
          </cell>
          <cell r="BB431">
            <v>1.7097966728280945E-2</v>
          </cell>
          <cell r="BC431">
            <v>-1.0501619930734028E-2</v>
          </cell>
          <cell r="BD431">
            <v>4.1217798594852596E-4</v>
          </cell>
          <cell r="BE431">
            <v>-1.3169646236053946E-3</v>
          </cell>
          <cell r="BF431">
            <v>3.6500540248514395E-2</v>
          </cell>
          <cell r="BG431">
            <v>4.1016567476274586E-2</v>
          </cell>
          <cell r="BH431">
            <v>3.8652488195924775E-2</v>
          </cell>
          <cell r="BI431">
            <v>3.9235546993876866E-2</v>
          </cell>
          <cell r="BJ431">
            <v>3.8317395099731588E-2</v>
          </cell>
          <cell r="BK431">
            <v>3.6222563364402417E-2</v>
          </cell>
          <cell r="BL431">
            <v>4.6590487967197294E-2</v>
          </cell>
          <cell r="BM431">
            <v>4.7907944252238724E-2</v>
          </cell>
          <cell r="BN431">
            <v>1.7097966728280945E-2</v>
          </cell>
          <cell r="BO431">
            <v>-2.3630268725614214E-2</v>
          </cell>
          <cell r="BP431">
            <v>1.1462182339190233E-2</v>
          </cell>
          <cell r="BQ431">
            <v>-8.5921488254768162E-3</v>
          </cell>
          <cell r="BR431">
            <v>0.14613595471101956</v>
          </cell>
          <cell r="BS431">
            <v>6.4841755240186275E-2</v>
          </cell>
          <cell r="BT431">
            <v>2.8308093071628352E-2</v>
          </cell>
          <cell r="BU431">
            <v>4.8286192826768791E-2</v>
          </cell>
          <cell r="BV431">
            <v>2.935041147814197E-2</v>
          </cell>
          <cell r="BW431">
            <v>1.7310563864330296E-2</v>
          </cell>
          <cell r="BX431">
            <v>0.1015874528349795</v>
          </cell>
          <cell r="BY431">
            <v>6.5879000166600962E-2</v>
          </cell>
          <cell r="BZ431">
            <v>9.4918081036005172E-2</v>
          </cell>
          <cell r="CA431">
            <v>4.9551600127463798E-2</v>
          </cell>
          <cell r="CB431">
            <v>4.6039190861220568E-2</v>
          </cell>
          <cell r="CC431">
            <v>4.3957583464448183E-2</v>
          </cell>
          <cell r="CD431">
            <v>4.7504427628401326E-2</v>
          </cell>
          <cell r="CE431">
            <v>4.8278001498719129E-2</v>
          </cell>
          <cell r="CF431">
            <v>4.9195117043776229E-2</v>
          </cell>
          <cell r="CG431">
            <v>4.7814574409528104E-2</v>
          </cell>
          <cell r="CH431">
            <v>4.7269391155952585E-2</v>
          </cell>
          <cell r="CI431">
            <v>4.9283518306612657E-2</v>
          </cell>
          <cell r="CJ431">
            <v>4.9309385194477397E-2</v>
          </cell>
          <cell r="CK431">
            <v>4.2982705799460327E-2</v>
          </cell>
          <cell r="CL431">
            <v>9.4918081036005172E-2</v>
          </cell>
          <cell r="CM431">
            <v>1.0276881263801291E-2</v>
          </cell>
          <cell r="CN431">
            <v>4.0004692632566959E-2</v>
          </cell>
          <cell r="CO431">
            <v>3.7744761250429734E-2</v>
          </cell>
          <cell r="CP431">
            <v>5.7977470883981676E-2</v>
          </cell>
          <cell r="CQ431">
            <v>5.193798095307698E-2</v>
          </cell>
          <cell r="CR431">
            <v>5.4470372462868788E-2</v>
          </cell>
          <cell r="CS431">
            <v>3.3823063646964295E-2</v>
          </cell>
          <cell r="CT431">
            <v>4.3076382872646056E-2</v>
          </cell>
          <cell r="CU431">
            <v>6.4960301544993049E-2</v>
          </cell>
          <cell r="CV431">
            <v>4.9544895991992764E-2</v>
          </cell>
          <cell r="CW431">
            <v>-3.3092698696509229E-2</v>
          </cell>
          <cell r="CX431">
            <v>3.6739423049896823E-2</v>
          </cell>
          <cell r="CY431">
            <v>2.9366710365480161E-2</v>
          </cell>
          <cell r="CZ431">
            <v>2.4684745669772159E-2</v>
          </cell>
          <cell r="DA431">
            <v>1.5172354021857314E-2</v>
          </cell>
          <cell r="DB431">
            <v>2.9759010999036443E-2</v>
          </cell>
          <cell r="DC431">
            <v>3.2115581080686725E-2</v>
          </cell>
          <cell r="DD431">
            <v>3.4431412421696908E-2</v>
          </cell>
          <cell r="DE431">
            <v>3.6262020654163889E-2</v>
          </cell>
          <cell r="DF431">
            <v>3.6378566387524527E-2</v>
          </cell>
          <cell r="DG431">
            <v>3.3497604643331208E-2</v>
          </cell>
          <cell r="DH431">
            <v>2.7855074169353723E-2</v>
          </cell>
          <cell r="DI431">
            <v>2.2440352706799394E-2</v>
          </cell>
          <cell r="DJ431">
            <v>3.6739423049896823E-2</v>
          </cell>
          <cell r="DK431">
            <v>2.1328697281767353E-2</v>
          </cell>
          <cell r="DL431">
            <v>1.7872860809532858E-2</v>
          </cell>
          <cell r="DM431">
            <v>-5.245483401320865E-3</v>
          </cell>
          <cell r="DN431">
            <v>6.9170786877533058E-2</v>
          </cell>
          <cell r="DO431">
            <v>4.1342942666220565E-2</v>
          </cell>
          <cell r="DP431">
            <v>5.2117637219933156E-2</v>
          </cell>
          <cell r="DQ431">
            <v>7.2641056244877961E-2</v>
          </cell>
          <cell r="DR431">
            <v>3.7197142136551738E-2</v>
          </cell>
          <cell r="DS431">
            <v>-7.5835119771839364E-3</v>
          </cell>
          <cell r="DT431">
            <v>-4.1204356595403585E-2</v>
          </cell>
          <cell r="DU431">
            <v>-5.6775834413264767E-2</v>
          </cell>
        </row>
        <row r="432">
          <cell r="A432" t="str">
            <v>CE-IMPTEC-211</v>
          </cell>
          <cell r="B432" t="str">
            <v>CE</v>
          </cell>
          <cell r="C432" t="str">
            <v>IMPTEC</v>
          </cell>
          <cell r="D432">
            <v>211</v>
          </cell>
          <cell r="E432" t="str">
            <v>Costi di divisione</v>
          </cell>
          <cell r="F432">
            <v>0</v>
          </cell>
          <cell r="G432">
            <v>0</v>
          </cell>
          <cell r="H432">
            <v>0</v>
          </cell>
          <cell r="I432">
            <v>0</v>
          </cell>
          <cell r="R432">
            <v>0</v>
          </cell>
          <cell r="S432">
            <v>0</v>
          </cell>
          <cell r="T432">
            <v>0</v>
          </cell>
          <cell r="U432">
            <v>0</v>
          </cell>
          <cell r="V432">
            <v>0</v>
          </cell>
          <cell r="W432">
            <v>0</v>
          </cell>
          <cell r="X432">
            <v>0</v>
          </cell>
          <cell r="Y432">
            <v>0</v>
          </cell>
          <cell r="Z432">
            <v>0</v>
          </cell>
          <cell r="AA432">
            <v>0</v>
          </cell>
          <cell r="AB432">
            <v>0</v>
          </cell>
          <cell r="AC432">
            <v>0</v>
          </cell>
          <cell r="AD432">
            <v>0</v>
          </cell>
          <cell r="AE432">
            <v>0</v>
          </cell>
          <cell r="AF432">
            <v>0</v>
          </cell>
          <cell r="AG432">
            <v>0</v>
          </cell>
          <cell r="AH432">
            <v>0</v>
          </cell>
          <cell r="AI432">
            <v>0</v>
          </cell>
          <cell r="AJ432">
            <v>0</v>
          </cell>
          <cell r="AK432">
            <v>0</v>
          </cell>
          <cell r="AL432">
            <v>0</v>
          </cell>
          <cell r="AM432">
            <v>0</v>
          </cell>
          <cell r="AN432">
            <v>0</v>
          </cell>
          <cell r="AO432">
            <v>0</v>
          </cell>
          <cell r="AP432">
            <v>0</v>
          </cell>
          <cell r="AQ432">
            <v>0</v>
          </cell>
          <cell r="AR432">
            <v>0</v>
          </cell>
          <cell r="AS432">
            <v>0</v>
          </cell>
          <cell r="AT432">
            <v>0</v>
          </cell>
          <cell r="AU432">
            <v>0</v>
          </cell>
          <cell r="AV432">
            <v>0</v>
          </cell>
          <cell r="AW432">
            <v>0</v>
          </cell>
          <cell r="AX432">
            <v>0</v>
          </cell>
          <cell r="AY432">
            <v>0</v>
          </cell>
          <cell r="AZ432">
            <v>0</v>
          </cell>
          <cell r="BA432">
            <v>0</v>
          </cell>
          <cell r="BF432">
            <v>0</v>
          </cell>
          <cell r="BG432">
            <v>0</v>
          </cell>
          <cell r="BH432">
            <v>0</v>
          </cell>
          <cell r="BI432">
            <v>0</v>
          </cell>
          <cell r="BJ432">
            <v>0</v>
          </cell>
          <cell r="BK432">
            <v>0</v>
          </cell>
          <cell r="BL432">
            <v>0</v>
          </cell>
          <cell r="BM432">
            <v>0</v>
          </cell>
          <cell r="BN432">
            <v>0</v>
          </cell>
          <cell r="BO432">
            <v>0</v>
          </cell>
          <cell r="BP432">
            <v>0</v>
          </cell>
          <cell r="BQ432">
            <v>0</v>
          </cell>
          <cell r="BR432">
            <v>0</v>
          </cell>
          <cell r="BS432">
            <v>0</v>
          </cell>
          <cell r="BT432">
            <v>0</v>
          </cell>
          <cell r="BU432">
            <v>0</v>
          </cell>
          <cell r="BV432">
            <v>0</v>
          </cell>
          <cell r="BW432">
            <v>0</v>
          </cell>
          <cell r="BX432">
            <v>0</v>
          </cell>
          <cell r="BY432">
            <v>0</v>
          </cell>
          <cell r="CD432">
            <v>0</v>
          </cell>
          <cell r="CE432">
            <v>0</v>
          </cell>
          <cell r="CF432">
            <v>0</v>
          </cell>
          <cell r="CG432">
            <v>0</v>
          </cell>
          <cell r="CH432">
            <v>0</v>
          </cell>
          <cell r="CI432">
            <v>0</v>
          </cell>
          <cell r="CL432">
            <v>0</v>
          </cell>
          <cell r="CM432">
            <v>0</v>
          </cell>
          <cell r="CN432">
            <v>0</v>
          </cell>
          <cell r="CO432">
            <v>0</v>
          </cell>
          <cell r="CP432">
            <v>0</v>
          </cell>
          <cell r="CQ432">
            <v>0</v>
          </cell>
          <cell r="CR432">
            <v>0</v>
          </cell>
          <cell r="CS432">
            <v>0</v>
          </cell>
          <cell r="CT432">
            <v>0</v>
          </cell>
          <cell r="CU432">
            <v>0</v>
          </cell>
          <cell r="CV432">
            <v>0</v>
          </cell>
          <cell r="CW432">
            <v>0</v>
          </cell>
          <cell r="DJ432">
            <v>0</v>
          </cell>
          <cell r="DK432">
            <v>0</v>
          </cell>
          <cell r="DL432">
            <v>0</v>
          </cell>
          <cell r="DM432">
            <v>0</v>
          </cell>
          <cell r="DN432">
            <v>0</v>
          </cell>
          <cell r="DO432">
            <v>0</v>
          </cell>
          <cell r="DP432">
            <v>0</v>
          </cell>
          <cell r="DQ432">
            <v>0</v>
          </cell>
          <cell r="DR432">
            <v>0</v>
          </cell>
          <cell r="DS432">
            <v>0</v>
          </cell>
          <cell r="DT432">
            <v>0</v>
          </cell>
          <cell r="DU432">
            <v>0</v>
          </cell>
        </row>
        <row r="433">
          <cell r="A433" t="str">
            <v>CE-IMPTEC-212</v>
          </cell>
          <cell r="B433" t="str">
            <v>CE</v>
          </cell>
          <cell r="C433" t="str">
            <v>IMPTEC</v>
          </cell>
          <cell r="D433">
            <v>212</v>
          </cell>
          <cell r="E433" t="str">
            <v>Risultato di divisione</v>
          </cell>
          <cell r="F433">
            <v>0.10452600000000009</v>
          </cell>
          <cell r="G433">
            <v>0.85219547000000129</v>
          </cell>
          <cell r="H433">
            <v>0.97277851000000037</v>
          </cell>
          <cell r="I433">
            <v>0.98001012000000098</v>
          </cell>
          <cell r="J433">
            <v>0</v>
          </cell>
          <cell r="K433">
            <v>0</v>
          </cell>
          <cell r="L433">
            <v>0</v>
          </cell>
          <cell r="M433">
            <v>0</v>
          </cell>
          <cell r="N433">
            <v>0</v>
          </cell>
          <cell r="O433">
            <v>0</v>
          </cell>
          <cell r="P433">
            <v>0</v>
          </cell>
          <cell r="Q433">
            <v>0</v>
          </cell>
          <cell r="R433">
            <v>0.10452600000000009</v>
          </cell>
          <cell r="S433">
            <v>0.74766947000000117</v>
          </cell>
          <cell r="T433">
            <v>0.12058303999999909</v>
          </cell>
          <cell r="U433">
            <v>7.2316100000007488E-3</v>
          </cell>
          <cell r="V433">
            <v>-0.98001012000000098</v>
          </cell>
          <cell r="W433">
            <v>0</v>
          </cell>
          <cell r="X433">
            <v>0</v>
          </cell>
          <cell r="Y433">
            <v>0</v>
          </cell>
          <cell r="Z433">
            <v>0</v>
          </cell>
          <cell r="AA433">
            <v>0</v>
          </cell>
          <cell r="AB433">
            <v>0</v>
          </cell>
          <cell r="AC433">
            <v>0</v>
          </cell>
          <cell r="AD433">
            <v>6.8800000000000028E-2</v>
          </cell>
          <cell r="AE433">
            <v>0.21389999999999965</v>
          </cell>
          <cell r="AF433">
            <v>0.36790000000000078</v>
          </cell>
          <cell r="AG433">
            <v>0.56760000000000121</v>
          </cell>
          <cell r="AH433">
            <v>0.81659999999999844</v>
          </cell>
          <cell r="AI433">
            <v>1.1008999999999993</v>
          </cell>
          <cell r="AJ433">
            <v>1.4244000000000008</v>
          </cell>
          <cell r="AK433">
            <v>1.497299999999999</v>
          </cell>
          <cell r="AL433">
            <v>1.8067000000000006</v>
          </cell>
          <cell r="AM433">
            <v>2.1975000000000016</v>
          </cell>
          <cell r="AN433">
            <v>2.4606000000000021</v>
          </cell>
          <cell r="AO433">
            <v>2.7032999999999996</v>
          </cell>
          <cell r="AP433">
            <v>6.8800000000000028E-2</v>
          </cell>
          <cell r="AQ433">
            <v>0.14509999999999962</v>
          </cell>
          <cell r="AR433">
            <v>0.15400000000000114</v>
          </cell>
          <cell r="AS433">
            <v>0.19970000000000043</v>
          </cell>
          <cell r="AT433">
            <v>0.24899999999999722</v>
          </cell>
          <cell r="AU433">
            <v>0.28430000000000089</v>
          </cell>
          <cell r="AV433">
            <v>0.32350000000000145</v>
          </cell>
          <cell r="AW433">
            <v>7.2899999999998188E-2</v>
          </cell>
          <cell r="AX433">
            <v>0.30940000000000167</v>
          </cell>
          <cell r="AY433">
            <v>0.39080000000000092</v>
          </cell>
          <cell r="AZ433">
            <v>0.26310000000000056</v>
          </cell>
          <cell r="BA433">
            <v>0.24269999999999703</v>
          </cell>
          <cell r="BB433">
            <v>1.4799999999999987E-2</v>
          </cell>
          <cell r="BC433">
            <v>-2.8200000000000086E-2</v>
          </cell>
          <cell r="BD433">
            <v>2.2000000000002573E-3</v>
          </cell>
          <cell r="BE433">
            <v>-8.6999999999995969E-3</v>
          </cell>
          <cell r="BF433">
            <v>0.3243000000000007</v>
          </cell>
          <cell r="BG433">
            <v>0.43349999999999844</v>
          </cell>
          <cell r="BH433">
            <v>0.50187499999999952</v>
          </cell>
          <cell r="BI433">
            <v>0.54226499999999966</v>
          </cell>
          <cell r="BJ433">
            <v>0.58380000000000054</v>
          </cell>
          <cell r="BK433">
            <v>0.61301399999999884</v>
          </cell>
          <cell r="BL433">
            <v>0.93711800000000056</v>
          </cell>
          <cell r="BM433">
            <v>1.0342599100000018</v>
          </cell>
          <cell r="BN433">
            <v>1.4799999999999987E-2</v>
          </cell>
          <cell r="BO433">
            <v>-4.3000000000000177E-2</v>
          </cell>
          <cell r="BP433">
            <v>3.0400000000000343E-2</v>
          </cell>
          <cell r="BQ433">
            <v>-1.0899999999999882E-2</v>
          </cell>
          <cell r="BR433">
            <v>0.33300000000000035</v>
          </cell>
          <cell r="BS433">
            <v>0.10919999999999763</v>
          </cell>
          <cell r="BT433">
            <v>6.8375000000001213E-2</v>
          </cell>
          <cell r="BU433">
            <v>4.0390000000000092E-2</v>
          </cell>
          <cell r="BV433">
            <v>4.1535000000000821E-2</v>
          </cell>
          <cell r="BW433">
            <v>2.9213999999998352E-2</v>
          </cell>
          <cell r="BX433">
            <v>0.32410400000000172</v>
          </cell>
          <cell r="BY433">
            <v>9.7141910000001275E-2</v>
          </cell>
          <cell r="BZ433">
            <v>0.19350000000000017</v>
          </cell>
          <cell r="CA433">
            <v>0.21769999999999945</v>
          </cell>
          <cell r="CB433">
            <v>0.31999999999999967</v>
          </cell>
          <cell r="CC433">
            <v>0.40790000000000048</v>
          </cell>
          <cell r="CD433">
            <v>0.59010000000000129</v>
          </cell>
          <cell r="CE433">
            <v>0.72646400000000011</v>
          </cell>
          <cell r="CF433">
            <v>0.8689609999999981</v>
          </cell>
          <cell r="CG433">
            <v>0.9279100000000009</v>
          </cell>
          <cell r="CH433">
            <v>1.0366029999999995</v>
          </cell>
          <cell r="CI433">
            <v>1.2196280000000022</v>
          </cell>
          <cell r="CJ433">
            <v>1.3542939999999979</v>
          </cell>
          <cell r="CK433">
            <v>1.2787069999999998</v>
          </cell>
          <cell r="CL433">
            <v>0.19350000000000017</v>
          </cell>
          <cell r="CM433">
            <v>2.4199999999999278E-2</v>
          </cell>
          <cell r="CN433">
            <v>0.10230000000000022</v>
          </cell>
          <cell r="CO433">
            <v>8.7900000000000811E-2</v>
          </cell>
          <cell r="CP433">
            <v>0.18220000000000081</v>
          </cell>
          <cell r="CQ433">
            <v>0.13636399999999882</v>
          </cell>
          <cell r="CR433">
            <v>0.14249699999999799</v>
          </cell>
          <cell r="CS433">
            <v>5.8949000000002805E-2</v>
          </cell>
          <cell r="CT433">
            <v>0.1086929999999986</v>
          </cell>
          <cell r="CU433">
            <v>0.18302500000000266</v>
          </cell>
          <cell r="CV433">
            <v>0.13466599999999573</v>
          </cell>
          <cell r="CW433">
            <v>-7.5586999999998072E-2</v>
          </cell>
          <cell r="CX433">
            <v>5.8820000000000067E-2</v>
          </cell>
          <cell r="CY433">
            <v>9.0140999999999888E-2</v>
          </cell>
          <cell r="CZ433">
            <v>0.12784799999999971</v>
          </cell>
          <cell r="DA433">
            <v>0.11519100000000032</v>
          </cell>
          <cell r="DB433">
            <v>0.309556</v>
          </cell>
          <cell r="DC433">
            <v>0.41938699999999884</v>
          </cell>
          <cell r="DD433">
            <v>0.50850299999999971</v>
          </cell>
          <cell r="DE433">
            <v>0.56248699999999952</v>
          </cell>
          <cell r="DF433">
            <v>0.64463700000000035</v>
          </cell>
          <cell r="DG433">
            <v>0.63521300000000191</v>
          </cell>
          <cell r="DH433">
            <v>0.57137199999999855</v>
          </cell>
          <cell r="DI433">
            <v>0.49176700000000084</v>
          </cell>
          <cell r="DJ433">
            <v>5.8820000000000067E-2</v>
          </cell>
          <cell r="DK433">
            <v>3.1320999999999821E-2</v>
          </cell>
          <cell r="DL433">
            <v>3.7706999999999796E-2</v>
          </cell>
          <cell r="DM433">
            <v>-1.2656999999999363E-2</v>
          </cell>
          <cell r="DN433">
            <v>0.19436499999999962</v>
          </cell>
          <cell r="DO433">
            <v>0.10983099999999885</v>
          </cell>
          <cell r="DP433">
            <v>8.9116000000000944E-2</v>
          </cell>
          <cell r="DQ433">
            <v>5.3983999999999796E-2</v>
          </cell>
          <cell r="DR433">
            <v>8.2150000000000861E-2</v>
          </cell>
          <cell r="DS433">
            <v>-9.4239999999985863E-3</v>
          </cell>
          <cell r="DT433">
            <v>-6.384100000000334E-2</v>
          </cell>
          <cell r="DU433">
            <v>-7.9604999999997678E-2</v>
          </cell>
          <cell r="DV433">
            <v>0</v>
          </cell>
          <cell r="DW433">
            <v>0</v>
          </cell>
          <cell r="DX433">
            <v>0</v>
          </cell>
          <cell r="DY433">
            <v>0</v>
          </cell>
        </row>
        <row r="434">
          <cell r="A434" t="str">
            <v>CE-IMPTEC-213</v>
          </cell>
          <cell r="B434" t="str">
            <v>CE</v>
          </cell>
          <cell r="C434" t="str">
            <v>IMPTEC</v>
          </cell>
          <cell r="D434">
            <v>213</v>
          </cell>
          <cell r="E434" t="str">
            <v>RD %</v>
          </cell>
          <cell r="F434">
            <v>9.9371784292325738E-2</v>
          </cell>
          <cell r="G434">
            <v>0.29747812815518077</v>
          </cell>
          <cell r="H434">
            <v>0.23458918594092645</v>
          </cell>
          <cell r="I434">
            <v>0.18343709273583889</v>
          </cell>
          <cell r="J434" t="e">
            <v>#DIV/0!</v>
          </cell>
          <cell r="K434" t="e">
            <v>#DIV/0!</v>
          </cell>
          <cell r="L434" t="e">
            <v>#DIV/0!</v>
          </cell>
          <cell r="M434" t="e">
            <v>#DIV/0!</v>
          </cell>
          <cell r="N434" t="e">
            <v>#DIV/0!</v>
          </cell>
          <cell r="O434" t="e">
            <v>#DIV/0!</v>
          </cell>
          <cell r="P434" t="e">
            <v>#DIV/0!</v>
          </cell>
          <cell r="Q434" t="e">
            <v>#DIV/0!</v>
          </cell>
          <cell r="R434">
            <v>9.9371784292325738E-2</v>
          </cell>
          <cell r="S434">
            <v>0.41242419458435237</v>
          </cell>
          <cell r="T434">
            <v>9.4058613513173059E-2</v>
          </cell>
          <cell r="U434">
            <v>6.0477405887839428E-3</v>
          </cell>
          <cell r="V434">
            <v>0.18343709273583889</v>
          </cell>
          <cell r="W434" t="e">
            <v>#DIV/0!</v>
          </cell>
          <cell r="X434" t="e">
            <v>#DIV/0!</v>
          </cell>
          <cell r="Y434" t="e">
            <v>#DIV/0!</v>
          </cell>
          <cell r="Z434" t="e">
            <v>#DIV/0!</v>
          </cell>
          <cell r="AA434" t="e">
            <v>#DIV/0!</v>
          </cell>
          <cell r="AB434" t="e">
            <v>#DIV/0!</v>
          </cell>
          <cell r="AC434" t="e">
            <v>#DIV/0!</v>
          </cell>
          <cell r="AD434">
            <v>4.2922203506145132E-2</v>
          </cell>
          <cell r="AE434">
            <v>5.8954853646436156E-2</v>
          </cell>
          <cell r="AF434">
            <v>6.3654924216208872E-2</v>
          </cell>
          <cell r="AG434">
            <v>6.9861900893582601E-2</v>
          </cell>
          <cell r="AH434">
            <v>7.5934535986609486E-2</v>
          </cell>
          <cell r="AI434">
            <v>7.9211696478680635E-2</v>
          </cell>
          <cell r="AJ434">
            <v>8.3104820359630835E-2</v>
          </cell>
          <cell r="AK434">
            <v>7.8477721929001529E-2</v>
          </cell>
          <cell r="AL434">
            <v>8.0890253948923699E-2</v>
          </cell>
          <cell r="AM434">
            <v>8.5345771743267546E-2</v>
          </cell>
          <cell r="AN434">
            <v>8.4868468704622904E-2</v>
          </cell>
          <cell r="AO434">
            <v>8.4434588415348316E-2</v>
          </cell>
          <cell r="AP434">
            <v>4.2922203506145132E-2</v>
          </cell>
          <cell r="AQ434">
            <v>7.1643707105120052E-2</v>
          </cell>
          <cell r="AR434">
            <v>7.1581295900344469E-2</v>
          </cell>
          <cell r="AS434">
            <v>8.5159914712153673E-2</v>
          </cell>
          <cell r="AT434">
            <v>9.469841028371391E-2</v>
          </cell>
          <cell r="AU434">
            <v>9.0420456713949729E-2</v>
          </cell>
          <cell r="AV434">
            <v>9.9796396841066587E-2</v>
          </cell>
          <cell r="AW434">
            <v>3.7587006960555933E-2</v>
          </cell>
          <cell r="AX434">
            <v>9.5027488559231432E-2</v>
          </cell>
          <cell r="AY434">
            <v>0.11450336946967503</v>
          </cell>
          <cell r="AZ434">
            <v>8.1081081081081308E-2</v>
          </cell>
          <cell r="BA434">
            <v>8.0273863861876307E-2</v>
          </cell>
          <cell r="BB434">
            <v>1.7097966728280945E-2</v>
          </cell>
          <cell r="BC434">
            <v>-1.0501619930734028E-2</v>
          </cell>
          <cell r="BD434">
            <v>4.1217798594852596E-4</v>
          </cell>
          <cell r="BE434">
            <v>-1.3169646236053946E-3</v>
          </cell>
          <cell r="BF434">
            <v>3.6500540248514395E-2</v>
          </cell>
          <cell r="BG434">
            <v>4.1016567476274586E-2</v>
          </cell>
          <cell r="BH434">
            <v>3.8652488195924775E-2</v>
          </cell>
          <cell r="BI434">
            <v>3.9235546993876866E-2</v>
          </cell>
          <cell r="BJ434">
            <v>3.8317395099731588E-2</v>
          </cell>
          <cell r="BK434">
            <v>3.6222563364402417E-2</v>
          </cell>
          <cell r="BL434">
            <v>4.6590487967197294E-2</v>
          </cell>
          <cell r="BM434">
            <v>4.7907944252238724E-2</v>
          </cell>
          <cell r="BN434">
            <v>1.7097966728280945E-2</v>
          </cell>
          <cell r="BO434">
            <v>-2.3630268725614214E-2</v>
          </cell>
          <cell r="BP434">
            <v>1.1462182339190233E-2</v>
          </cell>
          <cell r="BQ434">
            <v>-8.5921488254768162E-3</v>
          </cell>
          <cell r="BR434">
            <v>0.14613595471101956</v>
          </cell>
          <cell r="BS434">
            <v>6.4841755240186275E-2</v>
          </cell>
          <cell r="BT434">
            <v>2.8308093071628352E-2</v>
          </cell>
          <cell r="BU434">
            <v>4.8286192826768791E-2</v>
          </cell>
          <cell r="BV434">
            <v>2.935041147814197E-2</v>
          </cell>
          <cell r="BW434">
            <v>1.7310563864330296E-2</v>
          </cell>
          <cell r="BX434">
            <v>0.1015874528349795</v>
          </cell>
          <cell r="BY434">
            <v>6.5879000166600962E-2</v>
          </cell>
          <cell r="BZ434">
            <v>9.4918081036005172E-2</v>
          </cell>
          <cell r="CA434">
            <v>4.9551600127463798E-2</v>
          </cell>
          <cell r="CB434">
            <v>4.6039190861220568E-2</v>
          </cell>
          <cell r="CC434">
            <v>4.3957583464448183E-2</v>
          </cell>
          <cell r="CD434">
            <v>4.7504427628401326E-2</v>
          </cell>
          <cell r="CE434">
            <v>4.8278001498719129E-2</v>
          </cell>
          <cell r="CF434">
            <v>4.9195117043776229E-2</v>
          </cell>
          <cell r="CG434">
            <v>4.7814574409528104E-2</v>
          </cell>
          <cell r="CH434">
            <v>4.7269391155952585E-2</v>
          </cell>
          <cell r="CI434">
            <v>4.9283518306612657E-2</v>
          </cell>
          <cell r="CJ434">
            <v>4.9309385194477397E-2</v>
          </cell>
          <cell r="CK434">
            <v>4.2982705799460327E-2</v>
          </cell>
          <cell r="CL434">
            <v>9.4918081036005172E-2</v>
          </cell>
          <cell r="CM434">
            <v>1.0276881263801291E-2</v>
          </cell>
          <cell r="CN434">
            <v>4.0004692632566959E-2</v>
          </cell>
          <cell r="CO434">
            <v>3.7744761250429734E-2</v>
          </cell>
          <cell r="CP434">
            <v>5.7977470883981676E-2</v>
          </cell>
          <cell r="CQ434">
            <v>5.193798095307698E-2</v>
          </cell>
          <cell r="CR434">
            <v>5.4470372462868788E-2</v>
          </cell>
          <cell r="CS434">
            <v>3.3823063646964295E-2</v>
          </cell>
          <cell r="CT434">
            <v>4.3076382872646056E-2</v>
          </cell>
          <cell r="CU434">
            <v>6.4960301544993049E-2</v>
          </cell>
          <cell r="CV434">
            <v>4.9544895991992764E-2</v>
          </cell>
          <cell r="CW434">
            <v>-3.3092698696509229E-2</v>
          </cell>
          <cell r="CX434">
            <v>3.6739423049896823E-2</v>
          </cell>
          <cell r="CY434">
            <v>2.9366710365480161E-2</v>
          </cell>
          <cell r="CZ434">
            <v>2.4684745669772159E-2</v>
          </cell>
          <cell r="DA434">
            <v>1.5172354021857314E-2</v>
          </cell>
          <cell r="DB434">
            <v>2.9759010999036443E-2</v>
          </cell>
          <cell r="DC434">
            <v>3.2115581080686725E-2</v>
          </cell>
          <cell r="DD434">
            <v>3.4431412421696908E-2</v>
          </cell>
          <cell r="DE434">
            <v>3.6262020654163889E-2</v>
          </cell>
          <cell r="DF434">
            <v>3.6378566387524527E-2</v>
          </cell>
          <cell r="DG434">
            <v>3.3497604643331208E-2</v>
          </cell>
          <cell r="DH434">
            <v>2.7855074169353723E-2</v>
          </cell>
          <cell r="DI434">
            <v>2.2440352706799394E-2</v>
          </cell>
          <cell r="DJ434">
            <v>3.6739423049896823E-2</v>
          </cell>
          <cell r="DK434">
            <v>2.1328697281767353E-2</v>
          </cell>
          <cell r="DL434">
            <v>1.7872860809532858E-2</v>
          </cell>
          <cell r="DM434">
            <v>-5.245483401320865E-3</v>
          </cell>
          <cell r="DN434">
            <v>6.9170786877533058E-2</v>
          </cell>
          <cell r="DO434">
            <v>4.1342942666220565E-2</v>
          </cell>
          <cell r="DP434">
            <v>5.2117637219933156E-2</v>
          </cell>
          <cell r="DQ434">
            <v>7.2641056244877961E-2</v>
          </cell>
          <cell r="DR434">
            <v>3.7197142136551738E-2</v>
          </cell>
          <cell r="DS434">
            <v>-7.5835119771839364E-3</v>
          </cell>
          <cell r="DT434">
            <v>-4.1204356595403585E-2</v>
          </cell>
          <cell r="DU434">
            <v>-5.6775834413264767E-2</v>
          </cell>
          <cell r="DV434" t="e">
            <v>#DIV/0!</v>
          </cell>
          <cell r="DW434" t="e">
            <v>#DIV/0!</v>
          </cell>
          <cell r="DX434" t="e">
            <v>#DIV/0!</v>
          </cell>
          <cell r="DY434" t="e">
            <v>#DIV/0!</v>
          </cell>
        </row>
        <row r="435">
          <cell r="A435" t="str">
            <v>CE-IMPTEC-220</v>
          </cell>
          <cell r="B435" t="str">
            <v>CE</v>
          </cell>
          <cell r="C435" t="str">
            <v>IMPTEC</v>
          </cell>
          <cell r="D435">
            <v>220</v>
          </cell>
          <cell r="E435" t="str">
            <v>Spese Generali</v>
          </cell>
          <cell r="F435">
            <v>-9.4586000000000003E-2</v>
          </cell>
          <cell r="G435">
            <v>-0.21857599999999999</v>
          </cell>
          <cell r="H435">
            <v>-0.31549199999999999</v>
          </cell>
          <cell r="I435">
            <v>-0.41679671000000001</v>
          </cell>
          <cell r="R435">
            <v>-9.4586000000000003E-2</v>
          </cell>
          <cell r="S435">
            <v>-0.12398999999999999</v>
          </cell>
          <cell r="T435">
            <v>-9.6916000000000002E-2</v>
          </cell>
          <cell r="U435">
            <v>-0.10130471000000002</v>
          </cell>
          <cell r="V435">
            <v>0.41679671000000001</v>
          </cell>
          <cell r="W435">
            <v>0</v>
          </cell>
          <cell r="X435">
            <v>0</v>
          </cell>
          <cell r="Y435">
            <v>0</v>
          </cell>
          <cell r="Z435">
            <v>0</v>
          </cell>
          <cell r="AA435">
            <v>0</v>
          </cell>
          <cell r="AB435">
            <v>0</v>
          </cell>
          <cell r="AC435">
            <v>0</v>
          </cell>
          <cell r="AD435">
            <v>-0.15010000000000001</v>
          </cell>
          <cell r="AE435">
            <v>-0.32</v>
          </cell>
          <cell r="AF435">
            <v>-0.49310000000000004</v>
          </cell>
          <cell r="AG435">
            <v>-0.67710000000000004</v>
          </cell>
          <cell r="AH435">
            <v>-0.87320000000000009</v>
          </cell>
          <cell r="AI435">
            <v>-1.1068</v>
          </cell>
          <cell r="AJ435">
            <v>-1.3505999999999998</v>
          </cell>
          <cell r="AK435">
            <v>-1.5305</v>
          </cell>
          <cell r="AL435">
            <v>-1.7727999999999999</v>
          </cell>
          <cell r="AM435">
            <v>-2.0291999999999999</v>
          </cell>
          <cell r="AN435">
            <v>-2.2774000000000001</v>
          </cell>
          <cell r="AO435">
            <v>-2.5009000000000001</v>
          </cell>
          <cell r="AP435">
            <v>-0.15010000000000001</v>
          </cell>
          <cell r="AQ435">
            <v>-0.1699</v>
          </cell>
          <cell r="AR435">
            <v>-0.17310000000000003</v>
          </cell>
          <cell r="AS435">
            <v>-0.184</v>
          </cell>
          <cell r="AT435">
            <v>-0.19610000000000005</v>
          </cell>
          <cell r="AU435">
            <v>-0.23359999999999992</v>
          </cell>
          <cell r="AV435">
            <v>-0.24379999999999979</v>
          </cell>
          <cell r="AW435">
            <v>-0.17990000000000017</v>
          </cell>
          <cell r="AX435">
            <v>-0.24229999999999996</v>
          </cell>
          <cell r="AY435">
            <v>-0.25639999999999996</v>
          </cell>
          <cell r="AZ435">
            <v>-0.2482000000000002</v>
          </cell>
          <cell r="BA435">
            <v>-0.22350000000000003</v>
          </cell>
          <cell r="BB435">
            <v>-9.11E-2</v>
          </cell>
          <cell r="BC435">
            <v>-0.25764999999999999</v>
          </cell>
          <cell r="BD435">
            <v>-0.42041400000000001</v>
          </cell>
          <cell r="BE435">
            <v>-0.51683500000000004</v>
          </cell>
          <cell r="BF435">
            <v>-0.67600000000000005</v>
          </cell>
          <cell r="BG435">
            <v>-0.78800000000000003</v>
          </cell>
          <cell r="BH435">
            <v>-0.92705400000000004</v>
          </cell>
          <cell r="BI435">
            <v>-1.0084960000000001</v>
          </cell>
          <cell r="BJ435">
            <v>-1.1329</v>
          </cell>
          <cell r="BK435">
            <v>-1.2530859999999999</v>
          </cell>
          <cell r="BL435">
            <v>-1.43665</v>
          </cell>
          <cell r="BM435">
            <v>-1.5897185500000002</v>
          </cell>
          <cell r="BN435">
            <v>-9.11E-2</v>
          </cell>
          <cell r="BO435">
            <v>-0.16654999999999998</v>
          </cell>
          <cell r="BP435">
            <v>-0.16276400000000002</v>
          </cell>
          <cell r="BQ435">
            <v>-9.6421000000000034E-2</v>
          </cell>
          <cell r="BR435">
            <v>-0.159165</v>
          </cell>
          <cell r="BS435">
            <v>-0.11199999999999999</v>
          </cell>
          <cell r="BT435">
            <v>-0.13905400000000001</v>
          </cell>
          <cell r="BU435">
            <v>-8.1442000000000014E-2</v>
          </cell>
          <cell r="BV435">
            <v>-0.12440399999999996</v>
          </cell>
          <cell r="BW435">
            <v>-0.1201859999999999</v>
          </cell>
          <cell r="BX435">
            <v>-0.18356400000000006</v>
          </cell>
          <cell r="BY435">
            <v>-0.15306855000000019</v>
          </cell>
          <cell r="BZ435">
            <v>-0.1305</v>
          </cell>
          <cell r="CA435">
            <v>-0.34399999999999997</v>
          </cell>
          <cell r="CB435">
            <v>-0.53290000000000004</v>
          </cell>
          <cell r="CC435">
            <v>-0.71240000000000003</v>
          </cell>
          <cell r="CD435">
            <v>-0.87880000000000003</v>
          </cell>
          <cell r="CE435">
            <v>-1.0526279999999999</v>
          </cell>
          <cell r="CF435">
            <v>-1.224183</v>
          </cell>
          <cell r="CG435">
            <v>-1.351661</v>
          </cell>
          <cell r="CH435">
            <v>-1.5250969999999999</v>
          </cell>
          <cell r="CI435">
            <v>-1.6977279999999999</v>
          </cell>
          <cell r="CJ435">
            <v>-1.8647899999999999</v>
          </cell>
          <cell r="CK435">
            <v>-2.0238589999999999</v>
          </cell>
          <cell r="CL435">
            <v>-0.1305</v>
          </cell>
          <cell r="CM435">
            <v>-0.21349999999999997</v>
          </cell>
          <cell r="CN435">
            <v>-0.18890000000000007</v>
          </cell>
          <cell r="CO435">
            <v>-0.17949999999999999</v>
          </cell>
          <cell r="CP435">
            <v>-0.16639999999999999</v>
          </cell>
          <cell r="CQ435">
            <v>-0.17382799999999987</v>
          </cell>
          <cell r="CR435">
            <v>-0.17155500000000012</v>
          </cell>
          <cell r="CS435">
            <v>-0.12747799999999998</v>
          </cell>
          <cell r="CT435">
            <v>-0.17343599999999992</v>
          </cell>
          <cell r="CU435">
            <v>-0.17263099999999998</v>
          </cell>
          <cell r="CV435">
            <v>-0.16706200000000004</v>
          </cell>
          <cell r="CW435">
            <v>-0.1590689999999999</v>
          </cell>
          <cell r="CX435">
            <v>-0.115436</v>
          </cell>
          <cell r="CY435">
            <v>-0.24064099999999999</v>
          </cell>
          <cell r="CZ435">
            <v>-0.37975999999999999</v>
          </cell>
          <cell r="DA435">
            <v>-0.56066199999999999</v>
          </cell>
          <cell r="DB435">
            <v>-0.71405200000000002</v>
          </cell>
          <cell r="DC435">
            <v>-0.86353800000000003</v>
          </cell>
          <cell r="DD435">
            <v>-1.0033259999999999</v>
          </cell>
          <cell r="DE435">
            <v>-1.062595</v>
          </cell>
          <cell r="DF435">
            <v>-1.1683669999999999</v>
          </cell>
          <cell r="DG435">
            <v>-1.2450859999999999</v>
          </cell>
          <cell r="DH435">
            <v>-1.3410230000000001</v>
          </cell>
          <cell r="DI435">
            <v>-1.429576</v>
          </cell>
          <cell r="DJ435">
            <v>-0.115436</v>
          </cell>
          <cell r="DK435">
            <v>-0.12520500000000001</v>
          </cell>
          <cell r="DL435">
            <v>-0.13911899999999999</v>
          </cell>
          <cell r="DM435">
            <v>-0.18090200000000001</v>
          </cell>
          <cell r="DN435">
            <v>-0.15339000000000003</v>
          </cell>
          <cell r="DO435">
            <v>-0.14948600000000001</v>
          </cell>
          <cell r="DP435">
            <v>-0.13978799999999991</v>
          </cell>
          <cell r="DQ435">
            <v>-5.9269000000000016E-2</v>
          </cell>
          <cell r="DR435">
            <v>-0.10577199999999998</v>
          </cell>
          <cell r="DS435">
            <v>-7.6718999999999982E-2</v>
          </cell>
          <cell r="DT435">
            <v>-9.5937000000000161E-2</v>
          </cell>
          <cell r="DU435">
            <v>-8.8552999999999882E-2</v>
          </cell>
        </row>
        <row r="436">
          <cell r="A436" t="str">
            <v>CE-IMPTEC-230</v>
          </cell>
          <cell r="B436" t="str">
            <v>CE</v>
          </cell>
          <cell r="C436" t="str">
            <v>IMPTEC</v>
          </cell>
          <cell r="D436">
            <v>230</v>
          </cell>
          <cell r="E436" t="str">
            <v>Risultato Operativo pre IAS</v>
          </cell>
          <cell r="F436">
            <v>9.9400000000000877E-3</v>
          </cell>
          <cell r="G436">
            <v>0.63361947000000129</v>
          </cell>
          <cell r="H436">
            <v>0.65728651000000038</v>
          </cell>
          <cell r="I436">
            <v>0.56321341000000102</v>
          </cell>
          <cell r="J436">
            <v>0</v>
          </cell>
          <cell r="K436">
            <v>0</v>
          </cell>
          <cell r="L436">
            <v>0</v>
          </cell>
          <cell r="M436">
            <v>0</v>
          </cell>
          <cell r="N436">
            <v>0</v>
          </cell>
          <cell r="O436">
            <v>0</v>
          </cell>
          <cell r="P436">
            <v>0</v>
          </cell>
          <cell r="Q436">
            <v>0</v>
          </cell>
          <cell r="R436">
            <v>9.9400000000000877E-3</v>
          </cell>
          <cell r="S436">
            <v>0.62367947000000123</v>
          </cell>
          <cell r="T436">
            <v>2.3667039999999084E-2</v>
          </cell>
          <cell r="U436">
            <v>-9.4073099999999271E-2</v>
          </cell>
          <cell r="V436">
            <v>-0.56321341000000102</v>
          </cell>
          <cell r="W436">
            <v>0</v>
          </cell>
          <cell r="X436">
            <v>0</v>
          </cell>
          <cell r="Y436">
            <v>0</v>
          </cell>
          <cell r="Z436">
            <v>0</v>
          </cell>
          <cell r="AA436">
            <v>0</v>
          </cell>
          <cell r="AB436">
            <v>0</v>
          </cell>
          <cell r="AC436">
            <v>0</v>
          </cell>
          <cell r="AD436">
            <v>-8.1299999999999983E-2</v>
          </cell>
          <cell r="AE436">
            <v>-0.10610000000000036</v>
          </cell>
          <cell r="AF436">
            <v>-0.12519999999999926</v>
          </cell>
          <cell r="AG436">
            <v>-0.10949999999999882</v>
          </cell>
          <cell r="AH436">
            <v>-5.6600000000001649E-2</v>
          </cell>
          <cell r="AI436">
            <v>-5.9000000000006825E-3</v>
          </cell>
          <cell r="AJ436">
            <v>7.3800000000000976E-2</v>
          </cell>
          <cell r="AK436">
            <v>-3.3200000000001006E-2</v>
          </cell>
          <cell r="AL436">
            <v>3.3900000000000707E-2</v>
          </cell>
          <cell r="AM436">
            <v>0.16830000000000167</v>
          </cell>
          <cell r="AN436">
            <v>0.18320000000000203</v>
          </cell>
          <cell r="AO436">
            <v>0.20239999999999947</v>
          </cell>
          <cell r="AP436">
            <v>-8.1299999999999983E-2</v>
          </cell>
          <cell r="AQ436">
            <v>-2.4800000000000377E-2</v>
          </cell>
          <cell r="AR436">
            <v>-1.9099999999998896E-2</v>
          </cell>
          <cell r="AS436">
            <v>1.5700000000000436E-2</v>
          </cell>
          <cell r="AT436">
            <v>5.2899999999997172E-2</v>
          </cell>
          <cell r="AU436">
            <v>5.0700000000000967E-2</v>
          </cell>
          <cell r="AV436">
            <v>7.9700000000001658E-2</v>
          </cell>
          <cell r="AW436">
            <v>-0.10700000000000198</v>
          </cell>
          <cell r="AX436">
            <v>6.7100000000001714E-2</v>
          </cell>
          <cell r="AY436">
            <v>0.13440000000000096</v>
          </cell>
          <cell r="AZ436">
            <v>1.4900000000000357E-2</v>
          </cell>
          <cell r="BA436">
            <v>1.9199999999996997E-2</v>
          </cell>
          <cell r="BB436">
            <v>-7.6300000000000007E-2</v>
          </cell>
          <cell r="BC436">
            <v>-0.28585000000000005</v>
          </cell>
          <cell r="BD436">
            <v>-0.41821399999999975</v>
          </cell>
          <cell r="BE436">
            <v>-0.52553499999999964</v>
          </cell>
          <cell r="BF436">
            <v>-0.35169999999999935</v>
          </cell>
          <cell r="BG436">
            <v>-0.35450000000000159</v>
          </cell>
          <cell r="BH436">
            <v>-0.42517900000000053</v>
          </cell>
          <cell r="BI436">
            <v>-0.4662310000000004</v>
          </cell>
          <cell r="BJ436">
            <v>-0.54909999999999948</v>
          </cell>
          <cell r="BK436">
            <v>-0.64007200000000108</v>
          </cell>
          <cell r="BL436">
            <v>-0.49953199999999942</v>
          </cell>
          <cell r="BM436">
            <v>-0.55545863999999834</v>
          </cell>
          <cell r="BN436">
            <v>-7.6300000000000007E-2</v>
          </cell>
          <cell r="BO436">
            <v>-0.20955000000000015</v>
          </cell>
          <cell r="BP436">
            <v>-0.13236399999999968</v>
          </cell>
          <cell r="BQ436">
            <v>-0.10732099999999992</v>
          </cell>
          <cell r="BR436">
            <v>0.17383500000000035</v>
          </cell>
          <cell r="BS436">
            <v>-2.8000000000023562E-3</v>
          </cell>
          <cell r="BT436">
            <v>-7.0678999999998798E-2</v>
          </cell>
          <cell r="BU436">
            <v>-4.1051999999999922E-2</v>
          </cell>
          <cell r="BV436">
            <v>-8.2868999999999138E-2</v>
          </cell>
          <cell r="BW436">
            <v>-9.0972000000001552E-2</v>
          </cell>
          <cell r="BX436">
            <v>0.14054000000000166</v>
          </cell>
          <cell r="BY436">
            <v>-5.5926639999998917E-2</v>
          </cell>
          <cell r="BZ436">
            <v>6.3000000000000167E-2</v>
          </cell>
          <cell r="CA436">
            <v>-0.12630000000000052</v>
          </cell>
          <cell r="CB436">
            <v>-0.21290000000000037</v>
          </cell>
          <cell r="CC436">
            <v>-0.30449999999999955</v>
          </cell>
          <cell r="CD436">
            <v>-0.28869999999999874</v>
          </cell>
          <cell r="CE436">
            <v>-0.32616399999999979</v>
          </cell>
          <cell r="CF436">
            <v>-0.35522200000000193</v>
          </cell>
          <cell r="CG436">
            <v>-0.4237509999999991</v>
          </cell>
          <cell r="CH436">
            <v>-0.48849400000000043</v>
          </cell>
          <cell r="CI436">
            <v>-0.47809999999999775</v>
          </cell>
          <cell r="CJ436">
            <v>-0.51049600000000206</v>
          </cell>
          <cell r="CK436">
            <v>-0.74515200000000004</v>
          </cell>
          <cell r="CL436">
            <v>6.3000000000000167E-2</v>
          </cell>
          <cell r="CM436">
            <v>-0.18930000000000069</v>
          </cell>
          <cell r="CN436">
            <v>-8.6599999999999844E-2</v>
          </cell>
          <cell r="CO436">
            <v>-9.1599999999999182E-2</v>
          </cell>
          <cell r="CP436">
            <v>1.5800000000000813E-2</v>
          </cell>
          <cell r="CQ436">
            <v>-3.7464000000001052E-2</v>
          </cell>
          <cell r="CR436">
            <v>-2.9058000000002138E-2</v>
          </cell>
          <cell r="CS436">
            <v>-6.8528999999997176E-2</v>
          </cell>
          <cell r="CT436">
            <v>-6.4743000000001327E-2</v>
          </cell>
          <cell r="CU436">
            <v>1.0394000000002679E-2</v>
          </cell>
          <cell r="CV436">
            <v>-3.239600000000431E-2</v>
          </cell>
          <cell r="CW436">
            <v>-0.23465599999999798</v>
          </cell>
          <cell r="CX436">
            <v>-5.661599999999993E-2</v>
          </cell>
          <cell r="CY436">
            <v>-0.15050000000000011</v>
          </cell>
          <cell r="CZ436">
            <v>-0.25191200000000025</v>
          </cell>
          <cell r="DA436">
            <v>-0.44547099999999967</v>
          </cell>
          <cell r="DB436">
            <v>-0.40449600000000002</v>
          </cell>
          <cell r="DC436">
            <v>-0.44415100000000118</v>
          </cell>
          <cell r="DD436">
            <v>-0.49482300000000023</v>
          </cell>
          <cell r="DE436">
            <v>-0.50010800000000044</v>
          </cell>
          <cell r="DF436">
            <v>-0.52372999999999958</v>
          </cell>
          <cell r="DG436">
            <v>-0.609872999999998</v>
          </cell>
          <cell r="DH436">
            <v>-0.76965100000000153</v>
          </cell>
          <cell r="DI436">
            <v>-0.93780899999999912</v>
          </cell>
          <cell r="DJ436">
            <v>-5.661599999999993E-2</v>
          </cell>
          <cell r="DK436">
            <v>-9.388400000000019E-2</v>
          </cell>
          <cell r="DL436">
            <v>-0.1014120000000002</v>
          </cell>
          <cell r="DM436">
            <v>-0.19355899999999937</v>
          </cell>
          <cell r="DN436">
            <v>4.0974999999999595E-2</v>
          </cell>
          <cell r="DO436">
            <v>-3.9655000000001162E-2</v>
          </cell>
          <cell r="DP436">
            <v>-5.0671999999998968E-2</v>
          </cell>
          <cell r="DQ436">
            <v>-5.2850000000002201E-3</v>
          </cell>
          <cell r="DR436">
            <v>-2.3621999999999116E-2</v>
          </cell>
          <cell r="DS436">
            <v>-8.6142999999998568E-2</v>
          </cell>
          <cell r="DT436">
            <v>-0.1597780000000035</v>
          </cell>
          <cell r="DU436">
            <v>-0.16815799999999756</v>
          </cell>
          <cell r="DV436">
            <v>0</v>
          </cell>
          <cell r="DW436">
            <v>0</v>
          </cell>
          <cell r="DX436">
            <v>0</v>
          </cell>
          <cell r="DY436">
            <v>0</v>
          </cell>
        </row>
        <row r="437">
          <cell r="A437" t="str">
            <v>CE-IMPTEC-240</v>
          </cell>
          <cell r="B437" t="str">
            <v>CE</v>
          </cell>
          <cell r="C437" t="str">
            <v>IMPTEC</v>
          </cell>
          <cell r="D437">
            <v>240</v>
          </cell>
          <cell r="E437" t="str">
            <v>RO % pre-IAS</v>
          </cell>
          <cell r="F437">
            <v>9.449854924762505E-3</v>
          </cell>
          <cell r="G437">
            <v>0.22117922534636075</v>
          </cell>
          <cell r="H437">
            <v>0.1585071069372746</v>
          </cell>
          <cell r="I437">
            <v>0.10542159556499082</v>
          </cell>
          <cell r="J437" t="e">
            <v>#DIV/0!</v>
          </cell>
          <cell r="K437" t="e">
            <v>#DIV/0!</v>
          </cell>
          <cell r="L437" t="e">
            <v>#DIV/0!</v>
          </cell>
          <cell r="M437" t="e">
            <v>#DIV/0!</v>
          </cell>
          <cell r="N437" t="e">
            <v>#DIV/0!</v>
          </cell>
          <cell r="O437" t="e">
            <v>#DIV/0!</v>
          </cell>
          <cell r="P437" t="e">
            <v>#DIV/0!</v>
          </cell>
          <cell r="Q437" t="e">
            <v>#DIV/0!</v>
          </cell>
          <cell r="R437">
            <v>9.449854924762505E-3</v>
          </cell>
          <cell r="S437">
            <v>0.3440296995055126</v>
          </cell>
          <cell r="T437">
            <v>1.8461045337393536E-2</v>
          </cell>
          <cell r="U437">
            <v>-7.8672619953601947E-2</v>
          </cell>
          <cell r="V437">
            <v>0.10542159556499082</v>
          </cell>
          <cell r="W437" t="e">
            <v>#DIV/0!</v>
          </cell>
          <cell r="X437" t="e">
            <v>#DIV/0!</v>
          </cell>
          <cell r="Y437" t="e">
            <v>#DIV/0!</v>
          </cell>
          <cell r="Z437" t="e">
            <v>#DIV/0!</v>
          </cell>
          <cell r="AA437" t="e">
            <v>#DIV/0!</v>
          </cell>
          <cell r="AB437" t="e">
            <v>#DIV/0!</v>
          </cell>
          <cell r="AC437" t="e">
            <v>#DIV/0!</v>
          </cell>
          <cell r="AD437">
            <v>-5.0720568968744141E-2</v>
          </cell>
          <cell r="AE437">
            <v>-2.9243150873711585E-2</v>
          </cell>
          <cell r="AF437">
            <v>-2.1662398781922495E-2</v>
          </cell>
          <cell r="AG437">
            <v>-1.3477586588878075E-2</v>
          </cell>
          <cell r="AH437">
            <v>-5.2631578947369955E-3</v>
          </cell>
          <cell r="AI437">
            <v>-4.245154048726225E-4</v>
          </cell>
          <cell r="AJ437">
            <v>4.3057678619354348E-3</v>
          </cell>
          <cell r="AK437">
            <v>-1.7401057690796312E-3</v>
          </cell>
          <cell r="AL437">
            <v>1.5177835882374327E-3</v>
          </cell>
          <cell r="AM437">
            <v>6.5363792420441687E-3</v>
          </cell>
          <cell r="AN437">
            <v>6.318744804798453E-3</v>
          </cell>
          <cell r="AO437">
            <v>6.3217403526306584E-3</v>
          </cell>
          <cell r="AP437">
            <v>-5.0720568968744141E-2</v>
          </cell>
          <cell r="AQ437">
            <v>-1.2245099491433556E-2</v>
          </cell>
          <cell r="AR437">
            <v>-8.8779399460811054E-3</v>
          </cell>
          <cell r="AS437">
            <v>6.6950959488274765E-3</v>
          </cell>
          <cell r="AT437">
            <v>2.0118658249029132E-2</v>
          </cell>
          <cell r="AU437">
            <v>1.6124928439666987E-2</v>
          </cell>
          <cell r="AV437">
            <v>2.4586623889437827E-2</v>
          </cell>
          <cell r="AW437">
            <v>-5.5168857953081747E-2</v>
          </cell>
          <cell r="AX437">
            <v>2.0608741054701219E-2</v>
          </cell>
          <cell r="AY437">
            <v>3.9378845590389969E-2</v>
          </cell>
          <cell r="AZ437">
            <v>4.5918210114334395E-3</v>
          </cell>
          <cell r="BA437">
            <v>6.3504663623724887E-3</v>
          </cell>
          <cell r="BB437">
            <v>-8.8146950092421447E-2</v>
          </cell>
          <cell r="BC437">
            <v>-0.1064499311063941</v>
          </cell>
          <cell r="BD437">
            <v>-7.8353911007025712E-2</v>
          </cell>
          <cell r="BE437">
            <v>-7.9552988904194558E-2</v>
          </cell>
          <cell r="BF437">
            <v>-3.9584458851071418E-2</v>
          </cell>
          <cell r="BG437">
            <v>-3.3541806621313626E-2</v>
          </cell>
          <cell r="BH437">
            <v>-3.2745656346012723E-2</v>
          </cell>
          <cell r="BI437">
            <v>-3.3734112123228001E-2</v>
          </cell>
          <cell r="BJ437">
            <v>-3.6039879495139732E-2</v>
          </cell>
          <cell r="BK437">
            <v>-3.7821401432560867E-2</v>
          </cell>
          <cell r="BL437">
            <v>-2.4835121761859189E-2</v>
          </cell>
          <cell r="BM437">
            <v>-2.5729394809032299E-2</v>
          </cell>
          <cell r="BN437">
            <v>-8.8146950092421447E-2</v>
          </cell>
          <cell r="BO437">
            <v>-0.11515634445238236</v>
          </cell>
          <cell r="BP437">
            <v>-4.9907246813965633E-2</v>
          </cell>
          <cell r="BQ437">
            <v>-8.4597982027431795E-2</v>
          </cell>
          <cell r="BR437">
            <v>7.6286917979549881E-2</v>
          </cell>
          <cell r="BS437">
            <v>-1.6626091087241599E-3</v>
          </cell>
          <cell r="BT437">
            <v>-2.9261977480212809E-2</v>
          </cell>
          <cell r="BU437">
            <v>-4.9077612971639116E-2</v>
          </cell>
          <cell r="BV437">
            <v>-5.8558787740028255E-2</v>
          </cell>
          <cell r="BW437">
            <v>-5.3904861226328864E-2</v>
          </cell>
          <cell r="BX437">
            <v>4.405098555225518E-2</v>
          </cell>
          <cell r="BY437">
            <v>-3.7927925504834245E-2</v>
          </cell>
          <cell r="BZ437">
            <v>3.0903561267536624E-2</v>
          </cell>
          <cell r="CA437">
            <v>-2.8747666954978043E-2</v>
          </cell>
          <cell r="CB437">
            <v>-3.0630449169855894E-2</v>
          </cell>
          <cell r="CC437">
            <v>-3.2814621635019456E-2</v>
          </cell>
          <cell r="CD437">
            <v>-2.3241023989695599E-2</v>
          </cell>
          <cell r="CE437">
            <v>-2.1675604132934619E-2</v>
          </cell>
          <cell r="CF437">
            <v>-2.0110439785588092E-2</v>
          </cell>
          <cell r="CG437">
            <v>-2.183560228967452E-2</v>
          </cell>
          <cell r="CH437">
            <v>-2.2275465113776378E-2</v>
          </cell>
          <cell r="CI437">
            <v>-1.9319374516156861E-2</v>
          </cell>
          <cell r="CJ437">
            <v>-1.8586986211443064E-2</v>
          </cell>
          <cell r="CK437">
            <v>-2.5047684255955015E-2</v>
          </cell>
          <cell r="CL437">
            <v>3.0903561267536624E-2</v>
          </cell>
          <cell r="CM437">
            <v>-8.0388992695770656E-2</v>
          </cell>
          <cell r="CN437">
            <v>-3.3865165024245206E-2</v>
          </cell>
          <cell r="CO437">
            <v>-3.9333562349707633E-2</v>
          </cell>
          <cell r="CP437">
            <v>5.0276840832434331E-3</v>
          </cell>
          <cell r="CQ437">
            <v>-1.426919508393819E-2</v>
          </cell>
          <cell r="CR437">
            <v>-1.1107602847962975E-2</v>
          </cell>
          <cell r="CS437">
            <v>-3.9319763332077054E-2</v>
          </cell>
          <cell r="CT437">
            <v>-2.5658453224437792E-2</v>
          </cell>
          <cell r="CU437">
            <v>3.6890991627308947E-3</v>
          </cell>
          <cell r="CV437">
            <v>-1.1918795022922356E-2</v>
          </cell>
          <cell r="CW437">
            <v>-0.10273460125852595</v>
          </cell>
          <cell r="CX437">
            <v>-3.5362787748945149E-2</v>
          </cell>
          <cell r="CY437">
            <v>-4.9030850667340864E-2</v>
          </cell>
          <cell r="CZ437">
            <v>-4.8638880945839305E-2</v>
          </cell>
          <cell r="DA437">
            <v>-5.8675102381876849E-2</v>
          </cell>
          <cell r="DB437">
            <v>-3.8886020342252275E-2</v>
          </cell>
          <cell r="DC437">
            <v>-3.4011944701595818E-2</v>
          </cell>
          <cell r="DD437">
            <v>-3.3505121481567167E-2</v>
          </cell>
          <cell r="DE437">
            <v>-3.2240614672539324E-2</v>
          </cell>
          <cell r="DF437">
            <v>-2.9555465438903125E-2</v>
          </cell>
          <cell r="DG437">
            <v>-3.2161313821729418E-2</v>
          </cell>
          <cell r="DH437">
            <v>-3.752141457669847E-2</v>
          </cell>
          <cell r="DI437">
            <v>-4.2794178404835577E-2</v>
          </cell>
          <cell r="DJ437">
            <v>-3.5362787748945149E-2</v>
          </cell>
          <cell r="DK437">
            <v>-6.3932295124723398E-2</v>
          </cell>
          <cell r="DL437">
            <v>-4.8068596292899446E-2</v>
          </cell>
          <cell r="DM437">
            <v>-8.0217312291721035E-2</v>
          </cell>
          <cell r="DN437">
            <v>1.4582218981333547E-2</v>
          </cell>
          <cell r="DO437">
            <v>-1.4927064229853518E-2</v>
          </cell>
          <cell r="DP437">
            <v>-2.9634464217518416E-2</v>
          </cell>
          <cell r="DQ437">
            <v>-7.1115141940982047E-3</v>
          </cell>
          <cell r="DR437">
            <v>-1.0695932946434363E-2</v>
          </cell>
          <cell r="DS437">
            <v>-6.9319447395017289E-2</v>
          </cell>
          <cell r="DT437">
            <v>-0.1031241629689415</v>
          </cell>
          <cell r="DU437">
            <v>-0.11993355647592384</v>
          </cell>
        </row>
        <row r="438">
          <cell r="A438" t="str">
            <v>CE-IMPTEC-250</v>
          </cell>
          <cell r="B438" t="str">
            <v>CE</v>
          </cell>
          <cell r="C438" t="str">
            <v>IMPTEC</v>
          </cell>
          <cell r="D438">
            <v>250</v>
          </cell>
          <cell r="E438" t="str">
            <v>Poste Straordinarie</v>
          </cell>
          <cell r="F438">
            <v>-5.3379999999999999E-3</v>
          </cell>
          <cell r="G438">
            <v>-2.1944000000000005E-2</v>
          </cell>
          <cell r="H438">
            <v>-2.8254999999999999E-2</v>
          </cell>
          <cell r="I438">
            <v>-3.4516539999999998E-2</v>
          </cell>
          <cell r="R438">
            <v>-5.3379999999999999E-3</v>
          </cell>
          <cell r="S438">
            <v>-1.6606000000000006E-2</v>
          </cell>
          <cell r="T438">
            <v>-6.3109999999999937E-3</v>
          </cell>
          <cell r="U438">
            <v>-6.2615399999999995E-3</v>
          </cell>
          <cell r="V438">
            <v>3.4516539999999998E-2</v>
          </cell>
          <cell r="W438">
            <v>0</v>
          </cell>
          <cell r="X438">
            <v>0</v>
          </cell>
          <cell r="Y438">
            <v>0</v>
          </cell>
          <cell r="Z438">
            <v>0</v>
          </cell>
          <cell r="AA438">
            <v>0</v>
          </cell>
          <cell r="AB438">
            <v>0</v>
          </cell>
          <cell r="AC438">
            <v>0</v>
          </cell>
          <cell r="AD438">
            <v>-9.1999999999999998E-3</v>
          </cell>
          <cell r="AE438">
            <v>-1.9899999999999998E-2</v>
          </cell>
          <cell r="AF438">
            <v>-3.0899999999999997E-2</v>
          </cell>
          <cell r="AG438">
            <v>-4.2299999999999997E-2</v>
          </cell>
          <cell r="AH438">
            <v>-5.4700000000000006E-2</v>
          </cell>
          <cell r="AI438">
            <v>-6.9500000000000006E-2</v>
          </cell>
          <cell r="AJ438">
            <v>-8.48E-2</v>
          </cell>
          <cell r="AK438">
            <v>-0.1009</v>
          </cell>
          <cell r="AL438">
            <v>-0.1159</v>
          </cell>
          <cell r="AM438">
            <v>-0.13119999999999998</v>
          </cell>
          <cell r="AN438">
            <v>-0.14709999999999998</v>
          </cell>
          <cell r="AO438">
            <v>-0.16300000000000001</v>
          </cell>
          <cell r="AP438">
            <v>-9.1999999999999998E-3</v>
          </cell>
          <cell r="AQ438">
            <v>-1.0699999999999998E-2</v>
          </cell>
          <cell r="AR438">
            <v>-1.0999999999999999E-2</v>
          </cell>
          <cell r="AS438">
            <v>-1.14E-2</v>
          </cell>
          <cell r="AT438">
            <v>-1.2400000000000008E-2</v>
          </cell>
          <cell r="AU438">
            <v>-1.4800000000000001E-2</v>
          </cell>
          <cell r="AV438">
            <v>-1.5299999999999994E-2</v>
          </cell>
          <cell r="AW438">
            <v>-1.6100000000000003E-2</v>
          </cell>
          <cell r="AX438">
            <v>-1.4999999999999999E-2</v>
          </cell>
          <cell r="AY438">
            <v>-1.529999999999998E-2</v>
          </cell>
          <cell r="AZ438">
            <v>-1.5899999999999997E-2</v>
          </cell>
          <cell r="BA438">
            <v>-1.5900000000000025E-2</v>
          </cell>
          <cell r="BB438">
            <v>0</v>
          </cell>
          <cell r="BC438">
            <v>-2.8576000000000001E-2</v>
          </cell>
          <cell r="BD438">
            <v>-4.1155999999999998E-2</v>
          </cell>
          <cell r="BE438">
            <v>-5.6078999999999997E-2</v>
          </cell>
          <cell r="BF438">
            <v>-6.9199999999999998E-2</v>
          </cell>
          <cell r="BG438">
            <v>-7.5800000000000006E-2</v>
          </cell>
          <cell r="BH438">
            <v>-8.6785000000000001E-2</v>
          </cell>
          <cell r="BI438">
            <v>-9.3198000000000003E-2</v>
          </cell>
          <cell r="BJ438">
            <v>-0.1012</v>
          </cell>
          <cell r="BK438">
            <v>-0.108789</v>
          </cell>
          <cell r="BL438">
            <v>-0.12284399999999999</v>
          </cell>
          <cell r="BM438">
            <v>-0.13551605</v>
          </cell>
          <cell r="BN438">
            <v>0</v>
          </cell>
          <cell r="BO438">
            <v>-2.8576000000000001E-2</v>
          </cell>
          <cell r="BP438">
            <v>-1.2579999999999997E-2</v>
          </cell>
          <cell r="BQ438">
            <v>-1.4922999999999999E-2</v>
          </cell>
          <cell r="BR438">
            <v>-1.3121000000000001E-2</v>
          </cell>
          <cell r="BS438">
            <v>-6.6000000000000086E-3</v>
          </cell>
          <cell r="BT438">
            <v>-1.0984999999999995E-2</v>
          </cell>
          <cell r="BU438">
            <v>-6.413000000000002E-3</v>
          </cell>
          <cell r="BV438">
            <v>-8.0019999999999952E-3</v>
          </cell>
          <cell r="BW438">
            <v>-7.5889999999999985E-3</v>
          </cell>
          <cell r="BX438">
            <v>-1.4054999999999998E-2</v>
          </cell>
          <cell r="BY438">
            <v>-1.2672050000000004E-2</v>
          </cell>
          <cell r="BZ438">
            <v>0</v>
          </cell>
          <cell r="CA438">
            <v>0</v>
          </cell>
          <cell r="CB438">
            <v>0</v>
          </cell>
          <cell r="CC438">
            <v>0</v>
          </cell>
          <cell r="CD438">
            <v>-7.7899999999999997E-2</v>
          </cell>
          <cell r="CE438">
            <v>-9.3049999999999994E-2</v>
          </cell>
          <cell r="CF438">
            <v>-0.108448</v>
          </cell>
          <cell r="CG438">
            <v>-0.123872</v>
          </cell>
          <cell r="CH438">
            <v>-0.13883799999999999</v>
          </cell>
          <cell r="CI438">
            <v>-0.153421</v>
          </cell>
          <cell r="CJ438">
            <v>-0.16797999999999999</v>
          </cell>
          <cell r="CK438">
            <v>-0.182168</v>
          </cell>
          <cell r="CL438">
            <v>0</v>
          </cell>
          <cell r="CM438">
            <v>0</v>
          </cell>
          <cell r="CN438">
            <v>0</v>
          </cell>
          <cell r="CO438">
            <v>0</v>
          </cell>
          <cell r="CP438">
            <v>-7.7899999999999997E-2</v>
          </cell>
          <cell r="CQ438">
            <v>-1.5149999999999997E-2</v>
          </cell>
          <cell r="CR438">
            <v>-1.5398000000000009E-2</v>
          </cell>
          <cell r="CS438">
            <v>-1.5423999999999993E-2</v>
          </cell>
          <cell r="CT438">
            <v>-1.4965999999999993E-2</v>
          </cell>
          <cell r="CU438">
            <v>-1.4583000000000013E-2</v>
          </cell>
          <cell r="CV438">
            <v>-1.4558999999999989E-2</v>
          </cell>
          <cell r="CW438">
            <v>-1.4188000000000006E-2</v>
          </cell>
          <cell r="CX438">
            <v>0</v>
          </cell>
          <cell r="CY438">
            <v>0</v>
          </cell>
          <cell r="CZ438">
            <v>0</v>
          </cell>
          <cell r="DA438">
            <v>0</v>
          </cell>
          <cell r="DB438">
            <v>0</v>
          </cell>
          <cell r="DC438">
            <v>0</v>
          </cell>
          <cell r="DD438">
            <v>0</v>
          </cell>
          <cell r="DE438">
            <v>0</v>
          </cell>
          <cell r="DF438">
            <v>0</v>
          </cell>
          <cell r="DG438">
            <v>0</v>
          </cell>
          <cell r="DH438">
            <v>0</v>
          </cell>
          <cell r="DI438">
            <v>0</v>
          </cell>
          <cell r="DJ438">
            <v>0</v>
          </cell>
          <cell r="DK438">
            <v>0</v>
          </cell>
          <cell r="DL438">
            <v>0</v>
          </cell>
          <cell r="DM438">
            <v>0</v>
          </cell>
          <cell r="DN438">
            <v>0</v>
          </cell>
          <cell r="DO438">
            <v>0</v>
          </cell>
          <cell r="DP438">
            <v>0</v>
          </cell>
          <cell r="DQ438">
            <v>0</v>
          </cell>
          <cell r="DR438">
            <v>0</v>
          </cell>
          <cell r="DS438">
            <v>0</v>
          </cell>
          <cell r="DT438">
            <v>0</v>
          </cell>
          <cell r="DU438">
            <v>0</v>
          </cell>
        </row>
        <row r="439">
          <cell r="A439" t="str">
            <v>CE-IMPTEC-260</v>
          </cell>
          <cell r="B439" t="str">
            <v>CE</v>
          </cell>
          <cell r="C439" t="str">
            <v>IMPTEC</v>
          </cell>
          <cell r="D439">
            <v>260</v>
          </cell>
          <cell r="E439" t="str">
            <v>Risultato Operativo</v>
          </cell>
          <cell r="F439">
            <v>4.6020000000000878E-3</v>
          </cell>
          <cell r="G439">
            <v>0.61167547000000133</v>
          </cell>
          <cell r="H439">
            <v>0.62903151000000035</v>
          </cell>
          <cell r="I439">
            <v>0.52869687000000098</v>
          </cell>
          <cell r="J439">
            <v>0</v>
          </cell>
          <cell r="K439">
            <v>0</v>
          </cell>
          <cell r="L439">
            <v>0</v>
          </cell>
          <cell r="M439">
            <v>0</v>
          </cell>
          <cell r="N439">
            <v>0</v>
          </cell>
          <cell r="O439">
            <v>0</v>
          </cell>
          <cell r="P439">
            <v>0</v>
          </cell>
          <cell r="Q439">
            <v>0</v>
          </cell>
          <cell r="R439">
            <v>4.6020000000000878E-3</v>
          </cell>
          <cell r="S439">
            <v>0.60707347000000123</v>
          </cell>
          <cell r="T439">
            <v>1.7356039999999091E-2</v>
          </cell>
          <cell r="U439">
            <v>-0.10033463999999927</v>
          </cell>
          <cell r="V439">
            <v>-0.52869687000000098</v>
          </cell>
          <cell r="W439">
            <v>0</v>
          </cell>
          <cell r="X439">
            <v>0</v>
          </cell>
          <cell r="Y439">
            <v>0</v>
          </cell>
          <cell r="Z439">
            <v>0</v>
          </cell>
          <cell r="AA439">
            <v>0</v>
          </cell>
          <cell r="AB439">
            <v>0</v>
          </cell>
          <cell r="AC439">
            <v>0</v>
          </cell>
          <cell r="AD439">
            <v>-9.0499999999999983E-2</v>
          </cell>
          <cell r="AE439">
            <v>-0.12600000000000036</v>
          </cell>
          <cell r="AF439">
            <v>-0.15609999999999924</v>
          </cell>
          <cell r="AG439">
            <v>-0.15179999999999882</v>
          </cell>
          <cell r="AH439">
            <v>-0.11130000000000165</v>
          </cell>
          <cell r="AI439">
            <v>-7.5400000000000689E-2</v>
          </cell>
          <cell r="AJ439">
            <v>-1.0999999999999024E-2</v>
          </cell>
          <cell r="AK439">
            <v>-0.134100000000001</v>
          </cell>
          <cell r="AL439">
            <v>-8.1999999999999296E-2</v>
          </cell>
          <cell r="AM439">
            <v>3.7100000000001687E-2</v>
          </cell>
          <cell r="AN439">
            <v>3.6100000000002047E-2</v>
          </cell>
          <cell r="AO439">
            <v>3.9399999999999463E-2</v>
          </cell>
          <cell r="AP439">
            <v>-9.0499999999999983E-2</v>
          </cell>
          <cell r="AQ439">
            <v>-3.5500000000000378E-2</v>
          </cell>
          <cell r="AR439">
            <v>-3.0099999999998895E-2</v>
          </cell>
          <cell r="AS439">
            <v>4.3000000000004354E-3</v>
          </cell>
          <cell r="AT439">
            <v>4.0499999999997163E-2</v>
          </cell>
          <cell r="AU439">
            <v>3.5900000000000966E-2</v>
          </cell>
          <cell r="AV439">
            <v>6.4400000000001664E-2</v>
          </cell>
          <cell r="AW439">
            <v>-0.12310000000000199</v>
          </cell>
          <cell r="AX439">
            <v>5.2100000000001714E-2</v>
          </cell>
          <cell r="AY439">
            <v>0.11910000000000098</v>
          </cell>
          <cell r="AZ439">
            <v>-9.9999999999964007E-4</v>
          </cell>
          <cell r="BA439">
            <v>3.299999999996972E-3</v>
          </cell>
          <cell r="BB439">
            <v>-7.6300000000000007E-2</v>
          </cell>
          <cell r="BC439">
            <v>-0.31442600000000004</v>
          </cell>
          <cell r="BD439">
            <v>-0.45936999999999972</v>
          </cell>
          <cell r="BE439">
            <v>-0.58161399999999963</v>
          </cell>
          <cell r="BF439">
            <v>-0.42089999999999933</v>
          </cell>
          <cell r="BG439">
            <v>-0.43030000000000157</v>
          </cell>
          <cell r="BH439">
            <v>-0.51196400000000053</v>
          </cell>
          <cell r="BI439">
            <v>-0.5594290000000004</v>
          </cell>
          <cell r="BJ439">
            <v>-0.65029999999999943</v>
          </cell>
          <cell r="BK439">
            <v>-0.74886100000000111</v>
          </cell>
          <cell r="BL439">
            <v>-0.62237599999999937</v>
          </cell>
          <cell r="BM439">
            <v>-0.69097468999999834</v>
          </cell>
          <cell r="BN439">
            <v>-7.6300000000000007E-2</v>
          </cell>
          <cell r="BO439">
            <v>-0.23812600000000014</v>
          </cell>
          <cell r="BP439">
            <v>-0.14494399999999968</v>
          </cell>
          <cell r="BQ439">
            <v>-0.12224399999999991</v>
          </cell>
          <cell r="BR439">
            <v>0.16071400000000036</v>
          </cell>
          <cell r="BS439">
            <v>-9.4000000000023648E-3</v>
          </cell>
          <cell r="BT439">
            <v>-8.1663999999998793E-2</v>
          </cell>
          <cell r="BU439">
            <v>-4.7464999999999924E-2</v>
          </cell>
          <cell r="BV439">
            <v>-9.0870999999999133E-2</v>
          </cell>
          <cell r="BW439">
            <v>-9.856100000000155E-2</v>
          </cell>
          <cell r="BX439">
            <v>0.12648500000000168</v>
          </cell>
          <cell r="BY439">
            <v>-6.8598689999998921E-2</v>
          </cell>
          <cell r="BZ439">
            <v>6.3000000000000167E-2</v>
          </cell>
          <cell r="CA439">
            <v>-0.12630000000000052</v>
          </cell>
          <cell r="CB439">
            <v>-0.21290000000000037</v>
          </cell>
          <cell r="CC439">
            <v>-0.30449999999999955</v>
          </cell>
          <cell r="CD439">
            <v>-0.3665999999999987</v>
          </cell>
          <cell r="CE439">
            <v>-0.41921399999999975</v>
          </cell>
          <cell r="CF439">
            <v>-0.46367000000000191</v>
          </cell>
          <cell r="CG439">
            <v>-0.54762299999999908</v>
          </cell>
          <cell r="CH439">
            <v>-0.62733200000000044</v>
          </cell>
          <cell r="CI439">
            <v>-0.63152099999999778</v>
          </cell>
          <cell r="CJ439">
            <v>-0.67847600000000208</v>
          </cell>
          <cell r="CK439">
            <v>-0.92732000000000003</v>
          </cell>
          <cell r="CL439">
            <v>6.3000000000000167E-2</v>
          </cell>
          <cell r="CM439">
            <v>-0.18930000000000069</v>
          </cell>
          <cell r="CN439">
            <v>-8.6599999999999844E-2</v>
          </cell>
          <cell r="CO439">
            <v>-9.1599999999999182E-2</v>
          </cell>
          <cell r="CP439">
            <v>-6.2099999999999184E-2</v>
          </cell>
          <cell r="CQ439">
            <v>-5.2614000000001049E-2</v>
          </cell>
          <cell r="CR439">
            <v>-4.4456000000002147E-2</v>
          </cell>
          <cell r="CS439">
            <v>-8.3952999999997169E-2</v>
          </cell>
          <cell r="CT439">
            <v>-7.970900000000132E-2</v>
          </cell>
          <cell r="CU439">
            <v>-4.1889999999973337E-3</v>
          </cell>
          <cell r="CV439">
            <v>-4.6955000000004299E-2</v>
          </cell>
          <cell r="CW439">
            <v>-0.24884399999999798</v>
          </cell>
          <cell r="CX439">
            <v>-5.661599999999993E-2</v>
          </cell>
          <cell r="CY439">
            <v>-0.15050000000000011</v>
          </cell>
          <cell r="CZ439">
            <v>-0.25191200000000025</v>
          </cell>
          <cell r="DA439">
            <v>-0.44547099999999967</v>
          </cell>
          <cell r="DB439">
            <v>-0.40449600000000002</v>
          </cell>
          <cell r="DC439">
            <v>-0.44415100000000118</v>
          </cell>
          <cell r="DD439">
            <v>-0.49482300000000023</v>
          </cell>
          <cell r="DE439">
            <v>-0.50010800000000044</v>
          </cell>
          <cell r="DF439">
            <v>-0.52372999999999958</v>
          </cell>
          <cell r="DG439">
            <v>-0.609872999999998</v>
          </cell>
          <cell r="DH439">
            <v>-0.76965100000000153</v>
          </cell>
          <cell r="DI439">
            <v>-0.93780899999999912</v>
          </cell>
          <cell r="DJ439">
            <v>-5.661599999999993E-2</v>
          </cell>
          <cell r="DK439">
            <v>-9.388400000000019E-2</v>
          </cell>
          <cell r="DL439">
            <v>-0.1014120000000002</v>
          </cell>
          <cell r="DM439">
            <v>-0.19355899999999937</v>
          </cell>
          <cell r="DN439">
            <v>4.0974999999999595E-2</v>
          </cell>
          <cell r="DO439">
            <v>-3.9655000000001162E-2</v>
          </cell>
          <cell r="DP439">
            <v>-5.0671999999998968E-2</v>
          </cell>
          <cell r="DQ439">
            <v>-5.2850000000002201E-3</v>
          </cell>
          <cell r="DR439">
            <v>-2.3621999999999116E-2</v>
          </cell>
          <cell r="DS439">
            <v>-8.6142999999998568E-2</v>
          </cell>
          <cell r="DT439">
            <v>-0.1597780000000035</v>
          </cell>
          <cell r="DU439">
            <v>-0.16815799999999756</v>
          </cell>
        </row>
        <row r="440">
          <cell r="A440" t="str">
            <v>CE-IMPTEC-270</v>
          </cell>
          <cell r="B440" t="str">
            <v>CE</v>
          </cell>
          <cell r="C440" t="str">
            <v>IMPTEC</v>
          </cell>
          <cell r="D440">
            <v>270</v>
          </cell>
          <cell r="E440" t="str">
            <v>RO%</v>
          </cell>
          <cell r="F440">
            <v>4.3750736784464285E-3</v>
          </cell>
          <cell r="G440">
            <v>0.21351917518881031</v>
          </cell>
          <cell r="H440">
            <v>0.15169330772129389</v>
          </cell>
          <cell r="I440">
            <v>9.8960831926243609E-2</v>
          </cell>
          <cell r="J440" t="e">
            <v>#DIV/0!</v>
          </cell>
          <cell r="K440" t="e">
            <v>#DIV/0!</v>
          </cell>
          <cell r="L440" t="e">
            <v>#DIV/0!</v>
          </cell>
          <cell r="M440" t="e">
            <v>#DIV/0!</v>
          </cell>
          <cell r="N440" t="e">
            <v>#DIV/0!</v>
          </cell>
          <cell r="O440" t="e">
            <v>#DIV/0!</v>
          </cell>
          <cell r="P440" t="e">
            <v>#DIV/0!</v>
          </cell>
          <cell r="Q440" t="e">
            <v>#DIV/0!</v>
          </cell>
          <cell r="R440">
            <v>4.3750736784464285E-3</v>
          </cell>
          <cell r="S440">
            <v>0.33486961413347277</v>
          </cell>
          <cell r="T440">
            <v>1.3538264240801186E-2</v>
          </cell>
          <cell r="U440">
            <v>-8.3909098359695511E-2</v>
          </cell>
          <cell r="V440">
            <v>9.8960831926243609E-2</v>
          </cell>
          <cell r="W440" t="e">
            <v>#DIV/0!</v>
          </cell>
          <cell r="X440" t="e">
            <v>#DIV/0!</v>
          </cell>
          <cell r="Y440" t="e">
            <v>#DIV/0!</v>
          </cell>
          <cell r="Z440" t="e">
            <v>#DIV/0!</v>
          </cell>
          <cell r="AA440" t="e">
            <v>#DIV/0!</v>
          </cell>
          <cell r="AB440" t="e">
            <v>#DIV/0!</v>
          </cell>
          <cell r="AC440" t="e">
            <v>#DIV/0!</v>
          </cell>
          <cell r="AD440">
            <v>-5.6460165949217031E-2</v>
          </cell>
          <cell r="AE440">
            <v>-3.4727964279808274E-2</v>
          </cell>
          <cell r="AF440">
            <v>-2.7008789535607869E-2</v>
          </cell>
          <cell r="AG440">
            <v>-1.8683996750609114E-2</v>
          </cell>
          <cell r="AH440">
            <v>-1.0349637344244156E-2</v>
          </cell>
          <cell r="AI440">
            <v>-5.4251629707444621E-3</v>
          </cell>
          <cell r="AJ440">
            <v>-6.417811176325875E-4</v>
          </cell>
          <cell r="AK440">
            <v>-7.0285597479991923E-3</v>
          </cell>
          <cell r="AL440">
            <v>-3.6713349331995815E-3</v>
          </cell>
          <cell r="AM440">
            <v>1.440877420557619E-3</v>
          </cell>
          <cell r="AN440">
            <v>1.2451238398102323E-3</v>
          </cell>
          <cell r="AO440">
            <v>1.230615463901409E-3</v>
          </cell>
          <cell r="AP440">
            <v>-5.6460165949217031E-2</v>
          </cell>
          <cell r="AQ440">
            <v>-1.7528267417172956E-2</v>
          </cell>
          <cell r="AR440">
            <v>-1.3990889653248529E-2</v>
          </cell>
          <cell r="AS440">
            <v>1.8336886993605263E-3</v>
          </cell>
          <cell r="AT440">
            <v>1.5402753479880271E-2</v>
          </cell>
          <cell r="AU440">
            <v>1.1417848737357976E-2</v>
          </cell>
          <cell r="AV440">
            <v>1.9866732477789261E-2</v>
          </cell>
          <cell r="AW440">
            <v>-6.346996648620884E-2</v>
          </cell>
          <cell r="AX440">
            <v>1.6001719954544583E-2</v>
          </cell>
          <cell r="AY440">
            <v>3.4895985936126861E-2</v>
          </cell>
          <cell r="AZ440">
            <v>-3.0817590680749508E-4</v>
          </cell>
          <cell r="BA440">
            <v>1.0914864060319407E-3</v>
          </cell>
          <cell r="BB440">
            <v>-8.8146950092421447E-2</v>
          </cell>
          <cell r="BC440">
            <v>-0.11709157263620454</v>
          </cell>
          <cell r="BD440">
            <v>-8.6064637002341862E-2</v>
          </cell>
          <cell r="BE440">
            <v>-8.8041961217662418E-2</v>
          </cell>
          <cell r="BF440">
            <v>-4.7373041599135524E-2</v>
          </cell>
          <cell r="BG440">
            <v>-4.0713792353035946E-2</v>
          </cell>
          <cell r="BH440">
            <v>-3.9429504292380513E-2</v>
          </cell>
          <cell r="BI440">
            <v>-4.0477447040169603E-2</v>
          </cell>
          <cell r="BJ440">
            <v>-4.2682086388070244E-2</v>
          </cell>
          <cell r="BK440">
            <v>-4.4249666440945641E-2</v>
          </cell>
          <cell r="BL440">
            <v>-3.0942529691108629E-2</v>
          </cell>
          <cell r="BM440">
            <v>-3.2006632576745429E-2</v>
          </cell>
          <cell r="BN440">
            <v>-8.8146950092421447E-2</v>
          </cell>
          <cell r="BO440">
            <v>-0.13086003187338582</v>
          </cell>
          <cell r="BP440">
            <v>-5.4650478847748908E-2</v>
          </cell>
          <cell r="BQ440">
            <v>-9.6361343212990683E-2</v>
          </cell>
          <cell r="BR440">
            <v>7.0528810286567045E-2</v>
          </cell>
          <cell r="BS440">
            <v>-5.5816162935706732E-3</v>
          </cell>
          <cell r="BT440">
            <v>-3.3809902926528447E-2</v>
          </cell>
          <cell r="BU440">
            <v>-5.6744346187733885E-2</v>
          </cell>
          <cell r="BV440">
            <v>-6.4213343961241384E-2</v>
          </cell>
          <cell r="BW440">
            <v>-5.8401673342656994E-2</v>
          </cell>
          <cell r="BX440">
            <v>3.9645573556119286E-2</v>
          </cell>
          <cell r="BY440">
            <v>-4.6521765013046147E-2</v>
          </cell>
          <cell r="BZ440">
            <v>3.0903561267536624E-2</v>
          </cell>
          <cell r="CA440">
            <v>-2.8747666954978043E-2</v>
          </cell>
          <cell r="CB440">
            <v>-3.0630449169855894E-2</v>
          </cell>
          <cell r="CC440">
            <v>-3.2814621635019456E-2</v>
          </cell>
          <cell r="CD440">
            <v>-2.9512155852519616E-2</v>
          </cell>
          <cell r="CE440">
            <v>-2.7859349011491317E-2</v>
          </cell>
          <cell r="CF440">
            <v>-2.6250084779049773E-2</v>
          </cell>
          <cell r="CG440">
            <v>-2.8218642628993051E-2</v>
          </cell>
          <cell r="CH440">
            <v>-2.8606517338504792E-2</v>
          </cell>
          <cell r="CI440">
            <v>-2.5518909671235959E-2</v>
          </cell>
          <cell r="CJ440">
            <v>-2.4703081036472434E-2</v>
          </cell>
          <cell r="CK440">
            <v>-3.1171114838626487E-2</v>
          </cell>
          <cell r="CL440">
            <v>3.0903561267536624E-2</v>
          </cell>
          <cell r="CM440">
            <v>-8.0388992695770656E-2</v>
          </cell>
          <cell r="CN440">
            <v>-3.3865165024245206E-2</v>
          </cell>
          <cell r="CO440">
            <v>-3.9333562349707633E-2</v>
          </cell>
          <cell r="CP440">
            <v>-1.9760707694265637E-2</v>
          </cell>
          <cell r="CQ440">
            <v>-2.0039489380373636E-2</v>
          </cell>
          <cell r="CR440">
            <v>-1.6993584975188571E-2</v>
          </cell>
          <cell r="CS440">
            <v>-4.8169564578760662E-2</v>
          </cell>
          <cell r="CT440">
            <v>-3.1589664489855333E-2</v>
          </cell>
          <cell r="CU440">
            <v>-1.4867843364119587E-3</v>
          </cell>
          <cell r="CV440">
            <v>-1.7275188921511791E-2</v>
          </cell>
          <cell r="CW440">
            <v>-0.10894624094664804</v>
          </cell>
          <cell r="CX440">
            <v>-3.5362787748945149E-2</v>
          </cell>
          <cell r="CY440">
            <v>-4.9030850667340864E-2</v>
          </cell>
          <cell r="CZ440">
            <v>-4.8638880945839305E-2</v>
          </cell>
          <cell r="DA440">
            <v>-5.8675102381876849E-2</v>
          </cell>
          <cell r="DB440">
            <v>-3.8886020342252275E-2</v>
          </cell>
          <cell r="DC440">
            <v>-3.4011944701595818E-2</v>
          </cell>
          <cell r="DD440">
            <v>-3.3505121481567167E-2</v>
          </cell>
          <cell r="DE440">
            <v>-3.2240614672539324E-2</v>
          </cell>
          <cell r="DF440">
            <v>-2.9555465438903125E-2</v>
          </cell>
          <cell r="DG440">
            <v>-3.2161313821729418E-2</v>
          </cell>
          <cell r="DH440">
            <v>-3.752141457669847E-2</v>
          </cell>
          <cell r="DI440">
            <v>-4.2794178404835577E-2</v>
          </cell>
          <cell r="DJ440">
            <v>-3.5362787748945149E-2</v>
          </cell>
          <cell r="DK440">
            <v>-6.3932295124723398E-2</v>
          </cell>
          <cell r="DL440">
            <v>-4.8068596292899446E-2</v>
          </cell>
          <cell r="DM440">
            <v>-8.0217312291721035E-2</v>
          </cell>
          <cell r="DN440">
            <v>1.4582218981333547E-2</v>
          </cell>
          <cell r="DO440">
            <v>-1.4927064229853518E-2</v>
          </cell>
          <cell r="DP440">
            <v>-2.9634464217518416E-2</v>
          </cell>
          <cell r="DQ440">
            <v>-7.1115141940982047E-3</v>
          </cell>
          <cell r="DR440">
            <v>-1.0695932946434363E-2</v>
          </cell>
          <cell r="DS440">
            <v>-6.9319447395017289E-2</v>
          </cell>
          <cell r="DT440">
            <v>-0.1031241629689415</v>
          </cell>
          <cell r="DU440">
            <v>-0.11993355647592384</v>
          </cell>
        </row>
        <row r="441">
          <cell r="A441" t="str">
            <v>CE-ALTRE-100</v>
          </cell>
          <cell r="B441" t="str">
            <v>CE</v>
          </cell>
          <cell r="C441" t="str">
            <v>ALTRE</v>
          </cell>
          <cell r="D441">
            <v>100</v>
          </cell>
          <cell r="E441" t="str">
            <v>Valore della Produzione</v>
          </cell>
          <cell r="F441">
            <v>0.82941699999999996</v>
          </cell>
          <cell r="G441">
            <v>1.0513360700000001</v>
          </cell>
          <cell r="H441">
            <v>1.31582957</v>
          </cell>
          <cell r="I441">
            <v>2.1035990699999996</v>
          </cell>
          <cell r="R441">
            <v>0.82941699999999996</v>
          </cell>
          <cell r="S441">
            <v>0.22191907000000011</v>
          </cell>
          <cell r="T441">
            <v>0.26449349999999994</v>
          </cell>
          <cell r="U441">
            <v>0.78776949999999957</v>
          </cell>
          <cell r="V441">
            <v>-2.1035990699999996</v>
          </cell>
          <cell r="W441">
            <v>0</v>
          </cell>
          <cell r="X441">
            <v>0</v>
          </cell>
          <cell r="Y441">
            <v>0</v>
          </cell>
          <cell r="Z441">
            <v>0</v>
          </cell>
          <cell r="AA441">
            <v>0</v>
          </cell>
          <cell r="AB441">
            <v>0</v>
          </cell>
          <cell r="AC441">
            <v>0</v>
          </cell>
          <cell r="AD441">
            <v>0.17169999999999999</v>
          </cell>
          <cell r="AE441">
            <v>0.35949999999999999</v>
          </cell>
          <cell r="AF441">
            <v>0.53910000000000002</v>
          </cell>
          <cell r="AG441">
            <v>0.71660000000000001</v>
          </cell>
          <cell r="AH441">
            <v>0.9103</v>
          </cell>
          <cell r="AI441">
            <v>1.0575999999999999</v>
          </cell>
          <cell r="AJ441">
            <v>1.2350999999999999</v>
          </cell>
          <cell r="AK441">
            <v>1.3935</v>
          </cell>
          <cell r="AL441">
            <v>1.5622</v>
          </cell>
          <cell r="AM441">
            <v>1.7625999999999999</v>
          </cell>
          <cell r="AN441">
            <v>1.9385999999999999</v>
          </cell>
          <cell r="AO441">
            <v>2.0991</v>
          </cell>
          <cell r="AP441">
            <v>0.17169999999999999</v>
          </cell>
          <cell r="AQ441">
            <v>0.18779999999999999</v>
          </cell>
          <cell r="AR441">
            <v>0.17960000000000004</v>
          </cell>
          <cell r="AS441">
            <v>0.17749999999999999</v>
          </cell>
          <cell r="AT441">
            <v>0.19369999999999998</v>
          </cell>
          <cell r="AU441">
            <v>0.14729999999999988</v>
          </cell>
          <cell r="AV441">
            <v>0.17749999999999999</v>
          </cell>
          <cell r="AW441">
            <v>0.1584000000000001</v>
          </cell>
          <cell r="AX441">
            <v>0.16870000000000007</v>
          </cell>
          <cell r="AY441">
            <v>0.20039999999999991</v>
          </cell>
          <cell r="AZ441">
            <v>0.17599999999999993</v>
          </cell>
          <cell r="BA441">
            <v>0.16050000000000009</v>
          </cell>
          <cell r="BB441">
            <v>0.15160000000000001</v>
          </cell>
          <cell r="BC441">
            <v>0.52529999999999999</v>
          </cell>
          <cell r="BD441">
            <v>0.76249999999999996</v>
          </cell>
          <cell r="BE441">
            <v>0.90029999999999999</v>
          </cell>
          <cell r="BF441">
            <v>1.6169</v>
          </cell>
          <cell r="BG441">
            <v>2.2572999999999999</v>
          </cell>
          <cell r="BH441">
            <v>2.4770840000000001</v>
          </cell>
          <cell r="BI441">
            <v>2.69014</v>
          </cell>
          <cell r="BJ441">
            <v>3.7462</v>
          </cell>
          <cell r="BK441">
            <v>7.2054780000000003</v>
          </cell>
          <cell r="BL441">
            <v>7.6135000000000002</v>
          </cell>
          <cell r="BM441">
            <v>7.7930219999999997</v>
          </cell>
          <cell r="BN441">
            <v>0.15160000000000001</v>
          </cell>
          <cell r="BO441">
            <v>0.37369999999999998</v>
          </cell>
          <cell r="BP441">
            <v>0.23719999999999997</v>
          </cell>
          <cell r="BQ441">
            <v>0.13780000000000003</v>
          </cell>
          <cell r="BR441">
            <v>0.71660000000000001</v>
          </cell>
          <cell r="BS441">
            <v>0.64039999999999986</v>
          </cell>
          <cell r="BT441">
            <v>0.2197840000000002</v>
          </cell>
          <cell r="BU441">
            <v>0.21305599999999991</v>
          </cell>
          <cell r="BV441">
            <v>1.05606</v>
          </cell>
          <cell r="BW441">
            <v>3.4592780000000003</v>
          </cell>
          <cell r="BX441">
            <v>0.40802199999999988</v>
          </cell>
          <cell r="BY441">
            <v>0.17952199999999952</v>
          </cell>
          <cell r="BZ441">
            <v>0.15590000000000001</v>
          </cell>
          <cell r="CA441">
            <v>0.30859999999999999</v>
          </cell>
          <cell r="CB441">
            <v>0.47310000000000002</v>
          </cell>
          <cell r="CC441">
            <v>0.61019999999999996</v>
          </cell>
          <cell r="CD441">
            <v>0.77539999999999998</v>
          </cell>
          <cell r="CE441">
            <v>0.93435800000000002</v>
          </cell>
          <cell r="CF441">
            <v>1.0901609999999999</v>
          </cell>
          <cell r="CG441">
            <v>1.200455</v>
          </cell>
          <cell r="CH441">
            <v>1.3445180000000001</v>
          </cell>
          <cell r="CI441">
            <v>0.51591299999999995</v>
          </cell>
          <cell r="CJ441">
            <v>-2.280132</v>
          </cell>
          <cell r="CK441">
            <v>-3.9863749999999998</v>
          </cell>
          <cell r="CL441">
            <v>0.15590000000000001</v>
          </cell>
          <cell r="CM441">
            <v>0.15269999999999997</v>
          </cell>
          <cell r="CN441">
            <v>0.16450000000000004</v>
          </cell>
          <cell r="CO441">
            <v>0.13709999999999994</v>
          </cell>
          <cell r="CP441">
            <v>0.16520000000000001</v>
          </cell>
          <cell r="CQ441">
            <v>0.15895800000000004</v>
          </cell>
          <cell r="CR441">
            <v>0.15580299999999991</v>
          </cell>
          <cell r="CS441">
            <v>0.11029400000000011</v>
          </cell>
          <cell r="CT441">
            <v>0.14406300000000005</v>
          </cell>
          <cell r="CU441">
            <v>-0.82860500000000015</v>
          </cell>
          <cell r="CV441">
            <v>-2.7960449999999999</v>
          </cell>
          <cell r="CW441">
            <v>-1.7062429999999997</v>
          </cell>
          <cell r="CX441">
            <v>0.49790000000000001</v>
          </cell>
          <cell r="CY441">
            <v>0.82899999999999996</v>
          </cell>
          <cell r="CZ441">
            <v>1.1458999999999999</v>
          </cell>
          <cell r="DA441">
            <v>1.7521</v>
          </cell>
          <cell r="DB441">
            <v>2.1629999999999998</v>
          </cell>
          <cell r="DC441">
            <v>2.4990999999999999</v>
          </cell>
          <cell r="DD441">
            <v>2.9748999999999999</v>
          </cell>
          <cell r="DE441">
            <v>2.9529000000000001</v>
          </cell>
          <cell r="DF441">
            <v>3.1105999999999998</v>
          </cell>
          <cell r="DG441">
            <v>3.2637</v>
          </cell>
          <cell r="DH441">
            <v>3.4977999999999998</v>
          </cell>
          <cell r="DI441">
            <v>3.6252</v>
          </cell>
          <cell r="DJ441">
            <v>0.49790000000000001</v>
          </cell>
          <cell r="DK441">
            <v>0.33109999999999995</v>
          </cell>
          <cell r="DL441">
            <v>0.31689999999999996</v>
          </cell>
          <cell r="DM441">
            <v>0.60620000000000007</v>
          </cell>
          <cell r="DN441">
            <v>0.41089999999999982</v>
          </cell>
          <cell r="DO441">
            <v>0.33610000000000007</v>
          </cell>
          <cell r="DP441">
            <v>0.4758</v>
          </cell>
          <cell r="DQ441">
            <v>-2.1999999999999797E-2</v>
          </cell>
          <cell r="DR441">
            <v>0.15769999999999973</v>
          </cell>
          <cell r="DS441">
            <v>0.15310000000000024</v>
          </cell>
          <cell r="DT441">
            <v>0.23409999999999975</v>
          </cell>
          <cell r="DU441">
            <v>0.12740000000000018</v>
          </cell>
        </row>
        <row r="442">
          <cell r="A442" t="str">
            <v>CE-ALTRE-110</v>
          </cell>
          <cell r="B442" t="str">
            <v>CE</v>
          </cell>
          <cell r="C442" t="str">
            <v>ALTRE</v>
          </cell>
          <cell r="D442">
            <v>110</v>
          </cell>
          <cell r="E442" t="str">
            <v>Costi Diretti</v>
          </cell>
          <cell r="F442">
            <v>-0.89786600000000005</v>
          </cell>
          <cell r="G442">
            <v>-1.3724518700000001</v>
          </cell>
          <cell r="H442">
            <v>-1.6114367600000001</v>
          </cell>
          <cell r="I442">
            <v>-2.4976194300000008</v>
          </cell>
          <cell r="R442">
            <v>-0.89786600000000005</v>
          </cell>
          <cell r="S442">
            <v>-0.47458587000000008</v>
          </cell>
          <cell r="T442">
            <v>-0.23898489000000001</v>
          </cell>
          <cell r="U442">
            <v>-0.88618267000000062</v>
          </cell>
          <cell r="V442">
            <v>2.4976194300000008</v>
          </cell>
          <cell r="W442">
            <v>0</v>
          </cell>
          <cell r="X442">
            <v>0</v>
          </cell>
          <cell r="Y442">
            <v>0</v>
          </cell>
          <cell r="Z442">
            <v>0</v>
          </cell>
          <cell r="AA442">
            <v>0</v>
          </cell>
          <cell r="AB442">
            <v>0</v>
          </cell>
          <cell r="AC442">
            <v>0</v>
          </cell>
          <cell r="AD442">
            <v>-0.17849999999999999</v>
          </cell>
          <cell r="AE442">
            <v>-0.34250000000000003</v>
          </cell>
          <cell r="AF442">
            <v>-0.50319999999999998</v>
          </cell>
          <cell r="AG442">
            <v>-0.69079999999999997</v>
          </cell>
          <cell r="AH442">
            <v>-0.87560000000000004</v>
          </cell>
          <cell r="AI442">
            <v>-1.0194000000000001</v>
          </cell>
          <cell r="AJ442">
            <v>-1.2007000000000001</v>
          </cell>
          <cell r="AK442">
            <v>-1.3494999999999999</v>
          </cell>
          <cell r="AL442">
            <v>-1.5025999999999999</v>
          </cell>
          <cell r="AM442">
            <v>-1.7014</v>
          </cell>
          <cell r="AN442">
            <v>-1.8689</v>
          </cell>
          <cell r="AO442">
            <v>-2.0568</v>
          </cell>
          <cell r="AP442">
            <v>-0.17849999999999999</v>
          </cell>
          <cell r="AQ442">
            <v>-0.16400000000000003</v>
          </cell>
          <cell r="AR442">
            <v>-0.16069999999999995</v>
          </cell>
          <cell r="AS442">
            <v>-0.18759999999999999</v>
          </cell>
          <cell r="AT442">
            <v>-0.18480000000000008</v>
          </cell>
          <cell r="AU442">
            <v>-0.14380000000000004</v>
          </cell>
          <cell r="AV442">
            <v>-0.18130000000000002</v>
          </cell>
          <cell r="AW442">
            <v>-0.14879999999999982</v>
          </cell>
          <cell r="AX442">
            <v>-0.15310000000000001</v>
          </cell>
          <cell r="AY442">
            <v>-0.19880000000000009</v>
          </cell>
          <cell r="AZ442">
            <v>-0.16749999999999998</v>
          </cell>
          <cell r="BA442">
            <v>-0.18789999999999996</v>
          </cell>
          <cell r="BB442">
            <v>-0.11689999999999999</v>
          </cell>
          <cell r="BC442">
            <v>-0.50780000000000003</v>
          </cell>
          <cell r="BD442">
            <v>-0.68759999999999999</v>
          </cell>
          <cell r="BE442">
            <v>-1.1909000000000001</v>
          </cell>
          <cell r="BF442">
            <v>-2.0432999999999999</v>
          </cell>
          <cell r="BG442">
            <v>-2.8041</v>
          </cell>
          <cell r="BH442">
            <v>-2.771023</v>
          </cell>
          <cell r="BI442">
            <v>-2.71774</v>
          </cell>
          <cell r="BJ442">
            <v>-3.9148999999999998</v>
          </cell>
          <cell r="BK442">
            <v>-7.6109999999999998</v>
          </cell>
          <cell r="BL442">
            <v>-6.3887999999999998</v>
          </cell>
          <cell r="BM442">
            <v>-6.5771170200000002</v>
          </cell>
          <cell r="BN442">
            <v>-0.11689999999999999</v>
          </cell>
          <cell r="BO442">
            <v>-0.39090000000000003</v>
          </cell>
          <cell r="BP442">
            <v>-0.17979999999999996</v>
          </cell>
          <cell r="BQ442">
            <v>-0.50330000000000008</v>
          </cell>
          <cell r="BR442">
            <v>-0.85239999999999982</v>
          </cell>
          <cell r="BS442">
            <v>-0.76080000000000014</v>
          </cell>
          <cell r="BT442">
            <v>3.3077000000000023E-2</v>
          </cell>
          <cell r="BU442">
            <v>5.3282999999999969E-2</v>
          </cell>
          <cell r="BV442">
            <v>-1.1971599999999998</v>
          </cell>
          <cell r="BW442">
            <v>-3.6960999999999999</v>
          </cell>
          <cell r="BX442">
            <v>1.2222</v>
          </cell>
          <cell r="BY442">
            <v>-0.18831702000000039</v>
          </cell>
          <cell r="BZ442">
            <v>-0.2203</v>
          </cell>
          <cell r="CA442">
            <v>-0.44650000000000001</v>
          </cell>
          <cell r="CB442">
            <v>-0.67869999999999997</v>
          </cell>
          <cell r="CC442">
            <v>-0.89380000000000004</v>
          </cell>
          <cell r="CD442">
            <v>-1.1264000000000001</v>
          </cell>
          <cell r="CE442">
            <v>-1.356671</v>
          </cell>
          <cell r="CF442">
            <v>-1.589677</v>
          </cell>
          <cell r="CG442">
            <v>-1.7619339999999999</v>
          </cell>
          <cell r="CH442">
            <v>-1.99502</v>
          </cell>
          <cell r="CI442">
            <v>-2.2323230000000001</v>
          </cell>
          <cell r="CJ442">
            <v>-1.1746840000000001</v>
          </cell>
          <cell r="CK442">
            <v>7.7994999999999995E-2</v>
          </cell>
          <cell r="CL442">
            <v>-0.2203</v>
          </cell>
          <cell r="CM442">
            <v>-0.22620000000000001</v>
          </cell>
          <cell r="CN442">
            <v>-0.23219999999999996</v>
          </cell>
          <cell r="CO442">
            <v>-0.21510000000000007</v>
          </cell>
          <cell r="CP442">
            <v>-0.23260000000000003</v>
          </cell>
          <cell r="CQ442">
            <v>-0.23027099999999989</v>
          </cell>
          <cell r="CR442">
            <v>-0.23300600000000005</v>
          </cell>
          <cell r="CS442">
            <v>-0.17225699999999988</v>
          </cell>
          <cell r="CT442">
            <v>-0.23308600000000013</v>
          </cell>
          <cell r="CU442">
            <v>-0.23730300000000004</v>
          </cell>
          <cell r="CV442">
            <v>1.057639</v>
          </cell>
          <cell r="CW442">
            <v>1.2526790000000001</v>
          </cell>
          <cell r="CX442">
            <v>-0.50590000000000002</v>
          </cell>
          <cell r="CY442">
            <v>-0.84560000000000002</v>
          </cell>
          <cell r="CZ442">
            <v>-1.3509</v>
          </cell>
          <cell r="DA442">
            <v>-1.8656000000000001</v>
          </cell>
          <cell r="DB442">
            <v>-2.4257</v>
          </cell>
          <cell r="DC442">
            <v>-3.1215000000000002</v>
          </cell>
          <cell r="DD442">
            <v>-3.9802</v>
          </cell>
          <cell r="DE442">
            <v>-4.0893999999999995</v>
          </cell>
          <cell r="DF442">
            <v>-4.5512999999999995</v>
          </cell>
          <cell r="DG442">
            <v>-4.8441999999999998</v>
          </cell>
          <cell r="DH442">
            <v>-5.0326999999999993</v>
          </cell>
          <cell r="DI442">
            <v>-5.6017999999999999</v>
          </cell>
          <cell r="DJ442">
            <v>-0.50590000000000002</v>
          </cell>
          <cell r="DK442">
            <v>-0.3397</v>
          </cell>
          <cell r="DL442">
            <v>-0.50529999999999997</v>
          </cell>
          <cell r="DM442">
            <v>-0.51470000000000016</v>
          </cell>
          <cell r="DN442">
            <v>-0.56009999999999982</v>
          </cell>
          <cell r="DO442">
            <v>-0.6958000000000002</v>
          </cell>
          <cell r="DP442">
            <v>-0.8586999999999998</v>
          </cell>
          <cell r="DQ442">
            <v>-0.10919999999999952</v>
          </cell>
          <cell r="DR442">
            <v>-0.46189999999999998</v>
          </cell>
          <cell r="DS442">
            <v>-0.29290000000000038</v>
          </cell>
          <cell r="DT442">
            <v>-0.18849999999999945</v>
          </cell>
          <cell r="DU442">
            <v>-0.56910000000000061</v>
          </cell>
        </row>
        <row r="443">
          <cell r="A443" t="str">
            <v>CE-ALTRE-120</v>
          </cell>
          <cell r="B443" t="str">
            <v>CE</v>
          </cell>
          <cell r="C443" t="str">
            <v>ALTRE</v>
          </cell>
          <cell r="D443">
            <v>120</v>
          </cell>
          <cell r="E443" t="str">
            <v>Margine Diretto</v>
          </cell>
          <cell r="F443">
            <v>-6.8449000000000093E-2</v>
          </cell>
          <cell r="G443">
            <v>-0.32111580000000006</v>
          </cell>
          <cell r="H443">
            <v>-0.29560719000000013</v>
          </cell>
          <cell r="I443">
            <v>-0.39402036000000118</v>
          </cell>
          <cell r="J443">
            <v>0</v>
          </cell>
          <cell r="K443">
            <v>0</v>
          </cell>
          <cell r="L443">
            <v>0</v>
          </cell>
          <cell r="M443">
            <v>0</v>
          </cell>
          <cell r="N443">
            <v>0</v>
          </cell>
          <cell r="O443">
            <v>0</v>
          </cell>
          <cell r="P443">
            <v>0</v>
          </cell>
          <cell r="Q443">
            <v>0</v>
          </cell>
          <cell r="R443">
            <v>-6.8449000000000093E-2</v>
          </cell>
          <cell r="S443">
            <v>-0.25266679999999997</v>
          </cell>
          <cell r="T443">
            <v>2.5508609999999932E-2</v>
          </cell>
          <cell r="U443">
            <v>-9.8413170000001049E-2</v>
          </cell>
          <cell r="V443">
            <v>0.39402036000000118</v>
          </cell>
          <cell r="W443">
            <v>0</v>
          </cell>
          <cell r="X443">
            <v>0</v>
          </cell>
          <cell r="Y443">
            <v>0</v>
          </cell>
          <cell r="Z443">
            <v>0</v>
          </cell>
          <cell r="AA443">
            <v>0</v>
          </cell>
          <cell r="AB443">
            <v>0</v>
          </cell>
          <cell r="AC443">
            <v>0</v>
          </cell>
          <cell r="AD443">
            <v>-6.8000000000000005E-3</v>
          </cell>
          <cell r="AE443">
            <v>1.699999999999996E-2</v>
          </cell>
          <cell r="AF443">
            <v>3.5900000000000043E-2</v>
          </cell>
          <cell r="AG443">
            <v>2.5800000000000045E-2</v>
          </cell>
          <cell r="AH443">
            <v>3.4699999999999953E-2</v>
          </cell>
          <cell r="AI443">
            <v>3.819999999999979E-2</v>
          </cell>
          <cell r="AJ443">
            <v>3.4399999999999764E-2</v>
          </cell>
          <cell r="AK443">
            <v>4.4000000000000039E-2</v>
          </cell>
          <cell r="AL443">
            <v>5.9600000000000097E-2</v>
          </cell>
          <cell r="AM443">
            <v>6.1199999999999921E-2</v>
          </cell>
          <cell r="AN443">
            <v>6.9699999999999873E-2</v>
          </cell>
          <cell r="AO443">
            <v>4.2300000000000004E-2</v>
          </cell>
          <cell r="AP443">
            <v>-6.8000000000000005E-3</v>
          </cell>
          <cell r="AQ443">
            <v>2.379999999999996E-2</v>
          </cell>
          <cell r="AR443">
            <v>1.8900000000000083E-2</v>
          </cell>
          <cell r="AS443">
            <v>-1.0099999999999998E-2</v>
          </cell>
          <cell r="AT443">
            <v>8.899999999999908E-3</v>
          </cell>
          <cell r="AU443">
            <v>3.4999999999998366E-3</v>
          </cell>
          <cell r="AV443">
            <v>-3.8000000000000256E-3</v>
          </cell>
          <cell r="AW443">
            <v>9.600000000000275E-3</v>
          </cell>
          <cell r="AX443">
            <v>1.5600000000000058E-2</v>
          </cell>
          <cell r="AY443">
            <v>1.5999999999998238E-3</v>
          </cell>
          <cell r="AZ443">
            <v>8.499999999999952E-3</v>
          </cell>
          <cell r="BA443">
            <v>-2.7399999999999869E-2</v>
          </cell>
          <cell r="BB443">
            <v>3.4700000000000022E-2</v>
          </cell>
          <cell r="BC443">
            <v>1.749999999999996E-2</v>
          </cell>
          <cell r="BD443">
            <v>7.4899999999999967E-2</v>
          </cell>
          <cell r="BE443">
            <v>-0.29060000000000008</v>
          </cell>
          <cell r="BF443">
            <v>-0.42639999999999989</v>
          </cell>
          <cell r="BG443">
            <v>-0.54680000000000017</v>
          </cell>
          <cell r="BH443">
            <v>-0.29393899999999995</v>
          </cell>
          <cell r="BI443">
            <v>-2.7600000000000069E-2</v>
          </cell>
          <cell r="BJ443">
            <v>-0.16869999999999985</v>
          </cell>
          <cell r="BK443">
            <v>-0.40552199999999949</v>
          </cell>
          <cell r="BL443">
            <v>1.2247000000000003</v>
          </cell>
          <cell r="BM443">
            <v>1.2159049799999995</v>
          </cell>
          <cell r="BN443">
            <v>3.4700000000000022E-2</v>
          </cell>
          <cell r="BO443">
            <v>-1.7200000000000049E-2</v>
          </cell>
          <cell r="BP443">
            <v>5.7400000000000007E-2</v>
          </cell>
          <cell r="BQ443">
            <v>-0.36550000000000005</v>
          </cell>
          <cell r="BR443">
            <v>-0.13579999999999981</v>
          </cell>
          <cell r="BS443">
            <v>-0.12040000000000028</v>
          </cell>
          <cell r="BT443">
            <v>0.25286100000000022</v>
          </cell>
          <cell r="BU443">
            <v>0.26633899999999988</v>
          </cell>
          <cell r="BV443">
            <v>-0.14109999999999978</v>
          </cell>
          <cell r="BW443">
            <v>-0.23682199999999964</v>
          </cell>
          <cell r="BX443">
            <v>1.6302219999999998</v>
          </cell>
          <cell r="BY443">
            <v>-8.7950200000008749E-3</v>
          </cell>
          <cell r="BZ443">
            <v>-6.4399999999999985E-2</v>
          </cell>
          <cell r="CA443">
            <v>-0.13790000000000002</v>
          </cell>
          <cell r="CB443">
            <v>-0.20559999999999995</v>
          </cell>
          <cell r="CC443">
            <v>-0.28360000000000007</v>
          </cell>
          <cell r="CD443">
            <v>-0.35100000000000009</v>
          </cell>
          <cell r="CE443">
            <v>-0.42231299999999994</v>
          </cell>
          <cell r="CF443">
            <v>-0.49951600000000007</v>
          </cell>
          <cell r="CG443">
            <v>-0.56147899999999984</v>
          </cell>
          <cell r="CH443">
            <v>-0.65050199999999991</v>
          </cell>
          <cell r="CI443">
            <v>-1.7164100000000002</v>
          </cell>
          <cell r="CJ443">
            <v>-3.4548160000000001</v>
          </cell>
          <cell r="CK443">
            <v>-3.9083799999999997</v>
          </cell>
          <cell r="CL443">
            <v>-6.4399999999999985E-2</v>
          </cell>
          <cell r="CM443">
            <v>-7.3500000000000038E-2</v>
          </cell>
          <cell r="CN443">
            <v>-6.7699999999999927E-2</v>
          </cell>
          <cell r="CO443">
            <v>-7.8000000000000125E-2</v>
          </cell>
          <cell r="CP443">
            <v>-6.7400000000000015E-2</v>
          </cell>
          <cell r="CQ443">
            <v>-7.1312999999999849E-2</v>
          </cell>
          <cell r="CR443">
            <v>-7.7203000000000133E-2</v>
          </cell>
          <cell r="CS443">
            <v>-6.1962999999999768E-2</v>
          </cell>
          <cell r="CT443">
            <v>-8.9023000000000074E-2</v>
          </cell>
          <cell r="CU443">
            <v>-1.0659080000000003</v>
          </cell>
          <cell r="CV443">
            <v>-1.7384059999999999</v>
          </cell>
          <cell r="CW443">
            <v>-0.45356399999999963</v>
          </cell>
          <cell r="CX443">
            <v>-8.0000000000000071E-3</v>
          </cell>
          <cell r="CY443">
            <v>-1.6600000000000059E-2</v>
          </cell>
          <cell r="CZ443">
            <v>-0.20500000000000007</v>
          </cell>
          <cell r="DA443">
            <v>-0.11350000000000016</v>
          </cell>
          <cell r="DB443">
            <v>-0.26270000000000016</v>
          </cell>
          <cell r="DC443">
            <v>-0.62240000000000029</v>
          </cell>
          <cell r="DD443">
            <v>-1.0053000000000001</v>
          </cell>
          <cell r="DE443">
            <v>-1.1364999999999994</v>
          </cell>
          <cell r="DF443">
            <v>-1.4406999999999996</v>
          </cell>
          <cell r="DG443">
            <v>-1.5804999999999998</v>
          </cell>
          <cell r="DH443">
            <v>-1.5348999999999995</v>
          </cell>
          <cell r="DI443">
            <v>-1.9765999999999999</v>
          </cell>
          <cell r="DJ443">
            <v>-8.0000000000000071E-3</v>
          </cell>
          <cell r="DK443">
            <v>-8.600000000000052E-3</v>
          </cell>
          <cell r="DL443">
            <v>-0.18840000000000001</v>
          </cell>
          <cell r="DM443">
            <v>9.1499999999999915E-2</v>
          </cell>
          <cell r="DN443">
            <v>-0.1492</v>
          </cell>
          <cell r="DO443">
            <v>-0.35970000000000013</v>
          </cell>
          <cell r="DP443">
            <v>-0.3828999999999998</v>
          </cell>
          <cell r="DQ443">
            <v>-0.13119999999999932</v>
          </cell>
          <cell r="DR443">
            <v>-0.30420000000000025</v>
          </cell>
          <cell r="DS443">
            <v>-0.13980000000000015</v>
          </cell>
          <cell r="DT443">
            <v>4.5600000000000307E-2</v>
          </cell>
          <cell r="DU443">
            <v>-0.44170000000000043</v>
          </cell>
        </row>
        <row r="444">
          <cell r="A444" t="str">
            <v>CE-ALTRE-130</v>
          </cell>
          <cell r="B444" t="str">
            <v>CE</v>
          </cell>
          <cell r="C444" t="str">
            <v>ALTRE</v>
          </cell>
          <cell r="D444">
            <v>130</v>
          </cell>
          <cell r="E444" t="str">
            <v>MD %</v>
          </cell>
          <cell r="F444">
            <v>-8.2526642207719519E-2</v>
          </cell>
          <cell r="G444">
            <v>-0.30543592021911703</v>
          </cell>
          <cell r="H444">
            <v>-0.22465461845488099</v>
          </cell>
          <cell r="I444">
            <v>-0.18730772684739838</v>
          </cell>
          <cell r="J444" t="e">
            <v>#DIV/0!</v>
          </cell>
          <cell r="K444" t="e">
            <v>#DIV/0!</v>
          </cell>
          <cell r="L444" t="e">
            <v>#DIV/0!</v>
          </cell>
          <cell r="M444" t="e">
            <v>#DIV/0!</v>
          </cell>
          <cell r="N444" t="e">
            <v>#DIV/0!</v>
          </cell>
          <cell r="O444" t="e">
            <v>#DIV/0!</v>
          </cell>
          <cell r="P444" t="e">
            <v>#DIV/0!</v>
          </cell>
          <cell r="Q444" t="e">
            <v>#DIV/0!</v>
          </cell>
          <cell r="R444">
            <v>-8.2526642207719519E-2</v>
          </cell>
          <cell r="S444">
            <v>-1.1385537980129417</v>
          </cell>
          <cell r="T444">
            <v>9.6443239625926297E-2</v>
          </cell>
          <cell r="U444">
            <v>-0.12492635218804625</v>
          </cell>
          <cell r="V444">
            <v>-0.18730772684739838</v>
          </cell>
          <cell r="W444" t="e">
            <v>#DIV/0!</v>
          </cell>
          <cell r="X444" t="e">
            <v>#DIV/0!</v>
          </cell>
          <cell r="Y444" t="e">
            <v>#DIV/0!</v>
          </cell>
          <cell r="Z444" t="e">
            <v>#DIV/0!</v>
          </cell>
          <cell r="AA444" t="e">
            <v>#DIV/0!</v>
          </cell>
          <cell r="AB444" t="e">
            <v>#DIV/0!</v>
          </cell>
          <cell r="AC444" t="e">
            <v>#DIV/0!</v>
          </cell>
          <cell r="AD444">
            <v>-3.9603960396039611E-2</v>
          </cell>
          <cell r="AE444">
            <v>4.7287899860917831E-2</v>
          </cell>
          <cell r="AF444">
            <v>6.6592468929697723E-2</v>
          </cell>
          <cell r="AG444">
            <v>3.6003349148758086E-2</v>
          </cell>
          <cell r="AH444">
            <v>3.8119301329232066E-2</v>
          </cell>
          <cell r="AI444">
            <v>3.6119515885022498E-2</v>
          </cell>
          <cell r="AJ444">
            <v>2.7851995789814402E-2</v>
          </cell>
          <cell r="AK444">
            <v>3.1575170434158625E-2</v>
          </cell>
          <cell r="AL444">
            <v>3.8151325054410511E-2</v>
          </cell>
          <cell r="AM444">
            <v>3.4721434244865498E-2</v>
          </cell>
          <cell r="AN444">
            <v>3.5953781079129207E-2</v>
          </cell>
          <cell r="AO444">
            <v>2.0151493497213093E-2</v>
          </cell>
          <cell r="AP444">
            <v>-3.9603960396039611E-2</v>
          </cell>
          <cell r="AQ444">
            <v>0.12673056443024472</v>
          </cell>
          <cell r="AR444">
            <v>0.10523385300668196</v>
          </cell>
          <cell r="AS444">
            <v>-5.6901408450704218E-2</v>
          </cell>
          <cell r="AT444">
            <v>4.59473412493542E-2</v>
          </cell>
          <cell r="AU444">
            <v>2.376103190767033E-2</v>
          </cell>
          <cell r="AV444">
            <v>-2.1408450704225496E-2</v>
          </cell>
          <cell r="AW444">
            <v>6.0606060606062308E-2</v>
          </cell>
          <cell r="AX444">
            <v>9.2471843509188217E-2</v>
          </cell>
          <cell r="AY444">
            <v>7.9840319361268695E-3</v>
          </cell>
          <cell r="AZ444">
            <v>4.8295454545454294E-2</v>
          </cell>
          <cell r="BA444">
            <v>-0.17071651090342588</v>
          </cell>
          <cell r="BB444">
            <v>0.22889182058047505</v>
          </cell>
          <cell r="BC444">
            <v>3.3314296592423305E-2</v>
          </cell>
          <cell r="BD444">
            <v>9.8229508196721271E-2</v>
          </cell>
          <cell r="BE444">
            <v>-0.32278129512384768</v>
          </cell>
          <cell r="BF444">
            <v>-0.26371451543076252</v>
          </cell>
          <cell r="BG444">
            <v>-0.24223630000443017</v>
          </cell>
          <cell r="BH444">
            <v>-0.11866331541441467</v>
          </cell>
          <cell r="BI444">
            <v>-1.0259689086813351E-2</v>
          </cell>
          <cell r="BJ444">
            <v>-4.5032299396721973E-2</v>
          </cell>
          <cell r="BK444">
            <v>-5.627968054305342E-2</v>
          </cell>
          <cell r="BL444">
            <v>0.16085900045970977</v>
          </cell>
          <cell r="BM444">
            <v>0.15602483606487952</v>
          </cell>
          <cell r="BN444">
            <v>0.22889182058047505</v>
          </cell>
          <cell r="BO444">
            <v>-4.6026224244046156E-2</v>
          </cell>
          <cell r="BP444">
            <v>0.2419898819561552</v>
          </cell>
          <cell r="BQ444">
            <v>-2.6523947750362842</v>
          </cell>
          <cell r="BR444">
            <v>-0.1895060005581912</v>
          </cell>
          <cell r="BS444">
            <v>-0.18800749531542835</v>
          </cell>
          <cell r="BT444">
            <v>1.1504977614385032</v>
          </cell>
          <cell r="BU444">
            <v>1.2500891784319614</v>
          </cell>
          <cell r="BV444">
            <v>-0.13360983277465274</v>
          </cell>
          <cell r="BW444">
            <v>-6.8459950313331172E-2</v>
          </cell>
          <cell r="BX444">
            <v>3.995426717186819</v>
          </cell>
          <cell r="BY444">
            <v>-4.8991321397939519E-2</v>
          </cell>
          <cell r="BZ444">
            <v>-0.41308531109685681</v>
          </cell>
          <cell r="CA444">
            <v>-0.44685677252106298</v>
          </cell>
          <cell r="CB444">
            <v>-0.43458042697104193</v>
          </cell>
          <cell r="CC444">
            <v>-0.46476565060635872</v>
          </cell>
          <cell r="CD444">
            <v>-0.45266958988908962</v>
          </cell>
          <cell r="CE444">
            <v>-0.45198200261569971</v>
          </cell>
          <cell r="CF444">
            <v>-0.45820387997736123</v>
          </cell>
          <cell r="CG444">
            <v>-0.46772182214243752</v>
          </cell>
          <cell r="CH444">
            <v>-0.48381799276766829</v>
          </cell>
          <cell r="CI444">
            <v>-3.3269369060287302</v>
          </cell>
          <cell r="CJ444">
            <v>1.5151824543491341</v>
          </cell>
          <cell r="CK444">
            <v>0.98043460537455707</v>
          </cell>
          <cell r="CL444">
            <v>-0.41308531109685681</v>
          </cell>
          <cell r="CM444">
            <v>-0.48133595284872333</v>
          </cell>
          <cell r="CN444">
            <v>-0.41155015197568334</v>
          </cell>
          <cell r="CO444">
            <v>-0.56892778993435567</v>
          </cell>
          <cell r="CP444">
            <v>-0.40799031476997583</v>
          </cell>
          <cell r="CQ444">
            <v>-0.44862793945570423</v>
          </cell>
          <cell r="CR444">
            <v>-0.49551677438817082</v>
          </cell>
          <cell r="CS444">
            <v>-0.56179846591836091</v>
          </cell>
          <cell r="CT444">
            <v>-0.61794492687227143</v>
          </cell>
          <cell r="CU444">
            <v>1.2863885687390253</v>
          </cell>
          <cell r="CV444">
            <v>0.62173748991879596</v>
          </cell>
          <cell r="CW444">
            <v>0.26582614551385686</v>
          </cell>
          <cell r="CX444">
            <v>-1.6067483430407727E-2</v>
          </cell>
          <cell r="CY444">
            <v>-2.0024125452352305E-2</v>
          </cell>
          <cell r="CZ444">
            <v>-0.17889868225848685</v>
          </cell>
          <cell r="DA444">
            <v>-6.4779407568061276E-2</v>
          </cell>
          <cell r="DB444">
            <v>-0.12145168747110503</v>
          </cell>
          <cell r="DC444">
            <v>-0.24904965787683578</v>
          </cell>
          <cell r="DD444">
            <v>-0.33792732528824504</v>
          </cell>
          <cell r="DE444">
            <v>-0.38487588472349193</v>
          </cell>
          <cell r="DF444">
            <v>-0.46315823313830123</v>
          </cell>
          <cell r="DG444">
            <v>-0.48426632349787047</v>
          </cell>
          <cell r="DH444">
            <v>-0.43881868603121948</v>
          </cell>
          <cell r="DI444">
            <v>-0.54523888337195192</v>
          </cell>
          <cell r="DJ444">
            <v>-1.6067483430407727E-2</v>
          </cell>
          <cell r="DK444">
            <v>-2.5974025974026135E-2</v>
          </cell>
          <cell r="DL444">
            <v>-0.59450930893026199</v>
          </cell>
          <cell r="DM444">
            <v>0.15094028373474086</v>
          </cell>
          <cell r="DN444">
            <v>-0.36310537843757623</v>
          </cell>
          <cell r="DO444">
            <v>-1.0702171972627197</v>
          </cell>
          <cell r="DP444">
            <v>-0.80474989491382887</v>
          </cell>
          <cell r="DQ444">
            <v>5.9636363636363878</v>
          </cell>
          <cell r="DR444">
            <v>-1.9289790741915078</v>
          </cell>
          <cell r="DS444">
            <v>-0.91312867406923537</v>
          </cell>
          <cell r="DT444">
            <v>0.19478855190089858</v>
          </cell>
          <cell r="DU444">
            <v>-3.4670329670329654</v>
          </cell>
        </row>
        <row r="445">
          <cell r="A445" t="str">
            <v>CE-ALTRE-140</v>
          </cell>
          <cell r="B445" t="str">
            <v>CE</v>
          </cell>
          <cell r="C445" t="str">
            <v>ALTRE</v>
          </cell>
          <cell r="D445">
            <v>140</v>
          </cell>
          <cell r="E445" t="str">
            <v>Fondi rettificativi dell'attivo</v>
          </cell>
          <cell r="F445">
            <v>0</v>
          </cell>
          <cell r="G445">
            <v>0</v>
          </cell>
          <cell r="H445">
            <v>0</v>
          </cell>
          <cell r="I445">
            <v>0</v>
          </cell>
          <cell r="R445">
            <v>0</v>
          </cell>
          <cell r="S445">
            <v>0</v>
          </cell>
          <cell r="T445">
            <v>0</v>
          </cell>
          <cell r="U445">
            <v>0</v>
          </cell>
          <cell r="V445">
            <v>0</v>
          </cell>
          <cell r="W445">
            <v>0</v>
          </cell>
          <cell r="X445">
            <v>0</v>
          </cell>
          <cell r="Y445">
            <v>0</v>
          </cell>
          <cell r="Z445">
            <v>0</v>
          </cell>
          <cell r="AA445">
            <v>0</v>
          </cell>
          <cell r="AB445">
            <v>0</v>
          </cell>
          <cell r="AC445">
            <v>0</v>
          </cell>
          <cell r="AD445">
            <v>0</v>
          </cell>
          <cell r="AE445">
            <v>0</v>
          </cell>
          <cell r="AF445">
            <v>0</v>
          </cell>
          <cell r="AG445">
            <v>0</v>
          </cell>
          <cell r="AH445">
            <v>0</v>
          </cell>
          <cell r="AI445">
            <v>0</v>
          </cell>
          <cell r="AJ445">
            <v>0</v>
          </cell>
          <cell r="AK445">
            <v>0</v>
          </cell>
          <cell r="AL445">
            <v>0</v>
          </cell>
          <cell r="AM445">
            <v>0</v>
          </cell>
          <cell r="AN445">
            <v>0</v>
          </cell>
          <cell r="AO445">
            <v>0</v>
          </cell>
          <cell r="AP445">
            <v>0</v>
          </cell>
          <cell r="AQ445">
            <v>0</v>
          </cell>
          <cell r="AR445">
            <v>0</v>
          </cell>
          <cell r="AS445">
            <v>0</v>
          </cell>
          <cell r="AT445">
            <v>0</v>
          </cell>
          <cell r="AU445">
            <v>0</v>
          </cell>
          <cell r="AV445">
            <v>0</v>
          </cell>
          <cell r="AW445">
            <v>0</v>
          </cell>
          <cell r="AX445">
            <v>0</v>
          </cell>
          <cell r="AY445">
            <v>0</v>
          </cell>
          <cell r="AZ445">
            <v>0</v>
          </cell>
          <cell r="BA445">
            <v>0</v>
          </cell>
          <cell r="BB445">
            <v>0</v>
          </cell>
          <cell r="BC445">
            <v>0</v>
          </cell>
          <cell r="BD445">
            <v>0</v>
          </cell>
          <cell r="BE445">
            <v>0</v>
          </cell>
          <cell r="BF445">
            <v>0</v>
          </cell>
          <cell r="BG445">
            <v>0</v>
          </cell>
          <cell r="BI445">
            <v>0</v>
          </cell>
          <cell r="BJ445">
            <v>0</v>
          </cell>
          <cell r="BK445">
            <v>0</v>
          </cell>
          <cell r="BL445">
            <v>0</v>
          </cell>
          <cell r="BM445">
            <v>0</v>
          </cell>
          <cell r="BN445">
            <v>0</v>
          </cell>
          <cell r="BO445">
            <v>0</v>
          </cell>
          <cell r="BP445">
            <v>0</v>
          </cell>
          <cell r="BQ445">
            <v>0</v>
          </cell>
          <cell r="BR445">
            <v>0</v>
          </cell>
          <cell r="BS445">
            <v>0</v>
          </cell>
          <cell r="BT445">
            <v>0</v>
          </cell>
          <cell r="BU445">
            <v>0</v>
          </cell>
          <cell r="BV445">
            <v>0</v>
          </cell>
          <cell r="BW445">
            <v>0</v>
          </cell>
          <cell r="BX445">
            <v>0</v>
          </cell>
          <cell r="BY445">
            <v>0</v>
          </cell>
          <cell r="BZ445">
            <v>0</v>
          </cell>
          <cell r="CA445">
            <v>0</v>
          </cell>
          <cell r="CB445">
            <v>0</v>
          </cell>
          <cell r="CC445">
            <v>0</v>
          </cell>
          <cell r="CD445">
            <v>0</v>
          </cell>
          <cell r="CE445">
            <v>0</v>
          </cell>
          <cell r="CF445">
            <v>0</v>
          </cell>
          <cell r="CG445">
            <v>0</v>
          </cell>
          <cell r="CH445">
            <v>0</v>
          </cell>
          <cell r="CI445">
            <v>0</v>
          </cell>
          <cell r="CJ445">
            <v>0</v>
          </cell>
          <cell r="CK445">
            <v>0</v>
          </cell>
          <cell r="CL445">
            <v>0</v>
          </cell>
          <cell r="CM445">
            <v>0</v>
          </cell>
          <cell r="CN445">
            <v>0</v>
          </cell>
          <cell r="CO445">
            <v>0</v>
          </cell>
          <cell r="CP445">
            <v>0</v>
          </cell>
          <cell r="CQ445">
            <v>0</v>
          </cell>
          <cell r="CR445">
            <v>0</v>
          </cell>
          <cell r="CS445">
            <v>0</v>
          </cell>
          <cell r="CT445">
            <v>0</v>
          </cell>
          <cell r="CU445">
            <v>0</v>
          </cell>
          <cell r="CV445">
            <v>0</v>
          </cell>
          <cell r="CW445">
            <v>0</v>
          </cell>
          <cell r="CX445">
            <v>0</v>
          </cell>
          <cell r="CY445">
            <v>0</v>
          </cell>
          <cell r="CZ445">
            <v>0</v>
          </cell>
          <cell r="DA445">
            <v>0</v>
          </cell>
          <cell r="DB445">
            <v>0</v>
          </cell>
          <cell r="DC445">
            <v>0</v>
          </cell>
          <cell r="DD445">
            <v>0</v>
          </cell>
          <cell r="DE445">
            <v>0.19370000000000001</v>
          </cell>
          <cell r="DF445">
            <v>0.52329999999999999</v>
          </cell>
          <cell r="DG445">
            <v>0.48670000000000002</v>
          </cell>
          <cell r="DH445">
            <v>0.23669999999999999</v>
          </cell>
          <cell r="DI445">
            <v>-0.1133</v>
          </cell>
          <cell r="DJ445">
            <v>0</v>
          </cell>
          <cell r="DK445">
            <v>0</v>
          </cell>
          <cell r="DL445">
            <v>0</v>
          </cell>
          <cell r="DM445">
            <v>0</v>
          </cell>
          <cell r="DN445">
            <v>0</v>
          </cell>
          <cell r="DO445">
            <v>0</v>
          </cell>
          <cell r="DP445">
            <v>0</v>
          </cell>
          <cell r="DQ445">
            <v>0.19370000000000001</v>
          </cell>
          <cell r="DR445">
            <v>0.3296</v>
          </cell>
          <cell r="DS445">
            <v>-3.6599999999999966E-2</v>
          </cell>
          <cell r="DT445">
            <v>-0.25</v>
          </cell>
          <cell r="DU445">
            <v>-0.35</v>
          </cell>
        </row>
        <row r="446">
          <cell r="A446" t="str">
            <v>CE-ALTRE-150</v>
          </cell>
          <cell r="B446" t="str">
            <v>CE</v>
          </cell>
          <cell r="C446" t="str">
            <v>ALTRE</v>
          </cell>
          <cell r="D446">
            <v>150</v>
          </cell>
          <cell r="E446" t="str">
            <v>Altri Fondi</v>
          </cell>
          <cell r="F446">
            <v>1.780222</v>
          </cell>
          <cell r="G446">
            <v>1.93091017</v>
          </cell>
          <cell r="H446">
            <v>1.8895169699999996</v>
          </cell>
          <cell r="I446">
            <v>2.2679867800000002</v>
          </cell>
          <cell r="R446">
            <v>1.780222</v>
          </cell>
          <cell r="S446">
            <v>0.15068817000000001</v>
          </cell>
          <cell r="T446">
            <v>-4.1393200000000352E-2</v>
          </cell>
          <cell r="U446">
            <v>0.37846981000000057</v>
          </cell>
          <cell r="V446">
            <v>-2.2679867800000002</v>
          </cell>
          <cell r="W446">
            <v>0</v>
          </cell>
          <cell r="X446">
            <v>0</v>
          </cell>
          <cell r="Y446">
            <v>0</v>
          </cell>
          <cell r="Z446">
            <v>0</v>
          </cell>
          <cell r="AA446">
            <v>0</v>
          </cell>
          <cell r="AB446">
            <v>0</v>
          </cell>
          <cell r="AC446">
            <v>0</v>
          </cell>
          <cell r="AD446">
            <v>1.8</v>
          </cell>
          <cell r="AE446">
            <v>1.8</v>
          </cell>
          <cell r="AF446">
            <v>1.8</v>
          </cell>
          <cell r="AG446">
            <v>1.8</v>
          </cell>
          <cell r="AH446">
            <v>1.8</v>
          </cell>
          <cell r="AI446">
            <v>-0.13869999999999999</v>
          </cell>
          <cell r="AJ446">
            <v>-0.13869999999999999</v>
          </cell>
          <cell r="AK446">
            <v>-0.13869999999999999</v>
          </cell>
          <cell r="AL446">
            <v>-0.13869999999999999</v>
          </cell>
          <cell r="AM446">
            <v>-0.13869999999999999</v>
          </cell>
          <cell r="AN446">
            <v>-0.13869999999999999</v>
          </cell>
          <cell r="AO446">
            <v>-4.3</v>
          </cell>
          <cell r="AP446">
            <v>1.8</v>
          </cell>
          <cell r="AQ446">
            <v>0</v>
          </cell>
          <cell r="AR446">
            <v>0</v>
          </cell>
          <cell r="AS446">
            <v>0</v>
          </cell>
          <cell r="AT446">
            <v>0</v>
          </cell>
          <cell r="AU446">
            <v>-1.9387000000000001</v>
          </cell>
          <cell r="AV446">
            <v>0</v>
          </cell>
          <cell r="AW446">
            <v>0</v>
          </cell>
          <cell r="AX446">
            <v>0</v>
          </cell>
          <cell r="AY446">
            <v>0</v>
          </cell>
          <cell r="AZ446">
            <v>0</v>
          </cell>
          <cell r="BA446">
            <v>-4.1612999999999998</v>
          </cell>
          <cell r="BB446">
            <v>0.61029999999999995</v>
          </cell>
          <cell r="BC446">
            <v>0.34599999999999997</v>
          </cell>
          <cell r="BD446">
            <v>-0.55400000000000005</v>
          </cell>
          <cell r="BE446">
            <v>-0.56120000000000003</v>
          </cell>
          <cell r="BF446">
            <v>0.3286</v>
          </cell>
          <cell r="BG446">
            <v>-0.72030000000000005</v>
          </cell>
          <cell r="BH446">
            <v>-0.745425</v>
          </cell>
          <cell r="BI446">
            <v>-0.74330300000000005</v>
          </cell>
          <cell r="BJ446">
            <v>-0.69920000000000004</v>
          </cell>
          <cell r="BK446">
            <v>-0.54092200000000001</v>
          </cell>
          <cell r="BL446">
            <v>-0.72761699999999996</v>
          </cell>
          <cell r="BM446">
            <v>-1.50212974</v>
          </cell>
          <cell r="BN446">
            <v>0.61029999999999995</v>
          </cell>
          <cell r="BO446">
            <v>-0.26429999999999998</v>
          </cell>
          <cell r="BP446">
            <v>-0.9</v>
          </cell>
          <cell r="BQ446">
            <v>-7.1999999999999842E-3</v>
          </cell>
          <cell r="BR446">
            <v>0.88980000000000004</v>
          </cell>
          <cell r="BS446">
            <v>-1.0489000000000002</v>
          </cell>
          <cell r="BT446">
            <v>-2.5124999999999953E-2</v>
          </cell>
          <cell r="BU446">
            <v>2.1219999999999573E-3</v>
          </cell>
          <cell r="BV446">
            <v>4.4103000000000003E-2</v>
          </cell>
          <cell r="BW446">
            <v>0.15827800000000003</v>
          </cell>
          <cell r="BX446">
            <v>-0.18669499999999994</v>
          </cell>
          <cell r="BY446">
            <v>-0.77451274000000003</v>
          </cell>
          <cell r="BZ446">
            <v>0</v>
          </cell>
          <cell r="CA446">
            <v>-0.3</v>
          </cell>
          <cell r="CB446">
            <v>-0.4</v>
          </cell>
          <cell r="CC446">
            <v>-0.4</v>
          </cell>
          <cell r="CD446">
            <v>-0.4</v>
          </cell>
          <cell r="CE446">
            <v>-0.5</v>
          </cell>
          <cell r="CF446">
            <v>-0.5</v>
          </cell>
          <cell r="CG446">
            <v>-0.5</v>
          </cell>
          <cell r="CH446">
            <v>-0.6</v>
          </cell>
          <cell r="CI446">
            <v>-0.6</v>
          </cell>
          <cell r="CJ446">
            <v>-0.6</v>
          </cell>
          <cell r="CK446">
            <v>-1.2</v>
          </cell>
          <cell r="CL446">
            <v>0</v>
          </cell>
          <cell r="CM446">
            <v>-0.3</v>
          </cell>
          <cell r="CN446">
            <v>-0.10000000000000003</v>
          </cell>
          <cell r="CO446">
            <v>0</v>
          </cell>
          <cell r="CP446">
            <v>0</v>
          </cell>
          <cell r="CQ446">
            <v>-9.9999999999999978E-2</v>
          </cell>
          <cell r="CR446">
            <v>0</v>
          </cell>
          <cell r="CS446">
            <v>0</v>
          </cell>
          <cell r="CT446">
            <v>-9.9999999999999978E-2</v>
          </cell>
          <cell r="CU446">
            <v>0</v>
          </cell>
          <cell r="CV446">
            <v>0</v>
          </cell>
          <cell r="CW446">
            <v>-0.6</v>
          </cell>
          <cell r="CX446">
            <v>0.03</v>
          </cell>
          <cell r="CY446">
            <v>7.4000000000000003E-3</v>
          </cell>
          <cell r="CZ446">
            <v>7.4000000000000003E-3</v>
          </cell>
          <cell r="DA446">
            <v>1.0200000000000001E-2</v>
          </cell>
          <cell r="DB446">
            <v>1.0200000000000001E-2</v>
          </cell>
          <cell r="DC446">
            <v>0.31020000000000003</v>
          </cell>
          <cell r="DD446">
            <v>0.31020000000000003</v>
          </cell>
          <cell r="DE446">
            <v>0.52629999999999999</v>
          </cell>
          <cell r="DF446">
            <v>0.52629999999999999</v>
          </cell>
          <cell r="DG446">
            <v>0.52870000000000006</v>
          </cell>
          <cell r="DH446">
            <v>0.52870000000000006</v>
          </cell>
          <cell r="DI446">
            <v>-0.99129999999999996</v>
          </cell>
          <cell r="DJ446">
            <v>0.03</v>
          </cell>
          <cell r="DK446">
            <v>-2.2599999999999999E-2</v>
          </cell>
          <cell r="DL446">
            <v>0</v>
          </cell>
          <cell r="DM446">
            <v>2.8000000000000004E-3</v>
          </cell>
          <cell r="DN446">
            <v>0</v>
          </cell>
          <cell r="DO446">
            <v>0.30000000000000004</v>
          </cell>
          <cell r="DP446">
            <v>0</v>
          </cell>
          <cell r="DQ446">
            <v>0.21609999999999996</v>
          </cell>
          <cell r="DR446">
            <v>0</v>
          </cell>
          <cell r="DS446">
            <v>2.4000000000000687E-3</v>
          </cell>
          <cell r="DT446">
            <v>0</v>
          </cell>
          <cell r="DU446">
            <v>-1.52</v>
          </cell>
        </row>
        <row r="447">
          <cell r="A447" t="str">
            <v>CE-ALTRE-160</v>
          </cell>
          <cell r="B447" t="str">
            <v>CE</v>
          </cell>
          <cell r="C447" t="str">
            <v>ALTRE</v>
          </cell>
          <cell r="D447">
            <v>160</v>
          </cell>
          <cell r="E447" t="str">
            <v>(Acc)/Utilizzo Fondo Rischi</v>
          </cell>
          <cell r="F447">
            <v>1.780222</v>
          </cell>
          <cell r="G447">
            <v>1.93091017</v>
          </cell>
          <cell r="H447">
            <v>1.8895169699999996</v>
          </cell>
          <cell r="I447">
            <v>2.2679867800000002</v>
          </cell>
          <cell r="J447">
            <v>0</v>
          </cell>
          <cell r="K447">
            <v>0</v>
          </cell>
          <cell r="L447">
            <v>0</v>
          </cell>
          <cell r="M447">
            <v>0</v>
          </cell>
          <cell r="N447">
            <v>0</v>
          </cell>
          <cell r="O447">
            <v>0</v>
          </cell>
          <cell r="P447">
            <v>0</v>
          </cell>
          <cell r="Q447">
            <v>0</v>
          </cell>
          <cell r="R447">
            <v>1.780222</v>
          </cell>
          <cell r="S447">
            <v>0.15068817000000001</v>
          </cell>
          <cell r="T447">
            <v>-4.1393200000000352E-2</v>
          </cell>
          <cell r="U447">
            <v>0.37846981000000057</v>
          </cell>
          <cell r="V447">
            <v>-2.2679867800000002</v>
          </cell>
          <cell r="W447">
            <v>0</v>
          </cell>
          <cell r="X447">
            <v>0</v>
          </cell>
          <cell r="Y447">
            <v>0</v>
          </cell>
          <cell r="Z447">
            <v>0</v>
          </cell>
          <cell r="AA447">
            <v>0</v>
          </cell>
          <cell r="AB447">
            <v>0</v>
          </cell>
          <cell r="AC447">
            <v>0</v>
          </cell>
          <cell r="AD447">
            <v>1.8</v>
          </cell>
          <cell r="AE447">
            <v>1.8</v>
          </cell>
          <cell r="AF447">
            <v>1.8</v>
          </cell>
          <cell r="AG447">
            <v>1.8</v>
          </cell>
          <cell r="AH447">
            <v>1.8</v>
          </cell>
          <cell r="AI447">
            <v>-0.13869999999999999</v>
          </cell>
          <cell r="AJ447">
            <v>-0.13869999999999999</v>
          </cell>
          <cell r="AK447">
            <v>-0.13869999999999999</v>
          </cell>
          <cell r="AL447">
            <v>-0.13869999999999999</v>
          </cell>
          <cell r="AM447">
            <v>-0.13869999999999999</v>
          </cell>
          <cell r="AN447">
            <v>-0.13869999999999999</v>
          </cell>
          <cell r="AO447">
            <v>-4.3</v>
          </cell>
          <cell r="AP447">
            <v>1.8</v>
          </cell>
          <cell r="AQ447">
            <v>0</v>
          </cell>
          <cell r="AR447">
            <v>0</v>
          </cell>
          <cell r="AS447">
            <v>0</v>
          </cell>
          <cell r="AT447">
            <v>0</v>
          </cell>
          <cell r="AU447">
            <v>-1.9387000000000001</v>
          </cell>
          <cell r="AV447">
            <v>0</v>
          </cell>
          <cell r="AW447">
            <v>0</v>
          </cell>
          <cell r="AX447">
            <v>0</v>
          </cell>
          <cell r="AY447">
            <v>0</v>
          </cell>
          <cell r="AZ447">
            <v>0</v>
          </cell>
          <cell r="BA447">
            <v>-4.1612999999999998</v>
          </cell>
          <cell r="BB447">
            <v>0.61029999999999995</v>
          </cell>
          <cell r="BC447">
            <v>0.34599999999999997</v>
          </cell>
          <cell r="BD447">
            <v>-0.55400000000000005</v>
          </cell>
          <cell r="BE447">
            <v>-0.56120000000000003</v>
          </cell>
          <cell r="BF447">
            <v>0.3286</v>
          </cell>
          <cell r="BG447">
            <v>-0.72030000000000005</v>
          </cell>
          <cell r="BH447">
            <v>-0.745425</v>
          </cell>
          <cell r="BI447">
            <v>-0.74330300000000005</v>
          </cell>
          <cell r="BJ447">
            <v>-0.69920000000000004</v>
          </cell>
          <cell r="BK447">
            <v>-0.54092200000000001</v>
          </cell>
          <cell r="BL447">
            <v>-0.72761699999999996</v>
          </cell>
          <cell r="BM447">
            <v>-1.50212974</v>
          </cell>
          <cell r="BN447">
            <v>0.61029999999999995</v>
          </cell>
          <cell r="BO447">
            <v>-0.26429999999999998</v>
          </cell>
          <cell r="BP447">
            <v>-0.9</v>
          </cell>
          <cell r="BQ447">
            <v>-7.1999999999999842E-3</v>
          </cell>
          <cell r="BR447">
            <v>0.88980000000000004</v>
          </cell>
          <cell r="BS447">
            <v>-1.0489000000000002</v>
          </cell>
          <cell r="BT447">
            <v>-2.5124999999999953E-2</v>
          </cell>
          <cell r="BU447">
            <v>2.1219999999999573E-3</v>
          </cell>
          <cell r="BV447">
            <v>4.4103000000000003E-2</v>
          </cell>
          <cell r="BW447">
            <v>0.15827800000000003</v>
          </cell>
          <cell r="BX447">
            <v>-0.18669499999999994</v>
          </cell>
          <cell r="BY447">
            <v>-0.77451274000000003</v>
          </cell>
          <cell r="BZ447">
            <v>0</v>
          </cell>
          <cell r="CA447">
            <v>-0.3</v>
          </cell>
          <cell r="CB447">
            <v>-0.4</v>
          </cell>
          <cell r="CC447">
            <v>-0.4</v>
          </cell>
          <cell r="CD447">
            <v>-0.4</v>
          </cell>
          <cell r="CE447">
            <v>-0.5</v>
          </cell>
          <cell r="CF447">
            <v>-0.5</v>
          </cell>
          <cell r="CG447">
            <v>-0.5</v>
          </cell>
          <cell r="CH447">
            <v>-0.6</v>
          </cell>
          <cell r="CI447">
            <v>-0.6</v>
          </cell>
          <cell r="CJ447">
            <v>-0.6</v>
          </cell>
          <cell r="CK447">
            <v>-1.2</v>
          </cell>
          <cell r="CL447">
            <v>0</v>
          </cell>
          <cell r="CM447">
            <v>-0.3</v>
          </cell>
          <cell r="CN447">
            <v>-0.10000000000000003</v>
          </cell>
          <cell r="CO447">
            <v>0</v>
          </cell>
          <cell r="CP447">
            <v>0</v>
          </cell>
          <cell r="CQ447">
            <v>-9.9999999999999978E-2</v>
          </cell>
          <cell r="CR447">
            <v>0</v>
          </cell>
          <cell r="CS447">
            <v>0</v>
          </cell>
          <cell r="CT447">
            <v>-9.9999999999999978E-2</v>
          </cell>
          <cell r="CU447">
            <v>0</v>
          </cell>
          <cell r="CV447">
            <v>0</v>
          </cell>
          <cell r="CW447">
            <v>-0.6</v>
          </cell>
          <cell r="CX447">
            <v>0.03</v>
          </cell>
          <cell r="CY447">
            <v>7.4000000000000003E-3</v>
          </cell>
          <cell r="CZ447">
            <v>7.4000000000000003E-3</v>
          </cell>
          <cell r="DA447">
            <v>1.0200000000000001E-2</v>
          </cell>
          <cell r="DB447">
            <v>1.0200000000000001E-2</v>
          </cell>
          <cell r="DC447">
            <v>0.31020000000000003</v>
          </cell>
          <cell r="DD447">
            <v>0.31020000000000003</v>
          </cell>
          <cell r="DE447">
            <v>0.72</v>
          </cell>
          <cell r="DF447">
            <v>1.0495999999999999</v>
          </cell>
          <cell r="DG447">
            <v>1.0154000000000001</v>
          </cell>
          <cell r="DH447">
            <v>0.76540000000000008</v>
          </cell>
          <cell r="DI447">
            <v>-1.1046</v>
          </cell>
          <cell r="DJ447">
            <v>0.03</v>
          </cell>
          <cell r="DK447">
            <v>-2.2599999999999999E-2</v>
          </cell>
          <cell r="DL447">
            <v>0</v>
          </cell>
          <cell r="DM447">
            <v>2.8000000000000004E-3</v>
          </cell>
          <cell r="DN447">
            <v>0</v>
          </cell>
          <cell r="DO447">
            <v>0.30000000000000004</v>
          </cell>
          <cell r="DP447">
            <v>0</v>
          </cell>
          <cell r="DQ447">
            <v>0.40979999999999994</v>
          </cell>
          <cell r="DR447">
            <v>0.3296</v>
          </cell>
          <cell r="DS447">
            <v>-3.4199999999999897E-2</v>
          </cell>
          <cell r="DT447">
            <v>-0.25</v>
          </cell>
          <cell r="DU447">
            <v>-1.87</v>
          </cell>
        </row>
        <row r="448">
          <cell r="A448" t="str">
            <v>CE-ALTRE-170</v>
          </cell>
          <cell r="B448" t="str">
            <v>CE</v>
          </cell>
          <cell r="C448" t="str">
            <v>ALTRE</v>
          </cell>
          <cell r="D448">
            <v>170</v>
          </cell>
          <cell r="E448" t="str">
            <v>Margine Diretto 2</v>
          </cell>
          <cell r="F448">
            <v>1.711773</v>
          </cell>
          <cell r="G448">
            <v>1.6097943699999999</v>
          </cell>
          <cell r="H448">
            <v>1.5939097799999995</v>
          </cell>
          <cell r="I448">
            <v>1.873966419999999</v>
          </cell>
          <cell r="J448">
            <v>0</v>
          </cell>
          <cell r="K448">
            <v>0</v>
          </cell>
          <cell r="L448">
            <v>0</v>
          </cell>
          <cell r="M448">
            <v>0</v>
          </cell>
          <cell r="N448">
            <v>0</v>
          </cell>
          <cell r="O448">
            <v>0</v>
          </cell>
          <cell r="P448">
            <v>0</v>
          </cell>
          <cell r="Q448">
            <v>0</v>
          </cell>
          <cell r="R448">
            <v>1.711773</v>
          </cell>
          <cell r="S448">
            <v>-0.10197862999999996</v>
          </cell>
          <cell r="T448">
            <v>-1.588459000000042E-2</v>
          </cell>
          <cell r="U448">
            <v>0.28005663999999952</v>
          </cell>
          <cell r="V448">
            <v>-1.873966419999999</v>
          </cell>
          <cell r="W448">
            <v>0</v>
          </cell>
          <cell r="X448">
            <v>0</v>
          </cell>
          <cell r="Y448">
            <v>0</v>
          </cell>
          <cell r="Z448">
            <v>0</v>
          </cell>
          <cell r="AA448">
            <v>0</v>
          </cell>
          <cell r="AB448">
            <v>0</v>
          </cell>
          <cell r="AC448">
            <v>0</v>
          </cell>
          <cell r="AD448">
            <v>1.7932000000000001</v>
          </cell>
          <cell r="AE448">
            <v>1.8169999999999999</v>
          </cell>
          <cell r="AF448">
            <v>1.8359000000000001</v>
          </cell>
          <cell r="AG448">
            <v>1.8258000000000001</v>
          </cell>
          <cell r="AH448">
            <v>1.8347</v>
          </cell>
          <cell r="AI448">
            <v>-0.1005000000000002</v>
          </cell>
          <cell r="AJ448">
            <v>-0.10430000000000023</v>
          </cell>
          <cell r="AK448">
            <v>-9.4699999999999951E-2</v>
          </cell>
          <cell r="AL448">
            <v>-7.9099999999999893E-2</v>
          </cell>
          <cell r="AM448">
            <v>-7.7500000000000069E-2</v>
          </cell>
          <cell r="AN448">
            <v>-6.9000000000000117E-2</v>
          </cell>
          <cell r="AO448">
            <v>-4.2576999999999998</v>
          </cell>
          <cell r="AP448">
            <v>1.7932000000000001</v>
          </cell>
          <cell r="AQ448">
            <v>2.379999999999996E-2</v>
          </cell>
          <cell r="AR448">
            <v>1.8900000000000083E-2</v>
          </cell>
          <cell r="AS448">
            <v>-1.0099999999999998E-2</v>
          </cell>
          <cell r="AT448">
            <v>8.899999999999908E-3</v>
          </cell>
          <cell r="AU448">
            <v>-1.9352000000000003</v>
          </cell>
          <cell r="AV448">
            <v>-3.8000000000000256E-3</v>
          </cell>
          <cell r="AW448">
            <v>9.600000000000275E-3</v>
          </cell>
          <cell r="AX448">
            <v>1.5600000000000058E-2</v>
          </cell>
          <cell r="AY448">
            <v>1.5999999999998238E-3</v>
          </cell>
          <cell r="AZ448">
            <v>8.499999999999952E-3</v>
          </cell>
          <cell r="BA448">
            <v>-4.1886999999999999</v>
          </cell>
          <cell r="BB448">
            <v>0.64500000000000002</v>
          </cell>
          <cell r="BC448">
            <v>0.36349999999999993</v>
          </cell>
          <cell r="BD448">
            <v>-0.47910000000000008</v>
          </cell>
          <cell r="BE448">
            <v>-0.85180000000000011</v>
          </cell>
          <cell r="BF448">
            <v>-9.7799999999999887E-2</v>
          </cell>
          <cell r="BG448">
            <v>-1.2671000000000001</v>
          </cell>
          <cell r="BH448">
            <v>-1.039364</v>
          </cell>
          <cell r="BI448">
            <v>-0.77090300000000012</v>
          </cell>
          <cell r="BJ448">
            <v>-0.86789999999999989</v>
          </cell>
          <cell r="BK448">
            <v>-0.94644399999999951</v>
          </cell>
          <cell r="BL448">
            <v>0.49708300000000039</v>
          </cell>
          <cell r="BM448">
            <v>-0.28622476000000052</v>
          </cell>
          <cell r="BN448">
            <v>0.64500000000000002</v>
          </cell>
          <cell r="BO448">
            <v>-0.28150000000000003</v>
          </cell>
          <cell r="BP448">
            <v>-0.84260000000000002</v>
          </cell>
          <cell r="BQ448">
            <v>-0.37270000000000003</v>
          </cell>
          <cell r="BR448">
            <v>0.75400000000000023</v>
          </cell>
          <cell r="BS448">
            <v>-1.1693000000000005</v>
          </cell>
          <cell r="BT448">
            <v>0.22773600000000027</v>
          </cell>
          <cell r="BU448">
            <v>0.26846099999999984</v>
          </cell>
          <cell r="BV448">
            <v>-9.6996999999999778E-2</v>
          </cell>
          <cell r="BW448">
            <v>-7.8543999999999614E-2</v>
          </cell>
          <cell r="BX448">
            <v>1.443527</v>
          </cell>
          <cell r="BY448">
            <v>-0.78330776000000091</v>
          </cell>
          <cell r="BZ448">
            <v>-6.4399999999999985E-2</v>
          </cell>
          <cell r="CA448">
            <v>-0.43790000000000001</v>
          </cell>
          <cell r="CB448">
            <v>-0.60559999999999992</v>
          </cell>
          <cell r="CC448">
            <v>-0.6836000000000001</v>
          </cell>
          <cell r="CD448">
            <v>-0.75100000000000011</v>
          </cell>
          <cell r="CE448">
            <v>-0.92231299999999994</v>
          </cell>
          <cell r="CF448">
            <v>-0.99951600000000007</v>
          </cell>
          <cell r="CG448">
            <v>-1.0614789999999998</v>
          </cell>
          <cell r="CH448">
            <v>-1.250502</v>
          </cell>
          <cell r="CI448">
            <v>-2.3164100000000003</v>
          </cell>
          <cell r="CJ448">
            <v>-4.0548159999999998</v>
          </cell>
          <cell r="CK448">
            <v>-5.1083799999999995</v>
          </cell>
          <cell r="CL448">
            <v>-6.4399999999999985E-2</v>
          </cell>
          <cell r="CM448">
            <v>-0.37350000000000005</v>
          </cell>
          <cell r="CN448">
            <v>-0.16769999999999996</v>
          </cell>
          <cell r="CO448">
            <v>-7.8000000000000125E-2</v>
          </cell>
          <cell r="CP448">
            <v>-6.7400000000000015E-2</v>
          </cell>
          <cell r="CQ448">
            <v>-0.17131299999999983</v>
          </cell>
          <cell r="CR448">
            <v>-7.7203000000000133E-2</v>
          </cell>
          <cell r="CS448">
            <v>-6.1962999999999768E-2</v>
          </cell>
          <cell r="CT448">
            <v>-0.18902300000000005</v>
          </cell>
          <cell r="CU448">
            <v>-1.0659080000000003</v>
          </cell>
          <cell r="CV448">
            <v>-1.7384059999999999</v>
          </cell>
          <cell r="CW448">
            <v>-1.0535639999999997</v>
          </cell>
          <cell r="CX448">
            <v>2.1999999999999992E-2</v>
          </cell>
          <cell r="CY448">
            <v>-9.2000000000000588E-3</v>
          </cell>
          <cell r="CZ448">
            <v>-0.19760000000000008</v>
          </cell>
          <cell r="DA448">
            <v>-0.10330000000000016</v>
          </cell>
          <cell r="DB448">
            <v>-0.25250000000000017</v>
          </cell>
          <cell r="DC448">
            <v>-0.31220000000000026</v>
          </cell>
          <cell r="DD448">
            <v>-0.69510000000000005</v>
          </cell>
          <cell r="DE448">
            <v>-0.41649999999999943</v>
          </cell>
          <cell r="DF448">
            <v>-0.39109999999999978</v>
          </cell>
          <cell r="DG448">
            <v>-0.56509999999999971</v>
          </cell>
          <cell r="DH448">
            <v>-0.76949999999999941</v>
          </cell>
          <cell r="DI448">
            <v>-3.0811999999999999</v>
          </cell>
          <cell r="DJ448">
            <v>2.1999999999999992E-2</v>
          </cell>
          <cell r="DK448">
            <v>-3.1200000000000051E-2</v>
          </cell>
          <cell r="DL448">
            <v>-0.18840000000000001</v>
          </cell>
          <cell r="DM448">
            <v>9.4299999999999912E-2</v>
          </cell>
          <cell r="DN448">
            <v>-0.1492</v>
          </cell>
          <cell r="DO448">
            <v>-5.9700000000000086E-2</v>
          </cell>
          <cell r="DP448">
            <v>-0.3828999999999998</v>
          </cell>
          <cell r="DQ448">
            <v>0.27860000000000062</v>
          </cell>
          <cell r="DR448">
            <v>2.5399999999999756E-2</v>
          </cell>
          <cell r="DS448">
            <v>-0.17400000000000004</v>
          </cell>
          <cell r="DT448">
            <v>-0.20439999999999969</v>
          </cell>
          <cell r="DU448">
            <v>-2.3117000000000005</v>
          </cell>
        </row>
        <row r="449">
          <cell r="A449" t="str">
            <v>CE-ALTRE-180</v>
          </cell>
          <cell r="B449" t="str">
            <v>CE</v>
          </cell>
          <cell r="C449" t="str">
            <v>ALTRE</v>
          </cell>
          <cell r="D449">
            <v>180</v>
          </cell>
          <cell r="E449" t="str">
            <v>MD %</v>
          </cell>
          <cell r="F449">
            <v>2.0638267602424354</v>
          </cell>
          <cell r="G449">
            <v>1.5311891372660693</v>
          </cell>
          <cell r="H449">
            <v>1.2113345195609182</v>
          </cell>
          <cell r="I449">
            <v>0.89083820520989265</v>
          </cell>
          <cell r="J449" t="e">
            <v>#DIV/0!</v>
          </cell>
          <cell r="K449" t="e">
            <v>#DIV/0!</v>
          </cell>
          <cell r="L449" t="e">
            <v>#DIV/0!</v>
          </cell>
          <cell r="M449" t="e">
            <v>#DIV/0!</v>
          </cell>
          <cell r="N449" t="e">
            <v>#DIV/0!</v>
          </cell>
          <cell r="O449" t="e">
            <v>#DIV/0!</v>
          </cell>
          <cell r="P449" t="e">
            <v>#DIV/0!</v>
          </cell>
          <cell r="Q449" t="e">
            <v>#DIV/0!</v>
          </cell>
          <cell r="R449">
            <v>2.0638267602424354</v>
          </cell>
          <cell r="S449">
            <v>-0.45953071991514705</v>
          </cell>
          <cell r="T449">
            <v>-6.0056636552506676E-2</v>
          </cell>
          <cell r="U449">
            <v>0.35550581737424419</v>
          </cell>
          <cell r="V449">
            <v>0.89083820520989265</v>
          </cell>
          <cell r="W449" t="e">
            <v>#DIV/0!</v>
          </cell>
          <cell r="X449" t="e">
            <v>#DIV/0!</v>
          </cell>
          <cell r="Y449" t="e">
            <v>#DIV/0!</v>
          </cell>
          <cell r="Z449" t="e">
            <v>#DIV/0!</v>
          </cell>
          <cell r="AA449" t="e">
            <v>#DIV/0!</v>
          </cell>
          <cell r="AB449" t="e">
            <v>#DIV/0!</v>
          </cell>
          <cell r="AC449" t="e">
            <v>#DIV/0!</v>
          </cell>
          <cell r="AD449">
            <v>10.443797320908562</v>
          </cell>
          <cell r="AE449">
            <v>5.054242002781641</v>
          </cell>
          <cell r="AF449">
            <v>3.4054906325357077</v>
          </cell>
          <cell r="AG449">
            <v>2.5478649176667596</v>
          </cell>
          <cell r="AH449">
            <v>2.0154893990991982</v>
          </cell>
          <cell r="AI449">
            <v>-9.5026475037821689E-2</v>
          </cell>
          <cell r="AJ449">
            <v>-8.4446603513885707E-2</v>
          </cell>
          <cell r="AK449">
            <v>-6.7958378184427667E-2</v>
          </cell>
          <cell r="AL449">
            <v>-5.0633721674561448E-2</v>
          </cell>
          <cell r="AM449">
            <v>-4.3969136502893497E-2</v>
          </cell>
          <cell r="AN449">
            <v>-3.5592695759826744E-2</v>
          </cell>
          <cell r="AO449">
            <v>-2.0283454813967889</v>
          </cell>
          <cell r="AP449">
            <v>10.443797320908562</v>
          </cell>
          <cell r="AQ449">
            <v>0.12673056443024472</v>
          </cell>
          <cell r="AR449">
            <v>0.10523385300668196</v>
          </cell>
          <cell r="AS449">
            <v>-5.6901408450704218E-2</v>
          </cell>
          <cell r="AT449">
            <v>4.59473412493542E-2</v>
          </cell>
          <cell r="AU449">
            <v>-13.137813985064508</v>
          </cell>
          <cell r="AV449">
            <v>-2.1408450704225496E-2</v>
          </cell>
          <cell r="AW449">
            <v>6.0606060606062308E-2</v>
          </cell>
          <cell r="AX449">
            <v>9.2471843509188217E-2</v>
          </cell>
          <cell r="AY449">
            <v>7.9840319361268695E-3</v>
          </cell>
          <cell r="AZ449">
            <v>4.8295454545454294E-2</v>
          </cell>
          <cell r="BA449">
            <v>-26.097819314641729</v>
          </cell>
          <cell r="BB449">
            <v>4.2546174142480213</v>
          </cell>
          <cell r="BC449">
            <v>0.69198553207690827</v>
          </cell>
          <cell r="BD449">
            <v>-0.62832786885245917</v>
          </cell>
          <cell r="BE449">
            <v>-0.94612906808841513</v>
          </cell>
          <cell r="BF449">
            <v>-6.0486115406023805E-2</v>
          </cell>
          <cell r="BG449">
            <v>-0.56133433748283357</v>
          </cell>
          <cell r="BH449">
            <v>-0.41959174577850405</v>
          </cell>
          <cell r="BI449">
            <v>-0.28656612666998749</v>
          </cell>
          <cell r="BJ449">
            <v>-0.23167476376061072</v>
          </cell>
          <cell r="BK449">
            <v>-0.1313506196257902</v>
          </cell>
          <cell r="BL449">
            <v>6.5289682800289003E-2</v>
          </cell>
          <cell r="BM449">
            <v>-3.672833978910884E-2</v>
          </cell>
          <cell r="BN449">
            <v>4.2546174142480213</v>
          </cell>
          <cell r="BO449">
            <v>-0.75327803050575337</v>
          </cell>
          <cell r="BP449">
            <v>-3.5522765598650934</v>
          </cell>
          <cell r="BQ449">
            <v>-2.7046444121915814</v>
          </cell>
          <cell r="BR449">
            <v>1.0521909014792077</v>
          </cell>
          <cell r="BS449">
            <v>-1.8258900687070592</v>
          </cell>
          <cell r="BT449">
            <v>1.036180977687184</v>
          </cell>
          <cell r="BU449">
            <v>1.2600490012015617</v>
          </cell>
          <cell r="BV449">
            <v>-9.1848001060545595E-2</v>
          </cell>
          <cell r="BW449">
            <v>-2.2705315964776353E-2</v>
          </cell>
          <cell r="BX449">
            <v>3.5378656052859907</v>
          </cell>
          <cell r="BY449">
            <v>-4.3632967547153161</v>
          </cell>
          <cell r="BZ449">
            <v>-0.41308531109685681</v>
          </cell>
          <cell r="CA449">
            <v>-1.4189889825016204</v>
          </cell>
          <cell r="CB449">
            <v>-1.2800676389769603</v>
          </cell>
          <cell r="CC449">
            <v>-1.1202884300229434</v>
          </cell>
          <cell r="CD449">
            <v>-0.96853237038947659</v>
          </cell>
          <cell r="CE449">
            <v>-0.98710879555801945</v>
          </cell>
          <cell r="CF449">
            <v>-0.91685173107458451</v>
          </cell>
          <cell r="CG449">
            <v>-0.88423056257835553</v>
          </cell>
          <cell r="CH449">
            <v>-0.93007456947396761</v>
          </cell>
          <cell r="CI449">
            <v>-4.4899236886839455</v>
          </cell>
          <cell r="CJ449">
            <v>1.7783251145109142</v>
          </cell>
          <cell r="CK449">
            <v>1.2814599730331442</v>
          </cell>
          <cell r="CL449">
            <v>-0.41308531109685681</v>
          </cell>
          <cell r="CM449">
            <v>-2.4459724950884092</v>
          </cell>
          <cell r="CN449">
            <v>-1.0194528875379936</v>
          </cell>
          <cell r="CO449">
            <v>-0.56892778993435567</v>
          </cell>
          <cell r="CP449">
            <v>-0.40799031476997583</v>
          </cell>
          <cell r="CQ449">
            <v>-1.0777249336302657</v>
          </cell>
          <cell r="CR449">
            <v>-0.49551677438817082</v>
          </cell>
          <cell r="CS449">
            <v>-0.56179846591836091</v>
          </cell>
          <cell r="CT449">
            <v>-1.3120856847351505</v>
          </cell>
          <cell r="CU449">
            <v>1.2863885687390253</v>
          </cell>
          <cell r="CV449">
            <v>0.62173748991879596</v>
          </cell>
          <cell r="CW449">
            <v>0.61747593982803151</v>
          </cell>
          <cell r="CX449">
            <v>4.418557943362119E-2</v>
          </cell>
          <cell r="CY449">
            <v>-1.1097708082026609E-2</v>
          </cell>
          <cell r="CZ449">
            <v>-0.17244087616720491</v>
          </cell>
          <cell r="DA449">
            <v>-5.8957822042120973E-2</v>
          </cell>
          <cell r="DB449">
            <v>-0.1167360147942673</v>
          </cell>
          <cell r="DC449">
            <v>-0.12492497299027661</v>
          </cell>
          <cell r="DD449">
            <v>-0.23365491277017716</v>
          </cell>
          <cell r="DE449">
            <v>-0.14104778353482997</v>
          </cell>
          <cell r="DF449">
            <v>-0.12573137015366803</v>
          </cell>
          <cell r="DG449">
            <v>-0.17314704170113665</v>
          </cell>
          <cell r="DH449">
            <v>-0.21999542569615171</v>
          </cell>
          <cell r="DI449">
            <v>-0.84993931369303766</v>
          </cell>
          <cell r="DJ449">
            <v>4.418557943362119E-2</v>
          </cell>
          <cell r="DK449">
            <v>-9.4231350045303697E-2</v>
          </cell>
          <cell r="DL449">
            <v>-0.59450930893026199</v>
          </cell>
          <cell r="DM449">
            <v>0.15555922137908265</v>
          </cell>
          <cell r="DN449">
            <v>-0.36310537843757623</v>
          </cell>
          <cell r="DO449">
            <v>-0.1776257066349303</v>
          </cell>
          <cell r="DP449">
            <v>-0.80474989491382887</v>
          </cell>
          <cell r="DQ449">
            <v>-12.663636363636508</v>
          </cell>
          <cell r="DR449">
            <v>0.16106531388712619</v>
          </cell>
          <cell r="DS449">
            <v>-1.1365120836054852</v>
          </cell>
          <cell r="DT449">
            <v>-0.87313114053823115</v>
          </cell>
          <cell r="DU449">
            <v>-18.145211930926195</v>
          </cell>
        </row>
        <row r="450">
          <cell r="A450" t="str">
            <v>CE-ALTRE-190</v>
          </cell>
          <cell r="B450" t="str">
            <v>CE</v>
          </cell>
          <cell r="C450" t="str">
            <v>ALTRE</v>
          </cell>
          <cell r="D450">
            <v>190</v>
          </cell>
          <cell r="E450" t="str">
            <v>Costi Indiretti</v>
          </cell>
          <cell r="F450">
            <v>-3.8340000000000002E-3</v>
          </cell>
          <cell r="G450">
            <v>-8.3610200000000003E-3</v>
          </cell>
          <cell r="H450">
            <v>-2.2617979999999996E-2</v>
          </cell>
          <cell r="I450">
            <v>-2.7445569999999999E-2</v>
          </cell>
          <cell r="R450">
            <v>-3.8340000000000002E-3</v>
          </cell>
          <cell r="S450">
            <v>-4.5270199999999997E-3</v>
          </cell>
          <cell r="T450">
            <v>-1.4256959999999996E-2</v>
          </cell>
          <cell r="U450">
            <v>-4.8275900000000031E-3</v>
          </cell>
          <cell r="V450">
            <v>2.7445569999999999E-2</v>
          </cell>
          <cell r="W450">
            <v>0</v>
          </cell>
          <cell r="X450">
            <v>0</v>
          </cell>
          <cell r="Y450">
            <v>0</v>
          </cell>
          <cell r="Z450">
            <v>0</v>
          </cell>
          <cell r="AA450">
            <v>0</v>
          </cell>
          <cell r="AB450">
            <v>0</v>
          </cell>
          <cell r="AC450">
            <v>0</v>
          </cell>
          <cell r="AD450">
            <v>-4.0000000000000001E-3</v>
          </cell>
          <cell r="AE450">
            <v>-8.199999999999999E-3</v>
          </cell>
          <cell r="AF450">
            <v>-1.2199999999999999E-2</v>
          </cell>
          <cell r="AG450">
            <v>-1.6199999999999999E-2</v>
          </cell>
          <cell r="AH450">
            <v>-2.0399999999999998E-2</v>
          </cell>
          <cell r="AI450">
            <v>-2.4199999999999999E-2</v>
          </cell>
          <cell r="AJ450">
            <v>-2.8399999999999998E-2</v>
          </cell>
          <cell r="AK450">
            <v>-3.2299999999999995E-2</v>
          </cell>
          <cell r="AL450">
            <v>-3.6400000000000002E-2</v>
          </cell>
          <cell r="AM450">
            <v>-4.07E-2</v>
          </cell>
          <cell r="AN450">
            <v>-4.48E-2</v>
          </cell>
          <cell r="AO450">
            <v>-4.9399999999999999E-2</v>
          </cell>
          <cell r="AP450">
            <v>-4.0000000000000001E-3</v>
          </cell>
          <cell r="AQ450">
            <v>-4.1999999999999989E-3</v>
          </cell>
          <cell r="AR450">
            <v>-4.0000000000000001E-3</v>
          </cell>
          <cell r="AS450">
            <v>-4.0000000000000001E-3</v>
          </cell>
          <cell r="AT450">
            <v>-4.1999999999999989E-3</v>
          </cell>
          <cell r="AU450">
            <v>-3.8000000000000013E-3</v>
          </cell>
          <cell r="AV450">
            <v>-4.1999999999999989E-3</v>
          </cell>
          <cell r="AW450">
            <v>-3.8999999999999972E-3</v>
          </cell>
          <cell r="AX450">
            <v>-4.1000000000000064E-3</v>
          </cell>
          <cell r="AY450">
            <v>-4.2999999999999983E-3</v>
          </cell>
          <cell r="AZ450">
            <v>-4.0999999999999995E-3</v>
          </cell>
          <cell r="BA450">
            <v>-4.5999999999999999E-3</v>
          </cell>
          <cell r="BB450">
            <v>-2.0899999999999998E-2</v>
          </cell>
          <cell r="BC450">
            <v>-0.105</v>
          </cell>
          <cell r="BD450">
            <v>-0.1588</v>
          </cell>
          <cell r="BE450">
            <v>-0.16270000000000001</v>
          </cell>
          <cell r="BF450">
            <v>-0.21290000000000001</v>
          </cell>
          <cell r="BG450">
            <v>-0.26290000000000002</v>
          </cell>
          <cell r="BH450">
            <v>-0.23342399999999999</v>
          </cell>
          <cell r="BI450">
            <v>-0.246785</v>
          </cell>
          <cell r="BJ450">
            <v>-0.26729999999999998</v>
          </cell>
          <cell r="BK450">
            <v>-0.19304399999999999</v>
          </cell>
          <cell r="BL450">
            <v>-0.21682199999999999</v>
          </cell>
          <cell r="BM450">
            <v>-0.17195310999999999</v>
          </cell>
          <cell r="BN450">
            <v>-2.0899999999999998E-2</v>
          </cell>
          <cell r="BO450">
            <v>-8.4099999999999994E-2</v>
          </cell>
          <cell r="BP450">
            <v>-5.3800000000000001E-2</v>
          </cell>
          <cell r="BQ450">
            <v>-3.9000000000000146E-3</v>
          </cell>
          <cell r="BR450">
            <v>-5.0199999999999995E-2</v>
          </cell>
          <cell r="BS450">
            <v>-5.0000000000000017E-2</v>
          </cell>
          <cell r="BT450">
            <v>2.947600000000003E-2</v>
          </cell>
          <cell r="BU450">
            <v>-1.3361000000000012E-2</v>
          </cell>
          <cell r="BV450">
            <v>-2.0514999999999978E-2</v>
          </cell>
          <cell r="BW450">
            <v>7.4255999999999989E-2</v>
          </cell>
          <cell r="BX450">
            <v>-2.3777999999999994E-2</v>
          </cell>
          <cell r="BY450">
            <v>4.4868889999999995E-2</v>
          </cell>
          <cell r="BZ450">
            <v>-5.8999999999999999E-3</v>
          </cell>
          <cell r="CA450">
            <v>-8.3000000000000001E-3</v>
          </cell>
          <cell r="CB450">
            <v>-1.4200000000000001E-2</v>
          </cell>
          <cell r="CC450">
            <v>-0.02</v>
          </cell>
          <cell r="CD450">
            <v>-1.9199999999999998E-2</v>
          </cell>
          <cell r="CE450">
            <v>-2.1756000000000001E-2</v>
          </cell>
          <cell r="CF450">
            <v>-2.4306000000000001E-2</v>
          </cell>
          <cell r="CG450">
            <v>-2.6720000000000001E-2</v>
          </cell>
          <cell r="CH450">
            <v>-2.9256000000000001E-2</v>
          </cell>
          <cell r="CI450">
            <v>-3.1850000000000003E-2</v>
          </cell>
          <cell r="CJ450">
            <v>-3.7511000000000003E-2</v>
          </cell>
          <cell r="CK450">
            <v>-4.3255000000000002E-2</v>
          </cell>
          <cell r="CL450">
            <v>-5.8999999999999999E-3</v>
          </cell>
          <cell r="CM450">
            <v>-2.4000000000000002E-3</v>
          </cell>
          <cell r="CN450">
            <v>-5.9000000000000007E-3</v>
          </cell>
          <cell r="CO450">
            <v>-5.7999999999999996E-3</v>
          </cell>
          <cell r="CP450">
            <v>8.000000000000021E-4</v>
          </cell>
          <cell r="CQ450">
            <v>-2.5560000000000027E-3</v>
          </cell>
          <cell r="CR450">
            <v>-2.5500000000000002E-3</v>
          </cell>
          <cell r="CS450">
            <v>-2.4139999999999995E-3</v>
          </cell>
          <cell r="CT450">
            <v>-2.5360000000000001E-3</v>
          </cell>
          <cell r="CU450">
            <v>-2.5940000000000026E-3</v>
          </cell>
          <cell r="CV450">
            <v>-5.6609999999999994E-3</v>
          </cell>
          <cell r="CW450">
            <v>-5.7439999999999991E-3</v>
          </cell>
          <cell r="CX450">
            <v>-0.01</v>
          </cell>
          <cell r="CY450">
            <v>-1.3839999999999998E-2</v>
          </cell>
          <cell r="CZ450">
            <v>-6.3799999999999996E-2</v>
          </cell>
          <cell r="DA450">
            <v>-5.3199999999999997E-2</v>
          </cell>
          <cell r="DB450">
            <v>-0.11749999999999999</v>
          </cell>
          <cell r="DC450">
            <v>-0.2243</v>
          </cell>
          <cell r="DD450">
            <v>-0.28670000000000001</v>
          </cell>
          <cell r="DE450">
            <v>-0.29339999999999999</v>
          </cell>
          <cell r="DF450">
            <v>-0.35870000000000002</v>
          </cell>
          <cell r="DG450">
            <v>-0.38629999999999998</v>
          </cell>
          <cell r="DH450">
            <v>-0.46080000000000004</v>
          </cell>
          <cell r="DI450">
            <v>-4.58E-2</v>
          </cell>
          <cell r="DJ450">
            <v>-0.01</v>
          </cell>
          <cell r="DK450">
            <v>-3.8399999999999979E-3</v>
          </cell>
          <cell r="DL450">
            <v>-4.9959999999999997E-2</v>
          </cell>
          <cell r="DM450">
            <v>1.0599999999999998E-2</v>
          </cell>
          <cell r="DN450">
            <v>-6.4299999999999996E-2</v>
          </cell>
          <cell r="DO450">
            <v>-0.10680000000000001</v>
          </cell>
          <cell r="DP450">
            <v>-6.2400000000000011E-2</v>
          </cell>
          <cell r="DQ450">
            <v>-6.6999999999999837E-3</v>
          </cell>
          <cell r="DR450">
            <v>-6.5300000000000025E-2</v>
          </cell>
          <cell r="DS450">
            <v>-2.7599999999999958E-2</v>
          </cell>
          <cell r="DT450">
            <v>-7.4500000000000066E-2</v>
          </cell>
          <cell r="DU450">
            <v>0.41500000000000004</v>
          </cell>
        </row>
        <row r="451">
          <cell r="A451" t="str">
            <v>CE-ALTRE-200</v>
          </cell>
          <cell r="B451" t="str">
            <v>CE</v>
          </cell>
          <cell r="C451" t="str">
            <v>ALTRE</v>
          </cell>
          <cell r="D451">
            <v>200</v>
          </cell>
          <cell r="E451" t="str">
            <v>Risultato di Competenza</v>
          </cell>
          <cell r="F451">
            <v>1.7079390000000001</v>
          </cell>
          <cell r="G451">
            <v>1.60143335</v>
          </cell>
          <cell r="H451">
            <v>1.5712917999999996</v>
          </cell>
          <cell r="I451">
            <v>1.846520849999999</v>
          </cell>
          <cell r="J451">
            <v>0</v>
          </cell>
          <cell r="K451">
            <v>0</v>
          </cell>
          <cell r="L451">
            <v>0</v>
          </cell>
          <cell r="M451">
            <v>0</v>
          </cell>
          <cell r="N451">
            <v>0</v>
          </cell>
          <cell r="O451">
            <v>0</v>
          </cell>
          <cell r="P451">
            <v>0</v>
          </cell>
          <cell r="Q451">
            <v>0</v>
          </cell>
          <cell r="R451">
            <v>1.7079390000000001</v>
          </cell>
          <cell r="S451">
            <v>-0.10650564999999995</v>
          </cell>
          <cell r="T451">
            <v>-3.0141550000000416E-2</v>
          </cell>
          <cell r="U451">
            <v>0.27522904999999953</v>
          </cell>
          <cell r="V451">
            <v>-1.846520849999999</v>
          </cell>
          <cell r="W451">
            <v>0</v>
          </cell>
          <cell r="X451">
            <v>0</v>
          </cell>
          <cell r="Y451">
            <v>0</v>
          </cell>
          <cell r="Z451">
            <v>0</v>
          </cell>
          <cell r="AA451">
            <v>0</v>
          </cell>
          <cell r="AB451">
            <v>0</v>
          </cell>
          <cell r="AC451">
            <v>0</v>
          </cell>
          <cell r="AD451">
            <v>1.7892000000000001</v>
          </cell>
          <cell r="AE451">
            <v>1.8088</v>
          </cell>
          <cell r="AF451">
            <v>1.8237000000000001</v>
          </cell>
          <cell r="AG451">
            <v>1.8096000000000001</v>
          </cell>
          <cell r="AH451">
            <v>1.8143</v>
          </cell>
          <cell r="AI451">
            <v>-0.1247000000000002</v>
          </cell>
          <cell r="AJ451">
            <v>-0.13270000000000023</v>
          </cell>
          <cell r="AK451">
            <v>-0.12699999999999995</v>
          </cell>
          <cell r="AL451">
            <v>-0.11549999999999989</v>
          </cell>
          <cell r="AM451">
            <v>-0.11820000000000007</v>
          </cell>
          <cell r="AN451">
            <v>-0.11380000000000012</v>
          </cell>
          <cell r="AO451">
            <v>-4.3071000000000002</v>
          </cell>
          <cell r="AP451">
            <v>1.7892000000000001</v>
          </cell>
          <cell r="AQ451">
            <v>1.9599999999999961E-2</v>
          </cell>
          <cell r="AR451">
            <v>1.4900000000000083E-2</v>
          </cell>
          <cell r="AS451">
            <v>-1.4099999999999998E-2</v>
          </cell>
          <cell r="AT451">
            <v>4.6999999999999091E-3</v>
          </cell>
          <cell r="AU451">
            <v>-1.9390000000000003</v>
          </cell>
          <cell r="AV451">
            <v>-8.0000000000000245E-3</v>
          </cell>
          <cell r="AW451">
            <v>5.7000000000002778E-3</v>
          </cell>
          <cell r="AX451">
            <v>1.1500000000000052E-2</v>
          </cell>
          <cell r="AY451">
            <v>-2.7000000000001745E-3</v>
          </cell>
          <cell r="AZ451">
            <v>4.3999999999999526E-3</v>
          </cell>
          <cell r="BA451">
            <v>-4.1932999999999998</v>
          </cell>
          <cell r="BB451">
            <v>0.62409999999999999</v>
          </cell>
          <cell r="BC451">
            <v>0.25849999999999995</v>
          </cell>
          <cell r="BD451">
            <v>-0.63790000000000013</v>
          </cell>
          <cell r="BE451">
            <v>-1.0145000000000002</v>
          </cell>
          <cell r="BF451">
            <v>-0.31069999999999987</v>
          </cell>
          <cell r="BG451">
            <v>-1.5300000000000002</v>
          </cell>
          <cell r="BH451">
            <v>-1.272788</v>
          </cell>
          <cell r="BI451">
            <v>-1.0176880000000001</v>
          </cell>
          <cell r="BJ451">
            <v>-1.1351999999999998</v>
          </cell>
          <cell r="BK451">
            <v>-1.1394879999999996</v>
          </cell>
          <cell r="BL451">
            <v>0.28026100000000043</v>
          </cell>
          <cell r="BM451">
            <v>-0.45817787000000054</v>
          </cell>
          <cell r="BN451">
            <v>0.62409999999999999</v>
          </cell>
          <cell r="BO451">
            <v>-0.36560000000000004</v>
          </cell>
          <cell r="BP451">
            <v>-0.89639999999999997</v>
          </cell>
          <cell r="BQ451">
            <v>-0.37660000000000005</v>
          </cell>
          <cell r="BR451">
            <v>0.7038000000000002</v>
          </cell>
          <cell r="BS451">
            <v>-1.2193000000000005</v>
          </cell>
          <cell r="BT451">
            <v>0.25721200000000033</v>
          </cell>
          <cell r="BU451">
            <v>0.25509999999999983</v>
          </cell>
          <cell r="BV451">
            <v>-0.11751199999999976</v>
          </cell>
          <cell r="BW451">
            <v>-4.2879999999996254E-3</v>
          </cell>
          <cell r="BX451">
            <v>1.4197489999999999</v>
          </cell>
          <cell r="BY451">
            <v>-0.73843887000000086</v>
          </cell>
          <cell r="BZ451">
            <v>-7.0299999999999987E-2</v>
          </cell>
          <cell r="CA451">
            <v>-0.44619999999999999</v>
          </cell>
          <cell r="CB451">
            <v>-0.61979999999999991</v>
          </cell>
          <cell r="CC451">
            <v>-0.70360000000000011</v>
          </cell>
          <cell r="CD451">
            <v>-0.77020000000000011</v>
          </cell>
          <cell r="CE451">
            <v>-0.94406899999999994</v>
          </cell>
          <cell r="CF451">
            <v>-1.023822</v>
          </cell>
          <cell r="CG451">
            <v>-1.0881989999999999</v>
          </cell>
          <cell r="CH451">
            <v>-1.279758</v>
          </cell>
          <cell r="CI451">
            <v>-2.3482600000000002</v>
          </cell>
          <cell r="CJ451">
            <v>-4.092327</v>
          </cell>
          <cell r="CK451">
            <v>-5.1516349999999997</v>
          </cell>
          <cell r="CL451">
            <v>-7.0299999999999987E-2</v>
          </cell>
          <cell r="CM451">
            <v>-0.37590000000000007</v>
          </cell>
          <cell r="CN451">
            <v>-0.17359999999999995</v>
          </cell>
          <cell r="CO451">
            <v>-8.3800000000000124E-2</v>
          </cell>
          <cell r="CP451">
            <v>-6.660000000000002E-2</v>
          </cell>
          <cell r="CQ451">
            <v>-0.17386899999999983</v>
          </cell>
          <cell r="CR451">
            <v>-7.9753000000000129E-2</v>
          </cell>
          <cell r="CS451">
            <v>-6.4376999999999768E-2</v>
          </cell>
          <cell r="CT451">
            <v>-0.19155900000000006</v>
          </cell>
          <cell r="CU451">
            <v>-1.0685020000000003</v>
          </cell>
          <cell r="CV451">
            <v>-1.7440669999999998</v>
          </cell>
          <cell r="CW451">
            <v>-1.0593079999999997</v>
          </cell>
          <cell r="CX451">
            <v>1.1999999999999992E-2</v>
          </cell>
          <cell r="CY451">
            <v>-2.3040000000000057E-2</v>
          </cell>
          <cell r="CZ451">
            <v>-0.26140000000000008</v>
          </cell>
          <cell r="DA451">
            <v>-0.15650000000000014</v>
          </cell>
          <cell r="DB451">
            <v>-0.37000000000000016</v>
          </cell>
          <cell r="DC451">
            <v>-0.5365000000000002</v>
          </cell>
          <cell r="DD451">
            <v>-0.98180000000000001</v>
          </cell>
          <cell r="DE451">
            <v>-0.70989999999999942</v>
          </cell>
          <cell r="DF451">
            <v>-0.7497999999999998</v>
          </cell>
          <cell r="DG451">
            <v>-0.95139999999999969</v>
          </cell>
          <cell r="DH451">
            <v>-1.2302999999999995</v>
          </cell>
          <cell r="DI451">
            <v>-3.1269999999999998</v>
          </cell>
          <cell r="DJ451">
            <v>1.1999999999999992E-2</v>
          </cell>
          <cell r="DK451">
            <v>-3.504000000000005E-2</v>
          </cell>
          <cell r="DL451">
            <v>-0.23836000000000002</v>
          </cell>
          <cell r="DM451">
            <v>0.10489999999999991</v>
          </cell>
          <cell r="DN451">
            <v>-0.2135</v>
          </cell>
          <cell r="DO451">
            <v>-0.16650000000000009</v>
          </cell>
          <cell r="DP451">
            <v>-0.44529999999999981</v>
          </cell>
          <cell r="DQ451">
            <v>0.27190000000000064</v>
          </cell>
          <cell r="DR451">
            <v>-3.9900000000000269E-2</v>
          </cell>
          <cell r="DS451">
            <v>-0.2016</v>
          </cell>
          <cell r="DT451">
            <v>-0.27889999999999976</v>
          </cell>
          <cell r="DU451">
            <v>-1.8967000000000005</v>
          </cell>
        </row>
        <row r="452">
          <cell r="A452" t="str">
            <v>CE-ALTRE-210</v>
          </cell>
          <cell r="B452" t="str">
            <v>CE</v>
          </cell>
          <cell r="C452" t="str">
            <v>ALTRE</v>
          </cell>
          <cell r="D452">
            <v>210</v>
          </cell>
          <cell r="E452" t="str">
            <v>RC %</v>
          </cell>
          <cell r="F452">
            <v>2.0592042362285801</v>
          </cell>
          <cell r="G452">
            <v>1.5232363805419515</v>
          </cell>
          <cell r="H452">
            <v>1.1941453785690495</v>
          </cell>
          <cell r="I452">
            <v>0.87779124659909613</v>
          </cell>
          <cell r="J452" t="e">
            <v>#DIV/0!</v>
          </cell>
          <cell r="K452" t="e">
            <v>#DIV/0!</v>
          </cell>
          <cell r="L452" t="e">
            <v>#DIV/0!</v>
          </cell>
          <cell r="M452" t="e">
            <v>#DIV/0!</v>
          </cell>
          <cell r="N452" t="e">
            <v>#DIV/0!</v>
          </cell>
          <cell r="O452" t="e">
            <v>#DIV/0!</v>
          </cell>
          <cell r="P452" t="e">
            <v>#DIV/0!</v>
          </cell>
          <cell r="Q452" t="e">
            <v>#DIV/0!</v>
          </cell>
          <cell r="R452">
            <v>2.0592042362285801</v>
          </cell>
          <cell r="S452">
            <v>-0.4799301384959837</v>
          </cell>
          <cell r="T452">
            <v>-0.1139595112923396</v>
          </cell>
          <cell r="U452">
            <v>0.34937764155631779</v>
          </cell>
          <cell r="V452">
            <v>0.87779124659909613</v>
          </cell>
          <cell r="W452" t="e">
            <v>#DIV/0!</v>
          </cell>
          <cell r="X452" t="e">
            <v>#DIV/0!</v>
          </cell>
          <cell r="Y452" t="e">
            <v>#DIV/0!</v>
          </cell>
          <cell r="Z452" t="e">
            <v>#DIV/0!</v>
          </cell>
          <cell r="AA452" t="e">
            <v>#DIV/0!</v>
          </cell>
          <cell r="AB452" t="e">
            <v>#DIV/0!</v>
          </cell>
          <cell r="AC452" t="e">
            <v>#DIV/0!</v>
          </cell>
          <cell r="AD452">
            <v>10.420500873616774</v>
          </cell>
          <cell r="AE452">
            <v>5.0314325452016693</v>
          </cell>
          <cell r="AF452">
            <v>3.3828603227601559</v>
          </cell>
          <cell r="AG452">
            <v>2.5252581635500979</v>
          </cell>
          <cell r="AH452">
            <v>1.9930792046578052</v>
          </cell>
          <cell r="AI452">
            <v>-0.11790847201210308</v>
          </cell>
          <cell r="AJ452">
            <v>-0.10744069306129078</v>
          </cell>
          <cell r="AK452">
            <v>-9.1137423753139546E-2</v>
          </cell>
          <cell r="AL452">
            <v>-7.3934195365510103E-2</v>
          </cell>
          <cell r="AM452">
            <v>-6.7060024963122702E-2</v>
          </cell>
          <cell r="AN452">
            <v>-5.8702156195192472E-2</v>
          </cell>
          <cell r="AO452">
            <v>-2.0518793768758039</v>
          </cell>
          <cell r="AP452">
            <v>10.420500873616774</v>
          </cell>
          <cell r="AQ452">
            <v>0.10436634717784857</v>
          </cell>
          <cell r="AR452">
            <v>8.2962138084632958E-2</v>
          </cell>
          <cell r="AS452">
            <v>-7.9436619718309856E-2</v>
          </cell>
          <cell r="AT452">
            <v>2.4264326277748629E-2</v>
          </cell>
          <cell r="AU452">
            <v>-13.163611676849978</v>
          </cell>
          <cell r="AV452">
            <v>-4.5070422535211409E-2</v>
          </cell>
          <cell r="AW452">
            <v>3.5984848484850215E-2</v>
          </cell>
          <cell r="AX452">
            <v>6.8168346176645203E-2</v>
          </cell>
          <cell r="AY452">
            <v>-1.3473053892216445E-2</v>
          </cell>
          <cell r="AZ452">
            <v>2.4999999999999741E-2</v>
          </cell>
          <cell r="BA452">
            <v>-26.126479750778802</v>
          </cell>
          <cell r="BB452">
            <v>4.116754617414248</v>
          </cell>
          <cell r="BC452">
            <v>0.49209975252236809</v>
          </cell>
          <cell r="BD452">
            <v>-0.83659016393442642</v>
          </cell>
          <cell r="BE452">
            <v>-1.1268466066866603</v>
          </cell>
          <cell r="BF452">
            <v>-0.19215783289009825</v>
          </cell>
          <cell r="BG452">
            <v>-0.67780091259469288</v>
          </cell>
          <cell r="BH452">
            <v>-0.51382512664084057</v>
          </cell>
          <cell r="BI452">
            <v>-0.37830298794858264</v>
          </cell>
          <cell r="BJ452">
            <v>-0.3030270674283273</v>
          </cell>
          <cell r="BK452">
            <v>-0.15814190259133393</v>
          </cell>
          <cell r="BL452">
            <v>3.6811059302554724E-2</v>
          </cell>
          <cell r="BM452">
            <v>-5.8793349999525291E-2</v>
          </cell>
          <cell r="BN452">
            <v>4.116754617414248</v>
          </cell>
          <cell r="BO452">
            <v>-0.97832485951297843</v>
          </cell>
          <cell r="BP452">
            <v>-3.7790893760539634</v>
          </cell>
          <cell r="BQ452">
            <v>-2.7329462989840345</v>
          </cell>
          <cell r="BR452">
            <v>0.98213787329053892</v>
          </cell>
          <cell r="BS452">
            <v>-1.9039662710805758</v>
          </cell>
          <cell r="BT452">
            <v>1.1702944709351004</v>
          </cell>
          <cell r="BU452">
            <v>1.1973377891258632</v>
          </cell>
          <cell r="BV452">
            <v>-0.11127398064503888</v>
          </cell>
          <cell r="BW452">
            <v>-1.2395650190587819E-3</v>
          </cell>
          <cell r="BX452">
            <v>3.4795893358691452</v>
          </cell>
          <cell r="BY452">
            <v>-4.1133614264547118</v>
          </cell>
          <cell r="BZ452">
            <v>-0.45093008338678631</v>
          </cell>
          <cell r="CA452">
            <v>-1.4458846403110823</v>
          </cell>
          <cell r="CB452">
            <v>-1.3100824350031703</v>
          </cell>
          <cell r="CC452">
            <v>-1.1530645689937729</v>
          </cell>
          <cell r="CD452">
            <v>-0.99329378385349509</v>
          </cell>
          <cell r="CE452">
            <v>-1.0103932325725256</v>
          </cell>
          <cell r="CF452">
            <v>-0.93914752041212268</v>
          </cell>
          <cell r="CG452">
            <v>-0.9064887896672511</v>
          </cell>
          <cell r="CH452">
            <v>-0.95183404015416662</v>
          </cell>
          <cell r="CI452">
            <v>-4.5516589037298933</v>
          </cell>
          <cell r="CJ452">
            <v>1.7947763550531284</v>
          </cell>
          <cell r="CK452">
            <v>1.292310683264871</v>
          </cell>
          <cell r="CL452">
            <v>-0.45093008338678631</v>
          </cell>
          <cell r="CM452">
            <v>-2.4616895874263269</v>
          </cell>
          <cell r="CN452">
            <v>-1.0553191489361697</v>
          </cell>
          <cell r="CO452">
            <v>-0.61123267687819227</v>
          </cell>
          <cell r="CP452">
            <v>-0.40314769975786935</v>
          </cell>
          <cell r="CQ452">
            <v>-1.0938046528013676</v>
          </cell>
          <cell r="CR452">
            <v>-0.51188359659313476</v>
          </cell>
          <cell r="CS452">
            <v>-0.58368542259778144</v>
          </cell>
          <cell r="CT452">
            <v>-1.3296890943545532</v>
          </cell>
          <cell r="CU452">
            <v>1.2895191315524286</v>
          </cell>
          <cell r="CV452">
            <v>0.62376213544488723</v>
          </cell>
          <cell r="CW452">
            <v>0.62084240052559914</v>
          </cell>
          <cell r="CX452">
            <v>2.4101225145611551E-2</v>
          </cell>
          <cell r="CY452">
            <v>-2.7792521109770877E-2</v>
          </cell>
          <cell r="CZ452">
            <v>-0.22811763679204128</v>
          </cell>
          <cell r="DA452">
            <v>-8.9321385765652725E-2</v>
          </cell>
          <cell r="DB452">
            <v>-0.17105871474803522</v>
          </cell>
          <cell r="DC452">
            <v>-0.21467728382217607</v>
          </cell>
          <cell r="DD452">
            <v>-0.33002790009748229</v>
          </cell>
          <cell r="DE452">
            <v>-0.24040773476920974</v>
          </cell>
          <cell r="DF452">
            <v>-0.24104674339355747</v>
          </cell>
          <cell r="DG452">
            <v>-0.2915096363023561</v>
          </cell>
          <cell r="DH452">
            <v>-0.3517353765223854</v>
          </cell>
          <cell r="DI452">
            <v>-0.86257309941520466</v>
          </cell>
          <cell r="DJ452">
            <v>2.4101225145611551E-2</v>
          </cell>
          <cell r="DK452">
            <v>-0.10582905466626413</v>
          </cell>
          <cell r="DL452">
            <v>-0.75216156516251198</v>
          </cell>
          <cell r="DM452">
            <v>0.1730451996040909</v>
          </cell>
          <cell r="DN452">
            <v>-0.51959114139693374</v>
          </cell>
          <cell r="DO452">
            <v>-0.49538827729842327</v>
          </cell>
          <cell r="DP452">
            <v>-0.93589743589743546</v>
          </cell>
          <cell r="DQ452">
            <v>-12.359090909091051</v>
          </cell>
          <cell r="DR452">
            <v>-0.25301204819277323</v>
          </cell>
          <cell r="DS452">
            <v>-1.3167864141084238</v>
          </cell>
          <cell r="DT452">
            <v>-1.1913712088850921</v>
          </cell>
          <cell r="DU452">
            <v>-14.887755102040799</v>
          </cell>
        </row>
        <row r="453">
          <cell r="A453" t="str">
            <v>CE-ALTRE-211</v>
          </cell>
          <cell r="B453" t="str">
            <v>CE</v>
          </cell>
          <cell r="C453" t="str">
            <v>ALTRE</v>
          </cell>
          <cell r="D453">
            <v>211</v>
          </cell>
          <cell r="E453" t="str">
            <v>Costi di divisione</v>
          </cell>
          <cell r="F453">
            <v>0</v>
          </cell>
          <cell r="G453">
            <v>0</v>
          </cell>
          <cell r="H453">
            <v>0</v>
          </cell>
          <cell r="I453">
            <v>0</v>
          </cell>
          <cell r="R453">
            <v>0</v>
          </cell>
          <cell r="S453">
            <v>0</v>
          </cell>
          <cell r="T453">
            <v>0</v>
          </cell>
          <cell r="U453">
            <v>0</v>
          </cell>
          <cell r="V453">
            <v>0</v>
          </cell>
          <cell r="W453">
            <v>0</v>
          </cell>
          <cell r="X453">
            <v>0</v>
          </cell>
          <cell r="Y453">
            <v>0</v>
          </cell>
          <cell r="Z453">
            <v>0</v>
          </cell>
          <cell r="AA453">
            <v>0</v>
          </cell>
          <cell r="AB453">
            <v>0</v>
          </cell>
          <cell r="AC453">
            <v>0</v>
          </cell>
          <cell r="AD453">
            <v>0</v>
          </cell>
          <cell r="AE453">
            <v>0</v>
          </cell>
          <cell r="AF453">
            <v>0</v>
          </cell>
          <cell r="AG453">
            <v>0</v>
          </cell>
          <cell r="AH453">
            <v>0</v>
          </cell>
          <cell r="AI453">
            <v>0</v>
          </cell>
          <cell r="AJ453">
            <v>0</v>
          </cell>
          <cell r="AK453">
            <v>0</v>
          </cell>
          <cell r="AL453">
            <v>0</v>
          </cell>
          <cell r="AM453">
            <v>0</v>
          </cell>
          <cell r="AN453">
            <v>0</v>
          </cell>
          <cell r="AO453">
            <v>0</v>
          </cell>
          <cell r="AP453">
            <v>0</v>
          </cell>
          <cell r="AQ453">
            <v>0</v>
          </cell>
          <cell r="AR453">
            <v>0</v>
          </cell>
          <cell r="AS453">
            <v>0</v>
          </cell>
          <cell r="AT453">
            <v>0</v>
          </cell>
          <cell r="AU453">
            <v>0</v>
          </cell>
          <cell r="AV453">
            <v>0</v>
          </cell>
          <cell r="AW453">
            <v>0</v>
          </cell>
          <cell r="AX453">
            <v>0</v>
          </cell>
          <cell r="AY453">
            <v>0</v>
          </cell>
          <cell r="AZ453">
            <v>0</v>
          </cell>
          <cell r="BA453">
            <v>0</v>
          </cell>
          <cell r="BF453">
            <v>0</v>
          </cell>
          <cell r="BG453">
            <v>0</v>
          </cell>
          <cell r="BH453">
            <v>0</v>
          </cell>
          <cell r="BI453">
            <v>0</v>
          </cell>
          <cell r="BJ453">
            <v>0</v>
          </cell>
          <cell r="BK453">
            <v>0</v>
          </cell>
          <cell r="BL453">
            <v>0</v>
          </cell>
          <cell r="BM453">
            <v>0</v>
          </cell>
          <cell r="BN453">
            <v>0</v>
          </cell>
          <cell r="BO453">
            <v>0</v>
          </cell>
          <cell r="BP453">
            <v>0</v>
          </cell>
          <cell r="BQ453">
            <v>0</v>
          </cell>
          <cell r="BR453">
            <v>0</v>
          </cell>
          <cell r="BS453">
            <v>0</v>
          </cell>
          <cell r="BT453">
            <v>0</v>
          </cell>
          <cell r="BU453">
            <v>0</v>
          </cell>
          <cell r="BV453">
            <v>0</v>
          </cell>
          <cell r="BW453">
            <v>0</v>
          </cell>
          <cell r="BX453">
            <v>0</v>
          </cell>
          <cell r="BY453">
            <v>0</v>
          </cell>
          <cell r="CD453">
            <v>0</v>
          </cell>
          <cell r="CE453">
            <v>0</v>
          </cell>
          <cell r="CF453">
            <v>0</v>
          </cell>
          <cell r="CG453">
            <v>0</v>
          </cell>
          <cell r="CH453">
            <v>0</v>
          </cell>
          <cell r="CI453">
            <v>0</v>
          </cell>
          <cell r="CJ453">
            <v>0</v>
          </cell>
          <cell r="CK453">
            <v>0</v>
          </cell>
          <cell r="CL453">
            <v>0</v>
          </cell>
          <cell r="CM453">
            <v>0</v>
          </cell>
          <cell r="CN453">
            <v>0</v>
          </cell>
          <cell r="CO453">
            <v>0</v>
          </cell>
          <cell r="CP453">
            <v>0</v>
          </cell>
          <cell r="CQ453">
            <v>0</v>
          </cell>
          <cell r="CR453">
            <v>0</v>
          </cell>
          <cell r="CS453">
            <v>0</v>
          </cell>
          <cell r="CT453">
            <v>0</v>
          </cell>
          <cell r="CU453">
            <v>0</v>
          </cell>
          <cell r="CV453">
            <v>0</v>
          </cell>
          <cell r="CW453">
            <v>0</v>
          </cell>
          <cell r="DJ453">
            <v>0</v>
          </cell>
          <cell r="DK453">
            <v>0</v>
          </cell>
          <cell r="DL453">
            <v>0</v>
          </cell>
          <cell r="DM453">
            <v>0</v>
          </cell>
          <cell r="DN453">
            <v>0</v>
          </cell>
          <cell r="DO453">
            <v>0</v>
          </cell>
          <cell r="DP453">
            <v>0</v>
          </cell>
          <cell r="DQ453">
            <v>0</v>
          </cell>
          <cell r="DR453">
            <v>0</v>
          </cell>
          <cell r="DS453">
            <v>0</v>
          </cell>
          <cell r="DT453">
            <v>0</v>
          </cell>
          <cell r="DU453">
            <v>0</v>
          </cell>
        </row>
        <row r="454">
          <cell r="A454" t="str">
            <v>CE-ALTRE-212</v>
          </cell>
          <cell r="B454" t="str">
            <v>CE</v>
          </cell>
          <cell r="C454" t="str">
            <v>ALTRE</v>
          </cell>
          <cell r="D454">
            <v>212</v>
          </cell>
          <cell r="E454" t="str">
            <v>Risultato di divisione</v>
          </cell>
          <cell r="F454">
            <v>1.7079390000000001</v>
          </cell>
          <cell r="G454">
            <v>1.60143335</v>
          </cell>
          <cell r="H454">
            <v>1.5712917999999996</v>
          </cell>
          <cell r="I454">
            <v>1.846520849999999</v>
          </cell>
          <cell r="J454">
            <v>0</v>
          </cell>
          <cell r="K454">
            <v>0</v>
          </cell>
          <cell r="L454">
            <v>0</v>
          </cell>
          <cell r="M454">
            <v>0</v>
          </cell>
          <cell r="N454">
            <v>0</v>
          </cell>
          <cell r="O454">
            <v>0</v>
          </cell>
          <cell r="P454">
            <v>0</v>
          </cell>
          <cell r="Q454">
            <v>0</v>
          </cell>
          <cell r="R454">
            <v>1.7079390000000001</v>
          </cell>
          <cell r="S454">
            <v>-0.10650564999999995</v>
          </cell>
          <cell r="T454">
            <v>-3.0141550000000416E-2</v>
          </cell>
          <cell r="U454">
            <v>0.27522904999999953</v>
          </cell>
          <cell r="V454">
            <v>-1.846520849999999</v>
          </cell>
          <cell r="W454">
            <v>0</v>
          </cell>
          <cell r="X454">
            <v>0</v>
          </cell>
          <cell r="Y454">
            <v>0</v>
          </cell>
          <cell r="Z454">
            <v>0</v>
          </cell>
          <cell r="AA454">
            <v>0</v>
          </cell>
          <cell r="AB454">
            <v>0</v>
          </cell>
          <cell r="AC454">
            <v>0</v>
          </cell>
          <cell r="AD454">
            <v>1.7892000000000001</v>
          </cell>
          <cell r="AE454">
            <v>1.8088</v>
          </cell>
          <cell r="AF454">
            <v>1.8237000000000001</v>
          </cell>
          <cell r="AG454">
            <v>1.8096000000000001</v>
          </cell>
          <cell r="AH454">
            <v>1.8143</v>
          </cell>
          <cell r="AI454">
            <v>-0.1247000000000002</v>
          </cell>
          <cell r="AJ454">
            <v>-0.13270000000000023</v>
          </cell>
          <cell r="AK454">
            <v>-0.12699999999999995</v>
          </cell>
          <cell r="AL454">
            <v>-0.11549999999999989</v>
          </cell>
          <cell r="AM454">
            <v>-0.11820000000000007</v>
          </cell>
          <cell r="AN454">
            <v>-0.11380000000000012</v>
          </cell>
          <cell r="AO454">
            <v>-4.3071000000000002</v>
          </cell>
          <cell r="AP454">
            <v>1.7892000000000001</v>
          </cell>
          <cell r="AQ454">
            <v>1.9599999999999961E-2</v>
          </cell>
          <cell r="AR454">
            <v>1.4900000000000083E-2</v>
          </cell>
          <cell r="AS454">
            <v>-1.4099999999999998E-2</v>
          </cell>
          <cell r="AT454">
            <v>4.6999999999999091E-3</v>
          </cell>
          <cell r="AU454">
            <v>-1.9390000000000003</v>
          </cell>
          <cell r="AV454">
            <v>-8.0000000000000245E-3</v>
          </cell>
          <cell r="AW454">
            <v>5.7000000000002778E-3</v>
          </cell>
          <cell r="AX454">
            <v>1.1500000000000052E-2</v>
          </cell>
          <cell r="AY454">
            <v>-2.7000000000001745E-3</v>
          </cell>
          <cell r="AZ454">
            <v>4.3999999999999526E-3</v>
          </cell>
          <cell r="BA454">
            <v>-4.1932999999999998</v>
          </cell>
          <cell r="BB454">
            <v>0.62409999999999999</v>
          </cell>
          <cell r="BC454">
            <v>0.25849999999999995</v>
          </cell>
          <cell r="BD454">
            <v>-0.63790000000000013</v>
          </cell>
          <cell r="BE454">
            <v>-1.0145000000000002</v>
          </cell>
          <cell r="BF454">
            <v>-0.31069999999999987</v>
          </cell>
          <cell r="BG454">
            <v>-1.5300000000000002</v>
          </cell>
          <cell r="BH454">
            <v>-1.272788</v>
          </cell>
          <cell r="BI454">
            <v>-1.0176880000000001</v>
          </cell>
          <cell r="BJ454">
            <v>-1.1351999999999998</v>
          </cell>
          <cell r="BK454">
            <v>-1.1394879999999996</v>
          </cell>
          <cell r="BL454">
            <v>0.28026100000000043</v>
          </cell>
          <cell r="BM454">
            <v>-0.45817787000000054</v>
          </cell>
          <cell r="BN454">
            <v>0.62409999999999999</v>
          </cell>
          <cell r="BO454">
            <v>-0.36560000000000004</v>
          </cell>
          <cell r="BP454">
            <v>-0.89639999999999997</v>
          </cell>
          <cell r="BQ454">
            <v>-0.37660000000000005</v>
          </cell>
          <cell r="BR454">
            <v>0.7038000000000002</v>
          </cell>
          <cell r="BS454">
            <v>-1.2193000000000005</v>
          </cell>
          <cell r="BT454">
            <v>0.25721200000000033</v>
          </cell>
          <cell r="BU454">
            <v>0.25509999999999983</v>
          </cell>
          <cell r="BV454">
            <v>-0.11751199999999976</v>
          </cell>
          <cell r="BW454">
            <v>-4.2879999999996254E-3</v>
          </cell>
          <cell r="BX454">
            <v>1.4197489999999999</v>
          </cell>
          <cell r="BY454">
            <v>-0.73843887000000086</v>
          </cell>
          <cell r="BZ454">
            <v>-7.0299999999999987E-2</v>
          </cell>
          <cell r="CA454">
            <v>-0.44619999999999999</v>
          </cell>
          <cell r="CB454">
            <v>-0.61979999999999991</v>
          </cell>
          <cell r="CC454">
            <v>-0.70360000000000011</v>
          </cell>
          <cell r="CD454">
            <v>-0.77020000000000011</v>
          </cell>
          <cell r="CE454">
            <v>-0.94406899999999994</v>
          </cell>
          <cell r="CF454">
            <v>-1.023822</v>
          </cell>
          <cell r="CG454">
            <v>-1.0881989999999999</v>
          </cell>
          <cell r="CH454">
            <v>-1.279758</v>
          </cell>
          <cell r="CI454">
            <v>-2.3482600000000002</v>
          </cell>
          <cell r="CJ454">
            <v>-4.092327</v>
          </cell>
          <cell r="CK454">
            <v>-5.1516349999999997</v>
          </cell>
          <cell r="CL454">
            <v>-7.0299999999999987E-2</v>
          </cell>
          <cell r="CM454">
            <v>-0.37590000000000007</v>
          </cell>
          <cell r="CN454">
            <v>-0.17359999999999995</v>
          </cell>
          <cell r="CO454">
            <v>-8.3800000000000124E-2</v>
          </cell>
          <cell r="CP454">
            <v>-6.660000000000002E-2</v>
          </cell>
          <cell r="CQ454">
            <v>-0.17386899999999983</v>
          </cell>
          <cell r="CR454">
            <v>-7.9753000000000129E-2</v>
          </cell>
          <cell r="CS454">
            <v>-6.4376999999999768E-2</v>
          </cell>
          <cell r="CT454">
            <v>-0.19155900000000006</v>
          </cell>
          <cell r="CU454">
            <v>-1.0685020000000003</v>
          </cell>
          <cell r="CV454">
            <v>-1.7440669999999998</v>
          </cell>
          <cell r="CW454">
            <v>-1.0593079999999997</v>
          </cell>
          <cell r="CX454">
            <v>1.1999999999999992E-2</v>
          </cell>
          <cell r="CY454">
            <v>-2.3040000000000057E-2</v>
          </cell>
          <cell r="CZ454">
            <v>-0.26140000000000008</v>
          </cell>
          <cell r="DA454">
            <v>-0.15650000000000014</v>
          </cell>
          <cell r="DB454">
            <v>-0.37000000000000016</v>
          </cell>
          <cell r="DC454">
            <v>-0.5365000000000002</v>
          </cell>
          <cell r="DD454">
            <v>-0.98180000000000001</v>
          </cell>
          <cell r="DE454">
            <v>-0.70989999999999942</v>
          </cell>
          <cell r="DF454">
            <v>-0.7497999999999998</v>
          </cell>
          <cell r="DG454">
            <v>-0.95139999999999969</v>
          </cell>
          <cell r="DH454">
            <v>-1.2302999999999995</v>
          </cell>
          <cell r="DI454">
            <v>-3.1269999999999998</v>
          </cell>
          <cell r="DJ454">
            <v>1.1999999999999992E-2</v>
          </cell>
          <cell r="DK454">
            <v>-3.504000000000005E-2</v>
          </cell>
          <cell r="DL454">
            <v>-0.23836000000000002</v>
          </cell>
          <cell r="DM454">
            <v>0.10489999999999991</v>
          </cell>
          <cell r="DN454">
            <v>-0.2135</v>
          </cell>
          <cell r="DO454">
            <v>-0.16650000000000009</v>
          </cell>
          <cell r="DP454">
            <v>-0.44529999999999981</v>
          </cell>
          <cell r="DQ454">
            <v>0.27190000000000064</v>
          </cell>
          <cell r="DR454">
            <v>-3.9900000000000269E-2</v>
          </cell>
          <cell r="DS454">
            <v>-0.2016</v>
          </cell>
          <cell r="DT454">
            <v>-0.27889999999999976</v>
          </cell>
          <cell r="DU454">
            <v>-1.8967000000000005</v>
          </cell>
          <cell r="DV454">
            <v>0</v>
          </cell>
          <cell r="DW454">
            <v>0</v>
          </cell>
          <cell r="DX454">
            <v>0</v>
          </cell>
          <cell r="DY454">
            <v>0</v>
          </cell>
        </row>
        <row r="455">
          <cell r="A455" t="str">
            <v>CE-ALTRE-213</v>
          </cell>
          <cell r="B455" t="str">
            <v>CE</v>
          </cell>
          <cell r="C455" t="str">
            <v>ALTRE</v>
          </cell>
          <cell r="D455">
            <v>213</v>
          </cell>
          <cell r="E455" t="str">
            <v>RD %</v>
          </cell>
          <cell r="F455">
            <v>2.0592042362285801</v>
          </cell>
          <cell r="G455">
            <v>1.5232363805419515</v>
          </cell>
          <cell r="H455">
            <v>1.1941453785690495</v>
          </cell>
          <cell r="I455">
            <v>0.87779124659909613</v>
          </cell>
          <cell r="J455" t="e">
            <v>#DIV/0!</v>
          </cell>
          <cell r="K455" t="e">
            <v>#DIV/0!</v>
          </cell>
          <cell r="L455" t="e">
            <v>#DIV/0!</v>
          </cell>
          <cell r="M455" t="e">
            <v>#DIV/0!</v>
          </cell>
          <cell r="N455" t="e">
            <v>#DIV/0!</v>
          </cell>
          <cell r="O455" t="e">
            <v>#DIV/0!</v>
          </cell>
          <cell r="P455" t="e">
            <v>#DIV/0!</v>
          </cell>
          <cell r="Q455" t="e">
            <v>#DIV/0!</v>
          </cell>
          <cell r="R455">
            <v>2.0592042362285801</v>
          </cell>
          <cell r="S455">
            <v>-0.4799301384959837</v>
          </cell>
          <cell r="T455">
            <v>-0.1139595112923396</v>
          </cell>
          <cell r="U455">
            <v>0.34937764155631779</v>
          </cell>
          <cell r="V455">
            <v>0.87779124659909613</v>
          </cell>
          <cell r="W455" t="e">
            <v>#DIV/0!</v>
          </cell>
          <cell r="X455" t="e">
            <v>#DIV/0!</v>
          </cell>
          <cell r="Y455" t="e">
            <v>#DIV/0!</v>
          </cell>
          <cell r="Z455" t="e">
            <v>#DIV/0!</v>
          </cell>
          <cell r="AA455" t="e">
            <v>#DIV/0!</v>
          </cell>
          <cell r="AB455" t="e">
            <v>#DIV/0!</v>
          </cell>
          <cell r="AC455" t="e">
            <v>#DIV/0!</v>
          </cell>
          <cell r="AD455">
            <v>10.420500873616774</v>
          </cell>
          <cell r="AE455">
            <v>5.0314325452016693</v>
          </cell>
          <cell r="AF455">
            <v>3.3828603227601559</v>
          </cell>
          <cell r="AG455">
            <v>2.5252581635500979</v>
          </cell>
          <cell r="AH455">
            <v>1.9930792046578052</v>
          </cell>
          <cell r="AI455">
            <v>-0.11790847201210308</v>
          </cell>
          <cell r="AJ455">
            <v>-0.10744069306129078</v>
          </cell>
          <cell r="AK455">
            <v>-9.1137423753139546E-2</v>
          </cell>
          <cell r="AL455">
            <v>-7.3934195365510103E-2</v>
          </cell>
          <cell r="AM455">
            <v>-6.7060024963122702E-2</v>
          </cell>
          <cell r="AN455">
            <v>-5.8702156195192472E-2</v>
          </cell>
          <cell r="AO455">
            <v>-2.0518793768758039</v>
          </cell>
          <cell r="AP455">
            <v>10.420500873616774</v>
          </cell>
          <cell r="AQ455">
            <v>0.10436634717784857</v>
          </cell>
          <cell r="AR455">
            <v>8.2962138084632958E-2</v>
          </cell>
          <cell r="AS455">
            <v>-7.9436619718309856E-2</v>
          </cell>
          <cell r="AT455">
            <v>2.4264326277748629E-2</v>
          </cell>
          <cell r="AU455">
            <v>-13.163611676849978</v>
          </cell>
          <cell r="AV455">
            <v>-4.5070422535211409E-2</v>
          </cell>
          <cell r="AW455">
            <v>3.5984848484850215E-2</v>
          </cell>
          <cell r="AX455">
            <v>6.8168346176645203E-2</v>
          </cell>
          <cell r="AY455">
            <v>-1.3473053892216445E-2</v>
          </cell>
          <cell r="AZ455">
            <v>2.4999999999999741E-2</v>
          </cell>
          <cell r="BA455">
            <v>-26.126479750778802</v>
          </cell>
          <cell r="BB455">
            <v>4.116754617414248</v>
          </cell>
          <cell r="BC455">
            <v>0.49209975252236809</v>
          </cell>
          <cell r="BD455">
            <v>-0.83659016393442642</v>
          </cell>
          <cell r="BE455">
            <v>-1.1268466066866603</v>
          </cell>
          <cell r="BF455">
            <v>-0.19215783289009825</v>
          </cell>
          <cell r="BG455">
            <v>-0.67780091259469288</v>
          </cell>
          <cell r="BH455">
            <v>-0.51382512664084057</v>
          </cell>
          <cell r="BI455">
            <v>-0.37830298794858264</v>
          </cell>
          <cell r="BJ455">
            <v>-0.3030270674283273</v>
          </cell>
          <cell r="BK455">
            <v>-0.15814190259133393</v>
          </cell>
          <cell r="BL455">
            <v>3.6811059302554724E-2</v>
          </cell>
          <cell r="BM455">
            <v>-5.8793349999525291E-2</v>
          </cell>
          <cell r="BN455">
            <v>4.116754617414248</v>
          </cell>
          <cell r="BO455">
            <v>-0.97832485951297843</v>
          </cell>
          <cell r="BP455">
            <v>-3.7790893760539634</v>
          </cell>
          <cell r="BQ455">
            <v>-2.7329462989840345</v>
          </cell>
          <cell r="BR455">
            <v>0.98213787329053892</v>
          </cell>
          <cell r="BS455">
            <v>-1.9039662710805758</v>
          </cell>
          <cell r="BT455">
            <v>1.1702944709351004</v>
          </cell>
          <cell r="BU455">
            <v>1.1973377891258632</v>
          </cell>
          <cell r="BV455">
            <v>-0.11127398064503888</v>
          </cell>
          <cell r="BW455">
            <v>-1.2395650190587819E-3</v>
          </cell>
          <cell r="BX455">
            <v>3.4795893358691452</v>
          </cell>
          <cell r="BY455">
            <v>-4.1133614264547118</v>
          </cell>
          <cell r="BZ455">
            <v>-0.45093008338678631</v>
          </cell>
          <cell r="CA455">
            <v>-1.4458846403110823</v>
          </cell>
          <cell r="CB455">
            <v>-1.3100824350031703</v>
          </cell>
          <cell r="CC455">
            <v>-1.1530645689937729</v>
          </cell>
          <cell r="CD455">
            <v>-0.99329378385349509</v>
          </cell>
          <cell r="CE455">
            <v>-1.0103932325725256</v>
          </cell>
          <cell r="CF455">
            <v>-0.93914752041212268</v>
          </cell>
          <cell r="CG455">
            <v>-0.9064887896672511</v>
          </cell>
          <cell r="CH455">
            <v>-0.95183404015416662</v>
          </cell>
          <cell r="CI455">
            <v>-4.5516589037298933</v>
          </cell>
          <cell r="CJ455">
            <v>1.7947763550531284</v>
          </cell>
          <cell r="CK455">
            <v>1.292310683264871</v>
          </cell>
          <cell r="CL455">
            <v>-0.45093008338678631</v>
          </cell>
          <cell r="CM455">
            <v>-2.4616895874263269</v>
          </cell>
          <cell r="CN455">
            <v>-1.0553191489361697</v>
          </cell>
          <cell r="CO455">
            <v>-0.61123267687819227</v>
          </cell>
          <cell r="CP455">
            <v>-0.40314769975786935</v>
          </cell>
          <cell r="CQ455">
            <v>-1.0938046528013676</v>
          </cell>
          <cell r="CR455">
            <v>-0.51188359659313476</v>
          </cell>
          <cell r="CS455">
            <v>-0.58368542259778144</v>
          </cell>
          <cell r="CT455">
            <v>-1.3296890943545532</v>
          </cell>
          <cell r="CU455">
            <v>1.2895191315524286</v>
          </cell>
          <cell r="CV455">
            <v>0.62376213544488723</v>
          </cell>
          <cell r="CW455">
            <v>0.62084240052559914</v>
          </cell>
          <cell r="CX455">
            <v>2.4101225145611551E-2</v>
          </cell>
          <cell r="CY455">
            <v>-2.7792521109770877E-2</v>
          </cell>
          <cell r="CZ455">
            <v>-0.22811763679204128</v>
          </cell>
          <cell r="DA455">
            <v>-8.9321385765652725E-2</v>
          </cell>
          <cell r="DB455">
            <v>-0.17105871474803522</v>
          </cell>
          <cell r="DC455">
            <v>-0.21467728382217607</v>
          </cell>
          <cell r="DD455">
            <v>-0.33002790009748229</v>
          </cell>
          <cell r="DE455">
            <v>-0.24040773476920974</v>
          </cell>
          <cell r="DF455">
            <v>-0.24104674339355747</v>
          </cell>
          <cell r="DG455">
            <v>-0.2915096363023561</v>
          </cell>
          <cell r="DH455">
            <v>-0.3517353765223854</v>
          </cell>
          <cell r="DI455">
            <v>-0.86257309941520466</v>
          </cell>
          <cell r="DJ455">
            <v>2.4101225145611551E-2</v>
          </cell>
          <cell r="DK455">
            <v>-0.10582905466626413</v>
          </cell>
          <cell r="DL455">
            <v>-0.75216156516251198</v>
          </cell>
          <cell r="DM455">
            <v>0.1730451996040909</v>
          </cell>
          <cell r="DN455">
            <v>-0.51959114139693374</v>
          </cell>
          <cell r="DO455">
            <v>-0.49538827729842327</v>
          </cell>
          <cell r="DP455">
            <v>-0.93589743589743546</v>
          </cell>
          <cell r="DQ455">
            <v>-12.359090909091051</v>
          </cell>
          <cell r="DR455">
            <v>-0.25301204819277323</v>
          </cell>
          <cell r="DS455">
            <v>-1.3167864141084238</v>
          </cell>
          <cell r="DT455">
            <v>-1.1913712088850921</v>
          </cell>
          <cell r="DU455">
            <v>-14.887755102040799</v>
          </cell>
          <cell r="DV455" t="e">
            <v>#DIV/0!</v>
          </cell>
          <cell r="DW455" t="e">
            <v>#DIV/0!</v>
          </cell>
          <cell r="DX455" t="e">
            <v>#DIV/0!</v>
          </cell>
          <cell r="DY455" t="e">
            <v>#DIV/0!</v>
          </cell>
        </row>
        <row r="456">
          <cell r="A456" t="str">
            <v>CE-ALTRE-220</v>
          </cell>
          <cell r="B456" t="str">
            <v>CE</v>
          </cell>
          <cell r="C456" t="str">
            <v>ALTRE</v>
          </cell>
          <cell r="D456">
            <v>220</v>
          </cell>
          <cell r="E456" t="str">
            <v>Spese Generali</v>
          </cell>
          <cell r="F456">
            <v>-3.3500000000000001E-4</v>
          </cell>
          <cell r="G456">
            <v>-4.1200000000000004E-4</v>
          </cell>
          <cell r="H456">
            <v>-9.4399999999999996E-4</v>
          </cell>
          <cell r="I456">
            <v>-1.0220000000000001E-3</v>
          </cell>
          <cell r="R456">
            <v>-3.3500000000000001E-4</v>
          </cell>
          <cell r="S456">
            <v>-7.7000000000000028E-5</v>
          </cell>
          <cell r="T456">
            <v>-5.3199999999999992E-4</v>
          </cell>
          <cell r="U456">
            <v>-7.8000000000000161E-5</v>
          </cell>
          <cell r="V456">
            <v>1.0220000000000001E-3</v>
          </cell>
          <cell r="W456">
            <v>0</v>
          </cell>
          <cell r="X456">
            <v>0</v>
          </cell>
          <cell r="Y456">
            <v>0</v>
          </cell>
          <cell r="Z456">
            <v>0</v>
          </cell>
          <cell r="AA456">
            <v>0</v>
          </cell>
          <cell r="AB456">
            <v>0</v>
          </cell>
          <cell r="AC456">
            <v>0</v>
          </cell>
          <cell r="AD456">
            <v>-1E-4</v>
          </cell>
          <cell r="AE456">
            <v>-2.0000000000000001E-4</v>
          </cell>
          <cell r="AF456">
            <v>-2.0000000000000001E-4</v>
          </cell>
          <cell r="AG456">
            <v>-2.9999999999999997E-4</v>
          </cell>
          <cell r="AH456">
            <v>-4.0000000000000002E-4</v>
          </cell>
          <cell r="AI456">
            <v>-4.0000000000000002E-4</v>
          </cell>
          <cell r="AJ456">
            <v>-5.0000000000000001E-4</v>
          </cell>
          <cell r="AK456">
            <v>-5.9999999999999995E-4</v>
          </cell>
          <cell r="AL456">
            <v>-6.9999999999999999E-4</v>
          </cell>
          <cell r="AM456">
            <v>-6.9999999999999999E-4</v>
          </cell>
          <cell r="AN456">
            <v>-8.0000000000000004E-4</v>
          </cell>
          <cell r="AO456">
            <v>-8.9999999999999998E-4</v>
          </cell>
          <cell r="AP456">
            <v>-1E-4</v>
          </cell>
          <cell r="AQ456">
            <v>-1E-4</v>
          </cell>
          <cell r="AR456">
            <v>0</v>
          </cell>
          <cell r="AS456">
            <v>-9.9999999999999964E-5</v>
          </cell>
          <cell r="AT456">
            <v>-1.0000000000000005E-4</v>
          </cell>
          <cell r="AU456">
            <v>0</v>
          </cell>
          <cell r="AV456">
            <v>-9.9999999999999991E-5</v>
          </cell>
          <cell r="AW456">
            <v>-9.9999999999999937E-5</v>
          </cell>
          <cell r="AX456">
            <v>-1.0000000000000005E-4</v>
          </cell>
          <cell r="AY456">
            <v>0</v>
          </cell>
          <cell r="AZ456">
            <v>-1.0000000000000005E-4</v>
          </cell>
          <cell r="BA456">
            <v>-9.9999999999999937E-5</v>
          </cell>
          <cell r="BB456">
            <v>0.12679999999999991</v>
          </cell>
          <cell r="BC456">
            <v>0.12515000000000001</v>
          </cell>
          <cell r="BD456">
            <v>0.123057</v>
          </cell>
          <cell r="BE456">
            <v>0.121169</v>
          </cell>
          <cell r="BF456">
            <v>0.1212</v>
          </cell>
          <cell r="BG456">
            <v>0.121169</v>
          </cell>
          <cell r="BH456">
            <v>0.121169</v>
          </cell>
          <cell r="BI456">
            <v>0.121169</v>
          </cell>
          <cell r="BJ456">
            <v>0.12130000000000001</v>
          </cell>
          <cell r="BK456">
            <v>0.121169</v>
          </cell>
          <cell r="BL456">
            <v>0.121169</v>
          </cell>
          <cell r="BM456">
            <v>0.12116899999999999</v>
          </cell>
          <cell r="BN456">
            <v>0.12679999999999991</v>
          </cell>
          <cell r="BO456">
            <v>-1.6499999999999015E-3</v>
          </cell>
          <cell r="BP456">
            <v>-2.0930000000000115E-3</v>
          </cell>
          <cell r="BQ456">
            <v>-1.8880000000000008E-3</v>
          </cell>
          <cell r="BR456">
            <v>3.1000000000003247E-5</v>
          </cell>
          <cell r="BS456">
            <v>-3.1000000000003247E-5</v>
          </cell>
          <cell r="BT456">
            <v>0</v>
          </cell>
          <cell r="BU456">
            <v>0</v>
          </cell>
          <cell r="BV456">
            <v>1.3100000000000611E-4</v>
          </cell>
          <cell r="BW456">
            <v>-1.3100000000000611E-4</v>
          </cell>
          <cell r="BX456">
            <v>0</v>
          </cell>
          <cell r="BY456">
            <v>0</v>
          </cell>
          <cell r="BZ456">
            <v>0.13170000000000001</v>
          </cell>
          <cell r="CA456">
            <v>0.66500000000000004</v>
          </cell>
          <cell r="CB456">
            <v>0.99750000000000005</v>
          </cell>
          <cell r="CC456">
            <v>1.3302</v>
          </cell>
          <cell r="CD456">
            <v>0</v>
          </cell>
          <cell r="CE456">
            <v>0</v>
          </cell>
          <cell r="CF456">
            <v>0</v>
          </cell>
          <cell r="CG456">
            <v>0</v>
          </cell>
          <cell r="CH456">
            <v>0</v>
          </cell>
          <cell r="CI456">
            <v>0</v>
          </cell>
          <cell r="CJ456">
            <v>0</v>
          </cell>
          <cell r="CK456">
            <v>0</v>
          </cell>
          <cell r="CL456">
            <v>0.13170000000000001</v>
          </cell>
          <cell r="CM456">
            <v>0.5333</v>
          </cell>
          <cell r="CN456">
            <v>0.33250000000000002</v>
          </cell>
          <cell r="CO456">
            <v>0.3327</v>
          </cell>
          <cell r="CP456">
            <v>-1.3302</v>
          </cell>
          <cell r="CQ456">
            <v>0</v>
          </cell>
          <cell r="CR456">
            <v>0</v>
          </cell>
          <cell r="CS456">
            <v>0</v>
          </cell>
          <cell r="CT456">
            <v>0</v>
          </cell>
          <cell r="CU456">
            <v>0</v>
          </cell>
          <cell r="CV456">
            <v>0</v>
          </cell>
          <cell r="CW456">
            <v>0</v>
          </cell>
          <cell r="CX456">
            <v>-0.04</v>
          </cell>
          <cell r="CY456">
            <v>-5.8400000000000007E-2</v>
          </cell>
          <cell r="CZ456">
            <v>-7.8200000000000006E-2</v>
          </cell>
          <cell r="DA456">
            <v>-0.12680000000000002</v>
          </cell>
          <cell r="DB456">
            <v>-0.1525</v>
          </cell>
          <cell r="DC456">
            <v>-0.17220000000000002</v>
          </cell>
          <cell r="DD456">
            <v>-0.20620000000000005</v>
          </cell>
          <cell r="DE456">
            <v>-0.19800000000000001</v>
          </cell>
          <cell r="DF456">
            <v>-0.19479999999999997</v>
          </cell>
          <cell r="DG456">
            <v>-0.19569999999999999</v>
          </cell>
          <cell r="DH456">
            <v>-0.22650000000000015</v>
          </cell>
          <cell r="DI456">
            <v>-0.89870000000000028</v>
          </cell>
          <cell r="DJ456">
            <v>-0.04</v>
          </cell>
          <cell r="DK456">
            <v>-1.8400000000000007E-2</v>
          </cell>
          <cell r="DL456">
            <v>-1.9799999999999998E-2</v>
          </cell>
          <cell r="DM456">
            <v>-4.8600000000000018E-2</v>
          </cell>
          <cell r="DN456">
            <v>-2.5699999999999973E-2</v>
          </cell>
          <cell r="DO456">
            <v>-1.9700000000000023E-2</v>
          </cell>
          <cell r="DP456">
            <v>-3.400000000000003E-2</v>
          </cell>
          <cell r="DQ456">
            <v>8.2000000000000406E-3</v>
          </cell>
          <cell r="DR456">
            <v>3.2000000000000361E-3</v>
          </cell>
          <cell r="DS456">
            <v>-9.000000000000119E-4</v>
          </cell>
          <cell r="DT456">
            <v>-3.0800000000000161E-2</v>
          </cell>
          <cell r="DU456">
            <v>-0.67220000000000013</v>
          </cell>
        </row>
        <row r="457">
          <cell r="A457" t="str">
            <v>CE-ALTRE-230</v>
          </cell>
          <cell r="B457" t="str">
            <v>CE</v>
          </cell>
          <cell r="C457" t="str">
            <v>ALTRE</v>
          </cell>
          <cell r="D457">
            <v>230</v>
          </cell>
          <cell r="E457" t="str">
            <v>Risultato Operativo pre IAS</v>
          </cell>
          <cell r="F457">
            <v>1.7076040000000001</v>
          </cell>
          <cell r="G457">
            <v>1.6010213499999999</v>
          </cell>
          <cell r="H457">
            <v>1.5703477999999995</v>
          </cell>
          <cell r="I457">
            <v>1.8454988499999989</v>
          </cell>
          <cell r="J457">
            <v>0</v>
          </cell>
          <cell r="K457">
            <v>0</v>
          </cell>
          <cell r="L457">
            <v>0</v>
          </cell>
          <cell r="M457">
            <v>0</v>
          </cell>
          <cell r="N457">
            <v>0</v>
          </cell>
          <cell r="O457">
            <v>0</v>
          </cell>
          <cell r="P457">
            <v>0</v>
          </cell>
          <cell r="Q457">
            <v>0</v>
          </cell>
          <cell r="R457">
            <v>1.7076040000000001</v>
          </cell>
          <cell r="S457">
            <v>-0.10658264999999995</v>
          </cell>
          <cell r="T457">
            <v>-3.0673550000000417E-2</v>
          </cell>
          <cell r="U457">
            <v>0.27515104999999951</v>
          </cell>
          <cell r="V457">
            <v>-1.8454988499999989</v>
          </cell>
          <cell r="W457">
            <v>0</v>
          </cell>
          <cell r="X457">
            <v>0</v>
          </cell>
          <cell r="Y457">
            <v>0</v>
          </cell>
          <cell r="Z457">
            <v>0</v>
          </cell>
          <cell r="AA457">
            <v>0</v>
          </cell>
          <cell r="AB457">
            <v>0</v>
          </cell>
          <cell r="AC457">
            <v>0</v>
          </cell>
          <cell r="AD457">
            <v>1.7891000000000001</v>
          </cell>
          <cell r="AE457">
            <v>1.8086</v>
          </cell>
          <cell r="AF457">
            <v>1.8235000000000001</v>
          </cell>
          <cell r="AG457">
            <v>1.8093000000000001</v>
          </cell>
          <cell r="AH457">
            <v>1.8139000000000001</v>
          </cell>
          <cell r="AI457">
            <v>-0.12510000000000021</v>
          </cell>
          <cell r="AJ457">
            <v>-0.13320000000000023</v>
          </cell>
          <cell r="AK457">
            <v>-0.12759999999999994</v>
          </cell>
          <cell r="AL457">
            <v>-0.1161999999999999</v>
          </cell>
          <cell r="AM457">
            <v>-0.11890000000000008</v>
          </cell>
          <cell r="AN457">
            <v>-0.11460000000000012</v>
          </cell>
          <cell r="AO457">
            <v>-4.3079999999999998</v>
          </cell>
          <cell r="AP457">
            <v>1.7891000000000001</v>
          </cell>
          <cell r="AQ457">
            <v>1.9499999999999962E-2</v>
          </cell>
          <cell r="AR457">
            <v>1.4900000000000083E-2</v>
          </cell>
          <cell r="AS457">
            <v>-1.4199999999999997E-2</v>
          </cell>
          <cell r="AT457">
            <v>4.5999999999999088E-3</v>
          </cell>
          <cell r="AU457">
            <v>-1.9390000000000003</v>
          </cell>
          <cell r="AV457">
            <v>-8.1000000000000238E-3</v>
          </cell>
          <cell r="AW457">
            <v>5.6000000000002775E-3</v>
          </cell>
          <cell r="AX457">
            <v>1.1400000000000052E-2</v>
          </cell>
          <cell r="AY457">
            <v>-2.7000000000001745E-3</v>
          </cell>
          <cell r="AZ457">
            <v>4.2999999999999523E-3</v>
          </cell>
          <cell r="BA457">
            <v>-4.1933999999999996</v>
          </cell>
          <cell r="BB457">
            <v>0.7508999999999999</v>
          </cell>
          <cell r="BC457">
            <v>0.38364999999999994</v>
          </cell>
          <cell r="BD457">
            <v>-0.51484300000000016</v>
          </cell>
          <cell r="BE457">
            <v>-0.89333100000000021</v>
          </cell>
          <cell r="BF457">
            <v>-0.18949999999999986</v>
          </cell>
          <cell r="BG457">
            <v>-1.4088310000000002</v>
          </cell>
          <cell r="BH457">
            <v>-1.1516189999999999</v>
          </cell>
          <cell r="BI457">
            <v>-0.89651900000000018</v>
          </cell>
          <cell r="BJ457">
            <v>-1.0138999999999998</v>
          </cell>
          <cell r="BK457">
            <v>-1.0183189999999995</v>
          </cell>
          <cell r="BL457">
            <v>0.4014300000000004</v>
          </cell>
          <cell r="BM457">
            <v>-0.33700887000000057</v>
          </cell>
          <cell r="BN457">
            <v>0.7508999999999999</v>
          </cell>
          <cell r="BO457">
            <v>-0.36724999999999997</v>
          </cell>
          <cell r="BP457">
            <v>-0.89849299999999999</v>
          </cell>
          <cell r="BQ457">
            <v>-0.37848800000000005</v>
          </cell>
          <cell r="BR457">
            <v>0.70383100000000021</v>
          </cell>
          <cell r="BS457">
            <v>-1.2193310000000004</v>
          </cell>
          <cell r="BT457">
            <v>0.25721200000000033</v>
          </cell>
          <cell r="BU457">
            <v>0.25509999999999983</v>
          </cell>
          <cell r="BV457">
            <v>-0.11738099999999975</v>
          </cell>
          <cell r="BW457">
            <v>-4.4189999999996316E-3</v>
          </cell>
          <cell r="BX457">
            <v>1.4197489999999999</v>
          </cell>
          <cell r="BY457">
            <v>-0.73843887000000086</v>
          </cell>
          <cell r="BZ457">
            <v>6.1400000000000024E-2</v>
          </cell>
          <cell r="CA457">
            <v>0.21880000000000005</v>
          </cell>
          <cell r="CB457">
            <v>0.37770000000000015</v>
          </cell>
          <cell r="CC457">
            <v>0.62659999999999993</v>
          </cell>
          <cell r="CD457">
            <v>-0.77020000000000011</v>
          </cell>
          <cell r="CE457">
            <v>-0.94406899999999994</v>
          </cell>
          <cell r="CF457">
            <v>-1.023822</v>
          </cell>
          <cell r="CG457">
            <v>-1.0881989999999999</v>
          </cell>
          <cell r="CH457">
            <v>-1.279758</v>
          </cell>
          <cell r="CI457">
            <v>-2.3482600000000002</v>
          </cell>
          <cell r="CJ457">
            <v>-4.092327</v>
          </cell>
          <cell r="CK457">
            <v>-5.1516349999999997</v>
          </cell>
          <cell r="CL457">
            <v>6.1400000000000024E-2</v>
          </cell>
          <cell r="CM457">
            <v>0.15739999999999993</v>
          </cell>
          <cell r="CN457">
            <v>0.15890000000000007</v>
          </cell>
          <cell r="CO457">
            <v>0.24889999999999987</v>
          </cell>
          <cell r="CP457">
            <v>-1.3968</v>
          </cell>
          <cell r="CQ457">
            <v>-0.17386899999999983</v>
          </cell>
          <cell r="CR457">
            <v>-7.9753000000000129E-2</v>
          </cell>
          <cell r="CS457">
            <v>-6.4376999999999768E-2</v>
          </cell>
          <cell r="CT457">
            <v>-0.19155900000000006</v>
          </cell>
          <cell r="CU457">
            <v>-1.0685020000000003</v>
          </cell>
          <cell r="CV457">
            <v>-1.7440669999999998</v>
          </cell>
          <cell r="CW457">
            <v>-1.0593079999999997</v>
          </cell>
          <cell r="CX457">
            <v>-2.8000000000000011E-2</v>
          </cell>
          <cell r="CY457">
            <v>-8.1440000000000068E-2</v>
          </cell>
          <cell r="CZ457">
            <v>-0.33960000000000007</v>
          </cell>
          <cell r="DA457">
            <v>-0.28330000000000016</v>
          </cell>
          <cell r="DB457">
            <v>-0.52250000000000019</v>
          </cell>
          <cell r="DC457">
            <v>-0.70870000000000022</v>
          </cell>
          <cell r="DD457">
            <v>-1.1880000000000002</v>
          </cell>
          <cell r="DE457">
            <v>-0.90789999999999949</v>
          </cell>
          <cell r="DF457">
            <v>-0.94459999999999977</v>
          </cell>
          <cell r="DG457">
            <v>-1.1470999999999996</v>
          </cell>
          <cell r="DH457">
            <v>-1.4567999999999997</v>
          </cell>
          <cell r="DI457">
            <v>-4.0257000000000005</v>
          </cell>
          <cell r="DJ457">
            <v>-2.8000000000000011E-2</v>
          </cell>
          <cell r="DK457">
            <v>-5.3440000000000057E-2</v>
          </cell>
          <cell r="DL457">
            <v>-0.25816</v>
          </cell>
          <cell r="DM457">
            <v>5.6299999999999892E-2</v>
          </cell>
          <cell r="DN457">
            <v>-0.23919999999999997</v>
          </cell>
          <cell r="DO457">
            <v>-0.18620000000000012</v>
          </cell>
          <cell r="DP457">
            <v>-0.47929999999999984</v>
          </cell>
          <cell r="DQ457">
            <v>0.28010000000000068</v>
          </cell>
          <cell r="DR457">
            <v>-3.6700000000000232E-2</v>
          </cell>
          <cell r="DS457">
            <v>-0.20250000000000001</v>
          </cell>
          <cell r="DT457">
            <v>-0.30969999999999992</v>
          </cell>
          <cell r="DU457">
            <v>-2.5689000000000006</v>
          </cell>
          <cell r="DV457">
            <v>0</v>
          </cell>
          <cell r="DW457">
            <v>0</v>
          </cell>
          <cell r="DX457">
            <v>0</v>
          </cell>
          <cell r="DY457">
            <v>0</v>
          </cell>
        </row>
        <row r="458">
          <cell r="A458" t="str">
            <v>CE-ALTRE-240</v>
          </cell>
          <cell r="B458" t="str">
            <v>CE</v>
          </cell>
          <cell r="C458" t="str">
            <v>ALTRE</v>
          </cell>
          <cell r="D458">
            <v>240</v>
          </cell>
          <cell r="E458" t="str">
            <v>RO % pre-IAS</v>
          </cell>
          <cell r="F458">
            <v>2.0588003380687883</v>
          </cell>
          <cell r="G458">
            <v>1.5228444982392735</v>
          </cell>
          <cell r="H458">
            <v>1.1934279604310758</v>
          </cell>
          <cell r="I458">
            <v>0.87730541257560035</v>
          </cell>
          <cell r="J458" t="e">
            <v>#DIV/0!</v>
          </cell>
          <cell r="K458" t="e">
            <v>#DIV/0!</v>
          </cell>
          <cell r="L458" t="e">
            <v>#DIV/0!</v>
          </cell>
          <cell r="M458" t="e">
            <v>#DIV/0!</v>
          </cell>
          <cell r="N458" t="e">
            <v>#DIV/0!</v>
          </cell>
          <cell r="O458" t="e">
            <v>#DIV/0!</v>
          </cell>
          <cell r="P458" t="e">
            <v>#DIV/0!</v>
          </cell>
          <cell r="Q458" t="e">
            <v>#DIV/0!</v>
          </cell>
          <cell r="R458">
            <v>2.0588003380687883</v>
          </cell>
          <cell r="S458">
            <v>-0.48027711183180377</v>
          </cell>
          <cell r="T458">
            <v>-0.11597090287663184</v>
          </cell>
          <cell r="U458">
            <v>0.34927862782197033</v>
          </cell>
          <cell r="V458">
            <v>0.87730541257560035</v>
          </cell>
          <cell r="W458" t="e">
            <v>#DIV/0!</v>
          </cell>
          <cell r="X458" t="e">
            <v>#DIV/0!</v>
          </cell>
          <cell r="Y458" t="e">
            <v>#DIV/0!</v>
          </cell>
          <cell r="Z458" t="e">
            <v>#DIV/0!</v>
          </cell>
          <cell r="AA458" t="e">
            <v>#DIV/0!</v>
          </cell>
          <cell r="AB458" t="e">
            <v>#DIV/0!</v>
          </cell>
          <cell r="AC458" t="e">
            <v>#DIV/0!</v>
          </cell>
          <cell r="AD458">
            <v>10.419918462434479</v>
          </cell>
          <cell r="AE458">
            <v>5.0308762169680117</v>
          </cell>
          <cell r="AF458">
            <v>3.3824893340753106</v>
          </cell>
          <cell r="AG458">
            <v>2.5248395199553446</v>
          </cell>
          <cell r="AH458">
            <v>1.992639789080523</v>
          </cell>
          <cell r="AI458">
            <v>-0.11828668683812427</v>
          </cell>
          <cell r="AJ458">
            <v>-0.10784551858149158</v>
          </cell>
          <cell r="AK458">
            <v>-9.1567994259059871E-2</v>
          </cell>
          <cell r="AL458">
            <v>-7.4382281398028355E-2</v>
          </cell>
          <cell r="AM458">
            <v>-6.7457165550890777E-2</v>
          </cell>
          <cell r="AN458">
            <v>-5.911482513153829E-2</v>
          </cell>
          <cell r="AO458">
            <v>-2.0523081320565955</v>
          </cell>
          <cell r="AP458">
            <v>10.419918462434479</v>
          </cell>
          <cell r="AQ458">
            <v>0.10383386581469628</v>
          </cell>
          <cell r="AR458">
            <v>8.2962138084632958E-2</v>
          </cell>
          <cell r="AS458">
            <v>-7.9999999999999988E-2</v>
          </cell>
          <cell r="AT458">
            <v>2.3748064016519924E-2</v>
          </cell>
          <cell r="AU458">
            <v>-13.163611676849978</v>
          </cell>
          <cell r="AV458">
            <v>-4.5633802816901547E-2</v>
          </cell>
          <cell r="AW458">
            <v>3.5353535353537087E-2</v>
          </cell>
          <cell r="AX458">
            <v>6.757557794902222E-2</v>
          </cell>
          <cell r="AY458">
            <v>-1.3473053892216445E-2</v>
          </cell>
          <cell r="AZ458">
            <v>2.4431818181817919E-2</v>
          </cell>
          <cell r="BA458">
            <v>-26.1271028037383</v>
          </cell>
          <cell r="BB458">
            <v>4.953166226912928</v>
          </cell>
          <cell r="BC458">
            <v>0.73034456501047007</v>
          </cell>
          <cell r="BD458">
            <v>-0.67520393442622972</v>
          </cell>
          <cell r="BE458">
            <v>-0.99225924691769429</v>
          </cell>
          <cell r="BF458">
            <v>-0.11719957944214228</v>
          </cell>
          <cell r="BG458">
            <v>-0.62412218136712017</v>
          </cell>
          <cell r="BH458">
            <v>-0.46490914316995302</v>
          </cell>
          <cell r="BI458">
            <v>-0.33326109421814487</v>
          </cell>
          <cell r="BJ458">
            <v>-0.27064758955741813</v>
          </cell>
          <cell r="BK458">
            <v>-0.14132566916448838</v>
          </cell>
          <cell r="BL458">
            <v>5.2726078676036042E-2</v>
          </cell>
          <cell r="BM458">
            <v>-4.3244952984862688E-2</v>
          </cell>
          <cell r="BN458">
            <v>4.953166226912928</v>
          </cell>
          <cell r="BO458">
            <v>-0.98274016590848268</v>
          </cell>
          <cell r="BP458">
            <v>-3.7879131534569987</v>
          </cell>
          <cell r="BQ458">
            <v>-2.7466473149492012</v>
          </cell>
          <cell r="BR458">
            <v>0.9821811331286634</v>
          </cell>
          <cell r="BS458">
            <v>-1.9040146783260472</v>
          </cell>
          <cell r="BT458">
            <v>1.1702944709351004</v>
          </cell>
          <cell r="BU458">
            <v>1.1973377891258632</v>
          </cell>
          <cell r="BV458">
            <v>-0.11114993466280301</v>
          </cell>
          <cell r="BW458">
            <v>-1.2774341929152936E-3</v>
          </cell>
          <cell r="BX458">
            <v>3.4795893358691452</v>
          </cell>
          <cell r="BY458">
            <v>-4.1133614264547118</v>
          </cell>
          <cell r="BZ458">
            <v>0.39384220654265567</v>
          </cell>
          <cell r="CA458">
            <v>0.70900842514582008</v>
          </cell>
          <cell r="CB458">
            <v>0.79835129993658871</v>
          </cell>
          <cell r="CC458">
            <v>1.0268764339560799</v>
          </cell>
          <cell r="CD458">
            <v>-0.99329378385349509</v>
          </cell>
          <cell r="CE458">
            <v>-1.0103932325725256</v>
          </cell>
          <cell r="CF458">
            <v>-0.93914752041212268</v>
          </cell>
          <cell r="CG458">
            <v>-0.9064887896672511</v>
          </cell>
          <cell r="CH458">
            <v>-0.95183404015416662</v>
          </cell>
          <cell r="CI458">
            <v>-4.5516589037298933</v>
          </cell>
          <cell r="CJ458">
            <v>1.7947763550531284</v>
          </cell>
          <cell r="CK458">
            <v>1.292310683264871</v>
          </cell>
          <cell r="CL458">
            <v>0.39384220654265567</v>
          </cell>
          <cell r="CM458">
            <v>1.0307793058284214</v>
          </cell>
          <cell r="CN458">
            <v>0.96595744680851081</v>
          </cell>
          <cell r="CO458">
            <v>1.8154631655725746</v>
          </cell>
          <cell r="CP458">
            <v>-8.4552058111380148</v>
          </cell>
          <cell r="CQ458">
            <v>-1.0938046528013676</v>
          </cell>
          <cell r="CR458">
            <v>-0.51188359659313476</v>
          </cell>
          <cell r="CS458">
            <v>-0.58368542259778144</v>
          </cell>
          <cell r="CT458">
            <v>-1.3296890943545532</v>
          </cell>
          <cell r="CU458">
            <v>1.2895191315524286</v>
          </cell>
          <cell r="CV458">
            <v>0.62376213544488723</v>
          </cell>
          <cell r="CW458">
            <v>0.62084240052559914</v>
          </cell>
          <cell r="CX458">
            <v>-5.6236192006427016E-2</v>
          </cell>
          <cell r="CY458">
            <v>-9.8238841978287181E-2</v>
          </cell>
          <cell r="CZ458">
            <v>-0.29636093899991284</v>
          </cell>
          <cell r="DA458">
            <v>-0.16169168426459687</v>
          </cell>
          <cell r="DB458">
            <v>-0.24156264447526593</v>
          </cell>
          <cell r="DC458">
            <v>-0.2835820895522389</v>
          </cell>
          <cell r="DD458">
            <v>-0.39934115432451517</v>
          </cell>
          <cell r="DE458">
            <v>-0.30746046259609178</v>
          </cell>
          <cell r="DF458">
            <v>-0.30367131743072073</v>
          </cell>
          <cell r="DG458">
            <v>-0.35147225541563243</v>
          </cell>
          <cell r="DH458">
            <v>-0.41649036537251977</v>
          </cell>
          <cell r="DI458">
            <v>-1.1104766633565046</v>
          </cell>
          <cell r="DJ458">
            <v>-5.6236192006427016E-2</v>
          </cell>
          <cell r="DK458">
            <v>-0.16140138930836626</v>
          </cell>
          <cell r="DL458">
            <v>-0.81464184285263497</v>
          </cell>
          <cell r="DM458">
            <v>9.2873639063015323E-2</v>
          </cell>
          <cell r="DN458">
            <v>-0.58213677293745458</v>
          </cell>
          <cell r="DO458">
            <v>-0.55400178518298149</v>
          </cell>
          <cell r="DP458">
            <v>-1.0073560319461956</v>
          </cell>
          <cell r="DQ458">
            <v>-12.73181818181833</v>
          </cell>
          <cell r="DR458">
            <v>-0.2327203551046309</v>
          </cell>
          <cell r="DS458">
            <v>-1.3226649248856936</v>
          </cell>
          <cell r="DT458">
            <v>-1.3229389149935935</v>
          </cell>
          <cell r="DU458">
            <v>-20.164050235478783</v>
          </cell>
        </row>
        <row r="459">
          <cell r="A459" t="str">
            <v>CE-ALTRE-250</v>
          </cell>
          <cell r="B459" t="str">
            <v>CE</v>
          </cell>
          <cell r="C459" t="str">
            <v>ALTRE</v>
          </cell>
          <cell r="D459">
            <v>250</v>
          </cell>
          <cell r="E459" t="str">
            <v>Poste Straordinarie</v>
          </cell>
          <cell r="F459">
            <v>0</v>
          </cell>
          <cell r="G459">
            <v>0</v>
          </cell>
          <cell r="H459">
            <v>0</v>
          </cell>
          <cell r="I459">
            <v>0</v>
          </cell>
          <cell r="R459">
            <v>0</v>
          </cell>
          <cell r="S459">
            <v>0</v>
          </cell>
          <cell r="T459">
            <v>0</v>
          </cell>
          <cell r="U459">
            <v>0</v>
          </cell>
          <cell r="V459">
            <v>0</v>
          </cell>
          <cell r="W459">
            <v>0</v>
          </cell>
          <cell r="X459">
            <v>0</v>
          </cell>
          <cell r="Y459">
            <v>0</v>
          </cell>
          <cell r="Z459">
            <v>0</v>
          </cell>
          <cell r="AA459">
            <v>0</v>
          </cell>
          <cell r="AB459">
            <v>0</v>
          </cell>
          <cell r="AC459">
            <v>0</v>
          </cell>
          <cell r="AD459">
            <v>0</v>
          </cell>
          <cell r="AE459">
            <v>0</v>
          </cell>
          <cell r="AF459">
            <v>-0.25</v>
          </cell>
          <cell r="AG459">
            <v>-0.5</v>
          </cell>
          <cell r="AH459">
            <v>-0.75</v>
          </cell>
          <cell r="AI459">
            <v>-1</v>
          </cell>
          <cell r="AJ459">
            <v>-1</v>
          </cell>
          <cell r="AK459">
            <v>-1</v>
          </cell>
          <cell r="AL459">
            <v>-1</v>
          </cell>
          <cell r="AM459">
            <v>-1</v>
          </cell>
          <cell r="AN459">
            <v>-1</v>
          </cell>
          <cell r="AO459">
            <v>-1</v>
          </cell>
          <cell r="AP459">
            <v>0</v>
          </cell>
          <cell r="AQ459">
            <v>0</v>
          </cell>
          <cell r="AR459">
            <v>-0.25</v>
          </cell>
          <cell r="AS459">
            <v>-0.25</v>
          </cell>
          <cell r="AT459">
            <v>-0.25</v>
          </cell>
          <cell r="AU459">
            <v>-0.25</v>
          </cell>
          <cell r="AV459">
            <v>0</v>
          </cell>
          <cell r="AW459">
            <v>0</v>
          </cell>
          <cell r="AX459">
            <v>0</v>
          </cell>
          <cell r="AY459">
            <v>0</v>
          </cell>
          <cell r="AZ459">
            <v>0</v>
          </cell>
          <cell r="BA459">
            <v>0</v>
          </cell>
          <cell r="BB459">
            <v>-1.0528</v>
          </cell>
          <cell r="BC459">
            <v>-1.0528420000000001</v>
          </cell>
          <cell r="BD459">
            <v>-1.0528599999999999</v>
          </cell>
          <cell r="BE459">
            <v>-1.052878</v>
          </cell>
          <cell r="BF459">
            <v>-1.0528999999999999</v>
          </cell>
          <cell r="BG459">
            <v>-1.0528999999999999</v>
          </cell>
          <cell r="BH459">
            <v>-1.052878</v>
          </cell>
          <cell r="BI459">
            <v>-1.052878</v>
          </cell>
          <cell r="BJ459">
            <v>-1.0528999999999999</v>
          </cell>
          <cell r="BK459">
            <v>-1.052878</v>
          </cell>
          <cell r="BL459">
            <v>-1.052878</v>
          </cell>
          <cell r="BM459">
            <v>-1.0528779999999998</v>
          </cell>
          <cell r="BN459">
            <v>-1.0528</v>
          </cell>
          <cell r="BO459">
            <v>-4.2000000000097515E-5</v>
          </cell>
          <cell r="BP459">
            <v>-1.7999999999851468E-5</v>
          </cell>
          <cell r="BQ459">
            <v>-1.8000000000073513E-5</v>
          </cell>
          <cell r="BR459">
            <v>-2.1999999999966491E-5</v>
          </cell>
          <cell r="BS459">
            <v>0</v>
          </cell>
          <cell r="BT459">
            <v>2.1999999999966491E-5</v>
          </cell>
          <cell r="BU459">
            <v>0</v>
          </cell>
          <cell r="BV459">
            <v>-2.1999999999966491E-5</v>
          </cell>
          <cell r="BW459">
            <v>2.1999999999966491E-5</v>
          </cell>
          <cell r="BX459">
            <v>0</v>
          </cell>
          <cell r="BY459">
            <v>0</v>
          </cell>
          <cell r="BZ459">
            <v>-0.33450000000000002</v>
          </cell>
          <cell r="CA459">
            <v>-0.66900000000000004</v>
          </cell>
          <cell r="CB459">
            <v>-1.0035000000000001</v>
          </cell>
          <cell r="CC459">
            <v>-1.3380000000000001</v>
          </cell>
          <cell r="CD459">
            <v>0</v>
          </cell>
          <cell r="CE459">
            <v>0</v>
          </cell>
          <cell r="CF459">
            <v>0</v>
          </cell>
          <cell r="CG459">
            <v>0</v>
          </cell>
          <cell r="CH459">
            <v>0</v>
          </cell>
          <cell r="CI459">
            <v>0</v>
          </cell>
          <cell r="CJ459">
            <v>0</v>
          </cell>
          <cell r="CK459">
            <v>0</v>
          </cell>
          <cell r="CL459">
            <v>-0.33450000000000002</v>
          </cell>
          <cell r="CM459">
            <v>-0.33450000000000002</v>
          </cell>
          <cell r="CN459">
            <v>-0.33450000000000002</v>
          </cell>
          <cell r="CO459">
            <v>-0.33450000000000002</v>
          </cell>
          <cell r="CP459">
            <v>1.3380000000000001</v>
          </cell>
          <cell r="CQ459">
            <v>0</v>
          </cell>
          <cell r="CR459">
            <v>0</v>
          </cell>
          <cell r="CS459">
            <v>0</v>
          </cell>
          <cell r="CT459">
            <v>0</v>
          </cell>
          <cell r="CU459">
            <v>0</v>
          </cell>
          <cell r="CV459">
            <v>0</v>
          </cell>
          <cell r="CW459">
            <v>0</v>
          </cell>
          <cell r="CX459">
            <v>-0.1</v>
          </cell>
          <cell r="CY459">
            <v>-0.2</v>
          </cell>
          <cell r="CZ459">
            <v>0.1043</v>
          </cell>
          <cell r="DA459">
            <v>-1.0200000000000001E-2</v>
          </cell>
          <cell r="DB459">
            <v>-0.12770000000000001</v>
          </cell>
          <cell r="DC459">
            <v>-0.2278</v>
          </cell>
          <cell r="DD459">
            <v>-0.32769999999999999</v>
          </cell>
          <cell r="DE459">
            <v>-2.6313</v>
          </cell>
          <cell r="DF459">
            <v>-2.9336000000000002</v>
          </cell>
          <cell r="DG459">
            <v>-3.5305999999999997</v>
          </cell>
          <cell r="DH459">
            <v>-4.7325999999999997</v>
          </cell>
          <cell r="DI459">
            <v>-5.5944000000000003</v>
          </cell>
          <cell r="DJ459">
            <v>-0.1</v>
          </cell>
          <cell r="DK459">
            <v>-0.1</v>
          </cell>
          <cell r="DL459">
            <v>0.30430000000000001</v>
          </cell>
          <cell r="DM459">
            <v>-0.1145</v>
          </cell>
          <cell r="DN459">
            <v>-0.11750000000000001</v>
          </cell>
          <cell r="DO459">
            <v>-0.10009999999999999</v>
          </cell>
          <cell r="DP459">
            <v>-9.9899999999999989E-2</v>
          </cell>
          <cell r="DQ459">
            <v>-2.3035999999999999</v>
          </cell>
          <cell r="DR459">
            <v>-0.30230000000000024</v>
          </cell>
          <cell r="DS459">
            <v>-0.59699999999999953</v>
          </cell>
          <cell r="DT459">
            <v>-1.202</v>
          </cell>
          <cell r="DU459">
            <v>-0.86180000000000057</v>
          </cell>
        </row>
        <row r="460">
          <cell r="A460" t="str">
            <v>CE-ALTRE-260</v>
          </cell>
          <cell r="B460" t="str">
            <v>CE</v>
          </cell>
          <cell r="C460" t="str">
            <v>ALTRE</v>
          </cell>
          <cell r="D460">
            <v>260</v>
          </cell>
          <cell r="E460" t="str">
            <v>Risultato Operativo</v>
          </cell>
          <cell r="F460">
            <v>1.7076040000000001</v>
          </cell>
          <cell r="G460">
            <v>1.6010213499999999</v>
          </cell>
          <cell r="H460">
            <v>1.5703477999999995</v>
          </cell>
          <cell r="I460">
            <v>1.8454988499999989</v>
          </cell>
          <cell r="J460">
            <v>0</v>
          </cell>
          <cell r="K460">
            <v>0</v>
          </cell>
          <cell r="L460">
            <v>0</v>
          </cell>
          <cell r="M460">
            <v>0</v>
          </cell>
          <cell r="N460">
            <v>0</v>
          </cell>
          <cell r="O460">
            <v>0</v>
          </cell>
          <cell r="P460">
            <v>0</v>
          </cell>
          <cell r="Q460">
            <v>0</v>
          </cell>
          <cell r="R460">
            <v>1.7076040000000001</v>
          </cell>
          <cell r="S460">
            <v>-0.10658264999999995</v>
          </cell>
          <cell r="T460">
            <v>-3.0673550000000417E-2</v>
          </cell>
          <cell r="U460">
            <v>0.27515104999999951</v>
          </cell>
          <cell r="V460">
            <v>-1.8454988499999989</v>
          </cell>
          <cell r="W460">
            <v>0</v>
          </cell>
          <cell r="X460">
            <v>0</v>
          </cell>
          <cell r="Y460">
            <v>0</v>
          </cell>
          <cell r="Z460">
            <v>0</v>
          </cell>
          <cell r="AA460">
            <v>0</v>
          </cell>
          <cell r="AB460">
            <v>0</v>
          </cell>
          <cell r="AC460">
            <v>0</v>
          </cell>
          <cell r="AD460">
            <v>1.7891000000000001</v>
          </cell>
          <cell r="AE460">
            <v>1.8086</v>
          </cell>
          <cell r="AF460">
            <v>1.5735000000000001</v>
          </cell>
          <cell r="AG460">
            <v>1.3093000000000001</v>
          </cell>
          <cell r="AH460">
            <v>1.0639000000000001</v>
          </cell>
          <cell r="AI460">
            <v>-1.1251000000000002</v>
          </cell>
          <cell r="AJ460">
            <v>-1.1332000000000002</v>
          </cell>
          <cell r="AK460">
            <v>-1.1275999999999999</v>
          </cell>
          <cell r="AL460">
            <v>-1.1161999999999999</v>
          </cell>
          <cell r="AM460">
            <v>-1.1189</v>
          </cell>
          <cell r="AN460">
            <v>-1.1146</v>
          </cell>
          <cell r="AO460">
            <v>-5.3079999999999998</v>
          </cell>
          <cell r="AP460">
            <v>1.7891000000000001</v>
          </cell>
          <cell r="AQ460">
            <v>1.9499999999999962E-2</v>
          </cell>
          <cell r="AR460">
            <v>-0.23509999999999992</v>
          </cell>
          <cell r="AS460">
            <v>-0.26419999999999999</v>
          </cell>
          <cell r="AT460">
            <v>-0.24540000000000009</v>
          </cell>
          <cell r="AU460">
            <v>-2.1890000000000001</v>
          </cell>
          <cell r="AV460">
            <v>-8.1000000000000238E-3</v>
          </cell>
          <cell r="AW460">
            <v>5.6000000000002775E-3</v>
          </cell>
          <cell r="AX460">
            <v>1.1400000000000052E-2</v>
          </cell>
          <cell r="AY460">
            <v>-2.7000000000001745E-3</v>
          </cell>
          <cell r="AZ460">
            <v>4.2999999999999523E-3</v>
          </cell>
          <cell r="BA460">
            <v>-4.1933999999999996</v>
          </cell>
          <cell r="BB460">
            <v>-0.30190000000000006</v>
          </cell>
          <cell r="BC460">
            <v>-0.66919200000000012</v>
          </cell>
          <cell r="BD460">
            <v>-1.5677030000000001</v>
          </cell>
          <cell r="BE460">
            <v>-1.9462090000000001</v>
          </cell>
          <cell r="BF460">
            <v>-1.2423999999999997</v>
          </cell>
          <cell r="BG460">
            <v>-2.4617310000000003</v>
          </cell>
          <cell r="BH460">
            <v>-2.2044969999999999</v>
          </cell>
          <cell r="BI460">
            <v>-1.9493970000000003</v>
          </cell>
          <cell r="BJ460">
            <v>-2.0667999999999997</v>
          </cell>
          <cell r="BK460">
            <v>-2.0711969999999997</v>
          </cell>
          <cell r="BL460">
            <v>-0.65144799999999958</v>
          </cell>
          <cell r="BM460">
            <v>-1.3898868700000002</v>
          </cell>
          <cell r="BN460">
            <v>-0.30190000000000006</v>
          </cell>
          <cell r="BO460">
            <v>-0.36729200000000006</v>
          </cell>
          <cell r="BP460">
            <v>-0.89851099999999984</v>
          </cell>
          <cell r="BQ460">
            <v>-0.37850600000000012</v>
          </cell>
          <cell r="BR460">
            <v>0.70380900000000024</v>
          </cell>
          <cell r="BS460">
            <v>-1.2193310000000004</v>
          </cell>
          <cell r="BT460">
            <v>0.2572340000000003</v>
          </cell>
          <cell r="BU460">
            <v>0.25509999999999983</v>
          </cell>
          <cell r="BV460">
            <v>-0.11740299999999972</v>
          </cell>
          <cell r="BW460">
            <v>-4.3969999999996651E-3</v>
          </cell>
          <cell r="BX460">
            <v>1.4197489999999999</v>
          </cell>
          <cell r="BY460">
            <v>-0.73843887000000086</v>
          </cell>
          <cell r="BZ460">
            <v>-0.27310000000000001</v>
          </cell>
          <cell r="CA460">
            <v>-0.45019999999999999</v>
          </cell>
          <cell r="CB460">
            <v>-0.62579999999999991</v>
          </cell>
          <cell r="CC460">
            <v>-0.71140000000000014</v>
          </cell>
          <cell r="CD460">
            <v>-0.77020000000000011</v>
          </cell>
          <cell r="CE460">
            <v>-0.94406899999999994</v>
          </cell>
          <cell r="CF460">
            <v>-1.023822</v>
          </cell>
          <cell r="CG460">
            <v>-1.0881989999999999</v>
          </cell>
          <cell r="CH460">
            <v>-1.279758</v>
          </cell>
          <cell r="CI460">
            <v>-2.3482600000000002</v>
          </cell>
          <cell r="CJ460">
            <v>-4.092327</v>
          </cell>
          <cell r="CK460">
            <v>-5.1516349999999997</v>
          </cell>
          <cell r="CL460">
            <v>-0.27310000000000001</v>
          </cell>
          <cell r="CM460">
            <v>-0.17710000000000009</v>
          </cell>
          <cell r="CN460">
            <v>-0.17559999999999995</v>
          </cell>
          <cell r="CO460">
            <v>-8.5600000000000148E-2</v>
          </cell>
          <cell r="CP460">
            <v>-5.8799999999999963E-2</v>
          </cell>
          <cell r="CQ460">
            <v>-0.17386899999999983</v>
          </cell>
          <cell r="CR460">
            <v>-7.9753000000000129E-2</v>
          </cell>
          <cell r="CS460">
            <v>-6.4376999999999768E-2</v>
          </cell>
          <cell r="CT460">
            <v>-0.19155900000000006</v>
          </cell>
          <cell r="CU460">
            <v>-1.0685020000000003</v>
          </cell>
          <cell r="CV460">
            <v>-1.7440669999999998</v>
          </cell>
          <cell r="CW460">
            <v>-1.0593079999999997</v>
          </cell>
          <cell r="CX460">
            <v>-0.128</v>
          </cell>
          <cell r="CY460">
            <v>-0.28144000000000008</v>
          </cell>
          <cell r="CZ460">
            <v>-0.23530000000000006</v>
          </cell>
          <cell r="DA460">
            <v>-0.29350000000000015</v>
          </cell>
          <cell r="DB460">
            <v>-0.65020000000000022</v>
          </cell>
          <cell r="DC460">
            <v>-0.93650000000000022</v>
          </cell>
          <cell r="DD460">
            <v>-1.5157000000000003</v>
          </cell>
          <cell r="DE460">
            <v>-3.5391999999999992</v>
          </cell>
          <cell r="DF460">
            <v>-3.8782000000000001</v>
          </cell>
          <cell r="DG460">
            <v>-4.6776999999999997</v>
          </cell>
          <cell r="DH460">
            <v>-6.1893999999999991</v>
          </cell>
          <cell r="DI460">
            <v>-9.6201000000000008</v>
          </cell>
          <cell r="DJ460">
            <v>-0.128</v>
          </cell>
          <cell r="DK460">
            <v>-0.15344000000000008</v>
          </cell>
          <cell r="DL460">
            <v>4.6140000000000014E-2</v>
          </cell>
          <cell r="DM460">
            <v>-5.8200000000000113E-2</v>
          </cell>
          <cell r="DN460">
            <v>-0.35669999999999996</v>
          </cell>
          <cell r="DO460">
            <v>-0.28630000000000011</v>
          </cell>
          <cell r="DP460">
            <v>-0.57919999999999983</v>
          </cell>
          <cell r="DQ460">
            <v>-2.0234999999999994</v>
          </cell>
          <cell r="DR460">
            <v>-0.33900000000000047</v>
          </cell>
          <cell r="DS460">
            <v>-0.79949999999999954</v>
          </cell>
          <cell r="DT460">
            <v>-1.5116999999999998</v>
          </cell>
          <cell r="DU460">
            <v>-3.4307000000000012</v>
          </cell>
        </row>
        <row r="461">
          <cell r="A461" t="str">
            <v>CE-ALTRE-270</v>
          </cell>
          <cell r="B461" t="str">
            <v>CE</v>
          </cell>
          <cell r="C461" t="str">
            <v>ALTRE</v>
          </cell>
          <cell r="D461">
            <v>270</v>
          </cell>
          <cell r="E461" t="str">
            <v>RO%</v>
          </cell>
          <cell r="F461">
            <v>2.0588003380687883</v>
          </cell>
          <cell r="G461">
            <v>1.5228444982392735</v>
          </cell>
          <cell r="H461">
            <v>1.1934279604310758</v>
          </cell>
          <cell r="I461">
            <v>0.87730541257560035</v>
          </cell>
          <cell r="J461" t="e">
            <v>#DIV/0!</v>
          </cell>
          <cell r="K461" t="e">
            <v>#DIV/0!</v>
          </cell>
          <cell r="L461" t="e">
            <v>#DIV/0!</v>
          </cell>
          <cell r="M461" t="e">
            <v>#DIV/0!</v>
          </cell>
          <cell r="N461" t="e">
            <v>#DIV/0!</v>
          </cell>
          <cell r="O461" t="e">
            <v>#DIV/0!</v>
          </cell>
          <cell r="P461" t="e">
            <v>#DIV/0!</v>
          </cell>
          <cell r="Q461" t="e">
            <v>#DIV/0!</v>
          </cell>
          <cell r="R461">
            <v>2.0588003380687883</v>
          </cell>
          <cell r="S461">
            <v>-0.48027711183180377</v>
          </cell>
          <cell r="T461">
            <v>-0.11597090287663184</v>
          </cell>
          <cell r="U461">
            <v>0.34927862782197033</v>
          </cell>
          <cell r="V461">
            <v>0.87730541257560035</v>
          </cell>
          <cell r="W461" t="e">
            <v>#DIV/0!</v>
          </cell>
          <cell r="X461" t="e">
            <v>#DIV/0!</v>
          </cell>
          <cell r="Y461" t="e">
            <v>#DIV/0!</v>
          </cell>
          <cell r="Z461" t="e">
            <v>#DIV/0!</v>
          </cell>
          <cell r="AA461" t="e">
            <v>#DIV/0!</v>
          </cell>
          <cell r="AB461" t="e">
            <v>#DIV/0!</v>
          </cell>
          <cell r="AC461" t="e">
            <v>#DIV/0!</v>
          </cell>
          <cell r="AD461">
            <v>10.419918462434479</v>
          </cell>
          <cell r="AE461">
            <v>5.0308762169680117</v>
          </cell>
          <cell r="AF461">
            <v>2.9187534780189206</v>
          </cell>
          <cell r="AG461">
            <v>1.827100195367011</v>
          </cell>
          <cell r="AH461">
            <v>1.1687355816763705</v>
          </cell>
          <cell r="AI461">
            <v>-1.0638237518910745</v>
          </cell>
          <cell r="AJ461">
            <v>-0.91749655898307858</v>
          </cell>
          <cell r="AK461">
            <v>-0.80918550412630064</v>
          </cell>
          <cell r="AL461">
            <v>-0.71450518499551907</v>
          </cell>
          <cell r="AM461">
            <v>-0.63480086236241917</v>
          </cell>
          <cell r="AN461">
            <v>-0.57495099556380902</v>
          </cell>
          <cell r="AO461">
            <v>-2.5287027773807824</v>
          </cell>
          <cell r="AP461">
            <v>10.419918462434479</v>
          </cell>
          <cell r="AQ461">
            <v>0.10383386581469628</v>
          </cell>
          <cell r="AR461">
            <v>-1.309020044543429</v>
          </cell>
          <cell r="AS461">
            <v>-1.4884507042253521</v>
          </cell>
          <cell r="AT461">
            <v>-1.2669075890552406</v>
          </cell>
          <cell r="AU461">
            <v>-14.860828241683652</v>
          </cell>
          <cell r="AV461">
            <v>-4.5633802816901547E-2</v>
          </cell>
          <cell r="AW461">
            <v>3.5353535353537087E-2</v>
          </cell>
          <cell r="AX461">
            <v>6.757557794902222E-2</v>
          </cell>
          <cell r="AY461">
            <v>-1.3473053892216445E-2</v>
          </cell>
          <cell r="AZ461">
            <v>2.4431818181817919E-2</v>
          </cell>
          <cell r="BA461">
            <v>-26.1271028037383</v>
          </cell>
          <cell r="BB461">
            <v>-1.9914248021108181</v>
          </cell>
          <cell r="BC461">
            <v>-1.2739234723015422</v>
          </cell>
          <cell r="BD461">
            <v>-2.0560039344262298</v>
          </cell>
          <cell r="BE461">
            <v>-2.1617338664889481</v>
          </cell>
          <cell r="BF461">
            <v>-0.76838394458531745</v>
          </cell>
          <cell r="BG461">
            <v>-1.0905643910866967</v>
          </cell>
          <cell r="BH461">
            <v>-0.88995649723626646</v>
          </cell>
          <cell r="BI461">
            <v>-0.72464518575241443</v>
          </cell>
          <cell r="BJ461">
            <v>-0.55170572847151778</v>
          </cell>
          <cell r="BK461">
            <v>-0.28744755032212987</v>
          </cell>
          <cell r="BL461">
            <v>-8.5564851907795308E-2</v>
          </cell>
          <cell r="BM461">
            <v>-0.17835017917311158</v>
          </cell>
          <cell r="BN461">
            <v>-1.9914248021108181</v>
          </cell>
          <cell r="BO461">
            <v>-0.98285255552582307</v>
          </cell>
          <cell r="BP461">
            <v>-3.7879890387858346</v>
          </cell>
          <cell r="BQ461">
            <v>-2.7467779390420901</v>
          </cell>
          <cell r="BR461">
            <v>0.98215043259838153</v>
          </cell>
          <cell r="BS461">
            <v>-1.9040146783260472</v>
          </cell>
          <cell r="BT461">
            <v>1.1703945692134099</v>
          </cell>
          <cell r="BU461">
            <v>1.1973377891258632</v>
          </cell>
          <cell r="BV461">
            <v>-0.11117076681249144</v>
          </cell>
          <cell r="BW461">
            <v>-1.2710744843287139E-3</v>
          </cell>
          <cell r="BX461">
            <v>3.4795893358691452</v>
          </cell>
          <cell r="BY461">
            <v>-4.1133614264547118</v>
          </cell>
          <cell r="BZ461">
            <v>-1.7517639512508016</v>
          </cell>
          <cell r="CA461">
            <v>-1.458846403110823</v>
          </cell>
          <cell r="CB461">
            <v>-1.3227647431832592</v>
          </cell>
          <cell r="CC461">
            <v>-1.1658472631923962</v>
          </cell>
          <cell r="CD461">
            <v>-0.99329378385349509</v>
          </cell>
          <cell r="CE461">
            <v>-1.0103932325725256</v>
          </cell>
          <cell r="CF461">
            <v>-0.93914752041212268</v>
          </cell>
          <cell r="CG461">
            <v>-0.9064887896672511</v>
          </cell>
          <cell r="CH461">
            <v>-0.95183404015416662</v>
          </cell>
          <cell r="CI461">
            <v>-4.5516589037298933</v>
          </cell>
          <cell r="CJ461">
            <v>1.7947763550531284</v>
          </cell>
          <cell r="CK461">
            <v>1.292310683264871</v>
          </cell>
          <cell r="CL461">
            <v>-1.7517639512508016</v>
          </cell>
          <cell r="CM461">
            <v>-1.1597904387688285</v>
          </cell>
          <cell r="CN461">
            <v>-1.0674772036474158</v>
          </cell>
          <cell r="CO461">
            <v>-0.62436177972283136</v>
          </cell>
          <cell r="CP461">
            <v>-0.35593220338983028</v>
          </cell>
          <cell r="CQ461">
            <v>-1.0938046528013676</v>
          </cell>
          <cell r="CR461">
            <v>-0.51188359659313476</v>
          </cell>
          <cell r="CS461">
            <v>-0.58368542259778144</v>
          </cell>
          <cell r="CT461">
            <v>-1.3296890943545532</v>
          </cell>
          <cell r="CU461">
            <v>1.2895191315524286</v>
          </cell>
          <cell r="CV461">
            <v>0.62376213544488723</v>
          </cell>
          <cell r="CW461">
            <v>0.62084240052559914</v>
          </cell>
          <cell r="CX461">
            <v>-0.25707973488652341</v>
          </cell>
          <cell r="CY461">
            <v>-0.33949336550060327</v>
          </cell>
          <cell r="CZ461">
            <v>-0.20534078017279001</v>
          </cell>
          <cell r="DA461">
            <v>-0.16751326979053716</v>
          </cell>
          <cell r="DB461">
            <v>-0.30060101710587162</v>
          </cell>
          <cell r="DC461">
            <v>-0.37473490456564373</v>
          </cell>
          <cell r="DD461">
            <v>-0.50949611751655532</v>
          </cell>
          <cell r="DE461">
            <v>-1.1985505773984892</v>
          </cell>
          <cell r="DF461">
            <v>-1.2467691120684115</v>
          </cell>
          <cell r="DG461">
            <v>-1.4332506051414038</v>
          </cell>
          <cell r="DH461">
            <v>-1.7695122648521926</v>
          </cell>
          <cell r="DI461">
            <v>-2.6536742800397222</v>
          </cell>
          <cell r="DJ461">
            <v>-0.25707973488652341</v>
          </cell>
          <cell r="DK461">
            <v>-0.46342494714587767</v>
          </cell>
          <cell r="DL461">
            <v>0.14559798043546868</v>
          </cell>
          <cell r="DM461">
            <v>-9.6007918178819041E-2</v>
          </cell>
          <cell r="DN461">
            <v>-0.86809442686785132</v>
          </cell>
          <cell r="DO461">
            <v>-0.85182981255578716</v>
          </cell>
          <cell r="DP461">
            <v>-1.2173182009247578</v>
          </cell>
          <cell r="DQ461">
            <v>91.977272727273544</v>
          </cell>
          <cell r="DR461">
            <v>-2.1496512365250542</v>
          </cell>
          <cell r="DS461">
            <v>-5.2220770738079576</v>
          </cell>
          <cell r="DT461">
            <v>-6.4574967962409291</v>
          </cell>
          <cell r="DU461">
            <v>-26.928571428571399</v>
          </cell>
        </row>
        <row r="462">
          <cell r="A462" t="str">
            <v>CE-GRTEIT-100</v>
          </cell>
          <cell r="B462" t="str">
            <v>CE</v>
          </cell>
          <cell r="C462" t="str">
            <v>GRTEIT</v>
          </cell>
          <cell r="D462">
            <v>100</v>
          </cell>
          <cell r="E462" t="str">
            <v>Valore della Produzione</v>
          </cell>
          <cell r="F462">
            <v>28.036579</v>
          </cell>
          <cell r="G462">
            <v>58.257215570000021</v>
          </cell>
          <cell r="H462">
            <v>88.247684860000021</v>
          </cell>
          <cell r="I462">
            <v>115.71594283</v>
          </cell>
          <cell r="R462">
            <v>28.036579</v>
          </cell>
          <cell r="S462">
            <v>30.220636570000021</v>
          </cell>
          <cell r="T462">
            <v>29.99046929</v>
          </cell>
          <cell r="U462">
            <v>27.468257969999982</v>
          </cell>
          <cell r="V462">
            <v>-115.71594283</v>
          </cell>
          <cell r="W462">
            <v>0</v>
          </cell>
          <cell r="X462">
            <v>0</v>
          </cell>
          <cell r="Y462">
            <v>0</v>
          </cell>
          <cell r="Z462">
            <v>0</v>
          </cell>
          <cell r="AA462">
            <v>0</v>
          </cell>
          <cell r="AB462">
            <v>0</v>
          </cell>
          <cell r="AC462">
            <v>0</v>
          </cell>
          <cell r="AD462">
            <v>28.5746</v>
          </cell>
          <cell r="AE462">
            <v>57.411000000000001</v>
          </cell>
          <cell r="AF462">
            <v>87.807699999999997</v>
          </cell>
          <cell r="AG462">
            <v>119.3608</v>
          </cell>
          <cell r="AH462">
            <v>152.5993</v>
          </cell>
          <cell r="AI462">
            <v>186.50579999999999</v>
          </cell>
          <cell r="AJ462">
            <v>219.66890000000001</v>
          </cell>
          <cell r="AK462">
            <v>241.96199999999999</v>
          </cell>
          <cell r="AL462">
            <v>275.1755</v>
          </cell>
          <cell r="AM462">
            <v>309.71249999999998</v>
          </cell>
          <cell r="AN462">
            <v>341.75479999999999</v>
          </cell>
          <cell r="AO462">
            <v>372.13209999999998</v>
          </cell>
          <cell r="AP462">
            <v>28.5746</v>
          </cell>
          <cell r="AQ462">
            <v>28.836400000000001</v>
          </cell>
          <cell r="AR462">
            <v>30.396699999999996</v>
          </cell>
          <cell r="AS462">
            <v>31.553100000000001</v>
          </cell>
          <cell r="AT462">
            <v>33.238500000000002</v>
          </cell>
          <cell r="AU462">
            <v>33.906499999999994</v>
          </cell>
          <cell r="AV462">
            <v>33.163100000000014</v>
          </cell>
          <cell r="AW462">
            <v>22.293099999999981</v>
          </cell>
          <cell r="AX462">
            <v>33.21350000000001</v>
          </cell>
          <cell r="AY462">
            <v>34.536999999999978</v>
          </cell>
          <cell r="AZ462">
            <v>32.042300000000012</v>
          </cell>
          <cell r="BA462">
            <v>30.377299999999991</v>
          </cell>
          <cell r="BB462">
            <v>27.651</v>
          </cell>
          <cell r="BC462">
            <v>55.971600000000002</v>
          </cell>
          <cell r="BD462">
            <v>87.387</v>
          </cell>
          <cell r="BE462">
            <v>117.3378</v>
          </cell>
          <cell r="BF462">
            <v>152.05199999999999</v>
          </cell>
          <cell r="BG462">
            <v>185.9203</v>
          </cell>
          <cell r="BH462">
            <v>219.505087</v>
          </cell>
          <cell r="BI462">
            <v>242.534581</v>
          </cell>
          <cell r="BJ462">
            <v>270.9975</v>
          </cell>
          <cell r="BK462">
            <v>303.84351099999998</v>
          </cell>
          <cell r="BL462">
            <v>333.78519999999997</v>
          </cell>
          <cell r="BM462">
            <v>360.14722558000039</v>
          </cell>
          <cell r="BN462">
            <v>27.651</v>
          </cell>
          <cell r="BO462">
            <v>28.320600000000002</v>
          </cell>
          <cell r="BP462">
            <v>31.415399999999998</v>
          </cell>
          <cell r="BQ462">
            <v>29.950800000000001</v>
          </cell>
          <cell r="BR462">
            <v>34.714199999999991</v>
          </cell>
          <cell r="BS462">
            <v>33.868300000000005</v>
          </cell>
          <cell r="BT462">
            <v>33.584787000000006</v>
          </cell>
          <cell r="BU462">
            <v>23.029494</v>
          </cell>
          <cell r="BV462">
            <v>28.462918999999999</v>
          </cell>
          <cell r="BW462">
            <v>32.846010999999976</v>
          </cell>
          <cell r="BX462">
            <v>29.941688999999997</v>
          </cell>
          <cell r="BY462">
            <v>26.36202558000042</v>
          </cell>
          <cell r="BZ462">
            <v>26.408899999999999</v>
          </cell>
          <cell r="CA462">
            <v>52.317399999999999</v>
          </cell>
          <cell r="CB462">
            <v>80.707300000000004</v>
          </cell>
          <cell r="CC462">
            <v>106.6695</v>
          </cell>
          <cell r="CD462">
            <v>137.30000000000001</v>
          </cell>
          <cell r="CE462">
            <v>167.322271</v>
          </cell>
          <cell r="CF462">
            <v>196.460205</v>
          </cell>
          <cell r="CG462">
            <v>216.48441500000001</v>
          </cell>
          <cell r="CH462">
            <v>246.082855</v>
          </cell>
          <cell r="CI462">
            <v>279.38895300000001</v>
          </cell>
          <cell r="CJ462">
            <v>312.02259800000002</v>
          </cell>
          <cell r="CK462">
            <v>340.46901500000001</v>
          </cell>
          <cell r="CL462">
            <v>26.408899999999999</v>
          </cell>
          <cell r="CM462">
            <v>25.9085</v>
          </cell>
          <cell r="CN462">
            <v>28.389900000000004</v>
          </cell>
          <cell r="CO462">
            <v>25.962199999999996</v>
          </cell>
          <cell r="CP462">
            <v>30.630500000000012</v>
          </cell>
          <cell r="CQ462">
            <v>30.022270999999989</v>
          </cell>
          <cell r="CR462">
            <v>29.137934000000001</v>
          </cell>
          <cell r="CS462">
            <v>20.024210000000011</v>
          </cell>
          <cell r="CT462">
            <v>29.598439999999982</v>
          </cell>
          <cell r="CU462">
            <v>33.30609800000002</v>
          </cell>
          <cell r="CV462">
            <v>32.633645000000001</v>
          </cell>
          <cell r="CW462">
            <v>28.446416999999997</v>
          </cell>
          <cell r="CX462">
            <v>26.968775000000001</v>
          </cell>
          <cell r="CY462">
            <v>55.431055000000001</v>
          </cell>
          <cell r="CZ462">
            <v>84.241180999999997</v>
          </cell>
          <cell r="DA462">
            <v>109.236076</v>
          </cell>
          <cell r="DB462">
            <v>139.70246400000002</v>
          </cell>
          <cell r="DC462">
            <v>168.66810799999999</v>
          </cell>
          <cell r="DD462">
            <v>196.97674799999999</v>
          </cell>
          <cell r="DE462">
            <v>216.68534799999998</v>
          </cell>
          <cell r="DF462">
            <v>245.28434799999997</v>
          </cell>
          <cell r="DG462">
            <v>277.16974799999997</v>
          </cell>
          <cell r="DH462">
            <v>308.70274799999999</v>
          </cell>
          <cell r="DI462">
            <v>339.81774799999999</v>
          </cell>
          <cell r="DJ462">
            <v>26.968775000000001</v>
          </cell>
          <cell r="DK462">
            <v>28.46228</v>
          </cell>
          <cell r="DL462">
            <v>28.810125999999997</v>
          </cell>
          <cell r="DM462">
            <v>24.994895</v>
          </cell>
          <cell r="DN462">
            <v>30.466388000000023</v>
          </cell>
          <cell r="DO462">
            <v>28.965643999999969</v>
          </cell>
          <cell r="DP462">
            <v>28.308639999999997</v>
          </cell>
          <cell r="DQ462">
            <v>19.70859999999999</v>
          </cell>
          <cell r="DR462">
            <v>28.59899999999999</v>
          </cell>
          <cell r="DS462">
            <v>31.885400000000004</v>
          </cell>
          <cell r="DT462">
            <v>31.533000000000015</v>
          </cell>
          <cell r="DU462">
            <v>31.115000000000009</v>
          </cell>
        </row>
        <row r="463">
          <cell r="A463" t="str">
            <v>CE-GRTEIT-110</v>
          </cell>
          <cell r="B463" t="str">
            <v>CE</v>
          </cell>
          <cell r="C463" t="str">
            <v>GRTEIT</v>
          </cell>
          <cell r="D463">
            <v>110</v>
          </cell>
          <cell r="E463" t="str">
            <v>Costi Diretti</v>
          </cell>
          <cell r="F463">
            <v>-21.875782999999998</v>
          </cell>
          <cell r="G463">
            <v>-45.461614580000003</v>
          </cell>
          <cell r="H463">
            <v>-67.080961100000025</v>
          </cell>
          <cell r="I463">
            <v>-88.689612090000011</v>
          </cell>
          <cell r="R463">
            <v>-21.875782999999998</v>
          </cell>
          <cell r="S463">
            <v>-23.585831580000004</v>
          </cell>
          <cell r="T463">
            <v>-21.619346520000022</v>
          </cell>
          <cell r="U463">
            <v>-21.608650989999987</v>
          </cell>
          <cell r="V463">
            <v>88.689612090000011</v>
          </cell>
          <cell r="W463">
            <v>0</v>
          </cell>
          <cell r="X463">
            <v>0</v>
          </cell>
          <cell r="Y463">
            <v>0</v>
          </cell>
          <cell r="Z463">
            <v>0</v>
          </cell>
          <cell r="AA463">
            <v>0</v>
          </cell>
          <cell r="AB463">
            <v>0</v>
          </cell>
          <cell r="AC463">
            <v>0</v>
          </cell>
          <cell r="AD463">
            <v>-22.627300000000002</v>
          </cell>
          <cell r="AE463">
            <v>-44.9664</v>
          </cell>
          <cell r="AF463">
            <v>-68.704100000000011</v>
          </cell>
          <cell r="AG463">
            <v>-92.918899999999994</v>
          </cell>
          <cell r="AH463">
            <v>-118.4037</v>
          </cell>
          <cell r="AI463">
            <v>-144.6199</v>
          </cell>
          <cell r="AJ463">
            <v>-169.96799999999999</v>
          </cell>
          <cell r="AK463">
            <v>-187.75759999999997</v>
          </cell>
          <cell r="AL463">
            <v>-213.18140000000002</v>
          </cell>
          <cell r="AM463">
            <v>-239.38720000000001</v>
          </cell>
          <cell r="AN463">
            <v>-264.12440000000004</v>
          </cell>
          <cell r="AO463">
            <v>-287.36220000000003</v>
          </cell>
          <cell r="AP463">
            <v>-22.627300000000002</v>
          </cell>
          <cell r="AQ463">
            <v>-22.339099999999998</v>
          </cell>
          <cell r="AR463">
            <v>-23.737700000000011</v>
          </cell>
          <cell r="AS463">
            <v>-24.214799999999983</v>
          </cell>
          <cell r="AT463">
            <v>-25.484800000000007</v>
          </cell>
          <cell r="AU463">
            <v>-26.216200000000001</v>
          </cell>
          <cell r="AV463">
            <v>-25.348099999999988</v>
          </cell>
          <cell r="AW463">
            <v>-17.789599999999979</v>
          </cell>
          <cell r="AX463">
            <v>-25.423800000000057</v>
          </cell>
          <cell r="AY463">
            <v>-26.205799999999982</v>
          </cell>
          <cell r="AZ463">
            <v>-24.73720000000003</v>
          </cell>
          <cell r="BA463">
            <v>-23.237799999999993</v>
          </cell>
          <cell r="BB463">
            <v>-20.0456</v>
          </cell>
          <cell r="BC463">
            <v>-41.345037000000005</v>
          </cell>
          <cell r="BD463">
            <v>-64.923599999999993</v>
          </cell>
          <cell r="BE463">
            <v>-86.644100000000009</v>
          </cell>
          <cell r="BF463">
            <v>-112.71709999999999</v>
          </cell>
          <cell r="BG463">
            <v>-139.01249999999999</v>
          </cell>
          <cell r="BH463">
            <v>-164.77749499999999</v>
          </cell>
          <cell r="BI463">
            <v>-182.28050099999999</v>
          </cell>
          <cell r="BJ463">
            <v>-205.85419999999999</v>
          </cell>
          <cell r="BK463">
            <v>-232.38625999999999</v>
          </cell>
          <cell r="BL463">
            <v>-256.58050000000003</v>
          </cell>
          <cell r="BM463">
            <v>-279.70557862000004</v>
          </cell>
          <cell r="BN463">
            <v>-20.0456</v>
          </cell>
          <cell r="BO463">
            <v>-21.299437000000005</v>
          </cell>
          <cell r="BP463">
            <v>-23.578562999999988</v>
          </cell>
          <cell r="BQ463">
            <v>-21.720500000000015</v>
          </cell>
          <cell r="BR463">
            <v>-26.072999999999979</v>
          </cell>
          <cell r="BS463">
            <v>-26.295400000000001</v>
          </cell>
          <cell r="BT463">
            <v>-25.764994999999999</v>
          </cell>
          <cell r="BU463">
            <v>-17.503005999999999</v>
          </cell>
          <cell r="BV463">
            <v>-23.573699000000005</v>
          </cell>
          <cell r="BW463">
            <v>-26.532060000000001</v>
          </cell>
          <cell r="BX463">
            <v>-24.194240000000036</v>
          </cell>
          <cell r="BY463">
            <v>-23.125078620000011</v>
          </cell>
          <cell r="BZ463">
            <v>-20.3094</v>
          </cell>
          <cell r="CA463">
            <v>-40.511200000000002</v>
          </cell>
          <cell r="CB463">
            <v>-62.566299999999998</v>
          </cell>
          <cell r="CC463">
            <v>-81.256</v>
          </cell>
          <cell r="CD463">
            <v>-104.4033</v>
          </cell>
          <cell r="CE463">
            <v>-127.358358</v>
          </cell>
          <cell r="CF463">
            <v>-149.668373</v>
          </cell>
          <cell r="CG463">
            <v>-164.93779000000001</v>
          </cell>
          <cell r="CH463">
            <v>-187.78339399999999</v>
          </cell>
          <cell r="CI463">
            <v>-212.97636900000001</v>
          </cell>
          <cell r="CJ463">
            <v>-238.040955</v>
          </cell>
          <cell r="CK463">
            <v>-261.01205099999999</v>
          </cell>
          <cell r="CL463">
            <v>-20.3094</v>
          </cell>
          <cell r="CM463">
            <v>-20.201800000000002</v>
          </cell>
          <cell r="CN463">
            <v>-22.055099999999996</v>
          </cell>
          <cell r="CO463">
            <v>-18.689700000000002</v>
          </cell>
          <cell r="CP463">
            <v>-23.147300000000001</v>
          </cell>
          <cell r="CQ463">
            <v>-22.955057999999994</v>
          </cell>
          <cell r="CR463">
            <v>-22.310015000000007</v>
          </cell>
          <cell r="CS463">
            <v>-15.269417000000004</v>
          </cell>
          <cell r="CT463">
            <v>-22.84560399999998</v>
          </cell>
          <cell r="CU463">
            <v>-25.192975000000018</v>
          </cell>
          <cell r="CV463">
            <v>-25.064585999999991</v>
          </cell>
          <cell r="CW463">
            <v>-22.971095999999989</v>
          </cell>
          <cell r="CX463">
            <v>-21.340017</v>
          </cell>
          <cell r="CY463">
            <v>-43.868441000000004</v>
          </cell>
          <cell r="CZ463">
            <v>-66.435257000000007</v>
          </cell>
          <cell r="DA463">
            <v>-86.200747000000007</v>
          </cell>
          <cell r="DB463">
            <v>-110.16221399999999</v>
          </cell>
          <cell r="DC463">
            <v>-130.60377399999999</v>
          </cell>
          <cell r="DD463">
            <v>-153.25819799999999</v>
          </cell>
          <cell r="DE463">
            <v>-168.42596500000002</v>
          </cell>
          <cell r="DF463">
            <v>-190.93503200000001</v>
          </cell>
          <cell r="DG463">
            <v>-215.814199</v>
          </cell>
          <cell r="DH463">
            <v>-240.539466</v>
          </cell>
          <cell r="DI463">
            <v>-263.37573299999997</v>
          </cell>
          <cell r="DJ463">
            <v>-21.340017</v>
          </cell>
          <cell r="DK463">
            <v>-22.528424000000005</v>
          </cell>
          <cell r="DL463">
            <v>-22.566816000000003</v>
          </cell>
          <cell r="DM463">
            <v>-19.76549</v>
          </cell>
          <cell r="DN463">
            <v>-23.961466999999985</v>
          </cell>
          <cell r="DO463">
            <v>-20.441559999999996</v>
          </cell>
          <cell r="DP463">
            <v>-22.654424000000006</v>
          </cell>
          <cell r="DQ463">
            <v>-15.167767000000026</v>
          </cell>
          <cell r="DR463">
            <v>-22.509066999999988</v>
          </cell>
          <cell r="DS463">
            <v>-24.879166999999995</v>
          </cell>
          <cell r="DT463">
            <v>-24.725267000000002</v>
          </cell>
          <cell r="DU463">
            <v>-22.836266999999964</v>
          </cell>
        </row>
        <row r="464">
          <cell r="A464" t="str">
            <v>CE-GRTEIT-120</v>
          </cell>
          <cell r="B464" t="str">
            <v>CE</v>
          </cell>
          <cell r="C464" t="str">
            <v>GRTEIT</v>
          </cell>
          <cell r="D464">
            <v>120</v>
          </cell>
          <cell r="E464" t="str">
            <v>Margine Diretto</v>
          </cell>
          <cell r="F464">
            <v>6.1607960000000013</v>
          </cell>
          <cell r="G464">
            <v>12.795600990000018</v>
          </cell>
          <cell r="H464">
            <v>21.166723759999996</v>
          </cell>
          <cell r="I464">
            <v>27.026330739999992</v>
          </cell>
          <cell r="J464">
            <v>0</v>
          </cell>
          <cell r="K464">
            <v>0</v>
          </cell>
          <cell r="L464">
            <v>0</v>
          </cell>
          <cell r="M464">
            <v>0</v>
          </cell>
          <cell r="N464">
            <v>0</v>
          </cell>
          <cell r="O464">
            <v>0</v>
          </cell>
          <cell r="P464">
            <v>0</v>
          </cell>
          <cell r="Q464">
            <v>0</v>
          </cell>
          <cell r="R464">
            <v>6.1607960000000013</v>
          </cell>
          <cell r="S464">
            <v>6.634804990000017</v>
          </cell>
          <cell r="T464">
            <v>8.3711227699999782</v>
          </cell>
          <cell r="U464">
            <v>5.8596069799999952</v>
          </cell>
          <cell r="V464">
            <v>-27.026330739999992</v>
          </cell>
          <cell r="W464">
            <v>0</v>
          </cell>
          <cell r="X464">
            <v>0</v>
          </cell>
          <cell r="Y464">
            <v>0</v>
          </cell>
          <cell r="Z464">
            <v>0</v>
          </cell>
          <cell r="AA464">
            <v>0</v>
          </cell>
          <cell r="AB464">
            <v>0</v>
          </cell>
          <cell r="AC464">
            <v>0</v>
          </cell>
          <cell r="AD464">
            <v>5.9472999999999985</v>
          </cell>
          <cell r="AE464">
            <v>12.444600000000001</v>
          </cell>
          <cell r="AF464">
            <v>19.103599999999986</v>
          </cell>
          <cell r="AG464">
            <v>26.441900000000004</v>
          </cell>
          <cell r="AH464">
            <v>34.195599999999999</v>
          </cell>
          <cell r="AI464">
            <v>41.885899999999992</v>
          </cell>
          <cell r="AJ464">
            <v>49.700900000000019</v>
          </cell>
          <cell r="AK464">
            <v>54.204400000000021</v>
          </cell>
          <cell r="AL464">
            <v>61.994099999999975</v>
          </cell>
          <cell r="AM464">
            <v>70.32529999999997</v>
          </cell>
          <cell r="AN464">
            <v>77.630399999999952</v>
          </cell>
          <cell r="AO464">
            <v>84.76989999999995</v>
          </cell>
          <cell r="AP464">
            <v>5.9472999999999985</v>
          </cell>
          <cell r="AQ464">
            <v>6.4973000000000027</v>
          </cell>
          <cell r="AR464">
            <v>6.6589999999999847</v>
          </cell>
          <cell r="AS464">
            <v>7.338300000000018</v>
          </cell>
          <cell r="AT464">
            <v>7.7536999999999949</v>
          </cell>
          <cell r="AU464">
            <v>7.6902999999999935</v>
          </cell>
          <cell r="AV464">
            <v>7.8150000000000261</v>
          </cell>
          <cell r="AW464">
            <v>4.5035000000000025</v>
          </cell>
          <cell r="AX464">
            <v>7.7896999999999537</v>
          </cell>
          <cell r="AY464">
            <v>8.3311999999999955</v>
          </cell>
          <cell r="AZ464">
            <v>7.3050999999999817</v>
          </cell>
          <cell r="BA464">
            <v>7.1394999999999982</v>
          </cell>
          <cell r="BB464">
            <v>7.6053999999999995</v>
          </cell>
          <cell r="BC464">
            <v>14.626562999999997</v>
          </cell>
          <cell r="BD464">
            <v>22.463400000000007</v>
          </cell>
          <cell r="BE464">
            <v>30.693699999999993</v>
          </cell>
          <cell r="BF464">
            <v>39.334900000000005</v>
          </cell>
          <cell r="BG464">
            <v>46.907800000000009</v>
          </cell>
          <cell r="BH464">
            <v>54.727592000000016</v>
          </cell>
          <cell r="BI464">
            <v>60.254080000000016</v>
          </cell>
          <cell r="BJ464">
            <v>65.143300000000011</v>
          </cell>
          <cell r="BK464">
            <v>71.457250999999985</v>
          </cell>
          <cell r="BL464">
            <v>77.204699999999946</v>
          </cell>
          <cell r="BM464">
            <v>80.441646960000355</v>
          </cell>
          <cell r="BN464">
            <v>7.6053999999999995</v>
          </cell>
          <cell r="BO464">
            <v>7.0211629999999978</v>
          </cell>
          <cell r="BP464">
            <v>7.8368370000000098</v>
          </cell>
          <cell r="BQ464">
            <v>8.2302999999999855</v>
          </cell>
          <cell r="BR464">
            <v>8.641200000000012</v>
          </cell>
          <cell r="BS464">
            <v>7.5729000000000042</v>
          </cell>
          <cell r="BT464">
            <v>7.8197920000000067</v>
          </cell>
          <cell r="BU464">
            <v>5.5264880000000005</v>
          </cell>
          <cell r="BV464">
            <v>4.8892199999999946</v>
          </cell>
          <cell r="BW464">
            <v>6.3139509999999746</v>
          </cell>
          <cell r="BX464">
            <v>5.7474489999999605</v>
          </cell>
          <cell r="BY464">
            <v>3.2369469600004095</v>
          </cell>
          <cell r="BZ464">
            <v>6.099499999999999</v>
          </cell>
          <cell r="CA464">
            <v>11.806199999999997</v>
          </cell>
          <cell r="CB464">
            <v>18.141000000000005</v>
          </cell>
          <cell r="CC464">
            <v>25.413499999999999</v>
          </cell>
          <cell r="CD464">
            <v>32.89670000000001</v>
          </cell>
          <cell r="CE464">
            <v>39.963913000000005</v>
          </cell>
          <cell r="CF464">
            <v>46.791831999999999</v>
          </cell>
          <cell r="CG464">
            <v>51.546625000000006</v>
          </cell>
          <cell r="CH464">
            <v>58.299461000000008</v>
          </cell>
          <cell r="CI464">
            <v>66.41258400000001</v>
          </cell>
          <cell r="CJ464">
            <v>73.98164300000002</v>
          </cell>
          <cell r="CK464">
            <v>79.456964000000028</v>
          </cell>
          <cell r="CL464">
            <v>6.099499999999999</v>
          </cell>
          <cell r="CM464">
            <v>5.7066999999999979</v>
          </cell>
          <cell r="CN464">
            <v>6.3348000000000084</v>
          </cell>
          <cell r="CO464">
            <v>7.2724999999999937</v>
          </cell>
          <cell r="CP464">
            <v>7.4832000000000107</v>
          </cell>
          <cell r="CQ464">
            <v>7.0672129999999953</v>
          </cell>
          <cell r="CR464">
            <v>6.8279189999999943</v>
          </cell>
          <cell r="CS464">
            <v>4.7547930000000065</v>
          </cell>
          <cell r="CT464">
            <v>6.7528360000000021</v>
          </cell>
          <cell r="CU464">
            <v>8.1131230000000016</v>
          </cell>
          <cell r="CV464">
            <v>7.56905900000001</v>
          </cell>
          <cell r="CW464">
            <v>5.4753210000000081</v>
          </cell>
          <cell r="CX464">
            <v>5.6287580000000013</v>
          </cell>
          <cell r="CY464">
            <v>11.562613999999996</v>
          </cell>
          <cell r="CZ464">
            <v>17.80592399999999</v>
          </cell>
          <cell r="DA464">
            <v>23.03532899999999</v>
          </cell>
          <cell r="DB464">
            <v>29.540250000000029</v>
          </cell>
          <cell r="DC464">
            <v>38.064334000000002</v>
          </cell>
          <cell r="DD464">
            <v>43.718549999999993</v>
          </cell>
          <cell r="DE464">
            <v>48.259382999999957</v>
          </cell>
          <cell r="DF464">
            <v>54.349315999999959</v>
          </cell>
          <cell r="DG464">
            <v>61.355548999999968</v>
          </cell>
          <cell r="DH464">
            <v>68.163281999999981</v>
          </cell>
          <cell r="DI464">
            <v>76.442015000000026</v>
          </cell>
          <cell r="DJ464">
            <v>5.6287580000000013</v>
          </cell>
          <cell r="DK464">
            <v>5.9338559999999951</v>
          </cell>
          <cell r="DL464">
            <v>6.2433099999999939</v>
          </cell>
          <cell r="DM464">
            <v>5.2294049999999999</v>
          </cell>
          <cell r="DN464">
            <v>6.5049210000000386</v>
          </cell>
          <cell r="DO464">
            <v>8.5240839999999736</v>
          </cell>
          <cell r="DP464">
            <v>5.654215999999991</v>
          </cell>
          <cell r="DQ464">
            <v>4.5408329999999637</v>
          </cell>
          <cell r="DR464">
            <v>6.089933000000002</v>
          </cell>
          <cell r="DS464">
            <v>7.0062330000000088</v>
          </cell>
          <cell r="DT464">
            <v>6.8077330000000131</v>
          </cell>
          <cell r="DU464">
            <v>8.2787330000000452</v>
          </cell>
        </row>
        <row r="465">
          <cell r="A465" t="str">
            <v>CE-GRTEIT-130</v>
          </cell>
          <cell r="B465" t="str">
            <v>CE</v>
          </cell>
          <cell r="C465" t="str">
            <v>GRTEIT</v>
          </cell>
          <cell r="D465">
            <v>130</v>
          </cell>
          <cell r="E465" t="str">
            <v>MD %</v>
          </cell>
          <cell r="F465">
            <v>0.21974136002826883</v>
          </cell>
          <cell r="G465">
            <v>0.21963976247071457</v>
          </cell>
          <cell r="H465">
            <v>0.23985585336974916</v>
          </cell>
          <cell r="I465">
            <v>0.23355753821843522</v>
          </cell>
          <cell r="J465" t="e">
            <v>#DIV/0!</v>
          </cell>
          <cell r="K465" t="e">
            <v>#DIV/0!</v>
          </cell>
          <cell r="L465" t="e">
            <v>#DIV/0!</v>
          </cell>
          <cell r="M465" t="e">
            <v>#DIV/0!</v>
          </cell>
          <cell r="N465" t="e">
            <v>#DIV/0!</v>
          </cell>
          <cell r="O465" t="e">
            <v>#DIV/0!</v>
          </cell>
          <cell r="P465" t="e">
            <v>#DIV/0!</v>
          </cell>
          <cell r="Q465" t="e">
            <v>#DIV/0!</v>
          </cell>
          <cell r="R465">
            <v>0.21974136002826883</v>
          </cell>
          <cell r="S465">
            <v>0.21954550740954204</v>
          </cell>
          <cell r="T465">
            <v>0.27912610133083976</v>
          </cell>
          <cell r="U465">
            <v>0.21332284655254383</v>
          </cell>
          <cell r="V465">
            <v>0.23355753821843522</v>
          </cell>
          <cell r="W465" t="e">
            <v>#DIV/0!</v>
          </cell>
          <cell r="X465" t="e">
            <v>#DIV/0!</v>
          </cell>
          <cell r="Y465" t="e">
            <v>#DIV/0!</v>
          </cell>
          <cell r="Z465" t="e">
            <v>#DIV/0!</v>
          </cell>
          <cell r="AA465" t="e">
            <v>#DIV/0!</v>
          </cell>
          <cell r="AB465" t="e">
            <v>#DIV/0!</v>
          </cell>
          <cell r="AC465" t="e">
            <v>#DIV/0!</v>
          </cell>
          <cell r="AD465">
            <v>0.20813239730389921</v>
          </cell>
          <cell r="AE465">
            <v>0.21676333803626485</v>
          </cell>
          <cell r="AF465">
            <v>0.21756178558372427</v>
          </cell>
          <cell r="AG465">
            <v>0.22152917875885555</v>
          </cell>
          <cell r="AH465">
            <v>0.22408752857975101</v>
          </cell>
          <cell r="AI465">
            <v>0.22458229181076403</v>
          </cell>
          <cell r="AJ465">
            <v>0.22625369362709066</v>
          </cell>
          <cell r="AK465">
            <v>0.22402030070837578</v>
          </cell>
          <cell r="AL465">
            <v>0.22528931536419475</v>
          </cell>
          <cell r="AM465">
            <v>0.22706639221858974</v>
          </cell>
          <cell r="AN465">
            <v>0.22715233260805687</v>
          </cell>
          <cell r="AO465">
            <v>0.22779518348457431</v>
          </cell>
          <cell r="AP465">
            <v>0.20813239730389921</v>
          </cell>
          <cell r="AQ465">
            <v>0.22531592015646901</v>
          </cell>
          <cell r="AR465">
            <v>0.21906983323847606</v>
          </cell>
          <cell r="AS465">
            <v>0.23256985842912481</v>
          </cell>
          <cell r="AT465">
            <v>0.23327466642598174</v>
          </cell>
          <cell r="AU465">
            <v>0.226809018919676</v>
          </cell>
          <cell r="AV465">
            <v>0.23565348233428185</v>
          </cell>
          <cell r="AW465">
            <v>0.20201317896568921</v>
          </cell>
          <cell r="AX465">
            <v>0.23453415027021998</v>
          </cell>
          <cell r="AY465">
            <v>0.2412253525204853</v>
          </cell>
          <cell r="AZ465">
            <v>0.22798300995871018</v>
          </cell>
          <cell r="BA465">
            <v>0.23502747117090722</v>
          </cell>
          <cell r="BB465">
            <v>0.27504972695381719</v>
          </cell>
          <cell r="BC465">
            <v>0.26132115215573609</v>
          </cell>
          <cell r="BD465">
            <v>0.25705654159085456</v>
          </cell>
          <cell r="BE465">
            <v>0.2615840760607408</v>
          </cell>
          <cell r="BF465">
            <v>0.25869373635335285</v>
          </cell>
          <cell r="BG465">
            <v>0.25230058256145244</v>
          </cell>
          <cell r="BH465">
            <v>0.24932265920561567</v>
          </cell>
          <cell r="BI465">
            <v>0.24843500564564858</v>
          </cell>
          <cell r="BJ465">
            <v>0.24038339837083372</v>
          </cell>
          <cell r="BK465">
            <v>0.23517780835543331</v>
          </cell>
          <cell r="BL465">
            <v>0.23130054897580826</v>
          </cell>
          <cell r="BM465">
            <v>0.22335767499097853</v>
          </cell>
          <cell r="BN465">
            <v>0.27504972695381719</v>
          </cell>
          <cell r="BO465">
            <v>0.24791716983397236</v>
          </cell>
          <cell r="BP465">
            <v>0.24945845031417746</v>
          </cell>
          <cell r="BQ465">
            <v>0.27479399548592975</v>
          </cell>
          <cell r="BR465">
            <v>0.2489240714174607</v>
          </cell>
          <cell r="BS465">
            <v>0.22359846818411325</v>
          </cell>
          <cell r="BT465">
            <v>0.23283732601906945</v>
          </cell>
          <cell r="BU465">
            <v>0.23997435636232392</v>
          </cell>
          <cell r="BV465">
            <v>0.17177507338583209</v>
          </cell>
          <cell r="BW465">
            <v>0.19222885238636678</v>
          </cell>
          <cell r="BX465">
            <v>0.19195473575321556</v>
          </cell>
          <cell r="BY465">
            <v>0.12278824895975075</v>
          </cell>
          <cell r="BZ465">
            <v>0.23096380386915014</v>
          </cell>
          <cell r="CA465">
            <v>0.22566488395830062</v>
          </cell>
          <cell r="CB465">
            <v>0.22477520620811259</v>
          </cell>
          <cell r="CC465">
            <v>0.23824523411096893</v>
          </cell>
          <cell r="CD465">
            <v>0.23959723233794616</v>
          </cell>
          <cell r="CE465">
            <v>0.23884395520785159</v>
          </cell>
          <cell r="CF465">
            <v>0.23817460640438606</v>
          </cell>
          <cell r="CG465">
            <v>0.23810778711252725</v>
          </cell>
          <cell r="CH465">
            <v>0.23690988549364811</v>
          </cell>
          <cell r="CI465">
            <v>0.23770654954993875</v>
          </cell>
          <cell r="CJ465">
            <v>0.2371034773577522</v>
          </cell>
          <cell r="CK465">
            <v>0.23337502239374125</v>
          </cell>
          <cell r="CL465">
            <v>0.23096380386915014</v>
          </cell>
          <cell r="CM465">
            <v>0.22026362004747468</v>
          </cell>
          <cell r="CN465">
            <v>0.223135692623081</v>
          </cell>
          <cell r="CO465">
            <v>0.28011878808421453</v>
          </cell>
          <cell r="CP465">
            <v>0.24430551247939172</v>
          </cell>
          <cell r="CQ465">
            <v>0.23539901428509516</v>
          </cell>
          <cell r="CR465">
            <v>0.23433092407992942</v>
          </cell>
          <cell r="CS465">
            <v>0.23745221409483838</v>
          </cell>
          <cell r="CT465">
            <v>0.22814837538735169</v>
          </cell>
          <cell r="CU465">
            <v>0.24359271986769501</v>
          </cell>
          <cell r="CV465">
            <v>0.23194034868002056</v>
          </cell>
          <cell r="CW465">
            <v>0.19247840597991686</v>
          </cell>
          <cell r="CX465">
            <v>0.20871389226985657</v>
          </cell>
          <cell r="CY465">
            <v>0.2085945143926991</v>
          </cell>
          <cell r="CZ465">
            <v>0.2113684042487485</v>
          </cell>
          <cell r="DA465">
            <v>0.21087656975155342</v>
          </cell>
          <cell r="DB465">
            <v>0.21145117383183754</v>
          </cell>
          <cell r="DC465">
            <v>0.22567594106172106</v>
          </cell>
          <cell r="DD465">
            <v>0.22194777020077516</v>
          </cell>
          <cell r="DE465">
            <v>0.2227164108945657</v>
          </cell>
          <cell r="DF465">
            <v>0.22157677994194708</v>
          </cell>
          <cell r="DG465">
            <v>0.22136452279777652</v>
          </cell>
          <cell r="DH465">
            <v>0.22080555628873114</v>
          </cell>
          <cell r="DI465">
            <v>0.22495003704162039</v>
          </cell>
          <cell r="DJ465">
            <v>0.20871389226985657</v>
          </cell>
          <cell r="DK465">
            <v>0.20848140064675055</v>
          </cell>
          <cell r="DL465">
            <v>0.21670540420406334</v>
          </cell>
          <cell r="DM465">
            <v>0.20921892250397531</v>
          </cell>
          <cell r="DN465">
            <v>0.21351139491823035</v>
          </cell>
          <cell r="DO465">
            <v>0.2942825645443955</v>
          </cell>
          <cell r="DP465">
            <v>0.19973463931859642</v>
          </cell>
          <cell r="DQ465">
            <v>0.23039855697512587</v>
          </cell>
          <cell r="DR465">
            <v>0.21294216580999351</v>
          </cell>
          <cell r="DS465">
            <v>0.21973169538409454</v>
          </cell>
          <cell r="DT465">
            <v>0.21589233501411251</v>
          </cell>
          <cell r="DU465">
            <v>0.26606887353366682</v>
          </cell>
        </row>
        <row r="466">
          <cell r="A466" t="str">
            <v>CE-GRTEIT-140</v>
          </cell>
          <cell r="B466" t="str">
            <v>CE</v>
          </cell>
          <cell r="C466" t="str">
            <v>GRTEIT</v>
          </cell>
          <cell r="D466">
            <v>140</v>
          </cell>
          <cell r="E466" t="str">
            <v>Fondi rettificativi dell'attivo</v>
          </cell>
          <cell r="F466">
            <v>0</v>
          </cell>
          <cell r="G466">
            <v>0</v>
          </cell>
          <cell r="H466">
            <v>0</v>
          </cell>
          <cell r="I466">
            <v>0</v>
          </cell>
          <cell r="R466">
            <v>0</v>
          </cell>
          <cell r="S466">
            <v>0</v>
          </cell>
          <cell r="T466">
            <v>0</v>
          </cell>
          <cell r="U466">
            <v>0</v>
          </cell>
          <cell r="V466">
            <v>0</v>
          </cell>
          <cell r="W466">
            <v>0</v>
          </cell>
          <cell r="X466">
            <v>0</v>
          </cell>
          <cell r="Y466">
            <v>0</v>
          </cell>
          <cell r="Z466">
            <v>0</v>
          </cell>
          <cell r="AA466">
            <v>0</v>
          </cell>
          <cell r="AB466">
            <v>0</v>
          </cell>
          <cell r="AC466">
            <v>0</v>
          </cell>
          <cell r="AD466">
            <v>0</v>
          </cell>
          <cell r="AE466">
            <v>0</v>
          </cell>
          <cell r="AF466">
            <v>0</v>
          </cell>
          <cell r="AG466">
            <v>0</v>
          </cell>
          <cell r="AH466">
            <v>0</v>
          </cell>
          <cell r="AI466">
            <v>0</v>
          </cell>
          <cell r="AJ466">
            <v>0</v>
          </cell>
          <cell r="AK466">
            <v>0</v>
          </cell>
          <cell r="AL466">
            <v>0</v>
          </cell>
          <cell r="AM466">
            <v>0</v>
          </cell>
          <cell r="AN466">
            <v>0</v>
          </cell>
          <cell r="AO466">
            <v>0</v>
          </cell>
          <cell r="AP466">
            <v>0</v>
          </cell>
          <cell r="AQ466">
            <v>0</v>
          </cell>
          <cell r="AR466">
            <v>0</v>
          </cell>
          <cell r="AS466">
            <v>0</v>
          </cell>
          <cell r="AT466">
            <v>0</v>
          </cell>
          <cell r="AU466">
            <v>0</v>
          </cell>
          <cell r="AV466">
            <v>0</v>
          </cell>
          <cell r="AW466">
            <v>0</v>
          </cell>
          <cell r="AX466">
            <v>0</v>
          </cell>
          <cell r="AY466">
            <v>0</v>
          </cell>
          <cell r="AZ466">
            <v>0</v>
          </cell>
          <cell r="BA466">
            <v>0</v>
          </cell>
          <cell r="BB466">
            <v>0</v>
          </cell>
          <cell r="BC466">
            <v>0</v>
          </cell>
          <cell r="BD466">
            <v>0</v>
          </cell>
          <cell r="BE466">
            <v>0</v>
          </cell>
          <cell r="BF466">
            <v>0</v>
          </cell>
          <cell r="BG466">
            <v>0</v>
          </cell>
          <cell r="BH466">
            <v>0</v>
          </cell>
          <cell r="BI466">
            <v>0</v>
          </cell>
          <cell r="BJ466">
            <v>0</v>
          </cell>
          <cell r="BK466">
            <v>0</v>
          </cell>
          <cell r="BL466">
            <v>0</v>
          </cell>
          <cell r="BM466">
            <v>0</v>
          </cell>
          <cell r="BN466">
            <v>0</v>
          </cell>
          <cell r="BO466">
            <v>0</v>
          </cell>
          <cell r="BP466">
            <v>0</v>
          </cell>
          <cell r="BQ466">
            <v>0</v>
          </cell>
          <cell r="BR466">
            <v>0</v>
          </cell>
          <cell r="BS466">
            <v>0</v>
          </cell>
          <cell r="BT466">
            <v>0</v>
          </cell>
          <cell r="BU466">
            <v>0</v>
          </cell>
          <cell r="BV466">
            <v>0</v>
          </cell>
          <cell r="BW466">
            <v>0</v>
          </cell>
          <cell r="BX466">
            <v>0</v>
          </cell>
          <cell r="BY466">
            <v>0</v>
          </cell>
          <cell r="BZ466">
            <v>0</v>
          </cell>
          <cell r="CA466">
            <v>0</v>
          </cell>
          <cell r="CB466">
            <v>0</v>
          </cell>
          <cell r="CC466">
            <v>0</v>
          </cell>
          <cell r="CD466">
            <v>0</v>
          </cell>
          <cell r="CE466">
            <v>0</v>
          </cell>
          <cell r="CF466">
            <v>0</v>
          </cell>
          <cell r="CG466">
            <v>0</v>
          </cell>
          <cell r="CH466">
            <v>0</v>
          </cell>
          <cell r="CI466">
            <v>0</v>
          </cell>
          <cell r="CJ466">
            <v>0</v>
          </cell>
          <cell r="CK466">
            <v>0</v>
          </cell>
          <cell r="CL466">
            <v>0</v>
          </cell>
          <cell r="CM466">
            <v>0</v>
          </cell>
          <cell r="CN466">
            <v>0</v>
          </cell>
          <cell r="CO466">
            <v>0</v>
          </cell>
          <cell r="CP466">
            <v>0</v>
          </cell>
          <cell r="CQ466">
            <v>0</v>
          </cell>
          <cell r="CR466">
            <v>0</v>
          </cell>
          <cell r="CS466">
            <v>0</v>
          </cell>
          <cell r="CT466">
            <v>0</v>
          </cell>
          <cell r="CU466">
            <v>0</v>
          </cell>
          <cell r="CV466">
            <v>0</v>
          </cell>
          <cell r="CW466">
            <v>0</v>
          </cell>
          <cell r="CX466">
            <v>0</v>
          </cell>
          <cell r="CY466">
            <v>0</v>
          </cell>
          <cell r="CZ466">
            <v>0</v>
          </cell>
          <cell r="DA466">
            <v>0</v>
          </cell>
          <cell r="DB466">
            <v>0</v>
          </cell>
          <cell r="DC466">
            <v>0</v>
          </cell>
          <cell r="DD466">
            <v>0</v>
          </cell>
          <cell r="DE466">
            <v>0</v>
          </cell>
          <cell r="DF466">
            <v>0</v>
          </cell>
          <cell r="DG466">
            <v>0</v>
          </cell>
          <cell r="DH466">
            <v>0</v>
          </cell>
          <cell r="DI466">
            <v>0</v>
          </cell>
          <cell r="DJ466">
            <v>0</v>
          </cell>
          <cell r="DK466">
            <v>0</v>
          </cell>
          <cell r="DL466">
            <v>0</v>
          </cell>
          <cell r="DM466">
            <v>0</v>
          </cell>
          <cell r="DN466">
            <v>0</v>
          </cell>
          <cell r="DO466">
            <v>0</v>
          </cell>
          <cell r="DP466">
            <v>0</v>
          </cell>
          <cell r="DQ466">
            <v>0</v>
          </cell>
          <cell r="DR466">
            <v>0</v>
          </cell>
          <cell r="DS466">
            <v>0</v>
          </cell>
          <cell r="DT466">
            <v>0</v>
          </cell>
          <cell r="DU466">
            <v>0</v>
          </cell>
        </row>
        <row r="467">
          <cell r="A467" t="str">
            <v>CE-GRTEIT-150</v>
          </cell>
          <cell r="B467" t="str">
            <v>CE</v>
          </cell>
          <cell r="C467" t="str">
            <v>GRTEIT</v>
          </cell>
          <cell r="D467">
            <v>150</v>
          </cell>
          <cell r="E467" t="str">
            <v>Altri Fondi</v>
          </cell>
          <cell r="F467">
            <v>-0.19801299999999999</v>
          </cell>
          <cell r="G467">
            <v>-0.65282546000000008</v>
          </cell>
          <cell r="H467">
            <v>-3.2958907499999999</v>
          </cell>
          <cell r="I467">
            <v>-2.6530499299999999</v>
          </cell>
          <cell r="R467">
            <v>-0.19801299999999999</v>
          </cell>
          <cell r="S467">
            <v>-0.45481246000000009</v>
          </cell>
          <cell r="T467">
            <v>-2.64306529</v>
          </cell>
          <cell r="U467">
            <v>0.64284081999999998</v>
          </cell>
          <cell r="V467">
            <v>2.6530499299999999</v>
          </cell>
          <cell r="W467">
            <v>0</v>
          </cell>
          <cell r="X467">
            <v>0</v>
          </cell>
          <cell r="Y467">
            <v>0</v>
          </cell>
          <cell r="Z467">
            <v>0</v>
          </cell>
          <cell r="AA467">
            <v>0</v>
          </cell>
          <cell r="AB467">
            <v>0</v>
          </cell>
          <cell r="AC467">
            <v>0</v>
          </cell>
          <cell r="AD467">
            <v>5.1999999999999998E-2</v>
          </cell>
          <cell r="AE467">
            <v>9.8000000000000004E-2</v>
          </cell>
          <cell r="AF467">
            <v>9.8000000000000004E-2</v>
          </cell>
          <cell r="AG467">
            <v>9.8000000000000004E-2</v>
          </cell>
          <cell r="AH467">
            <v>9.8000000000000004E-2</v>
          </cell>
          <cell r="AI467">
            <v>0.14799999999999999</v>
          </cell>
          <cell r="AJ467">
            <v>0.14799999999999999</v>
          </cell>
          <cell r="AK467">
            <v>0.14799999999999999</v>
          </cell>
          <cell r="AL467">
            <v>0.14799999999999999</v>
          </cell>
          <cell r="AM467">
            <v>0.14799999999999999</v>
          </cell>
          <cell r="AN467">
            <v>0.14799999999999999</v>
          </cell>
          <cell r="AO467">
            <v>0.37610000000000005</v>
          </cell>
          <cell r="AP467">
            <v>5.1999999999999998E-2</v>
          </cell>
          <cell r="AQ467">
            <v>4.6000000000000006E-2</v>
          </cell>
          <cell r="AR467">
            <v>0</v>
          </cell>
          <cell r="AS467">
            <v>0</v>
          </cell>
          <cell r="AT467">
            <v>0</v>
          </cell>
          <cell r="AU467">
            <v>4.9999999999999989E-2</v>
          </cell>
          <cell r="AV467">
            <v>0</v>
          </cell>
          <cell r="AW467">
            <v>0</v>
          </cell>
          <cell r="AX467">
            <v>0</v>
          </cell>
          <cell r="AY467">
            <v>0</v>
          </cell>
          <cell r="AZ467">
            <v>0</v>
          </cell>
          <cell r="BA467">
            <v>0.22810000000000005</v>
          </cell>
          <cell r="BB467">
            <v>-0.80800000000000005</v>
          </cell>
          <cell r="BC467">
            <v>-1.208</v>
          </cell>
          <cell r="BD467">
            <v>-1.4634</v>
          </cell>
          <cell r="BE467">
            <v>-2.5741000000000001</v>
          </cell>
          <cell r="BF467">
            <v>-2.621</v>
          </cell>
          <cell r="BG467">
            <v>-2.6547000000000001</v>
          </cell>
          <cell r="BH467">
            <v>-2.5706820000000001</v>
          </cell>
          <cell r="BI467">
            <v>-3.3430659999999999</v>
          </cell>
          <cell r="BJ467">
            <v>-1.7027000000000001</v>
          </cell>
          <cell r="BK467">
            <v>-1.813674</v>
          </cell>
          <cell r="BL467">
            <v>-1.7596000000000001</v>
          </cell>
          <cell r="BM467">
            <v>0.5556222700000002</v>
          </cell>
          <cell r="BN467">
            <v>-0.80800000000000005</v>
          </cell>
          <cell r="BO467">
            <v>-0.39999999999999991</v>
          </cell>
          <cell r="BP467">
            <v>-0.25540000000000007</v>
          </cell>
          <cell r="BQ467">
            <v>-1.1107</v>
          </cell>
          <cell r="BR467">
            <v>-4.6899999999999942E-2</v>
          </cell>
          <cell r="BS467">
            <v>-3.3700000000000063E-2</v>
          </cell>
          <cell r="BT467">
            <v>8.4017999999999926E-2</v>
          </cell>
          <cell r="BU467">
            <v>-0.77238399999999974</v>
          </cell>
          <cell r="BV467">
            <v>1.6403659999999998</v>
          </cell>
          <cell r="BW467">
            <v>-0.11097399999999991</v>
          </cell>
          <cell r="BX467">
            <v>5.4073999999999955E-2</v>
          </cell>
          <cell r="BY467">
            <v>2.3152222700000005</v>
          </cell>
          <cell r="BZ467">
            <v>4.9000000000000002E-2</v>
          </cell>
          <cell r="CA467">
            <v>4.9000000000000002E-2</v>
          </cell>
          <cell r="CB467">
            <v>4.9000000000000002E-2</v>
          </cell>
          <cell r="CC467">
            <v>4.9000000000000002E-2</v>
          </cell>
          <cell r="CD467">
            <v>4.9000000000000002E-2</v>
          </cell>
          <cell r="CE467">
            <v>7.3999999999999996E-2</v>
          </cell>
          <cell r="CF467">
            <v>7.3999999999999996E-2</v>
          </cell>
          <cell r="CG467">
            <v>7.3999999999999996E-2</v>
          </cell>
          <cell r="CH467">
            <v>7.3999999999999996E-2</v>
          </cell>
          <cell r="CI467">
            <v>7.3999999999999996E-2</v>
          </cell>
          <cell r="CJ467">
            <v>7.3999999999999996E-2</v>
          </cell>
          <cell r="CK467">
            <v>2.5000000000000001E-2</v>
          </cell>
          <cell r="CL467">
            <v>4.9000000000000002E-2</v>
          </cell>
          <cell r="CM467">
            <v>0</v>
          </cell>
          <cell r="CN467">
            <v>0</v>
          </cell>
          <cell r="CO467">
            <v>0</v>
          </cell>
          <cell r="CP467">
            <v>0</v>
          </cell>
          <cell r="CQ467">
            <v>2.4999999999999994E-2</v>
          </cell>
          <cell r="CR467">
            <v>0</v>
          </cell>
          <cell r="CS467">
            <v>0</v>
          </cell>
          <cell r="CT467">
            <v>0</v>
          </cell>
          <cell r="CU467">
            <v>0</v>
          </cell>
          <cell r="CV467">
            <v>0</v>
          </cell>
          <cell r="CW467">
            <v>-4.8999999999999995E-2</v>
          </cell>
          <cell r="CX467">
            <v>1.2352999999999999E-2</v>
          </cell>
          <cell r="CY467">
            <v>2.3831999999999999E-2</v>
          </cell>
          <cell r="CZ467">
            <v>-7.6996999999999996E-2</v>
          </cell>
          <cell r="DA467">
            <v>-0.33289699999999994</v>
          </cell>
          <cell r="DB467">
            <v>-0.35279699999999997</v>
          </cell>
          <cell r="DC467">
            <v>-7.1697000000000011E-2</v>
          </cell>
          <cell r="DD467">
            <v>0.43946200000000007</v>
          </cell>
          <cell r="DE467">
            <v>0.27576200000000006</v>
          </cell>
          <cell r="DF467">
            <v>0.35546200000000006</v>
          </cell>
          <cell r="DG467">
            <v>0.28306200000000004</v>
          </cell>
          <cell r="DH467">
            <v>0.11816200000000004</v>
          </cell>
          <cell r="DI467">
            <v>-0.92733799999999977</v>
          </cell>
          <cell r="DJ467">
            <v>1.2352999999999999E-2</v>
          </cell>
          <cell r="DK467">
            <v>1.1479E-2</v>
          </cell>
          <cell r="DL467">
            <v>-0.100829</v>
          </cell>
          <cell r="DM467">
            <v>-0.25589999999999996</v>
          </cell>
          <cell r="DN467">
            <v>-1.9900000000000029E-2</v>
          </cell>
          <cell r="DO467">
            <v>0.28109999999999996</v>
          </cell>
          <cell r="DP467">
            <v>0.51115900000000014</v>
          </cell>
          <cell r="DQ467">
            <v>-0.16370000000000001</v>
          </cell>
          <cell r="DR467">
            <v>7.9699999999999993E-2</v>
          </cell>
          <cell r="DS467">
            <v>-7.240000000000002E-2</v>
          </cell>
          <cell r="DT467">
            <v>-0.16489999999999999</v>
          </cell>
          <cell r="DU467">
            <v>-1.0454999999999999</v>
          </cell>
        </row>
        <row r="468">
          <cell r="A468" t="str">
            <v>CE-GRTEIT-160</v>
          </cell>
          <cell r="B468" t="str">
            <v>CE</v>
          </cell>
          <cell r="C468" t="str">
            <v>GRTEIT</v>
          </cell>
          <cell r="D468">
            <v>160</v>
          </cell>
          <cell r="E468" t="str">
            <v>(Acc)/Utilizzo Fondo Rischi</v>
          </cell>
          <cell r="F468">
            <v>-0.19801299999999999</v>
          </cell>
          <cell r="G468">
            <v>-0.65282546000000008</v>
          </cell>
          <cell r="H468">
            <v>-3.2958907499999999</v>
          </cell>
          <cell r="I468">
            <v>-2.6530499299999999</v>
          </cell>
          <cell r="J468">
            <v>0</v>
          </cell>
          <cell r="K468">
            <v>0</v>
          </cell>
          <cell r="L468">
            <v>0</v>
          </cell>
          <cell r="M468">
            <v>0</v>
          </cell>
          <cell r="N468">
            <v>0</v>
          </cell>
          <cell r="O468">
            <v>0</v>
          </cell>
          <cell r="P468">
            <v>0</v>
          </cell>
          <cell r="Q468">
            <v>0</v>
          </cell>
          <cell r="R468">
            <v>-0.19801299999999999</v>
          </cell>
          <cell r="S468">
            <v>-0.45481246000000009</v>
          </cell>
          <cell r="T468">
            <v>-2.64306529</v>
          </cell>
          <cell r="U468">
            <v>0.64284081999999998</v>
          </cell>
          <cell r="V468">
            <v>2.6530499299999999</v>
          </cell>
          <cell r="W468">
            <v>0</v>
          </cell>
          <cell r="X468">
            <v>0</v>
          </cell>
          <cell r="Y468">
            <v>0</v>
          </cell>
          <cell r="Z468">
            <v>0</v>
          </cell>
          <cell r="AA468">
            <v>0</v>
          </cell>
          <cell r="AB468">
            <v>0</v>
          </cell>
          <cell r="AC468">
            <v>0</v>
          </cell>
          <cell r="AD468">
            <v>5.1999999999999998E-2</v>
          </cell>
          <cell r="AE468">
            <v>9.8000000000000004E-2</v>
          </cell>
          <cell r="AF468">
            <v>9.8000000000000004E-2</v>
          </cell>
          <cell r="AG468">
            <v>9.8000000000000004E-2</v>
          </cell>
          <cell r="AH468">
            <v>9.8000000000000004E-2</v>
          </cell>
          <cell r="AI468">
            <v>0.14799999999999999</v>
          </cell>
          <cell r="AJ468">
            <v>0.14799999999999999</v>
          </cell>
          <cell r="AK468">
            <v>0.14799999999999999</v>
          </cell>
          <cell r="AL468">
            <v>0.14799999999999999</v>
          </cell>
          <cell r="AM468">
            <v>0.14799999999999999</v>
          </cell>
          <cell r="AN468">
            <v>0.14799999999999999</v>
          </cell>
          <cell r="AO468">
            <v>0.37610000000000005</v>
          </cell>
          <cell r="AP468">
            <v>5.1999999999999998E-2</v>
          </cell>
          <cell r="AQ468">
            <v>4.6000000000000006E-2</v>
          </cell>
          <cell r="AR468">
            <v>0</v>
          </cell>
          <cell r="AS468">
            <v>0</v>
          </cell>
          <cell r="AT468">
            <v>0</v>
          </cell>
          <cell r="AU468">
            <v>4.9999999999999989E-2</v>
          </cell>
          <cell r="AV468">
            <v>0</v>
          </cell>
          <cell r="AW468">
            <v>0</v>
          </cell>
          <cell r="AX468">
            <v>0</v>
          </cell>
          <cell r="AY468">
            <v>0</v>
          </cell>
          <cell r="AZ468">
            <v>0</v>
          </cell>
          <cell r="BA468">
            <v>0.22810000000000005</v>
          </cell>
          <cell r="BB468">
            <v>-0.80800000000000005</v>
          </cell>
          <cell r="BC468">
            <v>-1.208</v>
          </cell>
          <cell r="BD468">
            <v>-1.4634</v>
          </cell>
          <cell r="BE468">
            <v>-2.5741000000000001</v>
          </cell>
          <cell r="BF468">
            <v>-2.621</v>
          </cell>
          <cell r="BG468">
            <v>-2.6547000000000001</v>
          </cell>
          <cell r="BH468">
            <v>-2.5706820000000001</v>
          </cell>
          <cell r="BI468">
            <v>-3.3430659999999999</v>
          </cell>
          <cell r="BJ468">
            <v>-1.7027000000000001</v>
          </cell>
          <cell r="BK468">
            <v>-1.813674</v>
          </cell>
          <cell r="BL468">
            <v>-1.7596000000000001</v>
          </cell>
          <cell r="BM468">
            <v>0.5556222700000002</v>
          </cell>
          <cell r="BN468">
            <v>-0.80800000000000005</v>
          </cell>
          <cell r="BO468">
            <v>-0.39999999999999991</v>
          </cell>
          <cell r="BP468">
            <v>-0.25540000000000007</v>
          </cell>
          <cell r="BQ468">
            <v>-1.1107</v>
          </cell>
          <cell r="BR468">
            <v>-4.6899999999999942E-2</v>
          </cell>
          <cell r="BS468">
            <v>-3.3700000000000063E-2</v>
          </cell>
          <cell r="BT468">
            <v>8.4017999999999926E-2</v>
          </cell>
          <cell r="BU468">
            <v>-0.77238399999999974</v>
          </cell>
          <cell r="BV468">
            <v>1.6403659999999998</v>
          </cell>
          <cell r="BW468">
            <v>-0.11097399999999991</v>
          </cell>
          <cell r="BX468">
            <v>5.4073999999999955E-2</v>
          </cell>
          <cell r="BY468">
            <v>2.3152222700000005</v>
          </cell>
          <cell r="BZ468">
            <v>4.9000000000000002E-2</v>
          </cell>
          <cell r="CA468">
            <v>4.9000000000000002E-2</v>
          </cell>
          <cell r="CB468">
            <v>4.9000000000000002E-2</v>
          </cell>
          <cell r="CC468">
            <v>4.9000000000000002E-2</v>
          </cell>
          <cell r="CD468">
            <v>4.9000000000000002E-2</v>
          </cell>
          <cell r="CE468">
            <v>7.3999999999999996E-2</v>
          </cell>
          <cell r="CF468">
            <v>7.3999999999999996E-2</v>
          </cell>
          <cell r="CG468">
            <v>7.3999999999999996E-2</v>
          </cell>
          <cell r="CH468">
            <v>7.3999999999999996E-2</v>
          </cell>
          <cell r="CI468">
            <v>7.3999999999999996E-2</v>
          </cell>
          <cell r="CJ468">
            <v>7.3999999999999996E-2</v>
          </cell>
          <cell r="CK468">
            <v>2.5000000000000001E-2</v>
          </cell>
          <cell r="CL468">
            <v>4.9000000000000002E-2</v>
          </cell>
          <cell r="CM468">
            <v>0</v>
          </cell>
          <cell r="CN468">
            <v>0</v>
          </cell>
          <cell r="CO468">
            <v>0</v>
          </cell>
          <cell r="CP468">
            <v>0</v>
          </cell>
          <cell r="CQ468">
            <v>2.4999999999999994E-2</v>
          </cell>
          <cell r="CR468">
            <v>0</v>
          </cell>
          <cell r="CS468">
            <v>0</v>
          </cell>
          <cell r="CT468">
            <v>0</v>
          </cell>
          <cell r="CU468">
            <v>0</v>
          </cell>
          <cell r="CV468">
            <v>0</v>
          </cell>
          <cell r="CW468">
            <v>-4.8999999999999995E-2</v>
          </cell>
          <cell r="CX468">
            <v>1.2352999999999999E-2</v>
          </cell>
          <cell r="CY468">
            <v>2.3831999999999999E-2</v>
          </cell>
          <cell r="CZ468">
            <v>-7.6996999999999996E-2</v>
          </cell>
          <cell r="DA468">
            <v>-0.33289699999999994</v>
          </cell>
          <cell r="DB468">
            <v>-0.35279699999999997</v>
          </cell>
          <cell r="DC468">
            <v>-7.1697000000000011E-2</v>
          </cell>
          <cell r="DD468">
            <v>0.43946200000000007</v>
          </cell>
          <cell r="DE468">
            <v>0.27576200000000006</v>
          </cell>
          <cell r="DF468">
            <v>0.35546200000000006</v>
          </cell>
          <cell r="DG468">
            <v>0.28306200000000004</v>
          </cell>
          <cell r="DH468">
            <v>0.11816200000000004</v>
          </cell>
          <cell r="DI468">
            <v>-0.92733799999999977</v>
          </cell>
          <cell r="DJ468">
            <v>1.2352999999999999E-2</v>
          </cell>
          <cell r="DK468">
            <v>1.1479E-2</v>
          </cell>
          <cell r="DL468">
            <v>-0.100829</v>
          </cell>
          <cell r="DM468">
            <v>-0.25589999999999996</v>
          </cell>
          <cell r="DN468">
            <v>-1.9900000000000029E-2</v>
          </cell>
          <cell r="DO468">
            <v>0.28109999999999996</v>
          </cell>
          <cell r="DP468">
            <v>0.51115900000000014</v>
          </cell>
          <cell r="DQ468">
            <v>-0.16370000000000001</v>
          </cell>
          <cell r="DR468">
            <v>7.9699999999999993E-2</v>
          </cell>
          <cell r="DS468">
            <v>-7.240000000000002E-2</v>
          </cell>
          <cell r="DT468">
            <v>-0.16489999999999999</v>
          </cell>
          <cell r="DU468">
            <v>-1.0454999999999999</v>
          </cell>
        </row>
        <row r="469">
          <cell r="A469" t="str">
            <v>CE-GRTEIT-170</v>
          </cell>
          <cell r="B469" t="str">
            <v>CE</v>
          </cell>
          <cell r="C469" t="str">
            <v>GRTEIT</v>
          </cell>
          <cell r="D469">
            <v>170</v>
          </cell>
          <cell r="E469" t="str">
            <v>Margine Diretto 2</v>
          </cell>
          <cell r="F469">
            <v>5.9627830000000017</v>
          </cell>
          <cell r="G469">
            <v>12.142775530000018</v>
          </cell>
          <cell r="H469">
            <v>17.870833009999998</v>
          </cell>
          <cell r="I469">
            <v>24.37328080999999</v>
          </cell>
          <cell r="J469">
            <v>0</v>
          </cell>
          <cell r="K469">
            <v>0</v>
          </cell>
          <cell r="L469">
            <v>0</v>
          </cell>
          <cell r="M469">
            <v>0</v>
          </cell>
          <cell r="N469">
            <v>0</v>
          </cell>
          <cell r="O469">
            <v>0</v>
          </cell>
          <cell r="P469">
            <v>0</v>
          </cell>
          <cell r="Q469">
            <v>0</v>
          </cell>
          <cell r="R469">
            <v>5.9627830000000017</v>
          </cell>
          <cell r="S469">
            <v>6.1799925300000167</v>
          </cell>
          <cell r="T469">
            <v>5.7280574799999782</v>
          </cell>
          <cell r="U469">
            <v>6.5024477999999952</v>
          </cell>
          <cell r="V469">
            <v>-24.37328080999999</v>
          </cell>
          <cell r="W469">
            <v>0</v>
          </cell>
          <cell r="X469">
            <v>0</v>
          </cell>
          <cell r="Y469">
            <v>0</v>
          </cell>
          <cell r="Z469">
            <v>0</v>
          </cell>
          <cell r="AA469">
            <v>0</v>
          </cell>
          <cell r="AB469">
            <v>0</v>
          </cell>
          <cell r="AC469">
            <v>0</v>
          </cell>
          <cell r="AD469">
            <v>5.9992999999999981</v>
          </cell>
          <cell r="AE469">
            <v>12.542600000000002</v>
          </cell>
          <cell r="AF469">
            <v>19.201599999999985</v>
          </cell>
          <cell r="AG469">
            <v>26.539900000000003</v>
          </cell>
          <cell r="AH469">
            <v>34.293599999999998</v>
          </cell>
          <cell r="AI469">
            <v>42.033899999999996</v>
          </cell>
          <cell r="AJ469">
            <v>49.848900000000022</v>
          </cell>
          <cell r="AK469">
            <v>54.352400000000024</v>
          </cell>
          <cell r="AL469">
            <v>62.142099999999978</v>
          </cell>
          <cell r="AM469">
            <v>70.473299999999966</v>
          </cell>
          <cell r="AN469">
            <v>77.778399999999948</v>
          </cell>
          <cell r="AO469">
            <v>85.145999999999944</v>
          </cell>
          <cell r="AP469">
            <v>5.9992999999999981</v>
          </cell>
          <cell r="AQ469">
            <v>6.543300000000003</v>
          </cell>
          <cell r="AR469">
            <v>6.6589999999999847</v>
          </cell>
          <cell r="AS469">
            <v>7.338300000000018</v>
          </cell>
          <cell r="AT469">
            <v>7.7536999999999949</v>
          </cell>
          <cell r="AU469">
            <v>7.7402999999999933</v>
          </cell>
          <cell r="AV469">
            <v>7.8150000000000261</v>
          </cell>
          <cell r="AW469">
            <v>4.5035000000000025</v>
          </cell>
          <cell r="AX469">
            <v>7.7896999999999537</v>
          </cell>
          <cell r="AY469">
            <v>8.3311999999999955</v>
          </cell>
          <cell r="AZ469">
            <v>7.3050999999999817</v>
          </cell>
          <cell r="BA469">
            <v>7.3675999999999986</v>
          </cell>
          <cell r="BB469">
            <v>6.7973999999999997</v>
          </cell>
          <cell r="BC469">
            <v>13.418562999999997</v>
          </cell>
          <cell r="BD469">
            <v>21.000000000000007</v>
          </cell>
          <cell r="BE469">
            <v>28.119599999999991</v>
          </cell>
          <cell r="BF469">
            <v>36.713900000000002</v>
          </cell>
          <cell r="BG469">
            <v>44.253100000000011</v>
          </cell>
          <cell r="BH469">
            <v>52.156910000000018</v>
          </cell>
          <cell r="BI469">
            <v>56.911014000000016</v>
          </cell>
          <cell r="BJ469">
            <v>63.440600000000011</v>
          </cell>
          <cell r="BK469">
            <v>69.643576999999979</v>
          </cell>
          <cell r="BL469">
            <v>75.44509999999994</v>
          </cell>
          <cell r="BM469">
            <v>80.997269230000356</v>
          </cell>
          <cell r="BN469">
            <v>6.7973999999999997</v>
          </cell>
          <cell r="BO469">
            <v>6.6211629999999975</v>
          </cell>
          <cell r="BP469">
            <v>7.58143700000001</v>
          </cell>
          <cell r="BQ469">
            <v>7.1195999999999859</v>
          </cell>
          <cell r="BR469">
            <v>8.5943000000000112</v>
          </cell>
          <cell r="BS469">
            <v>7.5392000000000046</v>
          </cell>
          <cell r="BT469">
            <v>7.9038100000000071</v>
          </cell>
          <cell r="BU469">
            <v>4.7541040000000008</v>
          </cell>
          <cell r="BV469">
            <v>6.5295859999999948</v>
          </cell>
          <cell r="BW469">
            <v>6.2029769999999749</v>
          </cell>
          <cell r="BX469">
            <v>5.8015229999999605</v>
          </cell>
          <cell r="BY469">
            <v>5.55216923000041</v>
          </cell>
          <cell r="BZ469">
            <v>6.1484999999999994</v>
          </cell>
          <cell r="CA469">
            <v>11.855199999999996</v>
          </cell>
          <cell r="CB469">
            <v>18.190000000000005</v>
          </cell>
          <cell r="CC469">
            <v>25.462499999999999</v>
          </cell>
          <cell r="CD469">
            <v>32.945700000000009</v>
          </cell>
          <cell r="CE469">
            <v>40.037913000000003</v>
          </cell>
          <cell r="CF469">
            <v>46.865831999999997</v>
          </cell>
          <cell r="CG469">
            <v>51.620625000000004</v>
          </cell>
          <cell r="CH469">
            <v>58.373461000000006</v>
          </cell>
          <cell r="CI469">
            <v>66.486584000000008</v>
          </cell>
          <cell r="CJ469">
            <v>74.055643000000018</v>
          </cell>
          <cell r="CK469">
            <v>79.481964000000033</v>
          </cell>
          <cell r="CL469">
            <v>6.1484999999999994</v>
          </cell>
          <cell r="CM469">
            <v>5.7066999999999979</v>
          </cell>
          <cell r="CN469">
            <v>6.3348000000000084</v>
          </cell>
          <cell r="CO469">
            <v>7.2724999999999937</v>
          </cell>
          <cell r="CP469">
            <v>7.4832000000000107</v>
          </cell>
          <cell r="CQ469">
            <v>7.0922129999999957</v>
          </cell>
          <cell r="CR469">
            <v>6.8279189999999943</v>
          </cell>
          <cell r="CS469">
            <v>4.7547930000000065</v>
          </cell>
          <cell r="CT469">
            <v>6.7528360000000021</v>
          </cell>
          <cell r="CU469">
            <v>8.1131230000000016</v>
          </cell>
          <cell r="CV469">
            <v>7.56905900000001</v>
          </cell>
          <cell r="CW469">
            <v>5.4263210000000077</v>
          </cell>
          <cell r="CX469">
            <v>5.6411110000000013</v>
          </cell>
          <cell r="CY469">
            <v>11.586445999999997</v>
          </cell>
          <cell r="CZ469">
            <v>17.728926999999992</v>
          </cell>
          <cell r="DA469">
            <v>22.702431999999991</v>
          </cell>
          <cell r="DB469">
            <v>29.18745300000003</v>
          </cell>
          <cell r="DC469">
            <v>37.992637000000002</v>
          </cell>
          <cell r="DD469">
            <v>44.158011999999992</v>
          </cell>
          <cell r="DE469">
            <v>48.535144999999957</v>
          </cell>
          <cell r="DF469">
            <v>54.704777999999962</v>
          </cell>
          <cell r="DG469">
            <v>61.638610999999969</v>
          </cell>
          <cell r="DH469">
            <v>68.281443999999979</v>
          </cell>
          <cell r="DI469">
            <v>75.51467700000002</v>
          </cell>
          <cell r="DJ469">
            <v>5.6411110000000013</v>
          </cell>
          <cell r="DK469">
            <v>5.9453349999999947</v>
          </cell>
          <cell r="DL469">
            <v>6.1424809999999939</v>
          </cell>
          <cell r="DM469">
            <v>4.9735050000000003</v>
          </cell>
          <cell r="DN469">
            <v>6.4850210000000388</v>
          </cell>
          <cell r="DO469">
            <v>8.8051839999999739</v>
          </cell>
          <cell r="DP469">
            <v>6.1653749999999912</v>
          </cell>
          <cell r="DQ469">
            <v>4.3771329999999633</v>
          </cell>
          <cell r="DR469">
            <v>6.1696330000000019</v>
          </cell>
          <cell r="DS469">
            <v>6.9338330000000088</v>
          </cell>
          <cell r="DT469">
            <v>6.6428330000000129</v>
          </cell>
          <cell r="DU469">
            <v>7.2332330000000455</v>
          </cell>
        </row>
        <row r="470">
          <cell r="A470" t="str">
            <v>CE-GRTEIT-180</v>
          </cell>
          <cell r="B470" t="str">
            <v>CE</v>
          </cell>
          <cell r="C470" t="str">
            <v>GRTEIT</v>
          </cell>
          <cell r="D470">
            <v>180</v>
          </cell>
          <cell r="E470" t="str">
            <v>MD %</v>
          </cell>
          <cell r="F470">
            <v>0.21267869378785484</v>
          </cell>
          <cell r="G470">
            <v>0.20843384654059965</v>
          </cell>
          <cell r="H470">
            <v>0.20250766961593461</v>
          </cell>
          <cell r="I470">
            <v>0.21063027456646261</v>
          </cell>
          <cell r="J470" t="e">
            <v>#DIV/0!</v>
          </cell>
          <cell r="K470" t="e">
            <v>#DIV/0!</v>
          </cell>
          <cell r="L470" t="e">
            <v>#DIV/0!</v>
          </cell>
          <cell r="M470" t="e">
            <v>#DIV/0!</v>
          </cell>
          <cell r="N470" t="e">
            <v>#DIV/0!</v>
          </cell>
          <cell r="O470" t="e">
            <v>#DIV/0!</v>
          </cell>
          <cell r="P470" t="e">
            <v>#DIV/0!</v>
          </cell>
          <cell r="Q470" t="e">
            <v>#DIV/0!</v>
          </cell>
          <cell r="R470">
            <v>0.21267869378785484</v>
          </cell>
          <cell r="S470">
            <v>0.20449577611263442</v>
          </cell>
          <cell r="T470">
            <v>0.19099592689301256</v>
          </cell>
          <cell r="U470">
            <v>0.23672588946491532</v>
          </cell>
          <cell r="V470">
            <v>0.21063027456646261</v>
          </cell>
          <cell r="W470" t="e">
            <v>#DIV/0!</v>
          </cell>
          <cell r="X470" t="e">
            <v>#DIV/0!</v>
          </cell>
          <cell r="Y470" t="e">
            <v>#DIV/0!</v>
          </cell>
          <cell r="Z470" t="e">
            <v>#DIV/0!</v>
          </cell>
          <cell r="AA470" t="e">
            <v>#DIV/0!</v>
          </cell>
          <cell r="AB470" t="e">
            <v>#DIV/0!</v>
          </cell>
          <cell r="AC470" t="e">
            <v>#DIV/0!</v>
          </cell>
          <cell r="AD470">
            <v>0.20995219530632092</v>
          </cell>
          <cell r="AE470">
            <v>0.21847032798592608</v>
          </cell>
          <cell r="AF470">
            <v>0.21867786082541721</v>
          </cell>
          <cell r="AG470">
            <v>0.22235021883231348</v>
          </cell>
          <cell r="AH470">
            <v>0.22472973336050689</v>
          </cell>
          <cell r="AI470">
            <v>0.22537583281592313</v>
          </cell>
          <cell r="AJ470">
            <v>0.22692743488040418</v>
          </cell>
          <cell r="AK470">
            <v>0.22463196700308324</v>
          </cell>
          <cell r="AL470">
            <v>0.22582715394357411</v>
          </cell>
          <cell r="AM470">
            <v>0.22754425475239123</v>
          </cell>
          <cell r="AN470">
            <v>0.22758539163166092</v>
          </cell>
          <cell r="AO470">
            <v>0.22880584609605017</v>
          </cell>
          <cell r="AP470">
            <v>0.20995219530632092</v>
          </cell>
          <cell r="AQ470">
            <v>0.22691112621547777</v>
          </cell>
          <cell r="AR470">
            <v>0.21906983323847606</v>
          </cell>
          <cell r="AS470">
            <v>0.23256985842912481</v>
          </cell>
          <cell r="AT470">
            <v>0.23327466642598174</v>
          </cell>
          <cell r="AU470">
            <v>0.22828366242460868</v>
          </cell>
          <cell r="AV470">
            <v>0.23565348233428185</v>
          </cell>
          <cell r="AW470">
            <v>0.20201317896568921</v>
          </cell>
          <cell r="AX470">
            <v>0.23453415027021998</v>
          </cell>
          <cell r="AY470">
            <v>0.2412253525204853</v>
          </cell>
          <cell r="AZ470">
            <v>0.22798300995871018</v>
          </cell>
          <cell r="BA470">
            <v>0.24253636761660849</v>
          </cell>
          <cell r="BB470">
            <v>0.2458283606379516</v>
          </cell>
          <cell r="BC470">
            <v>0.2397387782375347</v>
          </cell>
          <cell r="BD470">
            <v>0.2403103436437915</v>
          </cell>
          <cell r="BE470">
            <v>0.23964655890940509</v>
          </cell>
          <cell r="BF470">
            <v>0.24145621234840714</v>
          </cell>
          <cell r="BG470">
            <v>0.23802188357054077</v>
          </cell>
          <cell r="BH470">
            <v>0.23761139531130782</v>
          </cell>
          <cell r="BI470">
            <v>0.23465113207918178</v>
          </cell>
          <cell r="BJ470">
            <v>0.2341003145785478</v>
          </cell>
          <cell r="BK470">
            <v>0.22920870276541791</v>
          </cell>
          <cell r="BL470">
            <v>0.22602889522962655</v>
          </cell>
          <cell r="BM470">
            <v>0.22490043925663458</v>
          </cell>
          <cell r="BN470">
            <v>0.2458283606379516</v>
          </cell>
          <cell r="BO470">
            <v>0.23379317528583424</v>
          </cell>
          <cell r="BP470">
            <v>0.24132867956479975</v>
          </cell>
          <cell r="BQ470">
            <v>0.23770984414439633</v>
          </cell>
          <cell r="BR470">
            <v>0.24757303927499447</v>
          </cell>
          <cell r="BS470">
            <v>0.2226034374326436</v>
          </cell>
          <cell r="BT470">
            <v>0.23533899440839109</v>
          </cell>
          <cell r="BU470">
            <v>0.20643545186012341</v>
          </cell>
          <cell r="BV470">
            <v>0.22940675901863736</v>
          </cell>
          <cell r="BW470">
            <v>0.18885023816133958</v>
          </cell>
          <cell r="BX470">
            <v>0.19376071269726838</v>
          </cell>
          <cell r="BY470">
            <v>0.21061239065834794</v>
          </cell>
          <cell r="BZ470">
            <v>0.23281923896868101</v>
          </cell>
          <cell r="CA470">
            <v>0.22660147484393331</v>
          </cell>
          <cell r="CB470">
            <v>0.22538233840061561</v>
          </cell>
          <cell r="CC470">
            <v>0.23870459690914458</v>
          </cell>
          <cell r="CD470">
            <v>0.23995411507647493</v>
          </cell>
          <cell r="CE470">
            <v>0.23928621552118429</v>
          </cell>
          <cell r="CF470">
            <v>0.23855127301735227</v>
          </cell>
          <cell r="CG470">
            <v>0.23844961310494339</v>
          </cell>
          <cell r="CH470">
            <v>0.23721059721937965</v>
          </cell>
          <cell r="CI470">
            <v>0.23797141327917859</v>
          </cell>
          <cell r="CJ470">
            <v>0.23734063966738722</v>
          </cell>
          <cell r="CK470">
            <v>0.23344845051465266</v>
          </cell>
          <cell r="CL470">
            <v>0.23281923896868101</v>
          </cell>
          <cell r="CM470">
            <v>0.22026362004747468</v>
          </cell>
          <cell r="CN470">
            <v>0.223135692623081</v>
          </cell>
          <cell r="CO470">
            <v>0.28011878808421453</v>
          </cell>
          <cell r="CP470">
            <v>0.24430551247939172</v>
          </cell>
          <cell r="CQ470">
            <v>0.2362317294384558</v>
          </cell>
          <cell r="CR470">
            <v>0.23433092407992942</v>
          </cell>
          <cell r="CS470">
            <v>0.23745221409483838</v>
          </cell>
          <cell r="CT470">
            <v>0.22814837538735169</v>
          </cell>
          <cell r="CU470">
            <v>0.24359271986769501</v>
          </cell>
          <cell r="CV470">
            <v>0.23194034868002056</v>
          </cell>
          <cell r="CW470">
            <v>0.19075586918380646</v>
          </cell>
          <cell r="CX470">
            <v>0.20917194051268553</v>
          </cell>
          <cell r="CY470">
            <v>0.20902445389141514</v>
          </cell>
          <cell r="CZ470">
            <v>0.21045439759444959</v>
          </cell>
          <cell r="DA470">
            <v>0.20782906921702307</v>
          </cell>
          <cell r="DB470">
            <v>0.20892582825167655</v>
          </cell>
          <cell r="DC470">
            <v>0.22525086366653266</v>
          </cell>
          <cell r="DD470">
            <v>0.22417880510444815</v>
          </cell>
          <cell r="DE470">
            <v>0.22398904885807028</v>
          </cell>
          <cell r="DF470">
            <v>0.22302596331992602</v>
          </cell>
          <cell r="DG470">
            <v>0.22238578143816753</v>
          </cell>
          <cell r="DH470">
            <v>0.221188325800067</v>
          </cell>
          <cell r="DI470">
            <v>0.22222110953427901</v>
          </cell>
          <cell r="DJ470">
            <v>0.20917194051268553</v>
          </cell>
          <cell r="DK470">
            <v>0.20888470635521802</v>
          </cell>
          <cell r="DL470">
            <v>0.21320562777129107</v>
          </cell>
          <cell r="DM470">
            <v>0.1989808318858711</v>
          </cell>
          <cell r="DN470">
            <v>0.21285821607733854</v>
          </cell>
          <cell r="DO470">
            <v>0.30398716493235861</v>
          </cell>
          <cell r="DP470">
            <v>0.21779128209620779</v>
          </cell>
          <cell r="DQ470">
            <v>0.22209253828277836</v>
          </cell>
          <cell r="DR470">
            <v>0.21572897653764131</v>
          </cell>
          <cell r="DS470">
            <v>0.21746106368431972</v>
          </cell>
          <cell r="DT470">
            <v>0.21066289284241935</v>
          </cell>
          <cell r="DU470">
            <v>0.23246771653543447</v>
          </cell>
        </row>
        <row r="471">
          <cell r="A471" t="str">
            <v>CE-GRTEIT-190</v>
          </cell>
          <cell r="B471" t="str">
            <v>CE</v>
          </cell>
          <cell r="C471" t="str">
            <v>GRTEIT</v>
          </cell>
          <cell r="D471">
            <v>190</v>
          </cell>
          <cell r="E471" t="str">
            <v>Costi Indiretti</v>
          </cell>
          <cell r="F471">
            <v>-1.460709</v>
          </cell>
          <cell r="G471">
            <v>-2.9756014300000007</v>
          </cell>
          <cell r="H471">
            <v>-4.5019113199999969</v>
          </cell>
          <cell r="I471">
            <v>-6.1143364400000024</v>
          </cell>
          <cell r="R471">
            <v>-1.460709</v>
          </cell>
          <cell r="S471">
            <v>-1.5148924300000006</v>
          </cell>
          <cell r="T471">
            <v>-1.5263098899999963</v>
          </cell>
          <cell r="U471">
            <v>-1.6124251200000055</v>
          </cell>
          <cell r="V471">
            <v>6.1143364400000024</v>
          </cell>
          <cell r="W471">
            <v>0</v>
          </cell>
          <cell r="X471">
            <v>0</v>
          </cell>
          <cell r="Y471">
            <v>0</v>
          </cell>
          <cell r="Z471">
            <v>0</v>
          </cell>
          <cell r="AA471">
            <v>0</v>
          </cell>
          <cell r="AB471">
            <v>0</v>
          </cell>
          <cell r="AC471">
            <v>0</v>
          </cell>
          <cell r="AD471">
            <v>-1.5710999999999999</v>
          </cell>
          <cell r="AE471">
            <v>-3.2222</v>
          </cell>
          <cell r="AF471">
            <v>-4.8776000000000002</v>
          </cell>
          <cell r="AG471">
            <v>-6.5575000000000001</v>
          </cell>
          <cell r="AH471">
            <v>-8.220600000000001</v>
          </cell>
          <cell r="AI471">
            <v>-9.8971</v>
          </cell>
          <cell r="AJ471">
            <v>-11.5283</v>
          </cell>
          <cell r="AK471">
            <v>-12.878500000000001</v>
          </cell>
          <cell r="AL471">
            <v>-14.528799999999999</v>
          </cell>
          <cell r="AM471">
            <v>-16.229200000000002</v>
          </cell>
          <cell r="AN471">
            <v>-17.8523</v>
          </cell>
          <cell r="AO471">
            <v>-19.573900000000002</v>
          </cell>
          <cell r="AP471">
            <v>-1.5710999999999999</v>
          </cell>
          <cell r="AQ471">
            <v>-1.6511</v>
          </cell>
          <cell r="AR471">
            <v>-1.6554000000000002</v>
          </cell>
          <cell r="AS471">
            <v>-1.6798999999999999</v>
          </cell>
          <cell r="AT471">
            <v>-1.6631000000000009</v>
          </cell>
          <cell r="AU471">
            <v>-1.676499999999999</v>
          </cell>
          <cell r="AV471">
            <v>-1.6311999999999998</v>
          </cell>
          <cell r="AW471">
            <v>-1.350200000000001</v>
          </cell>
          <cell r="AX471">
            <v>-1.6502999999999979</v>
          </cell>
          <cell r="AY471">
            <v>-1.7004000000000037</v>
          </cell>
          <cell r="AZ471">
            <v>-1.6230999999999973</v>
          </cell>
          <cell r="BA471">
            <v>-1.7216000000000022</v>
          </cell>
          <cell r="BB471">
            <v>-1.464</v>
          </cell>
          <cell r="BC471">
            <v>-2.9815</v>
          </cell>
          <cell r="BD471">
            <v>-4.6849999999999996</v>
          </cell>
          <cell r="BE471">
            <v>-6.1936999999999998</v>
          </cell>
          <cell r="BF471">
            <v>-7.9024000000000001</v>
          </cell>
          <cell r="BG471">
            <v>-9.3760999999999992</v>
          </cell>
          <cell r="BH471">
            <v>-10.956398</v>
          </cell>
          <cell r="BI471">
            <v>-12.168872</v>
          </cell>
          <cell r="BJ471">
            <v>-13.711119999999999</v>
          </cell>
          <cell r="BK471">
            <v>-15.349252</v>
          </cell>
          <cell r="BL471">
            <v>-17.042200000000001</v>
          </cell>
          <cell r="BM471">
            <v>-18.559962469999999</v>
          </cell>
          <cell r="BN471">
            <v>-1.464</v>
          </cell>
          <cell r="BO471">
            <v>-1.5175000000000001</v>
          </cell>
          <cell r="BP471">
            <v>-1.7034999999999996</v>
          </cell>
          <cell r="BQ471">
            <v>-1.5087000000000002</v>
          </cell>
          <cell r="BR471">
            <v>-1.7087000000000003</v>
          </cell>
          <cell r="BS471">
            <v>-1.4736999999999991</v>
          </cell>
          <cell r="BT471">
            <v>-1.5802980000000009</v>
          </cell>
          <cell r="BU471">
            <v>-1.2124740000000003</v>
          </cell>
          <cell r="BV471">
            <v>-1.542247999999999</v>
          </cell>
          <cell r="BW471">
            <v>-1.6381320000000006</v>
          </cell>
          <cell r="BX471">
            <v>-1.6929480000000012</v>
          </cell>
          <cell r="BY471">
            <v>-1.5177624699999974</v>
          </cell>
          <cell r="BZ471">
            <v>-1.5304</v>
          </cell>
          <cell r="CA471">
            <v>-3.1152000000000002</v>
          </cell>
          <cell r="CB471">
            <v>-4.7316000000000003</v>
          </cell>
          <cell r="CC471">
            <v>-6.2591999999999999</v>
          </cell>
          <cell r="CD471">
            <v>-7.8377999999999997</v>
          </cell>
          <cell r="CE471">
            <v>-9.4097340000000003</v>
          </cell>
          <cell r="CF471">
            <v>-10.962889000000001</v>
          </cell>
          <cell r="CG471">
            <v>-12.248587000000001</v>
          </cell>
          <cell r="CH471">
            <v>-13.853624</v>
          </cell>
          <cell r="CI471">
            <v>-15.501372</v>
          </cell>
          <cell r="CJ471">
            <v>-17.127556999999999</v>
          </cell>
          <cell r="CK471">
            <v>-18.661586</v>
          </cell>
          <cell r="CL471">
            <v>-1.5304</v>
          </cell>
          <cell r="CM471">
            <v>-1.5848000000000002</v>
          </cell>
          <cell r="CN471">
            <v>-1.6164000000000001</v>
          </cell>
          <cell r="CO471">
            <v>-1.5275999999999996</v>
          </cell>
          <cell r="CP471">
            <v>-1.5785999999999998</v>
          </cell>
          <cell r="CQ471">
            <v>-1.5719340000000006</v>
          </cell>
          <cell r="CR471">
            <v>-1.5531550000000003</v>
          </cell>
          <cell r="CS471">
            <v>-1.285698</v>
          </cell>
          <cell r="CT471">
            <v>-1.6050369999999994</v>
          </cell>
          <cell r="CU471">
            <v>-1.647748</v>
          </cell>
          <cell r="CV471">
            <v>-1.6261849999999995</v>
          </cell>
          <cell r="CW471">
            <v>-1.5340290000000003</v>
          </cell>
          <cell r="CX471">
            <v>-1.4484739999999998</v>
          </cell>
          <cell r="CY471">
            <v>-2.9743439999999999</v>
          </cell>
          <cell r="CZ471">
            <v>-4.558414</v>
          </cell>
          <cell r="DA471">
            <v>-6.0540120000000002</v>
          </cell>
          <cell r="DB471">
            <v>-7.6797779999999998</v>
          </cell>
          <cell r="DC471">
            <v>-9.3231619999999999</v>
          </cell>
          <cell r="DD471">
            <v>-10.991508999999999</v>
          </cell>
          <cell r="DE471">
            <v>-12.333208999999998</v>
          </cell>
          <cell r="DF471">
            <v>-13.910408999999998</v>
          </cell>
          <cell r="DG471">
            <v>-15.640408999999998</v>
          </cell>
          <cell r="DH471">
            <v>-17.458508999999999</v>
          </cell>
          <cell r="DI471">
            <v>-19.185908999999999</v>
          </cell>
          <cell r="DJ471">
            <v>-1.4484739999999998</v>
          </cell>
          <cell r="DK471">
            <v>-1.5258700000000001</v>
          </cell>
          <cell r="DL471">
            <v>-1.5840700000000001</v>
          </cell>
          <cell r="DM471">
            <v>-1.4955980000000002</v>
          </cell>
          <cell r="DN471">
            <v>-1.6257659999999996</v>
          </cell>
          <cell r="DO471">
            <v>-1.6433840000000002</v>
          </cell>
          <cell r="DP471">
            <v>-1.6683469999999989</v>
          </cell>
          <cell r="DQ471">
            <v>-1.3416999999999994</v>
          </cell>
          <cell r="DR471">
            <v>-1.5771999999999995</v>
          </cell>
          <cell r="DS471">
            <v>-1.7300000000000004</v>
          </cell>
          <cell r="DT471">
            <v>-1.8181000000000012</v>
          </cell>
          <cell r="DU471">
            <v>-1.7273999999999994</v>
          </cell>
        </row>
        <row r="472">
          <cell r="A472" t="str">
            <v>CE-GRTEIT-200</v>
          </cell>
          <cell r="B472" t="str">
            <v>CE</v>
          </cell>
          <cell r="C472" t="str">
            <v>GRTEIT</v>
          </cell>
          <cell r="D472">
            <v>200</v>
          </cell>
          <cell r="E472" t="str">
            <v>Risultato di Competenza</v>
          </cell>
          <cell r="F472">
            <v>4.5020740000000021</v>
          </cell>
          <cell r="G472">
            <v>9.1671741000000164</v>
          </cell>
          <cell r="H472">
            <v>13.368921690000001</v>
          </cell>
          <cell r="I472">
            <v>18.258944369999988</v>
          </cell>
          <cell r="J472">
            <v>0</v>
          </cell>
          <cell r="K472">
            <v>0</v>
          </cell>
          <cell r="L472">
            <v>0</v>
          </cell>
          <cell r="M472">
            <v>0</v>
          </cell>
          <cell r="N472">
            <v>0</v>
          </cell>
          <cell r="O472">
            <v>0</v>
          </cell>
          <cell r="P472">
            <v>0</v>
          </cell>
          <cell r="Q472">
            <v>0</v>
          </cell>
          <cell r="R472">
            <v>4.5020740000000021</v>
          </cell>
          <cell r="S472">
            <v>4.6651001000000161</v>
          </cell>
          <cell r="T472">
            <v>4.2017475899999823</v>
          </cell>
          <cell r="U472">
            <v>4.8900226799999897</v>
          </cell>
          <cell r="V472">
            <v>-18.258944369999988</v>
          </cell>
          <cell r="W472">
            <v>0</v>
          </cell>
          <cell r="X472">
            <v>0</v>
          </cell>
          <cell r="Y472">
            <v>0</v>
          </cell>
          <cell r="Z472">
            <v>0</v>
          </cell>
          <cell r="AA472">
            <v>0</v>
          </cell>
          <cell r="AB472">
            <v>0</v>
          </cell>
          <cell r="AC472">
            <v>0</v>
          </cell>
          <cell r="AD472">
            <v>4.4281999999999986</v>
          </cell>
          <cell r="AE472">
            <v>9.3204000000000029</v>
          </cell>
          <cell r="AF472">
            <v>14.323999999999984</v>
          </cell>
          <cell r="AG472">
            <v>19.982400000000002</v>
          </cell>
          <cell r="AH472">
            <v>26.072999999999997</v>
          </cell>
          <cell r="AI472">
            <v>32.136799999999994</v>
          </cell>
          <cell r="AJ472">
            <v>38.32060000000002</v>
          </cell>
          <cell r="AK472">
            <v>41.473900000000022</v>
          </cell>
          <cell r="AL472">
            <v>47.613299999999981</v>
          </cell>
          <cell r="AM472">
            <v>54.24409999999996</v>
          </cell>
          <cell r="AN472">
            <v>59.926099999999948</v>
          </cell>
          <cell r="AO472">
            <v>65.572099999999949</v>
          </cell>
          <cell r="AP472">
            <v>4.4281999999999986</v>
          </cell>
          <cell r="AQ472">
            <v>4.8922000000000025</v>
          </cell>
          <cell r="AR472">
            <v>5.0035999999999845</v>
          </cell>
          <cell r="AS472">
            <v>5.6584000000000181</v>
          </cell>
          <cell r="AT472">
            <v>6.090599999999994</v>
          </cell>
          <cell r="AU472">
            <v>6.0637999999999943</v>
          </cell>
          <cell r="AV472">
            <v>6.1838000000000264</v>
          </cell>
          <cell r="AW472">
            <v>3.1533000000000015</v>
          </cell>
          <cell r="AX472">
            <v>6.1393999999999558</v>
          </cell>
          <cell r="AY472">
            <v>6.6307999999999918</v>
          </cell>
          <cell r="AZ472">
            <v>5.6819999999999844</v>
          </cell>
          <cell r="BA472">
            <v>5.6459999999999964</v>
          </cell>
          <cell r="BB472">
            <v>5.3333999999999993</v>
          </cell>
          <cell r="BC472">
            <v>10.437062999999997</v>
          </cell>
          <cell r="BD472">
            <v>16.315000000000008</v>
          </cell>
          <cell r="BE472">
            <v>21.925899999999992</v>
          </cell>
          <cell r="BF472">
            <v>28.811500000000002</v>
          </cell>
          <cell r="BG472">
            <v>34.87700000000001</v>
          </cell>
          <cell r="BH472">
            <v>41.200512000000018</v>
          </cell>
          <cell r="BI472">
            <v>44.742142000000015</v>
          </cell>
          <cell r="BJ472">
            <v>49.729480000000009</v>
          </cell>
          <cell r="BK472">
            <v>54.294324999999979</v>
          </cell>
          <cell r="BL472">
            <v>58.402899999999939</v>
          </cell>
          <cell r="BM472">
            <v>62.437306760000354</v>
          </cell>
          <cell r="BN472">
            <v>5.3333999999999993</v>
          </cell>
          <cell r="BO472">
            <v>5.1036629999999974</v>
          </cell>
          <cell r="BP472">
            <v>5.87793700000001</v>
          </cell>
          <cell r="BQ472">
            <v>5.6108999999999858</v>
          </cell>
          <cell r="BR472">
            <v>6.8856000000000108</v>
          </cell>
          <cell r="BS472">
            <v>6.0655000000000054</v>
          </cell>
          <cell r="BT472">
            <v>6.3235120000000062</v>
          </cell>
          <cell r="BU472">
            <v>3.5416300000000005</v>
          </cell>
          <cell r="BV472">
            <v>4.9873379999999958</v>
          </cell>
          <cell r="BW472">
            <v>4.5648449999999743</v>
          </cell>
          <cell r="BX472">
            <v>4.1085749999999592</v>
          </cell>
          <cell r="BY472">
            <v>4.0344067600004125</v>
          </cell>
          <cell r="BZ472">
            <v>4.6180999999999992</v>
          </cell>
          <cell r="CA472">
            <v>8.7399999999999967</v>
          </cell>
          <cell r="CB472">
            <v>13.458400000000005</v>
          </cell>
          <cell r="CC472">
            <v>19.203299999999999</v>
          </cell>
          <cell r="CD472">
            <v>25.107900000000008</v>
          </cell>
          <cell r="CE472">
            <v>30.628179000000003</v>
          </cell>
          <cell r="CF472">
            <v>35.902942999999993</v>
          </cell>
          <cell r="CG472">
            <v>39.372038000000003</v>
          </cell>
          <cell r="CH472">
            <v>44.51983700000001</v>
          </cell>
          <cell r="CI472">
            <v>50.985212000000004</v>
          </cell>
          <cell r="CJ472">
            <v>56.928086000000022</v>
          </cell>
          <cell r="CK472">
            <v>60.820378000000034</v>
          </cell>
          <cell r="CL472">
            <v>4.6180999999999992</v>
          </cell>
          <cell r="CM472">
            <v>4.1218999999999975</v>
          </cell>
          <cell r="CN472">
            <v>4.7184000000000079</v>
          </cell>
          <cell r="CO472">
            <v>5.7448999999999941</v>
          </cell>
          <cell r="CP472">
            <v>5.904600000000011</v>
          </cell>
          <cell r="CQ472">
            <v>5.5202789999999951</v>
          </cell>
          <cell r="CR472">
            <v>5.274763999999994</v>
          </cell>
          <cell r="CS472">
            <v>3.4690950000000065</v>
          </cell>
          <cell r="CT472">
            <v>5.1477990000000027</v>
          </cell>
          <cell r="CU472">
            <v>6.4653750000000016</v>
          </cell>
          <cell r="CV472">
            <v>5.9428740000000104</v>
          </cell>
          <cell r="CW472">
            <v>3.8922920000000074</v>
          </cell>
          <cell r="CX472">
            <v>4.1926370000000013</v>
          </cell>
          <cell r="CY472">
            <v>8.6121019999999966</v>
          </cell>
          <cell r="CZ472">
            <v>13.170512999999993</v>
          </cell>
          <cell r="DA472">
            <v>16.648419999999991</v>
          </cell>
          <cell r="DB472">
            <v>21.507675000000031</v>
          </cell>
          <cell r="DC472">
            <v>28.669475000000002</v>
          </cell>
          <cell r="DD472">
            <v>33.166502999999992</v>
          </cell>
          <cell r="DE472">
            <v>36.201935999999961</v>
          </cell>
          <cell r="DF472">
            <v>40.794368999999961</v>
          </cell>
          <cell r="DG472">
            <v>45.998201999999971</v>
          </cell>
          <cell r="DH472">
            <v>50.82293499999998</v>
          </cell>
          <cell r="DI472">
            <v>56.328768000000025</v>
          </cell>
          <cell r="DJ472">
            <v>4.1926370000000013</v>
          </cell>
          <cell r="DK472">
            <v>4.4194649999999944</v>
          </cell>
          <cell r="DL472">
            <v>4.5584109999999942</v>
          </cell>
          <cell r="DM472">
            <v>3.4779070000000001</v>
          </cell>
          <cell r="DN472">
            <v>4.8592550000000392</v>
          </cell>
          <cell r="DO472">
            <v>7.1617999999999737</v>
          </cell>
          <cell r="DP472">
            <v>4.4970279999999923</v>
          </cell>
          <cell r="DQ472">
            <v>3.0354329999999639</v>
          </cell>
          <cell r="DR472">
            <v>4.5924330000000024</v>
          </cell>
          <cell r="DS472">
            <v>5.2038330000000084</v>
          </cell>
          <cell r="DT472">
            <v>4.8247330000000117</v>
          </cell>
          <cell r="DU472">
            <v>5.5058330000000462</v>
          </cell>
        </row>
        <row r="473">
          <cell r="A473" t="str">
            <v>CE-GRTEIT-210</v>
          </cell>
          <cell r="B473" t="str">
            <v>CE</v>
          </cell>
          <cell r="C473" t="str">
            <v>GRTEIT</v>
          </cell>
          <cell r="D473">
            <v>210</v>
          </cell>
          <cell r="E473" t="str">
            <v>RC %</v>
          </cell>
          <cell r="F473">
            <v>0.16057857843497961</v>
          </cell>
          <cell r="G473">
            <v>0.15735688721657201</v>
          </cell>
          <cell r="H473">
            <v>0.15149317187424283</v>
          </cell>
          <cell r="I473">
            <v>0.15779108672021513</v>
          </cell>
          <cell r="J473" t="e">
            <v>#DIV/0!</v>
          </cell>
          <cell r="K473" t="e">
            <v>#DIV/0!</v>
          </cell>
          <cell r="L473" t="e">
            <v>#DIV/0!</v>
          </cell>
          <cell r="M473" t="e">
            <v>#DIV/0!</v>
          </cell>
          <cell r="N473" t="e">
            <v>#DIV/0!</v>
          </cell>
          <cell r="O473" t="e">
            <v>#DIV/0!</v>
          </cell>
          <cell r="P473" t="e">
            <v>#DIV/0!</v>
          </cell>
          <cell r="Q473" t="e">
            <v>#DIV/0!</v>
          </cell>
          <cell r="R473">
            <v>0.16057857843497961</v>
          </cell>
          <cell r="S473">
            <v>0.15436802891938595</v>
          </cell>
          <cell r="T473">
            <v>0.14010276229325327</v>
          </cell>
          <cell r="U473">
            <v>0.1780244923191244</v>
          </cell>
          <cell r="V473">
            <v>0.15779108672021513</v>
          </cell>
          <cell r="W473" t="e">
            <v>#DIV/0!</v>
          </cell>
          <cell r="X473" t="e">
            <v>#DIV/0!</v>
          </cell>
          <cell r="Y473" t="e">
            <v>#DIV/0!</v>
          </cell>
          <cell r="Z473" t="e">
            <v>#DIV/0!</v>
          </cell>
          <cell r="AA473" t="e">
            <v>#DIV/0!</v>
          </cell>
          <cell r="AB473" t="e">
            <v>#DIV/0!</v>
          </cell>
          <cell r="AC473" t="e">
            <v>#DIV/0!</v>
          </cell>
          <cell r="AD473">
            <v>0.15496979835238284</v>
          </cell>
          <cell r="AE473">
            <v>0.16234519517165705</v>
          </cell>
          <cell r="AF473">
            <v>0.16312920165315781</v>
          </cell>
          <cell r="AG473">
            <v>0.16741174657006322</v>
          </cell>
          <cell r="AH473">
            <v>0.1708592372311013</v>
          </cell>
          <cell r="AI473">
            <v>0.1723099228013284</v>
          </cell>
          <cell r="AJ473">
            <v>0.17444708832247086</v>
          </cell>
          <cell r="AK473">
            <v>0.17140666716261241</v>
          </cell>
          <cell r="AL473">
            <v>0.17302884886190806</v>
          </cell>
          <cell r="AM473">
            <v>0.17514339912015164</v>
          </cell>
          <cell r="AN473">
            <v>0.17534823212431822</v>
          </cell>
          <cell r="AO473">
            <v>0.17620651376218271</v>
          </cell>
          <cell r="AP473">
            <v>0.15496979835238284</v>
          </cell>
          <cell r="AQ473">
            <v>0.16965363221483967</v>
          </cell>
          <cell r="AR473">
            <v>0.16460997410903108</v>
          </cell>
          <cell r="AS473">
            <v>0.17932944781970767</v>
          </cell>
          <cell r="AT473">
            <v>0.18323931585360331</v>
          </cell>
          <cell r="AU473">
            <v>0.17883886570421587</v>
          </cell>
          <cell r="AV473">
            <v>0.18646628330885906</v>
          </cell>
          <cell r="AW473">
            <v>0.14144735366548414</v>
          </cell>
          <cell r="AX473">
            <v>0.18484652325108628</v>
          </cell>
          <cell r="AY473">
            <v>0.19199119784578847</v>
          </cell>
          <cell r="AZ473">
            <v>0.17732809442518116</v>
          </cell>
          <cell r="BA473">
            <v>0.18586246967307818</v>
          </cell>
          <cell r="BB473">
            <v>0.19288271671910598</v>
          </cell>
          <cell r="BC473">
            <v>0.18647069227965604</v>
          </cell>
          <cell r="BD473">
            <v>0.18669825031183138</v>
          </cell>
          <cell r="BE473">
            <v>0.18686135243715146</v>
          </cell>
          <cell r="BF473">
            <v>0.18948451845421305</v>
          </cell>
          <cell r="BG473">
            <v>0.18759113448074261</v>
          </cell>
          <cell r="BH473">
            <v>0.18769729924300121</v>
          </cell>
          <cell r="BI473">
            <v>0.18447737149697435</v>
          </cell>
          <cell r="BJ473">
            <v>0.18350530908956728</v>
          </cell>
          <cell r="BK473">
            <v>0.17869173780051528</v>
          </cell>
          <cell r="BL473">
            <v>0.17497150862291061</v>
          </cell>
          <cell r="BM473">
            <v>0.17336606344654737</v>
          </cell>
          <cell r="BN473">
            <v>0.19288271671910598</v>
          </cell>
          <cell r="BO473">
            <v>0.1802102709688353</v>
          </cell>
          <cell r="BP473">
            <v>0.18710368163384869</v>
          </cell>
          <cell r="BQ473">
            <v>0.18733723306222155</v>
          </cell>
          <cell r="BR473">
            <v>0.19835110703977082</v>
          </cell>
          <cell r="BS473">
            <v>0.17909077219701031</v>
          </cell>
          <cell r="BT473">
            <v>0.18828501130586314</v>
          </cell>
          <cell r="BU473">
            <v>0.15378670499664476</v>
          </cell>
          <cell r="BV473">
            <v>0.17522229536612166</v>
          </cell>
          <cell r="BW473">
            <v>0.1389771500715864</v>
          </cell>
          <cell r="BX473">
            <v>0.1372192129842762</v>
          </cell>
          <cell r="BY473">
            <v>0.15303857238728724</v>
          </cell>
          <cell r="BZ473">
            <v>0.17486907822741574</v>
          </cell>
          <cell r="CA473">
            <v>0.167057231437342</v>
          </cell>
          <cell r="CB473">
            <v>0.16675567142005746</v>
          </cell>
          <cell r="CC473">
            <v>0.18002615555524304</v>
          </cell>
          <cell r="CD473">
            <v>0.18286890021849969</v>
          </cell>
          <cell r="CE473">
            <v>0.18304902758581373</v>
          </cell>
          <cell r="CF473">
            <v>0.18274918831526207</v>
          </cell>
          <cell r="CG473">
            <v>0.18187008057831786</v>
          </cell>
          <cell r="CH473">
            <v>0.18091401369672833</v>
          </cell>
          <cell r="CI473">
            <v>0.18248828900547118</v>
          </cell>
          <cell r="CJ473">
            <v>0.18244859944406983</v>
          </cell>
          <cell r="CK473">
            <v>0.1786370427864046</v>
          </cell>
          <cell r="CL473">
            <v>0.17486907822741574</v>
          </cell>
          <cell r="CM473">
            <v>0.15909450566416417</v>
          </cell>
          <cell r="CN473">
            <v>0.166199951391164</v>
          </cell>
          <cell r="CO473">
            <v>0.22127939851014147</v>
          </cell>
          <cell r="CP473">
            <v>0.192768645630989</v>
          </cell>
          <cell r="CQ473">
            <v>0.18387279896314296</v>
          </cell>
          <cell r="CR473">
            <v>0.18102738512620675</v>
          </cell>
          <cell r="CS473">
            <v>0.17324503688285353</v>
          </cell>
          <cell r="CT473">
            <v>0.1739212945006563</v>
          </cell>
          <cell r="CU473">
            <v>0.19411985757082675</v>
          </cell>
          <cell r="CV473">
            <v>0.18210880212737529</v>
          </cell>
          <cell r="CW473">
            <v>0.13682890186134894</v>
          </cell>
          <cell r="CX473">
            <v>0.15546264151782946</v>
          </cell>
          <cell r="CY473">
            <v>0.15536601278831869</v>
          </cell>
          <cell r="CZ473">
            <v>0.15634292923789841</v>
          </cell>
          <cell r="DA473">
            <v>0.15240770823734084</v>
          </cell>
          <cell r="DB473">
            <v>0.15395344064940777</v>
          </cell>
          <cell r="DC473">
            <v>0.16997567198655009</v>
          </cell>
          <cell r="DD473">
            <v>0.16837775695230786</v>
          </cell>
          <cell r="DE473">
            <v>0.16707145330380144</v>
          </cell>
          <cell r="DF473">
            <v>0.166314603164161</v>
          </cell>
          <cell r="DG473">
            <v>0.16595679121517973</v>
          </cell>
          <cell r="DH473">
            <v>0.16463389240707368</v>
          </cell>
          <cell r="DI473">
            <v>0.16576170118106964</v>
          </cell>
          <cell r="DJ473">
            <v>0.15546264151782946</v>
          </cell>
          <cell r="DK473">
            <v>0.1552744544709698</v>
          </cell>
          <cell r="DL473">
            <v>0.15822252912049031</v>
          </cell>
          <cell r="DM473">
            <v>0.13914469334638133</v>
          </cell>
          <cell r="DN473">
            <v>0.1594956054521473</v>
          </cell>
          <cell r="DO473">
            <v>0.24725153702779684</v>
          </cell>
          <cell r="DP473">
            <v>0.15885708391501649</v>
          </cell>
          <cell r="DQ473">
            <v>0.15401565813908474</v>
          </cell>
          <cell r="DR473">
            <v>0.16058019511171734</v>
          </cell>
          <cell r="DS473">
            <v>0.16320425649356782</v>
          </cell>
          <cell r="DT473">
            <v>0.15300583515682015</v>
          </cell>
          <cell r="DU473">
            <v>0.17695108468584428</v>
          </cell>
        </row>
        <row r="474">
          <cell r="A474" t="str">
            <v>CE-GRTEIT-211</v>
          </cell>
          <cell r="B474" t="str">
            <v>CE</v>
          </cell>
          <cell r="C474" t="str">
            <v>GRTEIT</v>
          </cell>
          <cell r="D474">
            <v>211</v>
          </cell>
          <cell r="E474" t="str">
            <v>Costi di divisione</v>
          </cell>
          <cell r="F474">
            <v>0</v>
          </cell>
          <cell r="G474">
            <v>0</v>
          </cell>
          <cell r="H474">
            <v>0</v>
          </cell>
          <cell r="I474">
            <v>0</v>
          </cell>
          <cell r="J474">
            <v>0</v>
          </cell>
          <cell r="K474">
            <v>0</v>
          </cell>
          <cell r="L474">
            <v>0</v>
          </cell>
          <cell r="M474">
            <v>0</v>
          </cell>
          <cell r="N474">
            <v>0</v>
          </cell>
          <cell r="O474">
            <v>0</v>
          </cell>
          <cell r="P474">
            <v>0</v>
          </cell>
          <cell r="Q474">
            <v>0</v>
          </cell>
          <cell r="R474">
            <v>0</v>
          </cell>
          <cell r="S474">
            <v>0</v>
          </cell>
          <cell r="T474">
            <v>0</v>
          </cell>
          <cell r="U474">
            <v>0</v>
          </cell>
          <cell r="V474">
            <v>0</v>
          </cell>
          <cell r="W474">
            <v>0</v>
          </cell>
          <cell r="X474">
            <v>0</v>
          </cell>
          <cell r="Y474">
            <v>0</v>
          </cell>
          <cell r="Z474">
            <v>0</v>
          </cell>
          <cell r="AA474">
            <v>0</v>
          </cell>
          <cell r="AB474">
            <v>0</v>
          </cell>
          <cell r="AC474">
            <v>0</v>
          </cell>
          <cell r="AD474">
            <v>0</v>
          </cell>
          <cell r="AE474">
            <v>0</v>
          </cell>
          <cell r="AF474">
            <v>0</v>
          </cell>
          <cell r="AG474">
            <v>0</v>
          </cell>
          <cell r="AH474">
            <v>0</v>
          </cell>
          <cell r="AI474">
            <v>0</v>
          </cell>
          <cell r="AJ474">
            <v>0</v>
          </cell>
          <cell r="AK474">
            <v>0</v>
          </cell>
          <cell r="AL474">
            <v>0</v>
          </cell>
          <cell r="AM474">
            <v>0</v>
          </cell>
          <cell r="AN474">
            <v>0</v>
          </cell>
          <cell r="AO474">
            <v>0</v>
          </cell>
          <cell r="AP474">
            <v>0</v>
          </cell>
          <cell r="AQ474">
            <v>0</v>
          </cell>
          <cell r="AR474">
            <v>0</v>
          </cell>
          <cell r="AS474">
            <v>0</v>
          </cell>
          <cell r="AT474">
            <v>0</v>
          </cell>
          <cell r="AU474">
            <v>0</v>
          </cell>
          <cell r="AV474">
            <v>0</v>
          </cell>
          <cell r="AW474">
            <v>0</v>
          </cell>
          <cell r="AX474">
            <v>0</v>
          </cell>
          <cell r="AY474">
            <v>0</v>
          </cell>
          <cell r="AZ474">
            <v>0</v>
          </cell>
          <cell r="BA474">
            <v>0</v>
          </cell>
          <cell r="BB474">
            <v>0</v>
          </cell>
          <cell r="BC474">
            <v>0</v>
          </cell>
          <cell r="BD474">
            <v>0</v>
          </cell>
          <cell r="BE474">
            <v>0</v>
          </cell>
          <cell r="BF474">
            <v>0</v>
          </cell>
          <cell r="BG474">
            <v>0</v>
          </cell>
          <cell r="BH474">
            <v>0</v>
          </cell>
          <cell r="BI474">
            <v>0</v>
          </cell>
          <cell r="BJ474">
            <v>0</v>
          </cell>
          <cell r="BK474">
            <v>0</v>
          </cell>
          <cell r="BL474">
            <v>0</v>
          </cell>
          <cell r="BM474">
            <v>0</v>
          </cell>
          <cell r="BN474">
            <v>0</v>
          </cell>
          <cell r="BO474">
            <v>0</v>
          </cell>
          <cell r="BP474">
            <v>0</v>
          </cell>
          <cell r="BQ474">
            <v>0</v>
          </cell>
          <cell r="BR474">
            <v>0</v>
          </cell>
          <cell r="BS474">
            <v>0</v>
          </cell>
          <cell r="BT474">
            <v>0</v>
          </cell>
          <cell r="BU474">
            <v>0</v>
          </cell>
          <cell r="BV474">
            <v>0</v>
          </cell>
          <cell r="BW474">
            <v>0</v>
          </cell>
          <cell r="BX474">
            <v>0</v>
          </cell>
          <cell r="BY474">
            <v>0</v>
          </cell>
          <cell r="CC474">
            <v>0</v>
          </cell>
          <cell r="CD474">
            <v>0</v>
          </cell>
          <cell r="CE474">
            <v>0</v>
          </cell>
          <cell r="CF474">
            <v>0</v>
          </cell>
          <cell r="CG474">
            <v>0</v>
          </cell>
          <cell r="CH474">
            <v>0</v>
          </cell>
          <cell r="CI474">
            <v>0</v>
          </cell>
          <cell r="CJ474">
            <v>0</v>
          </cell>
          <cell r="CK474">
            <v>0</v>
          </cell>
          <cell r="CL474">
            <v>0</v>
          </cell>
          <cell r="CM474">
            <v>0</v>
          </cell>
          <cell r="CN474">
            <v>0</v>
          </cell>
          <cell r="CO474">
            <v>0</v>
          </cell>
          <cell r="CP474">
            <v>0</v>
          </cell>
          <cell r="CQ474">
            <v>0</v>
          </cell>
          <cell r="CR474">
            <v>0</v>
          </cell>
          <cell r="CS474">
            <v>0</v>
          </cell>
          <cell r="CT474">
            <v>0</v>
          </cell>
          <cell r="CU474">
            <v>0</v>
          </cell>
          <cell r="CV474">
            <v>0</v>
          </cell>
          <cell r="CW474">
            <v>0</v>
          </cell>
          <cell r="DJ474">
            <v>0</v>
          </cell>
          <cell r="DK474">
            <v>0</v>
          </cell>
          <cell r="DL474">
            <v>0</v>
          </cell>
          <cell r="DM474">
            <v>0</v>
          </cell>
          <cell r="DN474">
            <v>0</v>
          </cell>
          <cell r="DO474">
            <v>0</v>
          </cell>
          <cell r="DP474">
            <v>0</v>
          </cell>
          <cell r="DQ474">
            <v>0</v>
          </cell>
          <cell r="DR474">
            <v>0</v>
          </cell>
          <cell r="DS474">
            <v>0</v>
          </cell>
          <cell r="DT474">
            <v>0</v>
          </cell>
          <cell r="DU474">
            <v>0</v>
          </cell>
        </row>
        <row r="475">
          <cell r="A475" t="str">
            <v>CE-GRTEIT-212</v>
          </cell>
          <cell r="B475" t="str">
            <v>CE</v>
          </cell>
          <cell r="C475" t="str">
            <v>GRTEIT</v>
          </cell>
          <cell r="D475">
            <v>212</v>
          </cell>
          <cell r="E475" t="str">
            <v>Risultato di divisione</v>
          </cell>
          <cell r="F475">
            <v>4.5020740000000021</v>
          </cell>
          <cell r="G475">
            <v>9.1671741000000164</v>
          </cell>
          <cell r="H475">
            <v>13.368921690000001</v>
          </cell>
          <cell r="I475">
            <v>18.258944369999988</v>
          </cell>
          <cell r="J475">
            <v>0</v>
          </cell>
          <cell r="K475">
            <v>0</v>
          </cell>
          <cell r="L475">
            <v>0</v>
          </cell>
          <cell r="M475">
            <v>0</v>
          </cell>
          <cell r="N475">
            <v>0</v>
          </cell>
          <cell r="O475">
            <v>0</v>
          </cell>
          <cell r="P475">
            <v>0</v>
          </cell>
          <cell r="Q475">
            <v>0</v>
          </cell>
          <cell r="R475">
            <v>4.5020740000000021</v>
          </cell>
          <cell r="S475">
            <v>4.6651001000000161</v>
          </cell>
          <cell r="T475">
            <v>4.2017475899999823</v>
          </cell>
          <cell r="U475">
            <v>4.8900226799999897</v>
          </cell>
          <cell r="V475">
            <v>-18.258944369999988</v>
          </cell>
          <cell r="W475">
            <v>0</v>
          </cell>
          <cell r="X475">
            <v>0</v>
          </cell>
          <cell r="Y475">
            <v>0</v>
          </cell>
          <cell r="Z475">
            <v>0</v>
          </cell>
          <cell r="AA475">
            <v>0</v>
          </cell>
          <cell r="AB475">
            <v>0</v>
          </cell>
          <cell r="AC475">
            <v>0</v>
          </cell>
          <cell r="AD475">
            <v>4.4281999999999986</v>
          </cell>
          <cell r="AE475">
            <v>9.3204000000000029</v>
          </cell>
          <cell r="AF475">
            <v>14.323999999999984</v>
          </cell>
          <cell r="AG475">
            <v>19.982400000000002</v>
          </cell>
          <cell r="AH475">
            <v>26.072999999999997</v>
          </cell>
          <cell r="AI475">
            <v>32.136799999999994</v>
          </cell>
          <cell r="AJ475">
            <v>38.32060000000002</v>
          </cell>
          <cell r="AK475">
            <v>41.473900000000022</v>
          </cell>
          <cell r="AL475">
            <v>47.613299999999981</v>
          </cell>
          <cell r="AM475">
            <v>54.24409999999996</v>
          </cell>
          <cell r="AN475">
            <v>59.926099999999948</v>
          </cell>
          <cell r="AO475">
            <v>65.572099999999949</v>
          </cell>
          <cell r="AP475">
            <v>4.4281999999999986</v>
          </cell>
          <cell r="AQ475">
            <v>4.8922000000000025</v>
          </cell>
          <cell r="AR475">
            <v>5.0035999999999845</v>
          </cell>
          <cell r="AS475">
            <v>5.6584000000000181</v>
          </cell>
          <cell r="AT475">
            <v>6.090599999999994</v>
          </cell>
          <cell r="AU475">
            <v>6.0637999999999943</v>
          </cell>
          <cell r="AV475">
            <v>6.1838000000000264</v>
          </cell>
          <cell r="AW475">
            <v>3.1533000000000015</v>
          </cell>
          <cell r="AX475">
            <v>6.1393999999999558</v>
          </cell>
          <cell r="AY475">
            <v>6.6307999999999918</v>
          </cell>
          <cell r="AZ475">
            <v>5.6819999999999844</v>
          </cell>
          <cell r="BA475">
            <v>5.6459999999999964</v>
          </cell>
          <cell r="BB475">
            <v>5.3333999999999993</v>
          </cell>
          <cell r="BC475">
            <v>10.437062999999997</v>
          </cell>
          <cell r="BD475">
            <v>16.315000000000008</v>
          </cell>
          <cell r="BE475">
            <v>21.925899999999992</v>
          </cell>
          <cell r="BF475">
            <v>28.811500000000002</v>
          </cell>
          <cell r="BG475">
            <v>34.87700000000001</v>
          </cell>
          <cell r="BH475">
            <v>41.200512000000018</v>
          </cell>
          <cell r="BI475">
            <v>44.742142000000015</v>
          </cell>
          <cell r="BJ475">
            <v>49.729480000000009</v>
          </cell>
          <cell r="BK475">
            <v>54.294324999999979</v>
          </cell>
          <cell r="BL475">
            <v>58.402899999999939</v>
          </cell>
          <cell r="BM475">
            <v>62.437306760000354</v>
          </cell>
          <cell r="BN475">
            <v>5.3333999999999993</v>
          </cell>
          <cell r="BO475">
            <v>5.1036629999999974</v>
          </cell>
          <cell r="BP475">
            <v>5.87793700000001</v>
          </cell>
          <cell r="BQ475">
            <v>5.6108999999999858</v>
          </cell>
          <cell r="BR475">
            <v>6.8856000000000108</v>
          </cell>
          <cell r="BS475">
            <v>6.0655000000000054</v>
          </cell>
          <cell r="BT475">
            <v>6.3235120000000062</v>
          </cell>
          <cell r="BU475">
            <v>3.5416300000000005</v>
          </cell>
          <cell r="BV475">
            <v>4.9873379999999958</v>
          </cell>
          <cell r="BW475">
            <v>4.5648449999999743</v>
          </cell>
          <cell r="BX475">
            <v>4.1085749999999592</v>
          </cell>
          <cell r="BY475">
            <v>4.0344067600004125</v>
          </cell>
          <cell r="BZ475">
            <v>4.6180999999999992</v>
          </cell>
          <cell r="CA475">
            <v>8.7399999999999967</v>
          </cell>
          <cell r="CB475">
            <v>13.458400000000005</v>
          </cell>
          <cell r="CC475">
            <v>19.203299999999999</v>
          </cell>
          <cell r="CD475">
            <v>25.107900000000008</v>
          </cell>
          <cell r="CE475">
            <v>30.628179000000003</v>
          </cell>
          <cell r="CF475">
            <v>35.902942999999993</v>
          </cell>
          <cell r="CG475">
            <v>39.372038000000003</v>
          </cell>
          <cell r="CH475">
            <v>44.51983700000001</v>
          </cell>
          <cell r="CI475">
            <v>50.985212000000004</v>
          </cell>
          <cell r="CJ475">
            <v>56.928086000000022</v>
          </cell>
          <cell r="CK475">
            <v>60.820378000000034</v>
          </cell>
          <cell r="CL475">
            <v>4.6180999999999992</v>
          </cell>
          <cell r="CM475">
            <v>4.1218999999999975</v>
          </cell>
          <cell r="CN475">
            <v>4.7184000000000079</v>
          </cell>
          <cell r="CO475">
            <v>5.7448999999999941</v>
          </cell>
          <cell r="CP475">
            <v>5.904600000000011</v>
          </cell>
          <cell r="CQ475">
            <v>5.5202789999999951</v>
          </cell>
          <cell r="CR475">
            <v>5.274763999999994</v>
          </cell>
          <cell r="CS475">
            <v>3.4690950000000065</v>
          </cell>
          <cell r="CT475">
            <v>5.1477990000000027</v>
          </cell>
          <cell r="CU475">
            <v>6.4653750000000016</v>
          </cell>
          <cell r="CV475">
            <v>5.9428740000000104</v>
          </cell>
          <cell r="CW475">
            <v>3.8922920000000074</v>
          </cell>
          <cell r="CX475">
            <v>4.1926370000000013</v>
          </cell>
          <cell r="CY475">
            <v>8.6121019999999966</v>
          </cell>
          <cell r="CZ475">
            <v>13.170512999999993</v>
          </cell>
          <cell r="DA475">
            <v>16.648419999999991</v>
          </cell>
          <cell r="DB475">
            <v>21.507675000000031</v>
          </cell>
          <cell r="DC475">
            <v>28.669475000000002</v>
          </cell>
          <cell r="DD475">
            <v>33.166502999999992</v>
          </cell>
          <cell r="DE475">
            <v>36.201935999999961</v>
          </cell>
          <cell r="DF475">
            <v>40.794368999999961</v>
          </cell>
          <cell r="DG475">
            <v>45.998201999999971</v>
          </cell>
          <cell r="DH475">
            <v>50.82293499999998</v>
          </cell>
          <cell r="DI475">
            <v>56.328768000000025</v>
          </cell>
          <cell r="DJ475">
            <v>4.1926370000000013</v>
          </cell>
          <cell r="DK475">
            <v>4.4194649999999944</v>
          </cell>
          <cell r="DL475">
            <v>4.5584109999999942</v>
          </cell>
          <cell r="DM475">
            <v>3.4779070000000001</v>
          </cell>
          <cell r="DN475">
            <v>4.8592550000000392</v>
          </cell>
          <cell r="DO475">
            <v>7.1617999999999737</v>
          </cell>
          <cell r="DP475">
            <v>4.4970279999999923</v>
          </cell>
          <cell r="DQ475">
            <v>3.0354329999999639</v>
          </cell>
          <cell r="DR475">
            <v>4.5924330000000024</v>
          </cell>
          <cell r="DS475">
            <v>5.2038330000000084</v>
          </cell>
          <cell r="DT475">
            <v>4.8247330000000117</v>
          </cell>
          <cell r="DU475">
            <v>5.5058330000000462</v>
          </cell>
          <cell r="DV475">
            <v>0</v>
          </cell>
          <cell r="DW475">
            <v>0</v>
          </cell>
          <cell r="DX475">
            <v>0</v>
          </cell>
          <cell r="DY475">
            <v>0</v>
          </cell>
        </row>
        <row r="476">
          <cell r="A476" t="str">
            <v>CE-GRTEIT-213</v>
          </cell>
          <cell r="B476" t="str">
            <v>CE</v>
          </cell>
          <cell r="C476" t="str">
            <v>GRTEIT</v>
          </cell>
          <cell r="D476">
            <v>213</v>
          </cell>
          <cell r="E476" t="str">
            <v>RD %</v>
          </cell>
          <cell r="F476">
            <v>0.16057857843497961</v>
          </cell>
          <cell r="G476">
            <v>0.15735688721657201</v>
          </cell>
          <cell r="H476">
            <v>0.15149317187424283</v>
          </cell>
          <cell r="I476">
            <v>0.15779108672021513</v>
          </cell>
          <cell r="J476" t="e">
            <v>#DIV/0!</v>
          </cell>
          <cell r="K476" t="e">
            <v>#DIV/0!</v>
          </cell>
          <cell r="L476" t="e">
            <v>#DIV/0!</v>
          </cell>
          <cell r="M476" t="e">
            <v>#DIV/0!</v>
          </cell>
          <cell r="N476" t="e">
            <v>#DIV/0!</v>
          </cell>
          <cell r="O476" t="e">
            <v>#DIV/0!</v>
          </cell>
          <cell r="P476" t="e">
            <v>#DIV/0!</v>
          </cell>
          <cell r="Q476" t="e">
            <v>#DIV/0!</v>
          </cell>
          <cell r="R476">
            <v>0.16057857843497961</v>
          </cell>
          <cell r="S476">
            <v>0.15436802891938595</v>
          </cell>
          <cell r="T476">
            <v>0.14010276229325327</v>
          </cell>
          <cell r="U476">
            <v>0.1780244923191244</v>
          </cell>
          <cell r="V476">
            <v>0.15779108672021513</v>
          </cell>
          <cell r="W476" t="e">
            <v>#DIV/0!</v>
          </cell>
          <cell r="X476" t="e">
            <v>#DIV/0!</v>
          </cell>
          <cell r="Y476" t="e">
            <v>#DIV/0!</v>
          </cell>
          <cell r="Z476" t="e">
            <v>#DIV/0!</v>
          </cell>
          <cell r="AA476" t="e">
            <v>#DIV/0!</v>
          </cell>
          <cell r="AB476" t="e">
            <v>#DIV/0!</v>
          </cell>
          <cell r="AC476" t="e">
            <v>#DIV/0!</v>
          </cell>
          <cell r="AD476">
            <v>0.15496979835238284</v>
          </cell>
          <cell r="AE476">
            <v>0.16234519517165705</v>
          </cell>
          <cell r="AF476">
            <v>0.16312920165315781</v>
          </cell>
          <cell r="AG476">
            <v>0.16741174657006322</v>
          </cell>
          <cell r="AH476">
            <v>0.1708592372311013</v>
          </cell>
          <cell r="AI476">
            <v>0.1723099228013284</v>
          </cell>
          <cell r="AJ476">
            <v>0.17444708832247086</v>
          </cell>
          <cell r="AK476">
            <v>0.17140666716261241</v>
          </cell>
          <cell r="AL476">
            <v>0.17302884886190806</v>
          </cell>
          <cell r="AM476">
            <v>0.17514339912015164</v>
          </cell>
          <cell r="AN476">
            <v>0.17534823212431822</v>
          </cell>
          <cell r="AO476">
            <v>0.17620651376218271</v>
          </cell>
          <cell r="AP476">
            <v>0.15496979835238284</v>
          </cell>
          <cell r="AQ476">
            <v>0.16965363221483967</v>
          </cell>
          <cell r="AR476">
            <v>0.16460997410903108</v>
          </cell>
          <cell r="AS476">
            <v>0.17932944781970767</v>
          </cell>
          <cell r="AT476">
            <v>0.18323931585360331</v>
          </cell>
          <cell r="AU476">
            <v>0.17883886570421587</v>
          </cell>
          <cell r="AV476">
            <v>0.18646628330885906</v>
          </cell>
          <cell r="AW476">
            <v>0.14144735366548414</v>
          </cell>
          <cell r="AX476">
            <v>0.18484652325108628</v>
          </cell>
          <cell r="AY476">
            <v>0.19199119784578847</v>
          </cell>
          <cell r="AZ476">
            <v>0.17732809442518116</v>
          </cell>
          <cell r="BA476">
            <v>0.18586246967307818</v>
          </cell>
          <cell r="BB476">
            <v>0.19288271671910598</v>
          </cell>
          <cell r="BC476">
            <v>0.18647069227965604</v>
          </cell>
          <cell r="BD476">
            <v>0.18669825031183138</v>
          </cell>
          <cell r="BE476">
            <v>0.18686135243715146</v>
          </cell>
          <cell r="BF476">
            <v>0.18948451845421305</v>
          </cell>
          <cell r="BG476">
            <v>0.18759113448074261</v>
          </cell>
          <cell r="BH476">
            <v>0.18769729924300121</v>
          </cell>
          <cell r="BI476">
            <v>0.18447737149697435</v>
          </cell>
          <cell r="BJ476">
            <v>0.18350530908956728</v>
          </cell>
          <cell r="BK476">
            <v>0.17869173780051528</v>
          </cell>
          <cell r="BL476">
            <v>0.17497150862291061</v>
          </cell>
          <cell r="BM476">
            <v>0.17336606344654737</v>
          </cell>
          <cell r="BN476">
            <v>0.19288271671910598</v>
          </cell>
          <cell r="BO476">
            <v>0.1802102709688353</v>
          </cell>
          <cell r="BP476">
            <v>0.18710368163384869</v>
          </cell>
          <cell r="BQ476">
            <v>0.18733723306222155</v>
          </cell>
          <cell r="BR476">
            <v>0.19835110703977082</v>
          </cell>
          <cell r="BS476">
            <v>0.17909077219701031</v>
          </cell>
          <cell r="BT476">
            <v>0.18828501130586314</v>
          </cell>
          <cell r="BU476">
            <v>0.15378670499664476</v>
          </cell>
          <cell r="BV476">
            <v>0.17522229536612166</v>
          </cell>
          <cell r="BW476">
            <v>0.1389771500715864</v>
          </cell>
          <cell r="BX476">
            <v>0.1372192129842762</v>
          </cell>
          <cell r="BY476">
            <v>0.15303857238728724</v>
          </cell>
          <cell r="BZ476">
            <v>0.17486907822741574</v>
          </cell>
          <cell r="CA476">
            <v>0.167057231437342</v>
          </cell>
          <cell r="CB476">
            <v>0.16675567142005746</v>
          </cell>
          <cell r="CC476">
            <v>0.18002615555524304</v>
          </cell>
          <cell r="CD476">
            <v>0.18286890021849969</v>
          </cell>
          <cell r="CE476">
            <v>0.18304902758581373</v>
          </cell>
          <cell r="CF476">
            <v>0.18274918831526207</v>
          </cell>
          <cell r="CG476">
            <v>0.18187008057831786</v>
          </cell>
          <cell r="CH476">
            <v>0.18091401369672833</v>
          </cell>
          <cell r="CI476">
            <v>0.18248828900547118</v>
          </cell>
          <cell r="CJ476">
            <v>0.18244859944406983</v>
          </cell>
          <cell r="CK476">
            <v>0.1786370427864046</v>
          </cell>
          <cell r="CL476">
            <v>0.17486907822741574</v>
          </cell>
          <cell r="CM476">
            <v>0.15909450566416417</v>
          </cell>
          <cell r="CN476">
            <v>0.166199951391164</v>
          </cell>
          <cell r="CO476">
            <v>0.22127939851014147</v>
          </cell>
          <cell r="CP476">
            <v>0.192768645630989</v>
          </cell>
          <cell r="CQ476">
            <v>0.18387279896314296</v>
          </cell>
          <cell r="CR476">
            <v>0.18102738512620675</v>
          </cell>
          <cell r="CS476">
            <v>0.17324503688285353</v>
          </cell>
          <cell r="CT476">
            <v>0.1739212945006563</v>
          </cell>
          <cell r="CU476">
            <v>0.19411985757082675</v>
          </cell>
          <cell r="CV476">
            <v>0.18210880212737529</v>
          </cell>
          <cell r="CW476">
            <v>0.13682890186134894</v>
          </cell>
          <cell r="CX476">
            <v>0.15546264151782946</v>
          </cell>
          <cell r="CY476">
            <v>0.15536601278831869</v>
          </cell>
          <cell r="CZ476">
            <v>0.15634292923789841</v>
          </cell>
          <cell r="DA476">
            <v>0.15240770823734084</v>
          </cell>
          <cell r="DB476">
            <v>0.15395344064940777</v>
          </cell>
          <cell r="DC476">
            <v>0.16997567198655009</v>
          </cell>
          <cell r="DD476">
            <v>0.16837775695230786</v>
          </cell>
          <cell r="DE476">
            <v>0.16707145330380144</v>
          </cell>
          <cell r="DF476">
            <v>0.166314603164161</v>
          </cell>
          <cell r="DG476">
            <v>0.16595679121517973</v>
          </cell>
          <cell r="DH476">
            <v>0.16463389240707368</v>
          </cell>
          <cell r="DI476">
            <v>0.16576170118106964</v>
          </cell>
          <cell r="DJ476">
            <v>0.15546264151782946</v>
          </cell>
          <cell r="DK476">
            <v>0.1552744544709698</v>
          </cell>
          <cell r="DL476">
            <v>0.15822252912049031</v>
          </cell>
          <cell r="DM476">
            <v>0.13914469334638133</v>
          </cell>
          <cell r="DN476">
            <v>0.1594956054521473</v>
          </cell>
          <cell r="DO476">
            <v>0.24725153702779684</v>
          </cell>
          <cell r="DP476">
            <v>0.15885708391501649</v>
          </cell>
          <cell r="DQ476">
            <v>0.15401565813908474</v>
          </cell>
          <cell r="DR476">
            <v>0.16058019511171734</v>
          </cell>
          <cell r="DS476">
            <v>0.16320425649356782</v>
          </cell>
          <cell r="DT476">
            <v>0.15300583515682015</v>
          </cell>
          <cell r="DU476">
            <v>0.17695108468584428</v>
          </cell>
          <cell r="DV476" t="e">
            <v>#DIV/0!</v>
          </cell>
          <cell r="DW476" t="e">
            <v>#DIV/0!</v>
          </cell>
          <cell r="DX476" t="e">
            <v>#DIV/0!</v>
          </cell>
          <cell r="DY476" t="e">
            <v>#DIV/0!</v>
          </cell>
        </row>
        <row r="477">
          <cell r="A477" t="str">
            <v>CE-GRTEIT-220</v>
          </cell>
          <cell r="B477" t="str">
            <v>CE</v>
          </cell>
          <cell r="C477" t="str">
            <v>GRTEIT</v>
          </cell>
          <cell r="D477">
            <v>220</v>
          </cell>
          <cell r="E477" t="str">
            <v>Spese Generali</v>
          </cell>
          <cell r="F477">
            <v>-1.7279770000000001</v>
          </cell>
          <cell r="G477">
            <v>-3.4488279999999998</v>
          </cell>
          <cell r="H477">
            <v>-5.1540329999999992</v>
          </cell>
          <cell r="I477">
            <v>-6.8487749999999972</v>
          </cell>
          <cell r="R477">
            <v>-1.7279770000000001</v>
          </cell>
          <cell r="S477">
            <v>-1.7208509999999997</v>
          </cell>
          <cell r="T477">
            <v>-1.7052049999999994</v>
          </cell>
          <cell r="U477">
            <v>-1.694741999999998</v>
          </cell>
          <cell r="V477">
            <v>6.8487749999999972</v>
          </cell>
          <cell r="W477">
            <v>0</v>
          </cell>
          <cell r="X477">
            <v>0</v>
          </cell>
          <cell r="Y477">
            <v>0</v>
          </cell>
          <cell r="Z477">
            <v>0</v>
          </cell>
          <cell r="AA477">
            <v>0</v>
          </cell>
          <cell r="AB477">
            <v>0</v>
          </cell>
          <cell r="AC477">
            <v>0</v>
          </cell>
          <cell r="AD477">
            <v>-1.8134000000000001</v>
          </cell>
          <cell r="AE477">
            <v>-3.5179</v>
          </cell>
          <cell r="AF477">
            <v>-5.1817000000000002</v>
          </cell>
          <cell r="AG477">
            <v>-6.9428999999999998</v>
          </cell>
          <cell r="AH477">
            <v>-8.6898</v>
          </cell>
          <cell r="AI477">
            <v>-10.4336</v>
          </cell>
          <cell r="AJ477">
            <v>-12.279299999999999</v>
          </cell>
          <cell r="AK477">
            <v>-13.6791</v>
          </cell>
          <cell r="AL477">
            <v>-15.4345</v>
          </cell>
          <cell r="AM477">
            <v>-17.337799999999998</v>
          </cell>
          <cell r="AN477">
            <v>-19.113799999999998</v>
          </cell>
          <cell r="AO477">
            <v>-20.781099999999999</v>
          </cell>
          <cell r="AP477">
            <v>-1.8134000000000001</v>
          </cell>
          <cell r="AQ477">
            <v>-1.7044999999999999</v>
          </cell>
          <cell r="AR477">
            <v>-1.6638000000000002</v>
          </cell>
          <cell r="AS477">
            <v>-1.7611999999999997</v>
          </cell>
          <cell r="AT477">
            <v>-1.7469000000000001</v>
          </cell>
          <cell r="AU477">
            <v>-1.7438000000000002</v>
          </cell>
          <cell r="AV477">
            <v>-1.845699999999999</v>
          </cell>
          <cell r="AW477">
            <v>-1.3998000000000008</v>
          </cell>
          <cell r="AX477">
            <v>-1.7553999999999998</v>
          </cell>
          <cell r="AY477">
            <v>-1.903299999999998</v>
          </cell>
          <cell r="AZ477">
            <v>-1.7759999999999998</v>
          </cell>
          <cell r="BA477">
            <v>-1.6673000000000009</v>
          </cell>
          <cell r="BB477">
            <v>-1.5784210000000001</v>
          </cell>
          <cell r="BC477">
            <v>-3.1520540000000001</v>
          </cell>
          <cell r="BD477">
            <v>-4.9569039999999998</v>
          </cell>
          <cell r="BE477">
            <v>-6.5848000000000004</v>
          </cell>
          <cell r="BF477">
            <v>-8.34</v>
          </cell>
          <cell r="BG477">
            <v>-10.053100000000001</v>
          </cell>
          <cell r="BH477">
            <v>-11.804455000000001</v>
          </cell>
          <cell r="BI477">
            <v>-13.139004</v>
          </cell>
          <cell r="BJ477">
            <v>-14.902799999999999</v>
          </cell>
          <cell r="BK477">
            <v>-16.703700000000001</v>
          </cell>
          <cell r="BL477">
            <v>-18.403099999999998</v>
          </cell>
          <cell r="BM477">
            <v>-20.626274630000001</v>
          </cell>
          <cell r="BN477">
            <v>-1.5784210000000001</v>
          </cell>
          <cell r="BO477">
            <v>-1.5736330000000001</v>
          </cell>
          <cell r="BP477">
            <v>-1.8048499999999996</v>
          </cell>
          <cell r="BQ477">
            <v>-1.6278960000000007</v>
          </cell>
          <cell r="BR477">
            <v>-1.7551999999999994</v>
          </cell>
          <cell r="BS477">
            <v>-1.7131000000000007</v>
          </cell>
          <cell r="BT477">
            <v>-1.7513550000000002</v>
          </cell>
          <cell r="BU477">
            <v>-1.3345489999999991</v>
          </cell>
          <cell r="BV477">
            <v>-1.7637959999999993</v>
          </cell>
          <cell r="BW477">
            <v>-1.8009000000000022</v>
          </cell>
          <cell r="BX477">
            <v>-1.6993999999999971</v>
          </cell>
          <cell r="BY477">
            <v>-2.2231746300000026</v>
          </cell>
          <cell r="BZ477">
            <v>-1.2569999999999999</v>
          </cell>
          <cell r="CA477">
            <v>-2.7294999999999998</v>
          </cell>
          <cell r="CB477">
            <v>-4.2270000000000003</v>
          </cell>
          <cell r="CC477">
            <v>-6.7096999999999998</v>
          </cell>
          <cell r="CD477">
            <v>-8.3957999999999995</v>
          </cell>
          <cell r="CE477">
            <v>-10.064686</v>
          </cell>
          <cell r="CF477">
            <v>-11.691318000000001</v>
          </cell>
          <cell r="CG477">
            <v>-12.913961</v>
          </cell>
          <cell r="CH477">
            <v>-14.602862999999999</v>
          </cell>
          <cell r="CI477">
            <v>-16.280614</v>
          </cell>
          <cell r="CJ477">
            <v>-17.914404999999999</v>
          </cell>
          <cell r="CK477">
            <v>-19.534362000000002</v>
          </cell>
          <cell r="CL477">
            <v>-1.2569999999999999</v>
          </cell>
          <cell r="CM477">
            <v>-1.4724999999999999</v>
          </cell>
          <cell r="CN477">
            <v>-1.4975000000000005</v>
          </cell>
          <cell r="CO477">
            <v>-2.4826999999999995</v>
          </cell>
          <cell r="CP477">
            <v>-1.6860999999999997</v>
          </cell>
          <cell r="CQ477">
            <v>-1.6688860000000005</v>
          </cell>
          <cell r="CR477">
            <v>-1.6266320000000007</v>
          </cell>
          <cell r="CS477">
            <v>-1.2226429999999997</v>
          </cell>
          <cell r="CT477">
            <v>-1.6889019999999988</v>
          </cell>
          <cell r="CU477">
            <v>-1.6777510000000007</v>
          </cell>
          <cell r="CV477">
            <v>-1.6337909999999987</v>
          </cell>
          <cell r="CW477">
            <v>-1.619957000000003</v>
          </cell>
          <cell r="CX477">
            <v>-1.4872539999999999</v>
          </cell>
          <cell r="CY477">
            <v>-2.8178940000000003</v>
          </cell>
          <cell r="CZ477">
            <v>-4.1807080000000001</v>
          </cell>
          <cell r="DA477">
            <v>-5.564775</v>
          </cell>
          <cell r="DB477">
            <v>-6.8826999999999998</v>
          </cell>
          <cell r="DC477">
            <v>-10.677428000000001</v>
          </cell>
          <cell r="DD477">
            <v>-12.474679</v>
          </cell>
          <cell r="DE477">
            <v>-13.770212000000001</v>
          </cell>
          <cell r="DF477">
            <v>-15.190745</v>
          </cell>
          <cell r="DG477">
            <v>-16.990577999999999</v>
          </cell>
          <cell r="DH477">
            <v>-18.718211</v>
          </cell>
          <cell r="DI477">
            <v>-20.380344000000001</v>
          </cell>
          <cell r="DJ477">
            <v>-1.4872539999999999</v>
          </cell>
          <cell r="DK477">
            <v>-1.3306400000000005</v>
          </cell>
          <cell r="DL477">
            <v>-1.3628139999999997</v>
          </cell>
          <cell r="DM477">
            <v>-1.3840669999999999</v>
          </cell>
          <cell r="DN477">
            <v>-1.3179249999999998</v>
          </cell>
          <cell r="DO477">
            <v>-3.794728000000001</v>
          </cell>
          <cell r="DP477">
            <v>-1.7972509999999993</v>
          </cell>
          <cell r="DQ477">
            <v>-1.2955330000000007</v>
          </cell>
          <cell r="DR477">
            <v>-1.4205329999999989</v>
          </cell>
          <cell r="DS477">
            <v>-1.7998329999999996</v>
          </cell>
          <cell r="DT477">
            <v>-1.7276330000000009</v>
          </cell>
          <cell r="DU477">
            <v>-1.6621330000000007</v>
          </cell>
        </row>
        <row r="478">
          <cell r="A478" t="str">
            <v>CE-GRTEIT-230</v>
          </cell>
          <cell r="B478" t="str">
            <v>CE</v>
          </cell>
          <cell r="C478" t="str">
            <v>GRTEIT</v>
          </cell>
          <cell r="D478">
            <v>230</v>
          </cell>
          <cell r="E478" t="str">
            <v>Risultato Operativo pre IAS</v>
          </cell>
          <cell r="F478">
            <v>2.774097000000002</v>
          </cell>
          <cell r="G478">
            <v>5.7183461000000166</v>
          </cell>
          <cell r="H478">
            <v>8.2148886900000022</v>
          </cell>
          <cell r="I478">
            <v>11.410169369999991</v>
          </cell>
          <cell r="J478">
            <v>0</v>
          </cell>
          <cell r="K478">
            <v>0</v>
          </cell>
          <cell r="L478">
            <v>0</v>
          </cell>
          <cell r="M478">
            <v>0</v>
          </cell>
          <cell r="N478">
            <v>0</v>
          </cell>
          <cell r="O478">
            <v>0</v>
          </cell>
          <cell r="P478">
            <v>0</v>
          </cell>
          <cell r="Q478">
            <v>0</v>
          </cell>
          <cell r="R478">
            <v>2.774097000000002</v>
          </cell>
          <cell r="S478">
            <v>2.9442491000000164</v>
          </cell>
          <cell r="T478">
            <v>2.4965425899999829</v>
          </cell>
          <cell r="U478">
            <v>3.1952806799999918</v>
          </cell>
          <cell r="V478">
            <v>-11.410169369999991</v>
          </cell>
          <cell r="W478">
            <v>0</v>
          </cell>
          <cell r="X478">
            <v>0</v>
          </cell>
          <cell r="Y478">
            <v>0</v>
          </cell>
          <cell r="Z478">
            <v>0</v>
          </cell>
          <cell r="AA478">
            <v>0</v>
          </cell>
          <cell r="AB478">
            <v>0</v>
          </cell>
          <cell r="AC478">
            <v>0</v>
          </cell>
          <cell r="AD478">
            <v>2.6147999999999985</v>
          </cell>
          <cell r="AE478">
            <v>5.8025000000000029</v>
          </cell>
          <cell r="AF478">
            <v>9.1422999999999845</v>
          </cell>
          <cell r="AG478">
            <v>13.039500000000002</v>
          </cell>
          <cell r="AH478">
            <v>17.383199999999995</v>
          </cell>
          <cell r="AI478">
            <v>21.703199999999995</v>
          </cell>
          <cell r="AJ478">
            <v>26.041300000000021</v>
          </cell>
          <cell r="AK478">
            <v>27.794800000000023</v>
          </cell>
          <cell r="AL478">
            <v>32.178799999999981</v>
          </cell>
          <cell r="AM478">
            <v>36.906299999999959</v>
          </cell>
          <cell r="AN478">
            <v>40.812299999999951</v>
          </cell>
          <cell r="AO478">
            <v>44.790999999999954</v>
          </cell>
          <cell r="AP478">
            <v>2.6147999999999985</v>
          </cell>
          <cell r="AQ478">
            <v>3.1877000000000026</v>
          </cell>
          <cell r="AR478">
            <v>3.3397999999999843</v>
          </cell>
          <cell r="AS478">
            <v>3.8972000000000184</v>
          </cell>
          <cell r="AT478">
            <v>4.3436999999999939</v>
          </cell>
          <cell r="AU478">
            <v>4.3199999999999941</v>
          </cell>
          <cell r="AV478">
            <v>4.3381000000000274</v>
          </cell>
          <cell r="AW478">
            <v>1.7535000000000007</v>
          </cell>
          <cell r="AX478">
            <v>4.3839999999999559</v>
          </cell>
          <cell r="AY478">
            <v>4.7274999999999938</v>
          </cell>
          <cell r="AZ478">
            <v>3.9059999999999846</v>
          </cell>
          <cell r="BA478">
            <v>3.9786999999999955</v>
          </cell>
          <cell r="BB478">
            <v>3.7549789999999992</v>
          </cell>
          <cell r="BC478">
            <v>7.285008999999997</v>
          </cell>
          <cell r="BD478">
            <v>11.358096000000009</v>
          </cell>
          <cell r="BE478">
            <v>15.34109999999999</v>
          </cell>
          <cell r="BF478">
            <v>20.471500000000002</v>
          </cell>
          <cell r="BG478">
            <v>24.823900000000009</v>
          </cell>
          <cell r="BH478">
            <v>29.396057000000017</v>
          </cell>
          <cell r="BI478">
            <v>31.603138000000015</v>
          </cell>
          <cell r="BJ478">
            <v>34.82668000000001</v>
          </cell>
          <cell r="BK478">
            <v>37.590624999999974</v>
          </cell>
          <cell r="BL478">
            <v>39.999799999999937</v>
          </cell>
          <cell r="BM478">
            <v>41.811032130000356</v>
          </cell>
          <cell r="BN478">
            <v>3.7549789999999992</v>
          </cell>
          <cell r="BO478">
            <v>3.5300299999999973</v>
          </cell>
          <cell r="BP478">
            <v>4.0730870000000099</v>
          </cell>
          <cell r="BQ478">
            <v>3.9830039999999851</v>
          </cell>
          <cell r="BR478">
            <v>5.1304000000000114</v>
          </cell>
          <cell r="BS478">
            <v>4.3524000000000047</v>
          </cell>
          <cell r="BT478">
            <v>4.572157000000006</v>
          </cell>
          <cell r="BU478">
            <v>2.2070810000000014</v>
          </cell>
          <cell r="BV478">
            <v>3.2235419999999966</v>
          </cell>
          <cell r="BW478">
            <v>2.7639449999999721</v>
          </cell>
          <cell r="BX478">
            <v>2.4091749999999621</v>
          </cell>
          <cell r="BY478">
            <v>1.8112321300004099</v>
          </cell>
          <cell r="BZ478">
            <v>3.3610999999999995</v>
          </cell>
          <cell r="CA478">
            <v>6.0104999999999968</v>
          </cell>
          <cell r="CB478">
            <v>9.2314000000000043</v>
          </cell>
          <cell r="CC478">
            <v>12.493599999999999</v>
          </cell>
          <cell r="CD478">
            <v>16.712100000000007</v>
          </cell>
          <cell r="CE478">
            <v>20.563493000000001</v>
          </cell>
          <cell r="CF478">
            <v>24.211624999999991</v>
          </cell>
          <cell r="CG478">
            <v>26.458077000000003</v>
          </cell>
          <cell r="CH478">
            <v>29.91697400000001</v>
          </cell>
          <cell r="CI478">
            <v>34.704598000000004</v>
          </cell>
          <cell r="CJ478">
            <v>39.01368100000002</v>
          </cell>
          <cell r="CK478">
            <v>41.286016000000032</v>
          </cell>
          <cell r="CL478">
            <v>3.3610999999999995</v>
          </cell>
          <cell r="CM478">
            <v>2.6493999999999973</v>
          </cell>
          <cell r="CN478">
            <v>3.2209000000000074</v>
          </cell>
          <cell r="CO478">
            <v>3.2621999999999947</v>
          </cell>
          <cell r="CP478">
            <v>4.2185000000000112</v>
          </cell>
          <cell r="CQ478">
            <v>3.8513929999999945</v>
          </cell>
          <cell r="CR478">
            <v>3.6481319999999933</v>
          </cell>
          <cell r="CS478">
            <v>2.2464520000000068</v>
          </cell>
          <cell r="CT478">
            <v>3.4588970000000039</v>
          </cell>
          <cell r="CU478">
            <v>4.787624000000001</v>
          </cell>
          <cell r="CV478">
            <v>4.3090830000000118</v>
          </cell>
          <cell r="CW478">
            <v>2.2723350000000044</v>
          </cell>
          <cell r="CX478">
            <v>2.7053830000000012</v>
          </cell>
          <cell r="CY478">
            <v>5.7942079999999958</v>
          </cell>
          <cell r="CZ478">
            <v>8.9898049999999934</v>
          </cell>
          <cell r="DA478">
            <v>11.08364499999999</v>
          </cell>
          <cell r="DB478">
            <v>14.624975000000031</v>
          </cell>
          <cell r="DC478">
            <v>17.992046999999999</v>
          </cell>
          <cell r="DD478">
            <v>20.69182399999999</v>
          </cell>
          <cell r="DE478">
            <v>22.43172399999996</v>
          </cell>
          <cell r="DF478">
            <v>25.603623999999961</v>
          </cell>
          <cell r="DG478">
            <v>29.007623999999971</v>
          </cell>
          <cell r="DH478">
            <v>32.104723999999976</v>
          </cell>
          <cell r="DI478">
            <v>35.948424000000024</v>
          </cell>
          <cell r="DJ478">
            <v>2.7053830000000012</v>
          </cell>
          <cell r="DK478">
            <v>3.0888249999999937</v>
          </cell>
          <cell r="DL478">
            <v>3.1955969999999945</v>
          </cell>
          <cell r="DM478">
            <v>2.0938400000000001</v>
          </cell>
          <cell r="DN478">
            <v>3.5413300000000394</v>
          </cell>
          <cell r="DO478">
            <v>3.3670719999999728</v>
          </cell>
          <cell r="DP478">
            <v>2.699776999999993</v>
          </cell>
          <cell r="DQ478">
            <v>1.7398999999999631</v>
          </cell>
          <cell r="DR478">
            <v>3.1719000000000035</v>
          </cell>
          <cell r="DS478">
            <v>3.4040000000000088</v>
          </cell>
          <cell r="DT478">
            <v>3.0971000000000108</v>
          </cell>
          <cell r="DU478">
            <v>3.8437000000000454</v>
          </cell>
          <cell r="DV478">
            <v>0</v>
          </cell>
          <cell r="DW478">
            <v>0</v>
          </cell>
          <cell r="DX478">
            <v>0</v>
          </cell>
          <cell r="DY478">
            <v>0</v>
          </cell>
        </row>
        <row r="479">
          <cell r="A479" t="str">
            <v>CE-GRTEIT-240</v>
          </cell>
          <cell r="B479" t="str">
            <v>CE</v>
          </cell>
          <cell r="C479" t="str">
            <v>GRTEIT</v>
          </cell>
          <cell r="D479">
            <v>240</v>
          </cell>
          <cell r="E479" t="str">
            <v>RO % pre-IAS</v>
          </cell>
          <cell r="F479">
            <v>9.8945630991570055E-2</v>
          </cell>
          <cell r="G479">
            <v>9.8156872827693475E-2</v>
          </cell>
          <cell r="H479">
            <v>9.3088999479504303E-2</v>
          </cell>
          <cell r="I479">
            <v>9.8604989865249931E-2</v>
          </cell>
          <cell r="J479" t="e">
            <v>#DIV/0!</v>
          </cell>
          <cell r="K479" t="e">
            <v>#DIV/0!</v>
          </cell>
          <cell r="L479" t="e">
            <v>#DIV/0!</v>
          </cell>
          <cell r="M479" t="e">
            <v>#DIV/0!</v>
          </cell>
          <cell r="N479" t="e">
            <v>#DIV/0!</v>
          </cell>
          <cell r="O479" t="e">
            <v>#DIV/0!</v>
          </cell>
          <cell r="P479" t="e">
            <v>#DIV/0!</v>
          </cell>
          <cell r="Q479" t="e">
            <v>#DIV/0!</v>
          </cell>
          <cell r="R479">
            <v>9.8945630991570055E-2</v>
          </cell>
          <cell r="S479">
            <v>9.7425118533828903E-2</v>
          </cell>
          <cell r="T479">
            <v>8.3244532316552586E-2</v>
          </cell>
          <cell r="U479">
            <v>0.11632629500894387</v>
          </cell>
          <cell r="V479">
            <v>9.8604989865249931E-2</v>
          </cell>
          <cell r="W479" t="e">
            <v>#DIV/0!</v>
          </cell>
          <cell r="X479" t="e">
            <v>#DIV/0!</v>
          </cell>
          <cell r="Y479" t="e">
            <v>#DIV/0!</v>
          </cell>
          <cell r="Z479" t="e">
            <v>#DIV/0!</v>
          </cell>
          <cell r="AA479" t="e">
            <v>#DIV/0!</v>
          </cell>
          <cell r="AB479" t="e">
            <v>#DIV/0!</v>
          </cell>
          <cell r="AC479" t="e">
            <v>#DIV/0!</v>
          </cell>
          <cell r="AD479">
            <v>9.1507842629468081E-2</v>
          </cell>
          <cell r="AE479">
            <v>0.10106948145825717</v>
          </cell>
          <cell r="AF479">
            <v>0.10411729267478803</v>
          </cell>
          <cell r="AG479">
            <v>0.10924440854954057</v>
          </cell>
          <cell r="AH479">
            <v>0.11391402188607677</v>
          </cell>
          <cell r="AI479">
            <v>0.116367426643032</v>
          </cell>
          <cell r="AJ479">
            <v>0.11854796013454805</v>
          </cell>
          <cell r="AK479">
            <v>0.11487258329820395</v>
          </cell>
          <cell r="AL479">
            <v>0.11693918971710775</v>
          </cell>
          <cell r="AM479">
            <v>0.11916309480566642</v>
          </cell>
          <cell r="AN479">
            <v>0.11941982965564771</v>
          </cell>
          <cell r="AO479">
            <v>0.12036317211011885</v>
          </cell>
          <cell r="AP479">
            <v>9.1507842629468081E-2</v>
          </cell>
          <cell r="AQ479">
            <v>0.11054431205004794</v>
          </cell>
          <cell r="AR479">
            <v>0.10987376919204996</v>
          </cell>
          <cell r="AS479">
            <v>0.12351242825586134</v>
          </cell>
          <cell r="AT479">
            <v>0.13068279254478973</v>
          </cell>
          <cell r="AU479">
            <v>0.12740919882618362</v>
          </cell>
          <cell r="AV479">
            <v>0.13081105204278326</v>
          </cell>
          <cell r="AW479">
            <v>7.8656624695533695E-2</v>
          </cell>
          <cell r="AX479">
            <v>0.13199452030047887</v>
          </cell>
          <cell r="AY479">
            <v>0.13688218432405816</v>
          </cell>
          <cell r="AZ479">
            <v>0.12190136163758479</v>
          </cell>
          <cell r="BA479">
            <v>0.13097609069930496</v>
          </cell>
          <cell r="BB479">
            <v>0.13579903077646374</v>
          </cell>
          <cell r="BC479">
            <v>0.13015545383730315</v>
          </cell>
          <cell r="BD479">
            <v>0.12997466442377023</v>
          </cell>
          <cell r="BE479">
            <v>0.13074303421403835</v>
          </cell>
          <cell r="BF479">
            <v>0.13463486175781972</v>
          </cell>
          <cell r="BG479">
            <v>0.13351904014784835</v>
          </cell>
          <cell r="BH479">
            <v>0.13391970729133953</v>
          </cell>
          <cell r="BI479">
            <v>0.13030363698939912</v>
          </cell>
          <cell r="BJ479">
            <v>0.12851291986088437</v>
          </cell>
          <cell r="BK479">
            <v>0.12371705710048873</v>
          </cell>
          <cell r="BL479">
            <v>0.11983694903189218</v>
          </cell>
          <cell r="BM479">
            <v>0.11609427800718339</v>
          </cell>
          <cell r="BN479">
            <v>0.13579903077646374</v>
          </cell>
          <cell r="BO479">
            <v>0.12464531118690977</v>
          </cell>
          <cell r="BP479">
            <v>0.12965255893606353</v>
          </cell>
          <cell r="BQ479">
            <v>0.13298489522817369</v>
          </cell>
          <cell r="BR479">
            <v>0.1477896653242769</v>
          </cell>
          <cell r="BS479">
            <v>0.12850955022838478</v>
          </cell>
          <cell r="BT479">
            <v>0.13613773998328485</v>
          </cell>
          <cell r="BU479">
            <v>9.583714692124809E-2</v>
          </cell>
          <cell r="BV479">
            <v>0.1132540903482175</v>
          </cell>
          <cell r="BW479">
            <v>8.414857438852999E-2</v>
          </cell>
          <cell r="BX479">
            <v>8.0462227765439764E-2</v>
          </cell>
          <cell r="BY479">
            <v>6.8706106232386904E-2</v>
          </cell>
          <cell r="BZ479">
            <v>0.12727148802108379</v>
          </cell>
          <cell r="CA479">
            <v>0.11488529628765949</v>
          </cell>
          <cell r="CB479">
            <v>0.11438122697698974</v>
          </cell>
          <cell r="CC479">
            <v>0.11712438888342028</v>
          </cell>
          <cell r="CD479">
            <v>0.12171959213401315</v>
          </cell>
          <cell r="CE479">
            <v>0.12289752509993127</v>
          </cell>
          <cell r="CF479">
            <v>0.12323933490754523</v>
          </cell>
          <cell r="CG479">
            <v>0.12221700578307219</v>
          </cell>
          <cell r="CH479">
            <v>0.12157276865143657</v>
          </cell>
          <cell r="CI479">
            <v>0.12421607091959717</v>
          </cell>
          <cell r="CJ479">
            <v>0.12503479315302674</v>
          </cell>
          <cell r="CK479">
            <v>0.12126218299189437</v>
          </cell>
          <cell r="CL479">
            <v>0.12727148802108379</v>
          </cell>
          <cell r="CM479">
            <v>0.10225987610243732</v>
          </cell>
          <cell r="CN479">
            <v>0.11345231931074104</v>
          </cell>
          <cell r="CO479">
            <v>0.12565190931431061</v>
          </cell>
          <cell r="CP479">
            <v>0.13772220499175689</v>
          </cell>
          <cell r="CQ479">
            <v>0.12828453250588526</v>
          </cell>
          <cell r="CR479">
            <v>0.12520215057114184</v>
          </cell>
          <cell r="CS479">
            <v>0.11218679788116513</v>
          </cell>
          <cell r="CT479">
            <v>0.11686078725770703</v>
          </cell>
          <cell r="CU479">
            <v>0.1437461692450433</v>
          </cell>
          <cell r="CV479">
            <v>0.13204418323481829</v>
          </cell>
          <cell r="CW479">
            <v>7.9881237767132671E-2</v>
          </cell>
          <cell r="CX479">
            <v>0.1003153832534107</v>
          </cell>
          <cell r="CY479">
            <v>0.1045299967680571</v>
          </cell>
          <cell r="CZ479">
            <v>0.10671508748197622</v>
          </cell>
          <cell r="DA479">
            <v>0.1014650599496085</v>
          </cell>
          <cell r="DB479">
            <v>0.10468659307254616</v>
          </cell>
          <cell r="DC479">
            <v>0.10667130386024132</v>
          </cell>
          <cell r="DD479">
            <v>0.10504703834383534</v>
          </cell>
          <cell r="DE479">
            <v>0.10352210801073621</v>
          </cell>
          <cell r="DF479">
            <v>0.10438343990868901</v>
          </cell>
          <cell r="DG479">
            <v>0.10465652983167548</v>
          </cell>
          <cell r="DH479">
            <v>0.10399882802468599</v>
          </cell>
          <cell r="DI479">
            <v>0.10578736458461853</v>
          </cell>
          <cell r="DJ479">
            <v>0.1003153832534107</v>
          </cell>
          <cell r="DK479">
            <v>0.10852345630778679</v>
          </cell>
          <cell r="DL479">
            <v>0.11091923027341133</v>
          </cell>
          <cell r="DM479">
            <v>8.3770705978160748E-2</v>
          </cell>
          <cell r="DN479">
            <v>0.11623727761886432</v>
          </cell>
          <cell r="DO479">
            <v>0.11624364367662519</v>
          </cell>
          <cell r="DP479">
            <v>9.5369364264761336E-2</v>
          </cell>
          <cell r="DQ479">
            <v>8.8281257928009296E-2</v>
          </cell>
          <cell r="DR479">
            <v>0.11090947235917356</v>
          </cell>
          <cell r="DS479">
            <v>0.10675732466897102</v>
          </cell>
          <cell r="DT479">
            <v>9.8217740145244967E-2</v>
          </cell>
          <cell r="DU479">
            <v>0.12353205849268983</v>
          </cell>
        </row>
        <row r="480">
          <cell r="A480" t="str">
            <v>CE-GRTEIT-250</v>
          </cell>
          <cell r="B480" t="str">
            <v>CE</v>
          </cell>
          <cell r="C480" t="str">
            <v>GRTEIT</v>
          </cell>
          <cell r="D480">
            <v>250</v>
          </cell>
          <cell r="E480" t="str">
            <v>Poste Straordinarie</v>
          </cell>
          <cell r="F480">
            <v>-0.150978</v>
          </cell>
          <cell r="G480">
            <v>-0.61349400000000021</v>
          </cell>
          <cell r="H480">
            <v>-0.77797800000000006</v>
          </cell>
          <cell r="I480">
            <v>-0.92502600000000035</v>
          </cell>
          <cell r="R480">
            <v>-0.150978</v>
          </cell>
          <cell r="S480">
            <v>-0.4625160000000002</v>
          </cell>
          <cell r="T480">
            <v>-0.16448399999999985</v>
          </cell>
          <cell r="U480">
            <v>-0.14704800000000029</v>
          </cell>
          <cell r="V480">
            <v>0.92502600000000035</v>
          </cell>
          <cell r="W480">
            <v>0</v>
          </cell>
          <cell r="X480">
            <v>0</v>
          </cell>
          <cell r="Y480">
            <v>0</v>
          </cell>
          <cell r="Z480">
            <v>0</v>
          </cell>
          <cell r="AA480">
            <v>0</v>
          </cell>
          <cell r="AB480">
            <v>0</v>
          </cell>
          <cell r="AC480">
            <v>0</v>
          </cell>
          <cell r="AD480">
            <v>-0.1628</v>
          </cell>
          <cell r="AE480">
            <v>-0.31519999999999998</v>
          </cell>
          <cell r="AF480">
            <v>-0.4698</v>
          </cell>
          <cell r="AG480">
            <v>-0.62250000000000005</v>
          </cell>
          <cell r="AH480">
            <v>-0.77889999999999993</v>
          </cell>
          <cell r="AI480">
            <v>-0.93770000000000009</v>
          </cell>
          <cell r="AJ480">
            <v>-1.0944</v>
          </cell>
          <cell r="AK480">
            <v>-1.2784</v>
          </cell>
          <cell r="AL480">
            <v>-1.4314</v>
          </cell>
          <cell r="AM480">
            <v>-1.5851</v>
          </cell>
          <cell r="AN480">
            <v>-1.7422</v>
          </cell>
          <cell r="AO480">
            <v>-1.901</v>
          </cell>
          <cell r="AP480">
            <v>-0.1628</v>
          </cell>
          <cell r="AQ480">
            <v>-0.15239999999999998</v>
          </cell>
          <cell r="AR480">
            <v>-0.15460000000000002</v>
          </cell>
          <cell r="AS480">
            <v>-0.15270000000000006</v>
          </cell>
          <cell r="AT480">
            <v>-0.15639999999999987</v>
          </cell>
          <cell r="AU480">
            <v>-0.15880000000000016</v>
          </cell>
          <cell r="AV480">
            <v>-0.15669999999999995</v>
          </cell>
          <cell r="AW480">
            <v>-0.18399999999999994</v>
          </cell>
          <cell r="AX480">
            <v>-0.15300000000000002</v>
          </cell>
          <cell r="AY480">
            <v>-0.15369999999999995</v>
          </cell>
          <cell r="AZ480">
            <v>-0.15710000000000002</v>
          </cell>
          <cell r="BA480">
            <v>-0.15880000000000005</v>
          </cell>
          <cell r="BB480">
            <v>0</v>
          </cell>
          <cell r="BC480">
            <v>-0.44143399999999999</v>
          </cell>
          <cell r="BD480">
            <v>-0.59670400000000001</v>
          </cell>
          <cell r="BE480">
            <v>-1.0307999999999999</v>
          </cell>
          <cell r="BF480">
            <v>-1.2121999999999999</v>
          </cell>
          <cell r="BG480">
            <v>-1.3571</v>
          </cell>
          <cell r="BH480">
            <v>-1.5175069999999999</v>
          </cell>
          <cell r="BI480">
            <v>-1.6857340000000001</v>
          </cell>
          <cell r="BJ480">
            <v>-1.8392999999999999</v>
          </cell>
          <cell r="BK480">
            <v>-1.9952570000000001</v>
          </cell>
          <cell r="BL480">
            <v>-2.1377000000000002</v>
          </cell>
          <cell r="BM480">
            <v>-2.3752910000000007</v>
          </cell>
          <cell r="BN480">
            <v>0</v>
          </cell>
          <cell r="BO480">
            <v>-0.44143399999999999</v>
          </cell>
          <cell r="BP480">
            <v>-0.15527000000000002</v>
          </cell>
          <cell r="BQ480">
            <v>-0.43409599999999993</v>
          </cell>
          <cell r="BR480">
            <v>-0.18140000000000001</v>
          </cell>
          <cell r="BS480">
            <v>-0.14490000000000003</v>
          </cell>
          <cell r="BT480">
            <v>-0.16040699999999997</v>
          </cell>
          <cell r="BU480">
            <v>-0.16822700000000013</v>
          </cell>
          <cell r="BV480">
            <v>-0.15356599999999987</v>
          </cell>
          <cell r="BW480">
            <v>-0.15595700000000012</v>
          </cell>
          <cell r="BX480">
            <v>-0.1424430000000001</v>
          </cell>
          <cell r="BY480">
            <v>-0.23759100000000055</v>
          </cell>
          <cell r="BZ480">
            <v>0</v>
          </cell>
          <cell r="CA480">
            <v>0</v>
          </cell>
          <cell r="CB480">
            <v>0</v>
          </cell>
          <cell r="CC480">
            <v>-0.71009999999999995</v>
          </cell>
          <cell r="CD480">
            <v>-0.88380000000000003</v>
          </cell>
          <cell r="CE480">
            <v>-1.0611630000000001</v>
          </cell>
          <cell r="CF480">
            <v>-1.2366600000000001</v>
          </cell>
          <cell r="CG480">
            <v>-1.41774</v>
          </cell>
          <cell r="CH480">
            <v>-1.5967199999999999</v>
          </cell>
          <cell r="CI480">
            <v>-1.772842</v>
          </cell>
          <cell r="CJ480">
            <v>-1.95126</v>
          </cell>
          <cell r="CK480">
            <v>-2.1312660000000001</v>
          </cell>
          <cell r="CL480">
            <v>0</v>
          </cell>
          <cell r="CM480">
            <v>0</v>
          </cell>
          <cell r="CN480">
            <v>0</v>
          </cell>
          <cell r="CO480">
            <v>-0.71009999999999995</v>
          </cell>
          <cell r="CP480">
            <v>-0.17370000000000008</v>
          </cell>
          <cell r="CQ480">
            <v>-0.17736300000000005</v>
          </cell>
          <cell r="CR480">
            <v>-0.17549700000000001</v>
          </cell>
          <cell r="CS480">
            <v>-0.18107999999999991</v>
          </cell>
          <cell r="CT480">
            <v>-0.17897999999999992</v>
          </cell>
          <cell r="CU480">
            <v>-0.17612200000000011</v>
          </cell>
          <cell r="CV480">
            <v>-0.17841799999999997</v>
          </cell>
          <cell r="CW480">
            <v>-0.18000600000000011</v>
          </cell>
          <cell r="CX480">
            <v>0</v>
          </cell>
          <cell r="CY480">
            <v>0</v>
          </cell>
          <cell r="CZ480">
            <v>0</v>
          </cell>
          <cell r="DA480">
            <v>0</v>
          </cell>
          <cell r="DB480">
            <v>0</v>
          </cell>
          <cell r="DC480">
            <v>0</v>
          </cell>
          <cell r="DD480">
            <v>0</v>
          </cell>
          <cell r="DE480">
            <v>0</v>
          </cell>
          <cell r="DF480">
            <v>0</v>
          </cell>
          <cell r="DG480">
            <v>0</v>
          </cell>
          <cell r="DH480">
            <v>0</v>
          </cell>
          <cell r="DI480">
            <v>0</v>
          </cell>
          <cell r="DJ480">
            <v>0</v>
          </cell>
          <cell r="DK480">
            <v>0</v>
          </cell>
          <cell r="DL480">
            <v>0</v>
          </cell>
          <cell r="DM480">
            <v>0</v>
          </cell>
          <cell r="DN480">
            <v>0</v>
          </cell>
          <cell r="DO480">
            <v>0</v>
          </cell>
          <cell r="DP480">
            <v>0</v>
          </cell>
          <cell r="DQ480">
            <v>0</v>
          </cell>
          <cell r="DR480">
            <v>0</v>
          </cell>
          <cell r="DS480">
            <v>0</v>
          </cell>
          <cell r="DT480">
            <v>0</v>
          </cell>
          <cell r="DU480">
            <v>0</v>
          </cell>
        </row>
        <row r="481">
          <cell r="A481" t="str">
            <v>CE-GRTEIT-260</v>
          </cell>
          <cell r="B481" t="str">
            <v>CE</v>
          </cell>
          <cell r="C481" t="str">
            <v>GRTEIT</v>
          </cell>
          <cell r="D481">
            <v>260</v>
          </cell>
          <cell r="E481" t="str">
            <v>Risultato Operativo</v>
          </cell>
          <cell r="F481">
            <v>2.6231190000000022</v>
          </cell>
          <cell r="G481">
            <v>5.1048521000000164</v>
          </cell>
          <cell r="H481">
            <v>7.4369106900000022</v>
          </cell>
          <cell r="I481">
            <v>10.485143369999991</v>
          </cell>
          <cell r="J481">
            <v>0</v>
          </cell>
          <cell r="K481">
            <v>0</v>
          </cell>
          <cell r="L481">
            <v>0</v>
          </cell>
          <cell r="M481">
            <v>0</v>
          </cell>
          <cell r="N481">
            <v>0</v>
          </cell>
          <cell r="O481">
            <v>0</v>
          </cell>
          <cell r="P481">
            <v>0</v>
          </cell>
          <cell r="Q481">
            <v>0</v>
          </cell>
          <cell r="R481">
            <v>2.6231190000000022</v>
          </cell>
          <cell r="S481">
            <v>2.481733100000016</v>
          </cell>
          <cell r="T481">
            <v>2.3320585899999831</v>
          </cell>
          <cell r="U481">
            <v>3.0482326799999915</v>
          </cell>
          <cell r="V481">
            <v>-10.485143369999991</v>
          </cell>
          <cell r="W481">
            <v>0</v>
          </cell>
          <cell r="X481">
            <v>0</v>
          </cell>
          <cell r="Y481">
            <v>0</v>
          </cell>
          <cell r="Z481">
            <v>0</v>
          </cell>
          <cell r="AA481">
            <v>0</v>
          </cell>
          <cell r="AB481">
            <v>0</v>
          </cell>
          <cell r="AC481">
            <v>0</v>
          </cell>
          <cell r="AD481">
            <v>2.4519999999999986</v>
          </cell>
          <cell r="AE481">
            <v>5.487300000000003</v>
          </cell>
          <cell r="AF481">
            <v>8.6724999999999852</v>
          </cell>
          <cell r="AG481">
            <v>12.417000000000002</v>
          </cell>
          <cell r="AH481">
            <v>16.604299999999995</v>
          </cell>
          <cell r="AI481">
            <v>20.765499999999996</v>
          </cell>
          <cell r="AJ481">
            <v>24.946900000000021</v>
          </cell>
          <cell r="AK481">
            <v>26.516400000000022</v>
          </cell>
          <cell r="AL481">
            <v>30.747399999999981</v>
          </cell>
          <cell r="AM481">
            <v>35.321199999999962</v>
          </cell>
          <cell r="AN481">
            <v>39.070099999999954</v>
          </cell>
          <cell r="AO481">
            <v>42.889999999999951</v>
          </cell>
          <cell r="AP481">
            <v>2.4519999999999986</v>
          </cell>
          <cell r="AQ481">
            <v>3.0353000000000026</v>
          </cell>
          <cell r="AR481">
            <v>3.1851999999999845</v>
          </cell>
          <cell r="AS481">
            <v>3.7445000000000181</v>
          </cell>
          <cell r="AT481">
            <v>4.1872999999999942</v>
          </cell>
          <cell r="AU481">
            <v>4.1611999999999938</v>
          </cell>
          <cell r="AV481">
            <v>4.1814000000000275</v>
          </cell>
          <cell r="AW481">
            <v>1.5695000000000008</v>
          </cell>
          <cell r="AX481">
            <v>4.2309999999999555</v>
          </cell>
          <cell r="AY481">
            <v>4.5737999999999941</v>
          </cell>
          <cell r="AZ481">
            <v>3.7488999999999848</v>
          </cell>
          <cell r="BA481">
            <v>3.8198999999999952</v>
          </cell>
          <cell r="BB481">
            <v>3.7549789999999992</v>
          </cell>
          <cell r="BC481">
            <v>6.8435749999999969</v>
          </cell>
          <cell r="BD481">
            <v>10.761392000000008</v>
          </cell>
          <cell r="BE481">
            <v>14.310299999999991</v>
          </cell>
          <cell r="BF481">
            <v>19.259300000000003</v>
          </cell>
          <cell r="BG481">
            <v>23.46680000000001</v>
          </cell>
          <cell r="BH481">
            <v>27.878550000000018</v>
          </cell>
          <cell r="BI481">
            <v>29.917404000000015</v>
          </cell>
          <cell r="BJ481">
            <v>32.987380000000009</v>
          </cell>
          <cell r="BK481">
            <v>35.595367999999972</v>
          </cell>
          <cell r="BL481">
            <v>37.862099999999934</v>
          </cell>
          <cell r="BM481">
            <v>39.435741130000352</v>
          </cell>
          <cell r="BN481">
            <v>3.7549789999999992</v>
          </cell>
          <cell r="BO481">
            <v>3.0885959999999972</v>
          </cell>
          <cell r="BP481">
            <v>3.9178170000000101</v>
          </cell>
          <cell r="BQ481">
            <v>3.5489079999999853</v>
          </cell>
          <cell r="BR481">
            <v>4.9490000000000114</v>
          </cell>
          <cell r="BS481">
            <v>4.2075000000000049</v>
          </cell>
          <cell r="BT481">
            <v>4.4117500000000058</v>
          </cell>
          <cell r="BU481">
            <v>2.0388540000000015</v>
          </cell>
          <cell r="BV481">
            <v>3.0699759999999969</v>
          </cell>
          <cell r="BW481">
            <v>2.6079879999999722</v>
          </cell>
          <cell r="BX481">
            <v>2.266731999999962</v>
          </cell>
          <cell r="BY481">
            <v>1.5736411300004094</v>
          </cell>
          <cell r="BZ481">
            <v>3.3610999999999995</v>
          </cell>
          <cell r="CA481">
            <v>6.0104999999999968</v>
          </cell>
          <cell r="CB481">
            <v>9.2314000000000043</v>
          </cell>
          <cell r="CC481">
            <v>11.783499999999998</v>
          </cell>
          <cell r="CD481">
            <v>15.828300000000006</v>
          </cell>
          <cell r="CE481">
            <v>19.502330000000001</v>
          </cell>
          <cell r="CF481">
            <v>22.97496499999999</v>
          </cell>
          <cell r="CG481">
            <v>25.040337000000005</v>
          </cell>
          <cell r="CH481">
            <v>28.320254000000009</v>
          </cell>
          <cell r="CI481">
            <v>32.931756000000007</v>
          </cell>
          <cell r="CJ481">
            <v>37.062421000000022</v>
          </cell>
          <cell r="CK481">
            <v>39.154750000000035</v>
          </cell>
          <cell r="CL481">
            <v>3.3610999999999995</v>
          </cell>
          <cell r="CM481">
            <v>2.6493999999999973</v>
          </cell>
          <cell r="CN481">
            <v>3.2209000000000074</v>
          </cell>
          <cell r="CO481">
            <v>2.5520999999999949</v>
          </cell>
          <cell r="CP481">
            <v>4.0448000000000111</v>
          </cell>
          <cell r="CQ481">
            <v>3.6740299999999944</v>
          </cell>
          <cell r="CR481">
            <v>3.4726349999999933</v>
          </cell>
          <cell r="CS481">
            <v>2.0653720000000071</v>
          </cell>
          <cell r="CT481">
            <v>3.2799170000000037</v>
          </cell>
          <cell r="CU481">
            <v>4.6115020000000007</v>
          </cell>
          <cell r="CV481">
            <v>4.130665000000012</v>
          </cell>
          <cell r="CW481">
            <v>2.0923290000000043</v>
          </cell>
          <cell r="CX481">
            <v>2.7053830000000012</v>
          </cell>
          <cell r="CY481">
            <v>5.7942079999999958</v>
          </cell>
          <cell r="CZ481">
            <v>8.9898049999999934</v>
          </cell>
          <cell r="DA481">
            <v>11.08364499999999</v>
          </cell>
          <cell r="DB481">
            <v>14.624975000000031</v>
          </cell>
          <cell r="DC481">
            <v>17.992046999999999</v>
          </cell>
          <cell r="DD481">
            <v>20.69182399999999</v>
          </cell>
          <cell r="DE481">
            <v>22.43172399999996</v>
          </cell>
          <cell r="DF481">
            <v>25.603623999999961</v>
          </cell>
          <cell r="DG481">
            <v>29.007623999999971</v>
          </cell>
          <cell r="DH481">
            <v>32.104723999999976</v>
          </cell>
          <cell r="DI481">
            <v>35.948424000000024</v>
          </cell>
          <cell r="DJ481">
            <v>2.7053830000000012</v>
          </cell>
          <cell r="DK481">
            <v>3.0888249999999937</v>
          </cell>
          <cell r="DL481">
            <v>3.1955969999999945</v>
          </cell>
          <cell r="DM481">
            <v>2.0938400000000001</v>
          </cell>
          <cell r="DN481">
            <v>3.5413300000000394</v>
          </cell>
          <cell r="DO481">
            <v>3.3670719999999728</v>
          </cell>
          <cell r="DP481">
            <v>2.699776999999993</v>
          </cell>
          <cell r="DQ481">
            <v>1.7398999999999631</v>
          </cell>
          <cell r="DR481">
            <v>3.1719000000000035</v>
          </cell>
          <cell r="DS481">
            <v>3.4040000000000088</v>
          </cell>
          <cell r="DT481">
            <v>3.0971000000000108</v>
          </cell>
          <cell r="DU481">
            <v>3.8437000000000454</v>
          </cell>
        </row>
        <row r="482">
          <cell r="A482" t="str">
            <v>CE-GRTEIT-270</v>
          </cell>
          <cell r="B482" t="str">
            <v>CE</v>
          </cell>
          <cell r="C482" t="str">
            <v>GRTEIT</v>
          </cell>
          <cell r="D482">
            <v>270</v>
          </cell>
          <cell r="E482" t="str">
            <v>RO%</v>
          </cell>
          <cell r="F482">
            <v>9.3560594536159433E-2</v>
          </cell>
          <cell r="G482">
            <v>8.7626091464433079E-2</v>
          </cell>
          <cell r="H482">
            <v>8.4273153474770948E-2</v>
          </cell>
          <cell r="I482">
            <v>9.0611052492601374E-2</v>
          </cell>
          <cell r="J482" t="e">
            <v>#DIV/0!</v>
          </cell>
          <cell r="K482" t="e">
            <v>#DIV/0!</v>
          </cell>
          <cell r="L482" t="e">
            <v>#DIV/0!</v>
          </cell>
          <cell r="M482" t="e">
            <v>#DIV/0!</v>
          </cell>
          <cell r="N482" t="e">
            <v>#DIV/0!</v>
          </cell>
          <cell r="O482" t="e">
            <v>#DIV/0!</v>
          </cell>
          <cell r="P482" t="e">
            <v>#DIV/0!</v>
          </cell>
          <cell r="Q482" t="e">
            <v>#DIV/0!</v>
          </cell>
          <cell r="R482">
            <v>9.3560594536159433E-2</v>
          </cell>
          <cell r="S482">
            <v>8.2120477318589263E-2</v>
          </cell>
          <cell r="T482">
            <v>7.7759989930453771E-2</v>
          </cell>
          <cell r="U482">
            <v>0.11097291584086552</v>
          </cell>
          <cell r="V482">
            <v>9.0611052492601374E-2</v>
          </cell>
          <cell r="W482" t="e">
            <v>#DIV/0!</v>
          </cell>
          <cell r="X482" t="e">
            <v>#DIV/0!</v>
          </cell>
          <cell r="Y482" t="e">
            <v>#DIV/0!</v>
          </cell>
          <cell r="Z482" t="e">
            <v>#DIV/0!</v>
          </cell>
          <cell r="AA482" t="e">
            <v>#DIV/0!</v>
          </cell>
          <cell r="AB482" t="e">
            <v>#DIV/0!</v>
          </cell>
          <cell r="AC482" t="e">
            <v>#DIV/0!</v>
          </cell>
          <cell r="AD482">
            <v>8.5810475037270809E-2</v>
          </cell>
          <cell r="AE482">
            <v>9.5579244395673349E-2</v>
          </cell>
          <cell r="AF482">
            <v>9.8766964628386633E-2</v>
          </cell>
          <cell r="AG482">
            <v>0.10402912849109593</v>
          </cell>
          <cell r="AH482">
            <v>0.10880980450106911</v>
          </cell>
          <cell r="AI482">
            <v>0.11133970096372336</v>
          </cell>
          <cell r="AJ482">
            <v>0.11356591670464057</v>
          </cell>
          <cell r="AK482">
            <v>0.10958910903365</v>
          </cell>
          <cell r="AL482">
            <v>0.11173741848384025</v>
          </cell>
          <cell r="AM482">
            <v>0.11404512249263418</v>
          </cell>
          <cell r="AN482">
            <v>0.11432202268995184</v>
          </cell>
          <cell r="AO482">
            <v>0.11525477108800868</v>
          </cell>
          <cell r="AP482">
            <v>8.5810475037270809E-2</v>
          </cell>
          <cell r="AQ482">
            <v>0.10525932501976677</v>
          </cell>
          <cell r="AR482">
            <v>0.10478769076906325</v>
          </cell>
          <cell r="AS482">
            <v>0.11867296715695187</v>
          </cell>
          <cell r="AT482">
            <v>0.12597740571927116</v>
          </cell>
          <cell r="AU482">
            <v>0.12272573105451741</v>
          </cell>
          <cell r="AV482">
            <v>0.12608592079751368</v>
          </cell>
          <cell r="AW482">
            <v>7.0402949791639663E-2</v>
          </cell>
          <cell r="AX482">
            <v>0.12738795971517466</v>
          </cell>
          <cell r="AY482">
            <v>0.13243188464545261</v>
          </cell>
          <cell r="AZ482">
            <v>0.11699846765057388</v>
          </cell>
          <cell r="BA482">
            <v>0.12574850299401186</v>
          </cell>
          <cell r="BB482">
            <v>0.13579903077646374</v>
          </cell>
          <cell r="BC482">
            <v>0.12226870412852225</v>
          </cell>
          <cell r="BD482">
            <v>0.12314637188597856</v>
          </cell>
          <cell r="BE482">
            <v>0.12195814136620928</v>
          </cell>
          <cell r="BF482">
            <v>0.12666258911425041</v>
          </cell>
          <cell r="BG482">
            <v>0.12621967585035099</v>
          </cell>
          <cell r="BH482">
            <v>0.12700639598388905</v>
          </cell>
          <cell r="BI482">
            <v>0.12335314773112711</v>
          </cell>
          <cell r="BJ482">
            <v>0.121725772377974</v>
          </cell>
          <cell r="BK482">
            <v>0.11715033137567968</v>
          </cell>
          <cell r="BL482">
            <v>0.11343253086116442</v>
          </cell>
          <cell r="BM482">
            <v>0.10949894467877941</v>
          </cell>
          <cell r="BN482">
            <v>0.13579903077646374</v>
          </cell>
          <cell r="BO482">
            <v>0.10905828266350279</v>
          </cell>
          <cell r="BP482">
            <v>0.12471007849653387</v>
          </cell>
          <cell r="BQ482">
            <v>0.11849125899808971</v>
          </cell>
          <cell r="BR482">
            <v>0.14256413801844814</v>
          </cell>
          <cell r="BS482">
            <v>0.12423121325841581</v>
          </cell>
          <cell r="BT482">
            <v>0.13136155962519594</v>
          </cell>
          <cell r="BU482">
            <v>8.8532296888503129E-2</v>
          </cell>
          <cell r="BV482">
            <v>0.1078587898872915</v>
          </cell>
          <cell r="BW482">
            <v>7.9400448352768743E-2</v>
          </cell>
          <cell r="BX482">
            <v>7.5704880910357542E-2</v>
          </cell>
          <cell r="BY482">
            <v>5.9693483159133795E-2</v>
          </cell>
          <cell r="BZ482">
            <v>0.12727148802108379</v>
          </cell>
          <cell r="CA482">
            <v>0.11488529628765949</v>
          </cell>
          <cell r="CB482">
            <v>0.11438122697698974</v>
          </cell>
          <cell r="CC482">
            <v>0.11046737821026628</v>
          </cell>
          <cell r="CD482">
            <v>0.11528259286234527</v>
          </cell>
          <cell r="CE482">
            <v>0.11655549427726809</v>
          </cell>
          <cell r="CF482">
            <v>0.11694462499415589</v>
          </cell>
          <cell r="CG482">
            <v>0.11566808169539597</v>
          </cell>
          <cell r="CH482">
            <v>0.1150842223445433</v>
          </cell>
          <cell r="CI482">
            <v>0.11787064465644784</v>
          </cell>
          <cell r="CJ482">
            <v>0.11878120763548036</v>
          </cell>
          <cell r="CK482">
            <v>0.11500238869020146</v>
          </cell>
          <cell r="CL482">
            <v>0.12727148802108379</v>
          </cell>
          <cell r="CM482">
            <v>0.10225987610243732</v>
          </cell>
          <cell r="CN482">
            <v>0.11345231931074104</v>
          </cell>
          <cell r="CO482">
            <v>9.830060626603275E-2</v>
          </cell>
          <cell r="CP482">
            <v>0.13205138668973765</v>
          </cell>
          <cell r="CQ482">
            <v>0.12237681819606504</v>
          </cell>
          <cell r="CR482">
            <v>0.11917917721963379</v>
          </cell>
          <cell r="CS482">
            <v>0.10314374449728633</v>
          </cell>
          <cell r="CT482">
            <v>0.11081384694598789</v>
          </cell>
          <cell r="CU482">
            <v>0.13845818864761636</v>
          </cell>
          <cell r="CV482">
            <v>0.12657688100731659</v>
          </cell>
          <cell r="CW482">
            <v>7.355334065446642E-2</v>
          </cell>
          <cell r="CX482">
            <v>0.1003153832534107</v>
          </cell>
          <cell r="CY482">
            <v>0.1045299967680571</v>
          </cell>
          <cell r="CZ482">
            <v>0.10671508748197622</v>
          </cell>
          <cell r="DA482">
            <v>0.1014650599496085</v>
          </cell>
          <cell r="DB482">
            <v>0.10468659307254616</v>
          </cell>
          <cell r="DC482">
            <v>0.10667130386024132</v>
          </cell>
          <cell r="DD482">
            <v>0.10504703834383534</v>
          </cell>
          <cell r="DE482">
            <v>0.10352210801073621</v>
          </cell>
          <cell r="DF482">
            <v>0.10438343990868901</v>
          </cell>
          <cell r="DG482">
            <v>0.10465652983167548</v>
          </cell>
          <cell r="DH482">
            <v>0.10399882802468599</v>
          </cell>
          <cell r="DI482">
            <v>0.10578736458461853</v>
          </cell>
          <cell r="DJ482">
            <v>0.1003153832534107</v>
          </cell>
          <cell r="DK482">
            <v>0.10852345630778679</v>
          </cell>
          <cell r="DL482">
            <v>0.11091923027341133</v>
          </cell>
          <cell r="DM482">
            <v>8.3770705978160748E-2</v>
          </cell>
          <cell r="DN482">
            <v>0.11623727761886432</v>
          </cell>
          <cell r="DO482">
            <v>0.11624364367662519</v>
          </cell>
          <cell r="DP482">
            <v>9.5369364264761336E-2</v>
          </cell>
          <cell r="DQ482">
            <v>8.8281257928009296E-2</v>
          </cell>
          <cell r="DR482">
            <v>0.11090947235917356</v>
          </cell>
          <cell r="DS482">
            <v>0.10675732466897102</v>
          </cell>
          <cell r="DT482">
            <v>9.8217740145244967E-2</v>
          </cell>
          <cell r="DU482">
            <v>0.12353205849268983</v>
          </cell>
        </row>
        <row r="483">
          <cell r="A483" t="str">
            <v>CE-OPTLC1-100</v>
          </cell>
          <cell r="B483" t="str">
            <v>CE</v>
          </cell>
          <cell r="C483" t="str">
            <v>OPTLC1</v>
          </cell>
          <cell r="D483">
            <v>100</v>
          </cell>
          <cell r="E483" t="str">
            <v>Valore della Produzione</v>
          </cell>
          <cell r="F483">
            <v>7.744173</v>
          </cell>
          <cell r="G483">
            <v>16.446176899999994</v>
          </cell>
          <cell r="H483">
            <v>24.22901547</v>
          </cell>
          <cell r="I483">
            <v>33.363550599999996</v>
          </cell>
          <cell r="R483">
            <v>7.744173</v>
          </cell>
          <cell r="S483">
            <v>8.702003899999994</v>
          </cell>
          <cell r="T483">
            <v>7.7828385700000062</v>
          </cell>
          <cell r="U483">
            <v>9.1345351299999962</v>
          </cell>
          <cell r="V483">
            <v>-33.363550599999996</v>
          </cell>
          <cell r="W483">
            <v>0</v>
          </cell>
          <cell r="X483">
            <v>0</v>
          </cell>
          <cell r="Y483">
            <v>0</v>
          </cell>
          <cell r="Z483">
            <v>0</v>
          </cell>
          <cell r="AA483">
            <v>0</v>
          </cell>
          <cell r="AB483">
            <v>0</v>
          </cell>
          <cell r="AC483">
            <v>0</v>
          </cell>
          <cell r="AD483">
            <v>8.0813000000000006</v>
          </cell>
          <cell r="AE483">
            <v>17.4558</v>
          </cell>
          <cell r="AF483">
            <v>26.884</v>
          </cell>
          <cell r="AG483">
            <v>36.949300000000001</v>
          </cell>
          <cell r="AH483">
            <v>47.686</v>
          </cell>
          <cell r="AI483">
            <v>58.442500000000003</v>
          </cell>
          <cell r="AJ483">
            <v>70.308199999999999</v>
          </cell>
          <cell r="AK483">
            <v>76.371100000000013</v>
          </cell>
          <cell r="AL483">
            <v>87.953800000000001</v>
          </cell>
          <cell r="AM483">
            <v>100.6075</v>
          </cell>
          <cell r="AN483">
            <v>112.0442</v>
          </cell>
          <cell r="AO483">
            <v>122.85380000000001</v>
          </cell>
          <cell r="AP483">
            <v>8.0813000000000006</v>
          </cell>
          <cell r="AQ483">
            <v>9.3744999999999994</v>
          </cell>
          <cell r="AR483">
            <v>9.4282000000000004</v>
          </cell>
          <cell r="AS483">
            <v>10.065300000000001</v>
          </cell>
          <cell r="AT483">
            <v>10.736699999999999</v>
          </cell>
          <cell r="AU483">
            <v>10.756500000000003</v>
          </cell>
          <cell r="AV483">
            <v>11.865699999999997</v>
          </cell>
          <cell r="AW483">
            <v>6.0629000000000133</v>
          </cell>
          <cell r="AX483">
            <v>11.582699999999988</v>
          </cell>
          <cell r="AY483">
            <v>12.653700000000001</v>
          </cell>
          <cell r="AZ483">
            <v>11.436700000000002</v>
          </cell>
          <cell r="BA483">
            <v>10.809600000000003</v>
          </cell>
          <cell r="BB483">
            <v>8.2524999999999995</v>
          </cell>
          <cell r="BC483">
            <v>17.6479</v>
          </cell>
          <cell r="BD483">
            <v>30.1402</v>
          </cell>
          <cell r="BE483">
            <v>38.548900000000003</v>
          </cell>
          <cell r="BF483">
            <v>49.947699999999998</v>
          </cell>
          <cell r="BG483">
            <v>60.661999999999999</v>
          </cell>
          <cell r="BH483">
            <v>71.913893000000002</v>
          </cell>
          <cell r="BI483">
            <v>78.418306999999999</v>
          </cell>
          <cell r="BJ483">
            <v>88.159700000000001</v>
          </cell>
          <cell r="BK483">
            <v>99.573603000000006</v>
          </cell>
          <cell r="BL483">
            <v>112.0528</v>
          </cell>
          <cell r="BM483">
            <v>122.03832668000003</v>
          </cell>
          <cell r="BN483">
            <v>8.2524999999999995</v>
          </cell>
          <cell r="BO483">
            <v>9.3954000000000004</v>
          </cell>
          <cell r="BP483">
            <v>12.4923</v>
          </cell>
          <cell r="BQ483">
            <v>8.4087000000000032</v>
          </cell>
          <cell r="BR483">
            <v>11.398799999999994</v>
          </cell>
          <cell r="BS483">
            <v>10.714300000000001</v>
          </cell>
          <cell r="BT483">
            <v>11.251893000000003</v>
          </cell>
          <cell r="BU483">
            <v>6.504413999999997</v>
          </cell>
          <cell r="BV483">
            <v>9.7413930000000022</v>
          </cell>
          <cell r="BW483">
            <v>11.413903000000005</v>
          </cell>
          <cell r="BX483">
            <v>12.479196999999999</v>
          </cell>
          <cell r="BY483">
            <v>9.9855266800000209</v>
          </cell>
          <cell r="BZ483">
            <v>9.3952000000000009</v>
          </cell>
          <cell r="CA483">
            <v>19.605499999999999</v>
          </cell>
          <cell r="CB483">
            <v>30.382999999999999</v>
          </cell>
          <cell r="CC483">
            <v>40.263500000000001</v>
          </cell>
          <cell r="CD483">
            <v>52.565300000000001</v>
          </cell>
          <cell r="CE483">
            <v>63.796795000000003</v>
          </cell>
          <cell r="CF483">
            <v>75.181116000000003</v>
          </cell>
          <cell r="CG483">
            <v>83.033345999999995</v>
          </cell>
          <cell r="CH483">
            <v>94.253692999999998</v>
          </cell>
          <cell r="CI483">
            <v>106.547487</v>
          </cell>
          <cell r="CJ483">
            <v>118.50398199999999</v>
          </cell>
          <cell r="CK483">
            <v>128.509559</v>
          </cell>
          <cell r="CL483">
            <v>9.3952000000000009</v>
          </cell>
          <cell r="CM483">
            <v>10.210299999999998</v>
          </cell>
          <cell r="CN483">
            <v>10.7775</v>
          </cell>
          <cell r="CO483">
            <v>9.8805000000000014</v>
          </cell>
          <cell r="CP483">
            <v>12.3018</v>
          </cell>
          <cell r="CQ483">
            <v>11.231495000000002</v>
          </cell>
          <cell r="CR483">
            <v>11.384321</v>
          </cell>
          <cell r="CS483">
            <v>7.8522299999999916</v>
          </cell>
          <cell r="CT483">
            <v>11.220347000000004</v>
          </cell>
          <cell r="CU483">
            <v>12.293794000000005</v>
          </cell>
          <cell r="CV483">
            <v>11.95649499999999</v>
          </cell>
          <cell r="CW483">
            <v>10.005577000000002</v>
          </cell>
          <cell r="CX483">
            <v>8.5329080000000008</v>
          </cell>
          <cell r="CY483">
            <v>16.861152999999998</v>
          </cell>
          <cell r="CZ483">
            <v>28.756067999999999</v>
          </cell>
          <cell r="DA483">
            <v>37.707933000000004</v>
          </cell>
          <cell r="DB483">
            <v>50.01932</v>
          </cell>
          <cell r="DC483">
            <v>61.296683000000002</v>
          </cell>
          <cell r="DD483">
            <v>72.376789000000002</v>
          </cell>
          <cell r="DE483">
            <v>77.621689000000003</v>
          </cell>
          <cell r="DF483">
            <v>89.025389000000004</v>
          </cell>
          <cell r="DG483">
            <v>100.640389</v>
          </cell>
          <cell r="DH483">
            <v>111.783289</v>
          </cell>
          <cell r="DI483">
            <v>122.44458899999999</v>
          </cell>
          <cell r="DJ483">
            <v>8.5329080000000008</v>
          </cell>
          <cell r="DK483">
            <v>8.3282449999999972</v>
          </cell>
          <cell r="DL483">
            <v>11.894915000000001</v>
          </cell>
          <cell r="DM483">
            <v>8.9518650000000051</v>
          </cell>
          <cell r="DN483">
            <v>12.311386999999996</v>
          </cell>
          <cell r="DO483">
            <v>11.277363000000001</v>
          </cell>
          <cell r="DP483">
            <v>11.080106000000001</v>
          </cell>
          <cell r="DQ483">
            <v>5.2449000000000012</v>
          </cell>
          <cell r="DR483">
            <v>11.403700000000001</v>
          </cell>
          <cell r="DS483">
            <v>11.614999999999995</v>
          </cell>
          <cell r="DT483">
            <v>11.142899999999997</v>
          </cell>
          <cell r="DU483">
            <v>10.661299999999997</v>
          </cell>
        </row>
        <row r="484">
          <cell r="A484" t="str">
            <v>CE-OPTLC1-110</v>
          </cell>
          <cell r="B484" t="str">
            <v>CE</v>
          </cell>
          <cell r="C484" t="str">
            <v>OPTLC1</v>
          </cell>
          <cell r="D484">
            <v>110</v>
          </cell>
          <cell r="E484" t="str">
            <v>Costi Diretti</v>
          </cell>
          <cell r="F484">
            <v>-6.9549250000000002</v>
          </cell>
          <cell r="G484">
            <v>-14.04238129</v>
          </cell>
          <cell r="H484">
            <v>-21.192505369999999</v>
          </cell>
          <cell r="I484">
            <v>-29.166455210000013</v>
          </cell>
          <cell r="R484">
            <v>-6.9549250000000002</v>
          </cell>
          <cell r="S484">
            <v>-7.0874562899999995</v>
          </cell>
          <cell r="T484">
            <v>-7.1501240799999994</v>
          </cell>
          <cell r="U484">
            <v>-7.9739498400000137</v>
          </cell>
          <cell r="V484">
            <v>29.166455210000013</v>
          </cell>
          <cell r="W484">
            <v>0</v>
          </cell>
          <cell r="X484">
            <v>0</v>
          </cell>
          <cell r="Y484">
            <v>0</v>
          </cell>
          <cell r="Z484">
            <v>0</v>
          </cell>
          <cell r="AA484">
            <v>0</v>
          </cell>
          <cell r="AB484">
            <v>0</v>
          </cell>
          <cell r="AC484">
            <v>0</v>
          </cell>
          <cell r="AD484">
            <v>-6.8403999999999998</v>
          </cell>
          <cell r="AE484">
            <v>-14.651899999999999</v>
          </cell>
          <cell r="AF484">
            <v>-22.5242</v>
          </cell>
          <cell r="AG484">
            <v>-30.808700000000002</v>
          </cell>
          <cell r="AH484">
            <v>-39.563699999999997</v>
          </cell>
          <cell r="AI484">
            <v>-48.451900000000002</v>
          </cell>
          <cell r="AJ484">
            <v>-58.127900000000011</v>
          </cell>
          <cell r="AK484">
            <v>-63.5124</v>
          </cell>
          <cell r="AL484">
            <v>-73.006799999999998</v>
          </cell>
          <cell r="AM484">
            <v>-83.210800000000006</v>
          </cell>
          <cell r="AN484">
            <v>-92.781599999999997</v>
          </cell>
          <cell r="AO484">
            <v>-101.6756</v>
          </cell>
          <cell r="AP484">
            <v>-6.8403999999999998</v>
          </cell>
          <cell r="AQ484">
            <v>-7.8114999999999997</v>
          </cell>
          <cell r="AR484">
            <v>-7.872300000000001</v>
          </cell>
          <cell r="AS484">
            <v>-8.2845000000000013</v>
          </cell>
          <cell r="AT484">
            <v>-8.7549999999999955</v>
          </cell>
          <cell r="AU484">
            <v>-8.8882000000000048</v>
          </cell>
          <cell r="AV484">
            <v>-9.676000000000009</v>
          </cell>
          <cell r="AW484">
            <v>-5.3844999999999885</v>
          </cell>
          <cell r="AX484">
            <v>-9.4943999999999988</v>
          </cell>
          <cell r="AY484">
            <v>-10.204000000000008</v>
          </cell>
          <cell r="AZ484">
            <v>-9.5707999999999913</v>
          </cell>
          <cell r="BA484">
            <v>-8.8940000000000055</v>
          </cell>
          <cell r="BB484">
            <v>-6.9281000000000006</v>
          </cell>
          <cell r="BC484">
            <v>-15.0473</v>
          </cell>
          <cell r="BD484">
            <v>-25.697600000000001</v>
          </cell>
          <cell r="BE484">
            <v>-32.646299999999997</v>
          </cell>
          <cell r="BF484">
            <v>-41.766599999999997</v>
          </cell>
          <cell r="BG484">
            <v>-50.629600000000003</v>
          </cell>
          <cell r="BH484">
            <v>-60.056818</v>
          </cell>
          <cell r="BI484">
            <v>-65.590158000000002</v>
          </cell>
          <cell r="BJ484">
            <v>-74.037999999999997</v>
          </cell>
          <cell r="BK484">
            <v>-83.486424</v>
          </cell>
          <cell r="BL484">
            <v>-92.927999999999997</v>
          </cell>
          <cell r="BM484">
            <v>-101.14393589999999</v>
          </cell>
          <cell r="BN484">
            <v>-6.9281000000000006</v>
          </cell>
          <cell r="BO484">
            <v>-8.1191999999999993</v>
          </cell>
          <cell r="BP484">
            <v>-10.650300000000001</v>
          </cell>
          <cell r="BQ484">
            <v>-6.9486999999999952</v>
          </cell>
          <cell r="BR484">
            <v>-9.1203000000000003</v>
          </cell>
          <cell r="BS484">
            <v>-8.8630000000000067</v>
          </cell>
          <cell r="BT484">
            <v>-9.4272179999999963</v>
          </cell>
          <cell r="BU484">
            <v>-5.5333400000000026</v>
          </cell>
          <cell r="BV484">
            <v>-8.4478419999999943</v>
          </cell>
          <cell r="BW484">
            <v>-9.4484240000000028</v>
          </cell>
          <cell r="BX484">
            <v>-9.4415759999999977</v>
          </cell>
          <cell r="BY484">
            <v>-8.215935899999991</v>
          </cell>
          <cell r="BZ484">
            <v>-7.6493000000000002</v>
          </cell>
          <cell r="CA484">
            <v>-16.127700000000001</v>
          </cell>
          <cell r="CB484">
            <v>-24.895899999999997</v>
          </cell>
          <cell r="CC484">
            <v>-33.090800000000002</v>
          </cell>
          <cell r="CD484">
            <v>-43.051600000000001</v>
          </cell>
          <cell r="CE484">
            <v>-52.222693</v>
          </cell>
          <cell r="CF484">
            <v>-61.434068000000003</v>
          </cell>
          <cell r="CG484">
            <v>-67.970851999999994</v>
          </cell>
          <cell r="CH484">
            <v>-77.214752000000004</v>
          </cell>
          <cell r="CI484">
            <v>-87.044539</v>
          </cell>
          <cell r="CJ484">
            <v>-96.775931999999997</v>
          </cell>
          <cell r="CK484">
            <v>-105.54151299999999</v>
          </cell>
          <cell r="CL484">
            <v>-7.6493000000000002</v>
          </cell>
          <cell r="CM484">
            <v>-8.4784000000000006</v>
          </cell>
          <cell r="CN484">
            <v>-8.7681999999999967</v>
          </cell>
          <cell r="CO484">
            <v>-8.1949000000000041</v>
          </cell>
          <cell r="CP484">
            <v>-9.960799999999999</v>
          </cell>
          <cell r="CQ484">
            <v>-9.1710929999999991</v>
          </cell>
          <cell r="CR484">
            <v>-9.2113750000000039</v>
          </cell>
          <cell r="CS484">
            <v>-6.5367839999999902</v>
          </cell>
          <cell r="CT484">
            <v>-9.2439000000000107</v>
          </cell>
          <cell r="CU484">
            <v>-9.8297869999999961</v>
          </cell>
          <cell r="CV484">
            <v>-9.7313929999999971</v>
          </cell>
          <cell r="CW484">
            <v>-8.7655809999999974</v>
          </cell>
          <cell r="CX484">
            <v>-7.1684200000000002</v>
          </cell>
          <cell r="CY484">
            <v>-14.435651</v>
          </cell>
          <cell r="CZ484">
            <v>-24.123487000000001</v>
          </cell>
          <cell r="DA484">
            <v>-31.48291</v>
          </cell>
          <cell r="DB484">
            <v>-41.383162999999996</v>
          </cell>
          <cell r="DC484">
            <v>-50.779437999999999</v>
          </cell>
          <cell r="DD484">
            <v>-60.105504999999994</v>
          </cell>
          <cell r="DE484">
            <v>-64.217704999999995</v>
          </cell>
          <cell r="DF484">
            <v>-73.590104999999994</v>
          </cell>
          <cell r="DG484">
            <v>-83.133004999999997</v>
          </cell>
          <cell r="DH484">
            <v>-92.235704999999996</v>
          </cell>
          <cell r="DI484">
            <v>-100.37990499999999</v>
          </cell>
          <cell r="DJ484">
            <v>-7.1684200000000002</v>
          </cell>
          <cell r="DK484">
            <v>-7.2672309999999998</v>
          </cell>
          <cell r="DL484">
            <v>-9.6878360000000008</v>
          </cell>
          <cell r="DM484">
            <v>-7.3594229999999996</v>
          </cell>
          <cell r="DN484">
            <v>-9.9002529999999958</v>
          </cell>
          <cell r="DO484">
            <v>-9.3962750000000028</v>
          </cell>
          <cell r="DP484">
            <v>-9.3260669999999948</v>
          </cell>
          <cell r="DQ484">
            <v>-4.1122000000000014</v>
          </cell>
          <cell r="DR484">
            <v>-9.372399999999999</v>
          </cell>
          <cell r="DS484">
            <v>-9.542900000000003</v>
          </cell>
          <cell r="DT484">
            <v>-9.1026999999999987</v>
          </cell>
          <cell r="DU484">
            <v>-8.1441999999999979</v>
          </cell>
        </row>
        <row r="485">
          <cell r="A485" t="str">
            <v>CE-OPTLC1-120</v>
          </cell>
          <cell r="B485" t="str">
            <v>CE</v>
          </cell>
          <cell r="C485" t="str">
            <v>OPTLC1</v>
          </cell>
          <cell r="D485">
            <v>120</v>
          </cell>
          <cell r="E485" t="str">
            <v>Margine Diretto</v>
          </cell>
          <cell r="F485">
            <v>0.78924799999999973</v>
          </cell>
          <cell r="G485">
            <v>2.4037956099999942</v>
          </cell>
          <cell r="H485">
            <v>3.036510100000001</v>
          </cell>
          <cell r="I485">
            <v>4.1970953899999834</v>
          </cell>
          <cell r="J485">
            <v>0</v>
          </cell>
          <cell r="K485">
            <v>0</v>
          </cell>
          <cell r="L485">
            <v>0</v>
          </cell>
          <cell r="M485">
            <v>0</v>
          </cell>
          <cell r="N485">
            <v>0</v>
          </cell>
          <cell r="O485">
            <v>0</v>
          </cell>
          <cell r="P485">
            <v>0</v>
          </cell>
          <cell r="Q485">
            <v>0</v>
          </cell>
          <cell r="R485">
            <v>0.78924799999999973</v>
          </cell>
          <cell r="S485">
            <v>1.6145476099999945</v>
          </cell>
          <cell r="T485">
            <v>0.63271449000000679</v>
          </cell>
          <cell r="U485">
            <v>1.1605852899999825</v>
          </cell>
          <cell r="V485">
            <v>-4.1970953899999834</v>
          </cell>
          <cell r="W485">
            <v>0</v>
          </cell>
          <cell r="X485">
            <v>0</v>
          </cell>
          <cell r="Y485">
            <v>0</v>
          </cell>
          <cell r="Z485">
            <v>0</v>
          </cell>
          <cell r="AA485">
            <v>0</v>
          </cell>
          <cell r="AB485">
            <v>0</v>
          </cell>
          <cell r="AC485">
            <v>0</v>
          </cell>
          <cell r="AD485">
            <v>1.2409000000000008</v>
          </cell>
          <cell r="AE485">
            <v>2.8039000000000005</v>
          </cell>
          <cell r="AF485">
            <v>4.3597999999999999</v>
          </cell>
          <cell r="AG485">
            <v>6.1405999999999992</v>
          </cell>
          <cell r="AH485">
            <v>8.1223000000000027</v>
          </cell>
          <cell r="AI485">
            <v>9.9906000000000006</v>
          </cell>
          <cell r="AJ485">
            <v>12.180299999999988</v>
          </cell>
          <cell r="AK485">
            <v>12.858700000000013</v>
          </cell>
          <cell r="AL485">
            <v>14.947000000000003</v>
          </cell>
          <cell r="AM485">
            <v>17.396699999999996</v>
          </cell>
          <cell r="AN485">
            <v>19.262600000000006</v>
          </cell>
          <cell r="AO485">
            <v>21.178200000000004</v>
          </cell>
          <cell r="AP485">
            <v>1.2409000000000008</v>
          </cell>
          <cell r="AQ485">
            <v>1.5629999999999997</v>
          </cell>
          <cell r="AR485">
            <v>1.5558999999999994</v>
          </cell>
          <cell r="AS485">
            <v>1.7807999999999993</v>
          </cell>
          <cell r="AT485">
            <v>1.9817000000000036</v>
          </cell>
          <cell r="AU485">
            <v>1.8682999999999979</v>
          </cell>
          <cell r="AV485">
            <v>2.1896999999999878</v>
          </cell>
          <cell r="AW485">
            <v>0.67840000000002476</v>
          </cell>
          <cell r="AX485">
            <v>2.0882999999999896</v>
          </cell>
          <cell r="AY485">
            <v>2.4496999999999929</v>
          </cell>
          <cell r="AZ485">
            <v>1.8659000000000106</v>
          </cell>
          <cell r="BA485">
            <v>1.9155999999999977</v>
          </cell>
          <cell r="BB485">
            <v>1.3243999999999989</v>
          </cell>
          <cell r="BC485">
            <v>2.6006</v>
          </cell>
          <cell r="BD485">
            <v>4.4425999999999988</v>
          </cell>
          <cell r="BE485">
            <v>5.9026000000000067</v>
          </cell>
          <cell r="BF485">
            <v>8.1811000000000007</v>
          </cell>
          <cell r="BG485">
            <v>10.032399999999996</v>
          </cell>
          <cell r="BH485">
            <v>11.857075000000002</v>
          </cell>
          <cell r="BI485">
            <v>12.828148999999996</v>
          </cell>
          <cell r="BJ485">
            <v>14.121700000000004</v>
          </cell>
          <cell r="BK485">
            <v>16.087179000000006</v>
          </cell>
          <cell r="BL485">
            <v>19.124800000000008</v>
          </cell>
          <cell r="BM485">
            <v>20.894390780000037</v>
          </cell>
          <cell r="BN485">
            <v>1.3243999999999989</v>
          </cell>
          <cell r="BO485">
            <v>1.2762000000000011</v>
          </cell>
          <cell r="BP485">
            <v>1.8419999999999987</v>
          </cell>
          <cell r="BQ485">
            <v>1.460000000000008</v>
          </cell>
          <cell r="BR485">
            <v>2.278499999999994</v>
          </cell>
          <cell r="BS485">
            <v>1.8512999999999948</v>
          </cell>
          <cell r="BT485">
            <v>1.8246750000000063</v>
          </cell>
          <cell r="BU485">
            <v>0.97107399999999444</v>
          </cell>
          <cell r="BV485">
            <v>1.2935510000000079</v>
          </cell>
          <cell r="BW485">
            <v>1.965479000000002</v>
          </cell>
          <cell r="BX485">
            <v>3.0376210000000015</v>
          </cell>
          <cell r="BY485">
            <v>1.7695907800000299</v>
          </cell>
          <cell r="BZ485">
            <v>1.7459000000000007</v>
          </cell>
          <cell r="CA485">
            <v>3.4777999999999984</v>
          </cell>
          <cell r="CB485">
            <v>5.4871000000000016</v>
          </cell>
          <cell r="CC485">
            <v>7.172699999999999</v>
          </cell>
          <cell r="CD485">
            <v>9.5137</v>
          </cell>
          <cell r="CE485">
            <v>11.574102000000003</v>
          </cell>
          <cell r="CF485">
            <v>13.747047999999999</v>
          </cell>
          <cell r="CG485">
            <v>15.062494000000001</v>
          </cell>
          <cell r="CH485">
            <v>17.038940999999994</v>
          </cell>
          <cell r="CI485">
            <v>19.502948000000004</v>
          </cell>
          <cell r="CJ485">
            <v>21.728049999999996</v>
          </cell>
          <cell r="CK485">
            <v>22.968046000000001</v>
          </cell>
          <cell r="CL485">
            <v>1.7459000000000007</v>
          </cell>
          <cell r="CM485">
            <v>1.7318999999999978</v>
          </cell>
          <cell r="CN485">
            <v>2.0093000000000032</v>
          </cell>
          <cell r="CO485">
            <v>1.6855999999999973</v>
          </cell>
          <cell r="CP485">
            <v>2.3410000000000011</v>
          </cell>
          <cell r="CQ485">
            <v>2.0604020000000034</v>
          </cell>
          <cell r="CR485">
            <v>2.172945999999996</v>
          </cell>
          <cell r="CS485">
            <v>1.3154460000000014</v>
          </cell>
          <cell r="CT485">
            <v>1.9764469999999932</v>
          </cell>
          <cell r="CU485">
            <v>2.4640070000000094</v>
          </cell>
          <cell r="CV485">
            <v>2.2251019999999926</v>
          </cell>
          <cell r="CW485">
            <v>1.239996000000005</v>
          </cell>
          <cell r="CX485">
            <v>1.3644880000000006</v>
          </cell>
          <cell r="CY485">
            <v>2.425501999999998</v>
          </cell>
          <cell r="CZ485">
            <v>4.6325809999999983</v>
          </cell>
          <cell r="DA485">
            <v>6.2250230000000037</v>
          </cell>
          <cell r="DB485">
            <v>8.6361570000000043</v>
          </cell>
          <cell r="DC485">
            <v>10.517245000000003</v>
          </cell>
          <cell r="DD485">
            <v>12.271284000000009</v>
          </cell>
          <cell r="DE485">
            <v>13.403984000000008</v>
          </cell>
          <cell r="DF485">
            <v>15.43528400000001</v>
          </cell>
          <cell r="DG485">
            <v>17.507384000000002</v>
          </cell>
          <cell r="DH485">
            <v>19.547584000000001</v>
          </cell>
          <cell r="DI485">
            <v>22.064684</v>
          </cell>
          <cell r="DJ485">
            <v>1.3644880000000006</v>
          </cell>
          <cell r="DK485">
            <v>1.0610139999999975</v>
          </cell>
          <cell r="DL485">
            <v>2.2070790000000002</v>
          </cell>
          <cell r="DM485">
            <v>1.5924420000000055</v>
          </cell>
          <cell r="DN485">
            <v>2.4111340000000006</v>
          </cell>
          <cell r="DO485">
            <v>1.8810879999999983</v>
          </cell>
          <cell r="DP485">
            <v>1.7540390000000059</v>
          </cell>
          <cell r="DQ485">
            <v>1.1326999999999998</v>
          </cell>
          <cell r="DR485">
            <v>2.0313000000000017</v>
          </cell>
          <cell r="DS485">
            <v>2.0720999999999918</v>
          </cell>
          <cell r="DT485">
            <v>2.0401999999999987</v>
          </cell>
          <cell r="DU485">
            <v>2.5170999999999992</v>
          </cell>
        </row>
        <row r="486">
          <cell r="A486" t="str">
            <v>CE-OPTLC1-130</v>
          </cell>
          <cell r="B486" t="str">
            <v>CE</v>
          </cell>
          <cell r="C486" t="str">
            <v>OPTLC1</v>
          </cell>
          <cell r="D486">
            <v>130</v>
          </cell>
          <cell r="E486" t="str">
            <v>MD %</v>
          </cell>
          <cell r="F486">
            <v>0.10191507860167894</v>
          </cell>
          <cell r="G486">
            <v>0.1461613616718421</v>
          </cell>
          <cell r="H486">
            <v>0.12532536056860263</v>
          </cell>
          <cell r="I486">
            <v>0.12579882280275001</v>
          </cell>
          <cell r="J486" t="e">
            <v>#DIV/0!</v>
          </cell>
          <cell r="K486" t="e">
            <v>#DIV/0!</v>
          </cell>
          <cell r="L486" t="e">
            <v>#DIV/0!</v>
          </cell>
          <cell r="M486" t="e">
            <v>#DIV/0!</v>
          </cell>
          <cell r="N486" t="e">
            <v>#DIV/0!</v>
          </cell>
          <cell r="O486" t="e">
            <v>#DIV/0!</v>
          </cell>
          <cell r="P486" t="e">
            <v>#DIV/0!</v>
          </cell>
          <cell r="Q486" t="e">
            <v>#DIV/0!</v>
          </cell>
          <cell r="R486">
            <v>0.10191507860167894</v>
          </cell>
          <cell r="S486">
            <v>0.18553744959824664</v>
          </cell>
          <cell r="T486">
            <v>8.1296108651011931E-2</v>
          </cell>
          <cell r="U486">
            <v>0.1270546638096933</v>
          </cell>
          <cell r="V486">
            <v>0.12579882280275001</v>
          </cell>
          <cell r="W486" t="e">
            <v>#DIV/0!</v>
          </cell>
          <cell r="X486" t="e">
            <v>#DIV/0!</v>
          </cell>
          <cell r="Y486" t="e">
            <v>#DIV/0!</v>
          </cell>
          <cell r="Z486" t="e">
            <v>#DIV/0!</v>
          </cell>
          <cell r="AA486" t="e">
            <v>#DIV/0!</v>
          </cell>
          <cell r="AB486" t="e">
            <v>#DIV/0!</v>
          </cell>
          <cell r="AC486" t="e">
            <v>#DIV/0!</v>
          </cell>
          <cell r="AD486">
            <v>0.15355202752032479</v>
          </cell>
          <cell r="AE486">
            <v>0.16062855898898937</v>
          </cell>
          <cell r="AF486">
            <v>0.16217080791548877</v>
          </cell>
          <cell r="AG486">
            <v>0.16618988722384453</v>
          </cell>
          <cell r="AH486">
            <v>0.17032881768233868</v>
          </cell>
          <cell r="AI486">
            <v>0.17094751251229842</v>
          </cell>
          <cell r="AJ486">
            <v>0.17324152801522424</v>
          </cell>
          <cell r="AK486">
            <v>0.16837128180686164</v>
          </cell>
          <cell r="AL486">
            <v>0.16994149201057832</v>
          </cell>
          <cell r="AM486">
            <v>0.17291653206768876</v>
          </cell>
          <cell r="AN486">
            <v>0.17191965313688709</v>
          </cell>
          <cell r="AO486">
            <v>0.17238538816056159</v>
          </cell>
          <cell r="AP486">
            <v>0.15355202752032479</v>
          </cell>
          <cell r="AQ486">
            <v>0.16672889220758438</v>
          </cell>
          <cell r="AR486">
            <v>0.1650261980017394</v>
          </cell>
          <cell r="AS486">
            <v>0.17692468182766527</v>
          </cell>
          <cell r="AT486">
            <v>0.18457254091108102</v>
          </cell>
          <cell r="AU486">
            <v>0.17369032677915655</v>
          </cell>
          <cell r="AV486">
            <v>0.18454031367723678</v>
          </cell>
          <cell r="AW486">
            <v>0.11189364825413965</v>
          </cell>
          <cell r="AX486">
            <v>0.18029474992877237</v>
          </cell>
          <cell r="AY486">
            <v>0.19359554912792248</v>
          </cell>
          <cell r="AZ486">
            <v>0.16315020941355551</v>
          </cell>
          <cell r="BA486">
            <v>0.17721284783895772</v>
          </cell>
          <cell r="BB486">
            <v>0.16048470160557396</v>
          </cell>
          <cell r="BC486">
            <v>0.14736030915859677</v>
          </cell>
          <cell r="BD486">
            <v>0.14739782748621438</v>
          </cell>
          <cell r="BE486">
            <v>0.15311980367792613</v>
          </cell>
          <cell r="BF486">
            <v>0.1637933278209007</v>
          </cell>
          <cell r="BG486">
            <v>0.16538195245788131</v>
          </cell>
          <cell r="BH486">
            <v>0.1648787807941367</v>
          </cell>
          <cell r="BI486">
            <v>0.16358615087163253</v>
          </cell>
          <cell r="BJ486">
            <v>0.16018316759244874</v>
          </cell>
          <cell r="BK486">
            <v>0.16156067989224016</v>
          </cell>
          <cell r="BL486">
            <v>0.17067668099324609</v>
          </cell>
          <cell r="BM486">
            <v>0.17121171150427014</v>
          </cell>
          <cell r="BN486">
            <v>0.16048470160557396</v>
          </cell>
          <cell r="BO486">
            <v>0.13583242863528971</v>
          </cell>
          <cell r="BP486">
            <v>0.14745082971110193</v>
          </cell>
          <cell r="BQ486">
            <v>0.1736296930560024</v>
          </cell>
          <cell r="BR486">
            <v>0.19988946204863628</v>
          </cell>
          <cell r="BS486">
            <v>0.17278776961630668</v>
          </cell>
          <cell r="BT486">
            <v>0.16216604619329439</v>
          </cell>
          <cell r="BU486">
            <v>0.14929461747053538</v>
          </cell>
          <cell r="BV486">
            <v>0.13278911958484865</v>
          </cell>
          <cell r="BW486">
            <v>0.1722004295988849</v>
          </cell>
          <cell r="BX486">
            <v>0.24341478061448998</v>
          </cell>
          <cell r="BY486">
            <v>0.17721556776212291</v>
          </cell>
          <cell r="BZ486">
            <v>0.18582893392370578</v>
          </cell>
          <cell r="CA486">
            <v>0.17738899798525917</v>
          </cell>
          <cell r="CB486">
            <v>0.18059770266267328</v>
          </cell>
          <cell r="CC486">
            <v>0.17814397655444755</v>
          </cell>
          <cell r="CD486">
            <v>0.1809882184635111</v>
          </cell>
          <cell r="CE486">
            <v>0.18142137077575768</v>
          </cell>
          <cell r="CF486">
            <v>0.18285240671340924</v>
          </cell>
          <cell r="CG486">
            <v>0.18140295105053339</v>
          </cell>
          <cell r="CH486">
            <v>0.18077743648728961</v>
          </cell>
          <cell r="CI486">
            <v>0.18304465500908532</v>
          </cell>
          <cell r="CJ486">
            <v>0.18335291045325378</v>
          </cell>
          <cell r="CK486">
            <v>0.1787263622934073</v>
          </cell>
          <cell r="CL486">
            <v>0.18582893392370578</v>
          </cell>
          <cell r="CM486">
            <v>0.16962283184627269</v>
          </cell>
          <cell r="CN486">
            <v>0.18643470192530764</v>
          </cell>
          <cell r="CO486">
            <v>0.17059865391427531</v>
          </cell>
          <cell r="CP486">
            <v>0.19029735485863866</v>
          </cell>
          <cell r="CQ486">
            <v>0.18344859700333777</v>
          </cell>
          <cell r="CR486">
            <v>0.19087181396237826</v>
          </cell>
          <cell r="CS486">
            <v>0.16752514890674405</v>
          </cell>
          <cell r="CT486">
            <v>0.17614847383953389</v>
          </cell>
          <cell r="CU486">
            <v>0.20042689831959185</v>
          </cell>
          <cell r="CV486">
            <v>0.18609985618695066</v>
          </cell>
          <cell r="CW486">
            <v>0.12393048396909091</v>
          </cell>
          <cell r="CX486">
            <v>0.15990890795963117</v>
          </cell>
          <cell r="CY486">
            <v>0.1438514910575806</v>
          </cell>
          <cell r="CZ486">
            <v>0.16109925042603176</v>
          </cell>
          <cell r="DA486">
            <v>0.16508523551264406</v>
          </cell>
          <cell r="DB486">
            <v>0.17265642555716479</v>
          </cell>
          <cell r="DC486">
            <v>0.17157934957100374</v>
          </cell>
          <cell r="DD486">
            <v>0.16954722873931322</v>
          </cell>
          <cell r="DE486">
            <v>0.17268348798748773</v>
          </cell>
          <cell r="DF486">
            <v>0.17338069705036627</v>
          </cell>
          <cell r="DG486">
            <v>0.17395982044544761</v>
          </cell>
          <cell r="DH486">
            <v>0.17487036009470075</v>
          </cell>
          <cell r="DI486">
            <v>0.18020138072414127</v>
          </cell>
          <cell r="DJ486">
            <v>0.15990890795963117</v>
          </cell>
          <cell r="DK486">
            <v>0.12739947011645283</v>
          </cell>
          <cell r="DL486">
            <v>0.1855481102639237</v>
          </cell>
          <cell r="DM486">
            <v>0.17788941187115809</v>
          </cell>
          <cell r="DN486">
            <v>0.19584584580112716</v>
          </cell>
          <cell r="DO486">
            <v>0.16680211499798298</v>
          </cell>
          <cell r="DP486">
            <v>0.15830525448041796</v>
          </cell>
          <cell r="DQ486">
            <v>0.2159621727773646</v>
          </cell>
          <cell r="DR486">
            <v>0.17812639757271775</v>
          </cell>
          <cell r="DS486">
            <v>0.17839862247094213</v>
          </cell>
          <cell r="DT486">
            <v>0.18309416758653485</v>
          </cell>
          <cell r="DU486">
            <v>0.2360969112584769</v>
          </cell>
        </row>
        <row r="487">
          <cell r="A487" t="str">
            <v>CE-OPTLC1-140</v>
          </cell>
          <cell r="B487" t="str">
            <v>CE</v>
          </cell>
          <cell r="C487" t="str">
            <v>OPTLC1</v>
          </cell>
          <cell r="D487">
            <v>140</v>
          </cell>
          <cell r="E487" t="str">
            <v>Fondi rettificativi dell'attivo</v>
          </cell>
          <cell r="F487">
            <v>0</v>
          </cell>
          <cell r="G487">
            <v>0</v>
          </cell>
          <cell r="H487">
            <v>0</v>
          </cell>
          <cell r="I487">
            <v>0</v>
          </cell>
          <cell r="R487">
            <v>0</v>
          </cell>
          <cell r="S487">
            <v>0</v>
          </cell>
          <cell r="T487">
            <v>0</v>
          </cell>
          <cell r="U487">
            <v>0</v>
          </cell>
          <cell r="V487">
            <v>0</v>
          </cell>
          <cell r="W487">
            <v>0</v>
          </cell>
          <cell r="X487">
            <v>0</v>
          </cell>
          <cell r="Y487">
            <v>0</v>
          </cell>
          <cell r="Z487">
            <v>0</v>
          </cell>
          <cell r="AA487">
            <v>0</v>
          </cell>
          <cell r="AB487">
            <v>0</v>
          </cell>
          <cell r="AC487">
            <v>0</v>
          </cell>
          <cell r="AD487">
            <v>0</v>
          </cell>
          <cell r="AE487">
            <v>0</v>
          </cell>
          <cell r="AF487">
            <v>0</v>
          </cell>
          <cell r="AG487">
            <v>0</v>
          </cell>
          <cell r="AH487">
            <v>0</v>
          </cell>
          <cell r="AI487">
            <v>0</v>
          </cell>
          <cell r="AJ487">
            <v>0</v>
          </cell>
          <cell r="AK487">
            <v>0</v>
          </cell>
          <cell r="AL487">
            <v>0</v>
          </cell>
          <cell r="AM487">
            <v>0</v>
          </cell>
          <cell r="AN487">
            <v>0</v>
          </cell>
          <cell r="AO487">
            <v>0</v>
          </cell>
          <cell r="AP487">
            <v>0</v>
          </cell>
          <cell r="AQ487">
            <v>0</v>
          </cell>
          <cell r="AR487">
            <v>0</v>
          </cell>
          <cell r="AS487">
            <v>0</v>
          </cell>
          <cell r="AT487">
            <v>0</v>
          </cell>
          <cell r="AU487">
            <v>0</v>
          </cell>
          <cell r="AV487">
            <v>0</v>
          </cell>
          <cell r="AW487">
            <v>0</v>
          </cell>
          <cell r="AX487">
            <v>0</v>
          </cell>
          <cell r="AY487">
            <v>0</v>
          </cell>
          <cell r="AZ487">
            <v>0</v>
          </cell>
          <cell r="BA487">
            <v>0</v>
          </cell>
          <cell r="BB487">
            <v>0</v>
          </cell>
          <cell r="BC487">
            <v>0</v>
          </cell>
          <cell r="BD487">
            <v>0</v>
          </cell>
          <cell r="BE487">
            <v>0</v>
          </cell>
          <cell r="BF487">
            <v>0</v>
          </cell>
          <cell r="BG487">
            <v>0</v>
          </cell>
          <cell r="BH487">
            <v>0</v>
          </cell>
          <cell r="BI487">
            <v>0</v>
          </cell>
          <cell r="BJ487">
            <v>0</v>
          </cell>
          <cell r="BK487">
            <v>0</v>
          </cell>
          <cell r="BL487">
            <v>0</v>
          </cell>
          <cell r="BM487">
            <v>0</v>
          </cell>
          <cell r="BN487">
            <v>0</v>
          </cell>
          <cell r="BO487">
            <v>0</v>
          </cell>
          <cell r="BP487">
            <v>0</v>
          </cell>
          <cell r="BQ487">
            <v>0</v>
          </cell>
          <cell r="BR487">
            <v>0</v>
          </cell>
          <cell r="BS487">
            <v>0</v>
          </cell>
          <cell r="BT487">
            <v>0</v>
          </cell>
          <cell r="BU487">
            <v>0</v>
          </cell>
          <cell r="BV487">
            <v>0</v>
          </cell>
          <cell r="BW487">
            <v>0</v>
          </cell>
          <cell r="BX487">
            <v>0</v>
          </cell>
          <cell r="BY487">
            <v>0</v>
          </cell>
          <cell r="BZ487">
            <v>0</v>
          </cell>
          <cell r="CA487">
            <v>0</v>
          </cell>
          <cell r="CB487">
            <v>0</v>
          </cell>
          <cell r="CC487">
            <v>0</v>
          </cell>
          <cell r="CD487">
            <v>0</v>
          </cell>
          <cell r="CE487">
            <v>0</v>
          </cell>
          <cell r="CF487">
            <v>0</v>
          </cell>
          <cell r="CG487">
            <v>0</v>
          </cell>
          <cell r="CH487">
            <v>0</v>
          </cell>
          <cell r="CI487">
            <v>0</v>
          </cell>
          <cell r="CJ487">
            <v>0</v>
          </cell>
          <cell r="CK487">
            <v>0</v>
          </cell>
          <cell r="CL487">
            <v>0</v>
          </cell>
          <cell r="CM487">
            <v>0</v>
          </cell>
          <cell r="CN487">
            <v>0</v>
          </cell>
          <cell r="CO487">
            <v>0</v>
          </cell>
          <cell r="CP487">
            <v>0</v>
          </cell>
          <cell r="CQ487">
            <v>0</v>
          </cell>
          <cell r="CR487">
            <v>0</v>
          </cell>
          <cell r="CS487">
            <v>0</v>
          </cell>
          <cell r="CT487">
            <v>0</v>
          </cell>
          <cell r="CU487">
            <v>0</v>
          </cell>
          <cell r="CV487">
            <v>0</v>
          </cell>
          <cell r="CW487">
            <v>0</v>
          </cell>
          <cell r="CX487">
            <v>0</v>
          </cell>
          <cell r="CY487">
            <v>0</v>
          </cell>
          <cell r="CZ487">
            <v>0</v>
          </cell>
          <cell r="DA487">
            <v>0</v>
          </cell>
          <cell r="DB487">
            <v>0</v>
          </cell>
          <cell r="DC487">
            <v>0</v>
          </cell>
          <cell r="DD487">
            <v>0</v>
          </cell>
          <cell r="DE487">
            <v>0</v>
          </cell>
          <cell r="DF487">
            <v>0</v>
          </cell>
          <cell r="DG487">
            <v>0</v>
          </cell>
          <cell r="DH487">
            <v>0</v>
          </cell>
          <cell r="DI487">
            <v>0</v>
          </cell>
          <cell r="DJ487">
            <v>0</v>
          </cell>
          <cell r="DK487">
            <v>0</v>
          </cell>
          <cell r="DL487">
            <v>0</v>
          </cell>
          <cell r="DM487">
            <v>0</v>
          </cell>
          <cell r="DN487">
            <v>0</v>
          </cell>
          <cell r="DO487">
            <v>0</v>
          </cell>
          <cell r="DP487">
            <v>0</v>
          </cell>
          <cell r="DQ487">
            <v>0</v>
          </cell>
          <cell r="DR487">
            <v>0</v>
          </cell>
          <cell r="DS487">
            <v>0</v>
          </cell>
          <cell r="DT487">
            <v>0</v>
          </cell>
          <cell r="DU487">
            <v>0</v>
          </cell>
        </row>
        <row r="488">
          <cell r="A488" t="str">
            <v>CE-OPTLC1-150</v>
          </cell>
          <cell r="B488" t="str">
            <v>CE</v>
          </cell>
          <cell r="C488" t="str">
            <v>OPTLC1</v>
          </cell>
          <cell r="D488">
            <v>150</v>
          </cell>
          <cell r="E488" t="str">
            <v>Altri Fondi</v>
          </cell>
          <cell r="F488">
            <v>0.48756699999999997</v>
          </cell>
          <cell r="G488">
            <v>0.7595483300000001</v>
          </cell>
          <cell r="H488">
            <v>1.36692466</v>
          </cell>
          <cell r="I488">
            <v>1.7023110400000001</v>
          </cell>
          <cell r="R488">
            <v>0.48756699999999997</v>
          </cell>
          <cell r="S488">
            <v>0.27198133000000013</v>
          </cell>
          <cell r="T488">
            <v>0.60737632999999991</v>
          </cell>
          <cell r="U488">
            <v>0.33538638000000009</v>
          </cell>
          <cell r="V488">
            <v>-1.7023110400000001</v>
          </cell>
          <cell r="W488">
            <v>0</v>
          </cell>
          <cell r="X488">
            <v>0</v>
          </cell>
          <cell r="Y488">
            <v>0</v>
          </cell>
          <cell r="Z488">
            <v>0</v>
          </cell>
          <cell r="AA488">
            <v>0</v>
          </cell>
          <cell r="AB488">
            <v>0</v>
          </cell>
          <cell r="AC488">
            <v>0</v>
          </cell>
          <cell r="AD488">
            <v>6.1700000000000005E-2</v>
          </cell>
          <cell r="AE488">
            <v>6.1700000000000005E-2</v>
          </cell>
          <cell r="AF488">
            <v>6.1700000000000005E-2</v>
          </cell>
          <cell r="AG488">
            <v>6.1700000000000005E-2</v>
          </cell>
          <cell r="AH488">
            <v>6.1700000000000005E-2</v>
          </cell>
          <cell r="AI488">
            <v>0.18309999999999998</v>
          </cell>
          <cell r="AJ488">
            <v>0.18309999999999998</v>
          </cell>
          <cell r="AK488">
            <v>0.18309999999999998</v>
          </cell>
          <cell r="AL488">
            <v>0.18309999999999998</v>
          </cell>
          <cell r="AM488">
            <v>0.18309999999999998</v>
          </cell>
          <cell r="AN488">
            <v>0.18309999999999998</v>
          </cell>
          <cell r="AO488">
            <v>0.1971</v>
          </cell>
          <cell r="AP488">
            <v>6.1700000000000005E-2</v>
          </cell>
          <cell r="AQ488">
            <v>0</v>
          </cell>
          <cell r="AR488">
            <v>0</v>
          </cell>
          <cell r="AS488">
            <v>0</v>
          </cell>
          <cell r="AT488">
            <v>0</v>
          </cell>
          <cell r="AU488">
            <v>0.12139999999999998</v>
          </cell>
          <cell r="AV488">
            <v>0</v>
          </cell>
          <cell r="AW488">
            <v>0</v>
          </cell>
          <cell r="AX488">
            <v>0</v>
          </cell>
          <cell r="AY488">
            <v>0</v>
          </cell>
          <cell r="AZ488">
            <v>0</v>
          </cell>
          <cell r="BA488">
            <v>1.4000000000000012E-2</v>
          </cell>
          <cell r="BB488">
            <v>-1.6000000000000001E-3</v>
          </cell>
          <cell r="BC488">
            <v>0.191</v>
          </cell>
          <cell r="BD488">
            <v>0.48010000000000003</v>
          </cell>
          <cell r="BE488">
            <v>0.4244</v>
          </cell>
          <cell r="BF488">
            <v>0.22700000000000001</v>
          </cell>
          <cell r="BG488">
            <v>0.23230000000000001</v>
          </cell>
          <cell r="BH488">
            <v>0.30188500000000001</v>
          </cell>
          <cell r="BI488">
            <v>0.41490300000000002</v>
          </cell>
          <cell r="BJ488">
            <v>0.58740000000000003</v>
          </cell>
          <cell r="BK488">
            <v>0.77418799999999999</v>
          </cell>
          <cell r="BL488">
            <v>-0.30890000000000001</v>
          </cell>
          <cell r="BM488">
            <v>-0.18991094999999969</v>
          </cell>
          <cell r="BN488">
            <v>-1.6000000000000001E-3</v>
          </cell>
          <cell r="BO488">
            <v>0.19259999999999999</v>
          </cell>
          <cell r="BP488">
            <v>0.28910000000000002</v>
          </cell>
          <cell r="BQ488">
            <v>-5.5700000000000027E-2</v>
          </cell>
          <cell r="BR488">
            <v>-0.19739999999999999</v>
          </cell>
          <cell r="BS488">
            <v>5.2999999999999992E-3</v>
          </cell>
          <cell r="BT488">
            <v>6.9585000000000008E-2</v>
          </cell>
          <cell r="BU488">
            <v>0.11301800000000001</v>
          </cell>
          <cell r="BV488">
            <v>0.17249700000000001</v>
          </cell>
          <cell r="BW488">
            <v>0.18678799999999995</v>
          </cell>
          <cell r="BX488">
            <v>-1.0830880000000001</v>
          </cell>
          <cell r="BY488">
            <v>0.11898905000000032</v>
          </cell>
          <cell r="BZ488">
            <v>-0.06</v>
          </cell>
          <cell r="CA488">
            <v>-0.06</v>
          </cell>
          <cell r="CB488">
            <v>-0.06</v>
          </cell>
          <cell r="CC488">
            <v>-0.06</v>
          </cell>
          <cell r="CD488">
            <v>-0.06</v>
          </cell>
          <cell r="CE488">
            <v>-0.06</v>
          </cell>
          <cell r="CF488">
            <v>-0.06</v>
          </cell>
          <cell r="CG488">
            <v>-0.06</v>
          </cell>
          <cell r="CH488">
            <v>-0.06</v>
          </cell>
          <cell r="CI488">
            <v>-0.06</v>
          </cell>
          <cell r="CJ488">
            <v>-0.06</v>
          </cell>
          <cell r="CK488">
            <v>0</v>
          </cell>
          <cell r="CL488">
            <v>-0.06</v>
          </cell>
          <cell r="CM488">
            <v>0</v>
          </cell>
          <cell r="CN488">
            <v>0</v>
          </cell>
          <cell r="CO488">
            <v>0</v>
          </cell>
          <cell r="CP488">
            <v>0</v>
          </cell>
          <cell r="CQ488">
            <v>0</v>
          </cell>
          <cell r="CR488">
            <v>0</v>
          </cell>
          <cell r="CS488">
            <v>0</v>
          </cell>
          <cell r="CT488">
            <v>0</v>
          </cell>
          <cell r="CU488">
            <v>0</v>
          </cell>
          <cell r="CV488">
            <v>0</v>
          </cell>
          <cell r="CW488">
            <v>0.06</v>
          </cell>
          <cell r="CX488">
            <v>-3.1542000000000008E-2</v>
          </cell>
          <cell r="CY488">
            <v>0.15811599999999998</v>
          </cell>
          <cell r="CZ488">
            <v>0.30421600000000004</v>
          </cell>
          <cell r="DA488">
            <v>0.17619300000000007</v>
          </cell>
          <cell r="DB488">
            <v>0.10129300000000015</v>
          </cell>
          <cell r="DC488">
            <v>0.3088820000000001</v>
          </cell>
          <cell r="DD488">
            <v>0.56520700000000001</v>
          </cell>
          <cell r="DE488">
            <v>0.28430700000000003</v>
          </cell>
          <cell r="DF488">
            <v>0.30880700000000005</v>
          </cell>
          <cell r="DG488">
            <v>0.39270700000000003</v>
          </cell>
          <cell r="DH488">
            <v>0.32390700000000006</v>
          </cell>
          <cell r="DI488">
            <v>-0.81589300000000009</v>
          </cell>
          <cell r="DJ488">
            <v>-3.1542000000000008E-2</v>
          </cell>
          <cell r="DK488">
            <v>0.18965799999999999</v>
          </cell>
          <cell r="DL488">
            <v>0.14610000000000006</v>
          </cell>
          <cell r="DM488">
            <v>-0.12802299999999997</v>
          </cell>
          <cell r="DN488">
            <v>-7.4899999999999925E-2</v>
          </cell>
          <cell r="DO488">
            <v>0.20758899999999997</v>
          </cell>
          <cell r="DP488">
            <v>0.25632499999999991</v>
          </cell>
          <cell r="DQ488">
            <v>-0.28089999999999998</v>
          </cell>
          <cell r="DR488">
            <v>2.4500000000000022E-2</v>
          </cell>
          <cell r="DS488">
            <v>8.3899999999999975E-2</v>
          </cell>
          <cell r="DT488">
            <v>-6.8799999999999972E-2</v>
          </cell>
          <cell r="DU488">
            <v>-1.1398000000000001</v>
          </cell>
        </row>
        <row r="489">
          <cell r="A489" t="str">
            <v>CE-OPTLC1-160</v>
          </cell>
          <cell r="B489" t="str">
            <v>CE</v>
          </cell>
          <cell r="C489" t="str">
            <v>OPTLC1</v>
          </cell>
          <cell r="D489">
            <v>160</v>
          </cell>
          <cell r="E489" t="str">
            <v>(Acc)/Utilizzo Fondo Rischi</v>
          </cell>
          <cell r="F489">
            <v>0.48756699999999997</v>
          </cell>
          <cell r="G489">
            <v>0.7595483300000001</v>
          </cell>
          <cell r="H489">
            <v>1.36692466</v>
          </cell>
          <cell r="I489">
            <v>1.7023110400000001</v>
          </cell>
          <cell r="J489">
            <v>0</v>
          </cell>
          <cell r="K489">
            <v>0</v>
          </cell>
          <cell r="L489">
            <v>0</v>
          </cell>
          <cell r="M489">
            <v>0</v>
          </cell>
          <cell r="N489">
            <v>0</v>
          </cell>
          <cell r="O489">
            <v>0</v>
          </cell>
          <cell r="P489">
            <v>0</v>
          </cell>
          <cell r="Q489">
            <v>0</v>
          </cell>
          <cell r="R489">
            <v>0.48756699999999997</v>
          </cell>
          <cell r="S489">
            <v>0.27198133000000013</v>
          </cell>
          <cell r="T489">
            <v>0.60737632999999991</v>
          </cell>
          <cell r="U489">
            <v>0.33538638000000009</v>
          </cell>
          <cell r="V489">
            <v>-1.7023110400000001</v>
          </cell>
          <cell r="W489">
            <v>0</v>
          </cell>
          <cell r="X489">
            <v>0</v>
          </cell>
          <cell r="Y489">
            <v>0</v>
          </cell>
          <cell r="Z489">
            <v>0</v>
          </cell>
          <cell r="AA489">
            <v>0</v>
          </cell>
          <cell r="AB489">
            <v>0</v>
          </cell>
          <cell r="AC489">
            <v>0</v>
          </cell>
          <cell r="AD489">
            <v>6.1700000000000005E-2</v>
          </cell>
          <cell r="AE489">
            <v>6.1700000000000005E-2</v>
          </cell>
          <cell r="AF489">
            <v>6.1700000000000005E-2</v>
          </cell>
          <cell r="AG489">
            <v>6.1700000000000005E-2</v>
          </cell>
          <cell r="AH489">
            <v>6.1700000000000005E-2</v>
          </cell>
          <cell r="AI489">
            <v>0.18309999999999998</v>
          </cell>
          <cell r="AJ489">
            <v>0.18309999999999998</v>
          </cell>
          <cell r="AK489">
            <v>0.18309999999999998</v>
          </cell>
          <cell r="AL489">
            <v>0.18309999999999998</v>
          </cell>
          <cell r="AM489">
            <v>0.18309999999999998</v>
          </cell>
          <cell r="AN489">
            <v>0.18309999999999998</v>
          </cell>
          <cell r="AO489">
            <v>0.1971</v>
          </cell>
          <cell r="AP489">
            <v>6.1700000000000005E-2</v>
          </cell>
          <cell r="AQ489">
            <v>0</v>
          </cell>
          <cell r="AR489">
            <v>0</v>
          </cell>
          <cell r="AS489">
            <v>0</v>
          </cell>
          <cell r="AT489">
            <v>0</v>
          </cell>
          <cell r="AU489">
            <v>0.12139999999999998</v>
          </cell>
          <cell r="AV489">
            <v>0</v>
          </cell>
          <cell r="AW489">
            <v>0</v>
          </cell>
          <cell r="AX489">
            <v>0</v>
          </cell>
          <cell r="AY489">
            <v>0</v>
          </cell>
          <cell r="AZ489">
            <v>0</v>
          </cell>
          <cell r="BA489">
            <v>1.4000000000000012E-2</v>
          </cell>
          <cell r="BB489">
            <v>-1.6000000000000001E-3</v>
          </cell>
          <cell r="BC489">
            <v>0.191</v>
          </cell>
          <cell r="BD489">
            <v>0.48010000000000003</v>
          </cell>
          <cell r="BE489">
            <v>0.4244</v>
          </cell>
          <cell r="BF489">
            <v>0.22700000000000001</v>
          </cell>
          <cell r="BG489">
            <v>0.23230000000000001</v>
          </cell>
          <cell r="BH489">
            <v>0.30188500000000001</v>
          </cell>
          <cell r="BI489">
            <v>0.41490300000000002</v>
          </cell>
          <cell r="BJ489">
            <v>0.58740000000000003</v>
          </cell>
          <cell r="BK489">
            <v>0.77418799999999999</v>
          </cell>
          <cell r="BL489">
            <v>-0.30890000000000001</v>
          </cell>
          <cell r="BM489">
            <v>-0.18991094999999969</v>
          </cell>
          <cell r="BN489">
            <v>-1.6000000000000001E-3</v>
          </cell>
          <cell r="BO489">
            <v>0.19259999999999999</v>
          </cell>
          <cell r="BP489">
            <v>0.28910000000000002</v>
          </cell>
          <cell r="BQ489">
            <v>-5.5700000000000027E-2</v>
          </cell>
          <cell r="BR489">
            <v>-0.19739999999999999</v>
          </cell>
          <cell r="BS489">
            <v>5.2999999999999992E-3</v>
          </cell>
          <cell r="BT489">
            <v>6.9585000000000008E-2</v>
          </cell>
          <cell r="BU489">
            <v>0.11301800000000001</v>
          </cell>
          <cell r="BV489">
            <v>0.17249700000000001</v>
          </cell>
          <cell r="BW489">
            <v>0.18678799999999995</v>
          </cell>
          <cell r="BX489">
            <v>-1.0830880000000001</v>
          </cell>
          <cell r="BY489">
            <v>0.11898905000000032</v>
          </cell>
          <cell r="BZ489">
            <v>-0.06</v>
          </cell>
          <cell r="CA489">
            <v>-0.06</v>
          </cell>
          <cell r="CB489">
            <v>-0.06</v>
          </cell>
          <cell r="CC489">
            <v>-0.06</v>
          </cell>
          <cell r="CD489">
            <v>-0.06</v>
          </cell>
          <cell r="CE489">
            <v>-0.06</v>
          </cell>
          <cell r="CF489">
            <v>-0.06</v>
          </cell>
          <cell r="CG489">
            <v>-0.06</v>
          </cell>
          <cell r="CH489">
            <v>-0.06</v>
          </cell>
          <cell r="CI489">
            <v>-0.06</v>
          </cell>
          <cell r="CJ489">
            <v>-0.06</v>
          </cell>
          <cell r="CK489">
            <v>0</v>
          </cell>
          <cell r="CL489">
            <v>-0.06</v>
          </cell>
          <cell r="CM489">
            <v>0</v>
          </cell>
          <cell r="CN489">
            <v>0</v>
          </cell>
          <cell r="CO489">
            <v>0</v>
          </cell>
          <cell r="CP489">
            <v>0</v>
          </cell>
          <cell r="CQ489">
            <v>0</v>
          </cell>
          <cell r="CR489">
            <v>0</v>
          </cell>
          <cell r="CS489">
            <v>0</v>
          </cell>
          <cell r="CT489">
            <v>0</v>
          </cell>
          <cell r="CU489">
            <v>0</v>
          </cell>
          <cell r="CV489">
            <v>0</v>
          </cell>
          <cell r="CW489">
            <v>0.06</v>
          </cell>
          <cell r="CX489">
            <v>-3.1542000000000008E-2</v>
          </cell>
          <cell r="CY489">
            <v>0.15811599999999998</v>
          </cell>
          <cell r="CZ489">
            <v>0.30421600000000004</v>
          </cell>
          <cell r="DA489">
            <v>0.17619300000000007</v>
          </cell>
          <cell r="DB489">
            <v>0.10129300000000015</v>
          </cell>
          <cell r="DC489">
            <v>0.3088820000000001</v>
          </cell>
          <cell r="DD489">
            <v>0.56520700000000001</v>
          </cell>
          <cell r="DE489">
            <v>0.28430700000000003</v>
          </cell>
          <cell r="DF489">
            <v>0.30880700000000005</v>
          </cell>
          <cell r="DG489">
            <v>0.39270700000000003</v>
          </cell>
          <cell r="DH489">
            <v>0.32390700000000006</v>
          </cell>
          <cell r="DI489">
            <v>-0.81589300000000009</v>
          </cell>
          <cell r="DJ489">
            <v>-3.1542000000000008E-2</v>
          </cell>
          <cell r="DK489">
            <v>0.18965799999999999</v>
          </cell>
          <cell r="DL489">
            <v>0.14610000000000006</v>
          </cell>
          <cell r="DM489">
            <v>-0.12802299999999997</v>
          </cell>
          <cell r="DN489">
            <v>-7.4899999999999925E-2</v>
          </cell>
          <cell r="DO489">
            <v>0.20758899999999997</v>
          </cell>
          <cell r="DP489">
            <v>0.25632499999999991</v>
          </cell>
          <cell r="DQ489">
            <v>-0.28089999999999998</v>
          </cell>
          <cell r="DR489">
            <v>2.4500000000000022E-2</v>
          </cell>
          <cell r="DS489">
            <v>8.3899999999999975E-2</v>
          </cell>
          <cell r="DT489">
            <v>-6.8799999999999972E-2</v>
          </cell>
          <cell r="DU489">
            <v>-1.1398000000000001</v>
          </cell>
        </row>
        <row r="490">
          <cell r="A490" t="str">
            <v>CE-OPTLC1-170</v>
          </cell>
          <cell r="B490" t="str">
            <v>CE</v>
          </cell>
          <cell r="C490" t="str">
            <v>OPTLC1</v>
          </cell>
          <cell r="D490">
            <v>170</v>
          </cell>
          <cell r="E490" t="str">
            <v>Margine Diretto 2</v>
          </cell>
          <cell r="F490">
            <v>1.2768149999999996</v>
          </cell>
          <cell r="G490">
            <v>3.1633439399999945</v>
          </cell>
          <cell r="H490">
            <v>4.4034347600000014</v>
          </cell>
          <cell r="I490">
            <v>5.8994064299999831</v>
          </cell>
          <cell r="J490">
            <v>0</v>
          </cell>
          <cell r="K490">
            <v>0</v>
          </cell>
          <cell r="L490">
            <v>0</v>
          </cell>
          <cell r="M490">
            <v>0</v>
          </cell>
          <cell r="N490">
            <v>0</v>
          </cell>
          <cell r="O490">
            <v>0</v>
          </cell>
          <cell r="P490">
            <v>0</v>
          </cell>
          <cell r="Q490">
            <v>0</v>
          </cell>
          <cell r="R490">
            <v>1.2768149999999996</v>
          </cell>
          <cell r="S490">
            <v>1.8865289399999945</v>
          </cell>
          <cell r="T490">
            <v>1.2400908200000067</v>
          </cell>
          <cell r="U490">
            <v>1.4959716699999825</v>
          </cell>
          <cell r="V490">
            <v>-5.8994064299999831</v>
          </cell>
          <cell r="W490">
            <v>0</v>
          </cell>
          <cell r="X490">
            <v>0</v>
          </cell>
          <cell r="Y490">
            <v>0</v>
          </cell>
          <cell r="Z490">
            <v>0</v>
          </cell>
          <cell r="AA490">
            <v>0</v>
          </cell>
          <cell r="AB490">
            <v>0</v>
          </cell>
          <cell r="AC490">
            <v>0</v>
          </cell>
          <cell r="AD490">
            <v>1.3026000000000009</v>
          </cell>
          <cell r="AE490">
            <v>2.8656000000000006</v>
          </cell>
          <cell r="AF490">
            <v>4.4215</v>
          </cell>
          <cell r="AG490">
            <v>6.2022999999999993</v>
          </cell>
          <cell r="AH490">
            <v>8.1840000000000028</v>
          </cell>
          <cell r="AI490">
            <v>10.1737</v>
          </cell>
          <cell r="AJ490">
            <v>12.363399999999988</v>
          </cell>
          <cell r="AK490">
            <v>13.041800000000013</v>
          </cell>
          <cell r="AL490">
            <v>15.130100000000002</v>
          </cell>
          <cell r="AM490">
            <v>17.579799999999995</v>
          </cell>
          <cell r="AN490">
            <v>19.445700000000006</v>
          </cell>
          <cell r="AO490">
            <v>21.375300000000003</v>
          </cell>
          <cell r="AP490">
            <v>1.3026000000000009</v>
          </cell>
          <cell r="AQ490">
            <v>1.5629999999999997</v>
          </cell>
          <cell r="AR490">
            <v>1.5558999999999994</v>
          </cell>
          <cell r="AS490">
            <v>1.7807999999999993</v>
          </cell>
          <cell r="AT490">
            <v>1.9817000000000036</v>
          </cell>
          <cell r="AU490">
            <v>1.9896999999999978</v>
          </cell>
          <cell r="AV490">
            <v>2.1896999999999878</v>
          </cell>
          <cell r="AW490">
            <v>0.67840000000002476</v>
          </cell>
          <cell r="AX490">
            <v>2.0882999999999896</v>
          </cell>
          <cell r="AY490">
            <v>2.4496999999999929</v>
          </cell>
          <cell r="AZ490">
            <v>1.8659000000000106</v>
          </cell>
          <cell r="BA490">
            <v>1.9295999999999978</v>
          </cell>
          <cell r="BB490">
            <v>1.3227999999999989</v>
          </cell>
          <cell r="BC490">
            <v>2.7915999999999999</v>
          </cell>
          <cell r="BD490">
            <v>4.922699999999999</v>
          </cell>
          <cell r="BE490">
            <v>6.3270000000000071</v>
          </cell>
          <cell r="BF490">
            <v>8.408100000000001</v>
          </cell>
          <cell r="BG490">
            <v>10.264699999999996</v>
          </cell>
          <cell r="BH490">
            <v>12.158960000000002</v>
          </cell>
          <cell r="BI490">
            <v>13.243051999999997</v>
          </cell>
          <cell r="BJ490">
            <v>14.709100000000005</v>
          </cell>
          <cell r="BK490">
            <v>16.861367000000005</v>
          </cell>
          <cell r="BL490">
            <v>18.815900000000006</v>
          </cell>
          <cell r="BM490">
            <v>20.704479830000039</v>
          </cell>
          <cell r="BN490">
            <v>1.3227999999999989</v>
          </cell>
          <cell r="BO490">
            <v>1.4688000000000012</v>
          </cell>
          <cell r="BP490">
            <v>2.1310999999999987</v>
          </cell>
          <cell r="BQ490">
            <v>1.4043000000000079</v>
          </cell>
          <cell r="BR490">
            <v>2.081099999999994</v>
          </cell>
          <cell r="BS490">
            <v>1.8565999999999949</v>
          </cell>
          <cell r="BT490">
            <v>1.8942600000000063</v>
          </cell>
          <cell r="BU490">
            <v>1.0840919999999945</v>
          </cell>
          <cell r="BV490">
            <v>1.4660480000000078</v>
          </cell>
          <cell r="BW490">
            <v>2.1522670000000019</v>
          </cell>
          <cell r="BX490">
            <v>1.9545330000000014</v>
          </cell>
          <cell r="BY490">
            <v>1.8885798300000303</v>
          </cell>
          <cell r="BZ490">
            <v>1.6859000000000006</v>
          </cell>
          <cell r="CA490">
            <v>3.4177999999999984</v>
          </cell>
          <cell r="CB490">
            <v>5.427100000000002</v>
          </cell>
          <cell r="CC490">
            <v>7.1126999999999994</v>
          </cell>
          <cell r="CD490">
            <v>9.4536999999999995</v>
          </cell>
          <cell r="CE490">
            <v>11.514102000000003</v>
          </cell>
          <cell r="CF490">
            <v>13.687047999999999</v>
          </cell>
          <cell r="CG490">
            <v>15.002494</v>
          </cell>
          <cell r="CH490">
            <v>16.978940999999995</v>
          </cell>
          <cell r="CI490">
            <v>19.442948000000005</v>
          </cell>
          <cell r="CJ490">
            <v>21.668049999999997</v>
          </cell>
          <cell r="CK490">
            <v>22.968046000000001</v>
          </cell>
          <cell r="CL490">
            <v>1.6859000000000006</v>
          </cell>
          <cell r="CM490">
            <v>1.7318999999999978</v>
          </cell>
          <cell r="CN490">
            <v>2.0093000000000032</v>
          </cell>
          <cell r="CO490">
            <v>1.6855999999999973</v>
          </cell>
          <cell r="CP490">
            <v>2.3410000000000011</v>
          </cell>
          <cell r="CQ490">
            <v>2.0604020000000034</v>
          </cell>
          <cell r="CR490">
            <v>2.172945999999996</v>
          </cell>
          <cell r="CS490">
            <v>1.3154460000000014</v>
          </cell>
          <cell r="CT490">
            <v>1.9764469999999932</v>
          </cell>
          <cell r="CU490">
            <v>2.4640070000000094</v>
          </cell>
          <cell r="CV490">
            <v>2.2251019999999926</v>
          </cell>
          <cell r="CW490">
            <v>1.299996000000005</v>
          </cell>
          <cell r="CX490">
            <v>1.3329460000000006</v>
          </cell>
          <cell r="CY490">
            <v>2.5836179999999982</v>
          </cell>
          <cell r="CZ490">
            <v>4.9367969999999985</v>
          </cell>
          <cell r="DA490">
            <v>6.4012160000000042</v>
          </cell>
          <cell r="DB490">
            <v>8.7374500000000044</v>
          </cell>
          <cell r="DC490">
            <v>10.826127000000003</v>
          </cell>
          <cell r="DD490">
            <v>12.836491000000009</v>
          </cell>
          <cell r="DE490">
            <v>13.688291000000008</v>
          </cell>
          <cell r="DF490">
            <v>15.74409100000001</v>
          </cell>
          <cell r="DG490">
            <v>17.900091000000003</v>
          </cell>
          <cell r="DH490">
            <v>19.871490999999999</v>
          </cell>
          <cell r="DI490">
            <v>21.248791000000001</v>
          </cell>
          <cell r="DJ490">
            <v>1.3329460000000006</v>
          </cell>
          <cell r="DK490">
            <v>1.2506719999999976</v>
          </cell>
          <cell r="DL490">
            <v>2.3531790000000004</v>
          </cell>
          <cell r="DM490">
            <v>1.4644190000000055</v>
          </cell>
          <cell r="DN490">
            <v>2.3362340000000006</v>
          </cell>
          <cell r="DO490">
            <v>2.0886769999999983</v>
          </cell>
          <cell r="DP490">
            <v>2.0103640000000058</v>
          </cell>
          <cell r="DQ490">
            <v>0.85179999999999989</v>
          </cell>
          <cell r="DR490">
            <v>2.0558000000000018</v>
          </cell>
          <cell r="DS490">
            <v>2.1559999999999917</v>
          </cell>
          <cell r="DT490">
            <v>1.9713999999999987</v>
          </cell>
          <cell r="DU490">
            <v>1.3772999999999991</v>
          </cell>
        </row>
        <row r="491">
          <cell r="A491" t="str">
            <v>CE-OPTLC1-180</v>
          </cell>
          <cell r="B491" t="str">
            <v>CE</v>
          </cell>
          <cell r="C491" t="str">
            <v>OPTLC1</v>
          </cell>
          <cell r="D491">
            <v>180</v>
          </cell>
          <cell r="E491" t="str">
            <v>MD %</v>
          </cell>
          <cell r="F491">
            <v>0.16487428677019478</v>
          </cell>
          <cell r="G491">
            <v>0.19234524590331967</v>
          </cell>
          <cell r="H491">
            <v>0.18174220762095214</v>
          </cell>
          <cell r="I491">
            <v>0.17682190066425316</v>
          </cell>
          <cell r="J491" t="e">
            <v>#DIV/0!</v>
          </cell>
          <cell r="K491" t="e">
            <v>#DIV/0!</v>
          </cell>
          <cell r="L491" t="e">
            <v>#DIV/0!</v>
          </cell>
          <cell r="M491" t="e">
            <v>#DIV/0!</v>
          </cell>
          <cell r="N491" t="e">
            <v>#DIV/0!</v>
          </cell>
          <cell r="O491" t="e">
            <v>#DIV/0!</v>
          </cell>
          <cell r="P491" t="e">
            <v>#DIV/0!</v>
          </cell>
          <cell r="Q491" t="e">
            <v>#DIV/0!</v>
          </cell>
          <cell r="R491">
            <v>0.16487428677019478</v>
          </cell>
          <cell r="S491">
            <v>0.21679247236375013</v>
          </cell>
          <cell r="T491">
            <v>0.15933657223472461</v>
          </cell>
          <cell r="U491">
            <v>0.16377096904327995</v>
          </cell>
          <cell r="V491">
            <v>0.17682190066425316</v>
          </cell>
          <cell r="W491" t="e">
            <v>#DIV/0!</v>
          </cell>
          <cell r="X491" t="e">
            <v>#DIV/0!</v>
          </cell>
          <cell r="Y491" t="e">
            <v>#DIV/0!</v>
          </cell>
          <cell r="Z491" t="e">
            <v>#DIV/0!</v>
          </cell>
          <cell r="AA491" t="e">
            <v>#DIV/0!</v>
          </cell>
          <cell r="AB491" t="e">
            <v>#DIV/0!</v>
          </cell>
          <cell r="AC491" t="e">
            <v>#DIV/0!</v>
          </cell>
          <cell r="AD491">
            <v>0.16118693774516485</v>
          </cell>
          <cell r="AE491">
            <v>0.1641632007699447</v>
          </cell>
          <cell r="AF491">
            <v>0.16446585329564054</v>
          </cell>
          <cell r="AG491">
            <v>0.16785974294506253</v>
          </cell>
          <cell r="AH491">
            <v>0.17162269848592884</v>
          </cell>
          <cell r="AI491">
            <v>0.17408050648072892</v>
          </cell>
          <cell r="AJ491">
            <v>0.17584577616835573</v>
          </cell>
          <cell r="AK491">
            <v>0.17076878557464814</v>
          </cell>
          <cell r="AL491">
            <v>0.17202326676050383</v>
          </cell>
          <cell r="AM491">
            <v>0.17473647590885366</v>
          </cell>
          <cell r="AN491">
            <v>0.17355382964937055</v>
          </cell>
          <cell r="AO491">
            <v>0.17398973413927776</v>
          </cell>
          <cell r="AP491">
            <v>0.16118693774516485</v>
          </cell>
          <cell r="AQ491">
            <v>0.16672889220758438</v>
          </cell>
          <cell r="AR491">
            <v>0.1650261980017394</v>
          </cell>
          <cell r="AS491">
            <v>0.17692468182766527</v>
          </cell>
          <cell r="AT491">
            <v>0.18457254091108102</v>
          </cell>
          <cell r="AU491">
            <v>0.18497652582159599</v>
          </cell>
          <cell r="AV491">
            <v>0.18454031367723678</v>
          </cell>
          <cell r="AW491">
            <v>0.11189364825413965</v>
          </cell>
          <cell r="AX491">
            <v>0.18029474992877237</v>
          </cell>
          <cell r="AY491">
            <v>0.19359554912792248</v>
          </cell>
          <cell r="AZ491">
            <v>0.16315020941355551</v>
          </cell>
          <cell r="BA491">
            <v>0.178507992895204</v>
          </cell>
          <cell r="BB491">
            <v>0.16029082096334432</v>
          </cell>
          <cell r="BC491">
            <v>0.15818312660429851</v>
          </cell>
          <cell r="BD491">
            <v>0.16332671979615263</v>
          </cell>
          <cell r="BE491">
            <v>0.16412919694206596</v>
          </cell>
          <cell r="BF491">
            <v>0.16833808163338856</v>
          </cell>
          <cell r="BG491">
            <v>0.16921136790742139</v>
          </cell>
          <cell r="BH491">
            <v>0.16907664837446643</v>
          </cell>
          <cell r="BI491">
            <v>0.16887704550928392</v>
          </cell>
          <cell r="BJ491">
            <v>0.16684607592811687</v>
          </cell>
          <cell r="BK491">
            <v>0.16933571239759199</v>
          </cell>
          <cell r="BL491">
            <v>0.16791994488312659</v>
          </cell>
          <cell r="BM491">
            <v>0.16965555324508677</v>
          </cell>
          <cell r="BN491">
            <v>0.16029082096334432</v>
          </cell>
          <cell r="BO491">
            <v>0.15633182195542511</v>
          </cell>
          <cell r="BP491">
            <v>0.17059308534056969</v>
          </cell>
          <cell r="BQ491">
            <v>0.16700560134146863</v>
          </cell>
          <cell r="BR491">
            <v>0.18257184966838572</v>
          </cell>
          <cell r="BS491">
            <v>0.17328243562341866</v>
          </cell>
          <cell r="BT491">
            <v>0.16835033891630555</v>
          </cell>
          <cell r="BU491">
            <v>0.16667020272694744</v>
          </cell>
          <cell r="BV491">
            <v>0.1504967513373095</v>
          </cell>
          <cell r="BW491">
            <v>0.18856538381305685</v>
          </cell>
          <cell r="BX491">
            <v>0.15662329875872635</v>
          </cell>
          <cell r="BY491">
            <v>0.18913171938969034</v>
          </cell>
          <cell r="BZ491">
            <v>0.17944269414168942</v>
          </cell>
          <cell r="CA491">
            <v>0.17432863227155637</v>
          </cell>
          <cell r="CB491">
            <v>0.17862291412961204</v>
          </cell>
          <cell r="CC491">
            <v>0.17665379313770535</v>
          </cell>
          <cell r="CD491">
            <v>0.179846781051378</v>
          </cell>
          <cell r="CE491">
            <v>0.18048088465886103</v>
          </cell>
          <cell r="CF491">
            <v>0.18205433396333195</v>
          </cell>
          <cell r="CG491">
            <v>0.1806803497958519</v>
          </cell>
          <cell r="CH491">
            <v>0.18014085665587656</v>
          </cell>
          <cell r="CI491">
            <v>0.18248152581956253</v>
          </cell>
          <cell r="CJ491">
            <v>0.18284659835312536</v>
          </cell>
          <cell r="CK491">
            <v>0.1787263622934073</v>
          </cell>
          <cell r="CL491">
            <v>0.17944269414168942</v>
          </cell>
          <cell r="CM491">
            <v>0.16962283184627269</v>
          </cell>
          <cell r="CN491">
            <v>0.18643470192530764</v>
          </cell>
          <cell r="CO491">
            <v>0.17059865391427531</v>
          </cell>
          <cell r="CP491">
            <v>0.19029735485863866</v>
          </cell>
          <cell r="CQ491">
            <v>0.18344859700333777</v>
          </cell>
          <cell r="CR491">
            <v>0.19087181396237826</v>
          </cell>
          <cell r="CS491">
            <v>0.16752514890674405</v>
          </cell>
          <cell r="CT491">
            <v>0.17614847383953389</v>
          </cell>
          <cell r="CU491">
            <v>0.20042689831959185</v>
          </cell>
          <cell r="CV491">
            <v>0.18609985618695066</v>
          </cell>
          <cell r="CW491">
            <v>0.12992713963422647</v>
          </cell>
          <cell r="CX491">
            <v>0.15621239558659258</v>
          </cell>
          <cell r="CY491">
            <v>0.15322902294997254</v>
          </cell>
          <cell r="CZ491">
            <v>0.17167844365926518</v>
          </cell>
          <cell r="DA491">
            <v>0.16975780666630555</v>
          </cell>
          <cell r="DB491">
            <v>0.17468150306721492</v>
          </cell>
          <cell r="DC491">
            <v>0.17661848031809491</v>
          </cell>
          <cell r="DD491">
            <v>0.17735645885036444</v>
          </cell>
          <cell r="DE491">
            <v>0.17634621426493319</v>
          </cell>
          <cell r="DF491">
            <v>0.17684944909367381</v>
          </cell>
          <cell r="DG491">
            <v>0.17786190194475504</v>
          </cell>
          <cell r="DH491">
            <v>0.17776799356834097</v>
          </cell>
          <cell r="DI491">
            <v>0.17353801563252422</v>
          </cell>
          <cell r="DJ491">
            <v>0.15621239558659258</v>
          </cell>
          <cell r="DK491">
            <v>0.15017233522788992</v>
          </cell>
          <cell r="DL491">
            <v>0.19783066966010268</v>
          </cell>
          <cell r="DM491">
            <v>0.16358814615725378</v>
          </cell>
          <cell r="DN491">
            <v>0.18976204711946765</v>
          </cell>
          <cell r="DO491">
            <v>0.18520969840201101</v>
          </cell>
          <cell r="DP491">
            <v>0.18143905843500105</v>
          </cell>
          <cell r="DQ491">
            <v>0.16240538427806053</v>
          </cell>
          <cell r="DR491">
            <v>0.18027482308373613</v>
          </cell>
          <cell r="DS491">
            <v>0.18562204046491543</v>
          </cell>
          <cell r="DT491">
            <v>0.17691983235961906</v>
          </cell>
          <cell r="DU491">
            <v>0.12918687214504793</v>
          </cell>
        </row>
        <row r="492">
          <cell r="A492" t="str">
            <v>CE-OPTLC1-190</v>
          </cell>
          <cell r="B492" t="str">
            <v>CE</v>
          </cell>
          <cell r="C492" t="str">
            <v>OPTLC1</v>
          </cell>
          <cell r="D492">
            <v>190</v>
          </cell>
          <cell r="E492" t="str">
            <v>Costi Indiretti</v>
          </cell>
          <cell r="F492">
            <v>-0.459559</v>
          </cell>
          <cell r="G492">
            <v>-0.91671555000000016</v>
          </cell>
          <cell r="H492">
            <v>-1.4083428099999984</v>
          </cell>
          <cell r="I492">
            <v>-1.9720107499999993</v>
          </cell>
          <cell r="R492">
            <v>-0.459559</v>
          </cell>
          <cell r="S492">
            <v>-0.45715655000000016</v>
          </cell>
          <cell r="T492">
            <v>-0.49162725999999823</v>
          </cell>
          <cell r="U492">
            <v>-0.56366794000000087</v>
          </cell>
          <cell r="V492">
            <v>1.9720107499999993</v>
          </cell>
          <cell r="W492">
            <v>0</v>
          </cell>
          <cell r="X492">
            <v>0</v>
          </cell>
          <cell r="Y492">
            <v>0</v>
          </cell>
          <cell r="Z492">
            <v>0</v>
          </cell>
          <cell r="AA492">
            <v>0</v>
          </cell>
          <cell r="AB492">
            <v>0</v>
          </cell>
          <cell r="AC492">
            <v>0</v>
          </cell>
          <cell r="AD492">
            <v>-0.51549999999999996</v>
          </cell>
          <cell r="AE492">
            <v>-1.0960999999999999</v>
          </cell>
          <cell r="AF492">
            <v>-1.6500999999999999</v>
          </cell>
          <cell r="AG492">
            <v>-2.2203000000000004</v>
          </cell>
          <cell r="AH492">
            <v>-2.7916999999999996</v>
          </cell>
          <cell r="AI492">
            <v>-3.3533000000000004</v>
          </cell>
          <cell r="AJ492">
            <v>-3.9565000000000001</v>
          </cell>
          <cell r="AK492">
            <v>-4.3916000000000004</v>
          </cell>
          <cell r="AL492">
            <v>-4.9995000000000003</v>
          </cell>
          <cell r="AM492">
            <v>-5.6513</v>
          </cell>
          <cell r="AN492">
            <v>-6.2528000000000006</v>
          </cell>
          <cell r="AO492">
            <v>-6.8993000000000002</v>
          </cell>
          <cell r="AP492">
            <v>-0.51549999999999996</v>
          </cell>
          <cell r="AQ492">
            <v>-0.58059999999999989</v>
          </cell>
          <cell r="AR492">
            <v>-0.55400000000000005</v>
          </cell>
          <cell r="AS492">
            <v>-0.57020000000000048</v>
          </cell>
          <cell r="AT492">
            <v>-0.57139999999999924</v>
          </cell>
          <cell r="AU492">
            <v>-0.56160000000000077</v>
          </cell>
          <cell r="AV492">
            <v>-0.60319999999999974</v>
          </cell>
          <cell r="AW492">
            <v>-0.43510000000000026</v>
          </cell>
          <cell r="AX492">
            <v>-0.60789999999999988</v>
          </cell>
          <cell r="AY492">
            <v>-0.65179999999999971</v>
          </cell>
          <cell r="AZ492">
            <v>-0.60150000000000059</v>
          </cell>
          <cell r="BA492">
            <v>-0.64649999999999963</v>
          </cell>
          <cell r="BB492">
            <v>-0.51519999999999999</v>
          </cell>
          <cell r="BC492">
            <v>-1.1243000000000001</v>
          </cell>
          <cell r="BD492">
            <v>-1.7867</v>
          </cell>
          <cell r="BE492">
            <v>-2.3302</v>
          </cell>
          <cell r="BF492">
            <v>-3.0118999999999998</v>
          </cell>
          <cell r="BG492">
            <v>-3.5891999999999999</v>
          </cell>
          <cell r="BH492">
            <v>-4.1864759999999999</v>
          </cell>
          <cell r="BI492">
            <v>-4.6298690000000002</v>
          </cell>
          <cell r="BJ492">
            <v>-5.2298</v>
          </cell>
          <cell r="BK492">
            <v>-5.8557259999999998</v>
          </cell>
          <cell r="BL492">
            <v>-6.5461999999999998</v>
          </cell>
          <cell r="BM492">
            <v>-7.1260251099999987</v>
          </cell>
          <cell r="BN492">
            <v>-0.51519999999999999</v>
          </cell>
          <cell r="BO492">
            <v>-0.60910000000000009</v>
          </cell>
          <cell r="BP492">
            <v>-0.66239999999999988</v>
          </cell>
          <cell r="BQ492">
            <v>-0.54350000000000009</v>
          </cell>
          <cell r="BR492">
            <v>-0.68169999999999975</v>
          </cell>
          <cell r="BS492">
            <v>-0.57730000000000015</v>
          </cell>
          <cell r="BT492">
            <v>-0.59727599999999992</v>
          </cell>
          <cell r="BU492">
            <v>-0.44339300000000037</v>
          </cell>
          <cell r="BV492">
            <v>-0.59993099999999977</v>
          </cell>
          <cell r="BW492">
            <v>-0.62592599999999976</v>
          </cell>
          <cell r="BX492">
            <v>-0.69047400000000003</v>
          </cell>
          <cell r="BY492">
            <v>-0.57982510999999892</v>
          </cell>
          <cell r="BZ492">
            <v>-0.62219999999999998</v>
          </cell>
          <cell r="CA492">
            <v>-1.3043</v>
          </cell>
          <cell r="CB492">
            <v>-1.9959</v>
          </cell>
          <cell r="CC492">
            <v>-2.6402000000000001</v>
          </cell>
          <cell r="CD492">
            <v>-3.3475999999999999</v>
          </cell>
          <cell r="CE492">
            <v>-4.0187809999999997</v>
          </cell>
          <cell r="CF492">
            <v>-4.6687279999999998</v>
          </cell>
          <cell r="CG492">
            <v>-5.23529</v>
          </cell>
          <cell r="CH492">
            <v>-5.9019380000000004</v>
          </cell>
          <cell r="CI492">
            <v>-6.5901719999999999</v>
          </cell>
          <cell r="CJ492">
            <v>-7.2475540000000001</v>
          </cell>
          <cell r="CK492">
            <v>-7.8582640000000001</v>
          </cell>
          <cell r="CL492">
            <v>-0.62219999999999998</v>
          </cell>
          <cell r="CM492">
            <v>-0.68210000000000004</v>
          </cell>
          <cell r="CN492">
            <v>-0.69159999999999999</v>
          </cell>
          <cell r="CO492">
            <v>-0.64430000000000009</v>
          </cell>
          <cell r="CP492">
            <v>-0.70739999999999981</v>
          </cell>
          <cell r="CQ492">
            <v>-0.67118099999999981</v>
          </cell>
          <cell r="CR492">
            <v>-0.64994700000000005</v>
          </cell>
          <cell r="CS492">
            <v>-0.56656200000000023</v>
          </cell>
          <cell r="CT492">
            <v>-0.66664800000000035</v>
          </cell>
          <cell r="CU492">
            <v>-0.68823399999999957</v>
          </cell>
          <cell r="CV492">
            <v>-0.65738200000000013</v>
          </cell>
          <cell r="CW492">
            <v>-0.61071000000000009</v>
          </cell>
          <cell r="CX492">
            <v>-0.56748299999999996</v>
          </cell>
          <cell r="CY492">
            <v>-1.180682</v>
          </cell>
          <cell r="CZ492">
            <v>-1.847531</v>
          </cell>
          <cell r="DA492">
            <v>-2.4115470000000001</v>
          </cell>
          <cell r="DB492">
            <v>-3.0418530000000001</v>
          </cell>
          <cell r="DC492">
            <v>-3.6733479999999998</v>
          </cell>
          <cell r="DD492">
            <v>-4.2629260000000002</v>
          </cell>
          <cell r="DE492">
            <v>-4.7257259999999999</v>
          </cell>
          <cell r="DF492">
            <v>-5.2865260000000003</v>
          </cell>
          <cell r="DG492">
            <v>-5.9801260000000003</v>
          </cell>
          <cell r="DH492">
            <v>-6.6987260000000006</v>
          </cell>
          <cell r="DI492">
            <v>-7.3729260000000005</v>
          </cell>
          <cell r="DJ492">
            <v>-0.56748299999999996</v>
          </cell>
          <cell r="DK492">
            <v>-0.61319900000000005</v>
          </cell>
          <cell r="DL492">
            <v>-0.66684900000000003</v>
          </cell>
          <cell r="DM492">
            <v>-0.56401600000000007</v>
          </cell>
          <cell r="DN492">
            <v>-0.63030600000000003</v>
          </cell>
          <cell r="DO492">
            <v>-0.6314949999999997</v>
          </cell>
          <cell r="DP492">
            <v>-0.58957800000000038</v>
          </cell>
          <cell r="DQ492">
            <v>-0.46279999999999966</v>
          </cell>
          <cell r="DR492">
            <v>-0.56080000000000041</v>
          </cell>
          <cell r="DS492">
            <v>-0.69359999999999999</v>
          </cell>
          <cell r="DT492">
            <v>-0.71860000000000035</v>
          </cell>
          <cell r="DU492">
            <v>-0.67419999999999991</v>
          </cell>
        </row>
        <row r="493">
          <cell r="A493" t="str">
            <v>CE-OPTLC1-200</v>
          </cell>
          <cell r="B493" t="str">
            <v>CE</v>
          </cell>
          <cell r="C493" t="str">
            <v>OPTLC1</v>
          </cell>
          <cell r="D493">
            <v>200</v>
          </cell>
          <cell r="E493" t="str">
            <v>Risultato di Competenza</v>
          </cell>
          <cell r="F493">
            <v>0.81725599999999954</v>
          </cell>
          <cell r="G493">
            <v>2.2466283899999944</v>
          </cell>
          <cell r="H493">
            <v>2.9950919500000031</v>
          </cell>
          <cell r="I493">
            <v>3.9273956799999841</v>
          </cell>
          <cell r="J493">
            <v>0</v>
          </cell>
          <cell r="K493">
            <v>0</v>
          </cell>
          <cell r="L493">
            <v>0</v>
          </cell>
          <cell r="M493">
            <v>0</v>
          </cell>
          <cell r="N493">
            <v>0</v>
          </cell>
          <cell r="O493">
            <v>0</v>
          </cell>
          <cell r="P493">
            <v>0</v>
          </cell>
          <cell r="Q493">
            <v>0</v>
          </cell>
          <cell r="R493">
            <v>0.81725599999999954</v>
          </cell>
          <cell r="S493">
            <v>1.4293723899999944</v>
          </cell>
          <cell r="T493">
            <v>0.74846356000000847</v>
          </cell>
          <cell r="U493">
            <v>0.93230372999998168</v>
          </cell>
          <cell r="V493">
            <v>-3.9273956799999841</v>
          </cell>
          <cell r="W493">
            <v>0</v>
          </cell>
          <cell r="X493">
            <v>0</v>
          </cell>
          <cell r="Y493">
            <v>0</v>
          </cell>
          <cell r="Z493">
            <v>0</v>
          </cell>
          <cell r="AA493">
            <v>0</v>
          </cell>
          <cell r="AB493">
            <v>0</v>
          </cell>
          <cell r="AC493">
            <v>0</v>
          </cell>
          <cell r="AD493">
            <v>0.78710000000000091</v>
          </cell>
          <cell r="AE493">
            <v>1.7695000000000007</v>
          </cell>
          <cell r="AF493">
            <v>2.7713999999999999</v>
          </cell>
          <cell r="AG493">
            <v>3.9819999999999989</v>
          </cell>
          <cell r="AH493">
            <v>5.3923000000000032</v>
          </cell>
          <cell r="AI493">
            <v>6.8203999999999994</v>
          </cell>
          <cell r="AJ493">
            <v>8.4068999999999878</v>
          </cell>
          <cell r="AK493">
            <v>8.6502000000000123</v>
          </cell>
          <cell r="AL493">
            <v>10.130600000000001</v>
          </cell>
          <cell r="AM493">
            <v>11.928499999999996</v>
          </cell>
          <cell r="AN493">
            <v>13.192900000000005</v>
          </cell>
          <cell r="AO493">
            <v>14.476000000000003</v>
          </cell>
          <cell r="AP493">
            <v>0.78710000000000091</v>
          </cell>
          <cell r="AQ493">
            <v>0.98239999999999983</v>
          </cell>
          <cell r="AR493">
            <v>1.0018999999999993</v>
          </cell>
          <cell r="AS493">
            <v>1.2105999999999988</v>
          </cell>
          <cell r="AT493">
            <v>1.4103000000000043</v>
          </cell>
          <cell r="AU493">
            <v>1.428099999999997</v>
          </cell>
          <cell r="AV493">
            <v>1.586499999999988</v>
          </cell>
          <cell r="AW493">
            <v>0.2433000000000245</v>
          </cell>
          <cell r="AX493">
            <v>1.4803999999999897</v>
          </cell>
          <cell r="AY493">
            <v>1.7978999999999932</v>
          </cell>
          <cell r="AZ493">
            <v>1.26440000000001</v>
          </cell>
          <cell r="BA493">
            <v>1.2830999999999981</v>
          </cell>
          <cell r="BB493">
            <v>0.80759999999999887</v>
          </cell>
          <cell r="BC493">
            <v>1.6672999999999998</v>
          </cell>
          <cell r="BD493">
            <v>3.1359999999999992</v>
          </cell>
          <cell r="BE493">
            <v>3.996800000000007</v>
          </cell>
          <cell r="BF493">
            <v>5.3962000000000012</v>
          </cell>
          <cell r="BG493">
            <v>6.675499999999996</v>
          </cell>
          <cell r="BH493">
            <v>7.9724840000000023</v>
          </cell>
          <cell r="BI493">
            <v>8.6131829999999958</v>
          </cell>
          <cell r="BJ493">
            <v>9.4793000000000056</v>
          </cell>
          <cell r="BK493">
            <v>11.005641000000004</v>
          </cell>
          <cell r="BL493">
            <v>12.269700000000007</v>
          </cell>
          <cell r="BM493">
            <v>13.578454720000041</v>
          </cell>
          <cell r="BN493">
            <v>0.80759999999999887</v>
          </cell>
          <cell r="BO493">
            <v>0.85970000000000113</v>
          </cell>
          <cell r="BP493">
            <v>1.4686999999999988</v>
          </cell>
          <cell r="BQ493">
            <v>0.86080000000000778</v>
          </cell>
          <cell r="BR493">
            <v>1.3993999999999942</v>
          </cell>
          <cell r="BS493">
            <v>1.2792999999999948</v>
          </cell>
          <cell r="BT493">
            <v>1.2969840000000064</v>
          </cell>
          <cell r="BU493">
            <v>0.64069899999999413</v>
          </cell>
          <cell r="BV493">
            <v>0.86611700000000802</v>
          </cell>
          <cell r="BW493">
            <v>1.5263410000000022</v>
          </cell>
          <cell r="BX493">
            <v>1.2640590000000014</v>
          </cell>
          <cell r="BY493">
            <v>1.3087547200000313</v>
          </cell>
          <cell r="BZ493">
            <v>1.0637000000000008</v>
          </cell>
          <cell r="CA493">
            <v>2.1134999999999984</v>
          </cell>
          <cell r="CB493">
            <v>3.4312000000000022</v>
          </cell>
          <cell r="CC493">
            <v>4.4724999999999993</v>
          </cell>
          <cell r="CD493">
            <v>6.1060999999999996</v>
          </cell>
          <cell r="CE493">
            <v>7.4953210000000032</v>
          </cell>
          <cell r="CF493">
            <v>9.0183199999999992</v>
          </cell>
          <cell r="CG493">
            <v>9.7672039999999996</v>
          </cell>
          <cell r="CH493">
            <v>11.077002999999994</v>
          </cell>
          <cell r="CI493">
            <v>12.852776000000006</v>
          </cell>
          <cell r="CJ493">
            <v>14.420495999999996</v>
          </cell>
          <cell r="CK493">
            <v>15.109782000000001</v>
          </cell>
          <cell r="CL493">
            <v>1.0637000000000008</v>
          </cell>
          <cell r="CM493">
            <v>1.0497999999999976</v>
          </cell>
          <cell r="CN493">
            <v>1.3177000000000032</v>
          </cell>
          <cell r="CO493">
            <v>1.0412999999999972</v>
          </cell>
          <cell r="CP493">
            <v>1.6336000000000013</v>
          </cell>
          <cell r="CQ493">
            <v>1.3892210000000036</v>
          </cell>
          <cell r="CR493">
            <v>1.522998999999996</v>
          </cell>
          <cell r="CS493">
            <v>0.74888400000000122</v>
          </cell>
          <cell r="CT493">
            <v>1.3097989999999928</v>
          </cell>
          <cell r="CU493">
            <v>1.7757730000000098</v>
          </cell>
          <cell r="CV493">
            <v>1.5677199999999925</v>
          </cell>
          <cell r="CW493">
            <v>0.68928600000000495</v>
          </cell>
          <cell r="CX493">
            <v>0.76546300000000067</v>
          </cell>
          <cell r="CY493">
            <v>1.4029359999999982</v>
          </cell>
          <cell r="CZ493">
            <v>3.0892659999999985</v>
          </cell>
          <cell r="DA493">
            <v>3.9896690000000041</v>
          </cell>
          <cell r="DB493">
            <v>5.6955970000000047</v>
          </cell>
          <cell r="DC493">
            <v>7.1527790000000033</v>
          </cell>
          <cell r="DD493">
            <v>8.5735650000000092</v>
          </cell>
          <cell r="DE493">
            <v>8.9625650000000086</v>
          </cell>
          <cell r="DF493">
            <v>10.45756500000001</v>
          </cell>
          <cell r="DG493">
            <v>11.919965000000003</v>
          </cell>
          <cell r="DH493">
            <v>13.172764999999998</v>
          </cell>
          <cell r="DI493">
            <v>13.875865000000001</v>
          </cell>
          <cell r="DJ493">
            <v>0.76546300000000067</v>
          </cell>
          <cell r="DK493">
            <v>0.63747299999999751</v>
          </cell>
          <cell r="DL493">
            <v>1.6863300000000003</v>
          </cell>
          <cell r="DM493">
            <v>0.90040300000000539</v>
          </cell>
          <cell r="DN493">
            <v>1.7059280000000006</v>
          </cell>
          <cell r="DO493">
            <v>1.4571819999999986</v>
          </cell>
          <cell r="DP493">
            <v>1.4207860000000054</v>
          </cell>
          <cell r="DQ493">
            <v>0.38900000000000023</v>
          </cell>
          <cell r="DR493">
            <v>1.4950000000000014</v>
          </cell>
          <cell r="DS493">
            <v>1.4623999999999917</v>
          </cell>
          <cell r="DT493">
            <v>1.2527999999999984</v>
          </cell>
          <cell r="DU493">
            <v>0.70309999999999917</v>
          </cell>
        </row>
        <row r="494">
          <cell r="A494" t="str">
            <v>CE-OPTLC1-210</v>
          </cell>
          <cell r="B494" t="str">
            <v>CE</v>
          </cell>
          <cell r="C494" t="str">
            <v>OPTLC1</v>
          </cell>
          <cell r="D494">
            <v>210</v>
          </cell>
          <cell r="E494" t="str">
            <v>RC %</v>
          </cell>
          <cell r="F494">
            <v>0.1055317333432504</v>
          </cell>
          <cell r="G494">
            <v>0.13660490238311832</v>
          </cell>
          <cell r="H494">
            <v>0.12361591636723665</v>
          </cell>
          <cell r="I494">
            <v>0.11771515948904984</v>
          </cell>
          <cell r="J494" t="e">
            <v>#DIV/0!</v>
          </cell>
          <cell r="K494" t="e">
            <v>#DIV/0!</v>
          </cell>
          <cell r="L494" t="e">
            <v>#DIV/0!</v>
          </cell>
          <cell r="M494" t="e">
            <v>#DIV/0!</v>
          </cell>
          <cell r="N494" t="e">
            <v>#DIV/0!</v>
          </cell>
          <cell r="O494" t="e">
            <v>#DIV/0!</v>
          </cell>
          <cell r="P494" t="e">
            <v>#DIV/0!</v>
          </cell>
          <cell r="Q494" t="e">
            <v>#DIV/0!</v>
          </cell>
          <cell r="R494">
            <v>0.1055317333432504</v>
          </cell>
          <cell r="S494">
            <v>0.16425784295499976</v>
          </cell>
          <cell r="T494">
            <v>9.6168454898327399E-2</v>
          </cell>
          <cell r="U494">
            <v>0.10206362083365068</v>
          </cell>
          <cell r="V494">
            <v>0.11771515948904984</v>
          </cell>
          <cell r="W494" t="e">
            <v>#DIV/0!</v>
          </cell>
          <cell r="X494" t="e">
            <v>#DIV/0!</v>
          </cell>
          <cell r="Y494" t="e">
            <v>#DIV/0!</v>
          </cell>
          <cell r="Z494" t="e">
            <v>#DIV/0!</v>
          </cell>
          <cell r="AA494" t="e">
            <v>#DIV/0!</v>
          </cell>
          <cell r="AB494" t="e">
            <v>#DIV/0!</v>
          </cell>
          <cell r="AC494" t="e">
            <v>#DIV/0!</v>
          </cell>
          <cell r="AD494">
            <v>9.7397695915261262E-2</v>
          </cell>
          <cell r="AE494">
            <v>0.10137031817504788</v>
          </cell>
          <cell r="AF494">
            <v>0.10308733819372116</v>
          </cell>
          <cell r="AG494">
            <v>0.10776929468217257</v>
          </cell>
          <cell r="AH494">
            <v>0.1130793104894519</v>
          </cell>
          <cell r="AI494">
            <v>0.11670274201137869</v>
          </cell>
          <cell r="AJ494">
            <v>0.11957211249896865</v>
          </cell>
          <cell r="AK494">
            <v>0.11326535823105875</v>
          </cell>
          <cell r="AL494">
            <v>0.11518092453083324</v>
          </cell>
          <cell r="AM494">
            <v>0.11856471933006979</v>
          </cell>
          <cell r="AN494">
            <v>0.11774728187625959</v>
          </cell>
          <cell r="AO494">
            <v>0.11783111307912333</v>
          </cell>
          <cell r="AP494">
            <v>9.7397695915261262E-2</v>
          </cell>
          <cell r="AQ494">
            <v>0.10479492239586111</v>
          </cell>
          <cell r="AR494">
            <v>0.10626630746059686</v>
          </cell>
          <cell r="AS494">
            <v>0.12027460681748171</v>
          </cell>
          <cell r="AT494">
            <v>0.13135320908659126</v>
          </cell>
          <cell r="AU494">
            <v>0.13276623436991555</v>
          </cell>
          <cell r="AV494">
            <v>0.13370471190068756</v>
          </cell>
          <cell r="AW494">
            <v>4.0129311055769348E-2</v>
          </cell>
          <cell r="AX494">
            <v>0.12781130479076477</v>
          </cell>
          <cell r="AY494">
            <v>0.14208492377723458</v>
          </cell>
          <cell r="AZ494">
            <v>0.11055636678412564</v>
          </cell>
          <cell r="BA494">
            <v>0.11870004440497314</v>
          </cell>
          <cell r="BB494">
            <v>9.7861254165404296E-2</v>
          </cell>
          <cell r="BC494">
            <v>9.4475829985437354E-2</v>
          </cell>
          <cell r="BD494">
            <v>0.10404708661521819</v>
          </cell>
          <cell r="BE494">
            <v>0.10368129829904373</v>
          </cell>
          <cell r="BF494">
            <v>0.10803700670901767</v>
          </cell>
          <cell r="BG494">
            <v>0.11004417922257749</v>
          </cell>
          <cell r="BH494">
            <v>0.1108615271321774</v>
          </cell>
          <cell r="BI494">
            <v>0.10983638042581047</v>
          </cell>
          <cell r="BJ494">
            <v>0.10752418622114192</v>
          </cell>
          <cell r="BK494">
            <v>0.11052769678325293</v>
          </cell>
          <cell r="BL494">
            <v>0.10949927177187903</v>
          </cell>
          <cell r="BM494">
            <v>0.11126385529362813</v>
          </cell>
          <cell r="BN494">
            <v>9.7861254165404296E-2</v>
          </cell>
          <cell r="BO494">
            <v>9.1502224492837042E-2</v>
          </cell>
          <cell r="BP494">
            <v>0.1175684221480431</v>
          </cell>
          <cell r="BQ494">
            <v>0.10237016423466261</v>
          </cell>
          <cell r="BR494">
            <v>0.12276730883952652</v>
          </cell>
          <cell r="BS494">
            <v>0.11940117413176732</v>
          </cell>
          <cell r="BT494">
            <v>0.115268070892605</v>
          </cell>
          <cell r="BU494">
            <v>9.8502186361445379E-2</v>
          </cell>
          <cell r="BV494">
            <v>8.8911000716222807E-2</v>
          </cell>
          <cell r="BW494">
            <v>0.13372647375748695</v>
          </cell>
          <cell r="BX494">
            <v>0.10129329635552684</v>
          </cell>
          <cell r="BY494">
            <v>0.13106516681001232</v>
          </cell>
          <cell r="BZ494">
            <v>0.11321738760217991</v>
          </cell>
          <cell r="CA494">
            <v>0.10780138226518061</v>
          </cell>
          <cell r="CB494">
            <v>0.11293157357732951</v>
          </cell>
          <cell r="CC494">
            <v>0.11108075552299226</v>
          </cell>
          <cell r="CD494">
            <v>0.1161621830370986</v>
          </cell>
          <cell r="CE494">
            <v>0.11748742236972881</v>
          </cell>
          <cell r="CF494">
            <v>0.11995459072461759</v>
          </cell>
          <cell r="CG494">
            <v>0.11762989775216333</v>
          </cell>
          <cell r="CH494">
            <v>0.11752327837170258</v>
          </cell>
          <cell r="CI494">
            <v>0.12062955553329949</v>
          </cell>
          <cell r="CJ494">
            <v>0.12168786024422366</v>
          </cell>
          <cell r="CK494">
            <v>0.11757710568441061</v>
          </cell>
          <cell r="CL494">
            <v>0.11321738760217991</v>
          </cell>
          <cell r="CM494">
            <v>0.10281774286749633</v>
          </cell>
          <cell r="CN494">
            <v>0.1222639758756672</v>
          </cell>
          <cell r="CO494">
            <v>0.10538940337027448</v>
          </cell>
          <cell r="CP494">
            <v>0.13279357492399496</v>
          </cell>
          <cell r="CQ494">
            <v>0.12368976703457583</v>
          </cell>
          <cell r="CR494">
            <v>0.13378039849719592</v>
          </cell>
          <cell r="CS494">
            <v>9.5372142690675385E-2</v>
          </cell>
          <cell r="CT494">
            <v>0.11673426855693432</v>
          </cell>
          <cell r="CU494">
            <v>0.14444466858644361</v>
          </cell>
          <cell r="CV494">
            <v>0.13111869322907707</v>
          </cell>
          <cell r="CW494">
            <v>6.8890179946644231E-2</v>
          </cell>
          <cell r="CX494">
            <v>8.9707166654087983E-2</v>
          </cell>
          <cell r="CY494">
            <v>8.3205223272690684E-2</v>
          </cell>
          <cell r="CZ494">
            <v>0.10743005615371332</v>
          </cell>
          <cell r="DA494">
            <v>0.10580450007694678</v>
          </cell>
          <cell r="DB494">
            <v>0.11386794142743253</v>
          </cell>
          <cell r="DC494">
            <v>0.11669112666341183</v>
          </cell>
          <cell r="DD494">
            <v>0.11845738279436532</v>
          </cell>
          <cell r="DE494">
            <v>0.11546469956354606</v>
          </cell>
          <cell r="DF494">
            <v>0.11746722050268164</v>
          </cell>
          <cell r="DG494">
            <v>0.11844116580272761</v>
          </cell>
          <cell r="DH494">
            <v>0.11784198799160399</v>
          </cell>
          <cell r="DI494">
            <v>0.11332362755531812</v>
          </cell>
          <cell r="DJ494">
            <v>8.9707166654087983E-2</v>
          </cell>
          <cell r="DK494">
            <v>7.6543497459548526E-2</v>
          </cell>
          <cell r="DL494">
            <v>0.14176898279643024</v>
          </cell>
          <cell r="DM494">
            <v>0.10058272773327177</v>
          </cell>
          <cell r="DN494">
            <v>0.13856505363692986</v>
          </cell>
          <cell r="DO494">
            <v>0.12921300839566824</v>
          </cell>
          <cell r="DP494">
            <v>0.12822855665821295</v>
          </cell>
          <cell r="DQ494">
            <v>7.4167286316231026E-2</v>
          </cell>
          <cell r="DR494">
            <v>0.13109780159071191</v>
          </cell>
          <cell r="DS494">
            <v>0.12590615583297393</v>
          </cell>
          <cell r="DT494">
            <v>0.11243033680639677</v>
          </cell>
          <cell r="DU494">
            <v>6.5948805492763482E-2</v>
          </cell>
        </row>
        <row r="495">
          <cell r="A495" t="str">
            <v>CE-OPTLC1-211</v>
          </cell>
          <cell r="B495" t="str">
            <v>CE</v>
          </cell>
          <cell r="C495" t="str">
            <v>OPTLC1</v>
          </cell>
          <cell r="D495">
            <v>211</v>
          </cell>
          <cell r="E495" t="str">
            <v>Costi di divisione</v>
          </cell>
          <cell r="F495">
            <v>0</v>
          </cell>
          <cell r="G495">
            <v>0</v>
          </cell>
          <cell r="H495">
            <v>0</v>
          </cell>
          <cell r="I495">
            <v>0</v>
          </cell>
          <cell r="R495">
            <v>0</v>
          </cell>
          <cell r="S495">
            <v>0</v>
          </cell>
          <cell r="T495">
            <v>0</v>
          </cell>
          <cell r="U495">
            <v>0</v>
          </cell>
          <cell r="V495">
            <v>0</v>
          </cell>
          <cell r="W495">
            <v>0</v>
          </cell>
          <cell r="X495">
            <v>0</v>
          </cell>
          <cell r="Y495">
            <v>0</v>
          </cell>
          <cell r="Z495">
            <v>0</v>
          </cell>
          <cell r="AA495">
            <v>0</v>
          </cell>
          <cell r="AB495">
            <v>0</v>
          </cell>
          <cell r="AC495">
            <v>0</v>
          </cell>
          <cell r="AD495">
            <v>0</v>
          </cell>
          <cell r="AE495">
            <v>0</v>
          </cell>
          <cell r="AF495">
            <v>0</v>
          </cell>
          <cell r="AG495">
            <v>0</v>
          </cell>
          <cell r="AH495">
            <v>0</v>
          </cell>
          <cell r="AI495">
            <v>0</v>
          </cell>
          <cell r="AJ495">
            <v>0</v>
          </cell>
          <cell r="AK495">
            <v>0</v>
          </cell>
          <cell r="AL495">
            <v>0</v>
          </cell>
          <cell r="AM495">
            <v>0</v>
          </cell>
          <cell r="AN495">
            <v>0</v>
          </cell>
          <cell r="AO495">
            <v>0</v>
          </cell>
          <cell r="AP495">
            <v>0</v>
          </cell>
          <cell r="AQ495">
            <v>0</v>
          </cell>
          <cell r="AR495">
            <v>0</v>
          </cell>
          <cell r="AS495">
            <v>0</v>
          </cell>
          <cell r="AT495">
            <v>0</v>
          </cell>
          <cell r="AU495">
            <v>0</v>
          </cell>
          <cell r="AV495">
            <v>0</v>
          </cell>
          <cell r="AW495">
            <v>0</v>
          </cell>
          <cell r="AX495">
            <v>0</v>
          </cell>
          <cell r="AY495">
            <v>0</v>
          </cell>
          <cell r="AZ495">
            <v>0</v>
          </cell>
          <cell r="BA495">
            <v>0</v>
          </cell>
          <cell r="BE495">
            <v>0</v>
          </cell>
          <cell r="BF495">
            <v>0</v>
          </cell>
          <cell r="BG495">
            <v>0</v>
          </cell>
          <cell r="BH495">
            <v>0</v>
          </cell>
          <cell r="BI495">
            <v>0</v>
          </cell>
          <cell r="BJ495">
            <v>0</v>
          </cell>
          <cell r="BK495">
            <v>0</v>
          </cell>
          <cell r="BL495">
            <v>0</v>
          </cell>
          <cell r="BM495">
            <v>0</v>
          </cell>
          <cell r="BN495">
            <v>0</v>
          </cell>
          <cell r="BO495">
            <v>0</v>
          </cell>
          <cell r="BP495">
            <v>0</v>
          </cell>
          <cell r="BQ495">
            <v>0</v>
          </cell>
          <cell r="BR495">
            <v>0</v>
          </cell>
          <cell r="BS495">
            <v>0</v>
          </cell>
          <cell r="BT495">
            <v>0</v>
          </cell>
          <cell r="BU495">
            <v>0</v>
          </cell>
          <cell r="BV495">
            <v>0</v>
          </cell>
          <cell r="BW495">
            <v>0</v>
          </cell>
          <cell r="BX495">
            <v>0</v>
          </cell>
          <cell r="BY495">
            <v>0</v>
          </cell>
          <cell r="CC495">
            <v>0</v>
          </cell>
          <cell r="CD495">
            <v>0</v>
          </cell>
          <cell r="CE495">
            <v>0</v>
          </cell>
          <cell r="CF495">
            <v>0</v>
          </cell>
          <cell r="CG495">
            <v>0</v>
          </cell>
          <cell r="CH495">
            <v>0</v>
          </cell>
          <cell r="CI495">
            <v>0</v>
          </cell>
          <cell r="CJ495">
            <v>0</v>
          </cell>
          <cell r="CK495">
            <v>0</v>
          </cell>
          <cell r="CL495">
            <v>0</v>
          </cell>
          <cell r="CM495">
            <v>0</v>
          </cell>
          <cell r="CN495">
            <v>0</v>
          </cell>
          <cell r="CO495">
            <v>0</v>
          </cell>
          <cell r="CP495">
            <v>0</v>
          </cell>
          <cell r="CQ495">
            <v>0</v>
          </cell>
          <cell r="CR495">
            <v>0</v>
          </cell>
          <cell r="CS495">
            <v>0</v>
          </cell>
          <cell r="CT495">
            <v>0</v>
          </cell>
          <cell r="CU495">
            <v>0</v>
          </cell>
          <cell r="CV495">
            <v>0</v>
          </cell>
          <cell r="CW495">
            <v>0</v>
          </cell>
          <cell r="DJ495">
            <v>0</v>
          </cell>
          <cell r="DK495">
            <v>0</v>
          </cell>
          <cell r="DL495">
            <v>0</v>
          </cell>
          <cell r="DM495">
            <v>0</v>
          </cell>
          <cell r="DN495">
            <v>0</v>
          </cell>
          <cell r="DO495">
            <v>0</v>
          </cell>
          <cell r="DP495">
            <v>0</v>
          </cell>
          <cell r="DQ495">
            <v>0</v>
          </cell>
          <cell r="DR495">
            <v>0</v>
          </cell>
          <cell r="DS495">
            <v>0</v>
          </cell>
          <cell r="DT495">
            <v>0</v>
          </cell>
          <cell r="DU495">
            <v>0</v>
          </cell>
        </row>
        <row r="496">
          <cell r="A496" t="str">
            <v>CE-OPTLC1-212</v>
          </cell>
          <cell r="B496" t="str">
            <v>CE</v>
          </cell>
          <cell r="C496" t="str">
            <v>OPTLC1</v>
          </cell>
          <cell r="D496">
            <v>212</v>
          </cell>
          <cell r="E496" t="str">
            <v>Risultato di divisione</v>
          </cell>
          <cell r="F496">
            <v>0.81725599999999954</v>
          </cell>
          <cell r="G496">
            <v>2.2466283899999944</v>
          </cell>
          <cell r="H496">
            <v>2.9950919500000031</v>
          </cell>
          <cell r="I496">
            <v>3.9273956799999841</v>
          </cell>
          <cell r="J496">
            <v>0</v>
          </cell>
          <cell r="K496">
            <v>0</v>
          </cell>
          <cell r="L496">
            <v>0</v>
          </cell>
          <cell r="M496">
            <v>0</v>
          </cell>
          <cell r="N496">
            <v>0</v>
          </cell>
          <cell r="O496">
            <v>0</v>
          </cell>
          <cell r="P496">
            <v>0</v>
          </cell>
          <cell r="Q496">
            <v>0</v>
          </cell>
          <cell r="R496">
            <v>0.81725599999999954</v>
          </cell>
          <cell r="S496">
            <v>1.4293723899999944</v>
          </cell>
          <cell r="T496">
            <v>0.74846356000000847</v>
          </cell>
          <cell r="U496">
            <v>0.93230372999998168</v>
          </cell>
          <cell r="V496">
            <v>-3.9273956799999841</v>
          </cell>
          <cell r="W496">
            <v>0</v>
          </cell>
          <cell r="X496">
            <v>0</v>
          </cell>
          <cell r="Y496">
            <v>0</v>
          </cell>
          <cell r="Z496">
            <v>0</v>
          </cell>
          <cell r="AA496">
            <v>0</v>
          </cell>
          <cell r="AB496">
            <v>0</v>
          </cell>
          <cell r="AC496">
            <v>0</v>
          </cell>
          <cell r="AD496">
            <v>0.78710000000000091</v>
          </cell>
          <cell r="AE496">
            <v>1.7695000000000007</v>
          </cell>
          <cell r="AF496">
            <v>2.7713999999999999</v>
          </cell>
          <cell r="AG496">
            <v>3.9819999999999989</v>
          </cell>
          <cell r="AH496">
            <v>5.3923000000000032</v>
          </cell>
          <cell r="AI496">
            <v>6.8203999999999994</v>
          </cell>
          <cell r="AJ496">
            <v>8.4068999999999878</v>
          </cell>
          <cell r="AK496">
            <v>8.6502000000000123</v>
          </cell>
          <cell r="AL496">
            <v>10.130600000000001</v>
          </cell>
          <cell r="AM496">
            <v>11.928499999999996</v>
          </cell>
          <cell r="AN496">
            <v>13.192900000000005</v>
          </cell>
          <cell r="AO496">
            <v>14.476000000000003</v>
          </cell>
          <cell r="AP496">
            <v>0.78710000000000091</v>
          </cell>
          <cell r="AQ496">
            <v>0.98239999999999983</v>
          </cell>
          <cell r="AR496">
            <v>1.0018999999999993</v>
          </cell>
          <cell r="AS496">
            <v>1.2105999999999988</v>
          </cell>
          <cell r="AT496">
            <v>1.4103000000000043</v>
          </cell>
          <cell r="AU496">
            <v>1.428099999999997</v>
          </cell>
          <cell r="AV496">
            <v>1.586499999999988</v>
          </cell>
          <cell r="AW496">
            <v>0.2433000000000245</v>
          </cell>
          <cell r="AX496">
            <v>1.4803999999999897</v>
          </cell>
          <cell r="AY496">
            <v>1.7978999999999932</v>
          </cell>
          <cell r="AZ496">
            <v>1.26440000000001</v>
          </cell>
          <cell r="BA496">
            <v>1.2830999999999981</v>
          </cell>
          <cell r="BB496">
            <v>0.80759999999999887</v>
          </cell>
          <cell r="BC496">
            <v>1.6672999999999998</v>
          </cell>
          <cell r="BD496">
            <v>3.1359999999999992</v>
          </cell>
          <cell r="BE496">
            <v>3.996800000000007</v>
          </cell>
          <cell r="BF496">
            <v>5.3962000000000012</v>
          </cell>
          <cell r="BG496">
            <v>6.675499999999996</v>
          </cell>
          <cell r="BH496">
            <v>7.9724840000000023</v>
          </cell>
          <cell r="BI496">
            <v>8.6131829999999958</v>
          </cell>
          <cell r="BJ496">
            <v>9.4793000000000056</v>
          </cell>
          <cell r="BK496">
            <v>11.005641000000004</v>
          </cell>
          <cell r="BL496">
            <v>12.269700000000007</v>
          </cell>
          <cell r="BM496">
            <v>13.578454720000041</v>
          </cell>
          <cell r="BN496">
            <v>0.80759999999999887</v>
          </cell>
          <cell r="BO496">
            <v>0.85970000000000113</v>
          </cell>
          <cell r="BP496">
            <v>1.4686999999999988</v>
          </cell>
          <cell r="BQ496">
            <v>0.86080000000000778</v>
          </cell>
          <cell r="BR496">
            <v>1.3993999999999942</v>
          </cell>
          <cell r="BS496">
            <v>1.2792999999999948</v>
          </cell>
          <cell r="BT496">
            <v>1.2969840000000064</v>
          </cell>
          <cell r="BU496">
            <v>0.64069899999999413</v>
          </cell>
          <cell r="BV496">
            <v>0.86611700000000802</v>
          </cell>
          <cell r="BW496">
            <v>1.5263410000000022</v>
          </cell>
          <cell r="BX496">
            <v>1.2640590000000014</v>
          </cell>
          <cell r="BY496">
            <v>1.3087547200000313</v>
          </cell>
          <cell r="BZ496">
            <v>1.0637000000000008</v>
          </cell>
          <cell r="CA496">
            <v>2.1134999999999984</v>
          </cell>
          <cell r="CB496">
            <v>3.4312000000000022</v>
          </cell>
          <cell r="CC496">
            <v>4.4724999999999993</v>
          </cell>
          <cell r="CD496">
            <v>6.1060999999999996</v>
          </cell>
          <cell r="CE496">
            <v>7.4953210000000032</v>
          </cell>
          <cell r="CF496">
            <v>9.0183199999999992</v>
          </cell>
          <cell r="CG496">
            <v>9.7672039999999996</v>
          </cell>
          <cell r="CH496">
            <v>11.077002999999994</v>
          </cell>
          <cell r="CI496">
            <v>12.852776000000006</v>
          </cell>
          <cell r="CJ496">
            <v>14.420495999999996</v>
          </cell>
          <cell r="CK496">
            <v>15.109782000000001</v>
          </cell>
          <cell r="CL496">
            <v>1.0637000000000008</v>
          </cell>
          <cell r="CM496">
            <v>1.0497999999999976</v>
          </cell>
          <cell r="CN496">
            <v>1.3177000000000032</v>
          </cell>
          <cell r="CO496">
            <v>1.0412999999999972</v>
          </cell>
          <cell r="CP496">
            <v>1.6336000000000013</v>
          </cell>
          <cell r="CQ496">
            <v>1.3892210000000036</v>
          </cell>
          <cell r="CR496">
            <v>1.522998999999996</v>
          </cell>
          <cell r="CS496">
            <v>0.74888400000000122</v>
          </cell>
          <cell r="CT496">
            <v>1.3097989999999928</v>
          </cell>
          <cell r="CU496">
            <v>1.7757730000000098</v>
          </cell>
          <cell r="CV496">
            <v>1.5677199999999925</v>
          </cell>
          <cell r="CW496">
            <v>0.68928600000000495</v>
          </cell>
          <cell r="CX496">
            <v>0.76546300000000067</v>
          </cell>
          <cell r="CY496">
            <v>1.4029359999999982</v>
          </cell>
          <cell r="CZ496">
            <v>3.0892659999999985</v>
          </cell>
          <cell r="DA496">
            <v>3.9896690000000041</v>
          </cell>
          <cell r="DB496">
            <v>5.6955970000000047</v>
          </cell>
          <cell r="DC496">
            <v>7.1527790000000033</v>
          </cell>
          <cell r="DD496">
            <v>8.5735650000000092</v>
          </cell>
          <cell r="DE496">
            <v>8.9625650000000086</v>
          </cell>
          <cell r="DF496">
            <v>10.45756500000001</v>
          </cell>
          <cell r="DG496">
            <v>11.919965000000003</v>
          </cell>
          <cell r="DH496">
            <v>13.172764999999998</v>
          </cell>
          <cell r="DI496">
            <v>13.875865000000001</v>
          </cell>
          <cell r="DJ496">
            <v>0.76546300000000067</v>
          </cell>
          <cell r="DK496">
            <v>0.63747299999999751</v>
          </cell>
          <cell r="DL496">
            <v>1.6863300000000003</v>
          </cell>
          <cell r="DM496">
            <v>0.90040300000000539</v>
          </cell>
          <cell r="DN496">
            <v>1.7059280000000006</v>
          </cell>
          <cell r="DO496">
            <v>1.4571819999999986</v>
          </cell>
          <cell r="DP496">
            <v>1.4207860000000054</v>
          </cell>
          <cell r="DQ496">
            <v>0.38900000000000023</v>
          </cell>
          <cell r="DR496">
            <v>1.4950000000000014</v>
          </cell>
          <cell r="DS496">
            <v>1.4623999999999917</v>
          </cell>
          <cell r="DT496">
            <v>1.2527999999999984</v>
          </cell>
          <cell r="DU496">
            <v>0.70309999999999917</v>
          </cell>
          <cell r="DV496">
            <v>0</v>
          </cell>
          <cell r="DW496">
            <v>0</v>
          </cell>
          <cell r="DX496">
            <v>0</v>
          </cell>
          <cell r="DY496">
            <v>0</v>
          </cell>
        </row>
        <row r="497">
          <cell r="A497" t="str">
            <v>CE-OPTLC1-213</v>
          </cell>
          <cell r="B497" t="str">
            <v>CE</v>
          </cell>
          <cell r="C497" t="str">
            <v>OPTLC1</v>
          </cell>
          <cell r="D497">
            <v>213</v>
          </cell>
          <cell r="E497" t="str">
            <v>RD %</v>
          </cell>
          <cell r="F497">
            <v>0.1055317333432504</v>
          </cell>
          <cell r="G497">
            <v>0.13660490238311832</v>
          </cell>
          <cell r="H497">
            <v>0.12361591636723665</v>
          </cell>
          <cell r="I497">
            <v>0.11771515948904984</v>
          </cell>
          <cell r="J497" t="e">
            <v>#DIV/0!</v>
          </cell>
          <cell r="K497" t="e">
            <v>#DIV/0!</v>
          </cell>
          <cell r="L497" t="e">
            <v>#DIV/0!</v>
          </cell>
          <cell r="M497" t="e">
            <v>#DIV/0!</v>
          </cell>
          <cell r="N497" t="e">
            <v>#DIV/0!</v>
          </cell>
          <cell r="O497" t="e">
            <v>#DIV/0!</v>
          </cell>
          <cell r="P497" t="e">
            <v>#DIV/0!</v>
          </cell>
          <cell r="Q497" t="e">
            <v>#DIV/0!</v>
          </cell>
          <cell r="R497">
            <v>0.1055317333432504</v>
          </cell>
          <cell r="S497">
            <v>0.16425784295499976</v>
          </cell>
          <cell r="T497">
            <v>9.6168454898327399E-2</v>
          </cell>
          <cell r="U497">
            <v>0.10206362083365068</v>
          </cell>
          <cell r="V497">
            <v>0.11771515948904984</v>
          </cell>
          <cell r="W497" t="e">
            <v>#DIV/0!</v>
          </cell>
          <cell r="X497" t="e">
            <v>#DIV/0!</v>
          </cell>
          <cell r="Y497" t="e">
            <v>#DIV/0!</v>
          </cell>
          <cell r="Z497" t="e">
            <v>#DIV/0!</v>
          </cell>
          <cell r="AA497" t="e">
            <v>#DIV/0!</v>
          </cell>
          <cell r="AB497" t="e">
            <v>#DIV/0!</v>
          </cell>
          <cell r="AC497" t="e">
            <v>#DIV/0!</v>
          </cell>
          <cell r="AD497">
            <v>9.7397695915261262E-2</v>
          </cell>
          <cell r="AE497">
            <v>0.10137031817504788</v>
          </cell>
          <cell r="AF497">
            <v>0.10308733819372116</v>
          </cell>
          <cell r="AG497">
            <v>0.10776929468217257</v>
          </cell>
          <cell r="AH497">
            <v>0.1130793104894519</v>
          </cell>
          <cell r="AI497">
            <v>0.11670274201137869</v>
          </cell>
          <cell r="AJ497">
            <v>0.11957211249896865</v>
          </cell>
          <cell r="AK497">
            <v>0.11326535823105875</v>
          </cell>
          <cell r="AL497">
            <v>0.11518092453083324</v>
          </cell>
          <cell r="AM497">
            <v>0.11856471933006979</v>
          </cell>
          <cell r="AN497">
            <v>0.11774728187625959</v>
          </cell>
          <cell r="AO497">
            <v>0.11783111307912333</v>
          </cell>
          <cell r="AP497">
            <v>9.7397695915261262E-2</v>
          </cell>
          <cell r="AQ497">
            <v>0.10479492239586111</v>
          </cell>
          <cell r="AR497">
            <v>0.10626630746059686</v>
          </cell>
          <cell r="AS497">
            <v>0.12027460681748171</v>
          </cell>
          <cell r="AT497">
            <v>0.13135320908659126</v>
          </cell>
          <cell r="AU497">
            <v>0.13276623436991555</v>
          </cell>
          <cell r="AV497">
            <v>0.13370471190068756</v>
          </cell>
          <cell r="AW497">
            <v>4.0129311055769348E-2</v>
          </cell>
          <cell r="AX497">
            <v>0.12781130479076477</v>
          </cell>
          <cell r="AY497">
            <v>0.14208492377723458</v>
          </cell>
          <cell r="AZ497">
            <v>0.11055636678412564</v>
          </cell>
          <cell r="BA497">
            <v>0.11870004440497314</v>
          </cell>
          <cell r="BB497">
            <v>9.7861254165404296E-2</v>
          </cell>
          <cell r="BC497">
            <v>9.4475829985437354E-2</v>
          </cell>
          <cell r="BD497">
            <v>0.10404708661521819</v>
          </cell>
          <cell r="BE497">
            <v>0.10368129829904373</v>
          </cell>
          <cell r="BF497">
            <v>0.10803700670901767</v>
          </cell>
          <cell r="BG497">
            <v>0.11004417922257749</v>
          </cell>
          <cell r="BH497">
            <v>0.1108615271321774</v>
          </cell>
          <cell r="BI497">
            <v>0.10983638042581047</v>
          </cell>
          <cell r="BJ497">
            <v>0.10752418622114192</v>
          </cell>
          <cell r="BK497">
            <v>0.11052769678325293</v>
          </cell>
          <cell r="BL497">
            <v>0.10949927177187903</v>
          </cell>
          <cell r="BM497">
            <v>0.11126385529362813</v>
          </cell>
          <cell r="BN497">
            <v>9.7861254165404296E-2</v>
          </cell>
          <cell r="BO497">
            <v>9.1502224492837042E-2</v>
          </cell>
          <cell r="BP497">
            <v>0.1175684221480431</v>
          </cell>
          <cell r="BQ497">
            <v>0.10237016423466261</v>
          </cell>
          <cell r="BR497">
            <v>0.12276730883952652</v>
          </cell>
          <cell r="BS497">
            <v>0.11940117413176732</v>
          </cell>
          <cell r="BT497">
            <v>0.115268070892605</v>
          </cell>
          <cell r="BU497">
            <v>9.8502186361445379E-2</v>
          </cell>
          <cell r="BV497">
            <v>8.8911000716222807E-2</v>
          </cell>
          <cell r="BW497">
            <v>0.13372647375748695</v>
          </cell>
          <cell r="BX497">
            <v>0.10129329635552684</v>
          </cell>
          <cell r="BY497">
            <v>0.13106516681001232</v>
          </cell>
          <cell r="BZ497">
            <v>0.11321738760217991</v>
          </cell>
          <cell r="CA497">
            <v>0.10780138226518061</v>
          </cell>
          <cell r="CB497">
            <v>0.11293157357732951</v>
          </cell>
          <cell r="CC497">
            <v>0.11108075552299226</v>
          </cell>
          <cell r="CD497">
            <v>0.1161621830370986</v>
          </cell>
          <cell r="CE497">
            <v>0.11748742236972881</v>
          </cell>
          <cell r="CF497">
            <v>0.11995459072461759</v>
          </cell>
          <cell r="CG497">
            <v>0.11762989775216333</v>
          </cell>
          <cell r="CH497">
            <v>0.11752327837170258</v>
          </cell>
          <cell r="CI497">
            <v>0.12062955553329949</v>
          </cell>
          <cell r="CJ497">
            <v>0.12168786024422366</v>
          </cell>
          <cell r="CK497">
            <v>0.11757710568441061</v>
          </cell>
          <cell r="CL497">
            <v>0.11321738760217991</v>
          </cell>
          <cell r="CM497">
            <v>0.10281774286749633</v>
          </cell>
          <cell r="CN497">
            <v>0.1222639758756672</v>
          </cell>
          <cell r="CO497">
            <v>0.10538940337027448</v>
          </cell>
          <cell r="CP497">
            <v>0.13279357492399496</v>
          </cell>
          <cell r="CQ497">
            <v>0.12368976703457583</v>
          </cell>
          <cell r="CR497">
            <v>0.13378039849719592</v>
          </cell>
          <cell r="CS497">
            <v>9.5372142690675385E-2</v>
          </cell>
          <cell r="CT497">
            <v>0.11673426855693432</v>
          </cell>
          <cell r="CU497">
            <v>0.14444466858644361</v>
          </cell>
          <cell r="CV497">
            <v>0.13111869322907707</v>
          </cell>
          <cell r="CW497">
            <v>6.8890179946644231E-2</v>
          </cell>
          <cell r="CX497">
            <v>8.9707166654087983E-2</v>
          </cell>
          <cell r="CY497">
            <v>8.3205223272690684E-2</v>
          </cell>
          <cell r="CZ497">
            <v>0.10743005615371332</v>
          </cell>
          <cell r="DA497">
            <v>0.10580450007694678</v>
          </cell>
          <cell r="DB497">
            <v>0.11386794142743253</v>
          </cell>
          <cell r="DC497">
            <v>0.11669112666341183</v>
          </cell>
          <cell r="DD497">
            <v>0.11845738279436532</v>
          </cell>
          <cell r="DE497">
            <v>0.11546469956354606</v>
          </cell>
          <cell r="DF497">
            <v>0.11746722050268164</v>
          </cell>
          <cell r="DG497">
            <v>0.11844116580272761</v>
          </cell>
          <cell r="DH497">
            <v>0.11784198799160399</v>
          </cell>
          <cell r="DI497">
            <v>0.11332362755531812</v>
          </cell>
          <cell r="DJ497">
            <v>8.9707166654087983E-2</v>
          </cell>
          <cell r="DK497">
            <v>7.6543497459548526E-2</v>
          </cell>
          <cell r="DL497">
            <v>0.14176898279643024</v>
          </cell>
          <cell r="DM497">
            <v>0.10058272773327177</v>
          </cell>
          <cell r="DN497">
            <v>0.13856505363692986</v>
          </cell>
          <cell r="DO497">
            <v>0.12921300839566824</v>
          </cell>
          <cell r="DP497">
            <v>0.12822855665821295</v>
          </cell>
          <cell r="DQ497">
            <v>7.4167286316231026E-2</v>
          </cell>
          <cell r="DR497">
            <v>0.13109780159071191</v>
          </cell>
          <cell r="DS497">
            <v>0.12590615583297393</v>
          </cell>
          <cell r="DT497">
            <v>0.11243033680639677</v>
          </cell>
          <cell r="DU497">
            <v>6.5948805492763482E-2</v>
          </cell>
          <cell r="DV497" t="e">
            <v>#DIV/0!</v>
          </cell>
          <cell r="DW497" t="e">
            <v>#DIV/0!</v>
          </cell>
          <cell r="DX497" t="e">
            <v>#DIV/0!</v>
          </cell>
          <cell r="DY497" t="e">
            <v>#DIV/0!</v>
          </cell>
        </row>
        <row r="498">
          <cell r="A498" t="str">
            <v>CE-OPTLC1-220</v>
          </cell>
          <cell r="B498" t="str">
            <v>CE</v>
          </cell>
          <cell r="C498" t="str">
            <v>OPTLC1</v>
          </cell>
          <cell r="D498">
            <v>220</v>
          </cell>
          <cell r="E498" t="str">
            <v>Spese Generali</v>
          </cell>
          <cell r="F498">
            <v>-0.87109599999999998</v>
          </cell>
          <cell r="G498">
            <v>-1.7489949999999996</v>
          </cell>
          <cell r="H498">
            <v>-2.6187210000000003</v>
          </cell>
          <cell r="I498">
            <v>-3.5766010000000001</v>
          </cell>
          <cell r="R498">
            <v>-0.87109599999999998</v>
          </cell>
          <cell r="S498">
            <v>-0.87789899999999965</v>
          </cell>
          <cell r="T498">
            <v>-0.86972600000000067</v>
          </cell>
          <cell r="U498">
            <v>-0.95787999999999984</v>
          </cell>
          <cell r="V498">
            <v>3.5766010000000001</v>
          </cell>
          <cell r="W498">
            <v>0</v>
          </cell>
          <cell r="X498">
            <v>0</v>
          </cell>
          <cell r="Y498">
            <v>0</v>
          </cell>
          <cell r="Z498">
            <v>0</v>
          </cell>
          <cell r="AA498">
            <v>0</v>
          </cell>
          <cell r="AB498">
            <v>0</v>
          </cell>
          <cell r="AC498">
            <v>0</v>
          </cell>
          <cell r="AD498">
            <v>-0.91520000000000001</v>
          </cell>
          <cell r="AE498">
            <v>-1.8445</v>
          </cell>
          <cell r="AF498">
            <v>-2.7363000000000004</v>
          </cell>
          <cell r="AG498">
            <v>-3.6724999999999999</v>
          </cell>
          <cell r="AH498">
            <v>-4.6158999999999999</v>
          </cell>
          <cell r="AI498">
            <v>-5.5303999999999993</v>
          </cell>
          <cell r="AJ498">
            <v>-6.5411000000000001</v>
          </cell>
          <cell r="AK498">
            <v>-7.1986999999999997</v>
          </cell>
          <cell r="AL498">
            <v>-8.1818999999999988</v>
          </cell>
          <cell r="AM498">
            <v>-9.2545000000000002</v>
          </cell>
          <cell r="AN498">
            <v>-10.241200000000001</v>
          </cell>
          <cell r="AO498">
            <v>-11.140499999999999</v>
          </cell>
          <cell r="AP498">
            <v>-0.91520000000000001</v>
          </cell>
          <cell r="AQ498">
            <v>-0.92930000000000001</v>
          </cell>
          <cell r="AR498">
            <v>-0.89180000000000037</v>
          </cell>
          <cell r="AS498">
            <v>-0.93619999999999948</v>
          </cell>
          <cell r="AT498">
            <v>-0.94340000000000002</v>
          </cell>
          <cell r="AU498">
            <v>-0.91449999999999942</v>
          </cell>
          <cell r="AV498">
            <v>-1.0107000000000008</v>
          </cell>
          <cell r="AW498">
            <v>-0.65759999999999952</v>
          </cell>
          <cell r="AX498">
            <v>-0.98319999999999919</v>
          </cell>
          <cell r="AY498">
            <v>-1.0726000000000013</v>
          </cell>
          <cell r="AZ498">
            <v>-0.9867000000000008</v>
          </cell>
          <cell r="BA498">
            <v>-0.89929999999999843</v>
          </cell>
          <cell r="BB498">
            <v>-0.75406899999999999</v>
          </cell>
          <cell r="BC498">
            <v>-1.489155</v>
          </cell>
          <cell r="BD498">
            <v>-2.3855569999999999</v>
          </cell>
          <cell r="BE498">
            <v>-3.0512999999999999</v>
          </cell>
          <cell r="BF498">
            <v>-3.8730000000000002</v>
          </cell>
          <cell r="BG498">
            <v>-4.6588000000000003</v>
          </cell>
          <cell r="BH498">
            <v>-5.5004960000000001</v>
          </cell>
          <cell r="BI498">
            <v>-6.1087449999999999</v>
          </cell>
          <cell r="BJ498">
            <v>-6.9462999999999999</v>
          </cell>
          <cell r="BK498">
            <v>-7.7900229999999997</v>
          </cell>
          <cell r="BL498">
            <v>-8.6305999999999994</v>
          </cell>
          <cell r="BM498">
            <v>-9.6833874899999977</v>
          </cell>
          <cell r="BN498">
            <v>-0.75406899999999999</v>
          </cell>
          <cell r="BO498">
            <v>-0.73508600000000002</v>
          </cell>
          <cell r="BP498">
            <v>-0.89640199999999992</v>
          </cell>
          <cell r="BQ498">
            <v>-0.66574299999999997</v>
          </cell>
          <cell r="BR498">
            <v>-0.82170000000000032</v>
          </cell>
          <cell r="BS498">
            <v>-0.78580000000000005</v>
          </cell>
          <cell r="BT498">
            <v>-0.84169599999999978</v>
          </cell>
          <cell r="BU498">
            <v>-0.60824899999999982</v>
          </cell>
          <cell r="BV498">
            <v>-0.83755500000000005</v>
          </cell>
          <cell r="BW498">
            <v>-0.84372299999999978</v>
          </cell>
          <cell r="BX498">
            <v>-0.84057699999999969</v>
          </cell>
          <cell r="BY498">
            <v>-1.0527874899999983</v>
          </cell>
          <cell r="BZ498">
            <v>-0.80479999999999996</v>
          </cell>
          <cell r="CA498">
            <v>-1.7493000000000001</v>
          </cell>
          <cell r="CB498">
            <v>-2.6724999999999999</v>
          </cell>
          <cell r="CC498">
            <v>-3.3174999999999999</v>
          </cell>
          <cell r="CD498">
            <v>-4.1768999999999998</v>
          </cell>
          <cell r="CE498">
            <v>-4.9990069999999998</v>
          </cell>
          <cell r="CF498">
            <v>-5.8151279999999996</v>
          </cell>
          <cell r="CG498">
            <v>-6.4306729999999996</v>
          </cell>
          <cell r="CH498">
            <v>-7.2646699999999997</v>
          </cell>
          <cell r="CI498">
            <v>-8.090325</v>
          </cell>
          <cell r="CJ498">
            <v>-8.8932190000000002</v>
          </cell>
          <cell r="CK498">
            <v>-9.6529620000000005</v>
          </cell>
          <cell r="CL498">
            <v>-0.80479999999999996</v>
          </cell>
          <cell r="CM498">
            <v>-0.94450000000000012</v>
          </cell>
          <cell r="CN498">
            <v>-0.9231999999999998</v>
          </cell>
          <cell r="CO498">
            <v>-0.64500000000000002</v>
          </cell>
          <cell r="CP498">
            <v>-0.85939999999999994</v>
          </cell>
          <cell r="CQ498">
            <v>-0.82210699999999992</v>
          </cell>
          <cell r="CR498">
            <v>-0.81612099999999987</v>
          </cell>
          <cell r="CS498">
            <v>-0.61554500000000001</v>
          </cell>
          <cell r="CT498">
            <v>-0.8339970000000001</v>
          </cell>
          <cell r="CU498">
            <v>-0.82565500000000025</v>
          </cell>
          <cell r="CV498">
            <v>-0.80289400000000022</v>
          </cell>
          <cell r="CW498">
            <v>-0.75974300000000028</v>
          </cell>
          <cell r="CX498">
            <v>-0.81367500000000004</v>
          </cell>
          <cell r="CY498">
            <v>-1.6690119999999999</v>
          </cell>
          <cell r="CZ498">
            <v>-2.6089250000000002</v>
          </cell>
          <cell r="DA498">
            <v>-3.5160589999999998</v>
          </cell>
          <cell r="DB498">
            <v>-4.4423449999999995</v>
          </cell>
          <cell r="DC498">
            <v>-5.3643639999999992</v>
          </cell>
          <cell r="DD498">
            <v>-6.3241570000000005</v>
          </cell>
          <cell r="DE498">
            <v>-6.8814570000000002</v>
          </cell>
          <cell r="DF498">
            <v>-7.6053569999999997</v>
          </cell>
          <cell r="DG498">
            <v>-8.4709570000000003</v>
          </cell>
          <cell r="DH498">
            <v>-9.354057000000001</v>
          </cell>
          <cell r="DI498">
            <v>-10.146357000000002</v>
          </cell>
          <cell r="DJ498">
            <v>-0.81367500000000004</v>
          </cell>
          <cell r="DK498">
            <v>-0.8553369999999999</v>
          </cell>
          <cell r="DL498">
            <v>-0.93991300000000022</v>
          </cell>
          <cell r="DM498">
            <v>-0.90713399999999966</v>
          </cell>
          <cell r="DN498">
            <v>-0.92628599999999972</v>
          </cell>
          <cell r="DO498">
            <v>-0.9220189999999997</v>
          </cell>
          <cell r="DP498">
            <v>-0.95979300000000123</v>
          </cell>
          <cell r="DQ498">
            <v>-0.55729999999999968</v>
          </cell>
          <cell r="DR498">
            <v>-0.72389999999999954</v>
          </cell>
          <cell r="DS498">
            <v>-0.86560000000000059</v>
          </cell>
          <cell r="DT498">
            <v>-0.88310000000000066</v>
          </cell>
          <cell r="DU498">
            <v>-0.79230000000000089</v>
          </cell>
        </row>
        <row r="499">
          <cell r="A499" t="str">
            <v>CE-OPTLC1-230</v>
          </cell>
          <cell r="B499" t="str">
            <v>CE</v>
          </cell>
          <cell r="C499" t="str">
            <v>OPTLC1</v>
          </cell>
          <cell r="D499">
            <v>230</v>
          </cell>
          <cell r="E499" t="str">
            <v>Risultato Operativo pre IAS</v>
          </cell>
          <cell r="F499">
            <v>-5.3840000000000443E-2</v>
          </cell>
          <cell r="G499">
            <v>0.49763338999999474</v>
          </cell>
          <cell r="H499">
            <v>0.37637095000000276</v>
          </cell>
          <cell r="I499">
            <v>0.35079467999998393</v>
          </cell>
          <cell r="J499">
            <v>0</v>
          </cell>
          <cell r="K499">
            <v>0</v>
          </cell>
          <cell r="L499">
            <v>0</v>
          </cell>
          <cell r="M499">
            <v>0</v>
          </cell>
          <cell r="N499">
            <v>0</v>
          </cell>
          <cell r="O499">
            <v>0</v>
          </cell>
          <cell r="P499">
            <v>0</v>
          </cell>
          <cell r="Q499">
            <v>0</v>
          </cell>
          <cell r="R499">
            <v>-5.3840000000000443E-2</v>
          </cell>
          <cell r="S499">
            <v>0.55147338999999473</v>
          </cell>
          <cell r="T499">
            <v>-0.1212624399999922</v>
          </cell>
          <cell r="U499">
            <v>-2.5576270000018164E-2</v>
          </cell>
          <cell r="V499">
            <v>-0.35079467999998393</v>
          </cell>
          <cell r="W499">
            <v>0</v>
          </cell>
          <cell r="X499">
            <v>0</v>
          </cell>
          <cell r="Y499">
            <v>0</v>
          </cell>
          <cell r="Z499">
            <v>0</v>
          </cell>
          <cell r="AA499">
            <v>0</v>
          </cell>
          <cell r="AB499">
            <v>0</v>
          </cell>
          <cell r="AC499">
            <v>0</v>
          </cell>
          <cell r="AD499">
            <v>-0.1280999999999991</v>
          </cell>
          <cell r="AE499">
            <v>-7.4999999999999289E-2</v>
          </cell>
          <cell r="AF499">
            <v>3.5099999999999465E-2</v>
          </cell>
          <cell r="AG499">
            <v>0.309499999999999</v>
          </cell>
          <cell r="AH499">
            <v>0.77640000000000331</v>
          </cell>
          <cell r="AI499">
            <v>1.29</v>
          </cell>
          <cell r="AJ499">
            <v>1.8657999999999877</v>
          </cell>
          <cell r="AK499">
            <v>1.4515000000000127</v>
          </cell>
          <cell r="AL499">
            <v>1.9487000000000023</v>
          </cell>
          <cell r="AM499">
            <v>2.6739999999999959</v>
          </cell>
          <cell r="AN499">
            <v>2.9517000000000042</v>
          </cell>
          <cell r="AO499">
            <v>3.3355000000000032</v>
          </cell>
          <cell r="AP499">
            <v>-0.1280999999999991</v>
          </cell>
          <cell r="AQ499">
            <v>5.3099999999999814E-2</v>
          </cell>
          <cell r="AR499">
            <v>0.11009999999999898</v>
          </cell>
          <cell r="AS499">
            <v>0.27439999999999931</v>
          </cell>
          <cell r="AT499">
            <v>0.46690000000000431</v>
          </cell>
          <cell r="AU499">
            <v>0.51359999999999761</v>
          </cell>
          <cell r="AV499">
            <v>0.57579999999998721</v>
          </cell>
          <cell r="AW499">
            <v>-0.41429999999997502</v>
          </cell>
          <cell r="AX499">
            <v>0.49719999999999054</v>
          </cell>
          <cell r="AY499">
            <v>0.72529999999999184</v>
          </cell>
          <cell r="AZ499">
            <v>0.27770000000000916</v>
          </cell>
          <cell r="BA499">
            <v>0.3837999999999997</v>
          </cell>
          <cell r="BB499">
            <v>5.3530999999998885E-2</v>
          </cell>
          <cell r="BC499">
            <v>0.17814499999999978</v>
          </cell>
          <cell r="BD499">
            <v>0.75044299999999931</v>
          </cell>
          <cell r="BE499">
            <v>0.94550000000000711</v>
          </cell>
          <cell r="BF499">
            <v>1.523200000000001</v>
          </cell>
          <cell r="BG499">
            <v>2.0166999999999957</v>
          </cell>
          <cell r="BH499">
            <v>2.4719880000000023</v>
          </cell>
          <cell r="BI499">
            <v>2.5044379999999959</v>
          </cell>
          <cell r="BJ499">
            <v>2.5330000000000057</v>
          </cell>
          <cell r="BK499">
            <v>3.2156180000000045</v>
          </cell>
          <cell r="BL499">
            <v>3.639100000000008</v>
          </cell>
          <cell r="BM499">
            <v>3.8950672300000431</v>
          </cell>
          <cell r="BN499">
            <v>5.3530999999998885E-2</v>
          </cell>
          <cell r="BO499">
            <v>0.12461400000000111</v>
          </cell>
          <cell r="BP499">
            <v>0.57229799999999886</v>
          </cell>
          <cell r="BQ499">
            <v>0.19505700000000781</v>
          </cell>
          <cell r="BR499">
            <v>0.57769999999999389</v>
          </cell>
          <cell r="BS499">
            <v>0.49349999999999472</v>
          </cell>
          <cell r="BT499">
            <v>0.45528800000000658</v>
          </cell>
          <cell r="BU499">
            <v>3.2449999999994317E-2</v>
          </cell>
          <cell r="BV499">
            <v>2.856200000000797E-2</v>
          </cell>
          <cell r="BW499">
            <v>0.68261800000000239</v>
          </cell>
          <cell r="BX499">
            <v>0.42348200000000169</v>
          </cell>
          <cell r="BY499">
            <v>0.25596723000003307</v>
          </cell>
          <cell r="BZ499">
            <v>0.2589000000000008</v>
          </cell>
          <cell r="CA499">
            <v>0.3641999999999983</v>
          </cell>
          <cell r="CB499">
            <v>0.75870000000000237</v>
          </cell>
          <cell r="CC499">
            <v>1.1549999999999994</v>
          </cell>
          <cell r="CD499">
            <v>1.9291999999999998</v>
          </cell>
          <cell r="CE499">
            <v>2.4963140000000035</v>
          </cell>
          <cell r="CF499">
            <v>3.2031919999999996</v>
          </cell>
          <cell r="CG499">
            <v>3.3365309999999999</v>
          </cell>
          <cell r="CH499">
            <v>3.8123329999999944</v>
          </cell>
          <cell r="CI499">
            <v>4.7624510000000058</v>
          </cell>
          <cell r="CJ499">
            <v>5.5272769999999962</v>
          </cell>
          <cell r="CK499">
            <v>5.4568200000000004</v>
          </cell>
          <cell r="CL499">
            <v>0.2589000000000008</v>
          </cell>
          <cell r="CM499">
            <v>0.10529999999999751</v>
          </cell>
          <cell r="CN499">
            <v>0.3945000000000034</v>
          </cell>
          <cell r="CO499">
            <v>0.39629999999999721</v>
          </cell>
          <cell r="CP499">
            <v>0.77420000000000133</v>
          </cell>
          <cell r="CQ499">
            <v>0.56711400000000367</v>
          </cell>
          <cell r="CR499">
            <v>0.70687799999999612</v>
          </cell>
          <cell r="CS499">
            <v>0.13333900000000121</v>
          </cell>
          <cell r="CT499">
            <v>0.47580199999999273</v>
          </cell>
          <cell r="CU499">
            <v>0.95011800000000957</v>
          </cell>
          <cell r="CV499">
            <v>0.76482599999999223</v>
          </cell>
          <cell r="CW499">
            <v>-7.0456999999995329E-2</v>
          </cell>
          <cell r="CX499">
            <v>-4.8211999999999366E-2</v>
          </cell>
          <cell r="CY499">
            <v>-0.26607600000000176</v>
          </cell>
          <cell r="CZ499">
            <v>0.48034099999999835</v>
          </cell>
          <cell r="DA499">
            <v>0.47361000000000431</v>
          </cell>
          <cell r="DB499">
            <v>1.2532520000000051</v>
          </cell>
          <cell r="DC499">
            <v>1.7884150000000041</v>
          </cell>
          <cell r="DD499">
            <v>2.2494080000000087</v>
          </cell>
          <cell r="DE499">
            <v>2.0811080000000084</v>
          </cell>
          <cell r="DF499">
            <v>2.8522080000000098</v>
          </cell>
          <cell r="DG499">
            <v>3.4490080000000027</v>
          </cell>
          <cell r="DH499">
            <v>3.8187079999999973</v>
          </cell>
          <cell r="DI499">
            <v>3.7295079999999992</v>
          </cell>
          <cell r="DJ499">
            <v>-4.8211999999999366E-2</v>
          </cell>
          <cell r="DK499">
            <v>-0.21786400000000239</v>
          </cell>
          <cell r="DL499">
            <v>0.74641700000000011</v>
          </cell>
          <cell r="DM499">
            <v>-6.7309999999942693E-3</v>
          </cell>
          <cell r="DN499">
            <v>0.77964200000000083</v>
          </cell>
          <cell r="DO499">
            <v>0.53516299999999895</v>
          </cell>
          <cell r="DP499">
            <v>0.4609930000000042</v>
          </cell>
          <cell r="DQ499">
            <v>-0.16829999999999945</v>
          </cell>
          <cell r="DR499">
            <v>0.7711000000000019</v>
          </cell>
          <cell r="DS499">
            <v>0.59679999999999112</v>
          </cell>
          <cell r="DT499">
            <v>0.3696999999999977</v>
          </cell>
          <cell r="DU499">
            <v>-8.9200000000001722E-2</v>
          </cell>
          <cell r="DV499">
            <v>0</v>
          </cell>
          <cell r="DW499">
            <v>0</v>
          </cell>
          <cell r="DX499">
            <v>0</v>
          </cell>
          <cell r="DY499">
            <v>0</v>
          </cell>
        </row>
        <row r="500">
          <cell r="A500" t="str">
            <v>CE-OPTLC1-240</v>
          </cell>
          <cell r="B500" t="str">
            <v>CE</v>
          </cell>
          <cell r="C500" t="str">
            <v>OPTLC1</v>
          </cell>
          <cell r="D500">
            <v>240</v>
          </cell>
          <cell r="E500" t="str">
            <v>RO % pre-IAS</v>
          </cell>
          <cell r="F500">
            <v>-6.9523240247861768E-3</v>
          </cell>
          <cell r="G500">
            <v>3.0258302158965279E-2</v>
          </cell>
          <cell r="H500">
            <v>1.5533893668358896E-2</v>
          </cell>
          <cell r="I500">
            <v>1.0514308989642845E-2</v>
          </cell>
          <cell r="J500" t="e">
            <v>#DIV/0!</v>
          </cell>
          <cell r="K500" t="e">
            <v>#DIV/0!</v>
          </cell>
          <cell r="L500" t="e">
            <v>#DIV/0!</v>
          </cell>
          <cell r="M500" t="e">
            <v>#DIV/0!</v>
          </cell>
          <cell r="N500" t="e">
            <v>#DIV/0!</v>
          </cell>
          <cell r="O500" t="e">
            <v>#DIV/0!</v>
          </cell>
          <cell r="P500" t="e">
            <v>#DIV/0!</v>
          </cell>
          <cell r="Q500" t="e">
            <v>#DIV/0!</v>
          </cell>
          <cell r="R500">
            <v>-6.9523240247861768E-3</v>
          </cell>
          <cell r="S500">
            <v>6.3373149028351408E-2</v>
          </cell>
          <cell r="T500">
            <v>-1.5580747166903155E-2</v>
          </cell>
          <cell r="U500">
            <v>-2.799953105004718E-3</v>
          </cell>
          <cell r="V500">
            <v>1.0514308989642845E-2</v>
          </cell>
          <cell r="W500" t="e">
            <v>#DIV/0!</v>
          </cell>
          <cell r="X500" t="e">
            <v>#DIV/0!</v>
          </cell>
          <cell r="Y500" t="e">
            <v>#DIV/0!</v>
          </cell>
          <cell r="Z500" t="e">
            <v>#DIV/0!</v>
          </cell>
          <cell r="AA500" t="e">
            <v>#DIV/0!</v>
          </cell>
          <cell r="AB500" t="e">
            <v>#DIV/0!</v>
          </cell>
          <cell r="AC500" t="e">
            <v>#DIV/0!</v>
          </cell>
          <cell r="AD500">
            <v>-1.5851410045413374E-2</v>
          </cell>
          <cell r="AE500">
            <v>-4.2965661843054623E-3</v>
          </cell>
          <cell r="AF500">
            <v>1.3056092843326686E-3</v>
          </cell>
          <cell r="AG500">
            <v>8.3763427182652721E-3</v>
          </cell>
          <cell r="AH500">
            <v>1.6281508199471613E-2</v>
          </cell>
          <cell r="AI500">
            <v>2.2072977713136842E-2</v>
          </cell>
          <cell r="AJ500">
            <v>2.6537445134422268E-2</v>
          </cell>
          <cell r="AK500">
            <v>1.9005880496680189E-2</v>
          </cell>
          <cell r="AL500">
            <v>2.2155950055597395E-2</v>
          </cell>
          <cell r="AM500">
            <v>2.6578535397460388E-2</v>
          </cell>
          <cell r="AN500">
            <v>2.6344067787533884E-2</v>
          </cell>
          <cell r="AO500">
            <v>2.7150157341490479E-2</v>
          </cell>
          <cell r="AP500">
            <v>-1.5851410045413374E-2</v>
          </cell>
          <cell r="AQ500">
            <v>5.6643020961117735E-3</v>
          </cell>
          <cell r="AR500">
            <v>1.1677732759169191E-2</v>
          </cell>
          <cell r="AS500">
            <v>2.7261979275332013E-2</v>
          </cell>
          <cell r="AT500">
            <v>4.3486359868488859E-2</v>
          </cell>
          <cell r="AU500">
            <v>4.7747873378886953E-2</v>
          </cell>
          <cell r="AV500">
            <v>4.8526424905398532E-2</v>
          </cell>
          <cell r="AW500">
            <v>-6.8333635718876129E-2</v>
          </cell>
          <cell r="AX500">
            <v>4.2926088045100973E-2</v>
          </cell>
          <cell r="AY500">
            <v>5.7319203078940686E-2</v>
          </cell>
          <cell r="AZ500">
            <v>2.4281479797494829E-2</v>
          </cell>
          <cell r="BA500">
            <v>3.550547661338066E-2</v>
          </cell>
          <cell r="BB500">
            <v>6.4866404119962298E-3</v>
          </cell>
          <cell r="BC500">
            <v>1.0094402166830035E-2</v>
          </cell>
          <cell r="BD500">
            <v>2.489840810611739E-2</v>
          </cell>
          <cell r="BE500">
            <v>2.4527288716409731E-2</v>
          </cell>
          <cell r="BF500">
            <v>3.0495898710050734E-2</v>
          </cell>
          <cell r="BG500">
            <v>3.3244864989614514E-2</v>
          </cell>
          <cell r="BH500">
            <v>3.4374275913556816E-2</v>
          </cell>
          <cell r="BI500">
            <v>3.1936904733227613E-2</v>
          </cell>
          <cell r="BJ500">
            <v>2.8731948951731978E-2</v>
          </cell>
          <cell r="BK500">
            <v>3.2293880136083898E-2</v>
          </cell>
          <cell r="BL500">
            <v>3.2476653863178856E-2</v>
          </cell>
          <cell r="BM500">
            <v>3.1916753826143514E-2</v>
          </cell>
          <cell r="BN500">
            <v>6.4866404119962298E-3</v>
          </cell>
          <cell r="BO500">
            <v>1.3263299061242854E-2</v>
          </cell>
          <cell r="BP500">
            <v>4.5812060229101031E-2</v>
          </cell>
          <cell r="BQ500">
            <v>2.3197045916730021E-2</v>
          </cell>
          <cell r="BR500">
            <v>5.0680773414744903E-2</v>
          </cell>
          <cell r="BS500">
            <v>4.6059938586748055E-2</v>
          </cell>
          <cell r="BT500">
            <v>4.0463235830629253E-2</v>
          </cell>
          <cell r="BU500">
            <v>4.988919831977843E-3</v>
          </cell>
          <cell r="BV500">
            <v>2.9320241981827407E-3</v>
          </cell>
          <cell r="BW500">
            <v>5.9805835041703274E-2</v>
          </cell>
          <cell r="BX500">
            <v>3.3935036044386649E-2</v>
          </cell>
          <cell r="BY500">
            <v>2.5633823653258971E-2</v>
          </cell>
          <cell r="BZ500">
            <v>2.7556624659400626E-2</v>
          </cell>
          <cell r="CA500">
            <v>1.8576419882175833E-2</v>
          </cell>
          <cell r="CB500">
            <v>2.4971201000559603E-2</v>
          </cell>
          <cell r="CC500">
            <v>2.8686030772287541E-2</v>
          </cell>
          <cell r="CD500">
            <v>3.670101759145291E-2</v>
          </cell>
          <cell r="CE500">
            <v>3.9129144340244733E-2</v>
          </cell>
          <cell r="CF500">
            <v>4.2606337474426416E-2</v>
          </cell>
          <cell r="CG500">
            <v>4.0183024781393253E-2</v>
          </cell>
          <cell r="CH500">
            <v>4.0447571640508502E-2</v>
          </cell>
          <cell r="CI500">
            <v>4.4697919529533399E-2</v>
          </cell>
          <cell r="CJ500">
            <v>4.6642120431024808E-2</v>
          </cell>
          <cell r="CK500">
            <v>4.246236655438216E-2</v>
          </cell>
          <cell r="CL500">
            <v>2.7556624659400626E-2</v>
          </cell>
          <cell r="CM500">
            <v>1.0313115187604431E-2</v>
          </cell>
          <cell r="CN500">
            <v>3.6604036186499968E-2</v>
          </cell>
          <cell r="CO500">
            <v>4.0109306209199648E-2</v>
          </cell>
          <cell r="CP500">
            <v>6.2933879594856149E-2</v>
          </cell>
          <cell r="CQ500">
            <v>5.0493189018915433E-2</v>
          </cell>
          <cell r="CR500">
            <v>6.2092240723008084E-2</v>
          </cell>
          <cell r="CS500">
            <v>1.6981035960485284E-2</v>
          </cell>
          <cell r="CT500">
            <v>4.2405283900755701E-2</v>
          </cell>
          <cell r="CU500">
            <v>7.7284359897360336E-2</v>
          </cell>
          <cell r="CV500">
            <v>6.3967408508931164E-2</v>
          </cell>
          <cell r="CW500">
            <v>-7.0417728033071265E-3</v>
          </cell>
          <cell r="CX500">
            <v>-5.6501253734365072E-3</v>
          </cell>
          <cell r="CY500">
            <v>-1.5780415491158984E-2</v>
          </cell>
          <cell r="CZ500">
            <v>1.670398748535434E-2</v>
          </cell>
          <cell r="DA500">
            <v>1.2559956548135487E-2</v>
          </cell>
          <cell r="DB500">
            <v>2.5055358609433417E-2</v>
          </cell>
          <cell r="DC500">
            <v>2.9176374845601417E-2</v>
          </cell>
          <cell r="DD500">
            <v>3.1079135052537475E-2</v>
          </cell>
          <cell r="DE500">
            <v>2.6810908482035326E-2</v>
          </cell>
          <cell r="DF500">
            <v>3.2038141389081821E-2</v>
          </cell>
          <cell r="DG500">
            <v>3.4270614752890144E-2</v>
          </cell>
          <cell r="DH500">
            <v>3.4161707301348036E-2</v>
          </cell>
          <cell r="DI500">
            <v>3.0458740810506535E-2</v>
          </cell>
          <cell r="DJ500">
            <v>-5.6501253734365072E-3</v>
          </cell>
          <cell r="DK500">
            <v>-2.6159653084173493E-2</v>
          </cell>
          <cell r="DL500">
            <v>6.2750931805733795E-2</v>
          </cell>
          <cell r="DM500">
            <v>-7.5191035610951075E-4</v>
          </cell>
          <cell r="DN500">
            <v>6.3326902159764858E-2</v>
          </cell>
          <cell r="DO500">
            <v>4.7454622148812527E-2</v>
          </cell>
          <cell r="DP500">
            <v>4.1605468395338831E-2</v>
          </cell>
          <cell r="DQ500">
            <v>-3.2088314362523483E-2</v>
          </cell>
          <cell r="DR500">
            <v>6.7618404552908434E-2</v>
          </cell>
          <cell r="DS500">
            <v>5.138183383555673E-2</v>
          </cell>
          <cell r="DT500">
            <v>3.3178077520214469E-2</v>
          </cell>
          <cell r="DU500">
            <v>-8.366709500717712E-3</v>
          </cell>
        </row>
        <row r="501">
          <cell r="A501" t="str">
            <v>CE-OPTLC1-250</v>
          </cell>
          <cell r="B501" t="str">
            <v>CE</v>
          </cell>
          <cell r="C501" t="str">
            <v>OPTLC1</v>
          </cell>
          <cell r="D501">
            <v>250</v>
          </cell>
          <cell r="E501" t="str">
            <v>Poste Straordinarie</v>
          </cell>
          <cell r="F501">
            <v>-4.1015000000000003E-2</v>
          </cell>
          <cell r="G501">
            <v>-0.17478000000000002</v>
          </cell>
          <cell r="H501">
            <v>-0.21644000000000008</v>
          </cell>
          <cell r="I501">
            <v>-0.26542700000000002</v>
          </cell>
          <cell r="R501">
            <v>-4.1015000000000003E-2</v>
          </cell>
          <cell r="S501">
            <v>-0.13376500000000002</v>
          </cell>
          <cell r="T501">
            <v>-4.1660000000000058E-2</v>
          </cell>
          <cell r="U501">
            <v>-4.8986999999999947E-2</v>
          </cell>
          <cell r="V501">
            <v>0.26542700000000002</v>
          </cell>
          <cell r="W501">
            <v>0</v>
          </cell>
          <cell r="X501">
            <v>0</v>
          </cell>
          <cell r="Y501">
            <v>0</v>
          </cell>
          <cell r="Z501">
            <v>0</v>
          </cell>
          <cell r="AA501">
            <v>0</v>
          </cell>
          <cell r="AB501">
            <v>0</v>
          </cell>
          <cell r="AC501">
            <v>0</v>
          </cell>
          <cell r="AD501">
            <v>-4.6100000000000002E-2</v>
          </cell>
          <cell r="AE501">
            <v>-9.5700000000000007E-2</v>
          </cell>
          <cell r="AF501">
            <v>-0.14369999999999999</v>
          </cell>
          <cell r="AG501">
            <v>-0.19240000000000002</v>
          </cell>
          <cell r="AH501">
            <v>-0.24299999999999999</v>
          </cell>
          <cell r="AI501">
            <v>-0.29339999999999999</v>
          </cell>
          <cell r="AJ501">
            <v>-0.34949999999999998</v>
          </cell>
          <cell r="AK501">
            <v>-0.39960000000000001</v>
          </cell>
          <cell r="AL501">
            <v>-0.45300000000000001</v>
          </cell>
          <cell r="AM501">
            <v>-0.50929999999999997</v>
          </cell>
          <cell r="AN501">
            <v>-0.56540000000000001</v>
          </cell>
          <cell r="AO501">
            <v>-0.622</v>
          </cell>
          <cell r="AP501">
            <v>-4.6100000000000002E-2</v>
          </cell>
          <cell r="AQ501">
            <v>-4.9600000000000005E-2</v>
          </cell>
          <cell r="AR501">
            <v>-4.7999999999999987E-2</v>
          </cell>
          <cell r="AS501">
            <v>-4.8700000000000021E-2</v>
          </cell>
          <cell r="AT501">
            <v>-5.0599999999999978E-2</v>
          </cell>
          <cell r="AU501">
            <v>-5.04E-2</v>
          </cell>
          <cell r="AV501">
            <v>-5.6099999999999983E-2</v>
          </cell>
          <cell r="AW501">
            <v>-5.0100000000000033E-2</v>
          </cell>
          <cell r="AX501">
            <v>-5.3400000000000003E-2</v>
          </cell>
          <cell r="AY501">
            <v>-5.6299999999999961E-2</v>
          </cell>
          <cell r="AZ501">
            <v>-5.6100000000000039E-2</v>
          </cell>
          <cell r="BA501">
            <v>-5.6599999999999984E-2</v>
          </cell>
          <cell r="BB501">
            <v>0</v>
          </cell>
          <cell r="BC501">
            <v>-0.14469899999999999</v>
          </cell>
          <cell r="BD501">
            <v>-0.20530999999999999</v>
          </cell>
          <cell r="BE501">
            <v>-0.3402</v>
          </cell>
          <cell r="BF501">
            <v>-0.40050000000000002</v>
          </cell>
          <cell r="BG501">
            <v>-0.44569999999999999</v>
          </cell>
          <cell r="BH501">
            <v>-0.49874400000000002</v>
          </cell>
          <cell r="BI501">
            <v>-0.54652999999999996</v>
          </cell>
          <cell r="BJ501">
            <v>-0.59950000000000003</v>
          </cell>
          <cell r="BK501">
            <v>-0.65280800000000005</v>
          </cell>
          <cell r="BL501">
            <v>-0.71020000000000005</v>
          </cell>
          <cell r="BM501">
            <v>-0.79862889999999997</v>
          </cell>
          <cell r="BN501">
            <v>0</v>
          </cell>
          <cell r="BO501">
            <v>-0.14469899999999999</v>
          </cell>
          <cell r="BP501">
            <v>-6.0610999999999998E-2</v>
          </cell>
          <cell r="BQ501">
            <v>-0.13489000000000001</v>
          </cell>
          <cell r="BR501">
            <v>-6.030000000000002E-2</v>
          </cell>
          <cell r="BS501">
            <v>-4.5199999999999962E-2</v>
          </cell>
          <cell r="BT501">
            <v>-5.3044000000000036E-2</v>
          </cell>
          <cell r="BU501">
            <v>-4.778599999999994E-2</v>
          </cell>
          <cell r="BV501">
            <v>-5.2970000000000073E-2</v>
          </cell>
          <cell r="BW501">
            <v>-5.3308000000000022E-2</v>
          </cell>
          <cell r="BX501">
            <v>-5.7391999999999999E-2</v>
          </cell>
          <cell r="BY501">
            <v>-8.8428899999999921E-2</v>
          </cell>
          <cell r="BZ501">
            <v>0</v>
          </cell>
          <cell r="CA501">
            <v>0</v>
          </cell>
          <cell r="CB501">
            <v>0</v>
          </cell>
          <cell r="CC501">
            <v>-0.26669999999999999</v>
          </cell>
          <cell r="CD501">
            <v>-0.33</v>
          </cell>
          <cell r="CE501">
            <v>-0.40182499999999999</v>
          </cell>
          <cell r="CF501">
            <v>-0.46984999999999999</v>
          </cell>
          <cell r="CG501">
            <v>-0.54043200000000002</v>
          </cell>
          <cell r="CH501">
            <v>-0.60783600000000004</v>
          </cell>
          <cell r="CI501">
            <v>-0.67235599999999995</v>
          </cell>
          <cell r="CJ501">
            <v>-0.73726499999999995</v>
          </cell>
          <cell r="CK501">
            <v>-0.80019200000000001</v>
          </cell>
          <cell r="CL501">
            <v>0</v>
          </cell>
          <cell r="CM501">
            <v>0</v>
          </cell>
          <cell r="CN501">
            <v>0</v>
          </cell>
          <cell r="CO501">
            <v>-0.26669999999999999</v>
          </cell>
          <cell r="CP501">
            <v>-6.3300000000000023E-2</v>
          </cell>
          <cell r="CQ501">
            <v>-7.1824999999999972E-2</v>
          </cell>
          <cell r="CR501">
            <v>-6.8025000000000002E-2</v>
          </cell>
          <cell r="CS501">
            <v>-7.0582000000000034E-2</v>
          </cell>
          <cell r="CT501">
            <v>-6.7404000000000019E-2</v>
          </cell>
          <cell r="CU501">
            <v>-6.4519999999999911E-2</v>
          </cell>
          <cell r="CV501">
            <v>-6.4908999999999994E-2</v>
          </cell>
          <cell r="CW501">
            <v>-6.2927000000000066E-2</v>
          </cell>
          <cell r="CX501">
            <v>0</v>
          </cell>
          <cell r="CY501">
            <v>0</v>
          </cell>
          <cell r="CZ501">
            <v>0</v>
          </cell>
          <cell r="DA501">
            <v>0</v>
          </cell>
          <cell r="DB501">
            <v>0</v>
          </cell>
          <cell r="DC501">
            <v>0</v>
          </cell>
          <cell r="DD501">
            <v>0</v>
          </cell>
          <cell r="DE501">
            <v>0</v>
          </cell>
          <cell r="DF501">
            <v>0</v>
          </cell>
          <cell r="DG501">
            <v>0</v>
          </cell>
          <cell r="DH501">
            <v>0</v>
          </cell>
          <cell r="DI501">
            <v>0</v>
          </cell>
          <cell r="DJ501">
            <v>0</v>
          </cell>
          <cell r="DK501">
            <v>0</v>
          </cell>
          <cell r="DL501">
            <v>0</v>
          </cell>
          <cell r="DM501">
            <v>0</v>
          </cell>
          <cell r="DN501">
            <v>0</v>
          </cell>
          <cell r="DO501">
            <v>0</v>
          </cell>
          <cell r="DP501">
            <v>0</v>
          </cell>
          <cell r="DQ501">
            <v>0</v>
          </cell>
          <cell r="DR501">
            <v>0</v>
          </cell>
          <cell r="DS501">
            <v>0</v>
          </cell>
          <cell r="DT501">
            <v>0</v>
          </cell>
          <cell r="DU501">
            <v>0</v>
          </cell>
        </row>
        <row r="502">
          <cell r="A502" t="str">
            <v>CE-OPTLC1-260</v>
          </cell>
          <cell r="B502" t="str">
            <v>CE</v>
          </cell>
          <cell r="C502" t="str">
            <v>OPTLC1</v>
          </cell>
          <cell r="D502">
            <v>260</v>
          </cell>
          <cell r="E502" t="str">
            <v>Risultato Operativo</v>
          </cell>
          <cell r="F502">
            <v>-9.4855000000000439E-2</v>
          </cell>
          <cell r="G502">
            <v>0.32285338999999469</v>
          </cell>
          <cell r="H502">
            <v>0.15993095000000268</v>
          </cell>
          <cell r="I502">
            <v>8.5367679999983903E-2</v>
          </cell>
          <cell r="J502">
            <v>0</v>
          </cell>
          <cell r="K502">
            <v>0</v>
          </cell>
          <cell r="L502">
            <v>0</v>
          </cell>
          <cell r="M502">
            <v>0</v>
          </cell>
          <cell r="N502">
            <v>0</v>
          </cell>
          <cell r="O502">
            <v>0</v>
          </cell>
          <cell r="P502">
            <v>0</v>
          </cell>
          <cell r="Q502">
            <v>0</v>
          </cell>
          <cell r="R502">
            <v>-9.4855000000000439E-2</v>
          </cell>
          <cell r="S502">
            <v>0.41770838999999471</v>
          </cell>
          <cell r="T502">
            <v>-0.16292243999999226</v>
          </cell>
          <cell r="U502">
            <v>-7.4563270000018111E-2</v>
          </cell>
          <cell r="V502">
            <v>-8.5367679999983903E-2</v>
          </cell>
          <cell r="W502">
            <v>0</v>
          </cell>
          <cell r="X502">
            <v>0</v>
          </cell>
          <cell r="Y502">
            <v>0</v>
          </cell>
          <cell r="Z502">
            <v>0</v>
          </cell>
          <cell r="AA502">
            <v>0</v>
          </cell>
          <cell r="AB502">
            <v>0</v>
          </cell>
          <cell r="AC502">
            <v>0</v>
          </cell>
          <cell r="AD502">
            <v>-0.17419999999999911</v>
          </cell>
          <cell r="AE502">
            <v>-0.1706999999999993</v>
          </cell>
          <cell r="AF502">
            <v>-0.10860000000000053</v>
          </cell>
          <cell r="AG502">
            <v>0.11709999999999898</v>
          </cell>
          <cell r="AH502">
            <v>0.53340000000000332</v>
          </cell>
          <cell r="AI502">
            <v>0.99660000000000004</v>
          </cell>
          <cell r="AJ502">
            <v>1.5162999999999878</v>
          </cell>
          <cell r="AK502">
            <v>1.0519000000000127</v>
          </cell>
          <cell r="AL502">
            <v>1.4957000000000022</v>
          </cell>
          <cell r="AM502">
            <v>2.1646999999999958</v>
          </cell>
          <cell r="AN502">
            <v>2.3863000000000043</v>
          </cell>
          <cell r="AO502">
            <v>2.7135000000000034</v>
          </cell>
          <cell r="AP502">
            <v>-0.17419999999999911</v>
          </cell>
          <cell r="AQ502">
            <v>3.4999999999998088E-3</v>
          </cell>
          <cell r="AR502">
            <v>6.2099999999998989E-2</v>
          </cell>
          <cell r="AS502">
            <v>0.22569999999999929</v>
          </cell>
          <cell r="AT502">
            <v>0.41630000000000433</v>
          </cell>
          <cell r="AU502">
            <v>0.46319999999999761</v>
          </cell>
          <cell r="AV502">
            <v>0.51969999999998717</v>
          </cell>
          <cell r="AW502">
            <v>-0.46439999999997505</v>
          </cell>
          <cell r="AX502">
            <v>0.44379999999999054</v>
          </cell>
          <cell r="AY502">
            <v>0.66899999999999182</v>
          </cell>
          <cell r="AZ502">
            <v>0.22160000000000912</v>
          </cell>
          <cell r="BA502">
            <v>0.32719999999999971</v>
          </cell>
          <cell r="BB502">
            <v>5.3530999999998885E-2</v>
          </cell>
          <cell r="BC502">
            <v>3.3445999999999781E-2</v>
          </cell>
          <cell r="BD502">
            <v>0.54513299999999931</v>
          </cell>
          <cell r="BE502">
            <v>0.60530000000000705</v>
          </cell>
          <cell r="BF502">
            <v>1.1227000000000009</v>
          </cell>
          <cell r="BG502">
            <v>1.5709999999999957</v>
          </cell>
          <cell r="BH502">
            <v>1.9732440000000022</v>
          </cell>
          <cell r="BI502">
            <v>1.957907999999996</v>
          </cell>
          <cell r="BJ502">
            <v>1.9335000000000058</v>
          </cell>
          <cell r="BK502">
            <v>2.5628100000000043</v>
          </cell>
          <cell r="BL502">
            <v>2.9289000000000081</v>
          </cell>
          <cell r="BM502">
            <v>3.0964383300000433</v>
          </cell>
          <cell r="BN502">
            <v>5.3530999999998885E-2</v>
          </cell>
          <cell r="BO502">
            <v>-2.0084999999998882E-2</v>
          </cell>
          <cell r="BP502">
            <v>0.51168699999999889</v>
          </cell>
          <cell r="BQ502">
            <v>6.0167000000007798E-2</v>
          </cell>
          <cell r="BR502">
            <v>0.51739999999999386</v>
          </cell>
          <cell r="BS502">
            <v>0.44829999999999476</v>
          </cell>
          <cell r="BT502">
            <v>0.40224400000000654</v>
          </cell>
          <cell r="BU502">
            <v>-1.5336000000005623E-2</v>
          </cell>
          <cell r="BV502">
            <v>-2.4407999999992103E-2</v>
          </cell>
          <cell r="BW502">
            <v>0.62931000000000237</v>
          </cell>
          <cell r="BX502">
            <v>0.36609000000000169</v>
          </cell>
          <cell r="BY502">
            <v>0.16753833000003315</v>
          </cell>
          <cell r="BZ502">
            <v>0.2589000000000008</v>
          </cell>
          <cell r="CA502">
            <v>0.3641999999999983</v>
          </cell>
          <cell r="CB502">
            <v>0.75870000000000237</v>
          </cell>
          <cell r="CC502">
            <v>0.88829999999999942</v>
          </cell>
          <cell r="CD502">
            <v>1.5991999999999997</v>
          </cell>
          <cell r="CE502">
            <v>2.0944890000000034</v>
          </cell>
          <cell r="CF502">
            <v>2.7333419999999995</v>
          </cell>
          <cell r="CG502">
            <v>2.7960989999999999</v>
          </cell>
          <cell r="CH502">
            <v>3.2044969999999946</v>
          </cell>
          <cell r="CI502">
            <v>4.090095000000006</v>
          </cell>
          <cell r="CJ502">
            <v>4.7900119999999964</v>
          </cell>
          <cell r="CK502">
            <v>4.6566280000000004</v>
          </cell>
          <cell r="CL502">
            <v>0.2589000000000008</v>
          </cell>
          <cell r="CM502">
            <v>0.10529999999999751</v>
          </cell>
          <cell r="CN502">
            <v>0.3945000000000034</v>
          </cell>
          <cell r="CO502">
            <v>0.12959999999999722</v>
          </cell>
          <cell r="CP502">
            <v>0.71090000000000131</v>
          </cell>
          <cell r="CQ502">
            <v>0.4952890000000037</v>
          </cell>
          <cell r="CR502">
            <v>0.63885299999999612</v>
          </cell>
          <cell r="CS502">
            <v>6.2757000000001173E-2</v>
          </cell>
          <cell r="CT502">
            <v>0.40839799999999271</v>
          </cell>
          <cell r="CU502">
            <v>0.88559800000000966</v>
          </cell>
          <cell r="CV502">
            <v>0.69991699999999224</v>
          </cell>
          <cell r="CW502">
            <v>-0.1333839999999954</v>
          </cell>
          <cell r="CX502">
            <v>-4.8211999999999366E-2</v>
          </cell>
          <cell r="CY502">
            <v>-0.26607600000000176</v>
          </cell>
          <cell r="CZ502">
            <v>0.48034099999999835</v>
          </cell>
          <cell r="DA502">
            <v>0.47361000000000431</v>
          </cell>
          <cell r="DB502">
            <v>1.2532520000000051</v>
          </cell>
          <cell r="DC502">
            <v>1.7884150000000041</v>
          </cell>
          <cell r="DD502">
            <v>2.2494080000000087</v>
          </cell>
          <cell r="DE502">
            <v>2.0811080000000084</v>
          </cell>
          <cell r="DF502">
            <v>2.8522080000000098</v>
          </cell>
          <cell r="DG502">
            <v>3.4490080000000027</v>
          </cell>
          <cell r="DH502">
            <v>3.8187079999999973</v>
          </cell>
          <cell r="DI502">
            <v>3.7295079999999992</v>
          </cell>
          <cell r="DJ502">
            <v>-4.8211999999999366E-2</v>
          </cell>
          <cell r="DK502">
            <v>-0.21786400000000239</v>
          </cell>
          <cell r="DL502">
            <v>0.74641700000000011</v>
          </cell>
          <cell r="DM502">
            <v>-6.7309999999942693E-3</v>
          </cell>
          <cell r="DN502">
            <v>0.77964200000000083</v>
          </cell>
          <cell r="DO502">
            <v>0.53516299999999895</v>
          </cell>
          <cell r="DP502">
            <v>0.4609930000000042</v>
          </cell>
          <cell r="DQ502">
            <v>-0.16829999999999945</v>
          </cell>
          <cell r="DR502">
            <v>0.7711000000000019</v>
          </cell>
          <cell r="DS502">
            <v>0.59679999999999112</v>
          </cell>
          <cell r="DT502">
            <v>0.3696999999999977</v>
          </cell>
          <cell r="DU502">
            <v>-8.9200000000001722E-2</v>
          </cell>
        </row>
        <row r="503">
          <cell r="A503" t="str">
            <v>CE-OPTLC1-270</v>
          </cell>
          <cell r="B503" t="str">
            <v>CE</v>
          </cell>
          <cell r="C503" t="str">
            <v>OPTLC1</v>
          </cell>
          <cell r="D503">
            <v>270</v>
          </cell>
          <cell r="E503" t="str">
            <v>RO%</v>
          </cell>
          <cell r="F503">
            <v>-1.2248564178512082E-2</v>
          </cell>
          <cell r="G503">
            <v>1.963090826294072E-2</v>
          </cell>
          <cell r="H503">
            <v>6.6008026697587756E-3</v>
          </cell>
          <cell r="I503">
            <v>2.5587108825277103E-3</v>
          </cell>
          <cell r="J503" t="e">
            <v>#DIV/0!</v>
          </cell>
          <cell r="K503" t="e">
            <v>#DIV/0!</v>
          </cell>
          <cell r="L503" t="e">
            <v>#DIV/0!</v>
          </cell>
          <cell r="M503" t="e">
            <v>#DIV/0!</v>
          </cell>
          <cell r="N503" t="e">
            <v>#DIV/0!</v>
          </cell>
          <cell r="O503" t="e">
            <v>#DIV/0!</v>
          </cell>
          <cell r="P503" t="e">
            <v>#DIV/0!</v>
          </cell>
          <cell r="Q503" t="e">
            <v>#DIV/0!</v>
          </cell>
          <cell r="R503">
            <v>-1.2248564178512082E-2</v>
          </cell>
          <cell r="S503">
            <v>4.8001402297693181E-2</v>
          </cell>
          <cell r="T503">
            <v>-2.0933549955410694E-2</v>
          </cell>
          <cell r="U503">
            <v>-8.1627875900476335E-3</v>
          </cell>
          <cell r="V503">
            <v>2.5587108825277103E-3</v>
          </cell>
          <cell r="W503" t="e">
            <v>#DIV/0!</v>
          </cell>
          <cell r="X503" t="e">
            <v>#DIV/0!</v>
          </cell>
          <cell r="Y503" t="e">
            <v>#DIV/0!</v>
          </cell>
          <cell r="Z503" t="e">
            <v>#DIV/0!</v>
          </cell>
          <cell r="AA503" t="e">
            <v>#DIV/0!</v>
          </cell>
          <cell r="AB503" t="e">
            <v>#DIV/0!</v>
          </cell>
          <cell r="AC503" t="e">
            <v>#DIV/0!</v>
          </cell>
          <cell r="AD503">
            <v>-2.1555937782287392E-2</v>
          </cell>
          <cell r="AE503">
            <v>-9.7789846354792848E-3</v>
          </cell>
          <cell r="AF503">
            <v>-4.039577443832783E-3</v>
          </cell>
          <cell r="AG503">
            <v>3.1692075357313667E-3</v>
          </cell>
          <cell r="AH503">
            <v>1.1185672943841029E-2</v>
          </cell>
          <cell r="AI503">
            <v>1.7052658596055953E-2</v>
          </cell>
          <cell r="AJ503">
            <v>2.1566474465282683E-2</v>
          </cell>
          <cell r="AK503">
            <v>1.377353475332963E-2</v>
          </cell>
          <cell r="AL503">
            <v>1.7005518806464327E-2</v>
          </cell>
          <cell r="AM503">
            <v>2.1516288547076469E-2</v>
          </cell>
          <cell r="AN503">
            <v>2.129784495761498E-2</v>
          </cell>
          <cell r="AO503">
            <v>2.2087228885065039E-2</v>
          </cell>
          <cell r="AP503">
            <v>-2.1555937782287392E-2</v>
          </cell>
          <cell r="AQ503">
            <v>3.7335324550640664E-4</v>
          </cell>
          <cell r="AR503">
            <v>6.5866231093951108E-3</v>
          </cell>
          <cell r="AS503">
            <v>2.2423574061379122E-2</v>
          </cell>
          <cell r="AT503">
            <v>3.8773552395056615E-2</v>
          </cell>
          <cell r="AU503">
            <v>4.3062334402454099E-2</v>
          </cell>
          <cell r="AV503">
            <v>4.3798511676511907E-2</v>
          </cell>
          <cell r="AW503">
            <v>-7.6597008032455435E-2</v>
          </cell>
          <cell r="AX503">
            <v>3.8315764027384888E-2</v>
          </cell>
          <cell r="AY503">
            <v>5.2869911567366999E-2</v>
          </cell>
          <cell r="AZ503">
            <v>1.9376218664475687E-2</v>
          </cell>
          <cell r="BA503">
            <v>3.0269390171699193E-2</v>
          </cell>
          <cell r="BB503">
            <v>6.4866404119962298E-3</v>
          </cell>
          <cell r="BC503">
            <v>1.8951829962771652E-3</v>
          </cell>
          <cell r="BD503">
            <v>1.8086575404277321E-2</v>
          </cell>
          <cell r="BE503">
            <v>1.5702134172440901E-2</v>
          </cell>
          <cell r="BF503">
            <v>2.2477511477004965E-2</v>
          </cell>
          <cell r="BG503">
            <v>2.5897596518413436E-2</v>
          </cell>
          <cell r="BH503">
            <v>2.7438981783394791E-2</v>
          </cell>
          <cell r="BI503">
            <v>2.4967486227418758E-2</v>
          </cell>
          <cell r="BJ503">
            <v>2.1931789695291679E-2</v>
          </cell>
          <cell r="BK503">
            <v>2.5737845400653065E-2</v>
          </cell>
          <cell r="BL503">
            <v>2.6138570388245613E-2</v>
          </cell>
          <cell r="BM503">
            <v>2.5372671145510683E-2</v>
          </cell>
          <cell r="BN503">
            <v>6.4866404119962298E-3</v>
          </cell>
          <cell r="BO503">
            <v>-2.1377482597865851E-3</v>
          </cell>
          <cell r="BP503">
            <v>4.0960191477950325E-2</v>
          </cell>
          <cell r="BQ503">
            <v>7.1553272206176669E-3</v>
          </cell>
          <cell r="BR503">
            <v>4.5390742885215475E-2</v>
          </cell>
          <cell r="BS503">
            <v>4.1841277544962779E-2</v>
          </cell>
          <cell r="BT503">
            <v>3.5749006856002491E-2</v>
          </cell>
          <cell r="BU503">
            <v>-2.3577834990216842E-3</v>
          </cell>
          <cell r="BV503">
            <v>-2.5055964788600663E-3</v>
          </cell>
          <cell r="BW503">
            <v>5.5135390584623169E-2</v>
          </cell>
          <cell r="BX503">
            <v>2.9336022181555569E-2</v>
          </cell>
          <cell r="BY503">
            <v>1.677811650492058E-2</v>
          </cell>
          <cell r="BZ503">
            <v>2.7556624659400626E-2</v>
          </cell>
          <cell r="CA503">
            <v>1.8576419882175833E-2</v>
          </cell>
          <cell r="CB503">
            <v>2.4971201000559603E-2</v>
          </cell>
          <cell r="CC503">
            <v>2.2062165484868414E-2</v>
          </cell>
          <cell r="CD503">
            <v>3.0423111824720867E-2</v>
          </cell>
          <cell r="CE503">
            <v>3.283063044154496E-2</v>
          </cell>
          <cell r="CF503">
            <v>3.6356762780696147E-2</v>
          </cell>
          <cell r="CG503">
            <v>3.3674410760226384E-2</v>
          </cell>
          <cell r="CH503">
            <v>3.3998636000395176E-2</v>
          </cell>
          <cell r="CI503">
            <v>3.838753137368698E-2</v>
          </cell>
          <cell r="CJ503">
            <v>4.0420683922671868E-2</v>
          </cell>
          <cell r="CK503">
            <v>3.6235654656631422E-2</v>
          </cell>
          <cell r="CL503">
            <v>2.7556624659400626E-2</v>
          </cell>
          <cell r="CM503">
            <v>1.0313115187604431E-2</v>
          </cell>
          <cell r="CN503">
            <v>3.6604036186499968E-2</v>
          </cell>
          <cell r="CO503">
            <v>1.311674510399243E-2</v>
          </cell>
          <cell r="CP503">
            <v>5.7788291144385481E-2</v>
          </cell>
          <cell r="CQ503">
            <v>4.4098225570149266E-2</v>
          </cell>
          <cell r="CR503">
            <v>5.6116917293529946E-2</v>
          </cell>
          <cell r="CS503">
            <v>7.9922518825863778E-3</v>
          </cell>
          <cell r="CT503">
            <v>3.639798305702957E-2</v>
          </cell>
          <cell r="CU503">
            <v>7.2036183459720349E-2</v>
          </cell>
          <cell r="CV503">
            <v>5.8538643640966087E-2</v>
          </cell>
          <cell r="CW503">
            <v>-1.3330965320640216E-2</v>
          </cell>
          <cell r="CX503">
            <v>-5.6501253734365072E-3</v>
          </cell>
          <cell r="CY503">
            <v>-1.5780415491158984E-2</v>
          </cell>
          <cell r="CZ503">
            <v>1.670398748535434E-2</v>
          </cell>
          <cell r="DA503">
            <v>1.2559956548135487E-2</v>
          </cell>
          <cell r="DB503">
            <v>2.5055358609433417E-2</v>
          </cell>
          <cell r="DC503">
            <v>2.9176374845601417E-2</v>
          </cell>
          <cell r="DD503">
            <v>3.1079135052537475E-2</v>
          </cell>
          <cell r="DE503">
            <v>2.6810908482035326E-2</v>
          </cell>
          <cell r="DF503">
            <v>3.2038141389081821E-2</v>
          </cell>
          <cell r="DG503">
            <v>3.4270614752890144E-2</v>
          </cell>
          <cell r="DH503">
            <v>3.4161707301348036E-2</v>
          </cell>
          <cell r="DI503">
            <v>3.0458740810506535E-2</v>
          </cell>
          <cell r="DJ503">
            <v>-5.6501253734365072E-3</v>
          </cell>
          <cell r="DK503">
            <v>-2.6159653084173493E-2</v>
          </cell>
          <cell r="DL503">
            <v>6.2750931805733795E-2</v>
          </cell>
          <cell r="DM503">
            <v>-7.5191035610951075E-4</v>
          </cell>
          <cell r="DN503">
            <v>6.3326902159764858E-2</v>
          </cell>
          <cell r="DO503">
            <v>4.7454622148812527E-2</v>
          </cell>
          <cell r="DP503">
            <v>4.1605468395338831E-2</v>
          </cell>
          <cell r="DQ503">
            <v>-3.2088314362523483E-2</v>
          </cell>
          <cell r="DR503">
            <v>6.7618404552908434E-2</v>
          </cell>
          <cell r="DS503">
            <v>5.138183383555673E-2</v>
          </cell>
          <cell r="DT503">
            <v>3.3178077520214469E-2</v>
          </cell>
          <cell r="DU503">
            <v>-8.366709500717712E-3</v>
          </cell>
        </row>
        <row r="504">
          <cell r="A504" t="str">
            <v>CE-TRASPO-100</v>
          </cell>
          <cell r="B504" t="str">
            <v>CE</v>
          </cell>
          <cell r="C504" t="str">
            <v>TRASPO</v>
          </cell>
          <cell r="D504">
            <v>100</v>
          </cell>
          <cell r="E504" t="str">
            <v>Valore della Produzione</v>
          </cell>
          <cell r="F504">
            <v>10.799644000000001</v>
          </cell>
          <cell r="G504">
            <v>27.488410589999994</v>
          </cell>
          <cell r="H504">
            <v>38.986149540000014</v>
          </cell>
          <cell r="I504">
            <v>53.740975679999984</v>
          </cell>
          <cell r="R504">
            <v>10.799644000000001</v>
          </cell>
          <cell r="S504">
            <v>16.688766589999993</v>
          </cell>
          <cell r="T504">
            <v>11.49773895000002</v>
          </cell>
          <cell r="U504">
            <v>14.75482613999997</v>
          </cell>
          <cell r="V504">
            <v>-53.740975679999984</v>
          </cell>
          <cell r="W504">
            <v>0</v>
          </cell>
          <cell r="X504">
            <v>0</v>
          </cell>
          <cell r="Y504">
            <v>0</v>
          </cell>
          <cell r="Z504">
            <v>0</v>
          </cell>
          <cell r="AA504">
            <v>0</v>
          </cell>
          <cell r="AB504">
            <v>0</v>
          </cell>
          <cell r="AC504">
            <v>0</v>
          </cell>
          <cell r="AD504">
            <v>10.4185</v>
          </cell>
          <cell r="AE504">
            <v>22.985599999999998</v>
          </cell>
          <cell r="AF504">
            <v>36.233699999999999</v>
          </cell>
          <cell r="AG504">
            <v>50.230699999999999</v>
          </cell>
          <cell r="AH504">
            <v>63.291800000000002</v>
          </cell>
          <cell r="AI504">
            <v>76.284800000000004</v>
          </cell>
          <cell r="AJ504">
            <v>88.155299999999997</v>
          </cell>
          <cell r="AK504">
            <v>93.456100000000006</v>
          </cell>
          <cell r="AL504">
            <v>106.86710000000001</v>
          </cell>
          <cell r="AM504">
            <v>119.85860000000001</v>
          </cell>
          <cell r="AN504">
            <v>131.25910000000002</v>
          </cell>
          <cell r="AO504">
            <v>141.62629999999999</v>
          </cell>
          <cell r="AP504">
            <v>10.4185</v>
          </cell>
          <cell r="AQ504">
            <v>12.567099999999998</v>
          </cell>
          <cell r="AR504">
            <v>13.248100000000001</v>
          </cell>
          <cell r="AS504">
            <v>13.997</v>
          </cell>
          <cell r="AT504">
            <v>13.061100000000003</v>
          </cell>
          <cell r="AU504">
            <v>12.993000000000002</v>
          </cell>
          <cell r="AV504">
            <v>11.870499999999993</v>
          </cell>
          <cell r="AW504">
            <v>5.3008000000000095</v>
          </cell>
          <cell r="AX504">
            <v>13.411000000000001</v>
          </cell>
          <cell r="AY504">
            <v>12.991500000000002</v>
          </cell>
          <cell r="AZ504">
            <v>11.400500000000008</v>
          </cell>
          <cell r="BA504">
            <v>10.367199999999968</v>
          </cell>
          <cell r="BB504">
            <v>16.545100000000001</v>
          </cell>
          <cell r="BC504">
            <v>29.61</v>
          </cell>
          <cell r="BD504">
            <v>41.390999999999998</v>
          </cell>
          <cell r="BE504">
            <v>52.703200000000002</v>
          </cell>
          <cell r="BF504">
            <v>64.688199999999995</v>
          </cell>
          <cell r="BG504">
            <v>78.697299999999998</v>
          </cell>
          <cell r="BH504">
            <v>90.454274999999996</v>
          </cell>
          <cell r="BI504">
            <v>99.260371000000006</v>
          </cell>
          <cell r="BJ504">
            <v>111.3335</v>
          </cell>
          <cell r="BK504">
            <v>124.771173</v>
          </cell>
          <cell r="BL504">
            <v>138.7003</v>
          </cell>
          <cell r="BM504">
            <v>153.77085873999994</v>
          </cell>
          <cell r="BN504">
            <v>16.545100000000001</v>
          </cell>
          <cell r="BO504">
            <v>13.064899999999998</v>
          </cell>
          <cell r="BP504">
            <v>11.780999999999999</v>
          </cell>
          <cell r="BQ504">
            <v>11.312200000000004</v>
          </cell>
          <cell r="BR504">
            <v>11.984999999999992</v>
          </cell>
          <cell r="BS504">
            <v>14.009100000000004</v>
          </cell>
          <cell r="BT504">
            <v>11.756974999999997</v>
          </cell>
          <cell r="BU504">
            <v>8.8060960000000108</v>
          </cell>
          <cell r="BV504">
            <v>12.073128999999994</v>
          </cell>
          <cell r="BW504">
            <v>13.437673000000004</v>
          </cell>
          <cell r="BX504">
            <v>13.929126999999994</v>
          </cell>
          <cell r="BY504">
            <v>15.070558739999939</v>
          </cell>
          <cell r="BZ504">
            <v>15.9672</v>
          </cell>
          <cell r="CA504">
            <v>24.942599999999999</v>
          </cell>
          <cell r="CB504">
            <v>34.363900000000001</v>
          </cell>
          <cell r="CC504">
            <v>43.842300000000002</v>
          </cell>
          <cell r="CD504">
            <v>56.353999999999999</v>
          </cell>
          <cell r="CE504">
            <v>69.370706999999996</v>
          </cell>
          <cell r="CF504">
            <v>81.100211000000002</v>
          </cell>
          <cell r="CG504">
            <v>87.955916000000002</v>
          </cell>
          <cell r="CH504">
            <v>99.669640999999999</v>
          </cell>
          <cell r="CI504">
            <v>113.609041</v>
          </cell>
          <cell r="CJ504">
            <v>127.04585899999999</v>
          </cell>
          <cell r="CK504">
            <v>139.00213500000001</v>
          </cell>
          <cell r="CL504">
            <v>15.9672</v>
          </cell>
          <cell r="CM504">
            <v>8.9753999999999987</v>
          </cell>
          <cell r="CN504">
            <v>9.4213000000000022</v>
          </cell>
          <cell r="CO504">
            <v>9.4784000000000006</v>
          </cell>
          <cell r="CP504">
            <v>12.511699999999998</v>
          </cell>
          <cell r="CQ504">
            <v>13.016706999999997</v>
          </cell>
          <cell r="CR504">
            <v>11.729504000000006</v>
          </cell>
          <cell r="CS504">
            <v>6.8557050000000004</v>
          </cell>
          <cell r="CT504">
            <v>11.713724999999997</v>
          </cell>
          <cell r="CU504">
            <v>13.939400000000006</v>
          </cell>
          <cell r="CV504">
            <v>13.436817999999988</v>
          </cell>
          <cell r="CW504">
            <v>11.956276000000017</v>
          </cell>
          <cell r="CX504">
            <v>8.726896</v>
          </cell>
          <cell r="CY504">
            <v>18.695553</v>
          </cell>
          <cell r="CZ504">
            <v>28.703572999999999</v>
          </cell>
          <cell r="DA504">
            <v>38.039786999999997</v>
          </cell>
          <cell r="DB504">
            <v>53.619014999999997</v>
          </cell>
          <cell r="DC504">
            <v>64.839864000000006</v>
          </cell>
          <cell r="DD504">
            <v>78.805143999999999</v>
          </cell>
          <cell r="DE504">
            <v>88.203044000000006</v>
          </cell>
          <cell r="DF504">
            <v>101.09604400000001</v>
          </cell>
          <cell r="DG504">
            <v>117.119544</v>
          </cell>
          <cell r="DH504">
            <v>130.73164400000002</v>
          </cell>
          <cell r="DI504">
            <v>144.25454400000001</v>
          </cell>
          <cell r="DJ504">
            <v>8.726896</v>
          </cell>
          <cell r="DK504">
            <v>9.9686570000000003</v>
          </cell>
          <cell r="DL504">
            <v>10.008019999999998</v>
          </cell>
          <cell r="DM504">
            <v>9.3362139999999982</v>
          </cell>
          <cell r="DN504">
            <v>15.579228000000001</v>
          </cell>
          <cell r="DO504">
            <v>11.220849000000008</v>
          </cell>
          <cell r="DP504">
            <v>13.965279999999993</v>
          </cell>
          <cell r="DQ504">
            <v>9.397900000000007</v>
          </cell>
          <cell r="DR504">
            <v>12.893000000000001</v>
          </cell>
          <cell r="DS504">
            <v>16.023499999999999</v>
          </cell>
          <cell r="DT504">
            <v>13.612100000000012</v>
          </cell>
          <cell r="DU504">
            <v>13.522899999999993</v>
          </cell>
        </row>
        <row r="505">
          <cell r="A505" t="str">
            <v>CE-TRASPO-110</v>
          </cell>
          <cell r="B505" t="str">
            <v>CE</v>
          </cell>
          <cell r="C505" t="str">
            <v>TRASPO</v>
          </cell>
          <cell r="D505">
            <v>110</v>
          </cell>
          <cell r="E505" t="str">
            <v>Costi Diretti</v>
          </cell>
          <cell r="F505">
            <v>-7.9826810000000004</v>
          </cell>
          <cell r="G505">
            <v>-20.55457771</v>
          </cell>
          <cell r="H505">
            <v>-28.38368190000001</v>
          </cell>
          <cell r="I505">
            <v>-37.916350210000004</v>
          </cell>
          <cell r="R505">
            <v>-7.9826810000000004</v>
          </cell>
          <cell r="S505">
            <v>-12.571896710000001</v>
          </cell>
          <cell r="T505">
            <v>-7.8291041900000096</v>
          </cell>
          <cell r="U505">
            <v>-9.5326683099999947</v>
          </cell>
          <cell r="V505">
            <v>37.916350210000004</v>
          </cell>
          <cell r="W505">
            <v>0</v>
          </cell>
          <cell r="X505">
            <v>0</v>
          </cell>
          <cell r="Y505">
            <v>0</v>
          </cell>
          <cell r="Z505">
            <v>0</v>
          </cell>
          <cell r="AA505">
            <v>0</v>
          </cell>
          <cell r="AB505">
            <v>0</v>
          </cell>
          <cell r="AC505">
            <v>0</v>
          </cell>
          <cell r="AD505">
            <v>-7.7469999999999999</v>
          </cell>
          <cell r="AE505">
            <v>-16.9925</v>
          </cell>
          <cell r="AF505">
            <v>-26.722000000000001</v>
          </cell>
          <cell r="AG505">
            <v>-37.081800000000001</v>
          </cell>
          <cell r="AH505">
            <v>-46.744199999999999</v>
          </cell>
          <cell r="AI505">
            <v>-56.4559</v>
          </cell>
          <cell r="AJ505">
            <v>-65.263999999999996</v>
          </cell>
          <cell r="AK505">
            <v>-69.4816</v>
          </cell>
          <cell r="AL505">
            <v>-79.55680000000001</v>
          </cell>
          <cell r="AM505">
            <v>-89.210999999999999</v>
          </cell>
          <cell r="AN505">
            <v>-97.7941</v>
          </cell>
          <cell r="AO505">
            <v>-105.57520000000001</v>
          </cell>
          <cell r="AP505">
            <v>-7.7469999999999999</v>
          </cell>
          <cell r="AQ505">
            <v>-9.2454999999999998</v>
          </cell>
          <cell r="AR505">
            <v>-9.7295000000000016</v>
          </cell>
          <cell r="AS505">
            <v>-10.3598</v>
          </cell>
          <cell r="AT505">
            <v>-9.6623999999999981</v>
          </cell>
          <cell r="AU505">
            <v>-9.7117000000000004</v>
          </cell>
          <cell r="AV505">
            <v>-8.808099999999996</v>
          </cell>
          <cell r="AW505">
            <v>-4.2176000000000045</v>
          </cell>
          <cell r="AX505">
            <v>-10.075200000000009</v>
          </cell>
          <cell r="AY505">
            <v>-9.6541999999999888</v>
          </cell>
          <cell r="AZ505">
            <v>-8.5831000000000017</v>
          </cell>
          <cell r="BA505">
            <v>-7.7811000000000092</v>
          </cell>
          <cell r="BB505">
            <v>-12.471699999999998</v>
          </cell>
          <cell r="BC505">
            <v>-22.154399999999999</v>
          </cell>
          <cell r="BD505">
            <v>-31.278399999999998</v>
          </cell>
          <cell r="BE505">
            <v>-39.781800000000004</v>
          </cell>
          <cell r="BF505">
            <v>-48.920699999999997</v>
          </cell>
          <cell r="BG505">
            <v>-58.676000000000002</v>
          </cell>
          <cell r="BH505">
            <v>-67.713329000000002</v>
          </cell>
          <cell r="BI505">
            <v>-73.562431000000004</v>
          </cell>
          <cell r="BJ505">
            <v>-82.576400000000007</v>
          </cell>
          <cell r="BK505">
            <v>-92.033524</v>
          </cell>
          <cell r="BL505">
            <v>-103.27809999999999</v>
          </cell>
          <cell r="BM505">
            <v>-114.42475234999999</v>
          </cell>
          <cell r="BN505">
            <v>-12.471699999999998</v>
          </cell>
          <cell r="BO505">
            <v>-9.6827000000000005</v>
          </cell>
          <cell r="BP505">
            <v>-9.1239999999999988</v>
          </cell>
          <cell r="BQ505">
            <v>-8.5034000000000063</v>
          </cell>
          <cell r="BR505">
            <v>-9.1388999999999925</v>
          </cell>
          <cell r="BS505">
            <v>-9.7553000000000054</v>
          </cell>
          <cell r="BT505">
            <v>-9.0373289999999997</v>
          </cell>
          <cell r="BU505">
            <v>-5.849102000000002</v>
          </cell>
          <cell r="BV505">
            <v>-9.013969000000003</v>
          </cell>
          <cell r="BW505">
            <v>-9.4571239999999932</v>
          </cell>
          <cell r="BX505">
            <v>-11.244575999999995</v>
          </cell>
          <cell r="BY505">
            <v>-11.146652349999997</v>
          </cell>
          <cell r="BZ505">
            <v>-11.439400000000001</v>
          </cell>
          <cell r="CA505">
            <v>-17.590699999999998</v>
          </cell>
          <cell r="CB505">
            <v>-24.641891407000003</v>
          </cell>
          <cell r="CC505">
            <v>-31.627299999999998</v>
          </cell>
          <cell r="CD505">
            <v>-41.100899999999996</v>
          </cell>
          <cell r="CE505">
            <v>-50.711713000000003</v>
          </cell>
          <cell r="CF505">
            <v>-59.717292999999998</v>
          </cell>
          <cell r="CG505">
            <v>-65.346458999999996</v>
          </cell>
          <cell r="CH505">
            <v>-74.564079000000007</v>
          </cell>
          <cell r="CI505">
            <v>-85.313012000000001</v>
          </cell>
          <cell r="CJ505">
            <v>-95.744572000000005</v>
          </cell>
          <cell r="CK505">
            <v>-105.456596</v>
          </cell>
          <cell r="CL505">
            <v>-11.439400000000001</v>
          </cell>
          <cell r="CM505">
            <v>-6.1512999999999973</v>
          </cell>
          <cell r="CN505">
            <v>-7.0511914070000046</v>
          </cell>
          <cell r="CO505">
            <v>-6.9854085929999954</v>
          </cell>
          <cell r="CP505">
            <v>-9.4735999999999976</v>
          </cell>
          <cell r="CQ505">
            <v>-9.6108130000000074</v>
          </cell>
          <cell r="CR505">
            <v>-9.0055799999999948</v>
          </cell>
          <cell r="CS505">
            <v>-5.6291659999999979</v>
          </cell>
          <cell r="CT505">
            <v>-9.2176200000000108</v>
          </cell>
          <cell r="CU505">
            <v>-10.748932999999994</v>
          </cell>
          <cell r="CV505">
            <v>-10.431560000000005</v>
          </cell>
          <cell r="CW505">
            <v>-9.7120239999999995</v>
          </cell>
          <cell r="CX505">
            <v>-7.0887309999999992</v>
          </cell>
          <cell r="CY505">
            <v>-15.193676</v>
          </cell>
          <cell r="CZ505">
            <v>-23.164252000000001</v>
          </cell>
          <cell r="DA505">
            <v>-30.479327999999999</v>
          </cell>
          <cell r="DB505">
            <v>-39.049599999999998</v>
          </cell>
          <cell r="DC505">
            <v>-46.975131000000005</v>
          </cell>
          <cell r="DD505">
            <v>-57.46168500000001</v>
          </cell>
          <cell r="DE505">
            <v>-63.124385000000011</v>
          </cell>
          <cell r="DF505">
            <v>-73.296385000000015</v>
          </cell>
          <cell r="DG505">
            <v>-83.506185000000016</v>
          </cell>
          <cell r="DH505">
            <v>-93.014885000000021</v>
          </cell>
          <cell r="DI505">
            <v>-101.87208500000003</v>
          </cell>
          <cell r="DJ505">
            <v>-7.0887309999999992</v>
          </cell>
          <cell r="DK505">
            <v>-8.1049450000000007</v>
          </cell>
          <cell r="DL505">
            <v>-7.9705760000000012</v>
          </cell>
          <cell r="DM505">
            <v>-7.3150759999999977</v>
          </cell>
          <cell r="DN505">
            <v>-8.5702719999999992</v>
          </cell>
          <cell r="DO505">
            <v>-7.9255310000000065</v>
          </cell>
          <cell r="DP505">
            <v>-10.486554000000005</v>
          </cell>
          <cell r="DQ505">
            <v>-5.662700000000001</v>
          </cell>
          <cell r="DR505">
            <v>-10.172000000000004</v>
          </cell>
          <cell r="DS505">
            <v>-10.209800000000001</v>
          </cell>
          <cell r="DT505">
            <v>-9.5087000000000046</v>
          </cell>
          <cell r="DU505">
            <v>-8.857200000000006</v>
          </cell>
        </row>
        <row r="506">
          <cell r="A506" t="str">
            <v>CE-TRASPO-120</v>
          </cell>
          <cell r="B506" t="str">
            <v>CE</v>
          </cell>
          <cell r="C506" t="str">
            <v>TRASPO</v>
          </cell>
          <cell r="D506">
            <v>120</v>
          </cell>
          <cell r="E506" t="str">
            <v>Margine Diretto</v>
          </cell>
          <cell r="F506">
            <v>2.8169630000000003</v>
          </cell>
          <cell r="G506">
            <v>6.9338328799999935</v>
          </cell>
          <cell r="H506">
            <v>10.602467640000004</v>
          </cell>
          <cell r="I506">
            <v>15.82462546999998</v>
          </cell>
          <cell r="J506">
            <v>0</v>
          </cell>
          <cell r="K506">
            <v>0</v>
          </cell>
          <cell r="L506">
            <v>0</v>
          </cell>
          <cell r="M506">
            <v>0</v>
          </cell>
          <cell r="N506">
            <v>0</v>
          </cell>
          <cell r="O506">
            <v>0</v>
          </cell>
          <cell r="P506">
            <v>0</v>
          </cell>
          <cell r="Q506">
            <v>0</v>
          </cell>
          <cell r="R506">
            <v>2.8169630000000003</v>
          </cell>
          <cell r="S506">
            <v>4.1168698799999923</v>
          </cell>
          <cell r="T506">
            <v>3.6686347600000104</v>
          </cell>
          <cell r="U506">
            <v>5.2221578299999756</v>
          </cell>
          <cell r="V506">
            <v>-15.82462546999998</v>
          </cell>
          <cell r="W506">
            <v>0</v>
          </cell>
          <cell r="X506">
            <v>0</v>
          </cell>
          <cell r="Y506">
            <v>0</v>
          </cell>
          <cell r="Z506">
            <v>0</v>
          </cell>
          <cell r="AA506">
            <v>0</v>
          </cell>
          <cell r="AB506">
            <v>0</v>
          </cell>
          <cell r="AC506">
            <v>0</v>
          </cell>
          <cell r="AD506">
            <v>2.6715</v>
          </cell>
          <cell r="AE506">
            <v>5.9930999999999983</v>
          </cell>
          <cell r="AF506">
            <v>9.5116999999999976</v>
          </cell>
          <cell r="AG506">
            <v>13.148899999999998</v>
          </cell>
          <cell r="AH506">
            <v>16.547600000000003</v>
          </cell>
          <cell r="AI506">
            <v>19.828900000000004</v>
          </cell>
          <cell r="AJ506">
            <v>22.891300000000001</v>
          </cell>
          <cell r="AK506">
            <v>23.974500000000006</v>
          </cell>
          <cell r="AL506">
            <v>27.310299999999998</v>
          </cell>
          <cell r="AM506">
            <v>30.647600000000011</v>
          </cell>
          <cell r="AN506">
            <v>33.465000000000018</v>
          </cell>
          <cell r="AO506">
            <v>36.051099999999977</v>
          </cell>
          <cell r="AP506">
            <v>2.6715</v>
          </cell>
          <cell r="AQ506">
            <v>3.3215999999999983</v>
          </cell>
          <cell r="AR506">
            <v>3.5185999999999993</v>
          </cell>
          <cell r="AS506">
            <v>3.6372</v>
          </cell>
          <cell r="AT506">
            <v>3.3987000000000052</v>
          </cell>
          <cell r="AU506">
            <v>3.2813000000000017</v>
          </cell>
          <cell r="AV506">
            <v>3.0623999999999967</v>
          </cell>
          <cell r="AW506">
            <v>1.083200000000005</v>
          </cell>
          <cell r="AX506">
            <v>3.3357999999999919</v>
          </cell>
          <cell r="AY506">
            <v>3.3373000000000133</v>
          </cell>
          <cell r="AZ506">
            <v>2.8174000000000063</v>
          </cell>
          <cell r="BA506">
            <v>2.5860999999999592</v>
          </cell>
          <cell r="BB506">
            <v>4.073400000000003</v>
          </cell>
          <cell r="BC506">
            <v>7.4556000000000004</v>
          </cell>
          <cell r="BD506">
            <v>10.1126</v>
          </cell>
          <cell r="BE506">
            <v>12.921399999999998</v>
          </cell>
          <cell r="BF506">
            <v>15.767499999999998</v>
          </cell>
          <cell r="BG506">
            <v>20.021299999999997</v>
          </cell>
          <cell r="BH506">
            <v>22.740945999999994</v>
          </cell>
          <cell r="BI506">
            <v>25.697940000000003</v>
          </cell>
          <cell r="BJ506">
            <v>28.757099999999994</v>
          </cell>
          <cell r="BK506">
            <v>32.737649000000005</v>
          </cell>
          <cell r="BL506">
            <v>35.422200000000004</v>
          </cell>
          <cell r="BM506">
            <v>39.346106389999946</v>
          </cell>
          <cell r="BN506">
            <v>4.073400000000003</v>
          </cell>
          <cell r="BO506">
            <v>3.3821999999999974</v>
          </cell>
          <cell r="BP506">
            <v>2.657</v>
          </cell>
          <cell r="BQ506">
            <v>2.808799999999998</v>
          </cell>
          <cell r="BR506">
            <v>2.8460999999999999</v>
          </cell>
          <cell r="BS506">
            <v>4.2537999999999982</v>
          </cell>
          <cell r="BT506">
            <v>2.7196459999999973</v>
          </cell>
          <cell r="BU506">
            <v>2.9569940000000088</v>
          </cell>
          <cell r="BV506">
            <v>3.0591599999999914</v>
          </cell>
          <cell r="BW506">
            <v>3.9805490000000106</v>
          </cell>
          <cell r="BX506">
            <v>2.684550999999999</v>
          </cell>
          <cell r="BY506">
            <v>3.9239063899999422</v>
          </cell>
          <cell r="BZ506">
            <v>4.5277999999999992</v>
          </cell>
          <cell r="CA506">
            <v>7.3519000000000005</v>
          </cell>
          <cell r="CB506">
            <v>9.7220085929999982</v>
          </cell>
          <cell r="CC506">
            <v>12.215000000000003</v>
          </cell>
          <cell r="CD506">
            <v>15.253100000000003</v>
          </cell>
          <cell r="CE506">
            <v>18.658993999999993</v>
          </cell>
          <cell r="CF506">
            <v>21.382918000000004</v>
          </cell>
          <cell r="CG506">
            <v>22.609457000000006</v>
          </cell>
          <cell r="CH506">
            <v>25.105561999999992</v>
          </cell>
          <cell r="CI506">
            <v>28.296029000000004</v>
          </cell>
          <cell r="CJ506">
            <v>31.301286999999988</v>
          </cell>
          <cell r="CK506">
            <v>33.545539000000005</v>
          </cell>
          <cell r="CL506">
            <v>4.5277999999999992</v>
          </cell>
          <cell r="CM506">
            <v>2.8241000000000014</v>
          </cell>
          <cell r="CN506">
            <v>2.3701085929999977</v>
          </cell>
          <cell r="CO506">
            <v>2.4929914070000052</v>
          </cell>
          <cell r="CP506">
            <v>3.0381</v>
          </cell>
          <cell r="CQ506">
            <v>3.4058939999999893</v>
          </cell>
          <cell r="CR506">
            <v>2.7239240000000109</v>
          </cell>
          <cell r="CS506">
            <v>1.2265390000000025</v>
          </cell>
          <cell r="CT506">
            <v>2.4961049999999858</v>
          </cell>
          <cell r="CU506">
            <v>3.1904670000000124</v>
          </cell>
          <cell r="CV506">
            <v>3.0052579999999836</v>
          </cell>
          <cell r="CW506">
            <v>2.2442520000000172</v>
          </cell>
          <cell r="CX506">
            <v>1.6381650000000008</v>
          </cell>
          <cell r="CY506">
            <v>3.5018770000000004</v>
          </cell>
          <cell r="CZ506">
            <v>5.5393209999999975</v>
          </cell>
          <cell r="DA506">
            <v>7.560458999999998</v>
          </cell>
          <cell r="DB506">
            <v>14.569414999999999</v>
          </cell>
          <cell r="DC506">
            <v>17.864733000000001</v>
          </cell>
          <cell r="DD506">
            <v>21.343458999999989</v>
          </cell>
          <cell r="DE506">
            <v>25.078658999999995</v>
          </cell>
          <cell r="DF506">
            <v>27.799658999999991</v>
          </cell>
          <cell r="DG506">
            <v>33.613358999999988</v>
          </cell>
          <cell r="DH506">
            <v>37.716758999999996</v>
          </cell>
          <cell r="DI506">
            <v>42.382458999999983</v>
          </cell>
          <cell r="DJ506">
            <v>1.6381650000000008</v>
          </cell>
          <cell r="DK506">
            <v>1.8637119999999996</v>
          </cell>
          <cell r="DL506">
            <v>2.0374439999999971</v>
          </cell>
          <cell r="DM506">
            <v>2.0211380000000005</v>
          </cell>
          <cell r="DN506">
            <v>7.0089560000000013</v>
          </cell>
          <cell r="DO506">
            <v>3.2953180000000017</v>
          </cell>
          <cell r="DP506">
            <v>3.4787259999999876</v>
          </cell>
          <cell r="DQ506">
            <v>3.7352000000000061</v>
          </cell>
          <cell r="DR506">
            <v>2.7209999999999965</v>
          </cell>
          <cell r="DS506">
            <v>5.8136999999999972</v>
          </cell>
          <cell r="DT506">
            <v>4.1034000000000077</v>
          </cell>
          <cell r="DU506">
            <v>4.6656999999999869</v>
          </cell>
        </row>
        <row r="507">
          <cell r="A507" t="str">
            <v>CE-TRASPO-130</v>
          </cell>
          <cell r="B507" t="str">
            <v>CE</v>
          </cell>
          <cell r="C507" t="str">
            <v>TRASPO</v>
          </cell>
          <cell r="D507">
            <v>130</v>
          </cell>
          <cell r="E507" t="str">
            <v>MD %</v>
          </cell>
          <cell r="F507">
            <v>0.26083850541740083</v>
          </cell>
          <cell r="G507">
            <v>0.25224568213203463</v>
          </cell>
          <cell r="H507">
            <v>0.27195472661699538</v>
          </cell>
          <cell r="I507">
            <v>0.29446107499475871</v>
          </cell>
          <cell r="J507" t="e">
            <v>#DIV/0!</v>
          </cell>
          <cell r="K507" t="e">
            <v>#DIV/0!</v>
          </cell>
          <cell r="L507" t="e">
            <v>#DIV/0!</v>
          </cell>
          <cell r="M507" t="e">
            <v>#DIV/0!</v>
          </cell>
          <cell r="N507" t="e">
            <v>#DIV/0!</v>
          </cell>
          <cell r="O507" t="e">
            <v>#DIV/0!</v>
          </cell>
          <cell r="P507" t="e">
            <v>#DIV/0!</v>
          </cell>
          <cell r="Q507" t="e">
            <v>#DIV/0!</v>
          </cell>
          <cell r="R507">
            <v>0.26083850541740083</v>
          </cell>
          <cell r="S507">
            <v>0.24668508950606602</v>
          </cell>
          <cell r="T507">
            <v>0.31907445246006427</v>
          </cell>
          <cell r="U507">
            <v>0.3539287945821899</v>
          </cell>
          <cell r="V507">
            <v>0.29446107499475871</v>
          </cell>
          <cell r="W507" t="e">
            <v>#DIV/0!</v>
          </cell>
          <cell r="X507" t="e">
            <v>#DIV/0!</v>
          </cell>
          <cell r="Y507" t="e">
            <v>#DIV/0!</v>
          </cell>
          <cell r="Z507" t="e">
            <v>#DIV/0!</v>
          </cell>
          <cell r="AA507" t="e">
            <v>#DIV/0!</v>
          </cell>
          <cell r="AB507" t="e">
            <v>#DIV/0!</v>
          </cell>
          <cell r="AC507" t="e">
            <v>#DIV/0!</v>
          </cell>
          <cell r="AD507">
            <v>0.25641887027883092</v>
          </cell>
          <cell r="AE507">
            <v>0.26073280662675757</v>
          </cell>
          <cell r="AF507">
            <v>0.26250976301067785</v>
          </cell>
          <cell r="AG507">
            <v>0.26177019233257742</v>
          </cell>
          <cell r="AH507">
            <v>0.26144935046878115</v>
          </cell>
          <cell r="AI507">
            <v>0.25993251604513617</v>
          </cell>
          <cell r="AJ507">
            <v>0.25967015029158769</v>
          </cell>
          <cell r="AK507">
            <v>0.25653221138053056</v>
          </cell>
          <cell r="AL507">
            <v>0.25555386082339648</v>
          </cell>
          <cell r="AM507">
            <v>0.25569796410103246</v>
          </cell>
          <cell r="AN507">
            <v>0.25495375177797208</v>
          </cell>
          <cell r="AO507">
            <v>0.25455088496981126</v>
          </cell>
          <cell r="AP507">
            <v>0.25641887027883092</v>
          </cell>
          <cell r="AQ507">
            <v>0.26430918827732719</v>
          </cell>
          <cell r="AR507">
            <v>0.26559280198669993</v>
          </cell>
          <cell r="AS507">
            <v>0.25985568336072018</v>
          </cell>
          <cell r="AT507">
            <v>0.26021544892849791</v>
          </cell>
          <cell r="AU507">
            <v>0.25254367736473493</v>
          </cell>
          <cell r="AV507">
            <v>0.25798407817699326</v>
          </cell>
          <cell r="AW507">
            <v>0.20434651373377663</v>
          </cell>
          <cell r="AX507">
            <v>0.24873611214674457</v>
          </cell>
          <cell r="AY507">
            <v>0.2568833468036803</v>
          </cell>
          <cell r="AZ507">
            <v>0.24712951186351514</v>
          </cell>
          <cell r="BA507">
            <v>0.24945018905779451</v>
          </cell>
          <cell r="BB507">
            <v>0.24619978120410288</v>
          </cell>
          <cell r="BC507">
            <v>0.25179331306990882</v>
          </cell>
          <cell r="BD507">
            <v>0.24431881326858498</v>
          </cell>
          <cell r="BE507">
            <v>0.24517296862429602</v>
          </cell>
          <cell r="BF507">
            <v>0.2437461546309837</v>
          </cell>
          <cell r="BG507">
            <v>0.25440898226495695</v>
          </cell>
          <cell r="BH507">
            <v>0.25140819491394956</v>
          </cell>
          <cell r="BI507">
            <v>0.25889425700413715</v>
          </cell>
          <cell r="BJ507">
            <v>0.25829691871718752</v>
          </cell>
          <cell r="BK507">
            <v>0.26238151179359359</v>
          </cell>
          <cell r="BL507">
            <v>0.25538661416017128</v>
          </cell>
          <cell r="BM507">
            <v>0.25587492137588591</v>
          </cell>
          <cell r="BN507">
            <v>0.24619978120410288</v>
          </cell>
          <cell r="BO507">
            <v>0.25887683793982336</v>
          </cell>
          <cell r="BP507">
            <v>0.22553263729734321</v>
          </cell>
          <cell r="BQ507">
            <v>0.24829829741341181</v>
          </cell>
          <cell r="BR507">
            <v>0.23747183979974984</v>
          </cell>
          <cell r="BS507">
            <v>0.30364548757593257</v>
          </cell>
          <cell r="BT507">
            <v>0.23132191741498115</v>
          </cell>
          <cell r="BU507">
            <v>0.33578943495505897</v>
          </cell>
          <cell r="BV507">
            <v>0.25338584554178067</v>
          </cell>
          <cell r="BW507">
            <v>0.29622308862553876</v>
          </cell>
          <cell r="BX507">
            <v>0.19272930744331646</v>
          </cell>
          <cell r="BY507">
            <v>0.26036900540291169</v>
          </cell>
          <cell r="BZ507">
            <v>0.28356881607294948</v>
          </cell>
          <cell r="CA507">
            <v>0.29475275231932518</v>
          </cell>
          <cell r="CB507">
            <v>0.28291342347638065</v>
          </cell>
          <cell r="CC507">
            <v>0.27861220784493523</v>
          </cell>
          <cell r="CD507">
            <v>0.27066579124818119</v>
          </cell>
          <cell r="CE507">
            <v>0.2689751165430676</v>
          </cell>
          <cell r="CF507">
            <v>0.26366044842965947</v>
          </cell>
          <cell r="CG507">
            <v>0.25705442030755504</v>
          </cell>
          <cell r="CH507">
            <v>0.25188775386479012</v>
          </cell>
          <cell r="CI507">
            <v>0.24906494017496375</v>
          </cell>
          <cell r="CJ507">
            <v>0.24637786108400425</v>
          </cell>
          <cell r="CK507">
            <v>0.24133110617329728</v>
          </cell>
          <cell r="CL507">
            <v>0.28356881607294948</v>
          </cell>
          <cell r="CM507">
            <v>0.31464892929563049</v>
          </cell>
          <cell r="CN507">
            <v>0.25156916699393894</v>
          </cell>
          <cell r="CO507">
            <v>0.26301816836174935</v>
          </cell>
          <cell r="CP507">
            <v>0.24282071980626138</v>
          </cell>
          <cell r="CQ507">
            <v>0.26165557848079318</v>
          </cell>
          <cell r="CR507">
            <v>0.232228404542938</v>
          </cell>
          <cell r="CS507">
            <v>0.17890778555961823</v>
          </cell>
          <cell r="CT507">
            <v>0.21309233399281496</v>
          </cell>
          <cell r="CU507">
            <v>0.22888122874729264</v>
          </cell>
          <cell r="CV507">
            <v>0.2236584584237121</v>
          </cell>
          <cell r="CW507">
            <v>0.18770493421195814</v>
          </cell>
          <cell r="CX507">
            <v>0.1877145092596498</v>
          </cell>
          <cell r="CY507">
            <v>0.18731069361788871</v>
          </cell>
          <cell r="CZ507">
            <v>0.19298367488953372</v>
          </cell>
          <cell r="DA507">
            <v>0.1987513494752218</v>
          </cell>
          <cell r="DB507">
            <v>0.27172104895996319</v>
          </cell>
          <cell r="DC507">
            <v>0.27552082774263686</v>
          </cell>
          <cell r="DD507">
            <v>0.27083839856951458</v>
          </cell>
          <cell r="DE507">
            <v>0.28432872452791985</v>
          </cell>
          <cell r="DF507">
            <v>0.27498265906428532</v>
          </cell>
          <cell r="DG507">
            <v>0.28700042582132995</v>
          </cell>
          <cell r="DH507">
            <v>0.28850519924617479</v>
          </cell>
          <cell r="DI507">
            <v>0.29380328566980862</v>
          </cell>
          <cell r="DJ507">
            <v>0.1877145092596498</v>
          </cell>
          <cell r="DK507">
            <v>0.18695717988892582</v>
          </cell>
          <cell r="DL507">
            <v>0.20358112793539557</v>
          </cell>
          <cell r="DM507">
            <v>0.21648368385728958</v>
          </cell>
          <cell r="DN507">
            <v>0.44989109858331883</v>
          </cell>
          <cell r="DO507">
            <v>0.29367813433725015</v>
          </cell>
          <cell r="DP507">
            <v>0.24909819208780556</v>
          </cell>
          <cell r="DQ507">
            <v>0.39745049425935614</v>
          </cell>
          <cell r="DR507">
            <v>0.21104475296672584</v>
          </cell>
          <cell r="DS507">
            <v>0.36282335319998738</v>
          </cell>
          <cell r="DT507">
            <v>0.30145238427575494</v>
          </cell>
          <cell r="DU507">
            <v>0.34502214761626493</v>
          </cell>
        </row>
        <row r="508">
          <cell r="A508" t="str">
            <v>CE-TRASPO-140</v>
          </cell>
          <cell r="B508" t="str">
            <v>CE</v>
          </cell>
          <cell r="C508" t="str">
            <v>TRASPO</v>
          </cell>
          <cell r="D508">
            <v>140</v>
          </cell>
          <cell r="E508" t="str">
            <v>Fondi rettificativi dell'attivo</v>
          </cell>
          <cell r="F508">
            <v>0</v>
          </cell>
          <cell r="G508">
            <v>0</v>
          </cell>
          <cell r="H508">
            <v>0</v>
          </cell>
          <cell r="I508">
            <v>0</v>
          </cell>
          <cell r="R508">
            <v>0</v>
          </cell>
          <cell r="S508">
            <v>0</v>
          </cell>
          <cell r="T508">
            <v>0</v>
          </cell>
          <cell r="U508">
            <v>0</v>
          </cell>
          <cell r="V508">
            <v>0</v>
          </cell>
          <cell r="W508">
            <v>0</v>
          </cell>
          <cell r="X508">
            <v>0</v>
          </cell>
          <cell r="Y508">
            <v>0</v>
          </cell>
          <cell r="Z508">
            <v>0</v>
          </cell>
          <cell r="AA508">
            <v>0</v>
          </cell>
          <cell r="AB508">
            <v>0</v>
          </cell>
          <cell r="AC508">
            <v>0</v>
          </cell>
          <cell r="AD508">
            <v>0</v>
          </cell>
          <cell r="AE508">
            <v>0</v>
          </cell>
          <cell r="AF508">
            <v>0</v>
          </cell>
          <cell r="AG508">
            <v>0</v>
          </cell>
          <cell r="AH508">
            <v>0</v>
          </cell>
          <cell r="AI508">
            <v>0</v>
          </cell>
          <cell r="AJ508">
            <v>0</v>
          </cell>
          <cell r="AK508">
            <v>0</v>
          </cell>
          <cell r="AL508">
            <v>0</v>
          </cell>
          <cell r="AM508">
            <v>0</v>
          </cell>
          <cell r="AN508">
            <v>0</v>
          </cell>
          <cell r="AO508">
            <v>0</v>
          </cell>
          <cell r="AP508">
            <v>0</v>
          </cell>
          <cell r="AQ508">
            <v>0</v>
          </cell>
          <cell r="AR508">
            <v>0</v>
          </cell>
          <cell r="AS508">
            <v>0</v>
          </cell>
          <cell r="AT508">
            <v>0</v>
          </cell>
          <cell r="AU508">
            <v>0</v>
          </cell>
          <cell r="AV508">
            <v>0</v>
          </cell>
          <cell r="AW508">
            <v>0</v>
          </cell>
          <cell r="AX508">
            <v>0</v>
          </cell>
          <cell r="AY508">
            <v>0</v>
          </cell>
          <cell r="AZ508">
            <v>0</v>
          </cell>
          <cell r="BA508">
            <v>0</v>
          </cell>
          <cell r="BB508">
            <v>0</v>
          </cell>
          <cell r="BC508">
            <v>0</v>
          </cell>
          <cell r="BD508">
            <v>0</v>
          </cell>
          <cell r="BE508">
            <v>0</v>
          </cell>
          <cell r="BF508">
            <v>0</v>
          </cell>
          <cell r="BG508">
            <v>0</v>
          </cell>
          <cell r="BH508">
            <v>0</v>
          </cell>
          <cell r="BI508">
            <v>0</v>
          </cell>
          <cell r="BJ508">
            <v>0</v>
          </cell>
          <cell r="BK508">
            <v>0</v>
          </cell>
          <cell r="BL508">
            <v>0</v>
          </cell>
          <cell r="BM508">
            <v>0</v>
          </cell>
          <cell r="BN508">
            <v>0</v>
          </cell>
          <cell r="BO508">
            <v>0</v>
          </cell>
          <cell r="BP508">
            <v>0</v>
          </cell>
          <cell r="BQ508">
            <v>0</v>
          </cell>
          <cell r="BR508">
            <v>0</v>
          </cell>
          <cell r="BS508">
            <v>0</v>
          </cell>
          <cell r="BT508">
            <v>0</v>
          </cell>
          <cell r="BU508">
            <v>0</v>
          </cell>
          <cell r="BV508">
            <v>0</v>
          </cell>
          <cell r="BW508">
            <v>0</v>
          </cell>
          <cell r="BX508">
            <v>0</v>
          </cell>
          <cell r="BY508">
            <v>0</v>
          </cell>
          <cell r="BZ508">
            <v>0</v>
          </cell>
          <cell r="CA508">
            <v>0</v>
          </cell>
          <cell r="CB508">
            <v>0</v>
          </cell>
          <cell r="CC508">
            <v>0</v>
          </cell>
          <cell r="CD508">
            <v>0</v>
          </cell>
          <cell r="CE508">
            <v>0</v>
          </cell>
          <cell r="CF508">
            <v>0</v>
          </cell>
          <cell r="CG508">
            <v>0</v>
          </cell>
          <cell r="CH508">
            <v>0</v>
          </cell>
          <cell r="CI508">
            <v>0</v>
          </cell>
          <cell r="CJ508">
            <v>0</v>
          </cell>
          <cell r="CK508">
            <v>0</v>
          </cell>
          <cell r="CL508">
            <v>0</v>
          </cell>
          <cell r="CM508">
            <v>0</v>
          </cell>
          <cell r="CN508">
            <v>0</v>
          </cell>
          <cell r="CO508">
            <v>0</v>
          </cell>
          <cell r="CP508">
            <v>0</v>
          </cell>
          <cell r="CQ508">
            <v>0</v>
          </cell>
          <cell r="CR508">
            <v>0</v>
          </cell>
          <cell r="CS508">
            <v>0</v>
          </cell>
          <cell r="CT508">
            <v>0</v>
          </cell>
          <cell r="CU508">
            <v>0</v>
          </cell>
          <cell r="CV508">
            <v>0</v>
          </cell>
          <cell r="CW508">
            <v>0</v>
          </cell>
          <cell r="CX508">
            <v>0</v>
          </cell>
          <cell r="CY508">
            <v>0</v>
          </cell>
          <cell r="CZ508">
            <v>0</v>
          </cell>
          <cell r="DA508">
            <v>0</v>
          </cell>
          <cell r="DB508">
            <v>0</v>
          </cell>
          <cell r="DC508">
            <v>0</v>
          </cell>
          <cell r="DD508">
            <v>0</v>
          </cell>
          <cell r="DE508">
            <v>0</v>
          </cell>
          <cell r="DF508">
            <v>0</v>
          </cell>
          <cell r="DG508">
            <v>0</v>
          </cell>
          <cell r="DH508">
            <v>0</v>
          </cell>
          <cell r="DI508">
            <v>0</v>
          </cell>
          <cell r="DJ508">
            <v>0</v>
          </cell>
          <cell r="DK508">
            <v>0</v>
          </cell>
          <cell r="DL508">
            <v>0</v>
          </cell>
          <cell r="DM508">
            <v>0</v>
          </cell>
          <cell r="DN508">
            <v>0</v>
          </cell>
          <cell r="DO508">
            <v>0</v>
          </cell>
          <cell r="DP508">
            <v>0</v>
          </cell>
          <cell r="DQ508">
            <v>0</v>
          </cell>
          <cell r="DR508">
            <v>0</v>
          </cell>
          <cell r="DS508">
            <v>0</v>
          </cell>
          <cell r="DT508">
            <v>0</v>
          </cell>
          <cell r="DU508">
            <v>0</v>
          </cell>
        </row>
        <row r="509">
          <cell r="A509" t="str">
            <v>CE-TRASPO-150</v>
          </cell>
          <cell r="B509" t="str">
            <v>CE</v>
          </cell>
          <cell r="C509" t="str">
            <v>TRASPO</v>
          </cell>
          <cell r="D509">
            <v>150</v>
          </cell>
          <cell r="E509" t="str">
            <v>Altri Fondi</v>
          </cell>
          <cell r="F509">
            <v>8.4508E-2</v>
          </cell>
          <cell r="G509">
            <v>0.25300829000000002</v>
          </cell>
          <cell r="H509">
            <v>-5.4829749999999892E-2</v>
          </cell>
          <cell r="I509">
            <v>7.6351060000000082E-2</v>
          </cell>
          <cell r="R509">
            <v>8.4508E-2</v>
          </cell>
          <cell r="S509">
            <v>0.16850029000000002</v>
          </cell>
          <cell r="T509">
            <v>-0.30783803999999992</v>
          </cell>
          <cell r="U509">
            <v>0.13118080999999998</v>
          </cell>
          <cell r="V509">
            <v>-7.6351060000000082E-2</v>
          </cell>
          <cell r="W509">
            <v>0</v>
          </cell>
          <cell r="X509">
            <v>0</v>
          </cell>
          <cell r="Y509">
            <v>0</v>
          </cell>
          <cell r="Z509">
            <v>0</v>
          </cell>
          <cell r="AA509">
            <v>0</v>
          </cell>
          <cell r="AB509">
            <v>0</v>
          </cell>
          <cell r="AC509">
            <v>0</v>
          </cell>
          <cell r="AD509">
            <v>0</v>
          </cell>
          <cell r="AE509">
            <v>0</v>
          </cell>
          <cell r="AF509">
            <v>0</v>
          </cell>
          <cell r="AG509">
            <v>0</v>
          </cell>
          <cell r="AH509">
            <v>0</v>
          </cell>
          <cell r="AI509">
            <v>3.2000000000000001E-2</v>
          </cell>
          <cell r="AJ509">
            <v>3.2000000000000001E-2</v>
          </cell>
          <cell r="AK509">
            <v>3.2000000000000001E-2</v>
          </cell>
          <cell r="AL509">
            <v>3.2000000000000001E-2</v>
          </cell>
          <cell r="AM509">
            <v>3.2000000000000001E-2</v>
          </cell>
          <cell r="AN509">
            <v>3.2000000000000001E-2</v>
          </cell>
          <cell r="AO509">
            <v>6.5000000000000002E-2</v>
          </cell>
          <cell r="AP509">
            <v>0</v>
          </cell>
          <cell r="AQ509">
            <v>0</v>
          </cell>
          <cell r="AR509">
            <v>0</v>
          </cell>
          <cell r="AS509">
            <v>0</v>
          </cell>
          <cell r="AT509">
            <v>0</v>
          </cell>
          <cell r="AU509">
            <v>3.2000000000000001E-2</v>
          </cell>
          <cell r="AV509">
            <v>0</v>
          </cell>
          <cell r="AW509">
            <v>0</v>
          </cell>
          <cell r="AX509">
            <v>0</v>
          </cell>
          <cell r="AY509">
            <v>0</v>
          </cell>
          <cell r="AZ509">
            <v>0</v>
          </cell>
          <cell r="BA509">
            <v>3.3000000000000002E-2</v>
          </cell>
          <cell r="BB509">
            <v>2.2000000000000001E-3</v>
          </cell>
          <cell r="BC509">
            <v>3.39E-2</v>
          </cell>
          <cell r="BD509">
            <v>3.5799999999999998E-2</v>
          </cell>
          <cell r="BE509">
            <v>3.5799999999999998E-2</v>
          </cell>
          <cell r="BF509">
            <v>3.1600000000000003E-2</v>
          </cell>
          <cell r="BG509">
            <v>-0.1603</v>
          </cell>
          <cell r="BH509">
            <v>-0.15917799999999999</v>
          </cell>
          <cell r="BI509">
            <v>-0.15820899999999999</v>
          </cell>
          <cell r="BJ509">
            <v>-0.23180000000000001</v>
          </cell>
          <cell r="BK509">
            <v>-0.31125199999999997</v>
          </cell>
          <cell r="BL509">
            <v>-0.63790000000000002</v>
          </cell>
          <cell r="BM509">
            <v>-0.78669184000000014</v>
          </cell>
          <cell r="BN509">
            <v>2.2000000000000001E-3</v>
          </cell>
          <cell r="BO509">
            <v>3.1699999999999999E-2</v>
          </cell>
          <cell r="BP509">
            <v>1.8999999999999989E-3</v>
          </cell>
          <cell r="BQ509">
            <v>0</v>
          </cell>
          <cell r="BR509">
            <v>-4.1999999999999954E-3</v>
          </cell>
          <cell r="BS509">
            <v>-0.19190000000000002</v>
          </cell>
          <cell r="BT509">
            <v>1.1220000000000119E-3</v>
          </cell>
          <cell r="BU509">
            <v>9.6899999999999764E-4</v>
          </cell>
          <cell r="BV509">
            <v>-7.3591000000000018E-2</v>
          </cell>
          <cell r="BW509">
            <v>-7.9451999999999967E-2</v>
          </cell>
          <cell r="BX509">
            <v>-0.32664800000000005</v>
          </cell>
          <cell r="BY509">
            <v>-0.14879184000000012</v>
          </cell>
          <cell r="BZ509">
            <v>0</v>
          </cell>
          <cell r="CA509">
            <v>0</v>
          </cell>
          <cell r="CB509">
            <v>0</v>
          </cell>
          <cell r="CC509">
            <v>0</v>
          </cell>
          <cell r="CD509">
            <v>0</v>
          </cell>
          <cell r="CE509">
            <v>0</v>
          </cell>
          <cell r="CF509">
            <v>0</v>
          </cell>
          <cell r="CG509">
            <v>0</v>
          </cell>
          <cell r="CH509">
            <v>0</v>
          </cell>
          <cell r="CI509">
            <v>0</v>
          </cell>
          <cell r="CJ509">
            <v>0</v>
          </cell>
          <cell r="CK509">
            <v>0</v>
          </cell>
          <cell r="CL509">
            <v>0</v>
          </cell>
          <cell r="CM509">
            <v>0</v>
          </cell>
          <cell r="CN509">
            <v>0</v>
          </cell>
          <cell r="CO509">
            <v>0</v>
          </cell>
          <cell r="CP509">
            <v>0</v>
          </cell>
          <cell r="CQ509">
            <v>0</v>
          </cell>
          <cell r="CR509">
            <v>0</v>
          </cell>
          <cell r="CS509">
            <v>0</v>
          </cell>
          <cell r="CT509">
            <v>0</v>
          </cell>
          <cell r="CU509">
            <v>0</v>
          </cell>
          <cell r="CV509">
            <v>0</v>
          </cell>
          <cell r="CW509">
            <v>0</v>
          </cell>
          <cell r="CX509">
            <v>0.511602</v>
          </cell>
          <cell r="CY509">
            <v>0.62852399999999997</v>
          </cell>
          <cell r="CZ509">
            <v>0.75587899999999997</v>
          </cell>
          <cell r="DA509">
            <v>0.79603100000000004</v>
          </cell>
          <cell r="DB509">
            <v>0.90791200000000005</v>
          </cell>
          <cell r="DC509">
            <v>0.93706099999999992</v>
          </cell>
          <cell r="DD509">
            <v>1.2036609999999999</v>
          </cell>
          <cell r="DE509">
            <v>1.2194609999999999</v>
          </cell>
          <cell r="DF509">
            <v>1.218761</v>
          </cell>
          <cell r="DG509">
            <v>1.243061</v>
          </cell>
          <cell r="DH509">
            <v>1.2601610000000001</v>
          </cell>
          <cell r="DI509">
            <v>1.4425610000000004</v>
          </cell>
          <cell r="DJ509">
            <v>0.511602</v>
          </cell>
          <cell r="DK509">
            <v>0.11692199999999997</v>
          </cell>
          <cell r="DL509">
            <v>0.127355</v>
          </cell>
          <cell r="DM509">
            <v>4.0152000000000077E-2</v>
          </cell>
          <cell r="DN509">
            <v>0.11188100000000001</v>
          </cell>
          <cell r="DO509">
            <v>2.9148999999999869E-2</v>
          </cell>
          <cell r="DP509">
            <v>0.26659999999999995</v>
          </cell>
          <cell r="DQ509">
            <v>1.5800000000000036E-2</v>
          </cell>
          <cell r="DR509">
            <v>-6.9999999999992291E-4</v>
          </cell>
          <cell r="DS509">
            <v>2.4299999999999988E-2</v>
          </cell>
          <cell r="DT509">
            <v>1.7100000000000115E-2</v>
          </cell>
          <cell r="DU509">
            <v>0.18240000000000034</v>
          </cell>
        </row>
        <row r="510">
          <cell r="A510" t="str">
            <v>CE-TRASPO-160</v>
          </cell>
          <cell r="B510" t="str">
            <v>CE</v>
          </cell>
          <cell r="C510" t="str">
            <v>TRASPO</v>
          </cell>
          <cell r="D510">
            <v>160</v>
          </cell>
          <cell r="E510" t="str">
            <v>(Acc)/Utilizzo Fondo Rischi</v>
          </cell>
          <cell r="F510">
            <v>8.4508E-2</v>
          </cell>
          <cell r="G510">
            <v>0.25300829000000002</v>
          </cell>
          <cell r="H510">
            <v>-5.4829749999999892E-2</v>
          </cell>
          <cell r="I510">
            <v>7.6351060000000082E-2</v>
          </cell>
          <cell r="J510">
            <v>0</v>
          </cell>
          <cell r="K510">
            <v>0</v>
          </cell>
          <cell r="L510">
            <v>0</v>
          </cell>
          <cell r="M510">
            <v>0</v>
          </cell>
          <cell r="N510">
            <v>0</v>
          </cell>
          <cell r="O510">
            <v>0</v>
          </cell>
          <cell r="P510">
            <v>0</v>
          </cell>
          <cell r="Q510">
            <v>0</v>
          </cell>
          <cell r="R510">
            <v>8.4508E-2</v>
          </cell>
          <cell r="S510">
            <v>0.16850029000000002</v>
          </cell>
          <cell r="T510">
            <v>-0.30783803999999992</v>
          </cell>
          <cell r="U510">
            <v>0.13118080999999998</v>
          </cell>
          <cell r="V510">
            <v>-7.6351060000000082E-2</v>
          </cell>
          <cell r="W510">
            <v>0</v>
          </cell>
          <cell r="X510">
            <v>0</v>
          </cell>
          <cell r="Y510">
            <v>0</v>
          </cell>
          <cell r="Z510">
            <v>0</v>
          </cell>
          <cell r="AA510">
            <v>0</v>
          </cell>
          <cell r="AB510">
            <v>0</v>
          </cell>
          <cell r="AC510">
            <v>0</v>
          </cell>
          <cell r="AD510">
            <v>0</v>
          </cell>
          <cell r="AE510">
            <v>0</v>
          </cell>
          <cell r="AF510">
            <v>0</v>
          </cell>
          <cell r="AG510">
            <v>0</v>
          </cell>
          <cell r="AH510">
            <v>0</v>
          </cell>
          <cell r="AI510">
            <v>3.2000000000000001E-2</v>
          </cell>
          <cell r="AJ510">
            <v>3.2000000000000001E-2</v>
          </cell>
          <cell r="AK510">
            <v>3.2000000000000001E-2</v>
          </cell>
          <cell r="AL510">
            <v>3.2000000000000001E-2</v>
          </cell>
          <cell r="AM510">
            <v>3.2000000000000001E-2</v>
          </cell>
          <cell r="AN510">
            <v>3.2000000000000001E-2</v>
          </cell>
          <cell r="AO510">
            <v>6.5000000000000002E-2</v>
          </cell>
          <cell r="AP510">
            <v>0</v>
          </cell>
          <cell r="AQ510">
            <v>0</v>
          </cell>
          <cell r="AR510">
            <v>0</v>
          </cell>
          <cell r="AS510">
            <v>0</v>
          </cell>
          <cell r="AT510">
            <v>0</v>
          </cell>
          <cell r="AU510">
            <v>3.2000000000000001E-2</v>
          </cell>
          <cell r="AV510">
            <v>0</v>
          </cell>
          <cell r="AW510">
            <v>0</v>
          </cell>
          <cell r="AX510">
            <v>0</v>
          </cell>
          <cell r="AY510">
            <v>0</v>
          </cell>
          <cell r="AZ510">
            <v>0</v>
          </cell>
          <cell r="BA510">
            <v>3.3000000000000002E-2</v>
          </cell>
          <cell r="BB510">
            <v>2.2000000000000001E-3</v>
          </cell>
          <cell r="BC510">
            <v>3.39E-2</v>
          </cell>
          <cell r="BD510">
            <v>3.5799999999999998E-2</v>
          </cell>
          <cell r="BE510">
            <v>3.5799999999999998E-2</v>
          </cell>
          <cell r="BF510">
            <v>3.1600000000000003E-2</v>
          </cell>
          <cell r="BG510">
            <v>-0.1603</v>
          </cell>
          <cell r="BH510">
            <v>-0.15917799999999999</v>
          </cell>
          <cell r="BI510">
            <v>-0.15820899999999999</v>
          </cell>
          <cell r="BJ510">
            <v>-0.23180000000000001</v>
          </cell>
          <cell r="BK510">
            <v>-0.31125199999999997</v>
          </cell>
          <cell r="BL510">
            <v>-0.63790000000000002</v>
          </cell>
          <cell r="BM510">
            <v>-0.78669184000000014</v>
          </cell>
          <cell r="BN510">
            <v>2.2000000000000001E-3</v>
          </cell>
          <cell r="BO510">
            <v>3.1699999999999999E-2</v>
          </cell>
          <cell r="BP510">
            <v>1.8999999999999989E-3</v>
          </cell>
          <cell r="BQ510">
            <v>0</v>
          </cell>
          <cell r="BR510">
            <v>-4.1999999999999954E-3</v>
          </cell>
          <cell r="BS510">
            <v>-0.19190000000000002</v>
          </cell>
          <cell r="BT510">
            <v>1.1220000000000119E-3</v>
          </cell>
          <cell r="BU510">
            <v>9.6899999999999764E-4</v>
          </cell>
          <cell r="BV510">
            <v>-7.3591000000000018E-2</v>
          </cell>
          <cell r="BW510">
            <v>-7.9451999999999967E-2</v>
          </cell>
          <cell r="BX510">
            <v>-0.32664800000000005</v>
          </cell>
          <cell r="BY510">
            <v>-0.14879184000000012</v>
          </cell>
          <cell r="BZ510">
            <v>0</v>
          </cell>
          <cell r="CA510">
            <v>0</v>
          </cell>
          <cell r="CB510">
            <v>0</v>
          </cell>
          <cell r="CC510">
            <v>0</v>
          </cell>
          <cell r="CD510">
            <v>0</v>
          </cell>
          <cell r="CE510">
            <v>0</v>
          </cell>
          <cell r="CF510">
            <v>0</v>
          </cell>
          <cell r="CG510">
            <v>0</v>
          </cell>
          <cell r="CH510">
            <v>0</v>
          </cell>
          <cell r="CI510">
            <v>0</v>
          </cell>
          <cell r="CJ510">
            <v>0</v>
          </cell>
          <cell r="CK510">
            <v>0</v>
          </cell>
          <cell r="CL510">
            <v>0</v>
          </cell>
          <cell r="CM510">
            <v>0</v>
          </cell>
          <cell r="CN510">
            <v>0</v>
          </cell>
          <cell r="CO510">
            <v>0</v>
          </cell>
          <cell r="CP510">
            <v>0</v>
          </cell>
          <cell r="CQ510">
            <v>0</v>
          </cell>
          <cell r="CR510">
            <v>0</v>
          </cell>
          <cell r="CS510">
            <v>0</v>
          </cell>
          <cell r="CT510">
            <v>0</v>
          </cell>
          <cell r="CU510">
            <v>0</v>
          </cell>
          <cell r="CV510">
            <v>0</v>
          </cell>
          <cell r="CW510">
            <v>0</v>
          </cell>
          <cell r="CX510">
            <v>0.511602</v>
          </cell>
          <cell r="CY510">
            <v>0.62852399999999997</v>
          </cell>
          <cell r="CZ510">
            <v>0.75587899999999997</v>
          </cell>
          <cell r="DA510">
            <v>0.79603100000000004</v>
          </cell>
          <cell r="DB510">
            <v>0.90791200000000005</v>
          </cell>
          <cell r="DC510">
            <v>0.93706099999999992</v>
          </cell>
          <cell r="DD510">
            <v>1.2036609999999999</v>
          </cell>
          <cell r="DE510">
            <v>1.2194609999999999</v>
          </cell>
          <cell r="DF510">
            <v>1.218761</v>
          </cell>
          <cell r="DG510">
            <v>1.243061</v>
          </cell>
          <cell r="DH510">
            <v>1.2601610000000001</v>
          </cell>
          <cell r="DI510">
            <v>1.4425610000000004</v>
          </cell>
          <cell r="DJ510">
            <v>0.511602</v>
          </cell>
          <cell r="DK510">
            <v>0.11692199999999997</v>
          </cell>
          <cell r="DL510">
            <v>0.127355</v>
          </cell>
          <cell r="DM510">
            <v>4.0152000000000077E-2</v>
          </cell>
          <cell r="DN510">
            <v>0.11188100000000001</v>
          </cell>
          <cell r="DO510">
            <v>2.9148999999999869E-2</v>
          </cell>
          <cell r="DP510">
            <v>0.26659999999999995</v>
          </cell>
          <cell r="DQ510">
            <v>1.5800000000000036E-2</v>
          </cell>
          <cell r="DR510">
            <v>-6.9999999999992291E-4</v>
          </cell>
          <cell r="DS510">
            <v>2.4299999999999988E-2</v>
          </cell>
          <cell r="DT510">
            <v>1.7100000000000115E-2</v>
          </cell>
          <cell r="DU510">
            <v>0.18240000000000034</v>
          </cell>
        </row>
        <row r="511">
          <cell r="A511" t="str">
            <v>CE-TRASPO-170</v>
          </cell>
          <cell r="B511" t="str">
            <v>CE</v>
          </cell>
          <cell r="C511" t="str">
            <v>TRASPO</v>
          </cell>
          <cell r="D511">
            <v>170</v>
          </cell>
          <cell r="E511" t="str">
            <v>Margine Diretto 2</v>
          </cell>
          <cell r="F511">
            <v>2.9014710000000004</v>
          </cell>
          <cell r="G511">
            <v>7.1868411699999939</v>
          </cell>
          <cell r="H511">
            <v>10.547637890000004</v>
          </cell>
          <cell r="I511">
            <v>15.90097652999998</v>
          </cell>
          <cell r="J511">
            <v>0</v>
          </cell>
          <cell r="K511">
            <v>0</v>
          </cell>
          <cell r="L511">
            <v>0</v>
          </cell>
          <cell r="M511">
            <v>0</v>
          </cell>
          <cell r="N511">
            <v>0</v>
          </cell>
          <cell r="O511">
            <v>0</v>
          </cell>
          <cell r="P511">
            <v>0</v>
          </cell>
          <cell r="Q511">
            <v>0</v>
          </cell>
          <cell r="R511">
            <v>2.9014710000000004</v>
          </cell>
          <cell r="S511">
            <v>4.2853701699999922</v>
          </cell>
          <cell r="T511">
            <v>3.3607967200000104</v>
          </cell>
          <cell r="U511">
            <v>5.3533386399999756</v>
          </cell>
          <cell r="V511">
            <v>-15.90097652999998</v>
          </cell>
          <cell r="W511">
            <v>0</v>
          </cell>
          <cell r="X511">
            <v>0</v>
          </cell>
          <cell r="Y511">
            <v>0</v>
          </cell>
          <cell r="Z511">
            <v>0</v>
          </cell>
          <cell r="AA511">
            <v>0</v>
          </cell>
          <cell r="AB511">
            <v>0</v>
          </cell>
          <cell r="AC511">
            <v>0</v>
          </cell>
          <cell r="AD511">
            <v>2.6715</v>
          </cell>
          <cell r="AE511">
            <v>5.9930999999999983</v>
          </cell>
          <cell r="AF511">
            <v>9.5116999999999976</v>
          </cell>
          <cell r="AG511">
            <v>13.148899999999998</v>
          </cell>
          <cell r="AH511">
            <v>16.547600000000003</v>
          </cell>
          <cell r="AI511">
            <v>19.860900000000004</v>
          </cell>
          <cell r="AJ511">
            <v>22.923300000000001</v>
          </cell>
          <cell r="AK511">
            <v>24.006500000000006</v>
          </cell>
          <cell r="AL511">
            <v>27.342299999999998</v>
          </cell>
          <cell r="AM511">
            <v>30.679600000000011</v>
          </cell>
          <cell r="AN511">
            <v>33.497000000000014</v>
          </cell>
          <cell r="AO511">
            <v>36.116099999999975</v>
          </cell>
          <cell r="AP511">
            <v>2.6715</v>
          </cell>
          <cell r="AQ511">
            <v>3.3215999999999983</v>
          </cell>
          <cell r="AR511">
            <v>3.5185999999999993</v>
          </cell>
          <cell r="AS511">
            <v>3.6372</v>
          </cell>
          <cell r="AT511">
            <v>3.3987000000000052</v>
          </cell>
          <cell r="AU511">
            <v>3.3133000000000017</v>
          </cell>
          <cell r="AV511">
            <v>3.0623999999999967</v>
          </cell>
          <cell r="AW511">
            <v>1.083200000000005</v>
          </cell>
          <cell r="AX511">
            <v>3.3357999999999919</v>
          </cell>
          <cell r="AY511">
            <v>3.3373000000000133</v>
          </cell>
          <cell r="AZ511">
            <v>2.8174000000000063</v>
          </cell>
          <cell r="BA511">
            <v>2.6190999999999591</v>
          </cell>
          <cell r="BB511">
            <v>4.0756000000000032</v>
          </cell>
          <cell r="BC511">
            <v>7.4895000000000005</v>
          </cell>
          <cell r="BD511">
            <v>10.148400000000001</v>
          </cell>
          <cell r="BE511">
            <v>12.957199999999998</v>
          </cell>
          <cell r="BF511">
            <v>15.799099999999997</v>
          </cell>
          <cell r="BG511">
            <v>19.860999999999997</v>
          </cell>
          <cell r="BH511">
            <v>22.581767999999993</v>
          </cell>
          <cell r="BI511">
            <v>25.539731000000003</v>
          </cell>
          <cell r="BJ511">
            <v>28.525299999999994</v>
          </cell>
          <cell r="BK511">
            <v>32.426397000000001</v>
          </cell>
          <cell r="BL511">
            <v>34.784300000000002</v>
          </cell>
          <cell r="BM511">
            <v>38.559414549999943</v>
          </cell>
          <cell r="BN511">
            <v>4.0756000000000032</v>
          </cell>
          <cell r="BO511">
            <v>3.4138999999999973</v>
          </cell>
          <cell r="BP511">
            <v>2.6589</v>
          </cell>
          <cell r="BQ511">
            <v>2.808799999999998</v>
          </cell>
          <cell r="BR511">
            <v>2.8418999999999999</v>
          </cell>
          <cell r="BS511">
            <v>4.0618999999999978</v>
          </cell>
          <cell r="BT511">
            <v>2.7207679999999974</v>
          </cell>
          <cell r="BU511">
            <v>2.9579630000000088</v>
          </cell>
          <cell r="BV511">
            <v>2.9855689999999915</v>
          </cell>
          <cell r="BW511">
            <v>3.9010970000000107</v>
          </cell>
          <cell r="BX511">
            <v>2.357902999999999</v>
          </cell>
          <cell r="BY511">
            <v>3.7751145499999419</v>
          </cell>
          <cell r="BZ511">
            <v>4.5277999999999992</v>
          </cell>
          <cell r="CA511">
            <v>7.3519000000000005</v>
          </cell>
          <cell r="CB511">
            <v>9.7220085929999982</v>
          </cell>
          <cell r="CC511">
            <v>12.215000000000003</v>
          </cell>
          <cell r="CD511">
            <v>15.253100000000003</v>
          </cell>
          <cell r="CE511">
            <v>18.658993999999993</v>
          </cell>
          <cell r="CF511">
            <v>21.382918000000004</v>
          </cell>
          <cell r="CG511">
            <v>22.609457000000006</v>
          </cell>
          <cell r="CH511">
            <v>25.105561999999992</v>
          </cell>
          <cell r="CI511">
            <v>28.296029000000004</v>
          </cell>
          <cell r="CJ511">
            <v>31.301286999999988</v>
          </cell>
          <cell r="CK511">
            <v>33.545539000000005</v>
          </cell>
          <cell r="CL511">
            <v>4.5277999999999992</v>
          </cell>
          <cell r="CM511">
            <v>2.8241000000000014</v>
          </cell>
          <cell r="CN511">
            <v>2.3701085929999977</v>
          </cell>
          <cell r="CO511">
            <v>2.4929914070000052</v>
          </cell>
          <cell r="CP511">
            <v>3.0381</v>
          </cell>
          <cell r="CQ511">
            <v>3.4058939999999893</v>
          </cell>
          <cell r="CR511">
            <v>2.7239240000000109</v>
          </cell>
          <cell r="CS511">
            <v>1.2265390000000025</v>
          </cell>
          <cell r="CT511">
            <v>2.4961049999999858</v>
          </cell>
          <cell r="CU511">
            <v>3.1904670000000124</v>
          </cell>
          <cell r="CV511">
            <v>3.0052579999999836</v>
          </cell>
          <cell r="CW511">
            <v>2.2442520000000172</v>
          </cell>
          <cell r="CX511">
            <v>2.1497670000000006</v>
          </cell>
          <cell r="CY511">
            <v>4.130401</v>
          </cell>
          <cell r="CZ511">
            <v>6.2951999999999977</v>
          </cell>
          <cell r="DA511">
            <v>8.3564899999999973</v>
          </cell>
          <cell r="DB511">
            <v>15.477326999999999</v>
          </cell>
          <cell r="DC511">
            <v>18.801794000000001</v>
          </cell>
          <cell r="DD511">
            <v>22.547119999999989</v>
          </cell>
          <cell r="DE511">
            <v>26.298119999999994</v>
          </cell>
          <cell r="DF511">
            <v>29.018419999999992</v>
          </cell>
          <cell r="DG511">
            <v>34.856419999999986</v>
          </cell>
          <cell r="DH511">
            <v>38.976919999999993</v>
          </cell>
          <cell r="DI511">
            <v>43.825019999999981</v>
          </cell>
          <cell r="DJ511">
            <v>2.1497670000000006</v>
          </cell>
          <cell r="DK511">
            <v>1.9806339999999996</v>
          </cell>
          <cell r="DL511">
            <v>2.1647989999999973</v>
          </cell>
          <cell r="DM511">
            <v>2.0612900000000005</v>
          </cell>
          <cell r="DN511">
            <v>7.1208370000000016</v>
          </cell>
          <cell r="DO511">
            <v>3.3244670000000016</v>
          </cell>
          <cell r="DP511">
            <v>3.7453259999999875</v>
          </cell>
          <cell r="DQ511">
            <v>3.7510000000000061</v>
          </cell>
          <cell r="DR511">
            <v>2.7202999999999964</v>
          </cell>
          <cell r="DS511">
            <v>5.8379999999999974</v>
          </cell>
          <cell r="DT511">
            <v>4.1205000000000078</v>
          </cell>
          <cell r="DU511">
            <v>4.8480999999999872</v>
          </cell>
        </row>
        <row r="512">
          <cell r="A512" t="str">
            <v>CE-TRASPO-180</v>
          </cell>
          <cell r="B512" t="str">
            <v>CE</v>
          </cell>
          <cell r="C512" t="str">
            <v>TRASPO</v>
          </cell>
          <cell r="D512">
            <v>180</v>
          </cell>
          <cell r="E512" t="str">
            <v>MD %</v>
          </cell>
          <cell r="F512">
            <v>0.26866357816979897</v>
          </cell>
          <cell r="G512">
            <v>0.26144986253277569</v>
          </cell>
          <cell r="H512">
            <v>0.27054833612583534</v>
          </cell>
          <cell r="I512">
            <v>0.29588179836335982</v>
          </cell>
          <cell r="J512" t="e">
            <v>#DIV/0!</v>
          </cell>
          <cell r="K512" t="e">
            <v>#DIV/0!</v>
          </cell>
          <cell r="L512" t="e">
            <v>#DIV/0!</v>
          </cell>
          <cell r="M512" t="e">
            <v>#DIV/0!</v>
          </cell>
          <cell r="N512" t="e">
            <v>#DIV/0!</v>
          </cell>
          <cell r="O512" t="e">
            <v>#DIV/0!</v>
          </cell>
          <cell r="P512" t="e">
            <v>#DIV/0!</v>
          </cell>
          <cell r="Q512" t="e">
            <v>#DIV/0!</v>
          </cell>
          <cell r="R512">
            <v>0.26866357816979897</v>
          </cell>
          <cell r="S512">
            <v>0.25678171882203754</v>
          </cell>
          <cell r="T512">
            <v>0.29230066316647452</v>
          </cell>
          <cell r="U512">
            <v>0.36281949981689088</v>
          </cell>
          <cell r="V512">
            <v>0.29588179836335982</v>
          </cell>
          <cell r="W512" t="e">
            <v>#DIV/0!</v>
          </cell>
          <cell r="X512" t="e">
            <v>#DIV/0!</v>
          </cell>
          <cell r="Y512" t="e">
            <v>#DIV/0!</v>
          </cell>
          <cell r="Z512" t="e">
            <v>#DIV/0!</v>
          </cell>
          <cell r="AA512" t="e">
            <v>#DIV/0!</v>
          </cell>
          <cell r="AB512" t="e">
            <v>#DIV/0!</v>
          </cell>
          <cell r="AC512" t="e">
            <v>#DIV/0!</v>
          </cell>
          <cell r="AD512">
            <v>0.25641887027883092</v>
          </cell>
          <cell r="AE512">
            <v>0.26073280662675757</v>
          </cell>
          <cell r="AF512">
            <v>0.26250976301067785</v>
          </cell>
          <cell r="AG512">
            <v>0.26177019233257742</v>
          </cell>
          <cell r="AH512">
            <v>0.26144935046878115</v>
          </cell>
          <cell r="AI512">
            <v>0.26035199672805071</v>
          </cell>
          <cell r="AJ512">
            <v>0.26003314605020916</v>
          </cell>
          <cell r="AK512">
            <v>0.25687461813621587</v>
          </cell>
          <cell r="AL512">
            <v>0.25585329816192259</v>
          </cell>
          <cell r="AM512">
            <v>0.25596494536061665</v>
          </cell>
          <cell r="AN512">
            <v>0.25519754439882653</v>
          </cell>
          <cell r="AO512">
            <v>0.25500983927420245</v>
          </cell>
          <cell r="AP512">
            <v>0.25641887027883092</v>
          </cell>
          <cell r="AQ512">
            <v>0.26430918827732719</v>
          </cell>
          <cell r="AR512">
            <v>0.26559280198669993</v>
          </cell>
          <cell r="AS512">
            <v>0.25985568336072018</v>
          </cell>
          <cell r="AT512">
            <v>0.26021544892849791</v>
          </cell>
          <cell r="AU512">
            <v>0.25500654198414541</v>
          </cell>
          <cell r="AV512">
            <v>0.25798407817699326</v>
          </cell>
          <cell r="AW512">
            <v>0.20434651373377663</v>
          </cell>
          <cell r="AX512">
            <v>0.24873611214674457</v>
          </cell>
          <cell r="AY512">
            <v>0.2568833468036803</v>
          </cell>
          <cell r="AZ512">
            <v>0.24712951186351514</v>
          </cell>
          <cell r="BA512">
            <v>0.25263330503896586</v>
          </cell>
          <cell r="BB512">
            <v>0.24633275108642455</v>
          </cell>
          <cell r="BC512">
            <v>0.25293819655521788</v>
          </cell>
          <cell r="BD512">
            <v>0.24518373559469453</v>
          </cell>
          <cell r="BE512">
            <v>0.24585224426600277</v>
          </cell>
          <cell r="BF512">
            <v>0.24423465176029011</v>
          </cell>
          <cell r="BG512">
            <v>0.25237206359049164</v>
          </cell>
          <cell r="BH512">
            <v>0.24964843286842986</v>
          </cell>
          <cell r="BI512">
            <v>0.25730037821438329</v>
          </cell>
          <cell r="BJ512">
            <v>0.25621488590585939</v>
          </cell>
          <cell r="BK512">
            <v>0.25988692917073081</v>
          </cell>
          <cell r="BL512">
            <v>0.25078748928444999</v>
          </cell>
          <cell r="BM512">
            <v>0.25075892055202265</v>
          </cell>
          <cell r="BN512">
            <v>0.24633275108642455</v>
          </cell>
          <cell r="BO512">
            <v>0.26130318640020189</v>
          </cell>
          <cell r="BP512">
            <v>0.22569391392920807</v>
          </cell>
          <cell r="BQ512">
            <v>0.24829829741341181</v>
          </cell>
          <cell r="BR512">
            <v>0.23712140175219037</v>
          </cell>
          <cell r="BS512">
            <v>0.28994724857414084</v>
          </cell>
          <cell r="BT512">
            <v>0.23141735012620152</v>
          </cell>
          <cell r="BU512">
            <v>0.33589947236550738</v>
          </cell>
          <cell r="BV512">
            <v>0.2472904083108855</v>
          </cell>
          <cell r="BW512">
            <v>0.29031045777047926</v>
          </cell>
          <cell r="BX512">
            <v>0.16927859154417932</v>
          </cell>
          <cell r="BY512">
            <v>0.25049599123223731</v>
          </cell>
          <cell r="BZ512">
            <v>0.28356881607294948</v>
          </cell>
          <cell r="CA512">
            <v>0.29475275231932518</v>
          </cell>
          <cell r="CB512">
            <v>0.28291342347638065</v>
          </cell>
          <cell r="CC512">
            <v>0.27861220784493523</v>
          </cell>
          <cell r="CD512">
            <v>0.27066579124818119</v>
          </cell>
          <cell r="CE512">
            <v>0.2689751165430676</v>
          </cell>
          <cell r="CF512">
            <v>0.26366044842965947</v>
          </cell>
          <cell r="CG512">
            <v>0.25705442030755504</v>
          </cell>
          <cell r="CH512">
            <v>0.25188775386479012</v>
          </cell>
          <cell r="CI512">
            <v>0.24906494017496375</v>
          </cell>
          <cell r="CJ512">
            <v>0.24637786108400425</v>
          </cell>
          <cell r="CK512">
            <v>0.24133110617329728</v>
          </cell>
          <cell r="CL512">
            <v>0.28356881607294948</v>
          </cell>
          <cell r="CM512">
            <v>0.31464892929563049</v>
          </cell>
          <cell r="CN512">
            <v>0.25156916699393894</v>
          </cell>
          <cell r="CO512">
            <v>0.26301816836174935</v>
          </cell>
          <cell r="CP512">
            <v>0.24282071980626138</v>
          </cell>
          <cell r="CQ512">
            <v>0.26165557848079318</v>
          </cell>
          <cell r="CR512">
            <v>0.232228404542938</v>
          </cell>
          <cell r="CS512">
            <v>0.17890778555961823</v>
          </cell>
          <cell r="CT512">
            <v>0.21309233399281496</v>
          </cell>
          <cell r="CU512">
            <v>0.22888122874729264</v>
          </cell>
          <cell r="CV512">
            <v>0.2236584584237121</v>
          </cell>
          <cell r="CW512">
            <v>0.18770493421195814</v>
          </cell>
          <cell r="CX512">
            <v>0.24633810234475129</v>
          </cell>
          <cell r="CY512">
            <v>0.22092959753584182</v>
          </cell>
          <cell r="CZ512">
            <v>0.2193176438347936</v>
          </cell>
          <cell r="DA512">
            <v>0.21967762332633456</v>
          </cell>
          <cell r="DB512">
            <v>0.28865369869252538</v>
          </cell>
          <cell r="DC512">
            <v>0.28997275503230541</v>
          </cell>
          <cell r="DD512">
            <v>0.28611228728926619</v>
          </cell>
          <cell r="DE512">
            <v>0.29815433580727657</v>
          </cell>
          <cell r="DF512">
            <v>0.28703813573555848</v>
          </cell>
          <cell r="DG512">
            <v>0.2976140344262268</v>
          </cell>
          <cell r="DH512">
            <v>0.29814449514610242</v>
          </cell>
          <cell r="DI512">
            <v>0.30380339353469504</v>
          </cell>
          <cell r="DJ512">
            <v>0.24633810234475129</v>
          </cell>
          <cell r="DK512">
            <v>0.19868614197479154</v>
          </cell>
          <cell r="DL512">
            <v>0.21630642224935578</v>
          </cell>
          <cell r="DM512">
            <v>0.22078435648540198</v>
          </cell>
          <cell r="DN512">
            <v>0.45707251989636466</v>
          </cell>
          <cell r="DO512">
            <v>0.29627588785839637</v>
          </cell>
          <cell r="DP512">
            <v>0.26818839292874824</v>
          </cell>
          <cell r="DQ512">
            <v>0.39913172091637528</v>
          </cell>
          <cell r="DR512">
            <v>0.21099045993950177</v>
          </cell>
          <cell r="DS512">
            <v>0.36433987580740773</v>
          </cell>
          <cell r="DT512">
            <v>0.30270861953702988</v>
          </cell>
          <cell r="DU512">
            <v>0.35851037869096053</v>
          </cell>
        </row>
        <row r="513">
          <cell r="A513" t="str">
            <v>CE-TRASPO-190</v>
          </cell>
          <cell r="B513" t="str">
            <v>CE</v>
          </cell>
          <cell r="C513" t="str">
            <v>TRASPO</v>
          </cell>
          <cell r="D513">
            <v>190</v>
          </cell>
          <cell r="E513" t="str">
            <v>Costi Indiretti</v>
          </cell>
          <cell r="F513">
            <v>-0.37419400000000003</v>
          </cell>
          <cell r="G513">
            <v>-0.71438813999999995</v>
          </cell>
          <cell r="H513">
            <v>-1.1297149099999999</v>
          </cell>
          <cell r="I513">
            <v>-1.5531671299999996</v>
          </cell>
          <cell r="R513">
            <v>-0.37419400000000003</v>
          </cell>
          <cell r="S513">
            <v>-0.34019413999999992</v>
          </cell>
          <cell r="T513">
            <v>-0.41532676999999996</v>
          </cell>
          <cell r="U513">
            <v>-0.42345221999999971</v>
          </cell>
          <cell r="V513">
            <v>1.5531671299999996</v>
          </cell>
          <cell r="W513">
            <v>0</v>
          </cell>
          <cell r="X513">
            <v>0</v>
          </cell>
          <cell r="Y513">
            <v>0</v>
          </cell>
          <cell r="Z513">
            <v>0</v>
          </cell>
          <cell r="AA513">
            <v>0</v>
          </cell>
          <cell r="AB513">
            <v>0</v>
          </cell>
          <cell r="AC513">
            <v>0</v>
          </cell>
          <cell r="AD513">
            <v>-0.43030000000000002</v>
          </cell>
          <cell r="AE513">
            <v>-0.78200000000000003</v>
          </cell>
          <cell r="AF513">
            <v>-1.1715</v>
          </cell>
          <cell r="AG513">
            <v>-1.5612000000000001</v>
          </cell>
          <cell r="AH513">
            <v>-1.9082000000000001</v>
          </cell>
          <cell r="AI513">
            <v>-2.2934999999999999</v>
          </cell>
          <cell r="AJ513">
            <v>-2.6820999999999997</v>
          </cell>
          <cell r="AK513">
            <v>-2.9315000000000002</v>
          </cell>
          <cell r="AL513">
            <v>-3.3167</v>
          </cell>
          <cell r="AM513">
            <v>-3.7291999999999996</v>
          </cell>
          <cell r="AN513">
            <v>-4.0941000000000001</v>
          </cell>
          <cell r="AO513">
            <v>-4.4773999999999994</v>
          </cell>
          <cell r="AP513">
            <v>-0.43030000000000002</v>
          </cell>
          <cell r="AQ513">
            <v>-0.35170000000000001</v>
          </cell>
          <cell r="AR513">
            <v>-0.38949999999999996</v>
          </cell>
          <cell r="AS513">
            <v>-0.38970000000000016</v>
          </cell>
          <cell r="AT513">
            <v>-0.34699999999999998</v>
          </cell>
          <cell r="AU513">
            <v>-0.38529999999999975</v>
          </cell>
          <cell r="AV513">
            <v>-0.38859999999999983</v>
          </cell>
          <cell r="AW513">
            <v>-0.24940000000000051</v>
          </cell>
          <cell r="AX513">
            <v>-0.38519999999999976</v>
          </cell>
          <cell r="AY513">
            <v>-0.41249999999999964</v>
          </cell>
          <cell r="AZ513">
            <v>-0.36490000000000045</v>
          </cell>
          <cell r="BA513">
            <v>-0.38329999999999931</v>
          </cell>
          <cell r="BB513">
            <v>-0.33410000000000001</v>
          </cell>
          <cell r="BC513">
            <v>-0.63980000000000004</v>
          </cell>
          <cell r="BD513">
            <v>-0.95630000000000004</v>
          </cell>
          <cell r="BE513">
            <v>-1.2231000000000001</v>
          </cell>
          <cell r="BF513">
            <v>-1.6197999999999999</v>
          </cell>
          <cell r="BG513">
            <v>-1.9906999999999999</v>
          </cell>
          <cell r="BH513">
            <v>-2.3134999999999999</v>
          </cell>
          <cell r="BI513">
            <v>-2.5486200000000001</v>
          </cell>
          <cell r="BJ513">
            <v>-2.8984999999999999</v>
          </cell>
          <cell r="BK513">
            <v>-3.317437</v>
          </cell>
          <cell r="BL513">
            <v>-3.6907000000000001</v>
          </cell>
          <cell r="BM513">
            <v>-4.0713030799999999</v>
          </cell>
          <cell r="BN513">
            <v>-0.33410000000000001</v>
          </cell>
          <cell r="BO513">
            <v>-0.30570000000000003</v>
          </cell>
          <cell r="BP513">
            <v>-0.3165</v>
          </cell>
          <cell r="BQ513">
            <v>-0.26680000000000004</v>
          </cell>
          <cell r="BR513">
            <v>-0.39669999999999983</v>
          </cell>
          <cell r="BS513">
            <v>-0.37090000000000001</v>
          </cell>
          <cell r="BT513">
            <v>-0.32279999999999998</v>
          </cell>
          <cell r="BU513">
            <v>-0.23512000000000022</v>
          </cell>
          <cell r="BV513">
            <v>-0.34987999999999975</v>
          </cell>
          <cell r="BW513">
            <v>-0.41893700000000011</v>
          </cell>
          <cell r="BX513">
            <v>-0.37326300000000012</v>
          </cell>
          <cell r="BY513">
            <v>-0.38060307999999976</v>
          </cell>
          <cell r="BZ513">
            <v>-0.37490000000000001</v>
          </cell>
          <cell r="CA513">
            <v>-0.71899999999999997</v>
          </cell>
          <cell r="CB513">
            <v>-1.1202000000000001</v>
          </cell>
          <cell r="CC513">
            <v>-1.4610000000000001</v>
          </cell>
          <cell r="CD513">
            <v>-1.8122</v>
          </cell>
          <cell r="CE513">
            <v>-2.158995</v>
          </cell>
          <cell r="CF513">
            <v>-2.5258099999999999</v>
          </cell>
          <cell r="CG513">
            <v>-2.7892809999999999</v>
          </cell>
          <cell r="CH513">
            <v>-3.1618040000000001</v>
          </cell>
          <cell r="CI513">
            <v>-3.52773</v>
          </cell>
          <cell r="CJ513">
            <v>-3.8755730000000002</v>
          </cell>
          <cell r="CK513">
            <v>-4.214556</v>
          </cell>
          <cell r="CL513">
            <v>-0.37490000000000001</v>
          </cell>
          <cell r="CM513">
            <v>-0.34409999999999996</v>
          </cell>
          <cell r="CN513">
            <v>-0.40120000000000011</v>
          </cell>
          <cell r="CO513">
            <v>-0.34079999999999999</v>
          </cell>
          <cell r="CP513">
            <v>-0.35119999999999996</v>
          </cell>
          <cell r="CQ513">
            <v>-0.34679499999999996</v>
          </cell>
          <cell r="CR513">
            <v>-0.36681499999999989</v>
          </cell>
          <cell r="CS513">
            <v>-0.26347100000000001</v>
          </cell>
          <cell r="CT513">
            <v>-0.37252300000000016</v>
          </cell>
          <cell r="CU513">
            <v>-0.36592599999999997</v>
          </cell>
          <cell r="CV513">
            <v>-0.34784300000000012</v>
          </cell>
          <cell r="CW513">
            <v>-0.33898299999999981</v>
          </cell>
          <cell r="CX513">
            <v>-0.49063500000000004</v>
          </cell>
          <cell r="CY513">
            <v>-1.055159</v>
          </cell>
          <cell r="CZ513">
            <v>-1.564435</v>
          </cell>
          <cell r="DA513">
            <v>-2.1760269999999999</v>
          </cell>
          <cell r="DB513">
            <v>-2.7396510000000003</v>
          </cell>
          <cell r="DC513">
            <v>-3.2740299999999998</v>
          </cell>
          <cell r="DD513">
            <v>-3.8824230000000002</v>
          </cell>
          <cell r="DE513">
            <v>-4.2987229999999998</v>
          </cell>
          <cell r="DF513">
            <v>-4.8537229999999996</v>
          </cell>
          <cell r="DG513">
            <v>-5.3892229999999994</v>
          </cell>
          <cell r="DH513">
            <v>-6.0367229999999994</v>
          </cell>
          <cell r="DI513">
            <v>-6.6645229999999991</v>
          </cell>
          <cell r="DJ513">
            <v>-0.49063500000000004</v>
          </cell>
          <cell r="DK513">
            <v>-0.56452399999999991</v>
          </cell>
          <cell r="DL513">
            <v>-0.50927600000000006</v>
          </cell>
          <cell r="DM513">
            <v>-0.61159199999999991</v>
          </cell>
          <cell r="DN513">
            <v>-0.56362400000000035</v>
          </cell>
          <cell r="DO513">
            <v>-0.53437899999999949</v>
          </cell>
          <cell r="DP513">
            <v>-0.60839300000000041</v>
          </cell>
          <cell r="DQ513">
            <v>-0.41629999999999967</v>
          </cell>
          <cell r="DR513">
            <v>-0.55499999999999972</v>
          </cell>
          <cell r="DS513">
            <v>-0.53549999999999986</v>
          </cell>
          <cell r="DT513">
            <v>-0.64749999999999996</v>
          </cell>
          <cell r="DU513">
            <v>-0.62779999999999969</v>
          </cell>
        </row>
        <row r="514">
          <cell r="A514" t="str">
            <v>CE-TRASPO-200</v>
          </cell>
          <cell r="B514" t="str">
            <v>CE</v>
          </cell>
          <cell r="C514" t="str">
            <v>TRASPO</v>
          </cell>
          <cell r="D514">
            <v>200</v>
          </cell>
          <cell r="E514" t="str">
            <v>Risultato di Competenza</v>
          </cell>
          <cell r="F514">
            <v>2.5272770000000002</v>
          </cell>
          <cell r="G514">
            <v>6.4724530299999943</v>
          </cell>
          <cell r="H514">
            <v>9.4179229800000037</v>
          </cell>
          <cell r="I514">
            <v>14.34780939999998</v>
          </cell>
          <cell r="J514">
            <v>0</v>
          </cell>
          <cell r="K514">
            <v>0</v>
          </cell>
          <cell r="L514">
            <v>0</v>
          </cell>
          <cell r="M514">
            <v>0</v>
          </cell>
          <cell r="N514">
            <v>0</v>
          </cell>
          <cell r="O514">
            <v>0</v>
          </cell>
          <cell r="P514">
            <v>0</v>
          </cell>
          <cell r="Q514">
            <v>0</v>
          </cell>
          <cell r="R514">
            <v>2.5272770000000002</v>
          </cell>
          <cell r="S514">
            <v>3.9451760299999923</v>
          </cell>
          <cell r="T514">
            <v>2.9454699500000103</v>
          </cell>
          <cell r="U514">
            <v>4.9298864199999759</v>
          </cell>
          <cell r="V514">
            <v>-14.34780939999998</v>
          </cell>
          <cell r="W514">
            <v>0</v>
          </cell>
          <cell r="X514">
            <v>0</v>
          </cell>
          <cell r="Y514">
            <v>0</v>
          </cell>
          <cell r="Z514">
            <v>0</v>
          </cell>
          <cell r="AA514">
            <v>0</v>
          </cell>
          <cell r="AB514">
            <v>0</v>
          </cell>
          <cell r="AC514">
            <v>0</v>
          </cell>
          <cell r="AD514">
            <v>2.2412000000000001</v>
          </cell>
          <cell r="AE514">
            <v>5.2110999999999983</v>
          </cell>
          <cell r="AF514">
            <v>8.3401999999999976</v>
          </cell>
          <cell r="AG514">
            <v>11.587699999999998</v>
          </cell>
          <cell r="AH514">
            <v>14.639400000000002</v>
          </cell>
          <cell r="AI514">
            <v>17.567400000000006</v>
          </cell>
          <cell r="AJ514">
            <v>20.241200000000003</v>
          </cell>
          <cell r="AK514">
            <v>21.075000000000006</v>
          </cell>
          <cell r="AL514">
            <v>24.025599999999997</v>
          </cell>
          <cell r="AM514">
            <v>26.950400000000013</v>
          </cell>
          <cell r="AN514">
            <v>29.402900000000013</v>
          </cell>
          <cell r="AO514">
            <v>31.638699999999975</v>
          </cell>
          <cell r="AP514">
            <v>2.2412000000000001</v>
          </cell>
          <cell r="AQ514">
            <v>2.9698999999999982</v>
          </cell>
          <cell r="AR514">
            <v>3.1290999999999993</v>
          </cell>
          <cell r="AS514">
            <v>3.2474999999999996</v>
          </cell>
          <cell r="AT514">
            <v>3.0517000000000052</v>
          </cell>
          <cell r="AU514">
            <v>2.9280000000000017</v>
          </cell>
          <cell r="AV514">
            <v>2.6737999999999968</v>
          </cell>
          <cell r="AW514">
            <v>0.83380000000000454</v>
          </cell>
          <cell r="AX514">
            <v>2.9505999999999921</v>
          </cell>
          <cell r="AY514">
            <v>2.9248000000000136</v>
          </cell>
          <cell r="AZ514">
            <v>2.4525000000000059</v>
          </cell>
          <cell r="BA514">
            <v>2.2357999999999598</v>
          </cell>
          <cell r="BB514">
            <v>3.7415000000000034</v>
          </cell>
          <cell r="BC514">
            <v>6.8497000000000003</v>
          </cell>
          <cell r="BD514">
            <v>9.1920999999999999</v>
          </cell>
          <cell r="BE514">
            <v>11.734099999999998</v>
          </cell>
          <cell r="BF514">
            <v>14.179299999999998</v>
          </cell>
          <cell r="BG514">
            <v>17.870299999999997</v>
          </cell>
          <cell r="BH514">
            <v>20.268267999999992</v>
          </cell>
          <cell r="BI514">
            <v>22.991111000000004</v>
          </cell>
          <cell r="BJ514">
            <v>25.626799999999996</v>
          </cell>
          <cell r="BK514">
            <v>29.108960000000003</v>
          </cell>
          <cell r="BL514">
            <v>31.093600000000002</v>
          </cell>
          <cell r="BM514">
            <v>34.488111469999943</v>
          </cell>
          <cell r="BN514">
            <v>3.7415000000000034</v>
          </cell>
          <cell r="BO514">
            <v>3.1081999999999974</v>
          </cell>
          <cell r="BP514">
            <v>2.3424</v>
          </cell>
          <cell r="BQ514">
            <v>2.541999999999998</v>
          </cell>
          <cell r="BR514">
            <v>2.4451999999999998</v>
          </cell>
          <cell r="BS514">
            <v>3.6909999999999981</v>
          </cell>
          <cell r="BT514">
            <v>2.3979679999999974</v>
          </cell>
          <cell r="BU514">
            <v>2.7228430000000086</v>
          </cell>
          <cell r="BV514">
            <v>2.6356889999999917</v>
          </cell>
          <cell r="BW514">
            <v>3.4821600000000106</v>
          </cell>
          <cell r="BX514">
            <v>1.9846399999999988</v>
          </cell>
          <cell r="BY514">
            <v>3.3945114699999421</v>
          </cell>
          <cell r="BZ514">
            <v>4.1528999999999989</v>
          </cell>
          <cell r="CA514">
            <v>6.6329000000000002</v>
          </cell>
          <cell r="CB514">
            <v>8.6018085929999977</v>
          </cell>
          <cell r="CC514">
            <v>10.754000000000003</v>
          </cell>
          <cell r="CD514">
            <v>13.440900000000003</v>
          </cell>
          <cell r="CE514">
            <v>16.499998999999992</v>
          </cell>
          <cell r="CF514">
            <v>18.857108000000004</v>
          </cell>
          <cell r="CG514">
            <v>19.820176000000007</v>
          </cell>
          <cell r="CH514">
            <v>21.943757999999992</v>
          </cell>
          <cell r="CI514">
            <v>24.768299000000006</v>
          </cell>
          <cell r="CJ514">
            <v>27.425713999999989</v>
          </cell>
          <cell r="CK514">
            <v>29.330983000000003</v>
          </cell>
          <cell r="CL514">
            <v>4.1528999999999989</v>
          </cell>
          <cell r="CM514">
            <v>2.4800000000000013</v>
          </cell>
          <cell r="CN514">
            <v>1.9689085929999974</v>
          </cell>
          <cell r="CO514">
            <v>2.1521914070000054</v>
          </cell>
          <cell r="CP514">
            <v>2.6869000000000001</v>
          </cell>
          <cell r="CQ514">
            <v>3.0590989999999891</v>
          </cell>
          <cell r="CR514">
            <v>2.357109000000011</v>
          </cell>
          <cell r="CS514">
            <v>0.96306800000000248</v>
          </cell>
          <cell r="CT514">
            <v>2.1235819999999856</v>
          </cell>
          <cell r="CU514">
            <v>2.8245410000000124</v>
          </cell>
          <cell r="CV514">
            <v>2.6574149999999834</v>
          </cell>
          <cell r="CW514">
            <v>1.9052690000000174</v>
          </cell>
          <cell r="CX514">
            <v>1.6591320000000005</v>
          </cell>
          <cell r="CY514">
            <v>3.0752420000000003</v>
          </cell>
          <cell r="CZ514">
            <v>4.7307649999999981</v>
          </cell>
          <cell r="DA514">
            <v>6.1804629999999978</v>
          </cell>
          <cell r="DB514">
            <v>12.737675999999999</v>
          </cell>
          <cell r="DC514">
            <v>15.527764000000001</v>
          </cell>
          <cell r="DD514">
            <v>18.66469699999999</v>
          </cell>
          <cell r="DE514">
            <v>21.999396999999995</v>
          </cell>
          <cell r="DF514">
            <v>24.164696999999993</v>
          </cell>
          <cell r="DG514">
            <v>29.467196999999985</v>
          </cell>
          <cell r="DH514">
            <v>32.940196999999991</v>
          </cell>
          <cell r="DI514">
            <v>37.160496999999978</v>
          </cell>
          <cell r="DJ514">
            <v>1.6591320000000005</v>
          </cell>
          <cell r="DK514">
            <v>1.4161099999999998</v>
          </cell>
          <cell r="DL514">
            <v>1.6555229999999972</v>
          </cell>
          <cell r="DM514">
            <v>1.4496980000000006</v>
          </cell>
          <cell r="DN514">
            <v>6.5572130000000008</v>
          </cell>
          <cell r="DO514">
            <v>2.7900880000000021</v>
          </cell>
          <cell r="DP514">
            <v>3.1369329999999871</v>
          </cell>
          <cell r="DQ514">
            <v>3.3347000000000064</v>
          </cell>
          <cell r="DR514">
            <v>2.1652999999999967</v>
          </cell>
          <cell r="DS514">
            <v>5.3024999999999975</v>
          </cell>
          <cell r="DT514">
            <v>3.4730000000000079</v>
          </cell>
          <cell r="DU514">
            <v>4.2202999999999875</v>
          </cell>
        </row>
        <row r="515">
          <cell r="A515" t="str">
            <v>CE-TRASPO-210</v>
          </cell>
          <cell r="B515" t="str">
            <v>CE</v>
          </cell>
          <cell r="C515" t="str">
            <v>TRASPO</v>
          </cell>
          <cell r="D515">
            <v>210</v>
          </cell>
          <cell r="E515" t="str">
            <v>RC %</v>
          </cell>
          <cell r="F515">
            <v>0.23401484345224713</v>
          </cell>
          <cell r="G515">
            <v>0.23546115948786822</v>
          </cell>
          <cell r="H515">
            <v>0.24157099613895341</v>
          </cell>
          <cell r="I515">
            <v>0.26698081340081808</v>
          </cell>
          <cell r="J515" t="e">
            <v>#DIV/0!</v>
          </cell>
          <cell r="K515" t="e">
            <v>#DIV/0!</v>
          </cell>
          <cell r="L515" t="e">
            <v>#DIV/0!</v>
          </cell>
          <cell r="M515" t="e">
            <v>#DIV/0!</v>
          </cell>
          <cell r="N515" t="e">
            <v>#DIV/0!</v>
          </cell>
          <cell r="O515" t="e">
            <v>#DIV/0!</v>
          </cell>
          <cell r="P515" t="e">
            <v>#DIV/0!</v>
          </cell>
          <cell r="Q515" t="e">
            <v>#DIV/0!</v>
          </cell>
          <cell r="R515">
            <v>0.23401484345224713</v>
          </cell>
          <cell r="S515">
            <v>0.23639710033238556</v>
          </cell>
          <cell r="T515">
            <v>0.25617818971268302</v>
          </cell>
          <cell r="U515">
            <v>0.33412026500503283</v>
          </cell>
          <cell r="V515">
            <v>0.26698081340081808</v>
          </cell>
          <cell r="W515" t="e">
            <v>#DIV/0!</v>
          </cell>
          <cell r="X515" t="e">
            <v>#DIV/0!</v>
          </cell>
          <cell r="Y515" t="e">
            <v>#DIV/0!</v>
          </cell>
          <cell r="Z515" t="e">
            <v>#DIV/0!</v>
          </cell>
          <cell r="AA515" t="e">
            <v>#DIV/0!</v>
          </cell>
          <cell r="AB515" t="e">
            <v>#DIV/0!</v>
          </cell>
          <cell r="AC515" t="e">
            <v>#DIV/0!</v>
          </cell>
          <cell r="AD515">
            <v>0.21511733934827471</v>
          </cell>
          <cell r="AE515">
            <v>0.22671150633440063</v>
          </cell>
          <cell r="AF515">
            <v>0.23017798347946794</v>
          </cell>
          <cell r="AG515">
            <v>0.23068959819393317</v>
          </cell>
          <cell r="AH515">
            <v>0.23130010522690145</v>
          </cell>
          <cell r="AI515">
            <v>0.23028702965728434</v>
          </cell>
          <cell r="AJ515">
            <v>0.22960842966900463</v>
          </cell>
          <cell r="AK515">
            <v>0.22550694925210879</v>
          </cell>
          <cell r="AL515">
            <v>0.22481755376537771</v>
          </cell>
          <cell r="AM515">
            <v>0.22485161682182181</v>
          </cell>
          <cell r="AN515">
            <v>0.22400656411631659</v>
          </cell>
          <cell r="AO515">
            <v>0.22339565462064587</v>
          </cell>
          <cell r="AP515">
            <v>0.21511733934827471</v>
          </cell>
          <cell r="AQ515">
            <v>0.23632341590343028</v>
          </cell>
          <cell r="AR515">
            <v>0.23619235965912086</v>
          </cell>
          <cell r="AS515">
            <v>0.23201400300064298</v>
          </cell>
          <cell r="AT515">
            <v>0.23364800820757856</v>
          </cell>
          <cell r="AU515">
            <v>0.22535211267605643</v>
          </cell>
          <cell r="AV515">
            <v>0.22524746219620054</v>
          </cell>
          <cell r="AW515">
            <v>0.1572970117718086</v>
          </cell>
          <cell r="AX515">
            <v>0.22001342181791006</v>
          </cell>
          <cell r="AY515">
            <v>0.2251318169572423</v>
          </cell>
          <cell r="AZ515">
            <v>0.21512214376562469</v>
          </cell>
          <cell r="BA515">
            <v>0.21566093062736</v>
          </cell>
          <cell r="BB515">
            <v>0.22613946123021336</v>
          </cell>
          <cell r="BC515">
            <v>0.23133063154339753</v>
          </cell>
          <cell r="BD515">
            <v>0.22207967915730473</v>
          </cell>
          <cell r="BE515">
            <v>0.22264492478635067</v>
          </cell>
          <cell r="BF515">
            <v>0.21919453625236132</v>
          </cell>
          <cell r="BG515">
            <v>0.22707640541670421</v>
          </cell>
          <cell r="BH515">
            <v>0.2240719744865568</v>
          </cell>
          <cell r="BI515">
            <v>0.2316242702739848</v>
          </cell>
          <cell r="BJ515">
            <v>0.23018049374177579</v>
          </cell>
          <cell r="BK515">
            <v>0.23329876044364833</v>
          </cell>
          <cell r="BL515">
            <v>0.22417831828770379</v>
          </cell>
          <cell r="BM515">
            <v>0.22428249248652116</v>
          </cell>
          <cell r="BN515">
            <v>0.22613946123021336</v>
          </cell>
          <cell r="BO515">
            <v>0.23790461465453222</v>
          </cell>
          <cell r="BP515">
            <v>0.19882862235803414</v>
          </cell>
          <cell r="BQ515">
            <v>0.22471314156397493</v>
          </cell>
          <cell r="BR515">
            <v>0.20402169378389665</v>
          </cell>
          <cell r="BS515">
            <v>0.26347160060246533</v>
          </cell>
          <cell r="BT515">
            <v>0.20396130807456833</v>
          </cell>
          <cell r="BU515">
            <v>0.30919978614814159</v>
          </cell>
          <cell r="BV515">
            <v>0.21831034854344661</v>
          </cell>
          <cell r="BW515">
            <v>0.25913415217054392</v>
          </cell>
          <cell r="BX515">
            <v>0.1424812911821394</v>
          </cell>
          <cell r="BY515">
            <v>0.22524124875279547</v>
          </cell>
          <cell r="BZ515">
            <v>0.26008943333834356</v>
          </cell>
          <cell r="CA515">
            <v>0.26592656739874754</v>
          </cell>
          <cell r="CB515">
            <v>0.25031526086969169</v>
          </cell>
          <cell r="CC515">
            <v>0.24528822621075999</v>
          </cell>
          <cell r="CD515">
            <v>0.23850835788054092</v>
          </cell>
          <cell r="CE515">
            <v>0.2378525419958599</v>
          </cell>
          <cell r="CF515">
            <v>0.23251613981620842</v>
          </cell>
          <cell r="CG515">
            <v>0.22534215890605933</v>
          </cell>
          <cell r="CH515">
            <v>0.22016491461025722</v>
          </cell>
          <cell r="CI515">
            <v>0.21801345017955046</v>
          </cell>
          <cell r="CJ515">
            <v>0.21587255354777041</v>
          </cell>
          <cell r="CK515">
            <v>0.21101102511842715</v>
          </cell>
          <cell r="CL515">
            <v>0.26008943333834356</v>
          </cell>
          <cell r="CM515">
            <v>0.27631080508946693</v>
          </cell>
          <cell r="CN515">
            <v>0.20898481027034455</v>
          </cell>
          <cell r="CO515">
            <v>0.22706273284520651</v>
          </cell>
          <cell r="CP515">
            <v>0.21475099307048606</v>
          </cell>
          <cell r="CQ515">
            <v>0.23501327947229586</v>
          </cell>
          <cell r="CR515">
            <v>0.20095555617697133</v>
          </cell>
          <cell r="CS515">
            <v>0.14047687291095554</v>
          </cell>
          <cell r="CT515">
            <v>0.18129006784775861</v>
          </cell>
          <cell r="CU515">
            <v>0.20263002711738032</v>
          </cell>
          <cell r="CV515">
            <v>0.19777115385502622</v>
          </cell>
          <cell r="CW515">
            <v>0.15935304604878767</v>
          </cell>
          <cell r="CX515">
            <v>0.19011708172069433</v>
          </cell>
          <cell r="CY515">
            <v>0.16449056093713837</v>
          </cell>
          <cell r="CZ515">
            <v>0.16481449887789226</v>
          </cell>
          <cell r="DA515">
            <v>0.16247364897179889</v>
          </cell>
          <cell r="DB515">
            <v>0.23755893315086074</v>
          </cell>
          <cell r="DC515">
            <v>0.23947866392810446</v>
          </cell>
          <cell r="DD515">
            <v>0.23684617592983512</v>
          </cell>
          <cell r="DE515">
            <v>0.24941766182128583</v>
          </cell>
          <cell r="DF515">
            <v>0.23902712751054819</v>
          </cell>
          <cell r="DG515">
            <v>0.25159931462847895</v>
          </cell>
          <cell r="DH515">
            <v>0.25196804684870316</v>
          </cell>
          <cell r="DI515">
            <v>0.25760364955990556</v>
          </cell>
          <cell r="DJ515">
            <v>0.19011708172069433</v>
          </cell>
          <cell r="DK515">
            <v>0.14205624689464186</v>
          </cell>
          <cell r="DL515">
            <v>0.16541963345396965</v>
          </cell>
          <cell r="DM515">
            <v>0.15527686062037577</v>
          </cell>
          <cell r="DN515">
            <v>0.42089460402017359</v>
          </cell>
          <cell r="DO515">
            <v>0.24865212962049485</v>
          </cell>
          <cell r="DP515">
            <v>0.22462370965709164</v>
          </cell>
          <cell r="DQ515">
            <v>0.35483459070643486</v>
          </cell>
          <cell r="DR515">
            <v>0.16794384549755656</v>
          </cell>
          <cell r="DS515">
            <v>0.33092021094018148</v>
          </cell>
          <cell r="DT515">
            <v>0.25514064692442789</v>
          </cell>
          <cell r="DU515">
            <v>0.31208542546347229</v>
          </cell>
        </row>
        <row r="516">
          <cell r="A516" t="str">
            <v>CE-TRASPO-211</v>
          </cell>
          <cell r="B516" t="str">
            <v>CE</v>
          </cell>
          <cell r="C516" t="str">
            <v>TRASPO</v>
          </cell>
          <cell r="D516">
            <v>211</v>
          </cell>
          <cell r="E516" t="str">
            <v>Costi di divisione</v>
          </cell>
          <cell r="F516">
            <v>-0.38294699999999998</v>
          </cell>
          <cell r="G516">
            <v>-0.73893500000000034</v>
          </cell>
          <cell r="H516">
            <v>-1.0961379999999996</v>
          </cell>
          <cell r="I516">
            <v>-1.5149549999999998</v>
          </cell>
          <cell r="R516">
            <v>-0.38294699999999998</v>
          </cell>
          <cell r="S516">
            <v>-0.35598800000000036</v>
          </cell>
          <cell r="T516">
            <v>-0.35720299999999927</v>
          </cell>
          <cell r="U516">
            <v>-0.41881700000000022</v>
          </cell>
          <cell r="V516">
            <v>1.5149549999999998</v>
          </cell>
          <cell r="W516">
            <v>0</v>
          </cell>
          <cell r="X516">
            <v>0</v>
          </cell>
          <cell r="Y516">
            <v>0</v>
          </cell>
          <cell r="Z516">
            <v>0</v>
          </cell>
          <cell r="AA516">
            <v>0</v>
          </cell>
          <cell r="AB516">
            <v>0</v>
          </cell>
          <cell r="AC516">
            <v>0</v>
          </cell>
          <cell r="AD516">
            <v>-0.3795</v>
          </cell>
          <cell r="AE516">
            <v>-0.75029999999999997</v>
          </cell>
          <cell r="AF516">
            <v>-1.1104000000000001</v>
          </cell>
          <cell r="AG516">
            <v>-1.4943</v>
          </cell>
          <cell r="AH516">
            <v>-1.8573</v>
          </cell>
          <cell r="AI516">
            <v>-2.2241999999999997</v>
          </cell>
          <cell r="AJ516">
            <v>-2.6088</v>
          </cell>
          <cell r="AK516">
            <v>-2.855</v>
          </cell>
          <cell r="AL516">
            <v>-3.2244000000000002</v>
          </cell>
          <cell r="AM516">
            <v>-3.6210999999999998</v>
          </cell>
          <cell r="AN516">
            <v>-3.9931000000000001</v>
          </cell>
          <cell r="AO516">
            <v>-4.3623000000000003</v>
          </cell>
          <cell r="AP516">
            <v>-0.3795</v>
          </cell>
          <cell r="AQ516">
            <v>-0.37079999999999996</v>
          </cell>
          <cell r="AR516">
            <v>-0.36010000000000009</v>
          </cell>
          <cell r="AS516">
            <v>-0.38389999999999991</v>
          </cell>
          <cell r="AT516">
            <v>-0.36299999999999999</v>
          </cell>
          <cell r="AU516">
            <v>-0.36689999999999978</v>
          </cell>
          <cell r="AV516">
            <v>-0.38460000000000027</v>
          </cell>
          <cell r="AW516">
            <v>-0.24619999999999997</v>
          </cell>
          <cell r="AX516">
            <v>-0.36940000000000017</v>
          </cell>
          <cell r="AY516">
            <v>-0.39669999999999961</v>
          </cell>
          <cell r="AZ516">
            <v>-0.37200000000000033</v>
          </cell>
          <cell r="BA516">
            <v>-0.36920000000000019</v>
          </cell>
          <cell r="BB516">
            <v>-0.34768100000000002</v>
          </cell>
          <cell r="BC516">
            <v>-0.69776899999999997</v>
          </cell>
          <cell r="BD516">
            <v>-1.0338959999999999</v>
          </cell>
          <cell r="BE516">
            <v>-1.3213999999999999</v>
          </cell>
          <cell r="BF516">
            <v>-1.7287999999999999</v>
          </cell>
          <cell r="BG516">
            <v>-2.0716999999999999</v>
          </cell>
          <cell r="BH516">
            <v>-2.3911069999999999</v>
          </cell>
          <cell r="BI516">
            <v>-2.618668</v>
          </cell>
          <cell r="BJ516">
            <v>-2.9922</v>
          </cell>
          <cell r="BK516">
            <v>-3.3551150000000001</v>
          </cell>
          <cell r="BL516">
            <v>-3.6484999999999999</v>
          </cell>
          <cell r="BM516">
            <v>-3.9954739999999997</v>
          </cell>
          <cell r="BN516">
            <v>-0.34768100000000002</v>
          </cell>
          <cell r="BO516">
            <v>-0.35008799999999995</v>
          </cell>
          <cell r="BP516">
            <v>-0.33612699999999995</v>
          </cell>
          <cell r="BQ516">
            <v>-0.28750399999999998</v>
          </cell>
          <cell r="BR516">
            <v>-0.40739999999999998</v>
          </cell>
          <cell r="BS516">
            <v>-0.34289999999999998</v>
          </cell>
          <cell r="BT516">
            <v>-0.319407</v>
          </cell>
          <cell r="BU516">
            <v>-0.22756100000000012</v>
          </cell>
          <cell r="BV516">
            <v>-0.37353199999999998</v>
          </cell>
          <cell r="BW516">
            <v>-0.3629150000000001</v>
          </cell>
          <cell r="BX516">
            <v>-0.29338499999999978</v>
          </cell>
          <cell r="BY516">
            <v>-0.34697399999999989</v>
          </cell>
          <cell r="CC516">
            <v>-1.3547</v>
          </cell>
          <cell r="CD516">
            <v>-1.6929000000000001</v>
          </cell>
          <cell r="CE516">
            <v>-2.0210149999999998</v>
          </cell>
          <cell r="CF516">
            <v>-2.3524430000000001</v>
          </cell>
          <cell r="CG516">
            <v>-2.5951529999999998</v>
          </cell>
          <cell r="CH516">
            <v>-2.924922</v>
          </cell>
          <cell r="CI516">
            <v>-3.2740149999999999</v>
          </cell>
          <cell r="CJ516">
            <v>-3.6027019999999998</v>
          </cell>
          <cell r="CK516">
            <v>-3.9176060000000001</v>
          </cell>
          <cell r="CL516">
            <v>0</v>
          </cell>
          <cell r="CM516">
            <v>0</v>
          </cell>
          <cell r="CN516">
            <v>0</v>
          </cell>
          <cell r="CO516">
            <v>-1.3547</v>
          </cell>
          <cell r="CP516">
            <v>-0.33820000000000006</v>
          </cell>
          <cell r="CQ516">
            <v>-0.32811499999999971</v>
          </cell>
          <cell r="CR516">
            <v>-0.33142800000000028</v>
          </cell>
          <cell r="CS516">
            <v>-0.24270999999999976</v>
          </cell>
          <cell r="CT516">
            <v>-0.3297690000000002</v>
          </cell>
          <cell r="CU516">
            <v>-0.34909299999999988</v>
          </cell>
          <cell r="CV516">
            <v>-0.32868699999999995</v>
          </cell>
          <cell r="CW516">
            <v>-0.31490400000000029</v>
          </cell>
          <cell r="DC516">
            <v>-1.58239302</v>
          </cell>
          <cell r="DD516">
            <v>-1.8890734200000001</v>
          </cell>
          <cell r="DE516">
            <v>-2.0882986800000003</v>
          </cell>
          <cell r="DF516">
            <v>-2.35243476</v>
          </cell>
          <cell r="DG516">
            <v>-2.7096263999999999</v>
          </cell>
          <cell r="DH516">
            <v>-3.0325081799999998</v>
          </cell>
          <cell r="DI516">
            <v>-3.3617999999999997</v>
          </cell>
          <cell r="DJ516">
            <v>0</v>
          </cell>
          <cell r="DK516">
            <v>0</v>
          </cell>
          <cell r="DL516">
            <v>0</v>
          </cell>
          <cell r="DM516">
            <v>0</v>
          </cell>
          <cell r="DN516">
            <v>0</v>
          </cell>
          <cell r="DO516">
            <v>-1.58239302</v>
          </cell>
          <cell r="DP516">
            <v>-0.30668040000000008</v>
          </cell>
          <cell r="DQ516">
            <v>-0.19922526000000018</v>
          </cell>
          <cell r="DR516">
            <v>-0.26413607999999966</v>
          </cell>
          <cell r="DS516">
            <v>-0.35719163999999992</v>
          </cell>
          <cell r="DT516">
            <v>-0.3228817799999999</v>
          </cell>
          <cell r="DU516">
            <v>-0.3292918199999999</v>
          </cell>
        </row>
        <row r="517">
          <cell r="A517" t="str">
            <v>CE-TRASPO-212</v>
          </cell>
          <cell r="B517" t="str">
            <v>CE</v>
          </cell>
          <cell r="C517" t="str">
            <v>TRASPO</v>
          </cell>
          <cell r="D517">
            <v>212</v>
          </cell>
          <cell r="E517" t="str">
            <v>Risultato di divisione</v>
          </cell>
          <cell r="F517">
            <v>2.1443300000000001</v>
          </cell>
          <cell r="G517">
            <v>5.7335180299999937</v>
          </cell>
          <cell r="H517">
            <v>8.3217849800000039</v>
          </cell>
          <cell r="I517">
            <v>12.832854399999979</v>
          </cell>
          <cell r="J517">
            <v>0</v>
          </cell>
          <cell r="K517">
            <v>0</v>
          </cell>
          <cell r="L517">
            <v>0</v>
          </cell>
          <cell r="M517">
            <v>0</v>
          </cell>
          <cell r="N517">
            <v>0</v>
          </cell>
          <cell r="O517">
            <v>0</v>
          </cell>
          <cell r="P517">
            <v>0</v>
          </cell>
          <cell r="Q517">
            <v>0</v>
          </cell>
          <cell r="R517">
            <v>2.1443300000000001</v>
          </cell>
          <cell r="S517">
            <v>3.5891880299999919</v>
          </cell>
          <cell r="T517">
            <v>2.5882669500000111</v>
          </cell>
          <cell r="U517">
            <v>4.5110694199999752</v>
          </cell>
          <cell r="V517">
            <v>-12.832854399999979</v>
          </cell>
          <cell r="W517">
            <v>0</v>
          </cell>
          <cell r="X517">
            <v>0</v>
          </cell>
          <cell r="Y517">
            <v>0</v>
          </cell>
          <cell r="Z517">
            <v>0</v>
          </cell>
          <cell r="AA517">
            <v>0</v>
          </cell>
          <cell r="AB517">
            <v>0</v>
          </cell>
          <cell r="AC517">
            <v>0</v>
          </cell>
          <cell r="AD517">
            <v>1.8617000000000001</v>
          </cell>
          <cell r="AE517">
            <v>4.4607999999999981</v>
          </cell>
          <cell r="AF517">
            <v>7.2297999999999973</v>
          </cell>
          <cell r="AG517">
            <v>10.093399999999999</v>
          </cell>
          <cell r="AH517">
            <v>12.782100000000002</v>
          </cell>
          <cell r="AI517">
            <v>15.343200000000007</v>
          </cell>
          <cell r="AJ517">
            <v>17.632400000000004</v>
          </cell>
          <cell r="AK517">
            <v>18.220000000000006</v>
          </cell>
          <cell r="AL517">
            <v>20.801199999999998</v>
          </cell>
          <cell r="AM517">
            <v>23.329300000000014</v>
          </cell>
          <cell r="AN517">
            <v>25.409800000000011</v>
          </cell>
          <cell r="AO517">
            <v>27.276399999999974</v>
          </cell>
          <cell r="AP517">
            <v>1.8617000000000001</v>
          </cell>
          <cell r="AQ517">
            <v>2.5990999999999982</v>
          </cell>
          <cell r="AR517">
            <v>2.7689999999999992</v>
          </cell>
          <cell r="AS517">
            <v>2.8635999999999999</v>
          </cell>
          <cell r="AT517">
            <v>2.6887000000000052</v>
          </cell>
          <cell r="AU517">
            <v>2.5611000000000019</v>
          </cell>
          <cell r="AV517">
            <v>2.2891999999999966</v>
          </cell>
          <cell r="AW517">
            <v>0.58760000000000456</v>
          </cell>
          <cell r="AX517">
            <v>2.5811999999999919</v>
          </cell>
          <cell r="AY517">
            <v>2.528100000000014</v>
          </cell>
          <cell r="AZ517">
            <v>2.0805000000000056</v>
          </cell>
          <cell r="BA517">
            <v>1.8665999999999596</v>
          </cell>
          <cell r="BB517">
            <v>3.3938190000000032</v>
          </cell>
          <cell r="BC517">
            <v>6.1519310000000003</v>
          </cell>
          <cell r="BD517">
            <v>8.1582039999999996</v>
          </cell>
          <cell r="BE517">
            <v>10.412699999999997</v>
          </cell>
          <cell r="BF517">
            <v>12.450499999999998</v>
          </cell>
          <cell r="BG517">
            <v>15.798599999999997</v>
          </cell>
          <cell r="BH517">
            <v>17.877160999999994</v>
          </cell>
          <cell r="BI517">
            <v>20.372443000000004</v>
          </cell>
          <cell r="BJ517">
            <v>22.634599999999995</v>
          </cell>
          <cell r="BK517">
            <v>25.753845000000002</v>
          </cell>
          <cell r="BL517">
            <v>27.445100000000004</v>
          </cell>
          <cell r="BM517">
            <v>30.492637469999941</v>
          </cell>
          <cell r="BN517">
            <v>3.3938190000000032</v>
          </cell>
          <cell r="BO517">
            <v>2.7581119999999975</v>
          </cell>
          <cell r="BP517">
            <v>2.0062730000000002</v>
          </cell>
          <cell r="BQ517">
            <v>2.2544959999999978</v>
          </cell>
          <cell r="BR517">
            <v>2.0377999999999998</v>
          </cell>
          <cell r="BS517">
            <v>3.3480999999999979</v>
          </cell>
          <cell r="BT517">
            <v>2.0785609999999974</v>
          </cell>
          <cell r="BU517">
            <v>2.4952820000000084</v>
          </cell>
          <cell r="BV517">
            <v>2.2621569999999918</v>
          </cell>
          <cell r="BW517">
            <v>3.1192450000000105</v>
          </cell>
          <cell r="BX517">
            <v>1.6912549999999991</v>
          </cell>
          <cell r="BY517">
            <v>3.0475374699999422</v>
          </cell>
          <cell r="BZ517">
            <v>4.1528999999999989</v>
          </cell>
          <cell r="CA517">
            <v>6.6329000000000002</v>
          </cell>
          <cell r="CB517">
            <v>8.6018085929999977</v>
          </cell>
          <cell r="CC517">
            <v>9.3993000000000038</v>
          </cell>
          <cell r="CD517">
            <v>11.748000000000003</v>
          </cell>
          <cell r="CE517">
            <v>14.478983999999992</v>
          </cell>
          <cell r="CF517">
            <v>16.504665000000003</v>
          </cell>
          <cell r="CG517">
            <v>17.225023000000007</v>
          </cell>
          <cell r="CH517">
            <v>19.018835999999993</v>
          </cell>
          <cell r="CI517">
            <v>21.494284000000007</v>
          </cell>
          <cell r="CJ517">
            <v>23.823011999999988</v>
          </cell>
          <cell r="CK517">
            <v>25.413377000000004</v>
          </cell>
          <cell r="CL517">
            <v>4.1528999999999989</v>
          </cell>
          <cell r="CM517">
            <v>2.4800000000000013</v>
          </cell>
          <cell r="CN517">
            <v>1.9689085929999974</v>
          </cell>
          <cell r="CO517">
            <v>0.79749140700000543</v>
          </cell>
          <cell r="CP517">
            <v>2.3487</v>
          </cell>
          <cell r="CQ517">
            <v>2.7309839999999896</v>
          </cell>
          <cell r="CR517">
            <v>2.0256810000000107</v>
          </cell>
          <cell r="CS517">
            <v>0.72035800000000272</v>
          </cell>
          <cell r="CT517">
            <v>1.7938129999999854</v>
          </cell>
          <cell r="CU517">
            <v>2.4754480000000125</v>
          </cell>
          <cell r="CV517">
            <v>2.3287279999999835</v>
          </cell>
          <cell r="CW517">
            <v>1.5903650000000171</v>
          </cell>
          <cell r="CX517">
            <v>1.6591320000000005</v>
          </cell>
          <cell r="CY517">
            <v>3.0752420000000003</v>
          </cell>
          <cell r="CZ517">
            <v>4.7307649999999981</v>
          </cell>
          <cell r="DA517">
            <v>6.1804629999999978</v>
          </cell>
          <cell r="DB517">
            <v>12.737675999999999</v>
          </cell>
          <cell r="DC517">
            <v>13.945370980000002</v>
          </cell>
          <cell r="DD517">
            <v>16.775623579999991</v>
          </cell>
          <cell r="DE517">
            <v>19.911098319999994</v>
          </cell>
          <cell r="DF517">
            <v>21.812262239999992</v>
          </cell>
          <cell r="DG517">
            <v>26.757570599999983</v>
          </cell>
          <cell r="DH517">
            <v>29.90768881999999</v>
          </cell>
          <cell r="DI517">
            <v>33.798696999999976</v>
          </cell>
          <cell r="DJ517">
            <v>1.6591320000000005</v>
          </cell>
          <cell r="DK517">
            <v>1.4161099999999998</v>
          </cell>
          <cell r="DL517">
            <v>1.6555229999999972</v>
          </cell>
          <cell r="DM517">
            <v>1.4496980000000006</v>
          </cell>
          <cell r="DN517">
            <v>6.5572130000000008</v>
          </cell>
          <cell r="DO517">
            <v>1.2076949800000021</v>
          </cell>
          <cell r="DP517">
            <v>2.8302525999999872</v>
          </cell>
          <cell r="DQ517">
            <v>3.1354747400000065</v>
          </cell>
          <cell r="DR517">
            <v>1.901163919999997</v>
          </cell>
          <cell r="DS517">
            <v>4.9453083599999976</v>
          </cell>
          <cell r="DT517">
            <v>3.150118220000008</v>
          </cell>
          <cell r="DU517">
            <v>3.8910081799999876</v>
          </cell>
          <cell r="DV517">
            <v>0</v>
          </cell>
          <cell r="DW517">
            <v>0</v>
          </cell>
          <cell r="DX517">
            <v>0</v>
          </cell>
          <cell r="DY517">
            <v>0</v>
          </cell>
        </row>
        <row r="518">
          <cell r="A518" t="str">
            <v>CE-TRASPO-213</v>
          </cell>
          <cell r="B518" t="str">
            <v>CE</v>
          </cell>
          <cell r="C518" t="str">
            <v>TRASPO</v>
          </cell>
          <cell r="D518">
            <v>213</v>
          </cell>
          <cell r="E518" t="str">
            <v>RD %</v>
          </cell>
          <cell r="F518">
            <v>0.19855561905559108</v>
          </cell>
          <cell r="G518">
            <v>0.20857946701675759</v>
          </cell>
          <cell r="H518">
            <v>0.21345490842746101</v>
          </cell>
          <cell r="I518">
            <v>0.238790871167153</v>
          </cell>
          <cell r="J518" t="e">
            <v>#DIV/0!</v>
          </cell>
          <cell r="K518" t="e">
            <v>#DIV/0!</v>
          </cell>
          <cell r="L518" t="e">
            <v>#DIV/0!</v>
          </cell>
          <cell r="M518" t="e">
            <v>#DIV/0!</v>
          </cell>
          <cell r="N518" t="e">
            <v>#DIV/0!</v>
          </cell>
          <cell r="O518" t="e">
            <v>#DIV/0!</v>
          </cell>
          <cell r="P518" t="e">
            <v>#DIV/0!</v>
          </cell>
          <cell r="Q518" t="e">
            <v>#DIV/0!</v>
          </cell>
          <cell r="R518">
            <v>0.19855561905559108</v>
          </cell>
          <cell r="S518">
            <v>0.21506610513389615</v>
          </cell>
          <cell r="T518">
            <v>0.22511095105355533</v>
          </cell>
          <cell r="U518">
            <v>0.30573517960815394</v>
          </cell>
          <cell r="V518">
            <v>0.238790871167153</v>
          </cell>
          <cell r="W518" t="e">
            <v>#DIV/0!</v>
          </cell>
          <cell r="X518" t="e">
            <v>#DIV/0!</v>
          </cell>
          <cell r="Y518" t="e">
            <v>#DIV/0!</v>
          </cell>
          <cell r="Z518" t="e">
            <v>#DIV/0!</v>
          </cell>
          <cell r="AA518" t="e">
            <v>#DIV/0!</v>
          </cell>
          <cell r="AB518" t="e">
            <v>#DIV/0!</v>
          </cell>
          <cell r="AC518" t="e">
            <v>#DIV/0!</v>
          </cell>
          <cell r="AD518">
            <v>0.17869175025195566</v>
          </cell>
          <cell r="AE518">
            <v>0.19406933036335786</v>
          </cell>
          <cell r="AF518">
            <v>0.19953247943213079</v>
          </cell>
          <cell r="AG518">
            <v>0.20094085887714086</v>
          </cell>
          <cell r="AH518">
            <v>0.20195507158905263</v>
          </cell>
          <cell r="AI518">
            <v>0.2011305004404548</v>
          </cell>
          <cell r="AJ518">
            <v>0.20001520044739232</v>
          </cell>
          <cell r="AK518">
            <v>0.19495784651831186</v>
          </cell>
          <cell r="AL518">
            <v>0.194645498942144</v>
          </cell>
          <cell r="AM518">
            <v>0.19464018435055985</v>
          </cell>
          <cell r="AN518">
            <v>0.19358505429337858</v>
          </cell>
          <cell r="AO518">
            <v>0.19259417212763433</v>
          </cell>
          <cell r="AP518">
            <v>0.17869175025195566</v>
          </cell>
          <cell r="AQ518">
            <v>0.20681780203865638</v>
          </cell>
          <cell r="AR518">
            <v>0.20901110347898938</v>
          </cell>
          <cell r="AS518">
            <v>0.20458669714938915</v>
          </cell>
          <cell r="AT518">
            <v>0.20585555581076667</v>
          </cell>
          <cell r="AU518">
            <v>0.19711383052412848</v>
          </cell>
          <cell r="AV518">
            <v>0.19284781601448953</v>
          </cell>
          <cell r="AW518">
            <v>0.11085119227286513</v>
          </cell>
          <cell r="AX518">
            <v>0.19246886883901212</v>
          </cell>
          <cell r="AY518">
            <v>0.19459646692067994</v>
          </cell>
          <cell r="AZ518">
            <v>0.18249199596508961</v>
          </cell>
          <cell r="BA518">
            <v>0.18004861486225454</v>
          </cell>
          <cell r="BB518">
            <v>0.20512532411408835</v>
          </cell>
          <cell r="BC518">
            <v>0.20776531577169877</v>
          </cell>
          <cell r="BD518">
            <v>0.19710091565799329</v>
          </cell>
          <cell r="BE518">
            <v>0.19757244341899538</v>
          </cell>
          <cell r="BF518">
            <v>0.19246941482372362</v>
          </cell>
          <cell r="BG518">
            <v>0.20075148702687381</v>
          </cell>
          <cell r="BH518">
            <v>0.19763754670522754</v>
          </cell>
          <cell r="BI518">
            <v>0.20524246277499811</v>
          </cell>
          <cell r="BJ518">
            <v>0.20330448607112858</v>
          </cell>
          <cell r="BK518">
            <v>0.20640861491299758</v>
          </cell>
          <cell r="BL518">
            <v>0.19787340041802365</v>
          </cell>
          <cell r="BM518">
            <v>0.1982991947879913</v>
          </cell>
          <cell r="BN518">
            <v>0.20512532411408835</v>
          </cell>
          <cell r="BO518">
            <v>0.21110854273664537</v>
          </cell>
          <cell r="BP518">
            <v>0.17029734317969616</v>
          </cell>
          <cell r="BQ518">
            <v>0.19929774933257871</v>
          </cell>
          <cell r="BR518">
            <v>0.17002920317063006</v>
          </cell>
          <cell r="BS518">
            <v>0.23899465347524088</v>
          </cell>
          <cell r="BT518">
            <v>0.17679386066568978</v>
          </cell>
          <cell r="BU518">
            <v>0.28335848257843266</v>
          </cell>
          <cell r="BV518">
            <v>0.18737122745892906</v>
          </cell>
          <cell r="BW518">
            <v>0.2321268719665979</v>
          </cell>
          <cell r="BX518">
            <v>0.12141859285222971</v>
          </cell>
          <cell r="BY518">
            <v>0.20221794842358676</v>
          </cell>
          <cell r="BZ518">
            <v>0.26008943333834356</v>
          </cell>
          <cell r="CA518">
            <v>0.26592656739874754</v>
          </cell>
          <cell r="CB518">
            <v>0.25031526086969169</v>
          </cell>
          <cell r="CC518">
            <v>0.21438884365099467</v>
          </cell>
          <cell r="CD518">
            <v>0.20846789935053417</v>
          </cell>
          <cell r="CE518">
            <v>0.20871899143250755</v>
          </cell>
          <cell r="CF518">
            <v>0.20350951984576221</v>
          </cell>
          <cell r="CG518">
            <v>0.1958370031641761</v>
          </cell>
          <cell r="CH518">
            <v>0.19081874690408479</v>
          </cell>
          <cell r="CI518">
            <v>0.1891951891399207</v>
          </cell>
          <cell r="CJ518">
            <v>0.18751506099856421</v>
          </cell>
          <cell r="CK518">
            <v>0.18282724218588442</v>
          </cell>
          <cell r="CL518">
            <v>0.26008943333834356</v>
          </cell>
          <cell r="CM518">
            <v>0.27631080508946693</v>
          </cell>
          <cell r="CN518">
            <v>0.20898481027034455</v>
          </cell>
          <cell r="CO518">
            <v>8.4137766606178818E-2</v>
          </cell>
          <cell r="CP518">
            <v>0.18772029380499855</v>
          </cell>
          <cell r="CQ518">
            <v>0.20980605924370813</v>
          </cell>
          <cell r="CR518">
            <v>0.17269962992467625</v>
          </cell>
          <cell r="CS518">
            <v>0.10507424108826192</v>
          </cell>
          <cell r="CT518">
            <v>0.15313770811590557</v>
          </cell>
          <cell r="CU518">
            <v>0.17758640974504006</v>
          </cell>
          <cell r="CV518">
            <v>0.1733094844329949</v>
          </cell>
          <cell r="CW518">
            <v>0.13301507927719425</v>
          </cell>
          <cell r="CX518">
            <v>0.19011708172069433</v>
          </cell>
          <cell r="CY518">
            <v>0.16449056093713837</v>
          </cell>
          <cell r="CZ518">
            <v>0.16481449887789226</v>
          </cell>
          <cell r="DA518">
            <v>0.16247364897179889</v>
          </cell>
          <cell r="DB518">
            <v>0.23755893315086074</v>
          </cell>
          <cell r="DC518">
            <v>0.21507403192579183</v>
          </cell>
          <cell r="DD518">
            <v>0.21287472782233596</v>
          </cell>
          <cell r="DE518">
            <v>0.22574162315758617</v>
          </cell>
          <cell r="DF518">
            <v>0.21575782174028482</v>
          </cell>
          <cell r="DG518">
            <v>0.22846375324002272</v>
          </cell>
          <cell r="DH518">
            <v>0.22877161110281752</v>
          </cell>
          <cell r="DI518">
            <v>0.23429901105922857</v>
          </cell>
          <cell r="DJ518">
            <v>0.19011708172069433</v>
          </cell>
          <cell r="DK518">
            <v>0.14205624689464186</v>
          </cell>
          <cell r="DL518">
            <v>0.16541963345396965</v>
          </cell>
          <cell r="DM518">
            <v>0.15527686062037577</v>
          </cell>
          <cell r="DN518">
            <v>0.42089460402017359</v>
          </cell>
          <cell r="DO518">
            <v>0.10762955459074454</v>
          </cell>
          <cell r="DP518">
            <v>0.20266350549362339</v>
          </cell>
          <cell r="DQ518">
            <v>0.33363567818342438</v>
          </cell>
          <cell r="DR518">
            <v>0.1474570635228416</v>
          </cell>
          <cell r="DS518">
            <v>0.30862847442818347</v>
          </cell>
          <cell r="DT518">
            <v>0.2314204435759365</v>
          </cell>
          <cell r="DU518">
            <v>0.28773474476628458</v>
          </cell>
          <cell r="DV518" t="e">
            <v>#DIV/0!</v>
          </cell>
          <cell r="DW518" t="e">
            <v>#DIV/0!</v>
          </cell>
          <cell r="DX518" t="e">
            <v>#DIV/0!</v>
          </cell>
          <cell r="DY518" t="e">
            <v>#DIV/0!</v>
          </cell>
        </row>
        <row r="519">
          <cell r="A519" t="str">
            <v>CE-TRASPO-220</v>
          </cell>
          <cell r="B519" t="str">
            <v>CE</v>
          </cell>
          <cell r="C519" t="str">
            <v>TRASPO</v>
          </cell>
          <cell r="D519">
            <v>220</v>
          </cell>
          <cell r="E519" t="str">
            <v>Spese Generali</v>
          </cell>
          <cell r="F519">
            <v>-0.46259800000000001</v>
          </cell>
          <cell r="G519">
            <v>-1.1217119999999998</v>
          </cell>
          <cell r="H519">
            <v>-1.5344190000000002</v>
          </cell>
          <cell r="I519">
            <v>-2.0961190000000003</v>
          </cell>
          <cell r="R519">
            <v>-0.46259800000000001</v>
          </cell>
          <cell r="S519">
            <v>-0.65911399999999976</v>
          </cell>
          <cell r="T519">
            <v>-0.41270700000000038</v>
          </cell>
          <cell r="U519">
            <v>-0.56170000000000009</v>
          </cell>
          <cell r="V519">
            <v>2.0961190000000003</v>
          </cell>
          <cell r="W519">
            <v>0</v>
          </cell>
          <cell r="X519">
            <v>0</v>
          </cell>
          <cell r="Y519">
            <v>0</v>
          </cell>
          <cell r="Z519">
            <v>0</v>
          </cell>
          <cell r="AA519">
            <v>0</v>
          </cell>
          <cell r="AB519">
            <v>0</v>
          </cell>
          <cell r="AC519">
            <v>0</v>
          </cell>
          <cell r="AD519">
            <v>-0.4904</v>
          </cell>
          <cell r="AE519">
            <v>-1.0186999999999999</v>
          </cell>
          <cell r="AF519">
            <v>-1.5292999999999999</v>
          </cell>
          <cell r="AG519">
            <v>-2.0918999999999999</v>
          </cell>
          <cell r="AH519">
            <v>-2.5851999999999999</v>
          </cell>
          <cell r="AI519">
            <v>-3.0584000000000002</v>
          </cell>
          <cell r="AJ519">
            <v>-3.5373000000000001</v>
          </cell>
          <cell r="AK519">
            <v>-3.7730000000000001</v>
          </cell>
          <cell r="AL519">
            <v>-4.2705000000000002</v>
          </cell>
          <cell r="AM519">
            <v>-4.7843999999999998</v>
          </cell>
          <cell r="AN519">
            <v>-5.2303999999999995</v>
          </cell>
          <cell r="AO519">
            <v>-5.6316000000000006</v>
          </cell>
          <cell r="AP519">
            <v>-0.4904</v>
          </cell>
          <cell r="AQ519">
            <v>-0.52829999999999999</v>
          </cell>
          <cell r="AR519">
            <v>-0.51059999999999994</v>
          </cell>
          <cell r="AS519">
            <v>-0.56259999999999999</v>
          </cell>
          <cell r="AT519">
            <v>-0.49330000000000007</v>
          </cell>
          <cell r="AU519">
            <v>-0.47320000000000029</v>
          </cell>
          <cell r="AV519">
            <v>-0.47889999999999988</v>
          </cell>
          <cell r="AW519">
            <v>-0.23570000000000002</v>
          </cell>
          <cell r="AX519">
            <v>-0.49750000000000005</v>
          </cell>
          <cell r="AY519">
            <v>-0.51389999999999958</v>
          </cell>
          <cell r="AZ519">
            <v>-0.44599999999999973</v>
          </cell>
          <cell r="BA519">
            <v>-0.40120000000000111</v>
          </cell>
          <cell r="BB519">
            <v>-0.469916</v>
          </cell>
          <cell r="BC519">
            <v>-0.88489899999999999</v>
          </cell>
          <cell r="BD519">
            <v>-1.3216650000000001</v>
          </cell>
          <cell r="BE519">
            <v>-1.7256</v>
          </cell>
          <cell r="BF519">
            <v>-2.1200999999999999</v>
          </cell>
          <cell r="BG519">
            <v>-2.5644</v>
          </cell>
          <cell r="BH519">
            <v>-2.9791650000000001</v>
          </cell>
          <cell r="BI519">
            <v>-3.2688109999999999</v>
          </cell>
          <cell r="BJ519">
            <v>-3.7132000000000001</v>
          </cell>
          <cell r="BK519">
            <v>-4.152539</v>
          </cell>
          <cell r="BL519">
            <v>-4.6375000000000002</v>
          </cell>
          <cell r="BM519">
            <v>-5.4510079999999999</v>
          </cell>
          <cell r="BN519">
            <v>-0.469916</v>
          </cell>
          <cell r="BO519">
            <v>-0.41498299999999999</v>
          </cell>
          <cell r="BP519">
            <v>-0.4367660000000001</v>
          </cell>
          <cell r="BQ519">
            <v>-0.40393499999999993</v>
          </cell>
          <cell r="BR519">
            <v>-0.39449999999999985</v>
          </cell>
          <cell r="BS519">
            <v>-0.44430000000000014</v>
          </cell>
          <cell r="BT519">
            <v>-0.41476500000000005</v>
          </cell>
          <cell r="BU519">
            <v>-0.28964599999999985</v>
          </cell>
          <cell r="BV519">
            <v>-0.44438900000000015</v>
          </cell>
          <cell r="BW519">
            <v>-0.43933899999999992</v>
          </cell>
          <cell r="BX519">
            <v>-0.4849610000000002</v>
          </cell>
          <cell r="BY519">
            <v>-0.81350799999999968</v>
          </cell>
          <cell r="BZ519">
            <v>-0.9173</v>
          </cell>
          <cell r="CA519">
            <v>-1.6402000000000001</v>
          </cell>
          <cell r="CB519">
            <v>-2.4190999999999998</v>
          </cell>
          <cell r="CC519">
            <v>-1.4467000000000001</v>
          </cell>
          <cell r="CD519">
            <v>-1.8669</v>
          </cell>
          <cell r="CE519">
            <v>-2.2806479999999998</v>
          </cell>
          <cell r="CF519">
            <v>-2.6819839999999999</v>
          </cell>
          <cell r="CG519">
            <v>-2.9566080000000001</v>
          </cell>
          <cell r="CH519">
            <v>-3.3688060000000002</v>
          </cell>
          <cell r="CI519">
            <v>-3.7978900000000002</v>
          </cell>
          <cell r="CJ519">
            <v>-4.2044100000000002</v>
          </cell>
          <cell r="CK519">
            <v>-4.6149310000000003</v>
          </cell>
          <cell r="CL519">
            <v>-0.9173</v>
          </cell>
          <cell r="CM519">
            <v>-0.7229000000000001</v>
          </cell>
          <cell r="CN519">
            <v>-0.7788999999999997</v>
          </cell>
          <cell r="CO519">
            <v>0.97239999999999971</v>
          </cell>
          <cell r="CP519">
            <v>-0.42019999999999991</v>
          </cell>
          <cell r="CQ519">
            <v>-0.41374799999999978</v>
          </cell>
          <cell r="CR519">
            <v>-0.40133600000000014</v>
          </cell>
          <cell r="CS519">
            <v>-0.2746240000000002</v>
          </cell>
          <cell r="CT519">
            <v>-0.41219800000000006</v>
          </cell>
          <cell r="CU519">
            <v>-0.42908400000000002</v>
          </cell>
          <cell r="CV519">
            <v>-0.40651999999999999</v>
          </cell>
          <cell r="CW519">
            <v>-0.41052100000000014</v>
          </cell>
          <cell r="CX519">
            <v>-0.69795099999999999</v>
          </cell>
          <cell r="CY519">
            <v>-1.3730599999999999</v>
          </cell>
          <cell r="CZ519">
            <v>-2.1172059999999999</v>
          </cell>
          <cell r="DA519">
            <v>-2.8930340000000001</v>
          </cell>
          <cell r="DB519">
            <v>-3.5796890000000001</v>
          </cell>
          <cell r="DC519">
            <v>-2.65141698</v>
          </cell>
          <cell r="DD519">
            <v>-3.1839775800000005</v>
          </cell>
          <cell r="DE519">
            <v>-3.5291523199999997</v>
          </cell>
          <cell r="DF519">
            <v>-3.9025162400000002</v>
          </cell>
          <cell r="DG519">
            <v>-4.3831246000000004</v>
          </cell>
          <cell r="DH519">
            <v>-4.88074282</v>
          </cell>
          <cell r="DI519">
            <v>-5.2379509999999998</v>
          </cell>
          <cell r="DJ519">
            <v>-0.69795099999999999</v>
          </cell>
          <cell r="DK519">
            <v>-0.67510899999999996</v>
          </cell>
          <cell r="DL519">
            <v>-0.74414599999999997</v>
          </cell>
          <cell r="DM519">
            <v>-0.77582800000000018</v>
          </cell>
          <cell r="DN519">
            <v>-0.68665500000000002</v>
          </cell>
          <cell r="DO519">
            <v>0.92827202000000009</v>
          </cell>
          <cell r="DP519">
            <v>-0.53256060000000049</v>
          </cell>
          <cell r="DQ519">
            <v>-0.34517473999999915</v>
          </cell>
          <cell r="DR519">
            <v>-0.37336392000000052</v>
          </cell>
          <cell r="DS519">
            <v>-0.48060836000000018</v>
          </cell>
          <cell r="DT519">
            <v>-0.49761821999999967</v>
          </cell>
          <cell r="DU519">
            <v>-0.35720817999999976</v>
          </cell>
        </row>
        <row r="520">
          <cell r="A520" t="str">
            <v>CE-TRASPO-230</v>
          </cell>
          <cell r="B520" t="str">
            <v>CE</v>
          </cell>
          <cell r="C520" t="str">
            <v>TRASPO</v>
          </cell>
          <cell r="D520">
            <v>230</v>
          </cell>
          <cell r="E520" t="str">
            <v>Risultato Operativo pre IAS</v>
          </cell>
          <cell r="F520">
            <v>1.681732</v>
          </cell>
          <cell r="G520">
            <v>4.6118060299999941</v>
          </cell>
          <cell r="H520">
            <v>6.7873659800000041</v>
          </cell>
          <cell r="I520">
            <v>10.736735399999979</v>
          </cell>
          <cell r="J520">
            <v>0</v>
          </cell>
          <cell r="K520">
            <v>0</v>
          </cell>
          <cell r="L520">
            <v>0</v>
          </cell>
          <cell r="M520">
            <v>0</v>
          </cell>
          <cell r="N520">
            <v>0</v>
          </cell>
          <cell r="O520">
            <v>0</v>
          </cell>
          <cell r="P520">
            <v>0</v>
          </cell>
          <cell r="Q520">
            <v>0</v>
          </cell>
          <cell r="R520">
            <v>1.681732</v>
          </cell>
          <cell r="S520">
            <v>2.9300740299999921</v>
          </cell>
          <cell r="T520">
            <v>2.1755599500000109</v>
          </cell>
          <cell r="U520">
            <v>3.9493694199999752</v>
          </cell>
          <cell r="V520">
            <v>-10.736735399999979</v>
          </cell>
          <cell r="W520">
            <v>0</v>
          </cell>
          <cell r="X520">
            <v>0</v>
          </cell>
          <cell r="Y520">
            <v>0</v>
          </cell>
          <cell r="Z520">
            <v>0</v>
          </cell>
          <cell r="AA520">
            <v>0</v>
          </cell>
          <cell r="AB520">
            <v>0</v>
          </cell>
          <cell r="AC520">
            <v>0</v>
          </cell>
          <cell r="AD520">
            <v>1.3713000000000002</v>
          </cell>
          <cell r="AE520">
            <v>3.4420999999999982</v>
          </cell>
          <cell r="AF520">
            <v>5.7004999999999972</v>
          </cell>
          <cell r="AG520">
            <v>8.0015000000000001</v>
          </cell>
          <cell r="AH520">
            <v>10.196900000000001</v>
          </cell>
          <cell r="AI520">
            <v>12.284800000000006</v>
          </cell>
          <cell r="AJ520">
            <v>14.095100000000004</v>
          </cell>
          <cell r="AK520">
            <v>14.447000000000006</v>
          </cell>
          <cell r="AL520">
            <v>16.530699999999996</v>
          </cell>
          <cell r="AM520">
            <v>18.544900000000013</v>
          </cell>
          <cell r="AN520">
            <v>20.179400000000012</v>
          </cell>
          <cell r="AO520">
            <v>21.644799999999975</v>
          </cell>
          <cell r="AP520">
            <v>1.3713000000000002</v>
          </cell>
          <cell r="AQ520">
            <v>2.0707999999999984</v>
          </cell>
          <cell r="AR520">
            <v>2.2583999999999991</v>
          </cell>
          <cell r="AS520">
            <v>2.3010000000000002</v>
          </cell>
          <cell r="AT520">
            <v>2.1954000000000051</v>
          </cell>
          <cell r="AU520">
            <v>2.0879000000000016</v>
          </cell>
          <cell r="AV520">
            <v>1.8102999999999967</v>
          </cell>
          <cell r="AW520">
            <v>0.35190000000000454</v>
          </cell>
          <cell r="AX520">
            <v>2.0836999999999919</v>
          </cell>
          <cell r="AY520">
            <v>2.0142000000000144</v>
          </cell>
          <cell r="AZ520">
            <v>1.6345000000000058</v>
          </cell>
          <cell r="BA520">
            <v>1.4653999999999585</v>
          </cell>
          <cell r="BB520">
            <v>2.9239030000000032</v>
          </cell>
          <cell r="BC520">
            <v>5.2670320000000004</v>
          </cell>
          <cell r="BD520">
            <v>6.8365389999999993</v>
          </cell>
          <cell r="BE520">
            <v>8.6870999999999974</v>
          </cell>
          <cell r="BF520">
            <v>10.330399999999997</v>
          </cell>
          <cell r="BG520">
            <v>13.234199999999998</v>
          </cell>
          <cell r="BH520">
            <v>14.897995999999994</v>
          </cell>
          <cell r="BI520">
            <v>17.103632000000005</v>
          </cell>
          <cell r="BJ520">
            <v>18.921399999999995</v>
          </cell>
          <cell r="BK520">
            <v>21.601306000000001</v>
          </cell>
          <cell r="BL520">
            <v>22.807600000000004</v>
          </cell>
          <cell r="BM520">
            <v>25.04162946999994</v>
          </cell>
          <cell r="BN520">
            <v>2.9239030000000032</v>
          </cell>
          <cell r="BO520">
            <v>2.3431289999999976</v>
          </cell>
          <cell r="BP520">
            <v>1.5695070000000002</v>
          </cell>
          <cell r="BQ520">
            <v>1.8505609999999979</v>
          </cell>
          <cell r="BR520">
            <v>1.6433</v>
          </cell>
          <cell r="BS520">
            <v>2.9037999999999977</v>
          </cell>
          <cell r="BT520">
            <v>1.6637959999999974</v>
          </cell>
          <cell r="BU520">
            <v>2.2056360000000086</v>
          </cell>
          <cell r="BV520">
            <v>1.8177679999999916</v>
          </cell>
          <cell r="BW520">
            <v>2.6799060000000106</v>
          </cell>
          <cell r="BX520">
            <v>1.2062939999999989</v>
          </cell>
          <cell r="BY520">
            <v>2.2340294699999426</v>
          </cell>
          <cell r="BZ520">
            <v>3.2355999999999989</v>
          </cell>
          <cell r="CA520">
            <v>4.9927000000000001</v>
          </cell>
          <cell r="CB520">
            <v>6.1827085929999974</v>
          </cell>
          <cell r="CC520">
            <v>7.9526000000000039</v>
          </cell>
          <cell r="CD520">
            <v>9.8811000000000035</v>
          </cell>
          <cell r="CE520">
            <v>12.198335999999992</v>
          </cell>
          <cell r="CF520">
            <v>13.822681000000003</v>
          </cell>
          <cell r="CG520">
            <v>14.268415000000008</v>
          </cell>
          <cell r="CH520">
            <v>15.650029999999994</v>
          </cell>
          <cell r="CI520">
            <v>17.696394000000009</v>
          </cell>
          <cell r="CJ520">
            <v>19.618601999999989</v>
          </cell>
          <cell r="CK520">
            <v>20.798446000000006</v>
          </cell>
          <cell r="CL520">
            <v>3.2355999999999989</v>
          </cell>
          <cell r="CM520">
            <v>1.7571000000000012</v>
          </cell>
          <cell r="CN520">
            <v>1.1900085929999977</v>
          </cell>
          <cell r="CO520">
            <v>1.7698914070000051</v>
          </cell>
          <cell r="CP520">
            <v>1.9285000000000001</v>
          </cell>
          <cell r="CQ520">
            <v>2.3172359999999896</v>
          </cell>
          <cell r="CR520">
            <v>1.6243450000000106</v>
          </cell>
          <cell r="CS520">
            <v>0.44573400000000252</v>
          </cell>
          <cell r="CT520">
            <v>1.3816149999999854</v>
          </cell>
          <cell r="CU520">
            <v>2.0463640000000125</v>
          </cell>
          <cell r="CV520">
            <v>1.9222079999999835</v>
          </cell>
          <cell r="CW520">
            <v>1.179844000000017</v>
          </cell>
          <cell r="CX520">
            <v>0.96118100000000051</v>
          </cell>
          <cell r="CY520">
            <v>1.7021820000000003</v>
          </cell>
          <cell r="CZ520">
            <v>2.6135589999999982</v>
          </cell>
          <cell r="DA520">
            <v>3.2874289999999977</v>
          </cell>
          <cell r="DB520">
            <v>9.1579869999999985</v>
          </cell>
          <cell r="DC520">
            <v>11.293954000000001</v>
          </cell>
          <cell r="DD520">
            <v>13.59164599999999</v>
          </cell>
          <cell r="DE520">
            <v>16.381945999999992</v>
          </cell>
          <cell r="DF520">
            <v>17.909745999999991</v>
          </cell>
          <cell r="DG520">
            <v>22.374445999999985</v>
          </cell>
          <cell r="DH520">
            <v>25.026945999999988</v>
          </cell>
          <cell r="DI520">
            <v>28.560745999999977</v>
          </cell>
          <cell r="DJ520">
            <v>0.96118100000000051</v>
          </cell>
          <cell r="DK520">
            <v>0.7410009999999998</v>
          </cell>
          <cell r="DL520">
            <v>0.91137699999999722</v>
          </cell>
          <cell r="DM520">
            <v>0.67387000000000041</v>
          </cell>
          <cell r="DN520">
            <v>5.8705580000000008</v>
          </cell>
          <cell r="DO520">
            <v>2.1359670000000022</v>
          </cell>
          <cell r="DP520">
            <v>2.2976919999999867</v>
          </cell>
          <cell r="DQ520">
            <v>2.7903000000000073</v>
          </cell>
          <cell r="DR520">
            <v>1.5277999999999965</v>
          </cell>
          <cell r="DS520">
            <v>4.464699999999997</v>
          </cell>
          <cell r="DT520">
            <v>2.6525000000000083</v>
          </cell>
          <cell r="DU520">
            <v>3.5337999999999878</v>
          </cell>
          <cell r="DV520">
            <v>0</v>
          </cell>
          <cell r="DW520">
            <v>0</v>
          </cell>
          <cell r="DX520">
            <v>0</v>
          </cell>
          <cell r="DY520">
            <v>0</v>
          </cell>
        </row>
        <row r="521">
          <cell r="A521" t="str">
            <v>CE-TRASPO-240</v>
          </cell>
          <cell r="B521" t="str">
            <v>CE</v>
          </cell>
          <cell r="C521" t="str">
            <v>TRASPO</v>
          </cell>
          <cell r="D521">
            <v>240</v>
          </cell>
          <cell r="E521" t="str">
            <v>RO % pre-IAS</v>
          </cell>
          <cell r="F521">
            <v>0.15572105895342475</v>
          </cell>
          <cell r="G521">
            <v>0.16777274243996204</v>
          </cell>
          <cell r="H521">
            <v>0.17409685388489385</v>
          </cell>
          <cell r="I521">
            <v>0.1997867598074837</v>
          </cell>
          <cell r="J521" t="e">
            <v>#DIV/0!</v>
          </cell>
          <cell r="K521" t="e">
            <v>#DIV/0!</v>
          </cell>
          <cell r="L521" t="e">
            <v>#DIV/0!</v>
          </cell>
          <cell r="M521" t="e">
            <v>#DIV/0!</v>
          </cell>
          <cell r="N521" t="e">
            <v>#DIV/0!</v>
          </cell>
          <cell r="O521" t="e">
            <v>#DIV/0!</v>
          </cell>
          <cell r="P521" t="e">
            <v>#DIV/0!</v>
          </cell>
          <cell r="Q521" t="e">
            <v>#DIV/0!</v>
          </cell>
          <cell r="R521">
            <v>0.15572105895342475</v>
          </cell>
          <cell r="S521">
            <v>0.17557163462012285</v>
          </cell>
          <cell r="T521">
            <v>0.18921632848517639</v>
          </cell>
          <cell r="U521">
            <v>0.26766627966515527</v>
          </cell>
          <cell r="V521">
            <v>0.1997867598074837</v>
          </cell>
          <cell r="W521" t="e">
            <v>#DIV/0!</v>
          </cell>
          <cell r="X521" t="e">
            <v>#DIV/0!</v>
          </cell>
          <cell r="Y521" t="e">
            <v>#DIV/0!</v>
          </cell>
          <cell r="Z521" t="e">
            <v>#DIV/0!</v>
          </cell>
          <cell r="AA521" t="e">
            <v>#DIV/0!</v>
          </cell>
          <cell r="AB521" t="e">
            <v>#DIV/0!</v>
          </cell>
          <cell r="AC521" t="e">
            <v>#DIV/0!</v>
          </cell>
          <cell r="AD521">
            <v>0.13162163459231177</v>
          </cell>
          <cell r="AE521">
            <v>0.14975027843519415</v>
          </cell>
          <cell r="AF521">
            <v>0.1573259148251489</v>
          </cell>
          <cell r="AG521">
            <v>0.15929501281089056</v>
          </cell>
          <cell r="AH521">
            <v>0.1611093380185111</v>
          </cell>
          <cell r="AI521">
            <v>0.16103863417089651</v>
          </cell>
          <cell r="AJ521">
            <v>0.15988942241703</v>
          </cell>
          <cell r="AK521">
            <v>0.15458594998079317</v>
          </cell>
          <cell r="AL521">
            <v>0.15468465037415627</v>
          </cell>
          <cell r="AM521">
            <v>0.15472314877697563</v>
          </cell>
          <cell r="AN521">
            <v>0.15373715041471417</v>
          </cell>
          <cell r="AO521">
            <v>0.15283037119518039</v>
          </cell>
          <cell r="AP521">
            <v>0.13162163459231177</v>
          </cell>
          <cell r="AQ521">
            <v>0.1647794638381169</v>
          </cell>
          <cell r="AR521">
            <v>0.170469727734543</v>
          </cell>
          <cell r="AS521">
            <v>0.1643923697935272</v>
          </cell>
          <cell r="AT521">
            <v>0.16808691457840494</v>
          </cell>
          <cell r="AU521">
            <v>0.16069421996459643</v>
          </cell>
          <cell r="AV521">
            <v>0.15250410681942611</v>
          </cell>
          <cell r="AW521">
            <v>6.6386205855720623E-2</v>
          </cell>
          <cell r="AX521">
            <v>0.15537245544702047</v>
          </cell>
          <cell r="AY521">
            <v>0.15503983373744479</v>
          </cell>
          <cell r="AZ521">
            <v>0.14337090478487827</v>
          </cell>
          <cell r="BA521">
            <v>0.14134964117601309</v>
          </cell>
          <cell r="BB521">
            <v>0.17672319901360542</v>
          </cell>
          <cell r="BC521">
            <v>0.17788017561634584</v>
          </cell>
          <cell r="BD521">
            <v>0.16516969872677634</v>
          </cell>
          <cell r="BE521">
            <v>0.16483059852153184</v>
          </cell>
          <cell r="BF521">
            <v>0.15969527672744022</v>
          </cell>
          <cell r="BG521">
            <v>0.16816587100192762</v>
          </cell>
          <cell r="BH521">
            <v>0.16470195576715413</v>
          </cell>
          <cell r="BI521">
            <v>0.17231078050272453</v>
          </cell>
          <cell r="BJ521">
            <v>0.16995244019095776</v>
          </cell>
          <cell r="BK521">
            <v>0.17312737774774306</v>
          </cell>
          <cell r="BL521">
            <v>0.16443800049459162</v>
          </cell>
          <cell r="BM521">
            <v>0.16285029345086136</v>
          </cell>
          <cell r="BN521">
            <v>0.17672319901360542</v>
          </cell>
          <cell r="BO521">
            <v>0.179345345161463</v>
          </cell>
          <cell r="BP521">
            <v>0.13322358034122744</v>
          </cell>
          <cell r="BQ521">
            <v>0.16358984105655816</v>
          </cell>
          <cell r="BR521">
            <v>0.13711305798915319</v>
          </cell>
          <cell r="BS521">
            <v>0.20727955400418277</v>
          </cell>
          <cell r="BT521">
            <v>0.14151565347378878</v>
          </cell>
          <cell r="BU521">
            <v>0.25046694925878688</v>
          </cell>
          <cell r="BV521">
            <v>0.15056312245151959</v>
          </cell>
          <cell r="BW521">
            <v>0.19943229754139796</v>
          </cell>
          <cell r="BX521">
            <v>8.6602268756685141E-2</v>
          </cell>
          <cell r="BY521">
            <v>0.14823799890513892</v>
          </cell>
          <cell r="BZ521">
            <v>0.20264041284633491</v>
          </cell>
          <cell r="CA521">
            <v>0.20016758477464258</v>
          </cell>
          <cell r="CB521">
            <v>0.17991871100195256</v>
          </cell>
          <cell r="CC521">
            <v>0.18139103103623677</v>
          </cell>
          <cell r="CD521">
            <v>0.17533981616211811</v>
          </cell>
          <cell r="CE521">
            <v>0.17584275160984006</v>
          </cell>
          <cell r="CF521">
            <v>0.17043951957165687</v>
          </cell>
          <cell r="CG521">
            <v>0.16222234556684065</v>
          </cell>
          <cell r="CH521">
            <v>0.15701902648570787</v>
          </cell>
          <cell r="CI521">
            <v>0.15576571938495642</v>
          </cell>
          <cell r="CJ521">
            <v>0.1544214203786051</v>
          </cell>
          <cell r="CK521">
            <v>0.14962680968893036</v>
          </cell>
          <cell r="CL521">
            <v>0.20264041284633491</v>
          </cell>
          <cell r="CM521">
            <v>0.19576843371883162</v>
          </cell>
          <cell r="CN521">
            <v>0.12631044473692563</v>
          </cell>
          <cell r="CO521">
            <v>0.186728921231432</v>
          </cell>
          <cell r="CP521">
            <v>0.15413572895769564</v>
          </cell>
          <cell r="CQ521">
            <v>0.17802013980955322</v>
          </cell>
          <cell r="CR521">
            <v>0.13848369035894526</v>
          </cell>
          <cell r="CS521">
            <v>6.5016508149052868E-2</v>
          </cell>
          <cell r="CT521">
            <v>0.1179483896027938</v>
          </cell>
          <cell r="CU521">
            <v>0.14680431008508341</v>
          </cell>
          <cell r="CV521">
            <v>0.14305529776469289</v>
          </cell>
          <cell r="CW521">
            <v>9.8679889959048736E-2</v>
          </cell>
          <cell r="CX521">
            <v>0.11014007729667002</v>
          </cell>
          <cell r="CY521">
            <v>9.1047427160886887E-2</v>
          </cell>
          <cell r="CZ521">
            <v>9.1053437842041424E-2</v>
          </cell>
          <cell r="DA521">
            <v>8.642080461701844E-2</v>
          </cell>
          <cell r="DB521">
            <v>0.17079737477460186</v>
          </cell>
          <cell r="DC521">
            <v>0.17418225923484357</v>
          </cell>
          <cell r="DD521">
            <v>0.17247155845562556</v>
          </cell>
          <cell r="DE521">
            <v>0.18572993920708666</v>
          </cell>
          <cell r="DF521">
            <v>0.17715575497692065</v>
          </cell>
          <cell r="DG521">
            <v>0.19103938792657854</v>
          </cell>
          <cell r="DH521">
            <v>0.19143755279326238</v>
          </cell>
          <cell r="DI521">
            <v>0.19798853615314865</v>
          </cell>
          <cell r="DJ521">
            <v>0.11014007729667002</v>
          </cell>
          <cell r="DK521">
            <v>7.433308217947511E-2</v>
          </cell>
          <cell r="DL521">
            <v>9.1064666137757252E-2</v>
          </cell>
          <cell r="DM521">
            <v>7.2178079894055613E-2</v>
          </cell>
          <cell r="DN521">
            <v>0.37681957026368706</v>
          </cell>
          <cell r="DO521">
            <v>0.19035698635638004</v>
          </cell>
          <cell r="DP521">
            <v>0.16452888878704816</v>
          </cell>
          <cell r="DQ521">
            <v>0.29690675576458625</v>
          </cell>
          <cell r="DR521">
            <v>0.11849840998991673</v>
          </cell>
          <cell r="DS521">
            <v>0.27863450556994396</v>
          </cell>
          <cell r="DT521">
            <v>0.19486339359834309</v>
          </cell>
          <cell r="DU521">
            <v>0.2613196873451693</v>
          </cell>
        </row>
        <row r="522">
          <cell r="A522" t="str">
            <v>CE-TRASPO-250</v>
          </cell>
          <cell r="B522" t="str">
            <v>CE</v>
          </cell>
          <cell r="C522" t="str">
            <v>TRASPO</v>
          </cell>
          <cell r="D522">
            <v>250</v>
          </cell>
          <cell r="E522" t="str">
            <v>Poste Straordinarie</v>
          </cell>
          <cell r="F522">
            <v>-5.2283000000000003E-2</v>
          </cell>
          <cell r="G522">
            <v>-0.26255800000000001</v>
          </cell>
          <cell r="H522">
            <v>-0.31658999999999998</v>
          </cell>
          <cell r="I522">
            <v>-0.38479099999999994</v>
          </cell>
          <cell r="R522">
            <v>-5.2283000000000003E-2</v>
          </cell>
          <cell r="S522">
            <v>-0.21027500000000002</v>
          </cell>
          <cell r="T522">
            <v>-5.4031999999999969E-2</v>
          </cell>
          <cell r="U522">
            <v>-6.8200999999999956E-2</v>
          </cell>
          <cell r="V522">
            <v>0.38479099999999994</v>
          </cell>
          <cell r="W522">
            <v>0</v>
          </cell>
          <cell r="X522">
            <v>0</v>
          </cell>
          <cell r="Y522">
            <v>0</v>
          </cell>
          <cell r="Z522">
            <v>0</v>
          </cell>
          <cell r="AA522">
            <v>0</v>
          </cell>
          <cell r="AB522">
            <v>0</v>
          </cell>
          <cell r="AC522">
            <v>0</v>
          </cell>
          <cell r="AD522">
            <v>-5.91E-2</v>
          </cell>
          <cell r="AE522">
            <v>-0.1263</v>
          </cell>
          <cell r="AF522">
            <v>-0.19309999999999999</v>
          </cell>
          <cell r="AG522">
            <v>-0.26130000000000003</v>
          </cell>
          <cell r="AH522">
            <v>-0.3236</v>
          </cell>
          <cell r="AI522">
            <v>-0.38480000000000003</v>
          </cell>
          <cell r="AJ522">
            <v>-0.44210000000000005</v>
          </cell>
          <cell r="AK522">
            <v>-0.48039999999999999</v>
          </cell>
          <cell r="AL522">
            <v>-0.54310000000000003</v>
          </cell>
          <cell r="AM522">
            <v>-0.60150000000000003</v>
          </cell>
          <cell r="AN522">
            <v>-0.65720000000000001</v>
          </cell>
          <cell r="AO522">
            <v>-0.71050000000000002</v>
          </cell>
          <cell r="AP522">
            <v>-5.91E-2</v>
          </cell>
          <cell r="AQ522">
            <v>-6.7199999999999996E-2</v>
          </cell>
          <cell r="AR522">
            <v>-6.6799999999999998E-2</v>
          </cell>
          <cell r="AS522">
            <v>-6.8200000000000038E-2</v>
          </cell>
          <cell r="AT522">
            <v>-6.2299999999999967E-2</v>
          </cell>
          <cell r="AU522">
            <v>-6.1200000000000032E-2</v>
          </cell>
          <cell r="AV522">
            <v>-5.7300000000000018E-2</v>
          </cell>
          <cell r="AW522">
            <v>-3.8299999999999945E-2</v>
          </cell>
          <cell r="AX522">
            <v>-6.2700000000000033E-2</v>
          </cell>
          <cell r="AY522">
            <v>-5.8400000000000007E-2</v>
          </cell>
          <cell r="AZ522">
            <v>-5.5699999999999972E-2</v>
          </cell>
          <cell r="BA522">
            <v>-5.3300000000000014E-2</v>
          </cell>
          <cell r="BB522">
            <v>0</v>
          </cell>
          <cell r="BC522">
            <v>-0.157918</v>
          </cell>
          <cell r="BD522">
            <v>-0.21149299999999999</v>
          </cell>
          <cell r="BE522">
            <v>-0.3569</v>
          </cell>
          <cell r="BF522">
            <v>-0.41389999999999999</v>
          </cell>
          <cell r="BG522">
            <v>-0.46820000000000001</v>
          </cell>
          <cell r="BH522">
            <v>-0.52234199999999997</v>
          </cell>
          <cell r="BI522">
            <v>-0.57201999999999997</v>
          </cell>
          <cell r="BJ522">
            <v>-0.62780000000000002</v>
          </cell>
          <cell r="BK522">
            <v>-0.68222000000000005</v>
          </cell>
          <cell r="BL522">
            <v>-0.747</v>
          </cell>
          <cell r="BM522">
            <v>-0.86198400000000008</v>
          </cell>
          <cell r="BN522">
            <v>0</v>
          </cell>
          <cell r="BO522">
            <v>-0.157918</v>
          </cell>
          <cell r="BP522">
            <v>-5.3574999999999984E-2</v>
          </cell>
          <cell r="BQ522">
            <v>-0.14540700000000001</v>
          </cell>
          <cell r="BR522">
            <v>-5.6999999999999995E-2</v>
          </cell>
          <cell r="BS522">
            <v>-5.4300000000000015E-2</v>
          </cell>
          <cell r="BT522">
            <v>-5.4141999999999968E-2</v>
          </cell>
          <cell r="BU522">
            <v>-4.9678E-2</v>
          </cell>
          <cell r="BV522">
            <v>-5.5780000000000052E-2</v>
          </cell>
          <cell r="BW522">
            <v>-5.4420000000000024E-2</v>
          </cell>
          <cell r="BX522">
            <v>-6.4779999999999949E-2</v>
          </cell>
          <cell r="BY522">
            <v>-0.11498400000000009</v>
          </cell>
          <cell r="BZ522">
            <v>0</v>
          </cell>
          <cell r="CA522">
            <v>0</v>
          </cell>
          <cell r="CB522">
            <v>0</v>
          </cell>
          <cell r="CC522">
            <v>-0.2397</v>
          </cell>
          <cell r="CD522">
            <v>-0.3049</v>
          </cell>
          <cell r="CE522">
            <v>-0.37080099999999999</v>
          </cell>
          <cell r="CF522">
            <v>-0.435589</v>
          </cell>
          <cell r="CG522">
            <v>-0.49125200000000002</v>
          </cell>
          <cell r="CH522">
            <v>-0.55619499999999999</v>
          </cell>
          <cell r="CI522">
            <v>-0.62629999999999997</v>
          </cell>
          <cell r="CJ522">
            <v>-0.69501800000000002</v>
          </cell>
          <cell r="CK522">
            <v>-0.76494399999999996</v>
          </cell>
          <cell r="CL522">
            <v>0</v>
          </cell>
          <cell r="CM522">
            <v>0</v>
          </cell>
          <cell r="CN522">
            <v>0</v>
          </cell>
          <cell r="CO522">
            <v>-0.2397</v>
          </cell>
          <cell r="CP522">
            <v>-6.5200000000000008E-2</v>
          </cell>
          <cell r="CQ522">
            <v>-6.5900999999999987E-2</v>
          </cell>
          <cell r="CR522">
            <v>-6.4788000000000012E-2</v>
          </cell>
          <cell r="CS522">
            <v>-5.5663000000000018E-2</v>
          </cell>
          <cell r="CT522">
            <v>-6.4942999999999973E-2</v>
          </cell>
          <cell r="CU522">
            <v>-7.0104999999999973E-2</v>
          </cell>
          <cell r="CV522">
            <v>-6.8718000000000057E-2</v>
          </cell>
          <cell r="CW522">
            <v>-6.9925999999999933E-2</v>
          </cell>
          <cell r="CX522">
            <v>0</v>
          </cell>
          <cell r="CY522">
            <v>0</v>
          </cell>
          <cell r="CZ522">
            <v>0</v>
          </cell>
          <cell r="DA522">
            <v>0</v>
          </cell>
          <cell r="DB522">
            <v>0</v>
          </cell>
          <cell r="DC522">
            <v>0</v>
          </cell>
          <cell r="DD522">
            <v>0</v>
          </cell>
          <cell r="DE522">
            <v>0</v>
          </cell>
          <cell r="DF522">
            <v>0</v>
          </cell>
          <cell r="DG522">
            <v>0</v>
          </cell>
          <cell r="DH522">
            <v>0</v>
          </cell>
          <cell r="DI522">
            <v>0</v>
          </cell>
          <cell r="DJ522">
            <v>0</v>
          </cell>
          <cell r="DK522">
            <v>0</v>
          </cell>
          <cell r="DL522">
            <v>0</v>
          </cell>
          <cell r="DM522">
            <v>0</v>
          </cell>
          <cell r="DN522">
            <v>0</v>
          </cell>
          <cell r="DO522">
            <v>0</v>
          </cell>
          <cell r="DP522">
            <v>0</v>
          </cell>
          <cell r="DQ522">
            <v>0</v>
          </cell>
          <cell r="DR522">
            <v>0</v>
          </cell>
          <cell r="DS522">
            <v>0</v>
          </cell>
          <cell r="DT522">
            <v>0</v>
          </cell>
          <cell r="DU522">
            <v>0</v>
          </cell>
        </row>
        <row r="523">
          <cell r="A523" t="str">
            <v>CE-TRASPO-260</v>
          </cell>
          <cell r="B523" t="str">
            <v>CE</v>
          </cell>
          <cell r="C523" t="str">
            <v>TRASPO</v>
          </cell>
          <cell r="D523">
            <v>260</v>
          </cell>
          <cell r="E523" t="str">
            <v>Risultato Operativo</v>
          </cell>
          <cell r="F523">
            <v>1.6294489999999999</v>
          </cell>
          <cell r="G523">
            <v>4.3492480299999938</v>
          </cell>
          <cell r="H523">
            <v>6.4707759800000044</v>
          </cell>
          <cell r="I523">
            <v>10.351944399999979</v>
          </cell>
          <cell r="J523">
            <v>0</v>
          </cell>
          <cell r="K523">
            <v>0</v>
          </cell>
          <cell r="L523">
            <v>0</v>
          </cell>
          <cell r="M523">
            <v>0</v>
          </cell>
          <cell r="N523">
            <v>0</v>
          </cell>
          <cell r="O523">
            <v>0</v>
          </cell>
          <cell r="P523">
            <v>0</v>
          </cell>
          <cell r="Q523">
            <v>0</v>
          </cell>
          <cell r="R523">
            <v>1.6294489999999999</v>
          </cell>
          <cell r="S523">
            <v>2.7197990299999919</v>
          </cell>
          <cell r="T523">
            <v>2.121527950000011</v>
          </cell>
          <cell r="U523">
            <v>3.881168419999975</v>
          </cell>
          <cell r="V523">
            <v>-10.351944399999979</v>
          </cell>
          <cell r="W523">
            <v>0</v>
          </cell>
          <cell r="X523">
            <v>0</v>
          </cell>
          <cell r="Y523">
            <v>0</v>
          </cell>
          <cell r="Z523">
            <v>0</v>
          </cell>
          <cell r="AA523">
            <v>0</v>
          </cell>
          <cell r="AB523">
            <v>0</v>
          </cell>
          <cell r="AC523">
            <v>0</v>
          </cell>
          <cell r="AD523">
            <v>1.3122000000000003</v>
          </cell>
          <cell r="AE523">
            <v>3.3157999999999981</v>
          </cell>
          <cell r="AF523">
            <v>5.507399999999997</v>
          </cell>
          <cell r="AG523">
            <v>7.7401999999999997</v>
          </cell>
          <cell r="AH523">
            <v>9.8733000000000004</v>
          </cell>
          <cell r="AI523">
            <v>11.900000000000006</v>
          </cell>
          <cell r="AJ523">
            <v>13.653000000000004</v>
          </cell>
          <cell r="AK523">
            <v>13.966600000000007</v>
          </cell>
          <cell r="AL523">
            <v>15.987599999999995</v>
          </cell>
          <cell r="AM523">
            <v>17.943400000000011</v>
          </cell>
          <cell r="AN523">
            <v>19.522200000000012</v>
          </cell>
          <cell r="AO523">
            <v>20.934299999999975</v>
          </cell>
          <cell r="AP523">
            <v>1.3122000000000003</v>
          </cell>
          <cell r="AQ523">
            <v>2.0035999999999983</v>
          </cell>
          <cell r="AR523">
            <v>2.1915999999999989</v>
          </cell>
          <cell r="AS523">
            <v>2.2328000000000001</v>
          </cell>
          <cell r="AT523">
            <v>2.1331000000000051</v>
          </cell>
          <cell r="AU523">
            <v>2.0267000000000017</v>
          </cell>
          <cell r="AV523">
            <v>1.7529999999999966</v>
          </cell>
          <cell r="AW523">
            <v>0.3136000000000046</v>
          </cell>
          <cell r="AX523">
            <v>2.0209999999999919</v>
          </cell>
          <cell r="AY523">
            <v>1.9558000000000144</v>
          </cell>
          <cell r="AZ523">
            <v>1.578800000000006</v>
          </cell>
          <cell r="BA523">
            <v>1.4120999999999584</v>
          </cell>
          <cell r="BB523">
            <v>2.9239030000000032</v>
          </cell>
          <cell r="BC523">
            <v>5.1091139999999999</v>
          </cell>
          <cell r="BD523">
            <v>6.6250459999999993</v>
          </cell>
          <cell r="BE523">
            <v>8.3301999999999978</v>
          </cell>
          <cell r="BF523">
            <v>9.9164999999999974</v>
          </cell>
          <cell r="BG523">
            <v>12.765999999999998</v>
          </cell>
          <cell r="BH523">
            <v>14.375653999999994</v>
          </cell>
          <cell r="BI523">
            <v>16.531612000000006</v>
          </cell>
          <cell r="BJ523">
            <v>18.293599999999994</v>
          </cell>
          <cell r="BK523">
            <v>20.919086</v>
          </cell>
          <cell r="BL523">
            <v>22.060600000000004</v>
          </cell>
          <cell r="BM523">
            <v>24.17964546999994</v>
          </cell>
          <cell r="BN523">
            <v>2.9239030000000032</v>
          </cell>
          <cell r="BO523">
            <v>2.1852109999999976</v>
          </cell>
          <cell r="BP523">
            <v>1.5159320000000003</v>
          </cell>
          <cell r="BQ523">
            <v>1.7051539999999978</v>
          </cell>
          <cell r="BR523">
            <v>1.5863</v>
          </cell>
          <cell r="BS523">
            <v>2.8494999999999977</v>
          </cell>
          <cell r="BT523">
            <v>1.6096539999999975</v>
          </cell>
          <cell r="BU523">
            <v>2.1559580000000085</v>
          </cell>
          <cell r="BV523">
            <v>1.7619879999999917</v>
          </cell>
          <cell r="BW523">
            <v>2.6254860000000106</v>
          </cell>
          <cell r="BX523">
            <v>1.141513999999999</v>
          </cell>
          <cell r="BY523">
            <v>2.1190454699999424</v>
          </cell>
          <cell r="BZ523">
            <v>3.2355999999999989</v>
          </cell>
          <cell r="CA523">
            <v>4.9927000000000001</v>
          </cell>
          <cell r="CB523">
            <v>6.1827085929999974</v>
          </cell>
          <cell r="CC523">
            <v>7.7129000000000039</v>
          </cell>
          <cell r="CD523">
            <v>9.5762000000000036</v>
          </cell>
          <cell r="CE523">
            <v>11.827534999999992</v>
          </cell>
          <cell r="CF523">
            <v>13.387092000000003</v>
          </cell>
          <cell r="CG523">
            <v>13.777163000000009</v>
          </cell>
          <cell r="CH523">
            <v>15.093834999999993</v>
          </cell>
          <cell r="CI523">
            <v>17.070094000000008</v>
          </cell>
          <cell r="CJ523">
            <v>18.923583999999988</v>
          </cell>
          <cell r="CK523">
            <v>20.033502000000006</v>
          </cell>
          <cell r="CL523">
            <v>3.2355999999999989</v>
          </cell>
          <cell r="CM523">
            <v>1.7571000000000012</v>
          </cell>
          <cell r="CN523">
            <v>1.1900085929999977</v>
          </cell>
          <cell r="CO523">
            <v>1.5301914070000051</v>
          </cell>
          <cell r="CP523">
            <v>1.8633000000000002</v>
          </cell>
          <cell r="CQ523">
            <v>2.2513349999999894</v>
          </cell>
          <cell r="CR523">
            <v>1.5595570000000105</v>
          </cell>
          <cell r="CS523">
            <v>0.3900710000000025</v>
          </cell>
          <cell r="CT523">
            <v>1.3166719999999854</v>
          </cell>
          <cell r="CU523">
            <v>1.9762590000000126</v>
          </cell>
          <cell r="CV523">
            <v>1.8534899999999834</v>
          </cell>
          <cell r="CW523">
            <v>1.1099180000000171</v>
          </cell>
          <cell r="CX523">
            <v>0.96118100000000051</v>
          </cell>
          <cell r="CY523">
            <v>1.7021820000000003</v>
          </cell>
          <cell r="CZ523">
            <v>2.6135589999999982</v>
          </cell>
          <cell r="DA523">
            <v>3.2874289999999977</v>
          </cell>
          <cell r="DB523">
            <v>9.1579869999999985</v>
          </cell>
          <cell r="DC523">
            <v>11.293954000000001</v>
          </cell>
          <cell r="DD523">
            <v>13.59164599999999</v>
          </cell>
          <cell r="DE523">
            <v>16.381945999999992</v>
          </cell>
          <cell r="DF523">
            <v>17.909745999999991</v>
          </cell>
          <cell r="DG523">
            <v>22.374445999999985</v>
          </cell>
          <cell r="DH523">
            <v>25.026945999999988</v>
          </cell>
          <cell r="DI523">
            <v>28.560745999999977</v>
          </cell>
          <cell r="DJ523">
            <v>0.96118100000000051</v>
          </cell>
          <cell r="DK523">
            <v>0.7410009999999998</v>
          </cell>
          <cell r="DL523">
            <v>0.91137699999999722</v>
          </cell>
          <cell r="DM523">
            <v>0.67387000000000041</v>
          </cell>
          <cell r="DN523">
            <v>5.8705580000000008</v>
          </cell>
          <cell r="DO523">
            <v>2.1359670000000022</v>
          </cell>
          <cell r="DP523">
            <v>2.2976919999999867</v>
          </cell>
          <cell r="DQ523">
            <v>2.7903000000000073</v>
          </cell>
          <cell r="DR523">
            <v>1.5277999999999965</v>
          </cell>
          <cell r="DS523">
            <v>4.464699999999997</v>
          </cell>
          <cell r="DT523">
            <v>2.6525000000000083</v>
          </cell>
          <cell r="DU523">
            <v>3.5337999999999878</v>
          </cell>
        </row>
        <row r="524">
          <cell r="A524" t="str">
            <v>CE-TRASPO-270</v>
          </cell>
          <cell r="B524" t="str">
            <v>CE</v>
          </cell>
          <cell r="C524" t="str">
            <v>TRASPO</v>
          </cell>
          <cell r="D524">
            <v>270</v>
          </cell>
          <cell r="E524" t="str">
            <v>RO%</v>
          </cell>
          <cell r="F524">
            <v>0.15087988085533188</v>
          </cell>
          <cell r="G524">
            <v>0.15822115344792639</v>
          </cell>
          <cell r="H524">
            <v>0.16597627763575243</v>
          </cell>
          <cell r="I524">
            <v>0.1926266553409918</v>
          </cell>
          <cell r="J524" t="e">
            <v>#DIV/0!</v>
          </cell>
          <cell r="K524" t="e">
            <v>#DIV/0!</v>
          </cell>
          <cell r="L524" t="e">
            <v>#DIV/0!</v>
          </cell>
          <cell r="M524" t="e">
            <v>#DIV/0!</v>
          </cell>
          <cell r="N524" t="e">
            <v>#DIV/0!</v>
          </cell>
          <cell r="O524" t="e">
            <v>#DIV/0!</v>
          </cell>
          <cell r="P524" t="e">
            <v>#DIV/0!</v>
          </cell>
          <cell r="Q524" t="e">
            <v>#DIV/0!</v>
          </cell>
          <cell r="R524">
            <v>0.15087988085533188</v>
          </cell>
          <cell r="S524">
            <v>0.16297184188732747</v>
          </cell>
          <cell r="T524">
            <v>0.18451696974734388</v>
          </cell>
          <cell r="U524">
            <v>0.26304399544757923</v>
          </cell>
          <cell r="V524">
            <v>0.1926266553409918</v>
          </cell>
          <cell r="W524" t="e">
            <v>#DIV/0!</v>
          </cell>
          <cell r="X524" t="e">
            <v>#DIV/0!</v>
          </cell>
          <cell r="Y524" t="e">
            <v>#DIV/0!</v>
          </cell>
          <cell r="Z524" t="e">
            <v>#DIV/0!</v>
          </cell>
          <cell r="AA524" t="e">
            <v>#DIV/0!</v>
          </cell>
          <cell r="AB524" t="e">
            <v>#DIV/0!</v>
          </cell>
          <cell r="AC524" t="e">
            <v>#DIV/0!</v>
          </cell>
          <cell r="AD524">
            <v>0.12594903297019727</v>
          </cell>
          <cell r="AE524">
            <v>0.14425553389948481</v>
          </cell>
          <cell r="AF524">
            <v>0.15199662192930882</v>
          </cell>
          <cell r="AG524">
            <v>0.15409301482957632</v>
          </cell>
          <cell r="AH524">
            <v>0.15599651139642101</v>
          </cell>
          <cell r="AI524">
            <v>0.15599437895884902</v>
          </cell>
          <cell r="AJ524">
            <v>0.15487440913932576</v>
          </cell>
          <cell r="AK524">
            <v>0.14944556856106778</v>
          </cell>
          <cell r="AL524">
            <v>0.14960263729435902</v>
          </cell>
          <cell r="AM524">
            <v>0.14970473541322868</v>
          </cell>
          <cell r="AN524">
            <v>0.14873025946391533</v>
          </cell>
          <cell r="AO524">
            <v>0.14781364760641194</v>
          </cell>
          <cell r="AP524">
            <v>0.12594903297019727</v>
          </cell>
          <cell r="AQ524">
            <v>0.15943216812152355</v>
          </cell>
          <cell r="AR524">
            <v>0.16542749526347164</v>
          </cell>
          <cell r="AS524">
            <v>0.1595198971208116</v>
          </cell>
          <cell r="AT524">
            <v>0.16331702536539836</v>
          </cell>
          <cell r="AU524">
            <v>0.15598399137997393</v>
          </cell>
          <cell r="AV524">
            <v>0.14767701444757994</v>
          </cell>
          <cell r="AW524">
            <v>5.916088137639678E-2</v>
          </cell>
          <cell r="AX524">
            <v>0.15069718887480366</v>
          </cell>
          <cell r="AY524">
            <v>0.15054458684524605</v>
          </cell>
          <cell r="AZ524">
            <v>0.1384851541599057</v>
          </cell>
          <cell r="BA524">
            <v>0.13620842657612109</v>
          </cell>
          <cell r="BB524">
            <v>0.17672319901360542</v>
          </cell>
          <cell r="BC524">
            <v>0.17254690982776089</v>
          </cell>
          <cell r="BD524">
            <v>0.16006006136599743</v>
          </cell>
          <cell r="BE524">
            <v>0.15805871370239374</v>
          </cell>
          <cell r="BF524">
            <v>0.15329689185972092</v>
          </cell>
          <cell r="BG524">
            <v>0.16221649281487419</v>
          </cell>
          <cell r="BH524">
            <v>0.1589273033253541</v>
          </cell>
          <cell r="BI524">
            <v>0.16654795698879671</v>
          </cell>
          <cell r="BJ524">
            <v>0.16431352647675673</v>
          </cell>
          <cell r="BK524">
            <v>0.1676596083616205</v>
          </cell>
          <cell r="BL524">
            <v>0.15905228755813797</v>
          </cell>
          <cell r="BM524">
            <v>0.15724465394892254</v>
          </cell>
          <cell r="BN524">
            <v>0.17672319901360542</v>
          </cell>
          <cell r="BO524">
            <v>0.16725814969881117</v>
          </cell>
          <cell r="BP524">
            <v>0.12867600373482729</v>
          </cell>
          <cell r="BQ524">
            <v>0.15073584271848067</v>
          </cell>
          <cell r="BR524">
            <v>0.13235711305798925</v>
          </cell>
          <cell r="BS524">
            <v>0.20340350200940796</v>
          </cell>
          <cell r="BT524">
            <v>0.13691055734999844</v>
          </cell>
          <cell r="BU524">
            <v>0.24482562988184614</v>
          </cell>
          <cell r="BV524">
            <v>0.14594294486541082</v>
          </cell>
          <cell r="BW524">
            <v>0.19538248921520934</v>
          </cell>
          <cell r="BX524">
            <v>8.1951582464572223E-2</v>
          </cell>
          <cell r="BY524">
            <v>0.14060828842235421</v>
          </cell>
          <cell r="BZ524">
            <v>0.20264041284633491</v>
          </cell>
          <cell r="CA524">
            <v>0.20016758477464258</v>
          </cell>
          <cell r="CB524">
            <v>0.17991871100195256</v>
          </cell>
          <cell r="CC524">
            <v>0.17592370838208771</v>
          </cell>
          <cell r="CD524">
            <v>0.16992937502218128</v>
          </cell>
          <cell r="CE524">
            <v>0.17049754156318447</v>
          </cell>
          <cell r="CF524">
            <v>0.16506852244811054</v>
          </cell>
          <cell r="CG524">
            <v>0.15663713854108469</v>
          </cell>
          <cell r="CH524">
            <v>0.15143864118061781</v>
          </cell>
          <cell r="CI524">
            <v>0.15025295390003343</v>
          </cell>
          <cell r="CJ524">
            <v>0.14895081310757236</v>
          </cell>
          <cell r="CK524">
            <v>0.14412369997050767</v>
          </cell>
          <cell r="CL524">
            <v>0.20264041284633491</v>
          </cell>
          <cell r="CM524">
            <v>0.19576843371883162</v>
          </cell>
          <cell r="CN524">
            <v>0.12631044473692563</v>
          </cell>
          <cell r="CO524">
            <v>0.16143984290597621</v>
          </cell>
          <cell r="CP524">
            <v>0.14892460656825215</v>
          </cell>
          <cell r="CQ524">
            <v>0.17295733859569781</v>
          </cell>
          <cell r="CR524">
            <v>0.13296018314158978</v>
          </cell>
          <cell r="CS524">
            <v>5.68972848160769E-2</v>
          </cell>
          <cell r="CT524">
            <v>0.11240420959173839</v>
          </cell>
          <cell r="CU524">
            <v>0.14177504053259191</v>
          </cell>
          <cell r="CV524">
            <v>0.13794114052895448</v>
          </cell>
          <cell r="CW524">
            <v>9.2831413393268558E-2</v>
          </cell>
          <cell r="CX524">
            <v>0.11014007729667002</v>
          </cell>
          <cell r="CY524">
            <v>9.1047427160886887E-2</v>
          </cell>
          <cell r="CZ524">
            <v>9.1053437842041424E-2</v>
          </cell>
          <cell r="DA524">
            <v>8.642080461701844E-2</v>
          </cell>
          <cell r="DB524">
            <v>0.17079737477460186</v>
          </cell>
          <cell r="DC524">
            <v>0.17418225923484357</v>
          </cell>
          <cell r="DD524">
            <v>0.17247155845562556</v>
          </cell>
          <cell r="DE524">
            <v>0.18572993920708666</v>
          </cell>
          <cell r="DF524">
            <v>0.17715575497692065</v>
          </cell>
          <cell r="DG524">
            <v>0.19103938792657854</v>
          </cell>
          <cell r="DH524">
            <v>0.19143755279326238</v>
          </cell>
          <cell r="DI524">
            <v>0.19798853615314865</v>
          </cell>
          <cell r="DJ524">
            <v>0.11014007729667002</v>
          </cell>
          <cell r="DK524">
            <v>7.433308217947511E-2</v>
          </cell>
          <cell r="DL524">
            <v>9.1064666137757252E-2</v>
          </cell>
          <cell r="DM524">
            <v>7.2178079894055613E-2</v>
          </cell>
          <cell r="DN524">
            <v>0.37681957026368706</v>
          </cell>
          <cell r="DO524">
            <v>0.19035698635638004</v>
          </cell>
          <cell r="DP524">
            <v>0.16452888878704816</v>
          </cell>
          <cell r="DQ524">
            <v>0.29690675576458625</v>
          </cell>
          <cell r="DR524">
            <v>0.11849840998991673</v>
          </cell>
          <cell r="DS524">
            <v>0.27863450556994396</v>
          </cell>
          <cell r="DT524">
            <v>0.19486339359834309</v>
          </cell>
          <cell r="DU524">
            <v>0.2613196873451693</v>
          </cell>
        </row>
        <row r="525">
          <cell r="A525" t="str">
            <v>CE-PATLC2-100</v>
          </cell>
          <cell r="B525" t="str">
            <v>CE</v>
          </cell>
          <cell r="C525" t="str">
            <v>PATLC2</v>
          </cell>
          <cell r="D525">
            <v>100</v>
          </cell>
          <cell r="E525" t="str">
            <v>Valore della Produzione</v>
          </cell>
          <cell r="F525">
            <v>5.2278370000000001</v>
          </cell>
          <cell r="G525">
            <v>10.006684690000004</v>
          </cell>
          <cell r="H525">
            <v>16.016375999999994</v>
          </cell>
          <cell r="I525">
            <v>21.414544189999997</v>
          </cell>
          <cell r="R525">
            <v>5.2278370000000001</v>
          </cell>
          <cell r="S525">
            <v>4.7788476900000036</v>
          </cell>
          <cell r="T525">
            <v>6.0096913099999902</v>
          </cell>
          <cell r="U525">
            <v>5.3981681900000034</v>
          </cell>
          <cell r="V525">
            <v>-21.414544189999997</v>
          </cell>
          <cell r="W525">
            <v>0</v>
          </cell>
          <cell r="X525">
            <v>0</v>
          </cell>
          <cell r="Y525">
            <v>0</v>
          </cell>
          <cell r="Z525">
            <v>0</v>
          </cell>
          <cell r="AA525">
            <v>0</v>
          </cell>
          <cell r="AB525">
            <v>0</v>
          </cell>
          <cell r="AC525">
            <v>0</v>
          </cell>
          <cell r="AD525">
            <v>4.3526000000000007</v>
          </cell>
          <cell r="AE525">
            <v>8.8345000000000002</v>
          </cell>
          <cell r="AF525">
            <v>13.455299999999999</v>
          </cell>
          <cell r="AG525">
            <v>18.229500000000002</v>
          </cell>
          <cell r="AH525">
            <v>23.244799999999998</v>
          </cell>
          <cell r="AI525">
            <v>28.031700000000001</v>
          </cell>
          <cell r="AJ525">
            <v>32.862699999999997</v>
          </cell>
          <cell r="AK525">
            <v>35.326800000000006</v>
          </cell>
          <cell r="AL525">
            <v>40.473599999999998</v>
          </cell>
          <cell r="AM525">
            <v>45.956000000000003</v>
          </cell>
          <cell r="AN525">
            <v>50.835300000000004</v>
          </cell>
          <cell r="AO525">
            <v>55.469499999999996</v>
          </cell>
          <cell r="AP525">
            <v>4.3526000000000007</v>
          </cell>
          <cell r="AQ525">
            <v>4.4818999999999996</v>
          </cell>
          <cell r="AR525">
            <v>4.6207999999999991</v>
          </cell>
          <cell r="AS525">
            <v>4.7742000000000022</v>
          </cell>
          <cell r="AT525">
            <v>5.0152999999999963</v>
          </cell>
          <cell r="AU525">
            <v>4.7869000000000028</v>
          </cell>
          <cell r="AV525">
            <v>4.830999999999996</v>
          </cell>
          <cell r="AW525">
            <v>2.4641000000000091</v>
          </cell>
          <cell r="AX525">
            <v>5.1467999999999918</v>
          </cell>
          <cell r="AY525">
            <v>5.4824000000000055</v>
          </cell>
          <cell r="AZ525">
            <v>4.8793000000000006</v>
          </cell>
          <cell r="BA525">
            <v>4.6341999999999928</v>
          </cell>
          <cell r="BB525">
            <v>6.2385999999999999</v>
          </cell>
          <cell r="BC525">
            <v>11.795999999999999</v>
          </cell>
          <cell r="BD525">
            <v>16.521799999999999</v>
          </cell>
          <cell r="BE525">
            <v>20.857700000000001</v>
          </cell>
          <cell r="BF525">
            <v>26.932600000000001</v>
          </cell>
          <cell r="BG525">
            <v>31.939299999999999</v>
          </cell>
          <cell r="BH525">
            <v>37.211564000000003</v>
          </cell>
          <cell r="BI525">
            <v>40.929966</v>
          </cell>
          <cell r="BJ525">
            <v>46.602600000000002</v>
          </cell>
          <cell r="BK525">
            <v>52.734453000000002</v>
          </cell>
          <cell r="BL525">
            <v>58.645899999999997</v>
          </cell>
          <cell r="BM525">
            <v>64.410455220000003</v>
          </cell>
          <cell r="BN525">
            <v>6.2385999999999999</v>
          </cell>
          <cell r="BO525">
            <v>5.5573999999999995</v>
          </cell>
          <cell r="BP525">
            <v>4.7257999999999996</v>
          </cell>
          <cell r="BQ525">
            <v>4.3359000000000023</v>
          </cell>
          <cell r="BR525">
            <v>6.0748999999999995</v>
          </cell>
          <cell r="BS525">
            <v>5.0066999999999986</v>
          </cell>
          <cell r="BT525">
            <v>5.2722640000000034</v>
          </cell>
          <cell r="BU525">
            <v>3.7184019999999975</v>
          </cell>
          <cell r="BV525">
            <v>5.6726340000000022</v>
          </cell>
          <cell r="BW525">
            <v>6.1318529999999996</v>
          </cell>
          <cell r="BX525">
            <v>5.9114469999999955</v>
          </cell>
          <cell r="BY525">
            <v>5.7645552200000054</v>
          </cell>
          <cell r="BZ525">
            <v>5.5362</v>
          </cell>
          <cell r="CA525">
            <v>9.9488000000000003</v>
          </cell>
          <cell r="CB525">
            <v>14.6861</v>
          </cell>
          <cell r="CC525">
            <v>18.4863</v>
          </cell>
          <cell r="CD525">
            <v>23.111699999999999</v>
          </cell>
          <cell r="CE525">
            <v>27.416471999999999</v>
          </cell>
          <cell r="CF525">
            <v>31.761455000000002</v>
          </cell>
          <cell r="CG525">
            <v>34.765191000000002</v>
          </cell>
          <cell r="CH525">
            <v>38.594881000000001</v>
          </cell>
          <cell r="CI525">
            <v>43.083669999999998</v>
          </cell>
          <cell r="CJ525">
            <v>47.188163000000003</v>
          </cell>
          <cell r="CK525">
            <v>50.606077999999997</v>
          </cell>
          <cell r="CL525">
            <v>5.5362</v>
          </cell>
          <cell r="CM525">
            <v>4.4126000000000003</v>
          </cell>
          <cell r="CN525">
            <v>4.7372999999999994</v>
          </cell>
          <cell r="CO525">
            <v>3.8002000000000002</v>
          </cell>
          <cell r="CP525">
            <v>4.6253999999999991</v>
          </cell>
          <cell r="CQ525">
            <v>4.3047719999999998</v>
          </cell>
          <cell r="CR525">
            <v>4.3449830000000027</v>
          </cell>
          <cell r="CS525">
            <v>3.003736</v>
          </cell>
          <cell r="CT525">
            <v>3.8296899999999994</v>
          </cell>
          <cell r="CU525">
            <v>4.488788999999997</v>
          </cell>
          <cell r="CV525">
            <v>4.1044930000000051</v>
          </cell>
          <cell r="CW525">
            <v>3.4179149999999936</v>
          </cell>
          <cell r="CX525">
            <v>4.5177940000000003</v>
          </cell>
          <cell r="CY525">
            <v>9.7334220000000009</v>
          </cell>
          <cell r="CZ525">
            <v>15.913536000000001</v>
          </cell>
          <cell r="DA525">
            <v>20.643002000000003</v>
          </cell>
          <cell r="DB525">
            <v>25.976105</v>
          </cell>
          <cell r="DC525">
            <v>30.867718</v>
          </cell>
          <cell r="DD525">
            <v>35.377344999999998</v>
          </cell>
          <cell r="DE525">
            <v>38.782444999999996</v>
          </cell>
          <cell r="DF525">
            <v>43.289244999999994</v>
          </cell>
          <cell r="DG525">
            <v>48.435444999999994</v>
          </cell>
          <cell r="DH525">
            <v>54.242044999999997</v>
          </cell>
          <cell r="DI525">
            <v>60.280744999999996</v>
          </cell>
          <cell r="DJ525">
            <v>4.5177940000000003</v>
          </cell>
          <cell r="DK525">
            <v>5.2156280000000006</v>
          </cell>
          <cell r="DL525">
            <v>6.1801139999999997</v>
          </cell>
          <cell r="DM525">
            <v>4.7294660000000022</v>
          </cell>
          <cell r="DN525">
            <v>5.3331029999999977</v>
          </cell>
          <cell r="DO525">
            <v>4.8916129999999995</v>
          </cell>
          <cell r="DP525">
            <v>4.5096269999999983</v>
          </cell>
          <cell r="DQ525">
            <v>3.4050999999999974</v>
          </cell>
          <cell r="DR525">
            <v>4.5067999999999984</v>
          </cell>
          <cell r="DS525">
            <v>5.1462000000000003</v>
          </cell>
          <cell r="DT525">
            <v>5.8066000000000031</v>
          </cell>
          <cell r="DU525">
            <v>6.0386999999999986</v>
          </cell>
        </row>
        <row r="526">
          <cell r="A526" t="str">
            <v>CE-PATLC2-110</v>
          </cell>
          <cell r="B526" t="str">
            <v>CE</v>
          </cell>
          <cell r="C526" t="str">
            <v>PATLC2</v>
          </cell>
          <cell r="D526">
            <v>110</v>
          </cell>
          <cell r="E526" t="str">
            <v>Costi Diretti</v>
          </cell>
          <cell r="F526">
            <v>-4.3245659999999999</v>
          </cell>
          <cell r="G526">
            <v>-8.2441881100000032</v>
          </cell>
          <cell r="H526">
            <v>-12.493874469999994</v>
          </cell>
          <cell r="I526">
            <v>-16.754972219999996</v>
          </cell>
          <cell r="R526">
            <v>-4.3245659999999999</v>
          </cell>
          <cell r="S526">
            <v>-3.9196221100000033</v>
          </cell>
          <cell r="T526">
            <v>-4.2496863599999912</v>
          </cell>
          <cell r="U526">
            <v>-4.2610977500000011</v>
          </cell>
          <cell r="V526">
            <v>16.754972219999996</v>
          </cell>
          <cell r="W526">
            <v>0</v>
          </cell>
          <cell r="X526">
            <v>0</v>
          </cell>
          <cell r="Y526">
            <v>0</v>
          </cell>
          <cell r="Z526">
            <v>0</v>
          </cell>
          <cell r="AA526">
            <v>0</v>
          </cell>
          <cell r="AB526">
            <v>0</v>
          </cell>
          <cell r="AC526">
            <v>0</v>
          </cell>
          <cell r="AD526">
            <v>-3.4563000000000001</v>
          </cell>
          <cell r="AE526">
            <v>-7.0164999999999997</v>
          </cell>
          <cell r="AF526">
            <v>-10.715400000000001</v>
          </cell>
          <cell r="AG526">
            <v>-14.461399999999999</v>
          </cell>
          <cell r="AH526">
            <v>-18.370099999999997</v>
          </cell>
          <cell r="AI526">
            <v>-22.1568</v>
          </cell>
          <cell r="AJ526">
            <v>-25.8933</v>
          </cell>
          <cell r="AK526">
            <v>-28.056799999999999</v>
          </cell>
          <cell r="AL526">
            <v>-32.0657</v>
          </cell>
          <cell r="AM526">
            <v>-36.261300000000006</v>
          </cell>
          <cell r="AN526">
            <v>-40.157800000000002</v>
          </cell>
          <cell r="AO526">
            <v>-43.742599999999996</v>
          </cell>
          <cell r="AP526">
            <v>-3.4563000000000001</v>
          </cell>
          <cell r="AQ526">
            <v>-3.5601999999999996</v>
          </cell>
          <cell r="AR526">
            <v>-3.698900000000001</v>
          </cell>
          <cell r="AS526">
            <v>-3.7459999999999987</v>
          </cell>
          <cell r="AT526">
            <v>-3.9086999999999978</v>
          </cell>
          <cell r="AU526">
            <v>-3.7867000000000033</v>
          </cell>
          <cell r="AV526">
            <v>-3.7364999999999995</v>
          </cell>
          <cell r="AW526">
            <v>-2.1634999999999991</v>
          </cell>
          <cell r="AX526">
            <v>-4.0089000000000006</v>
          </cell>
          <cell r="AY526">
            <v>-4.195600000000006</v>
          </cell>
          <cell r="AZ526">
            <v>-3.8964999999999961</v>
          </cell>
          <cell r="BA526">
            <v>-3.5847999999999942</v>
          </cell>
          <cell r="BB526">
            <v>-5.0039999999999996</v>
          </cell>
          <cell r="BC526">
            <v>-9.4733000000000001</v>
          </cell>
          <cell r="BD526">
            <v>-13.2835</v>
          </cell>
          <cell r="BE526">
            <v>-16.5825</v>
          </cell>
          <cell r="BF526">
            <v>-21.674199999999999</v>
          </cell>
          <cell r="BG526">
            <v>-25.565799999999999</v>
          </cell>
          <cell r="BH526">
            <v>-29.871963000000001</v>
          </cell>
          <cell r="BI526">
            <v>-32.739984</v>
          </cell>
          <cell r="BJ526">
            <v>-37.549300000000002</v>
          </cell>
          <cell r="BK526">
            <v>-42.448833999999998</v>
          </cell>
          <cell r="BL526">
            <v>-47.001400000000004</v>
          </cell>
          <cell r="BM526">
            <v>-51.559237109999977</v>
          </cell>
          <cell r="BN526">
            <v>-5.0039999999999996</v>
          </cell>
          <cell r="BO526">
            <v>-4.4693000000000005</v>
          </cell>
          <cell r="BP526">
            <v>-3.8102</v>
          </cell>
          <cell r="BQ526">
            <v>-3.2989999999999995</v>
          </cell>
          <cell r="BR526">
            <v>-5.0916999999999994</v>
          </cell>
          <cell r="BS526">
            <v>-3.8916000000000004</v>
          </cell>
          <cell r="BT526">
            <v>-4.3061630000000015</v>
          </cell>
          <cell r="BU526">
            <v>-2.8680209999999988</v>
          </cell>
          <cell r="BV526">
            <v>-4.8093160000000026</v>
          </cell>
          <cell r="BW526">
            <v>-4.8995339999999956</v>
          </cell>
          <cell r="BX526">
            <v>-4.5525660000000059</v>
          </cell>
          <cell r="BY526">
            <v>-4.5578371099999728</v>
          </cell>
          <cell r="BZ526">
            <v>-4.6689999999999996</v>
          </cell>
          <cell r="CA526">
            <v>-8.3917000000000002</v>
          </cell>
          <cell r="CB526">
            <v>-12.296900000000001</v>
          </cell>
          <cell r="CC526">
            <v>-15.4696</v>
          </cell>
          <cell r="CD526">
            <v>-19.181799999999999</v>
          </cell>
          <cell r="CE526">
            <v>-22.711134000000001</v>
          </cell>
          <cell r="CF526">
            <v>-26.224471999999999</v>
          </cell>
          <cell r="CG526">
            <v>-28.699922999999998</v>
          </cell>
          <cell r="CH526">
            <v>-31.895001000000001</v>
          </cell>
          <cell r="CI526">
            <v>-35.461965999999997</v>
          </cell>
          <cell r="CJ526">
            <v>-38.796157000000001</v>
          </cell>
          <cell r="CK526">
            <v>-41.829093999999998</v>
          </cell>
          <cell r="CL526">
            <v>-4.6689999999999996</v>
          </cell>
          <cell r="CM526">
            <v>-3.7227000000000006</v>
          </cell>
          <cell r="CN526">
            <v>-3.9052000000000007</v>
          </cell>
          <cell r="CO526">
            <v>-3.172699999999999</v>
          </cell>
          <cell r="CP526">
            <v>-3.7121999999999993</v>
          </cell>
          <cell r="CQ526">
            <v>-3.5293340000000022</v>
          </cell>
          <cell r="CR526">
            <v>-3.5133379999999974</v>
          </cell>
          <cell r="CS526">
            <v>-2.4754509999999996</v>
          </cell>
          <cell r="CT526">
            <v>-3.1950780000000023</v>
          </cell>
          <cell r="CU526">
            <v>-3.5669649999999962</v>
          </cell>
          <cell r="CV526">
            <v>-3.3341910000000041</v>
          </cell>
          <cell r="CW526">
            <v>-3.0329369999999969</v>
          </cell>
          <cell r="CX526">
            <v>-3.8975020000000002</v>
          </cell>
          <cell r="CY526">
            <v>-8.5147639999999996</v>
          </cell>
          <cell r="CZ526">
            <v>-13.561249999999999</v>
          </cell>
          <cell r="DA526">
            <v>-17.589877999999999</v>
          </cell>
          <cell r="DB526">
            <v>-21.999458000000001</v>
          </cell>
          <cell r="DC526">
            <v>-26.139233000000001</v>
          </cell>
          <cell r="DD526">
            <v>-29.960514999999997</v>
          </cell>
          <cell r="DE526">
            <v>-32.722314999999995</v>
          </cell>
          <cell r="DF526">
            <v>-36.299714999999992</v>
          </cell>
          <cell r="DG526">
            <v>-40.413614999999993</v>
          </cell>
          <cell r="DH526">
            <v>-45.084114999999997</v>
          </cell>
          <cell r="DI526">
            <v>-50.142814999999999</v>
          </cell>
          <cell r="DJ526">
            <v>-3.8975020000000002</v>
          </cell>
          <cell r="DK526">
            <v>-4.6172619999999993</v>
          </cell>
          <cell r="DL526">
            <v>-5.0464859999999998</v>
          </cell>
          <cell r="DM526">
            <v>-4.0286279999999994</v>
          </cell>
          <cell r="DN526">
            <v>-4.4095800000000018</v>
          </cell>
          <cell r="DO526">
            <v>-4.1397750000000002</v>
          </cell>
          <cell r="DP526">
            <v>-3.8212819999999965</v>
          </cell>
          <cell r="DQ526">
            <v>-2.7617999999999974</v>
          </cell>
          <cell r="DR526">
            <v>-3.5773999999999972</v>
          </cell>
          <cell r="DS526">
            <v>-4.113900000000001</v>
          </cell>
          <cell r="DT526">
            <v>-4.6705000000000041</v>
          </cell>
          <cell r="DU526">
            <v>-5.0587000000000018</v>
          </cell>
        </row>
        <row r="527">
          <cell r="A527" t="str">
            <v>CE-PATLC2-120</v>
          </cell>
          <cell r="B527" t="str">
            <v>CE</v>
          </cell>
          <cell r="C527" t="str">
            <v>PATLC2</v>
          </cell>
          <cell r="D527">
            <v>120</v>
          </cell>
          <cell r="E527" t="str">
            <v>Margine Diretto</v>
          </cell>
          <cell r="F527">
            <v>0.90327100000000016</v>
          </cell>
          <cell r="G527">
            <v>1.7624965800000005</v>
          </cell>
          <cell r="H527">
            <v>3.5225015299999995</v>
          </cell>
          <cell r="I527">
            <v>4.6595719700000018</v>
          </cell>
          <cell r="J527">
            <v>0</v>
          </cell>
          <cell r="K527">
            <v>0</v>
          </cell>
          <cell r="L527">
            <v>0</v>
          </cell>
          <cell r="M527">
            <v>0</v>
          </cell>
          <cell r="N527">
            <v>0</v>
          </cell>
          <cell r="O527">
            <v>0</v>
          </cell>
          <cell r="P527">
            <v>0</v>
          </cell>
          <cell r="Q527">
            <v>0</v>
          </cell>
          <cell r="R527">
            <v>0.90327100000000016</v>
          </cell>
          <cell r="S527">
            <v>0.85922558000000038</v>
          </cell>
          <cell r="T527">
            <v>1.760004949999999</v>
          </cell>
          <cell r="U527">
            <v>1.1370704400000022</v>
          </cell>
          <cell r="V527">
            <v>-4.6595719700000018</v>
          </cell>
          <cell r="W527">
            <v>0</v>
          </cell>
          <cell r="X527">
            <v>0</v>
          </cell>
          <cell r="Y527">
            <v>0</v>
          </cell>
          <cell r="Z527">
            <v>0</v>
          </cell>
          <cell r="AA527">
            <v>0</v>
          </cell>
          <cell r="AB527">
            <v>0</v>
          </cell>
          <cell r="AC527">
            <v>0</v>
          </cell>
          <cell r="AD527">
            <v>0.89630000000000054</v>
          </cell>
          <cell r="AE527">
            <v>1.8180000000000005</v>
          </cell>
          <cell r="AF527">
            <v>2.7398999999999987</v>
          </cell>
          <cell r="AG527">
            <v>3.7681000000000022</v>
          </cell>
          <cell r="AH527">
            <v>4.8747000000000007</v>
          </cell>
          <cell r="AI527">
            <v>5.8749000000000002</v>
          </cell>
          <cell r="AJ527">
            <v>6.9693999999999967</v>
          </cell>
          <cell r="AK527">
            <v>7.2700000000000067</v>
          </cell>
          <cell r="AL527">
            <v>8.4078999999999979</v>
          </cell>
          <cell r="AM527">
            <v>9.6946999999999974</v>
          </cell>
          <cell r="AN527">
            <v>10.677500000000002</v>
          </cell>
          <cell r="AO527">
            <v>11.726900000000001</v>
          </cell>
          <cell r="AP527">
            <v>0.89630000000000054</v>
          </cell>
          <cell r="AQ527">
            <v>0.92169999999999996</v>
          </cell>
          <cell r="AR527">
            <v>0.92189999999999817</v>
          </cell>
          <cell r="AS527">
            <v>1.0282000000000036</v>
          </cell>
          <cell r="AT527">
            <v>1.1065999999999985</v>
          </cell>
          <cell r="AU527">
            <v>1.0001999999999995</v>
          </cell>
          <cell r="AV527">
            <v>1.0944999999999965</v>
          </cell>
          <cell r="AW527">
            <v>0.30060000000000997</v>
          </cell>
          <cell r="AX527">
            <v>1.1378999999999913</v>
          </cell>
          <cell r="AY527">
            <v>1.2867999999999995</v>
          </cell>
          <cell r="AZ527">
            <v>0.98280000000000456</v>
          </cell>
          <cell r="BA527">
            <v>1.0493999999999986</v>
          </cell>
          <cell r="BB527">
            <v>1.2346000000000004</v>
          </cell>
          <cell r="BC527">
            <v>2.3226999999999993</v>
          </cell>
          <cell r="BD527">
            <v>3.2382999999999988</v>
          </cell>
          <cell r="BE527">
            <v>4.2752000000000017</v>
          </cell>
          <cell r="BF527">
            <v>5.2584000000000017</v>
          </cell>
          <cell r="BG527">
            <v>6.3734999999999999</v>
          </cell>
          <cell r="BH527">
            <v>7.3396010000000018</v>
          </cell>
          <cell r="BI527">
            <v>8.1899820000000005</v>
          </cell>
          <cell r="BJ527">
            <v>9.0533000000000001</v>
          </cell>
          <cell r="BK527">
            <v>10.285619000000004</v>
          </cell>
          <cell r="BL527">
            <v>11.644499999999994</v>
          </cell>
          <cell r="BM527">
            <v>12.851218110000026</v>
          </cell>
          <cell r="BN527">
            <v>1.2346000000000004</v>
          </cell>
          <cell r="BO527">
            <v>1.088099999999999</v>
          </cell>
          <cell r="BP527">
            <v>0.91559999999999953</v>
          </cell>
          <cell r="BQ527">
            <v>1.0369000000000028</v>
          </cell>
          <cell r="BR527">
            <v>0.98320000000000007</v>
          </cell>
          <cell r="BS527">
            <v>1.1150999999999982</v>
          </cell>
          <cell r="BT527">
            <v>0.96610100000000187</v>
          </cell>
          <cell r="BU527">
            <v>0.85038099999999872</v>
          </cell>
          <cell r="BV527">
            <v>0.86331799999999959</v>
          </cell>
          <cell r="BW527">
            <v>1.2323190000000039</v>
          </cell>
          <cell r="BX527">
            <v>1.3588809999999896</v>
          </cell>
          <cell r="BY527">
            <v>1.2067181100000326</v>
          </cell>
          <cell r="BZ527">
            <v>0.86720000000000041</v>
          </cell>
          <cell r="CA527">
            <v>1.5571000000000002</v>
          </cell>
          <cell r="CB527">
            <v>2.3891999999999989</v>
          </cell>
          <cell r="CC527">
            <v>3.0167000000000002</v>
          </cell>
          <cell r="CD527">
            <v>3.9298999999999999</v>
          </cell>
          <cell r="CE527">
            <v>4.7053379999999976</v>
          </cell>
          <cell r="CF527">
            <v>5.5369830000000029</v>
          </cell>
          <cell r="CG527">
            <v>6.0652680000000032</v>
          </cell>
          <cell r="CH527">
            <v>6.6998800000000003</v>
          </cell>
          <cell r="CI527">
            <v>7.6217040000000011</v>
          </cell>
          <cell r="CJ527">
            <v>8.3920060000000021</v>
          </cell>
          <cell r="CK527">
            <v>8.7769839999999988</v>
          </cell>
          <cell r="CL527">
            <v>0.86720000000000041</v>
          </cell>
          <cell r="CM527">
            <v>0.68989999999999974</v>
          </cell>
          <cell r="CN527">
            <v>0.83209999999999873</v>
          </cell>
          <cell r="CO527">
            <v>0.62750000000000128</v>
          </cell>
          <cell r="CP527">
            <v>0.91319999999999979</v>
          </cell>
          <cell r="CQ527">
            <v>0.77543799999999763</v>
          </cell>
          <cell r="CR527">
            <v>0.8316450000000053</v>
          </cell>
          <cell r="CS527">
            <v>0.52828500000000034</v>
          </cell>
          <cell r="CT527">
            <v>0.63461199999999707</v>
          </cell>
          <cell r="CU527">
            <v>0.92182400000000086</v>
          </cell>
          <cell r="CV527">
            <v>0.77030200000000093</v>
          </cell>
          <cell r="CW527">
            <v>0.38497799999999671</v>
          </cell>
          <cell r="CX527">
            <v>0.62029200000000007</v>
          </cell>
          <cell r="CY527">
            <v>1.2186580000000014</v>
          </cell>
          <cell r="CZ527">
            <v>2.3522860000000012</v>
          </cell>
          <cell r="DA527">
            <v>3.0531240000000039</v>
          </cell>
          <cell r="DB527">
            <v>3.9766469999999998</v>
          </cell>
          <cell r="DC527">
            <v>4.7284849999999992</v>
          </cell>
          <cell r="DD527">
            <v>5.4168300000000009</v>
          </cell>
          <cell r="DE527">
            <v>6.0601300000000009</v>
          </cell>
          <cell r="DF527">
            <v>6.989530000000002</v>
          </cell>
          <cell r="DG527">
            <v>8.0218300000000013</v>
          </cell>
          <cell r="DH527">
            <v>9.1579300000000003</v>
          </cell>
          <cell r="DI527">
            <v>10.137929999999997</v>
          </cell>
          <cell r="DJ527">
            <v>0.62029200000000007</v>
          </cell>
          <cell r="DK527">
            <v>0.59836600000000129</v>
          </cell>
          <cell r="DL527">
            <v>1.1336279999999999</v>
          </cell>
          <cell r="DM527">
            <v>0.70083800000000274</v>
          </cell>
          <cell r="DN527">
            <v>0.92352299999999587</v>
          </cell>
          <cell r="DO527">
            <v>0.75183799999999934</v>
          </cell>
          <cell r="DP527">
            <v>0.68834500000000176</v>
          </cell>
          <cell r="DQ527">
            <v>0.64329999999999998</v>
          </cell>
          <cell r="DR527">
            <v>0.92940000000000111</v>
          </cell>
          <cell r="DS527">
            <v>1.0322999999999993</v>
          </cell>
          <cell r="DT527">
            <v>1.136099999999999</v>
          </cell>
          <cell r="DU527">
            <v>0.97999999999999687</v>
          </cell>
        </row>
        <row r="528">
          <cell r="A528" t="str">
            <v>CE-PATLC2-130</v>
          </cell>
          <cell r="B528" t="str">
            <v>CE</v>
          </cell>
          <cell r="C528" t="str">
            <v>PATLC2</v>
          </cell>
          <cell r="D528">
            <v>130</v>
          </cell>
          <cell r="E528" t="str">
            <v>MD %</v>
          </cell>
          <cell r="F528">
            <v>0.1727810182299104</v>
          </cell>
          <cell r="G528">
            <v>0.17613191927205613</v>
          </cell>
          <cell r="H528">
            <v>0.21993124599472447</v>
          </cell>
          <cell r="I528">
            <v>0.21758912674760053</v>
          </cell>
          <cell r="J528" t="e">
            <v>#DIV/0!</v>
          </cell>
          <cell r="K528" t="e">
            <v>#DIV/0!</v>
          </cell>
          <cell r="L528" t="e">
            <v>#DIV/0!</v>
          </cell>
          <cell r="M528" t="e">
            <v>#DIV/0!</v>
          </cell>
          <cell r="N528" t="e">
            <v>#DIV/0!</v>
          </cell>
          <cell r="O528" t="e">
            <v>#DIV/0!</v>
          </cell>
          <cell r="P528" t="e">
            <v>#DIV/0!</v>
          </cell>
          <cell r="Q528" t="e">
            <v>#DIV/0!</v>
          </cell>
          <cell r="R528">
            <v>0.1727810182299104</v>
          </cell>
          <cell r="S528">
            <v>0.17979764908556853</v>
          </cell>
          <cell r="T528">
            <v>0.29286112367724954</v>
          </cell>
          <cell r="U528">
            <v>0.2106400541773415</v>
          </cell>
          <cell r="V528">
            <v>0.21758912674760053</v>
          </cell>
          <cell r="W528" t="e">
            <v>#DIV/0!</v>
          </cell>
          <cell r="X528" t="e">
            <v>#DIV/0!</v>
          </cell>
          <cell r="Y528" t="e">
            <v>#DIV/0!</v>
          </cell>
          <cell r="Z528" t="e">
            <v>#DIV/0!</v>
          </cell>
          <cell r="AA528" t="e">
            <v>#DIV/0!</v>
          </cell>
          <cell r="AB528" t="e">
            <v>#DIV/0!</v>
          </cell>
          <cell r="AC528" t="e">
            <v>#DIV/0!</v>
          </cell>
          <cell r="AD528">
            <v>0.205922896659468</v>
          </cell>
          <cell r="AE528">
            <v>0.20578414171713175</v>
          </cell>
          <cell r="AF528">
            <v>0.20362979643709161</v>
          </cell>
          <cell r="AG528">
            <v>0.20670342028031496</v>
          </cell>
          <cell r="AH528">
            <v>0.20971141932819387</v>
          </cell>
          <cell r="AI528">
            <v>0.20958058198396814</v>
          </cell>
          <cell r="AJ528">
            <v>0.21207630535531158</v>
          </cell>
          <cell r="AK528">
            <v>0.20579276922902742</v>
          </cell>
          <cell r="AL528">
            <v>0.20773788345983552</v>
          </cell>
          <cell r="AM528">
            <v>0.21095613195230214</v>
          </cell>
          <cell r="AN528">
            <v>0.21004105414938049</v>
          </cell>
          <cell r="AO528">
            <v>0.21141167668718847</v>
          </cell>
          <cell r="AP528">
            <v>0.205922896659468</v>
          </cell>
          <cell r="AQ528">
            <v>0.20564938976773245</v>
          </cell>
          <cell r="AR528">
            <v>0.1995109072022157</v>
          </cell>
          <cell r="AS528">
            <v>0.21536592518118283</v>
          </cell>
          <cell r="AT528">
            <v>0.22064482682990036</v>
          </cell>
          <cell r="AU528">
            <v>0.20894524640163759</v>
          </cell>
          <cell r="AV528">
            <v>0.22655764851997462</v>
          </cell>
          <cell r="AW528">
            <v>0.12199180228075519</v>
          </cell>
          <cell r="AX528">
            <v>0.2210888318955454</v>
          </cell>
          <cell r="AY528">
            <v>0.23471472347876809</v>
          </cell>
          <cell r="AZ528">
            <v>0.20142233517102953</v>
          </cell>
          <cell r="BA528">
            <v>0.22644685166803336</v>
          </cell>
          <cell r="BB528">
            <v>0.19789696406244997</v>
          </cell>
          <cell r="BC528">
            <v>0.1969057307561885</v>
          </cell>
          <cell r="BD528">
            <v>0.19600164630972405</v>
          </cell>
          <cell r="BE528">
            <v>0.20496986724327235</v>
          </cell>
          <cell r="BF528">
            <v>0.19524293978301396</v>
          </cell>
          <cell r="BG528">
            <v>0.19955039715961215</v>
          </cell>
          <cell r="BH528">
            <v>0.19723978814757695</v>
          </cell>
          <cell r="BI528">
            <v>0.20009745427103459</v>
          </cell>
          <cell r="BJ528">
            <v>0.19426598515962629</v>
          </cell>
          <cell r="BK528">
            <v>0.19504552365414701</v>
          </cell>
          <cell r="BL528">
            <v>0.19855607979415429</v>
          </cell>
          <cell r="BM528">
            <v>0.19952068443089674</v>
          </cell>
          <cell r="BN528">
            <v>0.19789696406244997</v>
          </cell>
          <cell r="BO528">
            <v>0.1957929967250871</v>
          </cell>
          <cell r="BP528">
            <v>0.19374497439586941</v>
          </cell>
          <cell r="BQ528">
            <v>0.23914296916441852</v>
          </cell>
          <cell r="BR528">
            <v>0.1618462855355644</v>
          </cell>
          <cell r="BS528">
            <v>0.22272155311882047</v>
          </cell>
          <cell r="BT528">
            <v>0.18324215175871339</v>
          </cell>
          <cell r="BU528">
            <v>0.22869528361914587</v>
          </cell>
          <cell r="BV528">
            <v>0.15218997030303721</v>
          </cell>
          <cell r="BW528">
            <v>0.20097008196380509</v>
          </cell>
          <cell r="BX528">
            <v>0.22987282132445586</v>
          </cell>
          <cell r="BY528">
            <v>0.20933412274607918</v>
          </cell>
          <cell r="BZ528">
            <v>0.15664173982153831</v>
          </cell>
          <cell r="CA528">
            <v>0.15651133805082021</v>
          </cell>
          <cell r="CB528">
            <v>0.16268444311287536</v>
          </cell>
          <cell r="CC528">
            <v>0.16318571049912639</v>
          </cell>
          <cell r="CD528">
            <v>0.17003941726484856</v>
          </cell>
          <cell r="CE528">
            <v>0.17162448910275538</v>
          </cell>
          <cell r="CF528">
            <v>0.17433026918949407</v>
          </cell>
          <cell r="CG528">
            <v>0.17446381928406499</v>
          </cell>
          <cell r="CH528">
            <v>0.17359504230625819</v>
          </cell>
          <cell r="CI528">
            <v>0.17690470658604529</v>
          </cell>
          <cell r="CJ528">
            <v>0.17784133703191629</v>
          </cell>
          <cell r="CK528">
            <v>0.1734373487706358</v>
          </cell>
          <cell r="CL528">
            <v>0.15664173982153831</v>
          </cell>
          <cell r="CM528">
            <v>0.15634773149616998</v>
          </cell>
          <cell r="CN528">
            <v>0.17564857619318996</v>
          </cell>
          <cell r="CO528">
            <v>0.16512288826903879</v>
          </cell>
          <cell r="CP528">
            <v>0.19743157348553639</v>
          </cell>
          <cell r="CQ528">
            <v>0.18013451118897764</v>
          </cell>
          <cell r="CR528">
            <v>0.1914035106696631</v>
          </cell>
          <cell r="CS528">
            <v>0.17587597578482275</v>
          </cell>
          <cell r="CT528">
            <v>0.16570845159790928</v>
          </cell>
          <cell r="CU528">
            <v>0.20536140148267193</v>
          </cell>
          <cell r="CV528">
            <v>0.18767287457915022</v>
          </cell>
          <cell r="CW528">
            <v>0.11263533469966264</v>
          </cell>
          <cell r="CX528">
            <v>0.13729975293251531</v>
          </cell>
          <cell r="CY528">
            <v>0.12520344848913376</v>
          </cell>
          <cell r="CZ528">
            <v>0.147816676318827</v>
          </cell>
          <cell r="DA528">
            <v>0.14790116282505827</v>
          </cell>
          <cell r="DB528">
            <v>0.15308865590126</v>
          </cell>
          <cell r="DC528">
            <v>0.15318544117838576</v>
          </cell>
          <cell r="DD528">
            <v>0.15311578638815324</v>
          </cell>
          <cell r="DE528">
            <v>0.1562596169478227</v>
          </cell>
          <cell r="DF528">
            <v>0.16146112042379124</v>
          </cell>
          <cell r="DG528">
            <v>0.16561900071321739</v>
          </cell>
          <cell r="DH528">
            <v>0.16883452679558819</v>
          </cell>
          <cell r="DI528">
            <v>0.16817857841670666</v>
          </cell>
          <cell r="DJ528">
            <v>0.13729975293251531</v>
          </cell>
          <cell r="DK528">
            <v>0.11472559009193163</v>
          </cell>
          <cell r="DL528">
            <v>0.18343156776719652</v>
          </cell>
          <cell r="DM528">
            <v>0.14818543996299</v>
          </cell>
          <cell r="DN528">
            <v>0.17316804119477841</v>
          </cell>
          <cell r="DO528">
            <v>0.15369940344831029</v>
          </cell>
          <cell r="DP528">
            <v>0.15263900983385145</v>
          </cell>
          <cell r="DQ528">
            <v>0.18892249860503377</v>
          </cell>
          <cell r="DR528">
            <v>0.20622170941688148</v>
          </cell>
          <cell r="DS528">
            <v>0.20059461350122407</v>
          </cell>
          <cell r="DT528">
            <v>0.19565666655185451</v>
          </cell>
          <cell r="DU528">
            <v>0.16228658486097952</v>
          </cell>
        </row>
        <row r="529">
          <cell r="A529" t="str">
            <v>CE-PATLC2-140</v>
          </cell>
          <cell r="B529" t="str">
            <v>CE</v>
          </cell>
          <cell r="C529" t="str">
            <v>PATLC2</v>
          </cell>
          <cell r="D529">
            <v>140</v>
          </cell>
          <cell r="E529" t="str">
            <v>Fondi rettificativi dell'attivo</v>
          </cell>
          <cell r="F529">
            <v>0</v>
          </cell>
          <cell r="G529">
            <v>0</v>
          </cell>
          <cell r="H529">
            <v>0</v>
          </cell>
          <cell r="I529">
            <v>0</v>
          </cell>
          <cell r="R529">
            <v>0</v>
          </cell>
          <cell r="S529">
            <v>0</v>
          </cell>
          <cell r="T529">
            <v>0</v>
          </cell>
          <cell r="U529">
            <v>0</v>
          </cell>
          <cell r="V529">
            <v>0</v>
          </cell>
          <cell r="W529">
            <v>0</v>
          </cell>
          <cell r="X529">
            <v>0</v>
          </cell>
          <cell r="Y529">
            <v>0</v>
          </cell>
          <cell r="Z529">
            <v>0</v>
          </cell>
          <cell r="AA529">
            <v>0</v>
          </cell>
          <cell r="AB529">
            <v>0</v>
          </cell>
          <cell r="AC529">
            <v>0</v>
          </cell>
          <cell r="AD529">
            <v>0</v>
          </cell>
          <cell r="AE529">
            <v>0</v>
          </cell>
          <cell r="AF529">
            <v>0</v>
          </cell>
          <cell r="AG529">
            <v>0</v>
          </cell>
          <cell r="AH529">
            <v>0</v>
          </cell>
          <cell r="AI529">
            <v>0</v>
          </cell>
          <cell r="AJ529">
            <v>0</v>
          </cell>
          <cell r="AK529">
            <v>0</v>
          </cell>
          <cell r="AL529">
            <v>0</v>
          </cell>
          <cell r="AM529">
            <v>0</v>
          </cell>
          <cell r="AN529">
            <v>0</v>
          </cell>
          <cell r="AO529">
            <v>0</v>
          </cell>
          <cell r="AP529">
            <v>0</v>
          </cell>
          <cell r="AQ529">
            <v>0</v>
          </cell>
          <cell r="AR529">
            <v>0</v>
          </cell>
          <cell r="AS529">
            <v>0</v>
          </cell>
          <cell r="AT529">
            <v>0</v>
          </cell>
          <cell r="AU529">
            <v>0</v>
          </cell>
          <cell r="AV529">
            <v>0</v>
          </cell>
          <cell r="AW529">
            <v>0</v>
          </cell>
          <cell r="AX529">
            <v>0</v>
          </cell>
          <cell r="AY529">
            <v>0</v>
          </cell>
          <cell r="AZ529">
            <v>0</v>
          </cell>
          <cell r="BA529">
            <v>0</v>
          </cell>
          <cell r="BB529">
            <v>0</v>
          </cell>
          <cell r="BC529">
            <v>0</v>
          </cell>
          <cell r="BD529">
            <v>0</v>
          </cell>
          <cell r="BE529">
            <v>0</v>
          </cell>
          <cell r="BF529">
            <v>0</v>
          </cell>
          <cell r="BG529">
            <v>0</v>
          </cell>
          <cell r="BH529">
            <v>0</v>
          </cell>
          <cell r="BI529">
            <v>0</v>
          </cell>
          <cell r="BJ529">
            <v>0</v>
          </cell>
          <cell r="BK529">
            <v>0</v>
          </cell>
          <cell r="BL529">
            <v>0</v>
          </cell>
          <cell r="BM529">
            <v>0</v>
          </cell>
          <cell r="BN529">
            <v>0</v>
          </cell>
          <cell r="BO529">
            <v>0</v>
          </cell>
          <cell r="BP529">
            <v>0</v>
          </cell>
          <cell r="BQ529">
            <v>0</v>
          </cell>
          <cell r="BR529">
            <v>0</v>
          </cell>
          <cell r="BS529">
            <v>0</v>
          </cell>
          <cell r="BT529">
            <v>0</v>
          </cell>
          <cell r="BU529">
            <v>0</v>
          </cell>
          <cell r="BV529">
            <v>0</v>
          </cell>
          <cell r="BW529">
            <v>0</v>
          </cell>
          <cell r="BX529">
            <v>0</v>
          </cell>
          <cell r="BY529">
            <v>0</v>
          </cell>
          <cell r="BZ529">
            <v>0</v>
          </cell>
          <cell r="CA529">
            <v>0</v>
          </cell>
          <cell r="CB529">
            <v>0</v>
          </cell>
          <cell r="CC529">
            <v>0</v>
          </cell>
          <cell r="CD529">
            <v>0</v>
          </cell>
          <cell r="CE529">
            <v>0</v>
          </cell>
          <cell r="CF529">
            <v>0</v>
          </cell>
          <cell r="CG529">
            <v>0</v>
          </cell>
          <cell r="CH529">
            <v>0</v>
          </cell>
          <cell r="CI529">
            <v>0</v>
          </cell>
          <cell r="CJ529">
            <v>0</v>
          </cell>
          <cell r="CK529">
            <v>0</v>
          </cell>
          <cell r="CL529">
            <v>0</v>
          </cell>
          <cell r="CM529">
            <v>0</v>
          </cell>
          <cell r="CN529">
            <v>0</v>
          </cell>
          <cell r="CO529">
            <v>0</v>
          </cell>
          <cell r="CP529">
            <v>0</v>
          </cell>
          <cell r="CQ529">
            <v>0</v>
          </cell>
          <cell r="CR529">
            <v>0</v>
          </cell>
          <cell r="CS529">
            <v>0</v>
          </cell>
          <cell r="CT529">
            <v>0</v>
          </cell>
          <cell r="CU529">
            <v>0</v>
          </cell>
          <cell r="CV529">
            <v>0</v>
          </cell>
          <cell r="CW529">
            <v>0</v>
          </cell>
          <cell r="CX529">
            <v>0</v>
          </cell>
          <cell r="CY529">
            <v>0</v>
          </cell>
          <cell r="CZ529">
            <v>0</v>
          </cell>
          <cell r="DA529">
            <v>0</v>
          </cell>
          <cell r="DB529">
            <v>0</v>
          </cell>
          <cell r="DC529">
            <v>0</v>
          </cell>
          <cell r="DD529">
            <v>0</v>
          </cell>
          <cell r="DE529">
            <v>0</v>
          </cell>
          <cell r="DF529">
            <v>0</v>
          </cell>
          <cell r="DG529">
            <v>0</v>
          </cell>
          <cell r="DH529">
            <v>0</v>
          </cell>
          <cell r="DI529">
            <v>0</v>
          </cell>
          <cell r="DJ529">
            <v>0</v>
          </cell>
          <cell r="DK529">
            <v>0</v>
          </cell>
          <cell r="DL529">
            <v>0</v>
          </cell>
          <cell r="DM529">
            <v>0</v>
          </cell>
          <cell r="DN529">
            <v>0</v>
          </cell>
          <cell r="DO529">
            <v>0</v>
          </cell>
          <cell r="DP529">
            <v>0</v>
          </cell>
          <cell r="DQ529">
            <v>0</v>
          </cell>
          <cell r="DR529">
            <v>0</v>
          </cell>
          <cell r="DS529">
            <v>0</v>
          </cell>
          <cell r="DT529">
            <v>0</v>
          </cell>
          <cell r="DU529">
            <v>0</v>
          </cell>
        </row>
        <row r="530">
          <cell r="A530" t="str">
            <v>CE-PATLC2-150</v>
          </cell>
          <cell r="B530" t="str">
            <v>CE</v>
          </cell>
          <cell r="C530" t="str">
            <v>PATLC2</v>
          </cell>
          <cell r="D530">
            <v>150</v>
          </cell>
          <cell r="E530" t="str">
            <v>Altri Fondi</v>
          </cell>
          <cell r="F530">
            <v>3.9739999999999998E-2</v>
          </cell>
          <cell r="G530">
            <v>6.6729839999999999E-2</v>
          </cell>
          <cell r="H530">
            <v>-0.40832140999999994</v>
          </cell>
          <cell r="I530">
            <v>-0.29229266000000009</v>
          </cell>
          <cell r="R530">
            <v>3.9739999999999998E-2</v>
          </cell>
          <cell r="S530">
            <v>2.6989840000000001E-2</v>
          </cell>
          <cell r="T530">
            <v>-0.47505124999999992</v>
          </cell>
          <cell r="U530">
            <v>0.11602874999999985</v>
          </cell>
          <cell r="V530">
            <v>0.29229266000000009</v>
          </cell>
          <cell r="W530">
            <v>0</v>
          </cell>
          <cell r="X530">
            <v>0</v>
          </cell>
          <cell r="Y530">
            <v>0</v>
          </cell>
          <cell r="Z530">
            <v>0</v>
          </cell>
          <cell r="AA530">
            <v>0</v>
          </cell>
          <cell r="AB530">
            <v>0</v>
          </cell>
          <cell r="AC530">
            <v>0</v>
          </cell>
          <cell r="AD530">
            <v>0</v>
          </cell>
          <cell r="AE530">
            <v>0</v>
          </cell>
          <cell r="AF530">
            <v>0</v>
          </cell>
          <cell r="AG530">
            <v>0</v>
          </cell>
          <cell r="AH530">
            <v>0</v>
          </cell>
          <cell r="AI530">
            <v>0</v>
          </cell>
          <cell r="AJ530">
            <v>0</v>
          </cell>
          <cell r="AK530">
            <v>0</v>
          </cell>
          <cell r="AL530">
            <v>0</v>
          </cell>
          <cell r="AM530">
            <v>0</v>
          </cell>
          <cell r="AN530">
            <v>0</v>
          </cell>
          <cell r="AO530">
            <v>0</v>
          </cell>
          <cell r="AP530">
            <v>0</v>
          </cell>
          <cell r="AQ530">
            <v>0</v>
          </cell>
          <cell r="AR530">
            <v>0</v>
          </cell>
          <cell r="AS530">
            <v>0</v>
          </cell>
          <cell r="AT530">
            <v>0</v>
          </cell>
          <cell r="AU530">
            <v>0</v>
          </cell>
          <cell r="AV530">
            <v>0</v>
          </cell>
          <cell r="AW530">
            <v>0</v>
          </cell>
          <cell r="AX530">
            <v>0</v>
          </cell>
          <cell r="AY530">
            <v>0</v>
          </cell>
          <cell r="AZ530">
            <v>0</v>
          </cell>
          <cell r="BA530">
            <v>0</v>
          </cell>
          <cell r="BB530">
            <v>-0.23330000000000001</v>
          </cell>
          <cell r="BC530">
            <v>-0.23710000000000001</v>
          </cell>
          <cell r="BD530">
            <v>-0.40739999999999998</v>
          </cell>
          <cell r="BE530">
            <v>-0.5091</v>
          </cell>
          <cell r="BF530">
            <v>-0.48920000000000002</v>
          </cell>
          <cell r="BG530">
            <v>-0.4985</v>
          </cell>
          <cell r="BH530">
            <v>-0.40541500000000003</v>
          </cell>
          <cell r="BI530">
            <v>-0.38869100000000001</v>
          </cell>
          <cell r="BJ530">
            <v>-0.31950000000000001</v>
          </cell>
          <cell r="BK530">
            <v>4.365E-3</v>
          </cell>
          <cell r="BL530">
            <v>3.3599999999999998E-2</v>
          </cell>
          <cell r="BM530">
            <v>-0.10817403999999997</v>
          </cell>
          <cell r="BN530">
            <v>-0.23330000000000001</v>
          </cell>
          <cell r="BO530">
            <v>-3.7999999999999978E-3</v>
          </cell>
          <cell r="BP530">
            <v>-0.17029999999999998</v>
          </cell>
          <cell r="BQ530">
            <v>-0.10170000000000001</v>
          </cell>
          <cell r="BR530">
            <v>1.9899999999999973E-2</v>
          </cell>
          <cell r="BS530">
            <v>-9.299999999999975E-3</v>
          </cell>
          <cell r="BT530">
            <v>9.3084999999999973E-2</v>
          </cell>
          <cell r="BU530">
            <v>1.6724000000000017E-2</v>
          </cell>
          <cell r="BV530">
            <v>6.9191000000000003E-2</v>
          </cell>
          <cell r="BW530">
            <v>0.32386500000000001</v>
          </cell>
          <cell r="BX530">
            <v>2.9234999999999997E-2</v>
          </cell>
          <cell r="BY530">
            <v>-0.14177403999999996</v>
          </cell>
          <cell r="BZ530">
            <v>0</v>
          </cell>
          <cell r="CA530">
            <v>0</v>
          </cell>
          <cell r="CB530">
            <v>0</v>
          </cell>
          <cell r="CC530">
            <v>0</v>
          </cell>
          <cell r="CD530">
            <v>0</v>
          </cell>
          <cell r="CE530">
            <v>0</v>
          </cell>
          <cell r="CF530">
            <v>0</v>
          </cell>
          <cell r="CG530">
            <v>0</v>
          </cell>
          <cell r="CH530">
            <v>0</v>
          </cell>
          <cell r="CI530">
            <v>0</v>
          </cell>
          <cell r="CJ530">
            <v>0</v>
          </cell>
          <cell r="CK530">
            <v>0</v>
          </cell>
          <cell r="CL530">
            <v>0</v>
          </cell>
          <cell r="CM530">
            <v>0</v>
          </cell>
          <cell r="CN530">
            <v>0</v>
          </cell>
          <cell r="CO530">
            <v>0</v>
          </cell>
          <cell r="CP530">
            <v>0</v>
          </cell>
          <cell r="CQ530">
            <v>0</v>
          </cell>
          <cell r="CR530">
            <v>0</v>
          </cell>
          <cell r="CS530">
            <v>0</v>
          </cell>
          <cell r="CT530">
            <v>0</v>
          </cell>
          <cell r="CU530">
            <v>0</v>
          </cell>
          <cell r="CV530">
            <v>0</v>
          </cell>
          <cell r="CW530">
            <v>0</v>
          </cell>
          <cell r="CX530">
            <v>6.1999999999999998E-3</v>
          </cell>
          <cell r="CY530">
            <v>-1.2699999999999989E-2</v>
          </cell>
          <cell r="CZ530">
            <v>-4.0800000000000003E-2</v>
          </cell>
          <cell r="DA530">
            <v>5.4399999999999893E-2</v>
          </cell>
          <cell r="DB530">
            <v>3.6299999999999999E-2</v>
          </cell>
          <cell r="DC530">
            <v>0.19750000000000001</v>
          </cell>
          <cell r="DD530">
            <v>0.23860000000000003</v>
          </cell>
          <cell r="DE530">
            <v>0.18870000000000003</v>
          </cell>
          <cell r="DF530">
            <v>0.10540000000000004</v>
          </cell>
          <cell r="DG530">
            <v>0.11290000000000003</v>
          </cell>
          <cell r="DH530">
            <v>0.15440000000000004</v>
          </cell>
          <cell r="DI530">
            <v>0.16980000000000003</v>
          </cell>
          <cell r="DJ530">
            <v>6.1999999999999998E-3</v>
          </cell>
          <cell r="DK530">
            <v>-1.889999999999999E-2</v>
          </cell>
          <cell r="DL530">
            <v>-2.8100000000000014E-2</v>
          </cell>
          <cell r="DM530">
            <v>9.5199999999999896E-2</v>
          </cell>
          <cell r="DN530">
            <v>-1.8099999999999894E-2</v>
          </cell>
          <cell r="DO530">
            <v>0.16120000000000001</v>
          </cell>
          <cell r="DP530">
            <v>4.1100000000000025E-2</v>
          </cell>
          <cell r="DQ530">
            <v>-4.99E-2</v>
          </cell>
          <cell r="DR530">
            <v>-8.3299999999999999E-2</v>
          </cell>
          <cell r="DS530">
            <v>7.4999999999999928E-3</v>
          </cell>
          <cell r="DT530">
            <v>4.1500000000000009E-2</v>
          </cell>
          <cell r="DU530">
            <v>1.5399999999999997E-2</v>
          </cell>
        </row>
        <row r="531">
          <cell r="A531" t="str">
            <v>CE-PATLC2-160</v>
          </cell>
          <cell r="B531" t="str">
            <v>CE</v>
          </cell>
          <cell r="C531" t="str">
            <v>PATLC2</v>
          </cell>
          <cell r="D531">
            <v>160</v>
          </cell>
          <cell r="E531" t="str">
            <v>(Acc)/Utilizzo Fondo Rischi</v>
          </cell>
          <cell r="F531">
            <v>3.9739999999999998E-2</v>
          </cell>
          <cell r="G531">
            <v>6.6729839999999999E-2</v>
          </cell>
          <cell r="H531">
            <v>-0.40832140999999994</v>
          </cell>
          <cell r="I531">
            <v>-0.29229266000000009</v>
          </cell>
          <cell r="J531">
            <v>0</v>
          </cell>
          <cell r="K531">
            <v>0</v>
          </cell>
          <cell r="L531">
            <v>0</v>
          </cell>
          <cell r="M531">
            <v>0</v>
          </cell>
          <cell r="N531">
            <v>0</v>
          </cell>
          <cell r="O531">
            <v>0</v>
          </cell>
          <cell r="P531">
            <v>0</v>
          </cell>
          <cell r="Q531">
            <v>0</v>
          </cell>
          <cell r="R531">
            <v>3.9739999999999998E-2</v>
          </cell>
          <cell r="S531">
            <v>2.6989840000000001E-2</v>
          </cell>
          <cell r="T531">
            <v>-0.47505124999999992</v>
          </cell>
          <cell r="U531">
            <v>0.11602874999999985</v>
          </cell>
          <cell r="V531">
            <v>0.29229266000000009</v>
          </cell>
          <cell r="W531">
            <v>0</v>
          </cell>
          <cell r="X531">
            <v>0</v>
          </cell>
          <cell r="Y531">
            <v>0</v>
          </cell>
          <cell r="Z531">
            <v>0</v>
          </cell>
          <cell r="AA531">
            <v>0</v>
          </cell>
          <cell r="AB531">
            <v>0</v>
          </cell>
          <cell r="AC531">
            <v>0</v>
          </cell>
          <cell r="AD531">
            <v>0</v>
          </cell>
          <cell r="AE531">
            <v>0</v>
          </cell>
          <cell r="AF531">
            <v>0</v>
          </cell>
          <cell r="AG531">
            <v>0</v>
          </cell>
          <cell r="AH531">
            <v>0</v>
          </cell>
          <cell r="AI531">
            <v>0</v>
          </cell>
          <cell r="AJ531">
            <v>0</v>
          </cell>
          <cell r="AK531">
            <v>0</v>
          </cell>
          <cell r="AL531">
            <v>0</v>
          </cell>
          <cell r="AM531">
            <v>0</v>
          </cell>
          <cell r="AN531">
            <v>0</v>
          </cell>
          <cell r="AO531">
            <v>0</v>
          </cell>
          <cell r="AP531">
            <v>0</v>
          </cell>
          <cell r="AQ531">
            <v>0</v>
          </cell>
          <cell r="AR531">
            <v>0</v>
          </cell>
          <cell r="AS531">
            <v>0</v>
          </cell>
          <cell r="AT531">
            <v>0</v>
          </cell>
          <cell r="AU531">
            <v>0</v>
          </cell>
          <cell r="AV531">
            <v>0</v>
          </cell>
          <cell r="AW531">
            <v>0</v>
          </cell>
          <cell r="AX531">
            <v>0</v>
          </cell>
          <cell r="AY531">
            <v>0</v>
          </cell>
          <cell r="AZ531">
            <v>0</v>
          </cell>
          <cell r="BA531">
            <v>0</v>
          </cell>
          <cell r="BB531">
            <v>-0.23330000000000001</v>
          </cell>
          <cell r="BC531">
            <v>-0.23710000000000001</v>
          </cell>
          <cell r="BD531">
            <v>-0.40739999999999998</v>
          </cell>
          <cell r="BE531">
            <v>-0.5091</v>
          </cell>
          <cell r="BF531">
            <v>-0.48920000000000002</v>
          </cell>
          <cell r="BG531">
            <v>-0.4985</v>
          </cell>
          <cell r="BH531">
            <v>-0.40541500000000003</v>
          </cell>
          <cell r="BI531">
            <v>-0.38869100000000001</v>
          </cell>
          <cell r="BJ531">
            <v>-0.31950000000000001</v>
          </cell>
          <cell r="BK531">
            <v>4.365E-3</v>
          </cell>
          <cell r="BL531">
            <v>3.3599999999999998E-2</v>
          </cell>
          <cell r="BM531">
            <v>-0.10817403999999997</v>
          </cell>
          <cell r="BN531">
            <v>-0.23330000000000001</v>
          </cell>
          <cell r="BO531">
            <v>-3.7999999999999978E-3</v>
          </cell>
          <cell r="BP531">
            <v>-0.17029999999999998</v>
          </cell>
          <cell r="BQ531">
            <v>-0.10170000000000001</v>
          </cell>
          <cell r="BR531">
            <v>1.9899999999999973E-2</v>
          </cell>
          <cell r="BS531">
            <v>-9.299999999999975E-3</v>
          </cell>
          <cell r="BT531">
            <v>9.3084999999999973E-2</v>
          </cell>
          <cell r="BU531">
            <v>1.6724000000000017E-2</v>
          </cell>
          <cell r="BV531">
            <v>6.9191000000000003E-2</v>
          </cell>
          <cell r="BW531">
            <v>0.32386500000000001</v>
          </cell>
          <cell r="BX531">
            <v>2.9234999999999997E-2</v>
          </cell>
          <cell r="BY531">
            <v>-0.14177403999999996</v>
          </cell>
          <cell r="BZ531">
            <v>0</v>
          </cell>
          <cell r="CA531">
            <v>0</v>
          </cell>
          <cell r="CB531">
            <v>0</v>
          </cell>
          <cell r="CC531">
            <v>0</v>
          </cell>
          <cell r="CD531">
            <v>0</v>
          </cell>
          <cell r="CE531">
            <v>0</v>
          </cell>
          <cell r="CF531">
            <v>0</v>
          </cell>
          <cell r="CG531">
            <v>0</v>
          </cell>
          <cell r="CH531">
            <v>0</v>
          </cell>
          <cell r="CI531">
            <v>0</v>
          </cell>
          <cell r="CJ531">
            <v>0</v>
          </cell>
          <cell r="CK531">
            <v>0</v>
          </cell>
          <cell r="CL531">
            <v>0</v>
          </cell>
          <cell r="CM531">
            <v>0</v>
          </cell>
          <cell r="CN531">
            <v>0</v>
          </cell>
          <cell r="CO531">
            <v>0</v>
          </cell>
          <cell r="CP531">
            <v>0</v>
          </cell>
          <cell r="CQ531">
            <v>0</v>
          </cell>
          <cell r="CR531">
            <v>0</v>
          </cell>
          <cell r="CS531">
            <v>0</v>
          </cell>
          <cell r="CT531">
            <v>0</v>
          </cell>
          <cell r="CU531">
            <v>0</v>
          </cell>
          <cell r="CV531">
            <v>0</v>
          </cell>
          <cell r="CW531">
            <v>0</v>
          </cell>
          <cell r="CX531">
            <v>6.1999999999999998E-3</v>
          </cell>
          <cell r="CY531">
            <v>-1.2699999999999989E-2</v>
          </cell>
          <cell r="CZ531">
            <v>-4.0800000000000003E-2</v>
          </cell>
          <cell r="DA531">
            <v>5.4399999999999893E-2</v>
          </cell>
          <cell r="DB531">
            <v>3.6299999999999999E-2</v>
          </cell>
          <cell r="DC531">
            <v>0.19750000000000001</v>
          </cell>
          <cell r="DD531">
            <v>0.23860000000000003</v>
          </cell>
          <cell r="DE531">
            <v>0.18870000000000003</v>
          </cell>
          <cell r="DF531">
            <v>0.10540000000000004</v>
          </cell>
          <cell r="DG531">
            <v>0.11290000000000003</v>
          </cell>
          <cell r="DH531">
            <v>0.15440000000000004</v>
          </cell>
          <cell r="DI531">
            <v>0.16980000000000003</v>
          </cell>
          <cell r="DJ531">
            <v>6.1999999999999998E-3</v>
          </cell>
          <cell r="DK531">
            <v>-1.889999999999999E-2</v>
          </cell>
          <cell r="DL531">
            <v>-2.8100000000000014E-2</v>
          </cell>
          <cell r="DM531">
            <v>9.5199999999999896E-2</v>
          </cell>
          <cell r="DN531">
            <v>-1.8099999999999894E-2</v>
          </cell>
          <cell r="DO531">
            <v>0.16120000000000001</v>
          </cell>
          <cell r="DP531">
            <v>4.1100000000000025E-2</v>
          </cell>
          <cell r="DQ531">
            <v>-4.99E-2</v>
          </cell>
          <cell r="DR531">
            <v>-8.3299999999999999E-2</v>
          </cell>
          <cell r="DS531">
            <v>7.4999999999999928E-3</v>
          </cell>
          <cell r="DT531">
            <v>4.1500000000000009E-2</v>
          </cell>
          <cell r="DU531">
            <v>1.5399999999999997E-2</v>
          </cell>
        </row>
        <row r="532">
          <cell r="A532" t="str">
            <v>CE-PATLC2-170</v>
          </cell>
          <cell r="B532" t="str">
            <v>CE</v>
          </cell>
          <cell r="C532" t="str">
            <v>PATLC2</v>
          </cell>
          <cell r="D532">
            <v>170</v>
          </cell>
          <cell r="E532" t="str">
            <v>Margine Diretto 2</v>
          </cell>
          <cell r="F532">
            <v>0.94301100000000015</v>
          </cell>
          <cell r="G532">
            <v>1.8292264200000006</v>
          </cell>
          <cell r="H532">
            <v>3.1141801199999994</v>
          </cell>
          <cell r="I532">
            <v>4.3672793100000016</v>
          </cell>
          <cell r="J532">
            <v>0</v>
          </cell>
          <cell r="K532">
            <v>0</v>
          </cell>
          <cell r="L532">
            <v>0</v>
          </cell>
          <cell r="M532">
            <v>0</v>
          </cell>
          <cell r="N532">
            <v>0</v>
          </cell>
          <cell r="O532">
            <v>0</v>
          </cell>
          <cell r="P532">
            <v>0</v>
          </cell>
          <cell r="Q532">
            <v>0</v>
          </cell>
          <cell r="R532">
            <v>0.94301100000000015</v>
          </cell>
          <cell r="S532">
            <v>0.88621542000000042</v>
          </cell>
          <cell r="T532">
            <v>1.2849536999999991</v>
          </cell>
          <cell r="U532">
            <v>1.2530991900000021</v>
          </cell>
          <cell r="V532">
            <v>-4.3672793100000016</v>
          </cell>
          <cell r="W532">
            <v>0</v>
          </cell>
          <cell r="X532">
            <v>0</v>
          </cell>
          <cell r="Y532">
            <v>0</v>
          </cell>
          <cell r="Z532">
            <v>0</v>
          </cell>
          <cell r="AA532">
            <v>0</v>
          </cell>
          <cell r="AB532">
            <v>0</v>
          </cell>
          <cell r="AC532">
            <v>0</v>
          </cell>
          <cell r="AD532">
            <v>0.89630000000000054</v>
          </cell>
          <cell r="AE532">
            <v>1.8180000000000005</v>
          </cell>
          <cell r="AF532">
            <v>2.7398999999999987</v>
          </cell>
          <cell r="AG532">
            <v>3.7681000000000022</v>
          </cell>
          <cell r="AH532">
            <v>4.8747000000000007</v>
          </cell>
          <cell r="AI532">
            <v>5.8749000000000002</v>
          </cell>
          <cell r="AJ532">
            <v>6.9693999999999967</v>
          </cell>
          <cell r="AK532">
            <v>7.2700000000000067</v>
          </cell>
          <cell r="AL532">
            <v>8.4078999999999979</v>
          </cell>
          <cell r="AM532">
            <v>9.6946999999999974</v>
          </cell>
          <cell r="AN532">
            <v>10.677500000000002</v>
          </cell>
          <cell r="AO532">
            <v>11.726900000000001</v>
          </cell>
          <cell r="AP532">
            <v>0.89630000000000054</v>
          </cell>
          <cell r="AQ532">
            <v>0.92169999999999996</v>
          </cell>
          <cell r="AR532">
            <v>0.92189999999999817</v>
          </cell>
          <cell r="AS532">
            <v>1.0282000000000036</v>
          </cell>
          <cell r="AT532">
            <v>1.1065999999999985</v>
          </cell>
          <cell r="AU532">
            <v>1.0001999999999995</v>
          </cell>
          <cell r="AV532">
            <v>1.0944999999999965</v>
          </cell>
          <cell r="AW532">
            <v>0.30060000000000997</v>
          </cell>
          <cell r="AX532">
            <v>1.1378999999999913</v>
          </cell>
          <cell r="AY532">
            <v>1.2867999999999995</v>
          </cell>
          <cell r="AZ532">
            <v>0.98280000000000456</v>
          </cell>
          <cell r="BA532">
            <v>1.0493999999999986</v>
          </cell>
          <cell r="BB532">
            <v>1.0013000000000003</v>
          </cell>
          <cell r="BC532">
            <v>2.0855999999999995</v>
          </cell>
          <cell r="BD532">
            <v>2.8308999999999989</v>
          </cell>
          <cell r="BE532">
            <v>3.7661000000000016</v>
          </cell>
          <cell r="BF532">
            <v>4.7692000000000014</v>
          </cell>
          <cell r="BG532">
            <v>5.875</v>
          </cell>
          <cell r="BH532">
            <v>6.9341860000000022</v>
          </cell>
          <cell r="BI532">
            <v>7.8012910000000009</v>
          </cell>
          <cell r="BJ532">
            <v>8.7338000000000005</v>
          </cell>
          <cell r="BK532">
            <v>10.289984000000004</v>
          </cell>
          <cell r="BL532">
            <v>11.678099999999993</v>
          </cell>
          <cell r="BM532">
            <v>12.743044070000026</v>
          </cell>
          <cell r="BN532">
            <v>1.0013000000000003</v>
          </cell>
          <cell r="BO532">
            <v>1.0842999999999989</v>
          </cell>
          <cell r="BP532">
            <v>0.74529999999999952</v>
          </cell>
          <cell r="BQ532">
            <v>0.93520000000000281</v>
          </cell>
          <cell r="BR532">
            <v>1.0031000000000001</v>
          </cell>
          <cell r="BS532">
            <v>1.1057999999999981</v>
          </cell>
          <cell r="BT532">
            <v>1.0591860000000017</v>
          </cell>
          <cell r="BU532">
            <v>0.86710499999999868</v>
          </cell>
          <cell r="BV532">
            <v>0.93250899999999959</v>
          </cell>
          <cell r="BW532">
            <v>1.556184000000004</v>
          </cell>
          <cell r="BX532">
            <v>1.3881159999999895</v>
          </cell>
          <cell r="BY532">
            <v>1.0649440700000325</v>
          </cell>
          <cell r="BZ532">
            <v>0.86720000000000041</v>
          </cell>
          <cell r="CA532">
            <v>1.5571000000000002</v>
          </cell>
          <cell r="CB532">
            <v>2.3891999999999989</v>
          </cell>
          <cell r="CC532">
            <v>3.0167000000000002</v>
          </cell>
          <cell r="CD532">
            <v>3.9298999999999999</v>
          </cell>
          <cell r="CE532">
            <v>4.7053379999999976</v>
          </cell>
          <cell r="CF532">
            <v>5.5369830000000029</v>
          </cell>
          <cell r="CG532">
            <v>6.0652680000000032</v>
          </cell>
          <cell r="CH532">
            <v>6.6998800000000003</v>
          </cell>
          <cell r="CI532">
            <v>7.6217040000000011</v>
          </cell>
          <cell r="CJ532">
            <v>8.3920060000000021</v>
          </cell>
          <cell r="CK532">
            <v>8.7769839999999988</v>
          </cell>
          <cell r="CL532">
            <v>0.86720000000000041</v>
          </cell>
          <cell r="CM532">
            <v>0.68989999999999974</v>
          </cell>
          <cell r="CN532">
            <v>0.83209999999999873</v>
          </cell>
          <cell r="CO532">
            <v>0.62750000000000128</v>
          </cell>
          <cell r="CP532">
            <v>0.91319999999999979</v>
          </cell>
          <cell r="CQ532">
            <v>0.77543799999999763</v>
          </cell>
          <cell r="CR532">
            <v>0.8316450000000053</v>
          </cell>
          <cell r="CS532">
            <v>0.52828500000000034</v>
          </cell>
          <cell r="CT532">
            <v>0.63461199999999707</v>
          </cell>
          <cell r="CU532">
            <v>0.92182400000000086</v>
          </cell>
          <cell r="CV532">
            <v>0.77030200000000093</v>
          </cell>
          <cell r="CW532">
            <v>0.38497799999999671</v>
          </cell>
          <cell r="CX532">
            <v>0.62649200000000005</v>
          </cell>
          <cell r="CY532">
            <v>1.2059580000000014</v>
          </cell>
          <cell r="CZ532">
            <v>2.3114860000000013</v>
          </cell>
          <cell r="DA532">
            <v>3.1075240000000037</v>
          </cell>
          <cell r="DB532">
            <v>4.0129469999999996</v>
          </cell>
          <cell r="DC532">
            <v>4.9259849999999989</v>
          </cell>
          <cell r="DD532">
            <v>5.6554300000000008</v>
          </cell>
          <cell r="DE532">
            <v>6.2488300000000008</v>
          </cell>
          <cell r="DF532">
            <v>7.0949300000000024</v>
          </cell>
          <cell r="DG532">
            <v>8.1347300000000011</v>
          </cell>
          <cell r="DH532">
            <v>9.3123300000000011</v>
          </cell>
          <cell r="DI532">
            <v>10.307729999999998</v>
          </cell>
          <cell r="DJ532">
            <v>0.62649200000000005</v>
          </cell>
          <cell r="DK532">
            <v>0.57946600000000126</v>
          </cell>
          <cell r="DL532">
            <v>1.1055279999999998</v>
          </cell>
          <cell r="DM532">
            <v>0.79603800000000269</v>
          </cell>
          <cell r="DN532">
            <v>0.90542299999999598</v>
          </cell>
          <cell r="DO532">
            <v>0.91303799999999935</v>
          </cell>
          <cell r="DP532">
            <v>0.72944500000000179</v>
          </cell>
          <cell r="DQ532">
            <v>0.59339999999999993</v>
          </cell>
          <cell r="DR532">
            <v>0.84610000000000107</v>
          </cell>
          <cell r="DS532">
            <v>1.0397999999999994</v>
          </cell>
          <cell r="DT532">
            <v>1.1775999999999991</v>
          </cell>
          <cell r="DU532">
            <v>0.99539999999999684</v>
          </cell>
        </row>
        <row r="533">
          <cell r="A533" t="str">
            <v>CE-PATLC2-180</v>
          </cell>
          <cell r="B533" t="str">
            <v>CE</v>
          </cell>
          <cell r="C533" t="str">
            <v>PATLC2</v>
          </cell>
          <cell r="D533">
            <v>180</v>
          </cell>
          <cell r="E533" t="str">
            <v>MD %</v>
          </cell>
          <cell r="F533">
            <v>0.18038263243479094</v>
          </cell>
          <cell r="G533">
            <v>0.18280044556895095</v>
          </cell>
          <cell r="H533">
            <v>0.19443725097362852</v>
          </cell>
          <cell r="I533">
            <v>0.20393986774835959</v>
          </cell>
          <cell r="J533" t="e">
            <v>#DIV/0!</v>
          </cell>
          <cell r="K533" t="e">
            <v>#DIV/0!</v>
          </cell>
          <cell r="L533" t="e">
            <v>#DIV/0!</v>
          </cell>
          <cell r="M533" t="e">
            <v>#DIV/0!</v>
          </cell>
          <cell r="N533" t="e">
            <v>#DIV/0!</v>
          </cell>
          <cell r="O533" t="e">
            <v>#DIV/0!</v>
          </cell>
          <cell r="P533" t="e">
            <v>#DIV/0!</v>
          </cell>
          <cell r="Q533" t="e">
            <v>#DIV/0!</v>
          </cell>
          <cell r="R533">
            <v>0.18038263243479094</v>
          </cell>
          <cell r="S533">
            <v>0.1854454206302607</v>
          </cell>
          <cell r="T533">
            <v>0.21381359436247005</v>
          </cell>
          <cell r="U533">
            <v>0.23213415104800603</v>
          </cell>
          <cell r="V533">
            <v>0.20393986774835959</v>
          </cell>
          <cell r="W533" t="e">
            <v>#DIV/0!</v>
          </cell>
          <cell r="X533" t="e">
            <v>#DIV/0!</v>
          </cell>
          <cell r="Y533" t="e">
            <v>#DIV/0!</v>
          </cell>
          <cell r="Z533" t="e">
            <v>#DIV/0!</v>
          </cell>
          <cell r="AA533" t="e">
            <v>#DIV/0!</v>
          </cell>
          <cell r="AB533" t="e">
            <v>#DIV/0!</v>
          </cell>
          <cell r="AC533" t="e">
            <v>#DIV/0!</v>
          </cell>
          <cell r="AD533">
            <v>0.205922896659468</v>
          </cell>
          <cell r="AE533">
            <v>0.20578414171713175</v>
          </cell>
          <cell r="AF533">
            <v>0.20362979643709161</v>
          </cell>
          <cell r="AG533">
            <v>0.20670342028031496</v>
          </cell>
          <cell r="AH533">
            <v>0.20971141932819387</v>
          </cell>
          <cell r="AI533">
            <v>0.20958058198396814</v>
          </cell>
          <cell r="AJ533">
            <v>0.21207630535531158</v>
          </cell>
          <cell r="AK533">
            <v>0.20579276922902742</v>
          </cell>
          <cell r="AL533">
            <v>0.20773788345983552</v>
          </cell>
          <cell r="AM533">
            <v>0.21095613195230214</v>
          </cell>
          <cell r="AN533">
            <v>0.21004105414938049</v>
          </cell>
          <cell r="AO533">
            <v>0.21141167668718847</v>
          </cell>
          <cell r="AP533">
            <v>0.205922896659468</v>
          </cell>
          <cell r="AQ533">
            <v>0.20564938976773245</v>
          </cell>
          <cell r="AR533">
            <v>0.1995109072022157</v>
          </cell>
          <cell r="AS533">
            <v>0.21536592518118283</v>
          </cell>
          <cell r="AT533">
            <v>0.22064482682990036</v>
          </cell>
          <cell r="AU533">
            <v>0.20894524640163759</v>
          </cell>
          <cell r="AV533">
            <v>0.22655764851997462</v>
          </cell>
          <cell r="AW533">
            <v>0.12199180228075519</v>
          </cell>
          <cell r="AX533">
            <v>0.2210888318955454</v>
          </cell>
          <cell r="AY533">
            <v>0.23471472347876809</v>
          </cell>
          <cell r="AZ533">
            <v>0.20142233517102953</v>
          </cell>
          <cell r="BA533">
            <v>0.22644685166803336</v>
          </cell>
          <cell r="BB533">
            <v>0.16050075337415451</v>
          </cell>
          <cell r="BC533">
            <v>0.17680569684638858</v>
          </cell>
          <cell r="BD533">
            <v>0.1713433161035722</v>
          </cell>
          <cell r="BE533">
            <v>0.18056161513493824</v>
          </cell>
          <cell r="BF533">
            <v>0.17707907888581129</v>
          </cell>
          <cell r="BG533">
            <v>0.18394266624503355</v>
          </cell>
          <cell r="BH533">
            <v>0.18634492223976401</v>
          </cell>
          <cell r="BI533">
            <v>0.19060096458423642</v>
          </cell>
          <cell r="BJ533">
            <v>0.18741014449837562</v>
          </cell>
          <cell r="BK533">
            <v>0.19512829686504957</v>
          </cell>
          <cell r="BL533">
            <v>0.19912900987110768</v>
          </cell>
          <cell r="BM533">
            <v>0.19784123596821282</v>
          </cell>
          <cell r="BN533">
            <v>0.16050075337415451</v>
          </cell>
          <cell r="BO533">
            <v>0.19510922373771891</v>
          </cell>
          <cell r="BP533">
            <v>0.15770874772525278</v>
          </cell>
          <cell r="BQ533">
            <v>0.21568763117230616</v>
          </cell>
          <cell r="BR533">
            <v>0.16512205962238063</v>
          </cell>
          <cell r="BS533">
            <v>0.22086404218347383</v>
          </cell>
          <cell r="BT533">
            <v>0.2008977547406581</v>
          </cell>
          <cell r="BU533">
            <v>0.23319291459072991</v>
          </cell>
          <cell r="BV533">
            <v>0.16438730226557879</v>
          </cell>
          <cell r="BW533">
            <v>0.25378690585048341</v>
          </cell>
          <cell r="BX533">
            <v>0.23481831098206421</v>
          </cell>
          <cell r="BY533">
            <v>0.18474002405341372</v>
          </cell>
          <cell r="BZ533">
            <v>0.15664173982153831</v>
          </cell>
          <cell r="CA533">
            <v>0.15651133805082021</v>
          </cell>
          <cell r="CB533">
            <v>0.16268444311287536</v>
          </cell>
          <cell r="CC533">
            <v>0.16318571049912639</v>
          </cell>
          <cell r="CD533">
            <v>0.17003941726484856</v>
          </cell>
          <cell r="CE533">
            <v>0.17162448910275538</v>
          </cell>
          <cell r="CF533">
            <v>0.17433026918949407</v>
          </cell>
          <cell r="CG533">
            <v>0.17446381928406499</v>
          </cell>
          <cell r="CH533">
            <v>0.17359504230625819</v>
          </cell>
          <cell r="CI533">
            <v>0.17690470658604529</v>
          </cell>
          <cell r="CJ533">
            <v>0.17784133703191629</v>
          </cell>
          <cell r="CK533">
            <v>0.1734373487706358</v>
          </cell>
          <cell r="CL533">
            <v>0.15664173982153831</v>
          </cell>
          <cell r="CM533">
            <v>0.15634773149616998</v>
          </cell>
          <cell r="CN533">
            <v>0.17564857619318996</v>
          </cell>
          <cell r="CO533">
            <v>0.16512288826903879</v>
          </cell>
          <cell r="CP533">
            <v>0.19743157348553639</v>
          </cell>
          <cell r="CQ533">
            <v>0.18013451118897764</v>
          </cell>
          <cell r="CR533">
            <v>0.1914035106696631</v>
          </cell>
          <cell r="CS533">
            <v>0.17587597578482275</v>
          </cell>
          <cell r="CT533">
            <v>0.16570845159790928</v>
          </cell>
          <cell r="CU533">
            <v>0.20536140148267193</v>
          </cell>
          <cell r="CV533">
            <v>0.18767287457915022</v>
          </cell>
          <cell r="CW533">
            <v>0.11263533469966264</v>
          </cell>
          <cell r="CX533">
            <v>0.13867210412869643</v>
          </cell>
          <cell r="CY533">
            <v>0.12389866585461941</v>
          </cell>
          <cell r="CZ533">
            <v>0.14525282124601352</v>
          </cell>
          <cell r="DA533">
            <v>0.15053643845018294</v>
          </cell>
          <cell r="DB533">
            <v>0.15448609404681724</v>
          </cell>
          <cell r="DC533">
            <v>0.15958371137121308</v>
          </cell>
          <cell r="DD533">
            <v>0.15986021562669558</v>
          </cell>
          <cell r="DE533">
            <v>0.16112522044445629</v>
          </cell>
          <cell r="DF533">
            <v>0.16389590532244216</v>
          </cell>
          <cell r="DG533">
            <v>0.16794993831480234</v>
          </cell>
          <cell r="DH533">
            <v>0.17168102714416467</v>
          </cell>
          <cell r="DI533">
            <v>0.17099539828182281</v>
          </cell>
          <cell r="DJ533">
            <v>0.13867210412869643</v>
          </cell>
          <cell r="DK533">
            <v>0.11110186539377448</v>
          </cell>
          <cell r="DL533">
            <v>0.17888472607463227</v>
          </cell>
          <cell r="DM533">
            <v>0.168314562362855</v>
          </cell>
          <cell r="DN533">
            <v>0.16977414462087012</v>
          </cell>
          <cell r="DO533">
            <v>0.18665376839909442</v>
          </cell>
          <cell r="DP533">
            <v>0.16175284563446202</v>
          </cell>
          <cell r="DQ533">
            <v>0.17426800975008089</v>
          </cell>
          <cell r="DR533">
            <v>0.18773852844590427</v>
          </cell>
          <cell r="DS533">
            <v>0.20205199953363634</v>
          </cell>
          <cell r="DT533">
            <v>0.20280370612750981</v>
          </cell>
          <cell r="DU533">
            <v>0.16483680262308065</v>
          </cell>
        </row>
        <row r="534">
          <cell r="A534" t="str">
            <v>CE-PATLC2-190</v>
          </cell>
          <cell r="B534" t="str">
            <v>CE</v>
          </cell>
          <cell r="C534" t="str">
            <v>PATLC2</v>
          </cell>
          <cell r="D534">
            <v>190</v>
          </cell>
          <cell r="E534" t="str">
            <v>Costi Indiretti</v>
          </cell>
          <cell r="F534">
            <v>-0.30817699999999998</v>
          </cell>
          <cell r="G534">
            <v>-0.57435338000000036</v>
          </cell>
          <cell r="H534">
            <v>-0.88995968999999964</v>
          </cell>
          <cell r="I534">
            <v>-1.2236793900000003</v>
          </cell>
          <cell r="R534">
            <v>-0.30817699999999998</v>
          </cell>
          <cell r="S534">
            <v>-0.26617638000000038</v>
          </cell>
          <cell r="T534">
            <v>-0.31560630999999928</v>
          </cell>
          <cell r="U534">
            <v>-0.33371970000000062</v>
          </cell>
          <cell r="V534">
            <v>1.2236793900000003</v>
          </cell>
          <cell r="W534">
            <v>0</v>
          </cell>
          <cell r="X534">
            <v>0</v>
          </cell>
          <cell r="Y534">
            <v>0</v>
          </cell>
          <cell r="Z534">
            <v>0</v>
          </cell>
          <cell r="AA534">
            <v>0</v>
          </cell>
          <cell r="AB534">
            <v>0</v>
          </cell>
          <cell r="AC534">
            <v>0</v>
          </cell>
          <cell r="AD534">
            <v>-0.28889999999999999</v>
          </cell>
          <cell r="AE534">
            <v>-0.58099999999999996</v>
          </cell>
          <cell r="AF534">
            <v>-0.87309999999999999</v>
          </cell>
          <cell r="AG534">
            <v>-1.1676</v>
          </cell>
          <cell r="AH534">
            <v>-1.4595</v>
          </cell>
          <cell r="AI534">
            <v>-1.7424000000000002</v>
          </cell>
          <cell r="AJ534">
            <v>-2.0287999999999999</v>
          </cell>
          <cell r="AK534">
            <v>-2.2465999999999999</v>
          </cell>
          <cell r="AL534">
            <v>-2.5446999999999997</v>
          </cell>
          <cell r="AM534">
            <v>-2.8635000000000002</v>
          </cell>
          <cell r="AN534">
            <v>-3.1612</v>
          </cell>
          <cell r="AO534">
            <v>-3.4836999999999998</v>
          </cell>
          <cell r="AP534">
            <v>-0.28889999999999999</v>
          </cell>
          <cell r="AQ534">
            <v>-0.29209999999999997</v>
          </cell>
          <cell r="AR534">
            <v>-0.29210000000000003</v>
          </cell>
          <cell r="AS534">
            <v>-0.29449999999999998</v>
          </cell>
          <cell r="AT534">
            <v>-0.29190000000000005</v>
          </cell>
          <cell r="AU534">
            <v>-0.28290000000000015</v>
          </cell>
          <cell r="AV534">
            <v>-0.28639999999999977</v>
          </cell>
          <cell r="AW534">
            <v>-0.21779999999999999</v>
          </cell>
          <cell r="AX534">
            <v>-0.29809999999999981</v>
          </cell>
          <cell r="AY534">
            <v>-0.31880000000000042</v>
          </cell>
          <cell r="AZ534">
            <v>-0.29769999999999985</v>
          </cell>
          <cell r="BA534">
            <v>-0.32249999999999979</v>
          </cell>
          <cell r="BB534">
            <v>-0.35439999999999999</v>
          </cell>
          <cell r="BC534">
            <v>-0.6946</v>
          </cell>
          <cell r="BD534">
            <v>-1.0242</v>
          </cell>
          <cell r="BE534">
            <v>-1.3023</v>
          </cell>
          <cell r="BF534">
            <v>-1.6484000000000001</v>
          </cell>
          <cell r="BG534">
            <v>-1.9591000000000001</v>
          </cell>
          <cell r="BH534">
            <v>-2.3042120000000001</v>
          </cell>
          <cell r="BI534">
            <v>-2.5764429999999998</v>
          </cell>
          <cell r="BJ534">
            <v>-2.9306999999999999</v>
          </cell>
          <cell r="BK534">
            <v>-3.3146559999999998</v>
          </cell>
          <cell r="BL534">
            <v>-3.7250000000000001</v>
          </cell>
          <cell r="BM534">
            <v>-4.1216504800000022</v>
          </cell>
          <cell r="BN534">
            <v>-0.35439999999999999</v>
          </cell>
          <cell r="BO534">
            <v>-0.3402</v>
          </cell>
          <cell r="BP534">
            <v>-0.3296</v>
          </cell>
          <cell r="BQ534">
            <v>-0.27810000000000001</v>
          </cell>
          <cell r="BR534">
            <v>-0.34610000000000007</v>
          </cell>
          <cell r="BS534">
            <v>-0.31069999999999998</v>
          </cell>
          <cell r="BT534">
            <v>-0.34511200000000009</v>
          </cell>
          <cell r="BU534">
            <v>-0.27223099999999967</v>
          </cell>
          <cell r="BV534">
            <v>-0.35425700000000004</v>
          </cell>
          <cell r="BW534">
            <v>-0.38395599999999996</v>
          </cell>
          <cell r="BX534">
            <v>-0.41034400000000026</v>
          </cell>
          <cell r="BY534">
            <v>-0.39665048000000214</v>
          </cell>
          <cell r="BZ534">
            <v>-0.34379999999999999</v>
          </cell>
          <cell r="CA534">
            <v>-0.68140000000000001</v>
          </cell>
          <cell r="CB534">
            <v>-1.0169999999999999</v>
          </cell>
          <cell r="CC534">
            <v>-1.3229</v>
          </cell>
          <cell r="CD534">
            <v>-1.6417999999999999</v>
          </cell>
          <cell r="CE534">
            <v>-1.9605680000000001</v>
          </cell>
          <cell r="CF534">
            <v>-2.276421</v>
          </cell>
          <cell r="CG534">
            <v>-2.5473170000000001</v>
          </cell>
          <cell r="CH534">
            <v>-2.8503820000000002</v>
          </cell>
          <cell r="CI534">
            <v>-3.1630630000000002</v>
          </cell>
          <cell r="CJ534">
            <v>-3.465681</v>
          </cell>
          <cell r="CK534">
            <v>-3.749288</v>
          </cell>
          <cell r="CL534">
            <v>-0.34379999999999999</v>
          </cell>
          <cell r="CM534">
            <v>-0.33760000000000001</v>
          </cell>
          <cell r="CN534">
            <v>-0.3355999999999999</v>
          </cell>
          <cell r="CO534">
            <v>-0.30590000000000006</v>
          </cell>
          <cell r="CP534">
            <v>-0.31889999999999996</v>
          </cell>
          <cell r="CQ534">
            <v>-0.31876800000000016</v>
          </cell>
          <cell r="CR534">
            <v>-0.31585299999999994</v>
          </cell>
          <cell r="CS534">
            <v>-0.27089600000000003</v>
          </cell>
          <cell r="CT534">
            <v>-0.30306500000000014</v>
          </cell>
          <cell r="CU534">
            <v>-0.31268099999999999</v>
          </cell>
          <cell r="CV534">
            <v>-0.30261799999999983</v>
          </cell>
          <cell r="CW534">
            <v>-0.28360699999999994</v>
          </cell>
          <cell r="CX534">
            <v>-0.31152099999999999</v>
          </cell>
          <cell r="CY534">
            <v>-0.66912399999999994</v>
          </cell>
          <cell r="CZ534">
            <v>-1.0598270000000001</v>
          </cell>
          <cell r="DA534">
            <v>-1.4110849999999999</v>
          </cell>
          <cell r="DB534">
            <v>-1.7658260000000001</v>
          </cell>
          <cell r="DC534">
            <v>-2.1032350000000002</v>
          </cell>
          <cell r="DD534">
            <v>-2.4456990000000003</v>
          </cell>
          <cell r="DE534">
            <v>-2.7858990000000001</v>
          </cell>
          <cell r="DF534">
            <v>-3.0195989999999999</v>
          </cell>
          <cell r="DG534">
            <v>-3.3827989999999999</v>
          </cell>
          <cell r="DH534">
            <v>-3.8246989999999998</v>
          </cell>
          <cell r="DI534">
            <v>-4.2129989999999999</v>
          </cell>
          <cell r="DJ534">
            <v>-0.31152099999999999</v>
          </cell>
          <cell r="DK534">
            <v>-0.35760299999999995</v>
          </cell>
          <cell r="DL534">
            <v>-0.39070300000000013</v>
          </cell>
          <cell r="DM534">
            <v>-0.35125799999999985</v>
          </cell>
          <cell r="DN534">
            <v>-0.3547410000000002</v>
          </cell>
          <cell r="DO534">
            <v>-0.33740900000000007</v>
          </cell>
          <cell r="DP534">
            <v>-0.3424640000000001</v>
          </cell>
          <cell r="DQ534">
            <v>-0.34019999999999984</v>
          </cell>
          <cell r="DR534">
            <v>-0.2336999999999998</v>
          </cell>
          <cell r="DS534">
            <v>-0.36319999999999997</v>
          </cell>
          <cell r="DT534">
            <v>-0.44189999999999996</v>
          </cell>
          <cell r="DU534">
            <v>-0.38830000000000009</v>
          </cell>
        </row>
        <row r="535">
          <cell r="A535" t="str">
            <v>CE-PATLC2-200</v>
          </cell>
          <cell r="B535" t="str">
            <v>CE</v>
          </cell>
          <cell r="C535" t="str">
            <v>PATLC2</v>
          </cell>
          <cell r="D535">
            <v>200</v>
          </cell>
          <cell r="E535" t="str">
            <v>Risultato di Competenza</v>
          </cell>
          <cell r="F535">
            <v>0.63483400000000012</v>
          </cell>
          <cell r="G535">
            <v>1.2548730400000001</v>
          </cell>
          <cell r="H535">
            <v>2.2242204299999999</v>
          </cell>
          <cell r="I535">
            <v>3.1435999200000015</v>
          </cell>
          <cell r="J535">
            <v>0</v>
          </cell>
          <cell r="K535">
            <v>0</v>
          </cell>
          <cell r="L535">
            <v>0</v>
          </cell>
          <cell r="M535">
            <v>0</v>
          </cell>
          <cell r="N535">
            <v>0</v>
          </cell>
          <cell r="O535">
            <v>0</v>
          </cell>
          <cell r="P535">
            <v>0</v>
          </cell>
          <cell r="Q535">
            <v>0</v>
          </cell>
          <cell r="R535">
            <v>0.63483400000000012</v>
          </cell>
          <cell r="S535">
            <v>0.62003903999999999</v>
          </cell>
          <cell r="T535">
            <v>0.96934738999999981</v>
          </cell>
          <cell r="U535">
            <v>0.91937949000000152</v>
          </cell>
          <cell r="V535">
            <v>-3.1435999200000015</v>
          </cell>
          <cell r="W535">
            <v>0</v>
          </cell>
          <cell r="X535">
            <v>0</v>
          </cell>
          <cell r="Y535">
            <v>0</v>
          </cell>
          <cell r="Z535">
            <v>0</v>
          </cell>
          <cell r="AA535">
            <v>0</v>
          </cell>
          <cell r="AB535">
            <v>0</v>
          </cell>
          <cell r="AC535">
            <v>0</v>
          </cell>
          <cell r="AD535">
            <v>0.60740000000000061</v>
          </cell>
          <cell r="AE535">
            <v>1.2370000000000005</v>
          </cell>
          <cell r="AF535">
            <v>1.8667999999999987</v>
          </cell>
          <cell r="AG535">
            <v>2.600500000000002</v>
          </cell>
          <cell r="AH535">
            <v>3.4152000000000005</v>
          </cell>
          <cell r="AI535">
            <v>4.1325000000000003</v>
          </cell>
          <cell r="AJ535">
            <v>4.9405999999999963</v>
          </cell>
          <cell r="AK535">
            <v>5.0234000000000067</v>
          </cell>
          <cell r="AL535">
            <v>5.8631999999999982</v>
          </cell>
          <cell r="AM535">
            <v>6.8311999999999973</v>
          </cell>
          <cell r="AN535">
            <v>7.516300000000002</v>
          </cell>
          <cell r="AO535">
            <v>8.2432000000000016</v>
          </cell>
          <cell r="AP535">
            <v>0.60740000000000061</v>
          </cell>
          <cell r="AQ535">
            <v>0.62959999999999994</v>
          </cell>
          <cell r="AR535">
            <v>0.62979999999999814</v>
          </cell>
          <cell r="AS535">
            <v>0.73370000000000357</v>
          </cell>
          <cell r="AT535">
            <v>0.81469999999999843</v>
          </cell>
          <cell r="AU535">
            <v>0.71729999999999938</v>
          </cell>
          <cell r="AV535">
            <v>0.80809999999999671</v>
          </cell>
          <cell r="AW535">
            <v>8.2800000000009977E-2</v>
          </cell>
          <cell r="AX535">
            <v>0.83979999999999144</v>
          </cell>
          <cell r="AY535">
            <v>0.96799999999999908</v>
          </cell>
          <cell r="AZ535">
            <v>0.68510000000000471</v>
          </cell>
          <cell r="BA535">
            <v>0.72689999999999877</v>
          </cell>
          <cell r="BB535">
            <v>0.64690000000000025</v>
          </cell>
          <cell r="BC535">
            <v>1.3909999999999996</v>
          </cell>
          <cell r="BD535">
            <v>1.8066999999999989</v>
          </cell>
          <cell r="BE535">
            <v>2.4638000000000018</v>
          </cell>
          <cell r="BF535">
            <v>3.1208000000000014</v>
          </cell>
          <cell r="BG535">
            <v>3.9158999999999997</v>
          </cell>
          <cell r="BH535">
            <v>4.6299740000000025</v>
          </cell>
          <cell r="BI535">
            <v>5.2248480000000015</v>
          </cell>
          <cell r="BJ535">
            <v>5.8031000000000006</v>
          </cell>
          <cell r="BK535">
            <v>6.9753280000000046</v>
          </cell>
          <cell r="BL535">
            <v>7.9530999999999938</v>
          </cell>
          <cell r="BM535">
            <v>8.6213935900000251</v>
          </cell>
          <cell r="BN535">
            <v>0.64690000000000025</v>
          </cell>
          <cell r="BO535">
            <v>0.74409999999999887</v>
          </cell>
          <cell r="BP535">
            <v>0.41569999999999951</v>
          </cell>
          <cell r="BQ535">
            <v>0.65710000000000279</v>
          </cell>
          <cell r="BR535">
            <v>0.65700000000000003</v>
          </cell>
          <cell r="BS535">
            <v>0.79509999999999814</v>
          </cell>
          <cell r="BT535">
            <v>0.71407400000000165</v>
          </cell>
          <cell r="BU535">
            <v>0.59487399999999901</v>
          </cell>
          <cell r="BV535">
            <v>0.57825199999999954</v>
          </cell>
          <cell r="BW535">
            <v>1.172228000000004</v>
          </cell>
          <cell r="BX535">
            <v>0.97777199999998921</v>
          </cell>
          <cell r="BY535">
            <v>0.66829359000003041</v>
          </cell>
          <cell r="BZ535">
            <v>0.52340000000000042</v>
          </cell>
          <cell r="CA535">
            <v>0.87570000000000014</v>
          </cell>
          <cell r="CB535">
            <v>1.372199999999999</v>
          </cell>
          <cell r="CC535">
            <v>1.6938000000000002</v>
          </cell>
          <cell r="CD535">
            <v>2.2881</v>
          </cell>
          <cell r="CE535">
            <v>2.7447699999999973</v>
          </cell>
          <cell r="CF535">
            <v>3.2605620000000028</v>
          </cell>
          <cell r="CG535">
            <v>3.5179510000000032</v>
          </cell>
          <cell r="CH535">
            <v>3.8494980000000001</v>
          </cell>
          <cell r="CI535">
            <v>4.458641000000001</v>
          </cell>
          <cell r="CJ535">
            <v>4.9263250000000021</v>
          </cell>
          <cell r="CK535">
            <v>5.0276959999999988</v>
          </cell>
          <cell r="CL535">
            <v>0.52340000000000042</v>
          </cell>
          <cell r="CM535">
            <v>0.35229999999999972</v>
          </cell>
          <cell r="CN535">
            <v>0.49649999999999883</v>
          </cell>
          <cell r="CO535">
            <v>0.32160000000000122</v>
          </cell>
          <cell r="CP535">
            <v>0.59429999999999983</v>
          </cell>
          <cell r="CQ535">
            <v>0.45666999999999747</v>
          </cell>
          <cell r="CR535">
            <v>0.51579200000000536</v>
          </cell>
          <cell r="CS535">
            <v>0.25738900000000031</v>
          </cell>
          <cell r="CT535">
            <v>0.33154699999999693</v>
          </cell>
          <cell r="CU535">
            <v>0.60914300000000088</v>
          </cell>
          <cell r="CV535">
            <v>0.4676840000000011</v>
          </cell>
          <cell r="CW535">
            <v>0.10137099999999677</v>
          </cell>
          <cell r="CX535">
            <v>0.31497100000000006</v>
          </cell>
          <cell r="CY535">
            <v>0.53683400000000148</v>
          </cell>
          <cell r="CZ535">
            <v>1.2516590000000012</v>
          </cell>
          <cell r="DA535">
            <v>1.6964390000000038</v>
          </cell>
          <cell r="DB535">
            <v>2.2471209999999995</v>
          </cell>
          <cell r="DC535">
            <v>2.8227499999999988</v>
          </cell>
          <cell r="DD535">
            <v>3.2097310000000006</v>
          </cell>
          <cell r="DE535">
            <v>3.4629310000000006</v>
          </cell>
          <cell r="DF535">
            <v>4.075331000000002</v>
          </cell>
          <cell r="DG535">
            <v>4.7519310000000008</v>
          </cell>
          <cell r="DH535">
            <v>5.4876310000000013</v>
          </cell>
          <cell r="DI535">
            <v>6.0947309999999977</v>
          </cell>
          <cell r="DJ535">
            <v>0.31497100000000006</v>
          </cell>
          <cell r="DK535">
            <v>0.22186300000000131</v>
          </cell>
          <cell r="DL535">
            <v>0.71482499999999971</v>
          </cell>
          <cell r="DM535">
            <v>0.44478000000000284</v>
          </cell>
          <cell r="DN535">
            <v>0.55068199999999579</v>
          </cell>
          <cell r="DO535">
            <v>0.57562899999999928</v>
          </cell>
          <cell r="DP535">
            <v>0.38698100000000168</v>
          </cell>
          <cell r="DQ535">
            <v>0.25320000000000009</v>
          </cell>
          <cell r="DR535">
            <v>0.61240000000000128</v>
          </cell>
          <cell r="DS535">
            <v>0.67659999999999942</v>
          </cell>
          <cell r="DT535">
            <v>0.73569999999999913</v>
          </cell>
          <cell r="DU535">
            <v>0.60709999999999675</v>
          </cell>
        </row>
        <row r="536">
          <cell r="A536" t="str">
            <v>CE-PATLC2-210</v>
          </cell>
          <cell r="B536" t="str">
            <v>CE</v>
          </cell>
          <cell r="C536" t="str">
            <v>PATLC2</v>
          </cell>
          <cell r="D536">
            <v>210</v>
          </cell>
          <cell r="E536" t="str">
            <v>RC %</v>
          </cell>
          <cell r="F536">
            <v>0.12143339587672686</v>
          </cell>
          <cell r="G536">
            <v>0.12540347566402632</v>
          </cell>
          <cell r="H536">
            <v>0.13887164174966926</v>
          </cell>
          <cell r="I536">
            <v>0.14679742384934702</v>
          </cell>
          <cell r="J536" t="e">
            <v>#DIV/0!</v>
          </cell>
          <cell r="K536" t="e">
            <v>#DIV/0!</v>
          </cell>
          <cell r="L536" t="e">
            <v>#DIV/0!</v>
          </cell>
          <cell r="M536" t="e">
            <v>#DIV/0!</v>
          </cell>
          <cell r="N536" t="e">
            <v>#DIV/0!</v>
          </cell>
          <cell r="O536" t="e">
            <v>#DIV/0!</v>
          </cell>
          <cell r="P536" t="e">
            <v>#DIV/0!</v>
          </cell>
          <cell r="Q536" t="e">
            <v>#DIV/0!</v>
          </cell>
          <cell r="R536">
            <v>0.12143339587672686</v>
          </cell>
          <cell r="S536">
            <v>0.12974655821265554</v>
          </cell>
          <cell r="T536">
            <v>0.16129736786763535</v>
          </cell>
          <cell r="U536">
            <v>0.170313235460713</v>
          </cell>
          <cell r="V536">
            <v>0.14679742384934702</v>
          </cell>
          <cell r="W536" t="e">
            <v>#DIV/0!</v>
          </cell>
          <cell r="X536" t="e">
            <v>#DIV/0!</v>
          </cell>
          <cell r="Y536" t="e">
            <v>#DIV/0!</v>
          </cell>
          <cell r="Z536" t="e">
            <v>#DIV/0!</v>
          </cell>
          <cell r="AA536" t="e">
            <v>#DIV/0!</v>
          </cell>
          <cell r="AB536" t="e">
            <v>#DIV/0!</v>
          </cell>
          <cell r="AC536" t="e">
            <v>#DIV/0!</v>
          </cell>
          <cell r="AD536">
            <v>0.13954877544456198</v>
          </cell>
          <cell r="AE536">
            <v>0.14001924274152477</v>
          </cell>
          <cell r="AF536">
            <v>0.13874086791078599</v>
          </cell>
          <cell r="AG536">
            <v>0.14265339148084158</v>
          </cell>
          <cell r="AH536">
            <v>0.1469231828193833</v>
          </cell>
          <cell r="AI536">
            <v>0.14742238251693618</v>
          </cell>
          <cell r="AJ536">
            <v>0.15034065977536834</v>
          </cell>
          <cell r="AK536">
            <v>0.1421979913266983</v>
          </cell>
          <cell r="AL536">
            <v>0.14486480075901326</v>
          </cell>
          <cell r="AM536">
            <v>0.14864653146487938</v>
          </cell>
          <cell r="AN536">
            <v>0.14785591901690365</v>
          </cell>
          <cell r="AO536">
            <v>0.1486077934720883</v>
          </cell>
          <cell r="AP536">
            <v>0.13954877544456198</v>
          </cell>
          <cell r="AQ536">
            <v>0.14047613735246212</v>
          </cell>
          <cell r="AR536">
            <v>0.13629674515235418</v>
          </cell>
          <cell r="AS536">
            <v>0.1536801977294632</v>
          </cell>
          <cell r="AT536">
            <v>0.16244292465056906</v>
          </cell>
          <cell r="AU536">
            <v>0.14984645595270404</v>
          </cell>
          <cell r="AV536">
            <v>0.16727385634444161</v>
          </cell>
          <cell r="AW536">
            <v>3.360253236476185E-2</v>
          </cell>
          <cell r="AX536">
            <v>0.16316934794435237</v>
          </cell>
          <cell r="AY536">
            <v>0.17656500802568184</v>
          </cell>
          <cell r="AZ536">
            <v>0.1404094849671069</v>
          </cell>
          <cell r="BA536">
            <v>0.15685555219886926</v>
          </cell>
          <cell r="BB536">
            <v>0.10369313628057582</v>
          </cell>
          <cell r="BC536">
            <v>0.11792132926415731</v>
          </cell>
          <cell r="BD536">
            <v>0.10935249185924045</v>
          </cell>
          <cell r="BE536">
            <v>0.11812424188668941</v>
          </cell>
          <cell r="BF536">
            <v>0.11587444212589952</v>
          </cell>
          <cell r="BG536">
            <v>0.12260444029768967</v>
          </cell>
          <cell r="BH536">
            <v>0.12442298850970096</v>
          </cell>
          <cell r="BI536">
            <v>0.12765336770619359</v>
          </cell>
          <cell r="BJ536">
            <v>0.12452309527794587</v>
          </cell>
          <cell r="BK536">
            <v>0.13227269087251184</v>
          </cell>
          <cell r="BL536">
            <v>0.13561220818505632</v>
          </cell>
          <cell r="BM536">
            <v>0.13385084083869364</v>
          </cell>
          <cell r="BN536">
            <v>0.10369313628057582</v>
          </cell>
          <cell r="BO536">
            <v>0.13389354734228218</v>
          </cell>
          <cell r="BP536">
            <v>8.7963942612890839E-2</v>
          </cell>
          <cell r="BQ536">
            <v>0.15154869807883078</v>
          </cell>
          <cell r="BR536">
            <v>0.10814992839388304</v>
          </cell>
          <cell r="BS536">
            <v>0.15880719835420504</v>
          </cell>
          <cell r="BT536">
            <v>0.13543972760089426</v>
          </cell>
          <cell r="BU536">
            <v>0.159981088650447</v>
          </cell>
          <cell r="BV536">
            <v>0.10193712479951982</v>
          </cell>
          <cell r="BW536">
            <v>0.19117027104204945</v>
          </cell>
          <cell r="BX536">
            <v>0.16540315763636043</v>
          </cell>
          <cell r="BY536">
            <v>0.1159315098034623</v>
          </cell>
          <cell r="BZ536">
            <v>9.4541382175499511E-2</v>
          </cell>
          <cell r="CA536">
            <v>8.80206658089418E-2</v>
          </cell>
          <cell r="CB536">
            <v>9.3435289150965814E-2</v>
          </cell>
          <cell r="CC536">
            <v>9.1624608493857618E-2</v>
          </cell>
          <cell r="CD536">
            <v>9.900180428094861E-2</v>
          </cell>
          <cell r="CE536">
            <v>0.1001139023284979</v>
          </cell>
          <cell r="CF536">
            <v>0.10265782849053995</v>
          </cell>
          <cell r="CG536">
            <v>0.10119176391120656</v>
          </cell>
          <cell r="CH536">
            <v>9.9741154792004669E-2</v>
          </cell>
          <cell r="CI536">
            <v>0.10348795727012117</v>
          </cell>
          <cell r="CJ536">
            <v>0.10439747357827855</v>
          </cell>
          <cell r="CK536">
            <v>9.9349647289402654E-2</v>
          </cell>
          <cell r="CL536">
            <v>9.4541382175499511E-2</v>
          </cell>
          <cell r="CM536">
            <v>7.9839550378461605E-2</v>
          </cell>
          <cell r="CN536">
            <v>0.10480653536824751</v>
          </cell>
          <cell r="CO536">
            <v>8.4627124888164096E-2</v>
          </cell>
          <cell r="CP536">
            <v>0.12848618497859643</v>
          </cell>
          <cell r="CQ536">
            <v>0.10608459635028231</v>
          </cell>
          <cell r="CR536">
            <v>0.11870978551584782</v>
          </cell>
          <cell r="CS536">
            <v>8.5689621191742657E-2</v>
          </cell>
          <cell r="CT536">
            <v>8.6572803542844717E-2</v>
          </cell>
          <cell r="CU536">
            <v>0.13570319299927025</v>
          </cell>
          <cell r="CV536">
            <v>0.11394440190298791</v>
          </cell>
          <cell r="CW536">
            <v>2.9658724690343957E-2</v>
          </cell>
          <cell r="CX536">
            <v>6.9717875582640559E-2</v>
          </cell>
          <cell r="CY536">
            <v>5.5153675654872607E-2</v>
          </cell>
          <cell r="CZ536">
            <v>7.8653732269182736E-2</v>
          </cell>
          <cell r="DA536">
            <v>8.2179859305347339E-2</v>
          </cell>
          <cell r="DB536">
            <v>8.6507234244702941E-2</v>
          </cell>
          <cell r="DC536">
            <v>9.1446669300270234E-2</v>
          </cell>
          <cell r="DD536">
            <v>9.0728430864441656E-2</v>
          </cell>
          <cell r="DE536">
            <v>8.9291198633814892E-2</v>
          </cell>
          <cell r="DF536">
            <v>9.414188212337736E-2</v>
          </cell>
          <cell r="DG536">
            <v>9.8108544269594325E-2</v>
          </cell>
          <cell r="DH536">
            <v>0.10116932353859449</v>
          </cell>
          <cell r="DI536">
            <v>0.10110576768750947</v>
          </cell>
          <cell r="DJ536">
            <v>6.9717875582640559E-2</v>
          </cell>
          <cell r="DK536">
            <v>4.2538118132658481E-2</v>
          </cell>
          <cell r="DL536">
            <v>0.1156653420956312</v>
          </cell>
          <cell r="DM536">
            <v>9.4044443918193429E-2</v>
          </cell>
          <cell r="DN536">
            <v>0.10325733442612978</v>
          </cell>
          <cell r="DO536">
            <v>0.11767672544823135</v>
          </cell>
          <cell r="DP536">
            <v>8.5812196884576447E-2</v>
          </cell>
          <cell r="DQ536">
            <v>7.4359049660802992E-2</v>
          </cell>
          <cell r="DR536">
            <v>0.13588355374101391</v>
          </cell>
          <cell r="DS536">
            <v>0.13147565193735172</v>
          </cell>
          <cell r="DT536">
            <v>0.12670065098336356</v>
          </cell>
          <cell r="DU536">
            <v>0.1005348833358168</v>
          </cell>
        </row>
        <row r="537">
          <cell r="A537" t="str">
            <v>CE-PATLC2-211</v>
          </cell>
          <cell r="B537" t="str">
            <v>CE</v>
          </cell>
          <cell r="C537" t="str">
            <v>PATLC2</v>
          </cell>
          <cell r="D537">
            <v>211</v>
          </cell>
          <cell r="E537" t="str">
            <v>Costi di divisione</v>
          </cell>
          <cell r="F537">
            <v>0</v>
          </cell>
          <cell r="G537">
            <v>0</v>
          </cell>
          <cell r="H537">
            <v>0</v>
          </cell>
          <cell r="I537">
            <v>0</v>
          </cell>
          <cell r="R537">
            <v>0</v>
          </cell>
          <cell r="S537">
            <v>0</v>
          </cell>
          <cell r="T537">
            <v>0</v>
          </cell>
          <cell r="U537">
            <v>0</v>
          </cell>
          <cell r="V537">
            <v>0</v>
          </cell>
          <cell r="W537">
            <v>0</v>
          </cell>
          <cell r="X537">
            <v>0</v>
          </cell>
          <cell r="Y537">
            <v>0</v>
          </cell>
          <cell r="Z537">
            <v>0</v>
          </cell>
          <cell r="AA537">
            <v>0</v>
          </cell>
          <cell r="AB537">
            <v>0</v>
          </cell>
          <cell r="AC537">
            <v>0</v>
          </cell>
          <cell r="AD537">
            <v>0</v>
          </cell>
          <cell r="AE537">
            <v>0</v>
          </cell>
          <cell r="AF537">
            <v>0</v>
          </cell>
          <cell r="AG537">
            <v>0</v>
          </cell>
          <cell r="AH537">
            <v>0</v>
          </cell>
          <cell r="AI537">
            <v>0</v>
          </cell>
          <cell r="AJ537">
            <v>0</v>
          </cell>
          <cell r="AK537">
            <v>0</v>
          </cell>
          <cell r="AL537">
            <v>0</v>
          </cell>
          <cell r="AM537">
            <v>0</v>
          </cell>
          <cell r="AN537">
            <v>0</v>
          </cell>
          <cell r="AO537">
            <v>0</v>
          </cell>
          <cell r="AP537">
            <v>0</v>
          </cell>
          <cell r="AQ537">
            <v>0</v>
          </cell>
          <cell r="AR537">
            <v>0</v>
          </cell>
          <cell r="AS537">
            <v>0</v>
          </cell>
          <cell r="AT537">
            <v>0</v>
          </cell>
          <cell r="AU537">
            <v>0</v>
          </cell>
          <cell r="AV537">
            <v>0</v>
          </cell>
          <cell r="AW537">
            <v>0</v>
          </cell>
          <cell r="AX537">
            <v>0</v>
          </cell>
          <cell r="AY537">
            <v>0</v>
          </cell>
          <cell r="AZ537">
            <v>0</v>
          </cell>
          <cell r="BA537">
            <v>0</v>
          </cell>
          <cell r="BE537">
            <v>0</v>
          </cell>
          <cell r="BF537">
            <v>0</v>
          </cell>
          <cell r="BG537">
            <v>0</v>
          </cell>
          <cell r="BH537">
            <v>0</v>
          </cell>
          <cell r="BI537">
            <v>0</v>
          </cell>
          <cell r="BJ537">
            <v>0</v>
          </cell>
          <cell r="BK537">
            <v>0</v>
          </cell>
          <cell r="BL537">
            <v>0</v>
          </cell>
          <cell r="BM537">
            <v>0</v>
          </cell>
          <cell r="BN537">
            <v>0</v>
          </cell>
          <cell r="BO537">
            <v>0</v>
          </cell>
          <cell r="BP537">
            <v>0</v>
          </cell>
          <cell r="BQ537">
            <v>0</v>
          </cell>
          <cell r="BR537">
            <v>0</v>
          </cell>
          <cell r="BS537">
            <v>0</v>
          </cell>
          <cell r="BT537">
            <v>0</v>
          </cell>
          <cell r="BU537">
            <v>0</v>
          </cell>
          <cell r="BV537">
            <v>0</v>
          </cell>
          <cell r="BW537">
            <v>0</v>
          </cell>
          <cell r="BX537">
            <v>0</v>
          </cell>
          <cell r="BY537">
            <v>0</v>
          </cell>
          <cell r="CC537">
            <v>0</v>
          </cell>
          <cell r="CD537">
            <v>0</v>
          </cell>
          <cell r="CE537">
            <v>0</v>
          </cell>
          <cell r="CF537">
            <v>0</v>
          </cell>
          <cell r="CG537">
            <v>0</v>
          </cell>
          <cell r="CH537">
            <v>0</v>
          </cell>
          <cell r="CI537">
            <v>0</v>
          </cell>
          <cell r="CJ537">
            <v>0</v>
          </cell>
          <cell r="CK537">
            <v>0</v>
          </cell>
          <cell r="CL537">
            <v>0</v>
          </cell>
          <cell r="CM537">
            <v>0</v>
          </cell>
          <cell r="CN537">
            <v>0</v>
          </cell>
          <cell r="CO537">
            <v>0</v>
          </cell>
          <cell r="CP537">
            <v>0</v>
          </cell>
          <cell r="CQ537">
            <v>0</v>
          </cell>
          <cell r="CR537">
            <v>0</v>
          </cell>
          <cell r="CS537">
            <v>0</v>
          </cell>
          <cell r="CT537">
            <v>0</v>
          </cell>
          <cell r="CU537">
            <v>0</v>
          </cell>
          <cell r="CV537">
            <v>0</v>
          </cell>
          <cell r="CW537">
            <v>0</v>
          </cell>
          <cell r="DJ537">
            <v>0</v>
          </cell>
          <cell r="DK537">
            <v>0</v>
          </cell>
          <cell r="DL537">
            <v>0</v>
          </cell>
          <cell r="DM537">
            <v>0</v>
          </cell>
          <cell r="DN537">
            <v>0</v>
          </cell>
          <cell r="DO537">
            <v>0</v>
          </cell>
          <cell r="DP537">
            <v>0</v>
          </cell>
          <cell r="DQ537">
            <v>0</v>
          </cell>
          <cell r="DR537">
            <v>0</v>
          </cell>
          <cell r="DS537">
            <v>0</v>
          </cell>
          <cell r="DT537">
            <v>0</v>
          </cell>
          <cell r="DU537">
            <v>0</v>
          </cell>
        </row>
        <row r="538">
          <cell r="A538" t="str">
            <v>CE-PATLC2-212</v>
          </cell>
          <cell r="B538" t="str">
            <v>CE</v>
          </cell>
          <cell r="C538" t="str">
            <v>PATLC2</v>
          </cell>
          <cell r="D538">
            <v>212</v>
          </cell>
          <cell r="E538" t="str">
            <v>Risultato di divisione</v>
          </cell>
          <cell r="F538">
            <v>0.63483400000000012</v>
          </cell>
          <cell r="G538">
            <v>1.2548730400000001</v>
          </cell>
          <cell r="H538">
            <v>2.2242204299999999</v>
          </cell>
          <cell r="I538">
            <v>3.1435999200000015</v>
          </cell>
          <cell r="J538">
            <v>0</v>
          </cell>
          <cell r="K538">
            <v>0</v>
          </cell>
          <cell r="L538">
            <v>0</v>
          </cell>
          <cell r="M538">
            <v>0</v>
          </cell>
          <cell r="N538">
            <v>0</v>
          </cell>
          <cell r="O538">
            <v>0</v>
          </cell>
          <cell r="P538">
            <v>0</v>
          </cell>
          <cell r="Q538">
            <v>0</v>
          </cell>
          <cell r="R538">
            <v>0.63483400000000012</v>
          </cell>
          <cell r="S538">
            <v>0.62003903999999999</v>
          </cell>
          <cell r="T538">
            <v>0.96934738999999981</v>
          </cell>
          <cell r="U538">
            <v>0.91937949000000152</v>
          </cell>
          <cell r="V538">
            <v>-3.1435999200000015</v>
          </cell>
          <cell r="W538">
            <v>0</v>
          </cell>
          <cell r="X538">
            <v>0</v>
          </cell>
          <cell r="Y538">
            <v>0</v>
          </cell>
          <cell r="Z538">
            <v>0</v>
          </cell>
          <cell r="AA538">
            <v>0</v>
          </cell>
          <cell r="AB538">
            <v>0</v>
          </cell>
          <cell r="AC538">
            <v>0</v>
          </cell>
          <cell r="AD538">
            <v>0.60740000000000061</v>
          </cell>
          <cell r="AE538">
            <v>1.2370000000000005</v>
          </cell>
          <cell r="AF538">
            <v>1.8667999999999987</v>
          </cell>
          <cell r="AG538">
            <v>2.600500000000002</v>
          </cell>
          <cell r="AH538">
            <v>3.4152000000000005</v>
          </cell>
          <cell r="AI538">
            <v>4.1325000000000003</v>
          </cell>
          <cell r="AJ538">
            <v>4.9405999999999963</v>
          </cell>
          <cell r="AK538">
            <v>5.0234000000000067</v>
          </cell>
          <cell r="AL538">
            <v>5.8631999999999982</v>
          </cell>
          <cell r="AM538">
            <v>6.8311999999999973</v>
          </cell>
          <cell r="AN538">
            <v>7.516300000000002</v>
          </cell>
          <cell r="AO538">
            <v>8.2432000000000016</v>
          </cell>
          <cell r="AP538">
            <v>0.60740000000000061</v>
          </cell>
          <cell r="AQ538">
            <v>0.62959999999999994</v>
          </cell>
          <cell r="AR538">
            <v>0.62979999999999814</v>
          </cell>
          <cell r="AS538">
            <v>0.73370000000000357</v>
          </cell>
          <cell r="AT538">
            <v>0.81469999999999843</v>
          </cell>
          <cell r="AU538">
            <v>0.71729999999999938</v>
          </cell>
          <cell r="AV538">
            <v>0.80809999999999671</v>
          </cell>
          <cell r="AW538">
            <v>8.2800000000009977E-2</v>
          </cell>
          <cell r="AX538">
            <v>0.83979999999999144</v>
          </cell>
          <cell r="AY538">
            <v>0.96799999999999908</v>
          </cell>
          <cell r="AZ538">
            <v>0.68510000000000471</v>
          </cell>
          <cell r="BA538">
            <v>0.72689999999999877</v>
          </cell>
          <cell r="BB538">
            <v>0.64690000000000025</v>
          </cell>
          <cell r="BC538">
            <v>1.3909999999999996</v>
          </cell>
          <cell r="BD538">
            <v>1.8066999999999989</v>
          </cell>
          <cell r="BE538">
            <v>2.4638000000000018</v>
          </cell>
          <cell r="BF538">
            <v>3.1208000000000014</v>
          </cell>
          <cell r="BG538">
            <v>3.9158999999999997</v>
          </cell>
          <cell r="BH538">
            <v>4.6299740000000025</v>
          </cell>
          <cell r="BI538">
            <v>5.2248480000000015</v>
          </cell>
          <cell r="BJ538">
            <v>5.8031000000000006</v>
          </cell>
          <cell r="BK538">
            <v>6.9753280000000046</v>
          </cell>
          <cell r="BL538">
            <v>7.9530999999999938</v>
          </cell>
          <cell r="BM538">
            <v>8.6213935900000251</v>
          </cell>
          <cell r="BN538">
            <v>0.64690000000000025</v>
          </cell>
          <cell r="BO538">
            <v>0.74409999999999887</v>
          </cell>
          <cell r="BP538">
            <v>0.41569999999999951</v>
          </cell>
          <cell r="BQ538">
            <v>0.65710000000000279</v>
          </cell>
          <cell r="BR538">
            <v>0.65700000000000003</v>
          </cell>
          <cell r="BS538">
            <v>0.79509999999999814</v>
          </cell>
          <cell r="BT538">
            <v>0.71407400000000165</v>
          </cell>
          <cell r="BU538">
            <v>0.59487399999999901</v>
          </cell>
          <cell r="BV538">
            <v>0.57825199999999954</v>
          </cell>
          <cell r="BW538">
            <v>1.172228000000004</v>
          </cell>
          <cell r="BX538">
            <v>0.97777199999998921</v>
          </cell>
          <cell r="BY538">
            <v>0.66829359000003041</v>
          </cell>
          <cell r="BZ538">
            <v>0.52340000000000042</v>
          </cell>
          <cell r="CA538">
            <v>0.87570000000000014</v>
          </cell>
          <cell r="CB538">
            <v>1.372199999999999</v>
          </cell>
          <cell r="CC538">
            <v>1.6938000000000002</v>
          </cell>
          <cell r="CD538">
            <v>2.2881</v>
          </cell>
          <cell r="CE538">
            <v>2.7447699999999973</v>
          </cell>
          <cell r="CF538">
            <v>3.2605620000000028</v>
          </cell>
          <cell r="CG538">
            <v>3.5179510000000032</v>
          </cell>
          <cell r="CH538">
            <v>3.8494980000000001</v>
          </cell>
          <cell r="CI538">
            <v>4.458641000000001</v>
          </cell>
          <cell r="CJ538">
            <v>4.9263250000000021</v>
          </cell>
          <cell r="CK538">
            <v>5.0276959999999988</v>
          </cell>
          <cell r="CL538">
            <v>0.52340000000000042</v>
          </cell>
          <cell r="CM538">
            <v>0.35229999999999972</v>
          </cell>
          <cell r="CN538">
            <v>0.49649999999999883</v>
          </cell>
          <cell r="CO538">
            <v>0.32160000000000122</v>
          </cell>
          <cell r="CP538">
            <v>0.59429999999999983</v>
          </cell>
          <cell r="CQ538">
            <v>0.45666999999999747</v>
          </cell>
          <cell r="CR538">
            <v>0.51579200000000536</v>
          </cell>
          <cell r="CS538">
            <v>0.25738900000000031</v>
          </cell>
          <cell r="CT538">
            <v>0.33154699999999693</v>
          </cell>
          <cell r="CU538">
            <v>0.60914300000000088</v>
          </cell>
          <cell r="CV538">
            <v>0.4676840000000011</v>
          </cell>
          <cell r="CW538">
            <v>0.10137099999999677</v>
          </cell>
          <cell r="CX538">
            <v>0.31497100000000006</v>
          </cell>
          <cell r="CY538">
            <v>0.53683400000000148</v>
          </cell>
          <cell r="CZ538">
            <v>1.2516590000000012</v>
          </cell>
          <cell r="DA538">
            <v>1.6964390000000038</v>
          </cell>
          <cell r="DB538">
            <v>2.2471209999999995</v>
          </cell>
          <cell r="DC538">
            <v>2.8227499999999988</v>
          </cell>
          <cell r="DD538">
            <v>3.2097310000000006</v>
          </cell>
          <cell r="DE538">
            <v>3.4629310000000006</v>
          </cell>
          <cell r="DF538">
            <v>4.075331000000002</v>
          </cell>
          <cell r="DG538">
            <v>4.7519310000000008</v>
          </cell>
          <cell r="DH538">
            <v>5.4876310000000013</v>
          </cell>
          <cell r="DI538">
            <v>6.0947309999999977</v>
          </cell>
          <cell r="DJ538">
            <v>0.31497100000000006</v>
          </cell>
          <cell r="DK538">
            <v>0.22186300000000131</v>
          </cell>
          <cell r="DL538">
            <v>0.71482499999999971</v>
          </cell>
          <cell r="DM538">
            <v>0.44478000000000284</v>
          </cell>
          <cell r="DN538">
            <v>0.55068199999999579</v>
          </cell>
          <cell r="DO538">
            <v>0.57562899999999928</v>
          </cell>
          <cell r="DP538">
            <v>0.38698100000000168</v>
          </cell>
          <cell r="DQ538">
            <v>0.25320000000000009</v>
          </cell>
          <cell r="DR538">
            <v>0.61240000000000128</v>
          </cell>
          <cell r="DS538">
            <v>0.67659999999999942</v>
          </cell>
          <cell r="DT538">
            <v>0.73569999999999913</v>
          </cell>
          <cell r="DU538">
            <v>0.60709999999999675</v>
          </cell>
          <cell r="DV538">
            <v>0</v>
          </cell>
          <cell r="DW538">
            <v>0</v>
          </cell>
          <cell r="DX538">
            <v>0</v>
          </cell>
          <cell r="DY538">
            <v>0</v>
          </cell>
        </row>
        <row r="539">
          <cell r="A539" t="str">
            <v>CE-PATLC2-213</v>
          </cell>
          <cell r="B539" t="str">
            <v>CE</v>
          </cell>
          <cell r="C539" t="str">
            <v>PATLC2</v>
          </cell>
          <cell r="D539">
            <v>213</v>
          </cell>
          <cell r="E539" t="str">
            <v>RD %</v>
          </cell>
          <cell r="F539">
            <v>0.12143339587672686</v>
          </cell>
          <cell r="G539">
            <v>0.12540347566402632</v>
          </cell>
          <cell r="H539">
            <v>0.13887164174966926</v>
          </cell>
          <cell r="I539">
            <v>0.14679742384934702</v>
          </cell>
          <cell r="J539" t="e">
            <v>#DIV/0!</v>
          </cell>
          <cell r="K539" t="e">
            <v>#DIV/0!</v>
          </cell>
          <cell r="L539" t="e">
            <v>#DIV/0!</v>
          </cell>
          <cell r="M539" t="e">
            <v>#DIV/0!</v>
          </cell>
          <cell r="N539" t="e">
            <v>#DIV/0!</v>
          </cell>
          <cell r="O539" t="e">
            <v>#DIV/0!</v>
          </cell>
          <cell r="P539" t="e">
            <v>#DIV/0!</v>
          </cell>
          <cell r="Q539" t="e">
            <v>#DIV/0!</v>
          </cell>
          <cell r="R539">
            <v>0.12143339587672686</v>
          </cell>
          <cell r="S539">
            <v>0.12974655821265554</v>
          </cell>
          <cell r="T539">
            <v>0.16129736786763535</v>
          </cell>
          <cell r="U539">
            <v>0.170313235460713</v>
          </cell>
          <cell r="V539">
            <v>0.14679742384934702</v>
          </cell>
          <cell r="W539" t="e">
            <v>#DIV/0!</v>
          </cell>
          <cell r="X539" t="e">
            <v>#DIV/0!</v>
          </cell>
          <cell r="Y539" t="e">
            <v>#DIV/0!</v>
          </cell>
          <cell r="Z539" t="e">
            <v>#DIV/0!</v>
          </cell>
          <cell r="AA539" t="e">
            <v>#DIV/0!</v>
          </cell>
          <cell r="AB539" t="e">
            <v>#DIV/0!</v>
          </cell>
          <cell r="AC539" t="e">
            <v>#DIV/0!</v>
          </cell>
          <cell r="AD539">
            <v>0.13954877544456198</v>
          </cell>
          <cell r="AE539">
            <v>0.14001924274152477</v>
          </cell>
          <cell r="AF539">
            <v>0.13874086791078599</v>
          </cell>
          <cell r="AG539">
            <v>0.14265339148084158</v>
          </cell>
          <cell r="AH539">
            <v>0.1469231828193833</v>
          </cell>
          <cell r="AI539">
            <v>0.14742238251693618</v>
          </cell>
          <cell r="AJ539">
            <v>0.15034065977536834</v>
          </cell>
          <cell r="AK539">
            <v>0.1421979913266983</v>
          </cell>
          <cell r="AL539">
            <v>0.14486480075901326</v>
          </cell>
          <cell r="AM539">
            <v>0.14864653146487938</v>
          </cell>
          <cell r="AN539">
            <v>0.14785591901690365</v>
          </cell>
          <cell r="AO539">
            <v>0.1486077934720883</v>
          </cell>
          <cell r="AP539">
            <v>0.13954877544456198</v>
          </cell>
          <cell r="AQ539">
            <v>0.14047613735246212</v>
          </cell>
          <cell r="AR539">
            <v>0.13629674515235418</v>
          </cell>
          <cell r="AS539">
            <v>0.1536801977294632</v>
          </cell>
          <cell r="AT539">
            <v>0.16244292465056906</v>
          </cell>
          <cell r="AU539">
            <v>0.14984645595270404</v>
          </cell>
          <cell r="AV539">
            <v>0.16727385634444161</v>
          </cell>
          <cell r="AW539">
            <v>3.360253236476185E-2</v>
          </cell>
          <cell r="AX539">
            <v>0.16316934794435237</v>
          </cell>
          <cell r="AY539">
            <v>0.17656500802568184</v>
          </cell>
          <cell r="AZ539">
            <v>0.1404094849671069</v>
          </cell>
          <cell r="BA539">
            <v>0.15685555219886926</v>
          </cell>
          <cell r="BB539">
            <v>0.10369313628057582</v>
          </cell>
          <cell r="BC539">
            <v>0.11792132926415731</v>
          </cell>
          <cell r="BD539">
            <v>0.10935249185924045</v>
          </cell>
          <cell r="BE539">
            <v>0.11812424188668941</v>
          </cell>
          <cell r="BF539">
            <v>0.11587444212589952</v>
          </cell>
          <cell r="BG539">
            <v>0.12260444029768967</v>
          </cell>
          <cell r="BH539">
            <v>0.12442298850970096</v>
          </cell>
          <cell r="BI539">
            <v>0.12765336770619359</v>
          </cell>
          <cell r="BJ539">
            <v>0.12452309527794587</v>
          </cell>
          <cell r="BK539">
            <v>0.13227269087251184</v>
          </cell>
          <cell r="BL539">
            <v>0.13561220818505632</v>
          </cell>
          <cell r="BM539">
            <v>0.13385084083869364</v>
          </cell>
          <cell r="BN539">
            <v>0.10369313628057582</v>
          </cell>
          <cell r="BO539">
            <v>0.13389354734228218</v>
          </cell>
          <cell r="BP539">
            <v>8.7963942612890839E-2</v>
          </cell>
          <cell r="BQ539">
            <v>0.15154869807883078</v>
          </cell>
          <cell r="BR539">
            <v>0.10814992839388304</v>
          </cell>
          <cell r="BS539">
            <v>0.15880719835420504</v>
          </cell>
          <cell r="BT539">
            <v>0.13543972760089426</v>
          </cell>
          <cell r="BU539">
            <v>0.159981088650447</v>
          </cell>
          <cell r="BV539">
            <v>0.10193712479951982</v>
          </cell>
          <cell r="BW539">
            <v>0.19117027104204945</v>
          </cell>
          <cell r="BX539">
            <v>0.16540315763636043</v>
          </cell>
          <cell r="BY539">
            <v>0.1159315098034623</v>
          </cell>
          <cell r="BZ539">
            <v>9.4541382175499511E-2</v>
          </cell>
          <cell r="CA539">
            <v>8.80206658089418E-2</v>
          </cell>
          <cell r="CB539">
            <v>9.3435289150965814E-2</v>
          </cell>
          <cell r="CC539">
            <v>9.1624608493857618E-2</v>
          </cell>
          <cell r="CD539">
            <v>9.900180428094861E-2</v>
          </cell>
          <cell r="CE539">
            <v>0.1001139023284979</v>
          </cell>
          <cell r="CF539">
            <v>0.10265782849053995</v>
          </cell>
          <cell r="CG539">
            <v>0.10119176391120656</v>
          </cell>
          <cell r="CH539">
            <v>9.9741154792004669E-2</v>
          </cell>
          <cell r="CI539">
            <v>0.10348795727012117</v>
          </cell>
          <cell r="CJ539">
            <v>0.10439747357827855</v>
          </cell>
          <cell r="CK539">
            <v>9.9349647289402654E-2</v>
          </cell>
          <cell r="CL539">
            <v>9.4541382175499511E-2</v>
          </cell>
          <cell r="CM539">
            <v>7.9839550378461605E-2</v>
          </cell>
          <cell r="CN539">
            <v>0.10480653536824751</v>
          </cell>
          <cell r="CO539">
            <v>8.4627124888164096E-2</v>
          </cell>
          <cell r="CP539">
            <v>0.12848618497859643</v>
          </cell>
          <cell r="CQ539">
            <v>0.10608459635028231</v>
          </cell>
          <cell r="CR539">
            <v>0.11870978551584782</v>
          </cell>
          <cell r="CS539">
            <v>8.5689621191742657E-2</v>
          </cell>
          <cell r="CT539">
            <v>8.6572803542844717E-2</v>
          </cell>
          <cell r="CU539">
            <v>0.13570319299927025</v>
          </cell>
          <cell r="CV539">
            <v>0.11394440190298791</v>
          </cell>
          <cell r="CW539">
            <v>2.9658724690343957E-2</v>
          </cell>
          <cell r="CX539">
            <v>6.9717875582640559E-2</v>
          </cell>
          <cell r="CY539">
            <v>5.5153675654872607E-2</v>
          </cell>
          <cell r="CZ539">
            <v>7.8653732269182736E-2</v>
          </cell>
          <cell r="DA539">
            <v>8.2179859305347339E-2</v>
          </cell>
          <cell r="DB539">
            <v>8.6507234244702941E-2</v>
          </cell>
          <cell r="DC539">
            <v>9.1446669300270234E-2</v>
          </cell>
          <cell r="DD539">
            <v>9.0728430864441656E-2</v>
          </cell>
          <cell r="DE539">
            <v>8.9291198633814892E-2</v>
          </cell>
          <cell r="DF539">
            <v>9.414188212337736E-2</v>
          </cell>
          <cell r="DG539">
            <v>9.8108544269594325E-2</v>
          </cell>
          <cell r="DH539">
            <v>0.10116932353859449</v>
          </cell>
          <cell r="DI539">
            <v>0.10110576768750947</v>
          </cell>
          <cell r="DJ539">
            <v>6.9717875582640559E-2</v>
          </cell>
          <cell r="DK539">
            <v>4.2538118132658481E-2</v>
          </cell>
          <cell r="DL539">
            <v>0.1156653420956312</v>
          </cell>
          <cell r="DM539">
            <v>9.4044443918193429E-2</v>
          </cell>
          <cell r="DN539">
            <v>0.10325733442612978</v>
          </cell>
          <cell r="DO539">
            <v>0.11767672544823135</v>
          </cell>
          <cell r="DP539">
            <v>8.5812196884576447E-2</v>
          </cell>
          <cell r="DQ539">
            <v>7.4359049660802992E-2</v>
          </cell>
          <cell r="DR539">
            <v>0.13588355374101391</v>
          </cell>
          <cell r="DS539">
            <v>0.13147565193735172</v>
          </cell>
          <cell r="DT539">
            <v>0.12670065098336356</v>
          </cell>
          <cell r="DU539">
            <v>0.1005348833358168</v>
          </cell>
          <cell r="DV539" t="e">
            <v>#DIV/0!</v>
          </cell>
          <cell r="DW539" t="e">
            <v>#DIV/0!</v>
          </cell>
          <cell r="DX539" t="e">
            <v>#DIV/0!</v>
          </cell>
          <cell r="DY539" t="e">
            <v>#DIV/0!</v>
          </cell>
        </row>
        <row r="540">
          <cell r="A540" t="str">
            <v>CE-PATLC2-220</v>
          </cell>
          <cell r="B540" t="str">
            <v>CE</v>
          </cell>
          <cell r="C540" t="str">
            <v>PATLC2</v>
          </cell>
          <cell r="D540">
            <v>220</v>
          </cell>
          <cell r="E540" t="str">
            <v>Spese Generali</v>
          </cell>
          <cell r="F540">
            <v>-0.39592899999999998</v>
          </cell>
          <cell r="G540">
            <v>-0.76603399999999999</v>
          </cell>
          <cell r="H540">
            <v>-1.2047280000000002</v>
          </cell>
          <cell r="I540">
            <v>-1.6560710000000001</v>
          </cell>
          <cell r="R540">
            <v>-0.39592899999999998</v>
          </cell>
          <cell r="S540">
            <v>-0.37010500000000002</v>
          </cell>
          <cell r="T540">
            <v>-0.43869400000000025</v>
          </cell>
          <cell r="U540">
            <v>-0.45134299999999983</v>
          </cell>
          <cell r="V540">
            <v>1.6560710000000001</v>
          </cell>
          <cell r="W540">
            <v>0</v>
          </cell>
          <cell r="X540">
            <v>0</v>
          </cell>
          <cell r="Y540">
            <v>0</v>
          </cell>
          <cell r="Z540">
            <v>0</v>
          </cell>
          <cell r="AA540">
            <v>0</v>
          </cell>
          <cell r="AB540">
            <v>0</v>
          </cell>
          <cell r="AC540">
            <v>0</v>
          </cell>
          <cell r="AD540">
            <v>-0.36130000000000001</v>
          </cell>
          <cell r="AE540">
            <v>-0.70989999999999998</v>
          </cell>
          <cell r="AF540">
            <v>-1.0519000000000001</v>
          </cell>
          <cell r="AG540">
            <v>-1.407</v>
          </cell>
          <cell r="AH540">
            <v>-1.7632000000000001</v>
          </cell>
          <cell r="AI540">
            <v>-2.0979999999999999</v>
          </cell>
          <cell r="AJ540">
            <v>-2.4520999999999997</v>
          </cell>
          <cell r="AK540">
            <v>-2.6808000000000001</v>
          </cell>
          <cell r="AL540">
            <v>-3.0291999999999999</v>
          </cell>
          <cell r="AM540">
            <v>-3.4166999999999996</v>
          </cell>
          <cell r="AN540">
            <v>-3.7704</v>
          </cell>
          <cell r="AO540">
            <v>-4.0998000000000001</v>
          </cell>
          <cell r="AP540">
            <v>-0.36130000000000001</v>
          </cell>
          <cell r="AQ540">
            <v>-0.34859999999999997</v>
          </cell>
          <cell r="AR540">
            <v>-0.34200000000000008</v>
          </cell>
          <cell r="AS540">
            <v>-0.35509999999999997</v>
          </cell>
          <cell r="AT540">
            <v>-0.35620000000000007</v>
          </cell>
          <cell r="AU540">
            <v>-0.33479999999999976</v>
          </cell>
          <cell r="AV540">
            <v>-0.35409999999999986</v>
          </cell>
          <cell r="AW540">
            <v>-0.22870000000000035</v>
          </cell>
          <cell r="AX540">
            <v>-0.34839999999999982</v>
          </cell>
          <cell r="AY540">
            <v>-0.38749999999999973</v>
          </cell>
          <cell r="AZ540">
            <v>-0.35370000000000035</v>
          </cell>
          <cell r="BA540">
            <v>-0.32940000000000014</v>
          </cell>
          <cell r="BB540">
            <v>-0.46440500000000001</v>
          </cell>
          <cell r="BC540">
            <v>-0.88091200000000003</v>
          </cell>
          <cell r="BD540">
            <v>-1.3167660000000001</v>
          </cell>
          <cell r="BE540">
            <v>-1.6919</v>
          </cell>
          <cell r="BF540">
            <v>-2.1227999999999998</v>
          </cell>
          <cell r="BG540">
            <v>-2.5367999999999999</v>
          </cell>
          <cell r="BH540">
            <v>-2.983139</v>
          </cell>
          <cell r="BI540">
            <v>-3.297733</v>
          </cell>
          <cell r="BJ540">
            <v>-3.7486999999999999</v>
          </cell>
          <cell r="BK540">
            <v>-4.2032319999999999</v>
          </cell>
          <cell r="BL540">
            <v>-4.6473000000000004</v>
          </cell>
          <cell r="BM540">
            <v>-5.2110738799999989</v>
          </cell>
          <cell r="BN540">
            <v>-0.46440500000000001</v>
          </cell>
          <cell r="BO540">
            <v>-0.41650700000000002</v>
          </cell>
          <cell r="BP540">
            <v>-0.43585400000000007</v>
          </cell>
          <cell r="BQ540">
            <v>-0.37513399999999986</v>
          </cell>
          <cell r="BR540">
            <v>-0.43089999999999984</v>
          </cell>
          <cell r="BS540">
            <v>-0.41400000000000015</v>
          </cell>
          <cell r="BT540">
            <v>-0.44633900000000004</v>
          </cell>
          <cell r="BU540">
            <v>-0.31459400000000004</v>
          </cell>
          <cell r="BV540">
            <v>-0.4509669999999999</v>
          </cell>
          <cell r="BW540">
            <v>-0.45453199999999994</v>
          </cell>
          <cell r="BX540">
            <v>-0.44406800000000057</v>
          </cell>
          <cell r="BY540">
            <v>-0.56377387999999851</v>
          </cell>
          <cell r="BZ540">
            <v>-0.43809999999999999</v>
          </cell>
          <cell r="CA540">
            <v>-0.8921</v>
          </cell>
          <cell r="CB540">
            <v>-1.3515999999999999</v>
          </cell>
          <cell r="CC540">
            <v>-1.6333</v>
          </cell>
          <cell r="CD540">
            <v>-2.0341</v>
          </cell>
          <cell r="CE540">
            <v>-2.4233760000000002</v>
          </cell>
          <cell r="CF540">
            <v>-2.8069929999999998</v>
          </cell>
          <cell r="CG540">
            <v>-3.089826</v>
          </cell>
          <cell r="CH540">
            <v>-3.4681030000000002</v>
          </cell>
          <cell r="CI540">
            <v>-3.8588589999999998</v>
          </cell>
          <cell r="CJ540">
            <v>-4.2311610000000002</v>
          </cell>
          <cell r="CK540">
            <v>-4.5807589999999996</v>
          </cell>
          <cell r="CL540">
            <v>-0.43809999999999999</v>
          </cell>
          <cell r="CM540">
            <v>-0.45400000000000001</v>
          </cell>
          <cell r="CN540">
            <v>-0.45949999999999991</v>
          </cell>
          <cell r="CO540">
            <v>-0.28170000000000006</v>
          </cell>
          <cell r="CP540">
            <v>-0.40080000000000005</v>
          </cell>
          <cell r="CQ540">
            <v>-0.38927600000000018</v>
          </cell>
          <cell r="CR540">
            <v>-0.38361699999999965</v>
          </cell>
          <cell r="CS540">
            <v>-0.28283300000000011</v>
          </cell>
          <cell r="CT540">
            <v>-0.3782770000000002</v>
          </cell>
          <cell r="CU540">
            <v>-0.39075599999999966</v>
          </cell>
          <cell r="CV540">
            <v>-0.37230200000000035</v>
          </cell>
          <cell r="CW540">
            <v>-0.34959799999999941</v>
          </cell>
          <cell r="CX540">
            <v>-0.466669</v>
          </cell>
          <cell r="CY540">
            <v>-0.93567500000000003</v>
          </cell>
          <cell r="CZ540">
            <v>-1.465158</v>
          </cell>
          <cell r="DA540">
            <v>-1.9853620000000001</v>
          </cell>
          <cell r="DB540">
            <v>-2.4186800000000002</v>
          </cell>
          <cell r="DC540">
            <v>-2.839413</v>
          </cell>
          <cell r="DD540">
            <v>-3.265072</v>
          </cell>
          <cell r="DE540">
            <v>-3.5713720000000002</v>
          </cell>
          <cell r="DF540">
            <v>-3.929872</v>
          </cell>
          <cell r="DG540">
            <v>-4.3404720000000001</v>
          </cell>
          <cell r="DH540">
            <v>-4.7614720000000004</v>
          </cell>
          <cell r="DI540">
            <v>-5.1429720000000003</v>
          </cell>
          <cell r="DJ540">
            <v>-0.466669</v>
          </cell>
          <cell r="DK540">
            <v>-0.46900600000000003</v>
          </cell>
          <cell r="DL540">
            <v>-0.52948299999999993</v>
          </cell>
          <cell r="DM540">
            <v>-0.52020400000000011</v>
          </cell>
          <cell r="DN540">
            <v>-0.43331800000000009</v>
          </cell>
          <cell r="DO540">
            <v>-0.4207329999999998</v>
          </cell>
          <cell r="DP540">
            <v>-0.42565900000000001</v>
          </cell>
          <cell r="DQ540">
            <v>-0.30630000000000024</v>
          </cell>
          <cell r="DR540">
            <v>-0.35849999999999982</v>
          </cell>
          <cell r="DS540">
            <v>-0.41060000000000008</v>
          </cell>
          <cell r="DT540">
            <v>-0.42100000000000026</v>
          </cell>
          <cell r="DU540">
            <v>-0.38149999999999995</v>
          </cell>
        </row>
        <row r="541">
          <cell r="A541" t="str">
            <v>CE-PATLC2-230</v>
          </cell>
          <cell r="B541" t="str">
            <v>CE</v>
          </cell>
          <cell r="C541" t="str">
            <v>PATLC2</v>
          </cell>
          <cell r="D541">
            <v>230</v>
          </cell>
          <cell r="E541" t="str">
            <v>Risultato Operativo pre IAS</v>
          </cell>
          <cell r="F541">
            <v>0.23890500000000015</v>
          </cell>
          <cell r="G541">
            <v>0.48883904000000011</v>
          </cell>
          <cell r="H541">
            <v>1.0194924299999997</v>
          </cell>
          <cell r="I541">
            <v>1.4875289200000015</v>
          </cell>
          <cell r="J541">
            <v>0</v>
          </cell>
          <cell r="K541">
            <v>0</v>
          </cell>
          <cell r="L541">
            <v>0</v>
          </cell>
          <cell r="M541">
            <v>0</v>
          </cell>
          <cell r="N541">
            <v>0</v>
          </cell>
          <cell r="O541">
            <v>0</v>
          </cell>
          <cell r="P541">
            <v>0</v>
          </cell>
          <cell r="Q541">
            <v>0</v>
          </cell>
          <cell r="R541">
            <v>0.23890500000000015</v>
          </cell>
          <cell r="S541">
            <v>0.24993403999999997</v>
          </cell>
          <cell r="T541">
            <v>0.53065338999999956</v>
          </cell>
          <cell r="U541">
            <v>0.46803649000000169</v>
          </cell>
          <cell r="V541">
            <v>-1.4875289200000015</v>
          </cell>
          <cell r="W541">
            <v>0</v>
          </cell>
          <cell r="X541">
            <v>0</v>
          </cell>
          <cell r="Y541">
            <v>0</v>
          </cell>
          <cell r="Z541">
            <v>0</v>
          </cell>
          <cell r="AA541">
            <v>0</v>
          </cell>
          <cell r="AB541">
            <v>0</v>
          </cell>
          <cell r="AC541">
            <v>0</v>
          </cell>
          <cell r="AD541">
            <v>0.2461000000000006</v>
          </cell>
          <cell r="AE541">
            <v>0.52710000000000057</v>
          </cell>
          <cell r="AF541">
            <v>0.81489999999999863</v>
          </cell>
          <cell r="AG541">
            <v>1.193500000000002</v>
          </cell>
          <cell r="AH541">
            <v>1.6520000000000004</v>
          </cell>
          <cell r="AI541">
            <v>2.0345000000000004</v>
          </cell>
          <cell r="AJ541">
            <v>2.4884999999999966</v>
          </cell>
          <cell r="AK541">
            <v>2.3426000000000067</v>
          </cell>
          <cell r="AL541">
            <v>2.8339999999999983</v>
          </cell>
          <cell r="AM541">
            <v>3.4144999999999976</v>
          </cell>
          <cell r="AN541">
            <v>3.745900000000002</v>
          </cell>
          <cell r="AO541">
            <v>4.1434000000000015</v>
          </cell>
          <cell r="AP541">
            <v>0.2461000000000006</v>
          </cell>
          <cell r="AQ541">
            <v>0.28099999999999997</v>
          </cell>
          <cell r="AR541">
            <v>0.28779999999999806</v>
          </cell>
          <cell r="AS541">
            <v>0.3786000000000036</v>
          </cell>
          <cell r="AT541">
            <v>0.45849999999999835</v>
          </cell>
          <cell r="AU541">
            <v>0.38249999999999962</v>
          </cell>
          <cell r="AV541">
            <v>0.45399999999999685</v>
          </cell>
          <cell r="AW541">
            <v>-0.14589999999999037</v>
          </cell>
          <cell r="AX541">
            <v>0.49139999999999162</v>
          </cell>
          <cell r="AY541">
            <v>0.58049999999999935</v>
          </cell>
          <cell r="AZ541">
            <v>0.33140000000000436</v>
          </cell>
          <cell r="BA541">
            <v>0.39749999999999863</v>
          </cell>
          <cell r="BB541">
            <v>0.18249500000000024</v>
          </cell>
          <cell r="BC541">
            <v>0.51008799999999954</v>
          </cell>
          <cell r="BD541">
            <v>0.48993399999999876</v>
          </cell>
          <cell r="BE541">
            <v>0.77190000000000181</v>
          </cell>
          <cell r="BF541">
            <v>0.99800000000000155</v>
          </cell>
          <cell r="BG541">
            <v>1.3790999999999998</v>
          </cell>
          <cell r="BH541">
            <v>1.6468350000000025</v>
          </cell>
          <cell r="BI541">
            <v>1.9271150000000015</v>
          </cell>
          <cell r="BJ541">
            <v>2.0544000000000007</v>
          </cell>
          <cell r="BK541">
            <v>2.7720960000000048</v>
          </cell>
          <cell r="BL541">
            <v>3.3057999999999934</v>
          </cell>
          <cell r="BM541">
            <v>3.4103197100000262</v>
          </cell>
          <cell r="BN541">
            <v>0.18249500000000024</v>
          </cell>
          <cell r="BO541">
            <v>0.32759299999999886</v>
          </cell>
          <cell r="BP541">
            <v>-2.015400000000056E-2</v>
          </cell>
          <cell r="BQ541">
            <v>0.28196600000000294</v>
          </cell>
          <cell r="BR541">
            <v>0.22610000000000019</v>
          </cell>
          <cell r="BS541">
            <v>0.381099999999998</v>
          </cell>
          <cell r="BT541">
            <v>0.26773500000000161</v>
          </cell>
          <cell r="BU541">
            <v>0.28027999999999897</v>
          </cell>
          <cell r="BV541">
            <v>0.12728499999999965</v>
          </cell>
          <cell r="BW541">
            <v>0.71769600000000411</v>
          </cell>
          <cell r="BX541">
            <v>0.53370399999998863</v>
          </cell>
          <cell r="BY541">
            <v>0.10451971000003191</v>
          </cell>
          <cell r="BZ541">
            <v>8.5300000000000431E-2</v>
          </cell>
          <cell r="CA541">
            <v>-1.6399999999999859E-2</v>
          </cell>
          <cell r="CB541">
            <v>2.0599999999999064E-2</v>
          </cell>
          <cell r="CC541">
            <v>6.050000000000022E-2</v>
          </cell>
          <cell r="CD541">
            <v>0.254</v>
          </cell>
          <cell r="CE541">
            <v>0.32139399999999707</v>
          </cell>
          <cell r="CF541">
            <v>0.453569000000003</v>
          </cell>
          <cell r="CG541">
            <v>0.4281250000000032</v>
          </cell>
          <cell r="CH541">
            <v>0.38139499999999993</v>
          </cell>
          <cell r="CI541">
            <v>0.59978200000000115</v>
          </cell>
          <cell r="CJ541">
            <v>0.69516400000000189</v>
          </cell>
          <cell r="CK541">
            <v>0.44693699999999925</v>
          </cell>
          <cell r="CL541">
            <v>8.5300000000000431E-2</v>
          </cell>
          <cell r="CM541">
            <v>-0.10170000000000029</v>
          </cell>
          <cell r="CN541">
            <v>3.6999999999998923E-2</v>
          </cell>
          <cell r="CO541">
            <v>3.9900000000001157E-2</v>
          </cell>
          <cell r="CP541">
            <v>0.19349999999999978</v>
          </cell>
          <cell r="CQ541">
            <v>6.7393999999997289E-2</v>
          </cell>
          <cell r="CR541">
            <v>0.1321750000000057</v>
          </cell>
          <cell r="CS541">
            <v>-2.54439999999998E-2</v>
          </cell>
          <cell r="CT541">
            <v>-4.6730000000003269E-2</v>
          </cell>
          <cell r="CU541">
            <v>0.21838700000000122</v>
          </cell>
          <cell r="CV541">
            <v>9.5382000000000744E-2</v>
          </cell>
          <cell r="CW541">
            <v>-0.24822700000000264</v>
          </cell>
          <cell r="CX541">
            <v>-0.15169799999999994</v>
          </cell>
          <cell r="CY541">
            <v>-0.39884099999999856</v>
          </cell>
          <cell r="CZ541">
            <v>-0.21349899999999877</v>
          </cell>
          <cell r="DA541">
            <v>-0.28892299999999627</v>
          </cell>
          <cell r="DB541">
            <v>-0.17155900000000068</v>
          </cell>
          <cell r="DC541">
            <v>-1.6663000000001205E-2</v>
          </cell>
          <cell r="DD541">
            <v>-5.5340999999999418E-2</v>
          </cell>
          <cell r="DE541">
            <v>-0.10844099999999957</v>
          </cell>
          <cell r="DF541">
            <v>0.145459000000002</v>
          </cell>
          <cell r="DG541">
            <v>0.41145900000000069</v>
          </cell>
          <cell r="DH541">
            <v>0.72615900000000089</v>
          </cell>
          <cell r="DI541">
            <v>0.95175899999999736</v>
          </cell>
          <cell r="DJ541">
            <v>-0.15169799999999994</v>
          </cell>
          <cell r="DK541">
            <v>-0.24714299999999872</v>
          </cell>
          <cell r="DL541">
            <v>0.18534199999999978</v>
          </cell>
          <cell r="DM541">
            <v>-7.5423999999997271E-2</v>
          </cell>
          <cell r="DN541">
            <v>0.11736399999999569</v>
          </cell>
          <cell r="DO541">
            <v>0.15489599999999948</v>
          </cell>
          <cell r="DP541">
            <v>-3.8677999999998325E-2</v>
          </cell>
          <cell r="DQ541">
            <v>-5.3100000000000147E-2</v>
          </cell>
          <cell r="DR541">
            <v>0.25390000000000146</v>
          </cell>
          <cell r="DS541">
            <v>0.26599999999999935</v>
          </cell>
          <cell r="DT541">
            <v>0.31469999999999887</v>
          </cell>
          <cell r="DU541">
            <v>0.2255999999999968</v>
          </cell>
          <cell r="DV541">
            <v>0</v>
          </cell>
          <cell r="DW541">
            <v>0</v>
          </cell>
          <cell r="DX541">
            <v>0</v>
          </cell>
          <cell r="DY541">
            <v>0</v>
          </cell>
        </row>
        <row r="542">
          <cell r="A542" t="str">
            <v>CE-PATLC2-240</v>
          </cell>
          <cell r="B542" t="str">
            <v>CE</v>
          </cell>
          <cell r="C542" t="str">
            <v>PATLC2</v>
          </cell>
          <cell r="D542">
            <v>240</v>
          </cell>
          <cell r="E542" t="str">
            <v>RO % pre-IAS</v>
          </cell>
          <cell r="F542">
            <v>4.5698632149395658E-2</v>
          </cell>
          <cell r="G542">
            <v>4.8851248454796665E-2</v>
          </cell>
          <cell r="H542">
            <v>6.3653127898595785E-2</v>
          </cell>
          <cell r="I542">
            <v>6.9463487375773167E-2</v>
          </cell>
          <cell r="J542" t="e">
            <v>#DIV/0!</v>
          </cell>
          <cell r="K542" t="e">
            <v>#DIV/0!</v>
          </cell>
          <cell r="L542" t="e">
            <v>#DIV/0!</v>
          </cell>
          <cell r="M542" t="e">
            <v>#DIV/0!</v>
          </cell>
          <cell r="N542" t="e">
            <v>#DIV/0!</v>
          </cell>
          <cell r="O542" t="e">
            <v>#DIV/0!</v>
          </cell>
          <cell r="P542" t="e">
            <v>#DIV/0!</v>
          </cell>
          <cell r="Q542" t="e">
            <v>#DIV/0!</v>
          </cell>
          <cell r="R542">
            <v>4.5698632149395658E-2</v>
          </cell>
          <cell r="S542">
            <v>5.2300063993041761E-2</v>
          </cell>
          <cell r="T542">
            <v>8.829960852015882E-2</v>
          </cell>
          <cell r="U542">
            <v>8.6702835763255715E-2</v>
          </cell>
          <cell r="V542">
            <v>6.9463487375773167E-2</v>
          </cell>
          <cell r="W542" t="e">
            <v>#DIV/0!</v>
          </cell>
          <cell r="X542" t="e">
            <v>#DIV/0!</v>
          </cell>
          <cell r="Y542" t="e">
            <v>#DIV/0!</v>
          </cell>
          <cell r="Z542" t="e">
            <v>#DIV/0!</v>
          </cell>
          <cell r="AA542" t="e">
            <v>#DIV/0!</v>
          </cell>
          <cell r="AB542" t="e">
            <v>#DIV/0!</v>
          </cell>
          <cell r="AC542" t="e">
            <v>#DIV/0!</v>
          </cell>
          <cell r="AD542">
            <v>5.6540918071957116E-2</v>
          </cell>
          <cell r="AE542">
            <v>5.9663817986303762E-2</v>
          </cell>
          <cell r="AF542">
            <v>6.0563495425594277E-2</v>
          </cell>
          <cell r="AG542">
            <v>6.5470802819605683E-2</v>
          </cell>
          <cell r="AH542">
            <v>7.1069658590308393E-2</v>
          </cell>
          <cell r="AI542">
            <v>7.2578545004405734E-2</v>
          </cell>
          <cell r="AJ542">
            <v>7.5724149263450558E-2</v>
          </cell>
          <cell r="AK542">
            <v>6.6312261512506271E-2</v>
          </cell>
          <cell r="AL542">
            <v>7.002095192915872E-2</v>
          </cell>
          <cell r="AM542">
            <v>7.4299329793715674E-2</v>
          </cell>
          <cell r="AN542">
            <v>7.3686985224833954E-2</v>
          </cell>
          <cell r="AO542">
            <v>7.4696905506629802E-2</v>
          </cell>
          <cell r="AP542">
            <v>5.6540918071957116E-2</v>
          </cell>
          <cell r="AQ542">
            <v>6.2696624199558224E-2</v>
          </cell>
          <cell r="AR542">
            <v>6.2283587257617318E-2</v>
          </cell>
          <cell r="AS542">
            <v>7.9301244187508571E-2</v>
          </cell>
          <cell r="AT542">
            <v>9.14202540226903E-2</v>
          </cell>
          <cell r="AU542">
            <v>7.9905575633499634E-2</v>
          </cell>
          <cell r="AV542">
            <v>9.3976402401158607E-2</v>
          </cell>
          <cell r="AW542">
            <v>-5.9210259323886953E-2</v>
          </cell>
          <cell r="AX542">
            <v>9.5476801119140517E-2</v>
          </cell>
          <cell r="AY542">
            <v>0.10588428425507054</v>
          </cell>
          <cell r="AZ542">
            <v>6.7919578628082775E-2</v>
          </cell>
          <cell r="BA542">
            <v>8.5775322601527607E-2</v>
          </cell>
          <cell r="BB542">
            <v>2.9252556663353996E-2</v>
          </cell>
          <cell r="BC542">
            <v>4.3242455069515053E-2</v>
          </cell>
          <cell r="BD542">
            <v>2.9653790749191902E-2</v>
          </cell>
          <cell r="BE542">
            <v>3.7007915541982184E-2</v>
          </cell>
          <cell r="BF542">
            <v>3.7055464381455988E-2</v>
          </cell>
          <cell r="BG542">
            <v>4.317877974783417E-2</v>
          </cell>
          <cell r="BH542">
            <v>4.4256000634641489E-2</v>
          </cell>
          <cell r="BI542">
            <v>4.7083229924989464E-2</v>
          </cell>
          <cell r="BJ542">
            <v>4.4083377322295336E-2</v>
          </cell>
          <cell r="BK542">
            <v>5.256707602523164E-2</v>
          </cell>
          <cell r="BL542">
            <v>5.6368816916442473E-2</v>
          </cell>
          <cell r="BM542">
            <v>5.2946679205289837E-2</v>
          </cell>
          <cell r="BN542">
            <v>2.9252556663353996E-2</v>
          </cell>
          <cell r="BO542">
            <v>5.8947169539712616E-2</v>
          </cell>
          <cell r="BP542">
            <v>-4.2646747640612305E-3</v>
          </cell>
          <cell r="BQ542">
            <v>6.503055882285172E-2</v>
          </cell>
          <cell r="BR542">
            <v>3.7218719649706203E-2</v>
          </cell>
          <cell r="BS542">
            <v>7.6118001877483799E-2</v>
          </cell>
          <cell r="BT542">
            <v>5.0781789379287803E-2</v>
          </cell>
          <cell r="BU542">
            <v>7.5376465481677118E-2</v>
          </cell>
          <cell r="BV542">
            <v>2.2438429837003337E-2</v>
          </cell>
          <cell r="BW542">
            <v>0.1170439017373711</v>
          </cell>
          <cell r="BX542">
            <v>9.0283140489966163E-2</v>
          </cell>
          <cell r="BY542">
            <v>1.8131443972885009E-2</v>
          </cell>
          <cell r="BZ542">
            <v>1.5407680358368633E-2</v>
          </cell>
          <cell r="CA542">
            <v>-1.6484400128658591E-3</v>
          </cell>
          <cell r="CB542">
            <v>1.4026868944102971E-3</v>
          </cell>
          <cell r="CC542">
            <v>3.2726938327301957E-3</v>
          </cell>
          <cell r="CD542">
            <v>1.0990104579066014E-2</v>
          </cell>
          <cell r="CE542">
            <v>1.1722660742053066E-2</v>
          </cell>
          <cell r="CF542">
            <v>1.4280485575991497E-2</v>
          </cell>
          <cell r="CG542">
            <v>1.2314760474061631E-2</v>
          </cell>
          <cell r="CH542">
            <v>9.8820100002381117E-3</v>
          </cell>
          <cell r="CI542">
            <v>1.3921330285929708E-2</v>
          </cell>
          <cell r="CJ542">
            <v>1.4731745331980859E-2</v>
          </cell>
          <cell r="CK542">
            <v>8.8316861859952731E-3</v>
          </cell>
          <cell r="CL542">
            <v>1.5407680358368633E-2</v>
          </cell>
          <cell r="CM542">
            <v>-2.3047636314191242E-2</v>
          </cell>
          <cell r="CN542">
            <v>7.8103561100202491E-3</v>
          </cell>
          <cell r="CO542">
            <v>1.0499447397505699E-2</v>
          </cell>
          <cell r="CP542">
            <v>4.1834219743157312E-2</v>
          </cell>
          <cell r="CQ542">
            <v>1.5655649126131953E-2</v>
          </cell>
          <cell r="CR542">
            <v>3.042014203507945E-2</v>
          </cell>
          <cell r="CS542">
            <v>-8.4707843831814122E-3</v>
          </cell>
          <cell r="CT542">
            <v>-1.2202032018258207E-2</v>
          </cell>
          <cell r="CU542">
            <v>4.8651651926611243E-2</v>
          </cell>
          <cell r="CV542">
            <v>2.3238436513352716E-2</v>
          </cell>
          <cell r="CW542">
            <v>-7.262527008424817E-2</v>
          </cell>
          <cell r="CX542">
            <v>-3.3577892219078587E-2</v>
          </cell>
          <cell r="CY542">
            <v>-4.0976441789947929E-2</v>
          </cell>
          <cell r="CZ542">
            <v>-1.3416188583103011E-2</v>
          </cell>
          <cell r="DA542">
            <v>-1.3996171680843524E-2</v>
          </cell>
          <cell r="DB542">
            <v>-6.6044928598802894E-3</v>
          </cell>
          <cell r="DC542">
            <v>-5.3981962644602383E-4</v>
          </cell>
          <cell r="DD542">
            <v>-1.56430619652208E-3</v>
          </cell>
          <cell r="DE542">
            <v>-2.79613624153917E-3</v>
          </cell>
          <cell r="DF542">
            <v>3.3601648631202052E-3</v>
          </cell>
          <cell r="DG542">
            <v>8.4949978264884478E-3</v>
          </cell>
          <cell r="DH542">
            <v>1.3387382426307874E-2</v>
          </cell>
          <cell r="DI542">
            <v>1.5788773015330142E-2</v>
          </cell>
          <cell r="DJ542">
            <v>-3.3577892219078587E-2</v>
          </cell>
          <cell r="DK542">
            <v>-4.7385089580775065E-2</v>
          </cell>
          <cell r="DL542">
            <v>2.9990061672001488E-2</v>
          </cell>
          <cell r="DM542">
            <v>-1.5947677813942893E-2</v>
          </cell>
          <cell r="DN542">
            <v>2.2006700414373349E-2</v>
          </cell>
          <cell r="DO542">
            <v>3.1665628495140458E-2</v>
          </cell>
          <cell r="DP542">
            <v>-8.576762557080295E-3</v>
          </cell>
          <cell r="DQ542">
            <v>-1.5594255675310619E-2</v>
          </cell>
          <cell r="DR542">
            <v>5.6337090618621098E-2</v>
          </cell>
          <cell r="DS542">
            <v>5.1688624616221548E-2</v>
          </cell>
          <cell r="DT542">
            <v>5.419694830020988E-2</v>
          </cell>
          <cell r="DU542">
            <v>3.7359034229221003E-2</v>
          </cell>
        </row>
        <row r="543">
          <cell r="A543" t="str">
            <v>CE-PATLC2-250</v>
          </cell>
          <cell r="B543" t="str">
            <v>CE</v>
          </cell>
          <cell r="C543" t="str">
            <v>PATLC2</v>
          </cell>
          <cell r="D543">
            <v>250</v>
          </cell>
          <cell r="E543" t="str">
            <v>Poste Straordinarie</v>
          </cell>
          <cell r="F543">
            <v>-2.7656E-2</v>
          </cell>
          <cell r="G543">
            <v>-0.11404599999999994</v>
          </cell>
          <cell r="H543">
            <v>-0.14683399999999999</v>
          </cell>
          <cell r="I543">
            <v>-0.17556500000000003</v>
          </cell>
          <cell r="R543">
            <v>-2.7656E-2</v>
          </cell>
          <cell r="S543">
            <v>-8.6389999999999939E-2</v>
          </cell>
          <cell r="T543">
            <v>-3.2788000000000053E-2</v>
          </cell>
          <cell r="U543">
            <v>-2.8731000000000034E-2</v>
          </cell>
          <cell r="V543">
            <v>0.17556500000000003</v>
          </cell>
          <cell r="W543">
            <v>0</v>
          </cell>
          <cell r="X543">
            <v>0</v>
          </cell>
          <cell r="Y543">
            <v>0</v>
          </cell>
          <cell r="Z543">
            <v>0</v>
          </cell>
          <cell r="AA543">
            <v>0</v>
          </cell>
          <cell r="AB543">
            <v>0</v>
          </cell>
          <cell r="AC543">
            <v>0</v>
          </cell>
          <cell r="AD543">
            <v>-2.4799999999999999E-2</v>
          </cell>
          <cell r="AE543">
            <v>-4.8500000000000001E-2</v>
          </cell>
          <cell r="AF543">
            <v>-7.1999999999999995E-2</v>
          </cell>
          <cell r="AG543">
            <v>-9.509999999999999E-2</v>
          </cell>
          <cell r="AH543">
            <v>-0.1187</v>
          </cell>
          <cell r="AI543">
            <v>-0.1411</v>
          </cell>
          <cell r="AJ543">
            <v>-0.16390000000000002</v>
          </cell>
          <cell r="AK543">
            <v>-0.18430000000000002</v>
          </cell>
          <cell r="AL543">
            <v>-0.20799999999999999</v>
          </cell>
          <cell r="AM543">
            <v>-0.2324</v>
          </cell>
          <cell r="AN543">
            <v>-0.25630000000000003</v>
          </cell>
          <cell r="AO543">
            <v>-0.28050000000000003</v>
          </cell>
          <cell r="AP543">
            <v>-2.4799999999999999E-2</v>
          </cell>
          <cell r="AQ543">
            <v>-2.3700000000000002E-2</v>
          </cell>
          <cell r="AR543">
            <v>-2.3499999999999993E-2</v>
          </cell>
          <cell r="AS543">
            <v>-2.3099999999999996E-2</v>
          </cell>
          <cell r="AT543">
            <v>-2.360000000000001E-2</v>
          </cell>
          <cell r="AU543">
            <v>-2.2400000000000003E-2</v>
          </cell>
          <cell r="AV543">
            <v>-2.2800000000000015E-2</v>
          </cell>
          <cell r="AW543">
            <v>-2.0400000000000001E-2</v>
          </cell>
          <cell r="AX543">
            <v>-2.3699999999999971E-2</v>
          </cell>
          <cell r="AY543">
            <v>-2.4400000000000005E-2</v>
          </cell>
          <cell r="AZ543">
            <v>-2.3900000000000032E-2</v>
          </cell>
          <cell r="BA543">
            <v>-2.4199999999999999E-2</v>
          </cell>
          <cell r="BB543">
            <v>0</v>
          </cell>
          <cell r="BC543">
            <v>-8.8820999999999997E-2</v>
          </cell>
          <cell r="BD543">
            <v>-0.112191</v>
          </cell>
          <cell r="BE543">
            <v>-0.1885</v>
          </cell>
          <cell r="BF543">
            <v>-0.22020000000000001</v>
          </cell>
          <cell r="BG543">
            <v>-0.24149999999999999</v>
          </cell>
          <cell r="BH543">
            <v>-0.26672400000000002</v>
          </cell>
          <cell r="BI543">
            <v>-0.29387600000000003</v>
          </cell>
          <cell r="BJ543">
            <v>-0.32450000000000001</v>
          </cell>
          <cell r="BK543">
            <v>-0.35359499999999999</v>
          </cell>
          <cell r="BL543">
            <v>-0.38190000000000002</v>
          </cell>
          <cell r="BM543">
            <v>-0.43381510000000006</v>
          </cell>
          <cell r="BN543">
            <v>0</v>
          </cell>
          <cell r="BO543">
            <v>-8.8820999999999997E-2</v>
          </cell>
          <cell r="BP543">
            <v>-2.3370000000000002E-2</v>
          </cell>
          <cell r="BQ543">
            <v>-7.6309000000000002E-2</v>
          </cell>
          <cell r="BR543">
            <v>-3.1700000000000006E-2</v>
          </cell>
          <cell r="BS543">
            <v>-2.1299999999999986E-2</v>
          </cell>
          <cell r="BT543">
            <v>-2.5224000000000024E-2</v>
          </cell>
          <cell r="BU543">
            <v>-2.7152000000000009E-2</v>
          </cell>
          <cell r="BV543">
            <v>-3.0623999999999985E-2</v>
          </cell>
          <cell r="BW543">
            <v>-2.9094999999999982E-2</v>
          </cell>
          <cell r="BX543">
            <v>-2.8305000000000025E-2</v>
          </cell>
          <cell r="BY543">
            <v>-5.1915100000000047E-2</v>
          </cell>
          <cell r="BZ543">
            <v>0</v>
          </cell>
          <cell r="CA543">
            <v>0</v>
          </cell>
          <cell r="CB543">
            <v>0</v>
          </cell>
          <cell r="CC543">
            <v>-0.1215</v>
          </cell>
          <cell r="CD543">
            <v>-0.1477</v>
          </cell>
          <cell r="CE543">
            <v>-0.17316899999999999</v>
          </cell>
          <cell r="CF543">
            <v>-0.199352</v>
          </cell>
          <cell r="CG543">
            <v>-0.22652</v>
          </cell>
          <cell r="CH543">
            <v>-0.24968599999999999</v>
          </cell>
          <cell r="CI543">
            <v>-0.27343200000000001</v>
          </cell>
          <cell r="CJ543">
            <v>-0.29587999999999998</v>
          </cell>
          <cell r="CK543">
            <v>-0.31751000000000001</v>
          </cell>
          <cell r="CL543">
            <v>0</v>
          </cell>
          <cell r="CM543">
            <v>0</v>
          </cell>
          <cell r="CN543">
            <v>0</v>
          </cell>
          <cell r="CO543">
            <v>-0.1215</v>
          </cell>
          <cell r="CP543">
            <v>-2.6200000000000001E-2</v>
          </cell>
          <cell r="CQ543">
            <v>-2.5468999999999992E-2</v>
          </cell>
          <cell r="CR543">
            <v>-2.6183000000000012E-2</v>
          </cell>
          <cell r="CS543">
            <v>-2.7167999999999998E-2</v>
          </cell>
          <cell r="CT543">
            <v>-2.3165999999999992E-2</v>
          </cell>
          <cell r="CU543">
            <v>-2.3746000000000017E-2</v>
          </cell>
          <cell r="CV543">
            <v>-2.2447999999999968E-2</v>
          </cell>
          <cell r="CW543">
            <v>-2.1630000000000038E-2</v>
          </cell>
          <cell r="CX543">
            <v>0</v>
          </cell>
          <cell r="CY543">
            <v>0</v>
          </cell>
          <cell r="CZ543">
            <v>0</v>
          </cell>
          <cell r="DA543">
            <v>0</v>
          </cell>
          <cell r="DB543">
            <v>0</v>
          </cell>
          <cell r="DC543">
            <v>0</v>
          </cell>
          <cell r="DD543">
            <v>0</v>
          </cell>
          <cell r="DE543">
            <v>0</v>
          </cell>
          <cell r="DF543">
            <v>0</v>
          </cell>
          <cell r="DG543">
            <v>0</v>
          </cell>
          <cell r="DH543">
            <v>0</v>
          </cell>
          <cell r="DI543">
            <v>0</v>
          </cell>
          <cell r="DJ543">
            <v>0</v>
          </cell>
          <cell r="DK543">
            <v>0</v>
          </cell>
          <cell r="DL543">
            <v>0</v>
          </cell>
          <cell r="DM543">
            <v>0</v>
          </cell>
          <cell r="DN543">
            <v>0</v>
          </cell>
          <cell r="DO543">
            <v>0</v>
          </cell>
          <cell r="DP543">
            <v>0</v>
          </cell>
          <cell r="DQ543">
            <v>0</v>
          </cell>
          <cell r="DR543">
            <v>0</v>
          </cell>
          <cell r="DS543">
            <v>0</v>
          </cell>
          <cell r="DT543">
            <v>0</v>
          </cell>
          <cell r="DU543">
            <v>0</v>
          </cell>
        </row>
        <row r="544">
          <cell r="A544" t="str">
            <v>CE-PATLC2-260</v>
          </cell>
          <cell r="B544" t="str">
            <v>CE</v>
          </cell>
          <cell r="C544" t="str">
            <v>PATLC2</v>
          </cell>
          <cell r="D544">
            <v>260</v>
          </cell>
          <cell r="E544" t="str">
            <v>Risultato Operativo</v>
          </cell>
          <cell r="F544">
            <v>0.21124900000000013</v>
          </cell>
          <cell r="G544">
            <v>0.37479304000000019</v>
          </cell>
          <cell r="H544">
            <v>0.87265842999999965</v>
          </cell>
          <cell r="I544">
            <v>1.3119639200000015</v>
          </cell>
          <cell r="J544">
            <v>0</v>
          </cell>
          <cell r="K544">
            <v>0</v>
          </cell>
          <cell r="L544">
            <v>0</v>
          </cell>
          <cell r="M544">
            <v>0</v>
          </cell>
          <cell r="N544">
            <v>0</v>
          </cell>
          <cell r="O544">
            <v>0</v>
          </cell>
          <cell r="P544">
            <v>0</v>
          </cell>
          <cell r="Q544">
            <v>0</v>
          </cell>
          <cell r="R544">
            <v>0.21124900000000013</v>
          </cell>
          <cell r="S544">
            <v>0.16354404000000003</v>
          </cell>
          <cell r="T544">
            <v>0.49786538999999952</v>
          </cell>
          <cell r="U544">
            <v>0.43930549000000163</v>
          </cell>
          <cell r="V544">
            <v>-1.3119639200000015</v>
          </cell>
          <cell r="W544">
            <v>0</v>
          </cell>
          <cell r="X544">
            <v>0</v>
          </cell>
          <cell r="Y544">
            <v>0</v>
          </cell>
          <cell r="Z544">
            <v>0</v>
          </cell>
          <cell r="AA544">
            <v>0</v>
          </cell>
          <cell r="AB544">
            <v>0</v>
          </cell>
          <cell r="AC544">
            <v>0</v>
          </cell>
          <cell r="AD544">
            <v>0.22130000000000061</v>
          </cell>
          <cell r="AE544">
            <v>0.47860000000000058</v>
          </cell>
          <cell r="AF544">
            <v>0.74289999999999867</v>
          </cell>
          <cell r="AG544">
            <v>1.098400000000002</v>
          </cell>
          <cell r="AH544">
            <v>1.5333000000000003</v>
          </cell>
          <cell r="AI544">
            <v>1.8934000000000004</v>
          </cell>
          <cell r="AJ544">
            <v>2.3245999999999967</v>
          </cell>
          <cell r="AK544">
            <v>2.1583000000000068</v>
          </cell>
          <cell r="AL544">
            <v>2.6259999999999981</v>
          </cell>
          <cell r="AM544">
            <v>3.1820999999999975</v>
          </cell>
          <cell r="AN544">
            <v>3.489600000000002</v>
          </cell>
          <cell r="AO544">
            <v>3.8629000000000016</v>
          </cell>
          <cell r="AP544">
            <v>0.22130000000000061</v>
          </cell>
          <cell r="AQ544">
            <v>0.25729999999999997</v>
          </cell>
          <cell r="AR544">
            <v>0.26429999999999809</v>
          </cell>
          <cell r="AS544">
            <v>0.35550000000000359</v>
          </cell>
          <cell r="AT544">
            <v>0.43489999999999834</v>
          </cell>
          <cell r="AU544">
            <v>0.36009999999999964</v>
          </cell>
          <cell r="AV544">
            <v>0.43119999999999681</v>
          </cell>
          <cell r="AW544">
            <v>-0.16629999999999037</v>
          </cell>
          <cell r="AX544">
            <v>0.46769999999999168</v>
          </cell>
          <cell r="AY544">
            <v>0.55609999999999937</v>
          </cell>
          <cell r="AZ544">
            <v>0.30750000000000433</v>
          </cell>
          <cell r="BA544">
            <v>0.37329999999999863</v>
          </cell>
          <cell r="BB544">
            <v>0.18249500000000024</v>
          </cell>
          <cell r="BC544">
            <v>0.42126699999999956</v>
          </cell>
          <cell r="BD544">
            <v>0.37774299999999877</v>
          </cell>
          <cell r="BE544">
            <v>0.58340000000000181</v>
          </cell>
          <cell r="BF544">
            <v>0.7778000000000016</v>
          </cell>
          <cell r="BG544">
            <v>1.1375999999999997</v>
          </cell>
          <cell r="BH544">
            <v>1.3801110000000025</v>
          </cell>
          <cell r="BI544">
            <v>1.6332390000000014</v>
          </cell>
          <cell r="BJ544">
            <v>1.7299000000000007</v>
          </cell>
          <cell r="BK544">
            <v>2.4185010000000049</v>
          </cell>
          <cell r="BL544">
            <v>2.9238999999999935</v>
          </cell>
          <cell r="BM544">
            <v>2.9765046100000263</v>
          </cell>
          <cell r="BN544">
            <v>0.18249500000000024</v>
          </cell>
          <cell r="BO544">
            <v>0.23877199999999887</v>
          </cell>
          <cell r="BP544">
            <v>-4.3524000000000562E-2</v>
          </cell>
          <cell r="BQ544">
            <v>0.20565700000000292</v>
          </cell>
          <cell r="BR544">
            <v>0.19440000000000018</v>
          </cell>
          <cell r="BS544">
            <v>0.35979999999999801</v>
          </cell>
          <cell r="BT544">
            <v>0.24251100000000159</v>
          </cell>
          <cell r="BU544">
            <v>0.25312799999999896</v>
          </cell>
          <cell r="BV544">
            <v>9.6660999999999664E-2</v>
          </cell>
          <cell r="BW544">
            <v>0.68860100000000413</v>
          </cell>
          <cell r="BX544">
            <v>0.50539899999998861</v>
          </cell>
          <cell r="BY544">
            <v>5.2604610000031859E-2</v>
          </cell>
          <cell r="BZ544">
            <v>8.5300000000000431E-2</v>
          </cell>
          <cell r="CA544">
            <v>-1.6399999999999859E-2</v>
          </cell>
          <cell r="CB544">
            <v>2.0599999999999064E-2</v>
          </cell>
          <cell r="CC544">
            <v>-6.0999999999999777E-2</v>
          </cell>
          <cell r="CD544">
            <v>0.10630000000000001</v>
          </cell>
          <cell r="CE544">
            <v>0.14822499999999708</v>
          </cell>
          <cell r="CF544">
            <v>0.25421700000000302</v>
          </cell>
          <cell r="CG544">
            <v>0.2016050000000032</v>
          </cell>
          <cell r="CH544">
            <v>0.13170899999999994</v>
          </cell>
          <cell r="CI544">
            <v>0.32635000000000114</v>
          </cell>
          <cell r="CJ544">
            <v>0.39928400000000192</v>
          </cell>
          <cell r="CK544">
            <v>0.12942699999999924</v>
          </cell>
          <cell r="CL544">
            <v>8.5300000000000431E-2</v>
          </cell>
          <cell r="CM544">
            <v>-0.10170000000000029</v>
          </cell>
          <cell r="CN544">
            <v>3.6999999999998923E-2</v>
          </cell>
          <cell r="CO544">
            <v>-8.159999999999884E-2</v>
          </cell>
          <cell r="CP544">
            <v>0.16729999999999978</v>
          </cell>
          <cell r="CQ544">
            <v>4.1924999999997298E-2</v>
          </cell>
          <cell r="CR544">
            <v>0.10599200000000569</v>
          </cell>
          <cell r="CS544">
            <v>-5.2611999999999798E-2</v>
          </cell>
          <cell r="CT544">
            <v>-6.9896000000003261E-2</v>
          </cell>
          <cell r="CU544">
            <v>0.1946410000000012</v>
          </cell>
          <cell r="CV544">
            <v>7.2934000000000776E-2</v>
          </cell>
          <cell r="CW544">
            <v>-0.26985700000000268</v>
          </cell>
          <cell r="CX544">
            <v>-0.15169799999999994</v>
          </cell>
          <cell r="CY544">
            <v>-0.39884099999999856</v>
          </cell>
          <cell r="CZ544">
            <v>-0.21349899999999877</v>
          </cell>
          <cell r="DA544">
            <v>-0.28892299999999627</v>
          </cell>
          <cell r="DB544">
            <v>-0.17155900000000068</v>
          </cell>
          <cell r="DC544">
            <v>-1.6663000000001205E-2</v>
          </cell>
          <cell r="DD544">
            <v>-5.5340999999999418E-2</v>
          </cell>
          <cell r="DE544">
            <v>-0.10844099999999957</v>
          </cell>
          <cell r="DF544">
            <v>0.145459000000002</v>
          </cell>
          <cell r="DG544">
            <v>0.41145900000000069</v>
          </cell>
          <cell r="DH544">
            <v>0.72615900000000089</v>
          </cell>
          <cell r="DI544">
            <v>0.95175899999999736</v>
          </cell>
          <cell r="DJ544">
            <v>-0.15169799999999994</v>
          </cell>
          <cell r="DK544">
            <v>-0.24714299999999872</v>
          </cell>
          <cell r="DL544">
            <v>0.18534199999999978</v>
          </cell>
          <cell r="DM544">
            <v>-7.5423999999997271E-2</v>
          </cell>
          <cell r="DN544">
            <v>0.11736399999999569</v>
          </cell>
          <cell r="DO544">
            <v>0.15489599999999948</v>
          </cell>
          <cell r="DP544">
            <v>-3.8677999999998325E-2</v>
          </cell>
          <cell r="DQ544">
            <v>-5.3100000000000147E-2</v>
          </cell>
          <cell r="DR544">
            <v>0.25390000000000146</v>
          </cell>
          <cell r="DS544">
            <v>0.26599999999999935</v>
          </cell>
          <cell r="DT544">
            <v>0.31469999999999887</v>
          </cell>
          <cell r="DU544">
            <v>0.2255999999999968</v>
          </cell>
        </row>
        <row r="545">
          <cell r="A545" t="str">
            <v>CE-PATLC2-270</v>
          </cell>
          <cell r="B545" t="str">
            <v>CE</v>
          </cell>
          <cell r="C545" t="str">
            <v>PATLC2</v>
          </cell>
          <cell r="D545">
            <v>270</v>
          </cell>
          <cell r="E545" t="str">
            <v>RO%</v>
          </cell>
          <cell r="F545">
            <v>4.0408490165244275E-2</v>
          </cell>
          <cell r="G545">
            <v>3.745426698360374E-2</v>
          </cell>
          <cell r="H545">
            <v>5.4485386082344718E-2</v>
          </cell>
          <cell r="I545">
            <v>6.1265087333152418E-2</v>
          </cell>
          <cell r="J545" t="e">
            <v>#DIV/0!</v>
          </cell>
          <cell r="K545" t="e">
            <v>#DIV/0!</v>
          </cell>
          <cell r="L545" t="e">
            <v>#DIV/0!</v>
          </cell>
          <cell r="M545" t="e">
            <v>#DIV/0!</v>
          </cell>
          <cell r="N545" t="e">
            <v>#DIV/0!</v>
          </cell>
          <cell r="O545" t="e">
            <v>#DIV/0!</v>
          </cell>
          <cell r="P545" t="e">
            <v>#DIV/0!</v>
          </cell>
          <cell r="Q545" t="e">
            <v>#DIV/0!</v>
          </cell>
          <cell r="R545">
            <v>4.0408490165244275E-2</v>
          </cell>
          <cell r="S545">
            <v>3.4222484290977663E-2</v>
          </cell>
          <cell r="T545">
            <v>8.2843754249334364E-2</v>
          </cell>
          <cell r="U545">
            <v>8.1380474734708358E-2</v>
          </cell>
          <cell r="V545">
            <v>6.1265087333152418E-2</v>
          </cell>
          <cell r="W545" t="e">
            <v>#DIV/0!</v>
          </cell>
          <cell r="X545" t="e">
            <v>#DIV/0!</v>
          </cell>
          <cell r="Y545" t="e">
            <v>#DIV/0!</v>
          </cell>
          <cell r="Z545" t="e">
            <v>#DIV/0!</v>
          </cell>
          <cell r="AA545" t="e">
            <v>#DIV/0!</v>
          </cell>
          <cell r="AB545" t="e">
            <v>#DIV/0!</v>
          </cell>
          <cell r="AC545" t="e">
            <v>#DIV/0!</v>
          </cell>
          <cell r="AD545">
            <v>5.084317419473431E-2</v>
          </cell>
          <cell r="AE545">
            <v>5.4173977021902832E-2</v>
          </cell>
          <cell r="AF545">
            <v>5.5212444166982434E-2</v>
          </cell>
          <cell r="AG545">
            <v>6.0253983927151152E-2</v>
          </cell>
          <cell r="AH545">
            <v>6.5963140143171825E-2</v>
          </cell>
          <cell r="AI545">
            <v>6.7544958029659291E-2</v>
          </cell>
          <cell r="AJ545">
            <v>7.0736731917949436E-2</v>
          </cell>
          <cell r="AK545">
            <v>6.1095259123385259E-2</v>
          </cell>
          <cell r="AL545">
            <v>6.4881799493991102E-2</v>
          </cell>
          <cell r="AM545">
            <v>6.9242318739663966E-2</v>
          </cell>
          <cell r="AN545">
            <v>6.8645213070445174E-2</v>
          </cell>
          <cell r="AO545">
            <v>6.9640072472259562E-2</v>
          </cell>
          <cell r="AP545">
            <v>5.084317419473431E-2</v>
          </cell>
          <cell r="AQ545">
            <v>5.7408688279524306E-2</v>
          </cell>
          <cell r="AR545">
            <v>5.7197887811633943E-2</v>
          </cell>
          <cell r="AS545">
            <v>7.4462737212518004E-2</v>
          </cell>
          <cell r="AT545">
            <v>8.671465316132608E-2</v>
          </cell>
          <cell r="AU545">
            <v>7.5226138001629334E-2</v>
          </cell>
          <cell r="AV545">
            <v>8.9256882632994652E-2</v>
          </cell>
          <cell r="AW545">
            <v>-6.7489144109406984E-2</v>
          </cell>
          <cell r="AX545">
            <v>9.0871998134761878E-2</v>
          </cell>
          <cell r="AY545">
            <v>0.10143367868086947</v>
          </cell>
          <cell r="AZ545">
            <v>6.3021335027566308E-2</v>
          </cell>
          <cell r="BA545">
            <v>8.0553277804151571E-2</v>
          </cell>
          <cell r="BB545">
            <v>2.9252556663353996E-2</v>
          </cell>
          <cell r="BC545">
            <v>3.5712699220074563E-2</v>
          </cell>
          <cell r="BD545">
            <v>2.2863307872023557E-2</v>
          </cell>
          <cell r="BE545">
            <v>2.7970485719902089E-2</v>
          </cell>
          <cell r="BF545">
            <v>2.8879499194285053E-2</v>
          </cell>
          <cell r="BG545">
            <v>3.5617562063038316E-2</v>
          </cell>
          <cell r="BH545">
            <v>3.7088228809732435E-2</v>
          </cell>
          <cell r="BI545">
            <v>3.990325816542338E-2</v>
          </cell>
          <cell r="BJ545">
            <v>3.7120246509851393E-2</v>
          </cell>
          <cell r="BK545">
            <v>4.5861877054077051E-2</v>
          </cell>
          <cell r="BL545">
            <v>4.9856852738213477E-2</v>
          </cell>
          <cell r="BM545">
            <v>4.621151333014948E-2</v>
          </cell>
          <cell r="BN545">
            <v>2.9252556663353996E-2</v>
          </cell>
          <cell r="BO545">
            <v>4.2964695721020421E-2</v>
          </cell>
          <cell r="BP545">
            <v>-9.2098692284905345E-3</v>
          </cell>
          <cell r="BQ545">
            <v>4.7431213819507559E-2</v>
          </cell>
          <cell r="BR545">
            <v>3.2000526757642131E-2</v>
          </cell>
          <cell r="BS545">
            <v>7.1863702638464075E-2</v>
          </cell>
          <cell r="BT545">
            <v>4.5997506953369828E-2</v>
          </cell>
          <cell r="BU545">
            <v>6.8074404004730832E-2</v>
          </cell>
          <cell r="BV545">
            <v>1.703987953391663E-2</v>
          </cell>
          <cell r="BW545">
            <v>0.11229900651564938</v>
          </cell>
          <cell r="BX545">
            <v>8.5494972719875356E-2</v>
          </cell>
          <cell r="BY545">
            <v>9.1255279882689385E-3</v>
          </cell>
          <cell r="BZ545">
            <v>1.5407680358368633E-2</v>
          </cell>
          <cell r="CA545">
            <v>-1.6484400128658591E-3</v>
          </cell>
          <cell r="CB545">
            <v>1.4026868944102971E-3</v>
          </cell>
          <cell r="CC545">
            <v>-3.2997408891990163E-3</v>
          </cell>
          <cell r="CD545">
            <v>4.5994020344673914E-3</v>
          </cell>
          <cell r="CE545">
            <v>5.4064213659582852E-3</v>
          </cell>
          <cell r="CF545">
            <v>8.00394692245689E-3</v>
          </cell>
          <cell r="CG545">
            <v>5.7990476738644468E-3</v>
          </cell>
          <cell r="CH545">
            <v>3.412602826784203E-3</v>
          </cell>
          <cell r="CI545">
            <v>7.5747957404743178E-3</v>
          </cell>
          <cell r="CJ545">
            <v>8.4615287948378477E-3</v>
          </cell>
          <cell r="CK545">
            <v>2.5575386418998768E-3</v>
          </cell>
          <cell r="CL545">
            <v>1.5407680358368633E-2</v>
          </cell>
          <cell r="CM545">
            <v>-2.3047636314191242E-2</v>
          </cell>
          <cell r="CN545">
            <v>7.8103561100202491E-3</v>
          </cell>
          <cell r="CO545">
            <v>-2.147255407610095E-2</v>
          </cell>
          <cell r="CP545">
            <v>3.6169844770182001E-2</v>
          </cell>
          <cell r="CQ545">
            <v>9.7391917620717888E-3</v>
          </cell>
          <cell r="CR545">
            <v>2.4394111553487235E-2</v>
          </cell>
          <cell r="CS545">
            <v>-1.7515520671590245E-2</v>
          </cell>
          <cell r="CT545">
            <v>-1.8251085597007402E-2</v>
          </cell>
          <cell r="CU545">
            <v>4.3361583714449786E-2</v>
          </cell>
          <cell r="CV545">
            <v>1.7769307926703903E-2</v>
          </cell>
          <cell r="CW545">
            <v>-7.8953689603165428E-2</v>
          </cell>
          <cell r="CX545">
            <v>-3.3577892219078587E-2</v>
          </cell>
          <cell r="CY545">
            <v>-4.0976441789947929E-2</v>
          </cell>
          <cell r="CZ545">
            <v>-1.3416188583103011E-2</v>
          </cell>
          <cell r="DA545">
            <v>-1.3996171680843524E-2</v>
          </cell>
          <cell r="DB545">
            <v>-6.6044928598802894E-3</v>
          </cell>
          <cell r="DC545">
            <v>-5.3981962644602383E-4</v>
          </cell>
          <cell r="DD545">
            <v>-1.56430619652208E-3</v>
          </cell>
          <cell r="DE545">
            <v>-2.79613624153917E-3</v>
          </cell>
          <cell r="DF545">
            <v>3.3601648631202052E-3</v>
          </cell>
          <cell r="DG545">
            <v>8.4949978264884478E-3</v>
          </cell>
          <cell r="DH545">
            <v>1.3387382426307874E-2</v>
          </cell>
          <cell r="DI545">
            <v>1.5788773015330142E-2</v>
          </cell>
          <cell r="DJ545">
            <v>-3.3577892219078587E-2</v>
          </cell>
          <cell r="DK545">
            <v>-4.7385089580775065E-2</v>
          </cell>
          <cell r="DL545">
            <v>2.9990061672001488E-2</v>
          </cell>
          <cell r="DM545">
            <v>-1.5947677813942893E-2</v>
          </cell>
          <cell r="DN545">
            <v>2.2006700414373349E-2</v>
          </cell>
          <cell r="DO545">
            <v>3.1665628495140458E-2</v>
          </cell>
          <cell r="DP545">
            <v>-8.576762557080295E-3</v>
          </cell>
          <cell r="DQ545">
            <v>-1.5594255675310619E-2</v>
          </cell>
          <cell r="DR545">
            <v>5.6337090618621098E-2</v>
          </cell>
          <cell r="DS545">
            <v>5.1688624616221548E-2</v>
          </cell>
          <cell r="DT545">
            <v>5.419694830020988E-2</v>
          </cell>
          <cell r="DU545">
            <v>3.7359034229221003E-2</v>
          </cell>
        </row>
        <row r="546">
          <cell r="A546" t="str">
            <v>CE-EST-100</v>
          </cell>
          <cell r="B546" t="str">
            <v>CE</v>
          </cell>
          <cell r="C546" t="str">
            <v>EST</v>
          </cell>
          <cell r="D546">
            <v>100</v>
          </cell>
          <cell r="E546" t="str">
            <v>Valore della Produzione</v>
          </cell>
          <cell r="R546">
            <v>0</v>
          </cell>
          <cell r="S546">
            <v>0</v>
          </cell>
          <cell r="T546">
            <v>0</v>
          </cell>
          <cell r="U546">
            <v>0</v>
          </cell>
          <cell r="V546">
            <v>0</v>
          </cell>
          <cell r="W546">
            <v>0</v>
          </cell>
          <cell r="X546">
            <v>0</v>
          </cell>
          <cell r="Y546">
            <v>0</v>
          </cell>
          <cell r="Z546">
            <v>0</v>
          </cell>
          <cell r="AA546">
            <v>0</v>
          </cell>
          <cell r="AB546">
            <v>0</v>
          </cell>
          <cell r="AC546">
            <v>0</v>
          </cell>
          <cell r="AP546">
            <v>0</v>
          </cell>
          <cell r="AQ546">
            <v>0</v>
          </cell>
          <cell r="AR546">
            <v>0</v>
          </cell>
          <cell r="AS546">
            <v>0</v>
          </cell>
          <cell r="AT546">
            <v>0</v>
          </cell>
          <cell r="AU546">
            <v>0</v>
          </cell>
          <cell r="AV546">
            <v>0</v>
          </cell>
          <cell r="AW546">
            <v>0</v>
          </cell>
          <cell r="AX546">
            <v>0</v>
          </cell>
          <cell r="AY546">
            <v>0</v>
          </cell>
          <cell r="AZ546">
            <v>0</v>
          </cell>
          <cell r="BA546">
            <v>0</v>
          </cell>
          <cell r="BB546">
            <v>0</v>
          </cell>
          <cell r="BC546">
            <v>0</v>
          </cell>
          <cell r="BD546">
            <v>0</v>
          </cell>
          <cell r="BE546">
            <v>0</v>
          </cell>
          <cell r="BF546">
            <v>0</v>
          </cell>
          <cell r="BG546">
            <v>0</v>
          </cell>
          <cell r="BH546">
            <v>0</v>
          </cell>
          <cell r="BI546">
            <v>0</v>
          </cell>
          <cell r="BJ546">
            <v>0</v>
          </cell>
          <cell r="BK546">
            <v>0</v>
          </cell>
          <cell r="BL546">
            <v>0</v>
          </cell>
          <cell r="BM546">
            <v>0</v>
          </cell>
          <cell r="BN546">
            <v>0</v>
          </cell>
          <cell r="BO546">
            <v>0</v>
          </cell>
          <cell r="BP546">
            <v>0</v>
          </cell>
          <cell r="BQ546">
            <v>0</v>
          </cell>
          <cell r="BR546">
            <v>0</v>
          </cell>
          <cell r="BS546">
            <v>0</v>
          </cell>
          <cell r="BT546">
            <v>0</v>
          </cell>
          <cell r="BU546">
            <v>0</v>
          </cell>
          <cell r="BV546">
            <v>0</v>
          </cell>
          <cell r="BW546">
            <v>0</v>
          </cell>
          <cell r="BX546">
            <v>0</v>
          </cell>
          <cell r="BY546">
            <v>0</v>
          </cell>
          <cell r="BZ546">
            <v>0</v>
          </cell>
          <cell r="CA546">
            <v>0</v>
          </cell>
          <cell r="CB546">
            <v>0</v>
          </cell>
          <cell r="CC546">
            <v>0</v>
          </cell>
          <cell r="CL546">
            <v>0</v>
          </cell>
          <cell r="CM546">
            <v>0</v>
          </cell>
          <cell r="CN546">
            <v>0</v>
          </cell>
          <cell r="CO546">
            <v>0</v>
          </cell>
          <cell r="CP546">
            <v>0</v>
          </cell>
          <cell r="CQ546">
            <v>0</v>
          </cell>
          <cell r="CR546">
            <v>0</v>
          </cell>
          <cell r="CS546">
            <v>0</v>
          </cell>
          <cell r="CT546">
            <v>0</v>
          </cell>
          <cell r="CU546">
            <v>0</v>
          </cell>
          <cell r="CV546">
            <v>0</v>
          </cell>
          <cell r="CW546">
            <v>0</v>
          </cell>
          <cell r="CX546">
            <v>0</v>
          </cell>
          <cell r="CY546">
            <v>0</v>
          </cell>
          <cell r="CZ546">
            <v>0</v>
          </cell>
          <cell r="DA546">
            <v>0</v>
          </cell>
          <cell r="DB546">
            <v>0</v>
          </cell>
          <cell r="DC546">
            <v>0</v>
          </cell>
          <cell r="DD546">
            <v>0</v>
          </cell>
          <cell r="DE546">
            <v>0</v>
          </cell>
          <cell r="DF546">
            <v>0</v>
          </cell>
          <cell r="DG546">
            <v>0</v>
          </cell>
          <cell r="DH546">
            <v>0</v>
          </cell>
          <cell r="DI546">
            <v>0</v>
          </cell>
          <cell r="DJ546">
            <v>0</v>
          </cell>
          <cell r="DK546">
            <v>0</v>
          </cell>
          <cell r="DL546">
            <v>0</v>
          </cell>
          <cell r="DM546">
            <v>0</v>
          </cell>
          <cell r="DN546">
            <v>0</v>
          </cell>
          <cell r="DO546">
            <v>0</v>
          </cell>
          <cell r="DP546">
            <v>0</v>
          </cell>
          <cell r="DQ546">
            <v>0</v>
          </cell>
          <cell r="DR546">
            <v>0</v>
          </cell>
          <cell r="DS546">
            <v>0</v>
          </cell>
          <cell r="DT546">
            <v>0</v>
          </cell>
          <cell r="DU546">
            <v>0</v>
          </cell>
        </row>
        <row r="547">
          <cell r="A547" t="str">
            <v>CE-EST-110</v>
          </cell>
          <cell r="B547" t="str">
            <v>CE</v>
          </cell>
          <cell r="C547" t="str">
            <v>EST</v>
          </cell>
          <cell r="D547">
            <v>110</v>
          </cell>
          <cell r="E547" t="str">
            <v>Costi Diretti</v>
          </cell>
          <cell r="R547">
            <v>0</v>
          </cell>
          <cell r="S547">
            <v>0</v>
          </cell>
          <cell r="T547">
            <v>0</v>
          </cell>
          <cell r="U547">
            <v>0</v>
          </cell>
          <cell r="V547">
            <v>0</v>
          </cell>
          <cell r="W547">
            <v>0</v>
          </cell>
          <cell r="X547">
            <v>0</v>
          </cell>
          <cell r="Y547">
            <v>0</v>
          </cell>
          <cell r="Z547">
            <v>0</v>
          </cell>
          <cell r="AA547">
            <v>0</v>
          </cell>
          <cell r="AB547">
            <v>0</v>
          </cell>
          <cell r="AC547">
            <v>0</v>
          </cell>
          <cell r="AP547">
            <v>0</v>
          </cell>
          <cell r="AQ547">
            <v>0</v>
          </cell>
          <cell r="AR547">
            <v>0</v>
          </cell>
          <cell r="AS547">
            <v>0</v>
          </cell>
          <cell r="AT547">
            <v>0</v>
          </cell>
          <cell r="AU547">
            <v>0</v>
          </cell>
          <cell r="AV547">
            <v>0</v>
          </cell>
          <cell r="AW547">
            <v>0</v>
          </cell>
          <cell r="AX547">
            <v>0</v>
          </cell>
          <cell r="AY547">
            <v>0</v>
          </cell>
          <cell r="AZ547">
            <v>0</v>
          </cell>
          <cell r="BA547">
            <v>0</v>
          </cell>
          <cell r="BB547">
            <v>0</v>
          </cell>
          <cell r="BC547">
            <v>0</v>
          </cell>
          <cell r="BD547">
            <v>0</v>
          </cell>
          <cell r="BE547">
            <v>0</v>
          </cell>
          <cell r="BF547">
            <v>0</v>
          </cell>
          <cell r="BG547">
            <v>0</v>
          </cell>
          <cell r="BH547">
            <v>0</v>
          </cell>
          <cell r="BI547">
            <v>0</v>
          </cell>
          <cell r="BJ547">
            <v>0</v>
          </cell>
          <cell r="BK547">
            <v>0</v>
          </cell>
          <cell r="BL547">
            <v>0</v>
          </cell>
          <cell r="BM547">
            <v>0</v>
          </cell>
          <cell r="BN547">
            <v>0</v>
          </cell>
          <cell r="BO547">
            <v>0</v>
          </cell>
          <cell r="BP547">
            <v>0</v>
          </cell>
          <cell r="BQ547">
            <v>0</v>
          </cell>
          <cell r="BR547">
            <v>0</v>
          </cell>
          <cell r="BS547">
            <v>0</v>
          </cell>
          <cell r="BT547">
            <v>0</v>
          </cell>
          <cell r="BU547">
            <v>0</v>
          </cell>
          <cell r="BV547">
            <v>0</v>
          </cell>
          <cell r="BW547">
            <v>0</v>
          </cell>
          <cell r="BX547">
            <v>0</v>
          </cell>
          <cell r="BY547">
            <v>0</v>
          </cell>
          <cell r="BZ547">
            <v>0</v>
          </cell>
          <cell r="CA547">
            <v>0</v>
          </cell>
          <cell r="CB547">
            <v>0</v>
          </cell>
          <cell r="CC547">
            <v>0</v>
          </cell>
          <cell r="CL547">
            <v>0</v>
          </cell>
          <cell r="CM547">
            <v>0</v>
          </cell>
          <cell r="CN547">
            <v>0</v>
          </cell>
          <cell r="CO547">
            <v>0</v>
          </cell>
          <cell r="CP547">
            <v>0</v>
          </cell>
          <cell r="CQ547">
            <v>0</v>
          </cell>
          <cell r="CR547">
            <v>0</v>
          </cell>
          <cell r="CS547">
            <v>0</v>
          </cell>
          <cell r="CT547">
            <v>0</v>
          </cell>
          <cell r="CU547">
            <v>0</v>
          </cell>
          <cell r="CV547">
            <v>0</v>
          </cell>
          <cell r="CW547">
            <v>0</v>
          </cell>
          <cell r="CX547">
            <v>-5.9999999999999995E-4</v>
          </cell>
          <cell r="CY547">
            <v>-1.9499999999999999E-3</v>
          </cell>
          <cell r="CZ547">
            <v>-1.9499999999999999E-3</v>
          </cell>
          <cell r="DA547">
            <v>-1.9499999999999999E-3</v>
          </cell>
          <cell r="DB547">
            <v>-1.9499999999999999E-3</v>
          </cell>
          <cell r="DC547">
            <v>-1.9499999999999999E-3</v>
          </cell>
          <cell r="DD547">
            <v>-2.3E-3</v>
          </cell>
          <cell r="DE547">
            <v>-2.3E-3</v>
          </cell>
          <cell r="DF547">
            <v>-2.3E-3</v>
          </cell>
          <cell r="DG547">
            <v>-2.3E-3</v>
          </cell>
          <cell r="DH547">
            <v>-4.8000000000000004E-3</v>
          </cell>
          <cell r="DI547">
            <v>-1.26E-2</v>
          </cell>
          <cell r="DJ547">
            <v>-5.9999999999999995E-4</v>
          </cell>
          <cell r="DK547">
            <v>-1.3500000000000001E-3</v>
          </cell>
          <cell r="DL547">
            <v>0</v>
          </cell>
          <cell r="DM547">
            <v>0</v>
          </cell>
          <cell r="DN547">
            <v>0</v>
          </cell>
          <cell r="DO547">
            <v>0</v>
          </cell>
          <cell r="DP547">
            <v>-3.5000000000000005E-4</v>
          </cell>
          <cell r="DQ547">
            <v>0</v>
          </cell>
          <cell r="DR547">
            <v>0</v>
          </cell>
          <cell r="DS547">
            <v>0</v>
          </cell>
          <cell r="DT547">
            <v>-2.5000000000000005E-3</v>
          </cell>
          <cell r="DU547">
            <v>-7.7999999999999996E-3</v>
          </cell>
        </row>
        <row r="548">
          <cell r="A548" t="str">
            <v>CE-EST-120</v>
          </cell>
          <cell r="B548" t="str">
            <v>CE</v>
          </cell>
          <cell r="C548" t="str">
            <v>EST</v>
          </cell>
          <cell r="D548">
            <v>120</v>
          </cell>
          <cell r="E548" t="str">
            <v>Margine Diretto</v>
          </cell>
          <cell r="F548">
            <v>0</v>
          </cell>
          <cell r="G548">
            <v>0</v>
          </cell>
          <cell r="H548">
            <v>0</v>
          </cell>
          <cell r="I548">
            <v>0</v>
          </cell>
          <cell r="J548">
            <v>0</v>
          </cell>
          <cell r="K548">
            <v>0</v>
          </cell>
          <cell r="L548">
            <v>0</v>
          </cell>
          <cell r="M548">
            <v>0</v>
          </cell>
          <cell r="N548">
            <v>0</v>
          </cell>
          <cell r="O548">
            <v>0</v>
          </cell>
          <cell r="P548">
            <v>0</v>
          </cell>
          <cell r="Q548">
            <v>0</v>
          </cell>
          <cell r="R548">
            <v>0</v>
          </cell>
          <cell r="S548">
            <v>0</v>
          </cell>
          <cell r="T548">
            <v>0</v>
          </cell>
          <cell r="U548">
            <v>0</v>
          </cell>
          <cell r="V548">
            <v>0</v>
          </cell>
          <cell r="W548">
            <v>0</v>
          </cell>
          <cell r="X548">
            <v>0</v>
          </cell>
          <cell r="Y548">
            <v>0</v>
          </cell>
          <cell r="Z548">
            <v>0</v>
          </cell>
          <cell r="AA548">
            <v>0</v>
          </cell>
          <cell r="AB548">
            <v>0</v>
          </cell>
          <cell r="AC548">
            <v>0</v>
          </cell>
          <cell r="AD548">
            <v>0</v>
          </cell>
          <cell r="AE548">
            <v>0</v>
          </cell>
          <cell r="AF548">
            <v>0</v>
          </cell>
          <cell r="AG548">
            <v>0</v>
          </cell>
          <cell r="AH548">
            <v>0</v>
          </cell>
          <cell r="AI548">
            <v>0</v>
          </cell>
          <cell r="AJ548">
            <v>0</v>
          </cell>
          <cell r="AK548">
            <v>0</v>
          </cell>
          <cell r="AL548">
            <v>0</v>
          </cell>
          <cell r="AM548">
            <v>0</v>
          </cell>
          <cell r="AN548">
            <v>0</v>
          </cell>
          <cell r="AO548">
            <v>0</v>
          </cell>
          <cell r="AP548">
            <v>0</v>
          </cell>
          <cell r="AQ548">
            <v>0</v>
          </cell>
          <cell r="AR548">
            <v>0</v>
          </cell>
          <cell r="AS548">
            <v>0</v>
          </cell>
          <cell r="AT548">
            <v>0</v>
          </cell>
          <cell r="AU548">
            <v>0</v>
          </cell>
          <cell r="AV548">
            <v>0</v>
          </cell>
          <cell r="AW548">
            <v>0</v>
          </cell>
          <cell r="AX548">
            <v>0</v>
          </cell>
          <cell r="AY548">
            <v>0</v>
          </cell>
          <cell r="AZ548">
            <v>0</v>
          </cell>
          <cell r="BA548">
            <v>0</v>
          </cell>
          <cell r="BB548">
            <v>0</v>
          </cell>
          <cell r="BC548">
            <v>0</v>
          </cell>
          <cell r="BD548">
            <v>0</v>
          </cell>
          <cell r="BE548">
            <v>0</v>
          </cell>
          <cell r="BF548">
            <v>0</v>
          </cell>
          <cell r="BG548">
            <v>0</v>
          </cell>
          <cell r="BH548">
            <v>0</v>
          </cell>
          <cell r="BI548">
            <v>0</v>
          </cell>
          <cell r="BJ548">
            <v>0</v>
          </cell>
          <cell r="BK548">
            <v>0</v>
          </cell>
          <cell r="BL548">
            <v>0</v>
          </cell>
          <cell r="BM548">
            <v>0</v>
          </cell>
          <cell r="BN548">
            <v>0</v>
          </cell>
          <cell r="BO548">
            <v>0</v>
          </cell>
          <cell r="BP548">
            <v>0</v>
          </cell>
          <cell r="BQ548">
            <v>0</v>
          </cell>
          <cell r="BR548">
            <v>0</v>
          </cell>
          <cell r="BS548">
            <v>0</v>
          </cell>
          <cell r="BT548">
            <v>0</v>
          </cell>
          <cell r="BU548">
            <v>0</v>
          </cell>
          <cell r="BV548">
            <v>0</v>
          </cell>
          <cell r="BW548">
            <v>0</v>
          </cell>
          <cell r="BX548">
            <v>0</v>
          </cell>
          <cell r="BY548">
            <v>0</v>
          </cell>
          <cell r="BZ548">
            <v>0</v>
          </cell>
          <cell r="CA548">
            <v>0</v>
          </cell>
          <cell r="CB548">
            <v>0</v>
          </cell>
          <cell r="CC548">
            <v>0</v>
          </cell>
          <cell r="CD548">
            <v>0</v>
          </cell>
          <cell r="CE548">
            <v>0</v>
          </cell>
          <cell r="CF548">
            <v>0</v>
          </cell>
          <cell r="CG548">
            <v>0</v>
          </cell>
          <cell r="CH548">
            <v>0</v>
          </cell>
          <cell r="CI548">
            <v>0</v>
          </cell>
          <cell r="CJ548">
            <v>0</v>
          </cell>
          <cell r="CK548">
            <v>0</v>
          </cell>
          <cell r="CL548">
            <v>0</v>
          </cell>
          <cell r="CM548">
            <v>0</v>
          </cell>
          <cell r="CN548">
            <v>0</v>
          </cell>
          <cell r="CO548">
            <v>0</v>
          </cell>
          <cell r="CP548">
            <v>0</v>
          </cell>
          <cell r="CQ548">
            <v>0</v>
          </cell>
          <cell r="CR548">
            <v>0</v>
          </cell>
          <cell r="CS548">
            <v>0</v>
          </cell>
          <cell r="CT548">
            <v>0</v>
          </cell>
          <cell r="CU548">
            <v>0</v>
          </cell>
          <cell r="CV548">
            <v>0</v>
          </cell>
          <cell r="CW548">
            <v>0</v>
          </cell>
          <cell r="CX548">
            <v>-5.9999999999999995E-4</v>
          </cell>
          <cell r="CY548">
            <v>-1.9499999999999999E-3</v>
          </cell>
          <cell r="CZ548">
            <v>-1.9499999999999999E-3</v>
          </cell>
          <cell r="DA548">
            <v>-1.9499999999999999E-3</v>
          </cell>
          <cell r="DB548">
            <v>-1.9499999999999999E-3</v>
          </cell>
          <cell r="DC548">
            <v>-1.9499999999999999E-3</v>
          </cell>
          <cell r="DD548">
            <v>-2.3E-3</v>
          </cell>
          <cell r="DE548">
            <v>-2.3E-3</v>
          </cell>
          <cell r="DF548">
            <v>-2.3E-3</v>
          </cell>
          <cell r="DG548">
            <v>-2.3E-3</v>
          </cell>
          <cell r="DH548">
            <v>-4.8000000000000004E-3</v>
          </cell>
          <cell r="DI548">
            <v>-1.26E-2</v>
          </cell>
          <cell r="DJ548">
            <v>-5.9999999999999995E-4</v>
          </cell>
          <cell r="DK548">
            <v>-1.3500000000000001E-3</v>
          </cell>
          <cell r="DL548">
            <v>0</v>
          </cell>
          <cell r="DM548">
            <v>0</v>
          </cell>
          <cell r="DN548">
            <v>0</v>
          </cell>
          <cell r="DO548">
            <v>0</v>
          </cell>
          <cell r="DP548">
            <v>-3.5000000000000005E-4</v>
          </cell>
          <cell r="DQ548">
            <v>0</v>
          </cell>
          <cell r="DR548">
            <v>0</v>
          </cell>
          <cell r="DS548">
            <v>0</v>
          </cell>
          <cell r="DT548">
            <v>-2.5000000000000005E-3</v>
          </cell>
          <cell r="DU548">
            <v>-7.7999999999999996E-3</v>
          </cell>
        </row>
        <row r="549">
          <cell r="A549" t="str">
            <v>CE-EST-130</v>
          </cell>
          <cell r="B549" t="str">
            <v>CE</v>
          </cell>
          <cell r="C549" t="str">
            <v>EST</v>
          </cell>
          <cell r="D549">
            <v>130</v>
          </cell>
          <cell r="E549" t="str">
            <v>MD %</v>
          </cell>
          <cell r="F549" t="e">
            <v>#DIV/0!</v>
          </cell>
          <cell r="G549" t="e">
            <v>#DIV/0!</v>
          </cell>
          <cell r="H549" t="e">
            <v>#DIV/0!</v>
          </cell>
          <cell r="I549" t="e">
            <v>#DIV/0!</v>
          </cell>
          <cell r="J549" t="e">
            <v>#DIV/0!</v>
          </cell>
          <cell r="K549" t="e">
            <v>#DIV/0!</v>
          </cell>
          <cell r="L549" t="e">
            <v>#DIV/0!</v>
          </cell>
          <cell r="M549" t="e">
            <v>#DIV/0!</v>
          </cell>
          <cell r="N549" t="e">
            <v>#DIV/0!</v>
          </cell>
          <cell r="O549" t="e">
            <v>#DIV/0!</v>
          </cell>
          <cell r="P549" t="e">
            <v>#DIV/0!</v>
          </cell>
          <cell r="Q549" t="e">
            <v>#DIV/0!</v>
          </cell>
          <cell r="R549" t="e">
            <v>#DIV/0!</v>
          </cell>
          <cell r="S549" t="e">
            <v>#DIV/0!</v>
          </cell>
          <cell r="T549" t="e">
            <v>#DIV/0!</v>
          </cell>
          <cell r="U549" t="e">
            <v>#DIV/0!</v>
          </cell>
          <cell r="V549" t="e">
            <v>#DIV/0!</v>
          </cell>
          <cell r="W549" t="e">
            <v>#DIV/0!</v>
          </cell>
          <cell r="X549" t="e">
            <v>#DIV/0!</v>
          </cell>
          <cell r="Y549" t="e">
            <v>#DIV/0!</v>
          </cell>
          <cell r="Z549" t="e">
            <v>#DIV/0!</v>
          </cell>
          <cell r="AA549" t="e">
            <v>#DIV/0!</v>
          </cell>
          <cell r="AB549" t="e">
            <v>#DIV/0!</v>
          </cell>
          <cell r="AC549" t="e">
            <v>#DIV/0!</v>
          </cell>
          <cell r="AD549" t="e">
            <v>#DIV/0!</v>
          </cell>
          <cell r="AE549" t="e">
            <v>#DIV/0!</v>
          </cell>
          <cell r="AF549" t="e">
            <v>#DIV/0!</v>
          </cell>
          <cell r="AG549" t="e">
            <v>#DIV/0!</v>
          </cell>
          <cell r="AH549" t="e">
            <v>#DIV/0!</v>
          </cell>
          <cell r="AI549" t="e">
            <v>#DIV/0!</v>
          </cell>
          <cell r="AJ549" t="e">
            <v>#DIV/0!</v>
          </cell>
          <cell r="AK549" t="e">
            <v>#DIV/0!</v>
          </cell>
          <cell r="AL549" t="e">
            <v>#DIV/0!</v>
          </cell>
          <cell r="AM549" t="e">
            <v>#DIV/0!</v>
          </cell>
          <cell r="AN549" t="e">
            <v>#DIV/0!</v>
          </cell>
          <cell r="AO549" t="e">
            <v>#DIV/0!</v>
          </cell>
          <cell r="AP549" t="e">
            <v>#DIV/0!</v>
          </cell>
          <cell r="AQ549" t="e">
            <v>#DIV/0!</v>
          </cell>
          <cell r="AR549" t="e">
            <v>#DIV/0!</v>
          </cell>
          <cell r="AS549" t="e">
            <v>#DIV/0!</v>
          </cell>
          <cell r="AT549" t="e">
            <v>#DIV/0!</v>
          </cell>
          <cell r="AU549" t="e">
            <v>#DIV/0!</v>
          </cell>
          <cell r="AV549" t="e">
            <v>#DIV/0!</v>
          </cell>
          <cell r="AW549" t="e">
            <v>#DIV/0!</v>
          </cell>
          <cell r="AX549" t="e">
            <v>#DIV/0!</v>
          </cell>
          <cell r="AY549" t="e">
            <v>#DIV/0!</v>
          </cell>
          <cell r="AZ549" t="e">
            <v>#DIV/0!</v>
          </cell>
          <cell r="BA549" t="e">
            <v>#DIV/0!</v>
          </cell>
          <cell r="BB549" t="e">
            <v>#DIV/0!</v>
          </cell>
          <cell r="BC549" t="e">
            <v>#DIV/0!</v>
          </cell>
          <cell r="BD549" t="e">
            <v>#DIV/0!</v>
          </cell>
          <cell r="BE549" t="e">
            <v>#DIV/0!</v>
          </cell>
          <cell r="BF549" t="e">
            <v>#DIV/0!</v>
          </cell>
          <cell r="BG549" t="e">
            <v>#DIV/0!</v>
          </cell>
          <cell r="BH549" t="e">
            <v>#DIV/0!</v>
          </cell>
          <cell r="BI549" t="e">
            <v>#DIV/0!</v>
          </cell>
          <cell r="BJ549" t="e">
            <v>#DIV/0!</v>
          </cell>
          <cell r="BK549" t="e">
            <v>#DIV/0!</v>
          </cell>
          <cell r="BL549" t="e">
            <v>#DIV/0!</v>
          </cell>
          <cell r="BM549" t="e">
            <v>#DIV/0!</v>
          </cell>
          <cell r="BN549" t="e">
            <v>#DIV/0!</v>
          </cell>
          <cell r="BO549" t="e">
            <v>#DIV/0!</v>
          </cell>
          <cell r="BP549" t="e">
            <v>#DIV/0!</v>
          </cell>
          <cell r="BQ549" t="e">
            <v>#DIV/0!</v>
          </cell>
          <cell r="BR549" t="e">
            <v>#DIV/0!</v>
          </cell>
          <cell r="BS549" t="e">
            <v>#DIV/0!</v>
          </cell>
          <cell r="BT549" t="e">
            <v>#DIV/0!</v>
          </cell>
          <cell r="BU549" t="e">
            <v>#DIV/0!</v>
          </cell>
          <cell r="BV549" t="e">
            <v>#DIV/0!</v>
          </cell>
          <cell r="BW549" t="e">
            <v>#DIV/0!</v>
          </cell>
          <cell r="BX549" t="e">
            <v>#DIV/0!</v>
          </cell>
          <cell r="BY549" t="e">
            <v>#DIV/0!</v>
          </cell>
          <cell r="BZ549" t="e">
            <v>#DIV/0!</v>
          </cell>
          <cell r="CA549" t="e">
            <v>#DIV/0!</v>
          </cell>
          <cell r="CB549" t="e">
            <v>#DIV/0!</v>
          </cell>
          <cell r="CC549" t="e">
            <v>#DIV/0!</v>
          </cell>
          <cell r="CD549" t="e">
            <v>#DIV/0!</v>
          </cell>
          <cell r="CE549" t="e">
            <v>#DIV/0!</v>
          </cell>
          <cell r="CF549" t="e">
            <v>#DIV/0!</v>
          </cell>
          <cell r="CG549" t="e">
            <v>#DIV/0!</v>
          </cell>
          <cell r="CH549" t="e">
            <v>#DIV/0!</v>
          </cell>
          <cell r="CI549" t="e">
            <v>#DIV/0!</v>
          </cell>
          <cell r="CJ549" t="e">
            <v>#DIV/0!</v>
          </cell>
          <cell r="CK549" t="e">
            <v>#DIV/0!</v>
          </cell>
          <cell r="CL549" t="e">
            <v>#DIV/0!</v>
          </cell>
          <cell r="CM549" t="e">
            <v>#DIV/0!</v>
          </cell>
          <cell r="CN549" t="e">
            <v>#DIV/0!</v>
          </cell>
          <cell r="CO549" t="e">
            <v>#DIV/0!</v>
          </cell>
          <cell r="CP549" t="e">
            <v>#DIV/0!</v>
          </cell>
          <cell r="CQ549" t="e">
            <v>#DIV/0!</v>
          </cell>
          <cell r="CR549" t="e">
            <v>#DIV/0!</v>
          </cell>
          <cell r="CS549" t="e">
            <v>#DIV/0!</v>
          </cell>
          <cell r="CT549" t="e">
            <v>#DIV/0!</v>
          </cell>
          <cell r="CU549" t="e">
            <v>#DIV/0!</v>
          </cell>
          <cell r="CV549" t="e">
            <v>#DIV/0!</v>
          </cell>
          <cell r="CW549" t="e">
            <v>#DIV/0!</v>
          </cell>
          <cell r="CX549" t="e">
            <v>#DIV/0!</v>
          </cell>
          <cell r="CY549" t="e">
            <v>#DIV/0!</v>
          </cell>
          <cell r="CZ549" t="e">
            <v>#DIV/0!</v>
          </cell>
          <cell r="DA549" t="e">
            <v>#DIV/0!</v>
          </cell>
          <cell r="DB549" t="e">
            <v>#DIV/0!</v>
          </cell>
          <cell r="DC549" t="e">
            <v>#DIV/0!</v>
          </cell>
          <cell r="DD549" t="e">
            <v>#DIV/0!</v>
          </cell>
          <cell r="DE549" t="e">
            <v>#DIV/0!</v>
          </cell>
          <cell r="DF549" t="e">
            <v>#DIV/0!</v>
          </cell>
          <cell r="DG549" t="e">
            <v>#DIV/0!</v>
          </cell>
          <cell r="DH549" t="e">
            <v>#DIV/0!</v>
          </cell>
          <cell r="DI549" t="e">
            <v>#DIV/0!</v>
          </cell>
          <cell r="DJ549" t="e">
            <v>#DIV/0!</v>
          </cell>
          <cell r="DK549" t="e">
            <v>#DIV/0!</v>
          </cell>
          <cell r="DL549" t="e">
            <v>#DIV/0!</v>
          </cell>
          <cell r="DM549" t="e">
            <v>#DIV/0!</v>
          </cell>
          <cell r="DN549" t="e">
            <v>#DIV/0!</v>
          </cell>
          <cell r="DO549" t="e">
            <v>#DIV/0!</v>
          </cell>
          <cell r="DP549" t="e">
            <v>#DIV/0!</v>
          </cell>
          <cell r="DQ549" t="e">
            <v>#DIV/0!</v>
          </cell>
          <cell r="DR549" t="e">
            <v>#DIV/0!</v>
          </cell>
          <cell r="DS549" t="e">
            <v>#DIV/0!</v>
          </cell>
          <cell r="DT549" t="e">
            <v>#DIV/0!</v>
          </cell>
          <cell r="DU549" t="e">
            <v>#DIV/0!</v>
          </cell>
        </row>
        <row r="550">
          <cell r="A550" t="str">
            <v>CE-EST-140</v>
          </cell>
          <cell r="B550" t="str">
            <v>CE</v>
          </cell>
          <cell r="C550" t="str">
            <v>EST</v>
          </cell>
          <cell r="D550">
            <v>140</v>
          </cell>
          <cell r="E550" t="str">
            <v>Fondi rettificativi dell'attivo</v>
          </cell>
          <cell r="R550">
            <v>0</v>
          </cell>
          <cell r="S550">
            <v>0</v>
          </cell>
          <cell r="T550">
            <v>0</v>
          </cell>
          <cell r="U550">
            <v>0</v>
          </cell>
          <cell r="V550">
            <v>0</v>
          </cell>
          <cell r="W550">
            <v>0</v>
          </cell>
          <cell r="X550">
            <v>0</v>
          </cell>
          <cell r="Y550">
            <v>0</v>
          </cell>
          <cell r="Z550">
            <v>0</v>
          </cell>
          <cell r="AA550">
            <v>0</v>
          </cell>
          <cell r="AB550">
            <v>0</v>
          </cell>
          <cell r="AC550">
            <v>0</v>
          </cell>
          <cell r="AP550">
            <v>0</v>
          </cell>
          <cell r="AQ550">
            <v>0</v>
          </cell>
          <cell r="AR550">
            <v>0</v>
          </cell>
          <cell r="AS550">
            <v>0</v>
          </cell>
          <cell r="AT550">
            <v>0</v>
          </cell>
          <cell r="AU550">
            <v>0</v>
          </cell>
          <cell r="AV550">
            <v>0</v>
          </cell>
          <cell r="AW550">
            <v>0</v>
          </cell>
          <cell r="AX550">
            <v>0</v>
          </cell>
          <cell r="AY550">
            <v>0</v>
          </cell>
          <cell r="AZ550">
            <v>0</v>
          </cell>
          <cell r="BA550">
            <v>0</v>
          </cell>
          <cell r="BB550">
            <v>0</v>
          </cell>
          <cell r="BC550">
            <v>0</v>
          </cell>
          <cell r="BD550">
            <v>0</v>
          </cell>
          <cell r="BE550">
            <v>0</v>
          </cell>
          <cell r="BF550">
            <v>0</v>
          </cell>
          <cell r="BG550">
            <v>0</v>
          </cell>
          <cell r="BH550">
            <v>0</v>
          </cell>
          <cell r="BI550">
            <v>0</v>
          </cell>
          <cell r="BJ550">
            <v>0</v>
          </cell>
          <cell r="BK550">
            <v>0</v>
          </cell>
          <cell r="BL550">
            <v>0</v>
          </cell>
          <cell r="BM550">
            <v>0</v>
          </cell>
          <cell r="BN550">
            <v>0</v>
          </cell>
          <cell r="BO550">
            <v>0</v>
          </cell>
          <cell r="BP550">
            <v>0</v>
          </cell>
          <cell r="BQ550">
            <v>0</v>
          </cell>
          <cell r="BR550">
            <v>0</v>
          </cell>
          <cell r="BS550">
            <v>0</v>
          </cell>
          <cell r="BT550">
            <v>0</v>
          </cell>
          <cell r="BU550">
            <v>0</v>
          </cell>
          <cell r="BV550">
            <v>0</v>
          </cell>
          <cell r="BW550">
            <v>0</v>
          </cell>
          <cell r="BX550">
            <v>0</v>
          </cell>
          <cell r="BY550">
            <v>0</v>
          </cell>
          <cell r="BZ550">
            <v>0</v>
          </cell>
          <cell r="CA550">
            <v>0</v>
          </cell>
          <cell r="CB550">
            <v>0</v>
          </cell>
          <cell r="CC550">
            <v>0</v>
          </cell>
          <cell r="CL550">
            <v>0</v>
          </cell>
          <cell r="CM550">
            <v>0</v>
          </cell>
          <cell r="CN550">
            <v>0</v>
          </cell>
          <cell r="CO550">
            <v>0</v>
          </cell>
          <cell r="CP550">
            <v>0</v>
          </cell>
          <cell r="CQ550">
            <v>0</v>
          </cell>
          <cell r="CR550">
            <v>0</v>
          </cell>
          <cell r="CS550">
            <v>0</v>
          </cell>
          <cell r="CT550">
            <v>0</v>
          </cell>
          <cell r="CU550">
            <v>0</v>
          </cell>
          <cell r="CV550">
            <v>0</v>
          </cell>
          <cell r="CW550">
            <v>0</v>
          </cell>
          <cell r="CX550">
            <v>0</v>
          </cell>
          <cell r="CY550">
            <v>0</v>
          </cell>
          <cell r="CZ550">
            <v>0</v>
          </cell>
          <cell r="DA550">
            <v>0</v>
          </cell>
          <cell r="DB550">
            <v>0</v>
          </cell>
          <cell r="DC550">
            <v>0</v>
          </cell>
          <cell r="DD550">
            <v>0</v>
          </cell>
          <cell r="DE550">
            <v>0</v>
          </cell>
          <cell r="DF550">
            <v>0</v>
          </cell>
          <cell r="DG550">
            <v>0</v>
          </cell>
          <cell r="DH550">
            <v>0</v>
          </cell>
          <cell r="DI550">
            <v>0</v>
          </cell>
          <cell r="DJ550">
            <v>0</v>
          </cell>
          <cell r="DK550">
            <v>0</v>
          </cell>
          <cell r="DL550">
            <v>0</v>
          </cell>
          <cell r="DM550">
            <v>0</v>
          </cell>
          <cell r="DN550">
            <v>0</v>
          </cell>
          <cell r="DO550">
            <v>0</v>
          </cell>
          <cell r="DP550">
            <v>0</v>
          </cell>
          <cell r="DQ550">
            <v>0</v>
          </cell>
          <cell r="DR550">
            <v>0</v>
          </cell>
          <cell r="DS550">
            <v>0</v>
          </cell>
          <cell r="DT550">
            <v>0</v>
          </cell>
          <cell r="DU550">
            <v>0</v>
          </cell>
        </row>
        <row r="551">
          <cell r="A551" t="str">
            <v>CE-EST-150</v>
          </cell>
          <cell r="B551" t="str">
            <v>CE</v>
          </cell>
          <cell r="C551" t="str">
            <v>EST</v>
          </cell>
          <cell r="D551">
            <v>150</v>
          </cell>
          <cell r="E551" t="str">
            <v>Altri Fondi</v>
          </cell>
          <cell r="R551">
            <v>0</v>
          </cell>
          <cell r="S551">
            <v>0</v>
          </cell>
          <cell r="T551">
            <v>0</v>
          </cell>
          <cell r="U551">
            <v>0</v>
          </cell>
          <cell r="V551">
            <v>0</v>
          </cell>
          <cell r="W551">
            <v>0</v>
          </cell>
          <cell r="X551">
            <v>0</v>
          </cell>
          <cell r="Y551">
            <v>0</v>
          </cell>
          <cell r="Z551">
            <v>0</v>
          </cell>
          <cell r="AA551">
            <v>0</v>
          </cell>
          <cell r="AB551">
            <v>0</v>
          </cell>
          <cell r="AC551">
            <v>0</v>
          </cell>
          <cell r="AP551">
            <v>0</v>
          </cell>
          <cell r="AQ551">
            <v>0</v>
          </cell>
          <cell r="AR551">
            <v>0</v>
          </cell>
          <cell r="AS551">
            <v>0</v>
          </cell>
          <cell r="AT551">
            <v>0</v>
          </cell>
          <cell r="AU551">
            <v>0</v>
          </cell>
          <cell r="AV551">
            <v>0</v>
          </cell>
          <cell r="AW551">
            <v>0</v>
          </cell>
          <cell r="AX551">
            <v>0</v>
          </cell>
          <cell r="AY551">
            <v>0</v>
          </cell>
          <cell r="AZ551">
            <v>0</v>
          </cell>
          <cell r="BA551">
            <v>0</v>
          </cell>
          <cell r="BB551">
            <v>0</v>
          </cell>
          <cell r="BC551">
            <v>0</v>
          </cell>
          <cell r="BD551">
            <v>0</v>
          </cell>
          <cell r="BE551">
            <v>0</v>
          </cell>
          <cell r="BF551">
            <v>0</v>
          </cell>
          <cell r="BG551">
            <v>0</v>
          </cell>
          <cell r="BH551">
            <v>0</v>
          </cell>
          <cell r="BI551">
            <v>0</v>
          </cell>
          <cell r="BJ551">
            <v>0</v>
          </cell>
          <cell r="BK551">
            <v>0</v>
          </cell>
          <cell r="BL551">
            <v>0</v>
          </cell>
          <cell r="BM551">
            <v>0</v>
          </cell>
          <cell r="BN551">
            <v>0</v>
          </cell>
          <cell r="BO551">
            <v>0</v>
          </cell>
          <cell r="BP551">
            <v>0</v>
          </cell>
          <cell r="BQ551">
            <v>0</v>
          </cell>
          <cell r="BR551">
            <v>0</v>
          </cell>
          <cell r="BS551">
            <v>0</v>
          </cell>
          <cell r="BT551">
            <v>0</v>
          </cell>
          <cell r="BU551">
            <v>0</v>
          </cell>
          <cell r="BV551">
            <v>0</v>
          </cell>
          <cell r="BW551">
            <v>0</v>
          </cell>
          <cell r="BX551">
            <v>0</v>
          </cell>
          <cell r="BY551">
            <v>0</v>
          </cell>
          <cell r="BZ551">
            <v>0</v>
          </cell>
          <cell r="CA551">
            <v>0</v>
          </cell>
          <cell r="CB551">
            <v>0</v>
          </cell>
          <cell r="CC551">
            <v>0</v>
          </cell>
          <cell r="CL551">
            <v>0</v>
          </cell>
          <cell r="CM551">
            <v>0</v>
          </cell>
          <cell r="CN551">
            <v>0</v>
          </cell>
          <cell r="CO551">
            <v>0</v>
          </cell>
          <cell r="CP551">
            <v>0</v>
          </cell>
          <cell r="CQ551">
            <v>0</v>
          </cell>
          <cell r="CR551">
            <v>0</v>
          </cell>
          <cell r="CS551">
            <v>0</v>
          </cell>
          <cell r="CT551">
            <v>0</v>
          </cell>
          <cell r="CU551">
            <v>0</v>
          </cell>
          <cell r="CV551">
            <v>0</v>
          </cell>
          <cell r="CW551">
            <v>0</v>
          </cell>
          <cell r="CX551">
            <v>0</v>
          </cell>
          <cell r="CY551">
            <v>1.5E-3</v>
          </cell>
          <cell r="CZ551">
            <v>1.5E-3</v>
          </cell>
          <cell r="DA551">
            <v>1.5E-3</v>
          </cell>
          <cell r="DB551">
            <v>1.5E-3</v>
          </cell>
          <cell r="DC551">
            <v>1.5E-3</v>
          </cell>
          <cell r="DD551">
            <v>1.8500000000000001E-3</v>
          </cell>
          <cell r="DE551">
            <v>1.8500000000000001E-3</v>
          </cell>
          <cell r="DF551">
            <v>1.8500000000000001E-3</v>
          </cell>
          <cell r="DG551">
            <v>1.8500000000000001E-3</v>
          </cell>
          <cell r="DH551">
            <v>1.8500000000000001E-3</v>
          </cell>
          <cell r="DI551">
            <v>5.0500000000000007E-3</v>
          </cell>
          <cell r="DJ551">
            <v>0</v>
          </cell>
          <cell r="DK551">
            <v>1.5E-3</v>
          </cell>
          <cell r="DL551">
            <v>0</v>
          </cell>
          <cell r="DM551">
            <v>0</v>
          </cell>
          <cell r="DN551">
            <v>0</v>
          </cell>
          <cell r="DO551">
            <v>0</v>
          </cell>
          <cell r="DP551">
            <v>3.5000000000000005E-4</v>
          </cell>
          <cell r="DQ551">
            <v>0</v>
          </cell>
          <cell r="DR551">
            <v>0</v>
          </cell>
          <cell r="DS551">
            <v>0</v>
          </cell>
          <cell r="DT551">
            <v>0</v>
          </cell>
          <cell r="DU551">
            <v>3.2000000000000006E-3</v>
          </cell>
        </row>
        <row r="552">
          <cell r="A552" t="str">
            <v>CE-EST-160</v>
          </cell>
          <cell r="B552" t="str">
            <v>CE</v>
          </cell>
          <cell r="C552" t="str">
            <v>EST</v>
          </cell>
          <cell r="D552">
            <v>160</v>
          </cell>
          <cell r="E552" t="str">
            <v>(Acc)/Utilizzo Fondo Rischi</v>
          </cell>
          <cell r="F552">
            <v>0</v>
          </cell>
          <cell r="G552">
            <v>0</v>
          </cell>
          <cell r="H552">
            <v>0</v>
          </cell>
          <cell r="I552">
            <v>0</v>
          </cell>
          <cell r="J552">
            <v>0</v>
          </cell>
          <cell r="K552">
            <v>0</v>
          </cell>
          <cell r="L552">
            <v>0</v>
          </cell>
          <cell r="M552">
            <v>0</v>
          </cell>
          <cell r="N552">
            <v>0</v>
          </cell>
          <cell r="O552">
            <v>0</v>
          </cell>
          <cell r="P552">
            <v>0</v>
          </cell>
          <cell r="Q552">
            <v>0</v>
          </cell>
          <cell r="R552">
            <v>0</v>
          </cell>
          <cell r="S552">
            <v>0</v>
          </cell>
          <cell r="T552">
            <v>0</v>
          </cell>
          <cell r="U552">
            <v>0</v>
          </cell>
          <cell r="V552">
            <v>0</v>
          </cell>
          <cell r="W552">
            <v>0</v>
          </cell>
          <cell r="X552">
            <v>0</v>
          </cell>
          <cell r="Y552">
            <v>0</v>
          </cell>
          <cell r="Z552">
            <v>0</v>
          </cell>
          <cell r="AA552">
            <v>0</v>
          </cell>
          <cell r="AB552">
            <v>0</v>
          </cell>
          <cell r="AC552">
            <v>0</v>
          </cell>
          <cell r="AD552">
            <v>0</v>
          </cell>
          <cell r="AE552">
            <v>0</v>
          </cell>
          <cell r="AF552">
            <v>0</v>
          </cell>
          <cell r="AG552">
            <v>0</v>
          </cell>
          <cell r="AH552">
            <v>0</v>
          </cell>
          <cell r="AI552">
            <v>0</v>
          </cell>
          <cell r="AJ552">
            <v>0</v>
          </cell>
          <cell r="AK552">
            <v>0</v>
          </cell>
          <cell r="AL552">
            <v>0</v>
          </cell>
          <cell r="AM552">
            <v>0</v>
          </cell>
          <cell r="AN552">
            <v>0</v>
          </cell>
          <cell r="AO552">
            <v>0</v>
          </cell>
          <cell r="AP552">
            <v>0</v>
          </cell>
          <cell r="AQ552">
            <v>0</v>
          </cell>
          <cell r="AR552">
            <v>0</v>
          </cell>
          <cell r="AS552">
            <v>0</v>
          </cell>
          <cell r="AT552">
            <v>0</v>
          </cell>
          <cell r="AU552">
            <v>0</v>
          </cell>
          <cell r="AV552">
            <v>0</v>
          </cell>
          <cell r="AW552">
            <v>0</v>
          </cell>
          <cell r="AX552">
            <v>0</v>
          </cell>
          <cell r="AY552">
            <v>0</v>
          </cell>
          <cell r="AZ552">
            <v>0</v>
          </cell>
          <cell r="BA552">
            <v>0</v>
          </cell>
          <cell r="BB552">
            <v>0</v>
          </cell>
          <cell r="BC552">
            <v>0</v>
          </cell>
          <cell r="BD552">
            <v>0</v>
          </cell>
          <cell r="BE552">
            <v>0</v>
          </cell>
          <cell r="BF552">
            <v>0</v>
          </cell>
          <cell r="BG552">
            <v>0</v>
          </cell>
          <cell r="BH552">
            <v>0</v>
          </cell>
          <cell r="BI552">
            <v>0</v>
          </cell>
          <cell r="BJ552">
            <v>0</v>
          </cell>
          <cell r="BK552">
            <v>0</v>
          </cell>
          <cell r="BL552">
            <v>0</v>
          </cell>
          <cell r="BM552">
            <v>0</v>
          </cell>
          <cell r="BN552">
            <v>0</v>
          </cell>
          <cell r="BO552">
            <v>0</v>
          </cell>
          <cell r="BP552">
            <v>0</v>
          </cell>
          <cell r="BQ552">
            <v>0</v>
          </cell>
          <cell r="BR552">
            <v>0</v>
          </cell>
          <cell r="BS552">
            <v>0</v>
          </cell>
          <cell r="BT552">
            <v>0</v>
          </cell>
          <cell r="BU552">
            <v>0</v>
          </cell>
          <cell r="BV552">
            <v>0</v>
          </cell>
          <cell r="BW552">
            <v>0</v>
          </cell>
          <cell r="BX552">
            <v>0</v>
          </cell>
          <cell r="BY552">
            <v>0</v>
          </cell>
          <cell r="BZ552">
            <v>0</v>
          </cell>
          <cell r="CA552">
            <v>0</v>
          </cell>
          <cell r="CB552">
            <v>0</v>
          </cell>
          <cell r="CC552">
            <v>0</v>
          </cell>
          <cell r="CD552">
            <v>0</v>
          </cell>
          <cell r="CE552">
            <v>0</v>
          </cell>
          <cell r="CF552">
            <v>0</v>
          </cell>
          <cell r="CG552">
            <v>0</v>
          </cell>
          <cell r="CH552">
            <v>0</v>
          </cell>
          <cell r="CI552">
            <v>0</v>
          </cell>
          <cell r="CJ552">
            <v>0</v>
          </cell>
          <cell r="CK552">
            <v>0</v>
          </cell>
          <cell r="CL552">
            <v>0</v>
          </cell>
          <cell r="CM552">
            <v>0</v>
          </cell>
          <cell r="CN552">
            <v>0</v>
          </cell>
          <cell r="CO552">
            <v>0</v>
          </cell>
          <cell r="CP552">
            <v>0</v>
          </cell>
          <cell r="CQ552">
            <v>0</v>
          </cell>
          <cell r="CR552">
            <v>0</v>
          </cell>
          <cell r="CS552">
            <v>0</v>
          </cell>
          <cell r="CT552">
            <v>0</v>
          </cell>
          <cell r="CU552">
            <v>0</v>
          </cell>
          <cell r="CV552">
            <v>0</v>
          </cell>
          <cell r="CW552">
            <v>0</v>
          </cell>
          <cell r="CX552">
            <v>0</v>
          </cell>
          <cell r="CY552">
            <v>1.5E-3</v>
          </cell>
          <cell r="CZ552">
            <v>1.5E-3</v>
          </cell>
          <cell r="DA552">
            <v>1.5E-3</v>
          </cell>
          <cell r="DB552">
            <v>1.5E-3</v>
          </cell>
          <cell r="DC552">
            <v>1.5E-3</v>
          </cell>
          <cell r="DD552">
            <v>1.8500000000000001E-3</v>
          </cell>
          <cell r="DE552">
            <v>1.8500000000000001E-3</v>
          </cell>
          <cell r="DF552">
            <v>1.8500000000000001E-3</v>
          </cell>
          <cell r="DG552">
            <v>1.8500000000000001E-3</v>
          </cell>
          <cell r="DH552">
            <v>1.8500000000000001E-3</v>
          </cell>
          <cell r="DI552">
            <v>5.0500000000000007E-3</v>
          </cell>
          <cell r="DJ552">
            <v>0</v>
          </cell>
          <cell r="DK552">
            <v>1.5E-3</v>
          </cell>
          <cell r="DL552">
            <v>0</v>
          </cell>
          <cell r="DM552">
            <v>0</v>
          </cell>
          <cell r="DN552">
            <v>0</v>
          </cell>
          <cell r="DO552">
            <v>0</v>
          </cell>
          <cell r="DP552">
            <v>3.5000000000000005E-4</v>
          </cell>
          <cell r="DQ552">
            <v>0</v>
          </cell>
          <cell r="DR552">
            <v>0</v>
          </cell>
          <cell r="DS552">
            <v>0</v>
          </cell>
          <cell r="DT552">
            <v>0</v>
          </cell>
          <cell r="DU552">
            <v>3.2000000000000006E-3</v>
          </cell>
        </row>
        <row r="553">
          <cell r="A553" t="str">
            <v>CE-EST-170</v>
          </cell>
          <cell r="B553" t="str">
            <v>CE</v>
          </cell>
          <cell r="C553" t="str">
            <v>EST</v>
          </cell>
          <cell r="D553">
            <v>170</v>
          </cell>
          <cell r="E553" t="str">
            <v>Margine Diretto 2</v>
          </cell>
          <cell r="F553">
            <v>0</v>
          </cell>
          <cell r="G553">
            <v>0</v>
          </cell>
          <cell r="H553">
            <v>0</v>
          </cell>
          <cell r="I553">
            <v>0</v>
          </cell>
          <cell r="J553">
            <v>0</v>
          </cell>
          <cell r="K553">
            <v>0</v>
          </cell>
          <cell r="L553">
            <v>0</v>
          </cell>
          <cell r="M553">
            <v>0</v>
          </cell>
          <cell r="N553">
            <v>0</v>
          </cell>
          <cell r="O553">
            <v>0</v>
          </cell>
          <cell r="P553">
            <v>0</v>
          </cell>
          <cell r="Q553">
            <v>0</v>
          </cell>
          <cell r="R553">
            <v>0</v>
          </cell>
          <cell r="S553">
            <v>0</v>
          </cell>
          <cell r="T553">
            <v>0</v>
          </cell>
          <cell r="U553">
            <v>0</v>
          </cell>
          <cell r="V553">
            <v>0</v>
          </cell>
          <cell r="W553">
            <v>0</v>
          </cell>
          <cell r="X553">
            <v>0</v>
          </cell>
          <cell r="Y553">
            <v>0</v>
          </cell>
          <cell r="Z553">
            <v>0</v>
          </cell>
          <cell r="AA553">
            <v>0</v>
          </cell>
          <cell r="AB553">
            <v>0</v>
          </cell>
          <cell r="AC553">
            <v>0</v>
          </cell>
          <cell r="AD553">
            <v>0</v>
          </cell>
          <cell r="AE553">
            <v>0</v>
          </cell>
          <cell r="AF553">
            <v>0</v>
          </cell>
          <cell r="AG553">
            <v>0</v>
          </cell>
          <cell r="AH553">
            <v>0</v>
          </cell>
          <cell r="AI553">
            <v>0</v>
          </cell>
          <cell r="AJ553">
            <v>0</v>
          </cell>
          <cell r="AK553">
            <v>0</v>
          </cell>
          <cell r="AL553">
            <v>0</v>
          </cell>
          <cell r="AM553">
            <v>0</v>
          </cell>
          <cell r="AN553">
            <v>0</v>
          </cell>
          <cell r="AO553">
            <v>0</v>
          </cell>
          <cell r="AP553">
            <v>0</v>
          </cell>
          <cell r="AQ553">
            <v>0</v>
          </cell>
          <cell r="AR553">
            <v>0</v>
          </cell>
          <cell r="AS553">
            <v>0</v>
          </cell>
          <cell r="AT553">
            <v>0</v>
          </cell>
          <cell r="AU553">
            <v>0</v>
          </cell>
          <cell r="AV553">
            <v>0</v>
          </cell>
          <cell r="AW553">
            <v>0</v>
          </cell>
          <cell r="AX553">
            <v>0</v>
          </cell>
          <cell r="AY553">
            <v>0</v>
          </cell>
          <cell r="AZ553">
            <v>0</v>
          </cell>
          <cell r="BA553">
            <v>0</v>
          </cell>
          <cell r="BB553">
            <v>0</v>
          </cell>
          <cell r="BC553">
            <v>0</v>
          </cell>
          <cell r="BD553">
            <v>0</v>
          </cell>
          <cell r="BE553">
            <v>0</v>
          </cell>
          <cell r="BF553">
            <v>0</v>
          </cell>
          <cell r="BG553">
            <v>0</v>
          </cell>
          <cell r="BH553">
            <v>0</v>
          </cell>
          <cell r="BI553">
            <v>0</v>
          </cell>
          <cell r="BJ553">
            <v>0</v>
          </cell>
          <cell r="BK553">
            <v>0</v>
          </cell>
          <cell r="BL553">
            <v>0</v>
          </cell>
          <cell r="BM553">
            <v>0</v>
          </cell>
          <cell r="BN553">
            <v>0</v>
          </cell>
          <cell r="BO553">
            <v>0</v>
          </cell>
          <cell r="BP553">
            <v>0</v>
          </cell>
          <cell r="BQ553">
            <v>0</v>
          </cell>
          <cell r="BR553">
            <v>0</v>
          </cell>
          <cell r="BS553">
            <v>0</v>
          </cell>
          <cell r="BT553">
            <v>0</v>
          </cell>
          <cell r="BU553">
            <v>0</v>
          </cell>
          <cell r="BV553">
            <v>0</v>
          </cell>
          <cell r="BW553">
            <v>0</v>
          </cell>
          <cell r="BX553">
            <v>0</v>
          </cell>
          <cell r="BY553">
            <v>0</v>
          </cell>
          <cell r="BZ553">
            <v>0</v>
          </cell>
          <cell r="CA553">
            <v>0</v>
          </cell>
          <cell r="CB553">
            <v>0</v>
          </cell>
          <cell r="CC553">
            <v>0</v>
          </cell>
          <cell r="CD553">
            <v>0</v>
          </cell>
          <cell r="CE553">
            <v>0</v>
          </cell>
          <cell r="CF553">
            <v>0</v>
          </cell>
          <cell r="CG553">
            <v>0</v>
          </cell>
          <cell r="CH553">
            <v>0</v>
          </cell>
          <cell r="CI553">
            <v>0</v>
          </cell>
          <cell r="CJ553">
            <v>0</v>
          </cell>
          <cell r="CK553">
            <v>0</v>
          </cell>
          <cell r="CL553">
            <v>0</v>
          </cell>
          <cell r="CM553">
            <v>0</v>
          </cell>
          <cell r="CN553">
            <v>0</v>
          </cell>
          <cell r="CO553">
            <v>0</v>
          </cell>
          <cell r="CP553">
            <v>0</v>
          </cell>
          <cell r="CQ553">
            <v>0</v>
          </cell>
          <cell r="CR553">
            <v>0</v>
          </cell>
          <cell r="CS553">
            <v>0</v>
          </cell>
          <cell r="CT553">
            <v>0</v>
          </cell>
          <cell r="CU553">
            <v>0</v>
          </cell>
          <cell r="CV553">
            <v>0</v>
          </cell>
          <cell r="CW553">
            <v>0</v>
          </cell>
          <cell r="CX553">
            <v>-5.9999999999999995E-4</v>
          </cell>
          <cell r="CY553">
            <v>-4.4999999999999988E-4</v>
          </cell>
          <cell r="CZ553">
            <v>-4.4999999999999988E-4</v>
          </cell>
          <cell r="DA553">
            <v>-4.4999999999999988E-4</v>
          </cell>
          <cell r="DB553">
            <v>-4.4999999999999988E-4</v>
          </cell>
          <cell r="DC553">
            <v>-4.4999999999999988E-4</v>
          </cell>
          <cell r="DD553">
            <v>-4.4999999999999988E-4</v>
          </cell>
          <cell r="DE553">
            <v>-4.4999999999999988E-4</v>
          </cell>
          <cell r="DF553">
            <v>-4.4999999999999988E-4</v>
          </cell>
          <cell r="DG553">
            <v>-4.4999999999999988E-4</v>
          </cell>
          <cell r="DH553">
            <v>-2.9500000000000004E-3</v>
          </cell>
          <cell r="DI553">
            <v>-7.5499999999999994E-3</v>
          </cell>
          <cell r="DJ553">
            <v>-5.9999999999999995E-4</v>
          </cell>
          <cell r="DK553">
            <v>1.4999999999999996E-4</v>
          </cell>
          <cell r="DL553">
            <v>0</v>
          </cell>
          <cell r="DM553">
            <v>0</v>
          </cell>
          <cell r="DN553">
            <v>0</v>
          </cell>
          <cell r="DO553">
            <v>0</v>
          </cell>
          <cell r="DP553">
            <v>0</v>
          </cell>
          <cell r="DQ553">
            <v>0</v>
          </cell>
          <cell r="DR553">
            <v>0</v>
          </cell>
          <cell r="DS553">
            <v>0</v>
          </cell>
          <cell r="DT553">
            <v>-2.5000000000000005E-3</v>
          </cell>
          <cell r="DU553">
            <v>-4.5999999999999991E-3</v>
          </cell>
        </row>
        <row r="554">
          <cell r="A554" t="str">
            <v>CE-EST-180</v>
          </cell>
          <cell r="B554" t="str">
            <v>CE</v>
          </cell>
          <cell r="C554" t="str">
            <v>EST</v>
          </cell>
          <cell r="D554">
            <v>180</v>
          </cell>
          <cell r="E554" t="str">
            <v>MD %</v>
          </cell>
          <cell r="F554" t="e">
            <v>#DIV/0!</v>
          </cell>
          <cell r="G554" t="e">
            <v>#DIV/0!</v>
          </cell>
          <cell r="H554" t="e">
            <v>#DIV/0!</v>
          </cell>
          <cell r="I554" t="e">
            <v>#DIV/0!</v>
          </cell>
          <cell r="J554" t="e">
            <v>#DIV/0!</v>
          </cell>
          <cell r="K554" t="e">
            <v>#DIV/0!</v>
          </cell>
          <cell r="L554" t="e">
            <v>#DIV/0!</v>
          </cell>
          <cell r="M554" t="e">
            <v>#DIV/0!</v>
          </cell>
          <cell r="N554" t="e">
            <v>#DIV/0!</v>
          </cell>
          <cell r="O554" t="e">
            <v>#DIV/0!</v>
          </cell>
          <cell r="P554" t="e">
            <v>#DIV/0!</v>
          </cell>
          <cell r="Q554" t="e">
            <v>#DIV/0!</v>
          </cell>
          <cell r="R554" t="e">
            <v>#DIV/0!</v>
          </cell>
          <cell r="S554" t="e">
            <v>#DIV/0!</v>
          </cell>
          <cell r="T554" t="e">
            <v>#DIV/0!</v>
          </cell>
          <cell r="U554" t="e">
            <v>#DIV/0!</v>
          </cell>
          <cell r="V554" t="e">
            <v>#DIV/0!</v>
          </cell>
          <cell r="W554" t="e">
            <v>#DIV/0!</v>
          </cell>
          <cell r="X554" t="e">
            <v>#DIV/0!</v>
          </cell>
          <cell r="Y554" t="e">
            <v>#DIV/0!</v>
          </cell>
          <cell r="Z554" t="e">
            <v>#DIV/0!</v>
          </cell>
          <cell r="AA554" t="e">
            <v>#DIV/0!</v>
          </cell>
          <cell r="AB554" t="e">
            <v>#DIV/0!</v>
          </cell>
          <cell r="AC554" t="e">
            <v>#DIV/0!</v>
          </cell>
          <cell r="AD554" t="e">
            <v>#DIV/0!</v>
          </cell>
          <cell r="AE554" t="e">
            <v>#DIV/0!</v>
          </cell>
          <cell r="AF554" t="e">
            <v>#DIV/0!</v>
          </cell>
          <cell r="AG554" t="e">
            <v>#DIV/0!</v>
          </cell>
          <cell r="AH554" t="e">
            <v>#DIV/0!</v>
          </cell>
          <cell r="AI554" t="e">
            <v>#DIV/0!</v>
          </cell>
          <cell r="AJ554" t="e">
            <v>#DIV/0!</v>
          </cell>
          <cell r="AK554" t="e">
            <v>#DIV/0!</v>
          </cell>
          <cell r="AL554" t="e">
            <v>#DIV/0!</v>
          </cell>
          <cell r="AM554" t="e">
            <v>#DIV/0!</v>
          </cell>
          <cell r="AN554" t="e">
            <v>#DIV/0!</v>
          </cell>
          <cell r="AO554" t="e">
            <v>#DIV/0!</v>
          </cell>
          <cell r="AP554" t="e">
            <v>#DIV/0!</v>
          </cell>
          <cell r="AQ554" t="e">
            <v>#DIV/0!</v>
          </cell>
          <cell r="AR554" t="e">
            <v>#DIV/0!</v>
          </cell>
          <cell r="AS554" t="e">
            <v>#DIV/0!</v>
          </cell>
          <cell r="AT554" t="e">
            <v>#DIV/0!</v>
          </cell>
          <cell r="AU554" t="e">
            <v>#DIV/0!</v>
          </cell>
          <cell r="AV554" t="e">
            <v>#DIV/0!</v>
          </cell>
          <cell r="AW554" t="e">
            <v>#DIV/0!</v>
          </cell>
          <cell r="AX554" t="e">
            <v>#DIV/0!</v>
          </cell>
          <cell r="AY554" t="e">
            <v>#DIV/0!</v>
          </cell>
          <cell r="AZ554" t="e">
            <v>#DIV/0!</v>
          </cell>
          <cell r="BA554" t="e">
            <v>#DIV/0!</v>
          </cell>
          <cell r="BB554" t="e">
            <v>#DIV/0!</v>
          </cell>
          <cell r="BC554" t="e">
            <v>#DIV/0!</v>
          </cell>
          <cell r="BD554" t="e">
            <v>#DIV/0!</v>
          </cell>
          <cell r="BE554" t="e">
            <v>#DIV/0!</v>
          </cell>
          <cell r="BF554" t="e">
            <v>#DIV/0!</v>
          </cell>
          <cell r="BG554" t="e">
            <v>#DIV/0!</v>
          </cell>
          <cell r="BH554" t="e">
            <v>#DIV/0!</v>
          </cell>
          <cell r="BI554" t="e">
            <v>#DIV/0!</v>
          </cell>
          <cell r="BJ554" t="e">
            <v>#DIV/0!</v>
          </cell>
          <cell r="BK554" t="e">
            <v>#DIV/0!</v>
          </cell>
          <cell r="BL554" t="e">
            <v>#DIV/0!</v>
          </cell>
          <cell r="BM554" t="e">
            <v>#DIV/0!</v>
          </cell>
          <cell r="BN554" t="e">
            <v>#DIV/0!</v>
          </cell>
          <cell r="BO554" t="e">
            <v>#DIV/0!</v>
          </cell>
          <cell r="BP554" t="e">
            <v>#DIV/0!</v>
          </cell>
          <cell r="BQ554" t="e">
            <v>#DIV/0!</v>
          </cell>
          <cell r="BR554" t="e">
            <v>#DIV/0!</v>
          </cell>
          <cell r="BS554" t="e">
            <v>#DIV/0!</v>
          </cell>
          <cell r="BT554" t="e">
            <v>#DIV/0!</v>
          </cell>
          <cell r="BU554" t="e">
            <v>#DIV/0!</v>
          </cell>
          <cell r="BV554" t="e">
            <v>#DIV/0!</v>
          </cell>
          <cell r="BW554" t="e">
            <v>#DIV/0!</v>
          </cell>
          <cell r="BX554" t="e">
            <v>#DIV/0!</v>
          </cell>
          <cell r="BY554" t="e">
            <v>#DIV/0!</v>
          </cell>
          <cell r="BZ554" t="e">
            <v>#DIV/0!</v>
          </cell>
          <cell r="CA554" t="e">
            <v>#DIV/0!</v>
          </cell>
          <cell r="CB554" t="e">
            <v>#DIV/0!</v>
          </cell>
          <cell r="CC554" t="e">
            <v>#DIV/0!</v>
          </cell>
          <cell r="CD554" t="e">
            <v>#DIV/0!</v>
          </cell>
          <cell r="CE554" t="e">
            <v>#DIV/0!</v>
          </cell>
          <cell r="CF554" t="e">
            <v>#DIV/0!</v>
          </cell>
          <cell r="CG554" t="e">
            <v>#DIV/0!</v>
          </cell>
          <cell r="CH554" t="e">
            <v>#DIV/0!</v>
          </cell>
          <cell r="CI554" t="e">
            <v>#DIV/0!</v>
          </cell>
          <cell r="CJ554" t="e">
            <v>#DIV/0!</v>
          </cell>
          <cell r="CK554" t="e">
            <v>#DIV/0!</v>
          </cell>
          <cell r="CL554" t="e">
            <v>#DIV/0!</v>
          </cell>
          <cell r="CM554" t="e">
            <v>#DIV/0!</v>
          </cell>
          <cell r="CN554" t="e">
            <v>#DIV/0!</v>
          </cell>
          <cell r="CO554" t="e">
            <v>#DIV/0!</v>
          </cell>
          <cell r="CP554" t="e">
            <v>#DIV/0!</v>
          </cell>
          <cell r="CQ554" t="e">
            <v>#DIV/0!</v>
          </cell>
          <cell r="CR554" t="e">
            <v>#DIV/0!</v>
          </cell>
          <cell r="CS554" t="e">
            <v>#DIV/0!</v>
          </cell>
          <cell r="CT554" t="e">
            <v>#DIV/0!</v>
          </cell>
          <cell r="CU554" t="e">
            <v>#DIV/0!</v>
          </cell>
          <cell r="CV554" t="e">
            <v>#DIV/0!</v>
          </cell>
          <cell r="CW554" t="e">
            <v>#DIV/0!</v>
          </cell>
          <cell r="CX554" t="e">
            <v>#DIV/0!</v>
          </cell>
          <cell r="CY554" t="e">
            <v>#DIV/0!</v>
          </cell>
          <cell r="CZ554" t="e">
            <v>#DIV/0!</v>
          </cell>
          <cell r="DA554" t="e">
            <v>#DIV/0!</v>
          </cell>
          <cell r="DB554" t="e">
            <v>#DIV/0!</v>
          </cell>
          <cell r="DC554" t="e">
            <v>#DIV/0!</v>
          </cell>
          <cell r="DD554" t="e">
            <v>#DIV/0!</v>
          </cell>
          <cell r="DE554" t="e">
            <v>#DIV/0!</v>
          </cell>
          <cell r="DF554" t="e">
            <v>#DIV/0!</v>
          </cell>
          <cell r="DG554" t="e">
            <v>#DIV/0!</v>
          </cell>
          <cell r="DH554" t="e">
            <v>#DIV/0!</v>
          </cell>
          <cell r="DI554" t="e">
            <v>#DIV/0!</v>
          </cell>
          <cell r="DJ554" t="e">
            <v>#DIV/0!</v>
          </cell>
          <cell r="DK554" t="e">
            <v>#DIV/0!</v>
          </cell>
          <cell r="DL554" t="e">
            <v>#DIV/0!</v>
          </cell>
          <cell r="DM554" t="e">
            <v>#DIV/0!</v>
          </cell>
          <cell r="DN554" t="e">
            <v>#DIV/0!</v>
          </cell>
          <cell r="DO554" t="e">
            <v>#DIV/0!</v>
          </cell>
          <cell r="DP554" t="e">
            <v>#DIV/0!</v>
          </cell>
          <cell r="DQ554" t="e">
            <v>#DIV/0!</v>
          </cell>
          <cell r="DR554" t="e">
            <v>#DIV/0!</v>
          </cell>
          <cell r="DS554" t="e">
            <v>#DIV/0!</v>
          </cell>
          <cell r="DT554" t="e">
            <v>#DIV/0!</v>
          </cell>
          <cell r="DU554" t="e">
            <v>#DIV/0!</v>
          </cell>
        </row>
        <row r="555">
          <cell r="A555" t="str">
            <v>CE-EST-190</v>
          </cell>
          <cell r="B555" t="str">
            <v>CE</v>
          </cell>
          <cell r="C555" t="str">
            <v>EST</v>
          </cell>
          <cell r="D555">
            <v>190</v>
          </cell>
          <cell r="E555" t="str">
            <v>Costi Indiretti</v>
          </cell>
          <cell r="R555">
            <v>0</v>
          </cell>
          <cell r="S555">
            <v>0</v>
          </cell>
          <cell r="T555">
            <v>0</v>
          </cell>
          <cell r="U555">
            <v>0</v>
          </cell>
          <cell r="V555">
            <v>0</v>
          </cell>
          <cell r="W555">
            <v>0</v>
          </cell>
          <cell r="X555">
            <v>0</v>
          </cell>
          <cell r="Y555">
            <v>0</v>
          </cell>
          <cell r="Z555">
            <v>0</v>
          </cell>
          <cell r="AA555">
            <v>0</v>
          </cell>
          <cell r="AB555">
            <v>0</v>
          </cell>
          <cell r="AC555">
            <v>0</v>
          </cell>
          <cell r="AP555">
            <v>0</v>
          </cell>
          <cell r="AQ555">
            <v>0</v>
          </cell>
          <cell r="AR555">
            <v>0</v>
          </cell>
          <cell r="AS555">
            <v>0</v>
          </cell>
          <cell r="AT555">
            <v>0</v>
          </cell>
          <cell r="AU555">
            <v>0</v>
          </cell>
          <cell r="AV555">
            <v>0</v>
          </cell>
          <cell r="AW555">
            <v>0</v>
          </cell>
          <cell r="AX555">
            <v>0</v>
          </cell>
          <cell r="AY555">
            <v>0</v>
          </cell>
          <cell r="AZ555">
            <v>0</v>
          </cell>
          <cell r="BA555">
            <v>0</v>
          </cell>
          <cell r="BB555">
            <v>0</v>
          </cell>
          <cell r="BC555">
            <v>0</v>
          </cell>
          <cell r="BD555">
            <v>0</v>
          </cell>
          <cell r="BE555">
            <v>0</v>
          </cell>
          <cell r="BF555">
            <v>0</v>
          </cell>
          <cell r="BG555">
            <v>0</v>
          </cell>
          <cell r="BH555">
            <v>0</v>
          </cell>
          <cell r="BI555">
            <v>0</v>
          </cell>
          <cell r="BJ555">
            <v>0</v>
          </cell>
          <cell r="BK555">
            <v>0</v>
          </cell>
          <cell r="BL555">
            <v>0</v>
          </cell>
          <cell r="BM555">
            <v>0</v>
          </cell>
          <cell r="BN555">
            <v>0</v>
          </cell>
          <cell r="BO555">
            <v>0</v>
          </cell>
          <cell r="BP555">
            <v>0</v>
          </cell>
          <cell r="BQ555">
            <v>0</v>
          </cell>
          <cell r="BR555">
            <v>0</v>
          </cell>
          <cell r="BS555">
            <v>0</v>
          </cell>
          <cell r="BT555">
            <v>0</v>
          </cell>
          <cell r="BU555">
            <v>0</v>
          </cell>
          <cell r="BV555">
            <v>0</v>
          </cell>
          <cell r="BW555">
            <v>0</v>
          </cell>
          <cell r="BX555">
            <v>0</v>
          </cell>
          <cell r="BY555">
            <v>0</v>
          </cell>
          <cell r="BZ555">
            <v>0</v>
          </cell>
          <cell r="CA555">
            <v>0</v>
          </cell>
          <cell r="CB555">
            <v>0</v>
          </cell>
          <cell r="CC555">
            <v>0</v>
          </cell>
          <cell r="CD555">
            <v>0</v>
          </cell>
          <cell r="CL555">
            <v>0</v>
          </cell>
          <cell r="CM555">
            <v>0</v>
          </cell>
          <cell r="CN555">
            <v>0</v>
          </cell>
          <cell r="CO555">
            <v>0</v>
          </cell>
          <cell r="CP555">
            <v>0</v>
          </cell>
          <cell r="CQ555">
            <v>0</v>
          </cell>
          <cell r="CR555">
            <v>0</v>
          </cell>
          <cell r="CS555">
            <v>0</v>
          </cell>
          <cell r="CT555">
            <v>0</v>
          </cell>
          <cell r="CU555">
            <v>0</v>
          </cell>
          <cell r="CV555">
            <v>0</v>
          </cell>
          <cell r="CW555">
            <v>0</v>
          </cell>
          <cell r="CX555">
            <v>0</v>
          </cell>
          <cell r="CY555">
            <v>0</v>
          </cell>
          <cell r="CZ555">
            <v>0</v>
          </cell>
          <cell r="DA555">
            <v>0</v>
          </cell>
          <cell r="DB555">
            <v>0</v>
          </cell>
          <cell r="DC555">
            <v>0</v>
          </cell>
          <cell r="DD555">
            <v>0</v>
          </cell>
          <cell r="DE555">
            <v>0</v>
          </cell>
          <cell r="DF555">
            <v>0</v>
          </cell>
          <cell r="DG555">
            <v>0</v>
          </cell>
          <cell r="DJ555">
            <v>0</v>
          </cell>
          <cell r="DK555">
            <v>0</v>
          </cell>
          <cell r="DL555">
            <v>0</v>
          </cell>
          <cell r="DM555">
            <v>0</v>
          </cell>
          <cell r="DN555">
            <v>0</v>
          </cell>
          <cell r="DO555">
            <v>0</v>
          </cell>
          <cell r="DP555">
            <v>0</v>
          </cell>
          <cell r="DQ555">
            <v>0</v>
          </cell>
          <cell r="DR555">
            <v>0</v>
          </cell>
          <cell r="DS555">
            <v>0</v>
          </cell>
          <cell r="DT555">
            <v>0</v>
          </cell>
          <cell r="DU555">
            <v>0</v>
          </cell>
        </row>
        <row r="556">
          <cell r="A556" t="str">
            <v>CE-EST-200</v>
          </cell>
          <cell r="B556" t="str">
            <v>CE</v>
          </cell>
          <cell r="C556" t="str">
            <v>EST</v>
          </cell>
          <cell r="D556">
            <v>200</v>
          </cell>
          <cell r="E556" t="str">
            <v>Risultato di Competenza</v>
          </cell>
          <cell r="F556">
            <v>0</v>
          </cell>
          <cell r="G556">
            <v>0</v>
          </cell>
          <cell r="H556">
            <v>0</v>
          </cell>
          <cell r="I556">
            <v>0</v>
          </cell>
          <cell r="J556">
            <v>0</v>
          </cell>
          <cell r="K556">
            <v>0</v>
          </cell>
          <cell r="L556">
            <v>0</v>
          </cell>
          <cell r="M556">
            <v>0</v>
          </cell>
          <cell r="N556">
            <v>0</v>
          </cell>
          <cell r="O556">
            <v>0</v>
          </cell>
          <cell r="P556">
            <v>0</v>
          </cell>
          <cell r="Q556">
            <v>0</v>
          </cell>
          <cell r="R556">
            <v>0</v>
          </cell>
          <cell r="S556">
            <v>0</v>
          </cell>
          <cell r="T556">
            <v>0</v>
          </cell>
          <cell r="U556">
            <v>0</v>
          </cell>
          <cell r="V556">
            <v>0</v>
          </cell>
          <cell r="W556">
            <v>0</v>
          </cell>
          <cell r="X556">
            <v>0</v>
          </cell>
          <cell r="Y556">
            <v>0</v>
          </cell>
          <cell r="Z556">
            <v>0</v>
          </cell>
          <cell r="AA556">
            <v>0</v>
          </cell>
          <cell r="AB556">
            <v>0</v>
          </cell>
          <cell r="AC556">
            <v>0</v>
          </cell>
          <cell r="AD556">
            <v>0</v>
          </cell>
          <cell r="AE556">
            <v>0</v>
          </cell>
          <cell r="AF556">
            <v>0</v>
          </cell>
          <cell r="AG556">
            <v>0</v>
          </cell>
          <cell r="AH556">
            <v>0</v>
          </cell>
          <cell r="AI556">
            <v>0</v>
          </cell>
          <cell r="AJ556">
            <v>0</v>
          </cell>
          <cell r="AK556">
            <v>0</v>
          </cell>
          <cell r="AL556">
            <v>0</v>
          </cell>
          <cell r="AM556">
            <v>0</v>
          </cell>
          <cell r="AN556">
            <v>0</v>
          </cell>
          <cell r="AO556">
            <v>0</v>
          </cell>
          <cell r="AP556">
            <v>0</v>
          </cell>
          <cell r="AQ556">
            <v>0</v>
          </cell>
          <cell r="AR556">
            <v>0</v>
          </cell>
          <cell r="AS556">
            <v>0</v>
          </cell>
          <cell r="AT556">
            <v>0</v>
          </cell>
          <cell r="AU556">
            <v>0</v>
          </cell>
          <cell r="AV556">
            <v>0</v>
          </cell>
          <cell r="AW556">
            <v>0</v>
          </cell>
          <cell r="AX556">
            <v>0</v>
          </cell>
          <cell r="AY556">
            <v>0</v>
          </cell>
          <cell r="AZ556">
            <v>0</v>
          </cell>
          <cell r="BA556">
            <v>0</v>
          </cell>
          <cell r="BB556">
            <v>0</v>
          </cell>
          <cell r="BC556">
            <v>0</v>
          </cell>
          <cell r="BD556">
            <v>0</v>
          </cell>
          <cell r="BE556">
            <v>0</v>
          </cell>
          <cell r="BF556">
            <v>0</v>
          </cell>
          <cell r="BG556">
            <v>0</v>
          </cell>
          <cell r="BH556">
            <v>0</v>
          </cell>
          <cell r="BI556">
            <v>0</v>
          </cell>
          <cell r="BJ556">
            <v>0</v>
          </cell>
          <cell r="BK556">
            <v>0</v>
          </cell>
          <cell r="BL556">
            <v>0</v>
          </cell>
          <cell r="BM556">
            <v>0</v>
          </cell>
          <cell r="BN556">
            <v>0</v>
          </cell>
          <cell r="BO556">
            <v>0</v>
          </cell>
          <cell r="BP556">
            <v>0</v>
          </cell>
          <cell r="BQ556">
            <v>0</v>
          </cell>
          <cell r="BR556">
            <v>0</v>
          </cell>
          <cell r="BS556">
            <v>0</v>
          </cell>
          <cell r="BT556">
            <v>0</v>
          </cell>
          <cell r="BU556">
            <v>0</v>
          </cell>
          <cell r="BV556">
            <v>0</v>
          </cell>
          <cell r="BW556">
            <v>0</v>
          </cell>
          <cell r="BX556">
            <v>0</v>
          </cell>
          <cell r="BY556">
            <v>0</v>
          </cell>
          <cell r="BZ556">
            <v>0</v>
          </cell>
          <cell r="CA556">
            <v>0</v>
          </cell>
          <cell r="CB556">
            <v>0</v>
          </cell>
          <cell r="CC556">
            <v>0</v>
          </cell>
          <cell r="CD556">
            <v>0</v>
          </cell>
          <cell r="CE556">
            <v>0</v>
          </cell>
          <cell r="CF556">
            <v>0</v>
          </cell>
          <cell r="CG556">
            <v>0</v>
          </cell>
          <cell r="CH556">
            <v>0</v>
          </cell>
          <cell r="CI556">
            <v>0</v>
          </cell>
          <cell r="CJ556">
            <v>0</v>
          </cell>
          <cell r="CK556">
            <v>0</v>
          </cell>
          <cell r="CL556">
            <v>0</v>
          </cell>
          <cell r="CM556">
            <v>0</v>
          </cell>
          <cell r="CN556">
            <v>0</v>
          </cell>
          <cell r="CO556">
            <v>0</v>
          </cell>
          <cell r="CP556">
            <v>0</v>
          </cell>
          <cell r="CQ556">
            <v>0</v>
          </cell>
          <cell r="CR556">
            <v>0</v>
          </cell>
          <cell r="CS556">
            <v>0</v>
          </cell>
          <cell r="CT556">
            <v>0</v>
          </cell>
          <cell r="CU556">
            <v>0</v>
          </cell>
          <cell r="CV556">
            <v>0</v>
          </cell>
          <cell r="CW556">
            <v>0</v>
          </cell>
          <cell r="CX556">
            <v>-5.9999999999999995E-4</v>
          </cell>
          <cell r="CY556">
            <v>-4.4999999999999988E-4</v>
          </cell>
          <cell r="CZ556">
            <v>-4.4999999999999988E-4</v>
          </cell>
          <cell r="DA556">
            <v>-4.4999999999999988E-4</v>
          </cell>
          <cell r="DB556">
            <v>-4.4999999999999988E-4</v>
          </cell>
          <cell r="DC556">
            <v>-4.4999999999999988E-4</v>
          </cell>
          <cell r="DD556">
            <v>-4.4999999999999988E-4</v>
          </cell>
          <cell r="DE556">
            <v>-4.4999999999999988E-4</v>
          </cell>
          <cell r="DF556">
            <v>-4.4999999999999988E-4</v>
          </cell>
          <cell r="DG556">
            <v>-4.4999999999999988E-4</v>
          </cell>
          <cell r="DH556">
            <v>-2.9500000000000004E-3</v>
          </cell>
          <cell r="DI556">
            <v>-7.5499999999999994E-3</v>
          </cell>
          <cell r="DJ556">
            <v>-5.9999999999999995E-4</v>
          </cell>
          <cell r="DK556">
            <v>1.4999999999999996E-4</v>
          </cell>
          <cell r="DL556">
            <v>0</v>
          </cell>
          <cell r="DM556">
            <v>0</v>
          </cell>
          <cell r="DN556">
            <v>0</v>
          </cell>
          <cell r="DO556">
            <v>0</v>
          </cell>
          <cell r="DP556">
            <v>0</v>
          </cell>
          <cell r="DQ556">
            <v>0</v>
          </cell>
          <cell r="DR556">
            <v>0</v>
          </cell>
          <cell r="DS556">
            <v>0</v>
          </cell>
          <cell r="DT556">
            <v>-2.5000000000000005E-3</v>
          </cell>
          <cell r="DU556">
            <v>-4.5999999999999991E-3</v>
          </cell>
        </row>
        <row r="557">
          <cell r="A557" t="str">
            <v>CE-EST-210</v>
          </cell>
          <cell r="B557" t="str">
            <v>CE</v>
          </cell>
          <cell r="C557" t="str">
            <v>EST</v>
          </cell>
          <cell r="D557">
            <v>210</v>
          </cell>
          <cell r="E557" t="str">
            <v>RC %</v>
          </cell>
          <cell r="F557" t="e">
            <v>#DIV/0!</v>
          </cell>
          <cell r="G557" t="e">
            <v>#DIV/0!</v>
          </cell>
          <cell r="H557" t="e">
            <v>#DIV/0!</v>
          </cell>
          <cell r="I557" t="e">
            <v>#DIV/0!</v>
          </cell>
          <cell r="J557" t="e">
            <v>#DIV/0!</v>
          </cell>
          <cell r="K557" t="e">
            <v>#DIV/0!</v>
          </cell>
          <cell r="L557" t="e">
            <v>#DIV/0!</v>
          </cell>
          <cell r="M557" t="e">
            <v>#DIV/0!</v>
          </cell>
          <cell r="N557" t="e">
            <v>#DIV/0!</v>
          </cell>
          <cell r="O557" t="e">
            <v>#DIV/0!</v>
          </cell>
          <cell r="P557" t="e">
            <v>#DIV/0!</v>
          </cell>
          <cell r="Q557" t="e">
            <v>#DIV/0!</v>
          </cell>
          <cell r="R557" t="e">
            <v>#DIV/0!</v>
          </cell>
          <cell r="S557" t="e">
            <v>#DIV/0!</v>
          </cell>
          <cell r="T557" t="e">
            <v>#DIV/0!</v>
          </cell>
          <cell r="U557" t="e">
            <v>#DIV/0!</v>
          </cell>
          <cell r="V557" t="e">
            <v>#DIV/0!</v>
          </cell>
          <cell r="W557" t="e">
            <v>#DIV/0!</v>
          </cell>
          <cell r="X557" t="e">
            <v>#DIV/0!</v>
          </cell>
          <cell r="Y557" t="e">
            <v>#DIV/0!</v>
          </cell>
          <cell r="Z557" t="e">
            <v>#DIV/0!</v>
          </cell>
          <cell r="AA557" t="e">
            <v>#DIV/0!</v>
          </cell>
          <cell r="AB557" t="e">
            <v>#DIV/0!</v>
          </cell>
          <cell r="AC557" t="e">
            <v>#DIV/0!</v>
          </cell>
          <cell r="AD557" t="e">
            <v>#DIV/0!</v>
          </cell>
          <cell r="AE557" t="e">
            <v>#DIV/0!</v>
          </cell>
          <cell r="AF557" t="e">
            <v>#DIV/0!</v>
          </cell>
          <cell r="AG557" t="e">
            <v>#DIV/0!</v>
          </cell>
          <cell r="AH557" t="e">
            <v>#DIV/0!</v>
          </cell>
          <cell r="AI557" t="e">
            <v>#DIV/0!</v>
          </cell>
          <cell r="AJ557" t="e">
            <v>#DIV/0!</v>
          </cell>
          <cell r="AK557" t="e">
            <v>#DIV/0!</v>
          </cell>
          <cell r="AL557" t="e">
            <v>#DIV/0!</v>
          </cell>
          <cell r="AM557" t="e">
            <v>#DIV/0!</v>
          </cell>
          <cell r="AN557" t="e">
            <v>#DIV/0!</v>
          </cell>
          <cell r="AO557" t="e">
            <v>#DIV/0!</v>
          </cell>
          <cell r="AP557" t="e">
            <v>#DIV/0!</v>
          </cell>
          <cell r="AQ557" t="e">
            <v>#DIV/0!</v>
          </cell>
          <cell r="AR557" t="e">
            <v>#DIV/0!</v>
          </cell>
          <cell r="AS557" t="e">
            <v>#DIV/0!</v>
          </cell>
          <cell r="AT557" t="e">
            <v>#DIV/0!</v>
          </cell>
          <cell r="AU557" t="e">
            <v>#DIV/0!</v>
          </cell>
          <cell r="AV557" t="e">
            <v>#DIV/0!</v>
          </cell>
          <cell r="AW557" t="e">
            <v>#DIV/0!</v>
          </cell>
          <cell r="AX557" t="e">
            <v>#DIV/0!</v>
          </cell>
          <cell r="AY557" t="e">
            <v>#DIV/0!</v>
          </cell>
          <cell r="AZ557" t="e">
            <v>#DIV/0!</v>
          </cell>
          <cell r="BA557" t="e">
            <v>#DIV/0!</v>
          </cell>
          <cell r="BB557" t="e">
            <v>#DIV/0!</v>
          </cell>
          <cell r="BC557" t="e">
            <v>#DIV/0!</v>
          </cell>
          <cell r="BD557" t="e">
            <v>#DIV/0!</v>
          </cell>
          <cell r="BE557" t="e">
            <v>#DIV/0!</v>
          </cell>
          <cell r="BF557" t="e">
            <v>#DIV/0!</v>
          </cell>
          <cell r="BG557" t="e">
            <v>#DIV/0!</v>
          </cell>
          <cell r="BH557" t="e">
            <v>#DIV/0!</v>
          </cell>
          <cell r="BI557" t="e">
            <v>#DIV/0!</v>
          </cell>
          <cell r="BJ557" t="e">
            <v>#DIV/0!</v>
          </cell>
          <cell r="BK557" t="e">
            <v>#DIV/0!</v>
          </cell>
          <cell r="BL557" t="e">
            <v>#DIV/0!</v>
          </cell>
          <cell r="BM557" t="e">
            <v>#DIV/0!</v>
          </cell>
          <cell r="BN557" t="e">
            <v>#DIV/0!</v>
          </cell>
          <cell r="BO557" t="e">
            <v>#DIV/0!</v>
          </cell>
          <cell r="BP557" t="e">
            <v>#DIV/0!</v>
          </cell>
          <cell r="BQ557" t="e">
            <v>#DIV/0!</v>
          </cell>
          <cell r="BR557" t="e">
            <v>#DIV/0!</v>
          </cell>
          <cell r="BS557" t="e">
            <v>#DIV/0!</v>
          </cell>
          <cell r="BT557" t="e">
            <v>#DIV/0!</v>
          </cell>
          <cell r="BU557" t="e">
            <v>#DIV/0!</v>
          </cell>
          <cell r="BV557" t="e">
            <v>#DIV/0!</v>
          </cell>
          <cell r="BW557" t="e">
            <v>#DIV/0!</v>
          </cell>
          <cell r="BX557" t="e">
            <v>#DIV/0!</v>
          </cell>
          <cell r="BY557" t="e">
            <v>#DIV/0!</v>
          </cell>
          <cell r="BZ557" t="e">
            <v>#DIV/0!</v>
          </cell>
          <cell r="CA557" t="e">
            <v>#DIV/0!</v>
          </cell>
          <cell r="CB557" t="e">
            <v>#DIV/0!</v>
          </cell>
          <cell r="CC557" t="e">
            <v>#DIV/0!</v>
          </cell>
          <cell r="CD557" t="e">
            <v>#DIV/0!</v>
          </cell>
          <cell r="CE557" t="e">
            <v>#DIV/0!</v>
          </cell>
          <cell r="CF557" t="e">
            <v>#DIV/0!</v>
          </cell>
          <cell r="CG557" t="e">
            <v>#DIV/0!</v>
          </cell>
          <cell r="CH557" t="e">
            <v>#DIV/0!</v>
          </cell>
          <cell r="CI557" t="e">
            <v>#DIV/0!</v>
          </cell>
          <cell r="CJ557" t="e">
            <v>#DIV/0!</v>
          </cell>
          <cell r="CK557" t="e">
            <v>#DIV/0!</v>
          </cell>
          <cell r="CL557" t="e">
            <v>#DIV/0!</v>
          </cell>
          <cell r="CM557" t="e">
            <v>#DIV/0!</v>
          </cell>
          <cell r="CN557" t="e">
            <v>#DIV/0!</v>
          </cell>
          <cell r="CO557" t="e">
            <v>#DIV/0!</v>
          </cell>
          <cell r="CP557" t="e">
            <v>#DIV/0!</v>
          </cell>
          <cell r="CQ557" t="e">
            <v>#DIV/0!</v>
          </cell>
          <cell r="CR557" t="e">
            <v>#DIV/0!</v>
          </cell>
          <cell r="CS557" t="e">
            <v>#DIV/0!</v>
          </cell>
          <cell r="CT557" t="e">
            <v>#DIV/0!</v>
          </cell>
          <cell r="CU557" t="e">
            <v>#DIV/0!</v>
          </cell>
          <cell r="CV557" t="e">
            <v>#DIV/0!</v>
          </cell>
          <cell r="CW557" t="e">
            <v>#DIV/0!</v>
          </cell>
          <cell r="CX557" t="e">
            <v>#DIV/0!</v>
          </cell>
          <cell r="CY557" t="e">
            <v>#DIV/0!</v>
          </cell>
          <cell r="CZ557" t="e">
            <v>#DIV/0!</v>
          </cell>
          <cell r="DA557" t="e">
            <v>#DIV/0!</v>
          </cell>
          <cell r="DB557" t="e">
            <v>#DIV/0!</v>
          </cell>
          <cell r="DC557" t="e">
            <v>#DIV/0!</v>
          </cell>
          <cell r="DD557" t="e">
            <v>#DIV/0!</v>
          </cell>
          <cell r="DE557" t="e">
            <v>#DIV/0!</v>
          </cell>
          <cell r="DF557" t="e">
            <v>#DIV/0!</v>
          </cell>
          <cell r="DG557" t="e">
            <v>#DIV/0!</v>
          </cell>
          <cell r="DH557" t="e">
            <v>#DIV/0!</v>
          </cell>
          <cell r="DI557" t="e">
            <v>#DIV/0!</v>
          </cell>
          <cell r="DJ557" t="e">
            <v>#DIV/0!</v>
          </cell>
          <cell r="DK557" t="e">
            <v>#DIV/0!</v>
          </cell>
          <cell r="DL557" t="e">
            <v>#DIV/0!</v>
          </cell>
          <cell r="DM557" t="e">
            <v>#DIV/0!</v>
          </cell>
          <cell r="DN557" t="e">
            <v>#DIV/0!</v>
          </cell>
          <cell r="DO557" t="e">
            <v>#DIV/0!</v>
          </cell>
          <cell r="DP557" t="e">
            <v>#DIV/0!</v>
          </cell>
          <cell r="DQ557" t="e">
            <v>#DIV/0!</v>
          </cell>
          <cell r="DR557" t="e">
            <v>#DIV/0!</v>
          </cell>
          <cell r="DS557" t="e">
            <v>#DIV/0!</v>
          </cell>
          <cell r="DT557" t="e">
            <v>#DIV/0!</v>
          </cell>
          <cell r="DU557" t="e">
            <v>#DIV/0!</v>
          </cell>
        </row>
        <row r="558">
          <cell r="A558" t="str">
            <v>CE-EST-211</v>
          </cell>
          <cell r="B558" t="str">
            <v>CE</v>
          </cell>
          <cell r="C558" t="str">
            <v>EST</v>
          </cell>
          <cell r="D558">
            <v>211</v>
          </cell>
          <cell r="E558" t="str">
            <v>Costi di divisione</v>
          </cell>
          <cell r="R558">
            <v>0</v>
          </cell>
          <cell r="S558">
            <v>0</v>
          </cell>
          <cell r="T558">
            <v>0</v>
          </cell>
          <cell r="U558">
            <v>0</v>
          </cell>
          <cell r="V558">
            <v>0</v>
          </cell>
          <cell r="W558">
            <v>0</v>
          </cell>
          <cell r="X558">
            <v>0</v>
          </cell>
          <cell r="Y558">
            <v>0</v>
          </cell>
          <cell r="Z558">
            <v>0</v>
          </cell>
          <cell r="AA558">
            <v>0</v>
          </cell>
          <cell r="AB558">
            <v>0</v>
          </cell>
          <cell r="AC558">
            <v>0</v>
          </cell>
          <cell r="AP558">
            <v>0</v>
          </cell>
          <cell r="AQ558">
            <v>0</v>
          </cell>
          <cell r="AR558">
            <v>0</v>
          </cell>
          <cell r="AS558">
            <v>0</v>
          </cell>
          <cell r="AT558">
            <v>0</v>
          </cell>
          <cell r="AU558">
            <v>0</v>
          </cell>
          <cell r="AV558">
            <v>0</v>
          </cell>
          <cell r="AW558">
            <v>0</v>
          </cell>
          <cell r="AX558">
            <v>0</v>
          </cell>
          <cell r="AY558">
            <v>0</v>
          </cell>
          <cell r="AZ558">
            <v>0</v>
          </cell>
          <cell r="BA558">
            <v>0</v>
          </cell>
          <cell r="BK558">
            <v>0</v>
          </cell>
          <cell r="BL558">
            <v>0</v>
          </cell>
          <cell r="BN558">
            <v>0</v>
          </cell>
          <cell r="BO558">
            <v>0</v>
          </cell>
          <cell r="BP558">
            <v>0</v>
          </cell>
          <cell r="BQ558">
            <v>0</v>
          </cell>
          <cell r="BR558">
            <v>0</v>
          </cell>
          <cell r="BS558">
            <v>0</v>
          </cell>
          <cell r="BT558">
            <v>0</v>
          </cell>
          <cell r="BU558">
            <v>0</v>
          </cell>
          <cell r="BV558">
            <v>0</v>
          </cell>
          <cell r="BW558">
            <v>0</v>
          </cell>
          <cell r="BX558">
            <v>0</v>
          </cell>
          <cell r="BY558">
            <v>0</v>
          </cell>
          <cell r="CL558">
            <v>0</v>
          </cell>
          <cell r="CM558">
            <v>0</v>
          </cell>
          <cell r="CN558">
            <v>0</v>
          </cell>
          <cell r="CO558">
            <v>0</v>
          </cell>
          <cell r="CP558">
            <v>0</v>
          </cell>
          <cell r="CQ558">
            <v>0</v>
          </cell>
          <cell r="CR558">
            <v>0</v>
          </cell>
          <cell r="CS558">
            <v>0</v>
          </cell>
          <cell r="CT558">
            <v>0</v>
          </cell>
          <cell r="CU558">
            <v>0</v>
          </cell>
          <cell r="CV558">
            <v>0</v>
          </cell>
          <cell r="CW558">
            <v>0</v>
          </cell>
          <cell r="DJ558">
            <v>0</v>
          </cell>
          <cell r="DK558">
            <v>0</v>
          </cell>
          <cell r="DL558">
            <v>0</v>
          </cell>
          <cell r="DM558">
            <v>0</v>
          </cell>
          <cell r="DN558">
            <v>0</v>
          </cell>
          <cell r="DO558">
            <v>0</v>
          </cell>
          <cell r="DP558">
            <v>0</v>
          </cell>
          <cell r="DQ558">
            <v>0</v>
          </cell>
          <cell r="DR558">
            <v>0</v>
          </cell>
          <cell r="DS558">
            <v>0</v>
          </cell>
          <cell r="DT558">
            <v>0</v>
          </cell>
          <cell r="DU558">
            <v>0</v>
          </cell>
        </row>
        <row r="559">
          <cell r="A559" t="str">
            <v>CE-EST-212</v>
          </cell>
          <cell r="B559" t="str">
            <v>CE</v>
          </cell>
          <cell r="C559" t="str">
            <v>EST</v>
          </cell>
          <cell r="D559">
            <v>212</v>
          </cell>
          <cell r="E559" t="str">
            <v>Risultato di divisione</v>
          </cell>
          <cell r="F559">
            <v>0</v>
          </cell>
          <cell r="G559">
            <v>0</v>
          </cell>
          <cell r="H559">
            <v>0</v>
          </cell>
          <cell r="I559">
            <v>0</v>
          </cell>
          <cell r="J559">
            <v>0</v>
          </cell>
          <cell r="K559">
            <v>0</v>
          </cell>
          <cell r="L559">
            <v>0</v>
          </cell>
          <cell r="M559">
            <v>0</v>
          </cell>
          <cell r="N559">
            <v>0</v>
          </cell>
          <cell r="O559">
            <v>0</v>
          </cell>
          <cell r="P559">
            <v>0</v>
          </cell>
          <cell r="Q559">
            <v>0</v>
          </cell>
          <cell r="R559">
            <v>0</v>
          </cell>
          <cell r="S559">
            <v>0</v>
          </cell>
          <cell r="T559">
            <v>0</v>
          </cell>
          <cell r="U559">
            <v>0</v>
          </cell>
          <cell r="V559">
            <v>0</v>
          </cell>
          <cell r="W559">
            <v>0</v>
          </cell>
          <cell r="X559">
            <v>0</v>
          </cell>
          <cell r="Y559">
            <v>0</v>
          </cell>
          <cell r="Z559">
            <v>0</v>
          </cell>
          <cell r="AA559">
            <v>0</v>
          </cell>
          <cell r="AB559">
            <v>0</v>
          </cell>
          <cell r="AC559">
            <v>0</v>
          </cell>
          <cell r="AD559">
            <v>0</v>
          </cell>
          <cell r="AE559">
            <v>0</v>
          </cell>
          <cell r="AF559">
            <v>0</v>
          </cell>
          <cell r="AG559">
            <v>0</v>
          </cell>
          <cell r="AH559">
            <v>0</v>
          </cell>
          <cell r="AI559">
            <v>0</v>
          </cell>
          <cell r="AJ559">
            <v>0</v>
          </cell>
          <cell r="AK559">
            <v>0</v>
          </cell>
          <cell r="AL559">
            <v>0</v>
          </cell>
          <cell r="AM559">
            <v>0</v>
          </cell>
          <cell r="AN559">
            <v>0</v>
          </cell>
          <cell r="AO559">
            <v>0</v>
          </cell>
          <cell r="AP559">
            <v>0</v>
          </cell>
          <cell r="AQ559">
            <v>0</v>
          </cell>
          <cell r="AR559">
            <v>0</v>
          </cell>
          <cell r="AS559">
            <v>0</v>
          </cell>
          <cell r="AT559">
            <v>0</v>
          </cell>
          <cell r="AU559">
            <v>0</v>
          </cell>
          <cell r="AV559">
            <v>0</v>
          </cell>
          <cell r="AW559">
            <v>0</v>
          </cell>
          <cell r="AX559">
            <v>0</v>
          </cell>
          <cell r="AY559">
            <v>0</v>
          </cell>
          <cell r="AZ559">
            <v>0</v>
          </cell>
          <cell r="BA559">
            <v>0</v>
          </cell>
          <cell r="BB559">
            <v>0</v>
          </cell>
          <cell r="BC559">
            <v>0</v>
          </cell>
          <cell r="BD559">
            <v>0</v>
          </cell>
          <cell r="BE559">
            <v>0</v>
          </cell>
          <cell r="BF559">
            <v>0</v>
          </cell>
          <cell r="BG559">
            <v>0</v>
          </cell>
          <cell r="BH559">
            <v>0</v>
          </cell>
          <cell r="BI559">
            <v>0</v>
          </cell>
          <cell r="BJ559">
            <v>0</v>
          </cell>
          <cell r="BK559">
            <v>0</v>
          </cell>
          <cell r="BL559">
            <v>0</v>
          </cell>
          <cell r="BM559">
            <v>0</v>
          </cell>
          <cell r="BN559">
            <v>0</v>
          </cell>
          <cell r="BO559">
            <v>0</v>
          </cell>
          <cell r="BP559">
            <v>0</v>
          </cell>
          <cell r="BQ559">
            <v>0</v>
          </cell>
          <cell r="BR559">
            <v>0</v>
          </cell>
          <cell r="BS559">
            <v>0</v>
          </cell>
          <cell r="BT559">
            <v>0</v>
          </cell>
          <cell r="BU559">
            <v>0</v>
          </cell>
          <cell r="BV559">
            <v>0</v>
          </cell>
          <cell r="BW559">
            <v>0</v>
          </cell>
          <cell r="BX559">
            <v>0</v>
          </cell>
          <cell r="BY559">
            <v>0</v>
          </cell>
          <cell r="BZ559">
            <v>0</v>
          </cell>
          <cell r="CA559">
            <v>0</v>
          </cell>
          <cell r="CB559">
            <v>0</v>
          </cell>
          <cell r="CC559">
            <v>0</v>
          </cell>
          <cell r="CD559">
            <v>0</v>
          </cell>
          <cell r="CE559">
            <v>0</v>
          </cell>
          <cell r="CF559">
            <v>0</v>
          </cell>
          <cell r="CG559">
            <v>0</v>
          </cell>
          <cell r="CH559">
            <v>0</v>
          </cell>
          <cell r="CI559">
            <v>0</v>
          </cell>
          <cell r="CJ559">
            <v>0</v>
          </cell>
          <cell r="CK559">
            <v>0</v>
          </cell>
          <cell r="CL559">
            <v>0</v>
          </cell>
          <cell r="CM559">
            <v>0</v>
          </cell>
          <cell r="CN559">
            <v>0</v>
          </cell>
          <cell r="CO559">
            <v>0</v>
          </cell>
          <cell r="CP559">
            <v>0</v>
          </cell>
          <cell r="CQ559">
            <v>0</v>
          </cell>
          <cell r="CR559">
            <v>0</v>
          </cell>
          <cell r="CS559">
            <v>0</v>
          </cell>
          <cell r="CT559">
            <v>0</v>
          </cell>
          <cell r="CU559">
            <v>0</v>
          </cell>
          <cell r="CV559">
            <v>0</v>
          </cell>
          <cell r="CW559">
            <v>0</v>
          </cell>
          <cell r="CX559">
            <v>-5.9999999999999995E-4</v>
          </cell>
          <cell r="CY559">
            <v>-4.4999999999999988E-4</v>
          </cell>
          <cell r="CZ559">
            <v>-4.4999999999999988E-4</v>
          </cell>
          <cell r="DA559">
            <v>-4.4999999999999988E-4</v>
          </cell>
          <cell r="DB559">
            <v>-4.4999999999999988E-4</v>
          </cell>
          <cell r="DC559">
            <v>-4.4999999999999988E-4</v>
          </cell>
          <cell r="DD559">
            <v>-4.4999999999999988E-4</v>
          </cell>
          <cell r="DE559">
            <v>-4.4999999999999988E-4</v>
          </cell>
          <cell r="DF559">
            <v>-4.4999999999999988E-4</v>
          </cell>
          <cell r="DG559">
            <v>-4.4999999999999988E-4</v>
          </cell>
          <cell r="DH559">
            <v>-2.9500000000000004E-3</v>
          </cell>
          <cell r="DI559">
            <v>-7.5499999999999994E-3</v>
          </cell>
          <cell r="DJ559">
            <v>-5.9999999999999995E-4</v>
          </cell>
          <cell r="DK559">
            <v>1.4999999999999996E-4</v>
          </cell>
          <cell r="DL559">
            <v>0</v>
          </cell>
          <cell r="DM559">
            <v>0</v>
          </cell>
          <cell r="DN559">
            <v>0</v>
          </cell>
          <cell r="DO559">
            <v>0</v>
          </cell>
          <cell r="DP559">
            <v>0</v>
          </cell>
          <cell r="DQ559">
            <v>0</v>
          </cell>
          <cell r="DR559">
            <v>0</v>
          </cell>
          <cell r="DS559">
            <v>0</v>
          </cell>
          <cell r="DT559">
            <v>-2.5000000000000005E-3</v>
          </cell>
          <cell r="DU559">
            <v>-4.5999999999999991E-3</v>
          </cell>
          <cell r="DV559">
            <v>0</v>
          </cell>
          <cell r="DW559">
            <v>0</v>
          </cell>
          <cell r="DX559">
            <v>0</v>
          </cell>
          <cell r="DY559">
            <v>0</v>
          </cell>
        </row>
        <row r="560">
          <cell r="A560" t="str">
            <v>CE-EST-213</v>
          </cell>
          <cell r="B560" t="str">
            <v>CE</v>
          </cell>
          <cell r="C560" t="str">
            <v>EST</v>
          </cell>
          <cell r="D560">
            <v>213</v>
          </cell>
          <cell r="E560" t="str">
            <v>RD %</v>
          </cell>
          <cell r="F560" t="e">
            <v>#DIV/0!</v>
          </cell>
          <cell r="G560" t="e">
            <v>#DIV/0!</v>
          </cell>
          <cell r="H560" t="e">
            <v>#DIV/0!</v>
          </cell>
          <cell r="I560" t="e">
            <v>#DIV/0!</v>
          </cell>
          <cell r="J560" t="e">
            <v>#DIV/0!</v>
          </cell>
          <cell r="K560" t="e">
            <v>#DIV/0!</v>
          </cell>
          <cell r="L560" t="e">
            <v>#DIV/0!</v>
          </cell>
          <cell r="M560" t="e">
            <v>#DIV/0!</v>
          </cell>
          <cell r="N560" t="e">
            <v>#DIV/0!</v>
          </cell>
          <cell r="O560" t="e">
            <v>#DIV/0!</v>
          </cell>
          <cell r="P560" t="e">
            <v>#DIV/0!</v>
          </cell>
          <cell r="Q560" t="e">
            <v>#DIV/0!</v>
          </cell>
          <cell r="R560" t="e">
            <v>#DIV/0!</v>
          </cell>
          <cell r="S560" t="e">
            <v>#DIV/0!</v>
          </cell>
          <cell r="T560" t="e">
            <v>#DIV/0!</v>
          </cell>
          <cell r="U560" t="e">
            <v>#DIV/0!</v>
          </cell>
          <cell r="V560" t="e">
            <v>#DIV/0!</v>
          </cell>
          <cell r="W560" t="e">
            <v>#DIV/0!</v>
          </cell>
          <cell r="X560" t="e">
            <v>#DIV/0!</v>
          </cell>
          <cell r="Y560" t="e">
            <v>#DIV/0!</v>
          </cell>
          <cell r="Z560" t="e">
            <v>#DIV/0!</v>
          </cell>
          <cell r="AA560" t="e">
            <v>#DIV/0!</v>
          </cell>
          <cell r="AB560" t="e">
            <v>#DIV/0!</v>
          </cell>
          <cell r="AC560" t="e">
            <v>#DIV/0!</v>
          </cell>
          <cell r="AD560" t="e">
            <v>#DIV/0!</v>
          </cell>
          <cell r="AE560" t="e">
            <v>#DIV/0!</v>
          </cell>
          <cell r="AF560" t="e">
            <v>#DIV/0!</v>
          </cell>
          <cell r="AG560" t="e">
            <v>#DIV/0!</v>
          </cell>
          <cell r="AH560" t="e">
            <v>#DIV/0!</v>
          </cell>
          <cell r="AI560" t="e">
            <v>#DIV/0!</v>
          </cell>
          <cell r="AJ560" t="e">
            <v>#DIV/0!</v>
          </cell>
          <cell r="AK560" t="e">
            <v>#DIV/0!</v>
          </cell>
          <cell r="AL560" t="e">
            <v>#DIV/0!</v>
          </cell>
          <cell r="AM560" t="e">
            <v>#DIV/0!</v>
          </cell>
          <cell r="AN560" t="e">
            <v>#DIV/0!</v>
          </cell>
          <cell r="AO560" t="e">
            <v>#DIV/0!</v>
          </cell>
          <cell r="AP560" t="e">
            <v>#DIV/0!</v>
          </cell>
          <cell r="AQ560" t="e">
            <v>#DIV/0!</v>
          </cell>
          <cell r="AR560" t="e">
            <v>#DIV/0!</v>
          </cell>
          <cell r="AS560" t="e">
            <v>#DIV/0!</v>
          </cell>
          <cell r="AT560" t="e">
            <v>#DIV/0!</v>
          </cell>
          <cell r="AU560" t="e">
            <v>#DIV/0!</v>
          </cell>
          <cell r="AV560" t="e">
            <v>#DIV/0!</v>
          </cell>
          <cell r="AW560" t="e">
            <v>#DIV/0!</v>
          </cell>
          <cell r="AX560" t="e">
            <v>#DIV/0!</v>
          </cell>
          <cell r="AY560" t="e">
            <v>#DIV/0!</v>
          </cell>
          <cell r="AZ560" t="e">
            <v>#DIV/0!</v>
          </cell>
          <cell r="BA560" t="e">
            <v>#DIV/0!</v>
          </cell>
          <cell r="BB560" t="e">
            <v>#DIV/0!</v>
          </cell>
          <cell r="BC560" t="e">
            <v>#DIV/0!</v>
          </cell>
          <cell r="BD560" t="e">
            <v>#DIV/0!</v>
          </cell>
          <cell r="BE560" t="e">
            <v>#DIV/0!</v>
          </cell>
          <cell r="BF560" t="e">
            <v>#DIV/0!</v>
          </cell>
          <cell r="BG560" t="e">
            <v>#DIV/0!</v>
          </cell>
          <cell r="BH560" t="e">
            <v>#DIV/0!</v>
          </cell>
          <cell r="BI560" t="e">
            <v>#DIV/0!</v>
          </cell>
          <cell r="BJ560" t="e">
            <v>#DIV/0!</v>
          </cell>
          <cell r="BK560" t="e">
            <v>#DIV/0!</v>
          </cell>
          <cell r="BL560" t="e">
            <v>#DIV/0!</v>
          </cell>
          <cell r="BM560" t="e">
            <v>#DIV/0!</v>
          </cell>
          <cell r="BN560" t="e">
            <v>#DIV/0!</v>
          </cell>
          <cell r="BO560" t="e">
            <v>#DIV/0!</v>
          </cell>
          <cell r="BP560" t="e">
            <v>#DIV/0!</v>
          </cell>
          <cell r="BQ560" t="e">
            <v>#DIV/0!</v>
          </cell>
          <cell r="BR560" t="e">
            <v>#DIV/0!</v>
          </cell>
          <cell r="BS560" t="e">
            <v>#DIV/0!</v>
          </cell>
          <cell r="BT560" t="e">
            <v>#DIV/0!</v>
          </cell>
          <cell r="BU560" t="e">
            <v>#DIV/0!</v>
          </cell>
          <cell r="BV560" t="e">
            <v>#DIV/0!</v>
          </cell>
          <cell r="BW560" t="e">
            <v>#DIV/0!</v>
          </cell>
          <cell r="BX560" t="e">
            <v>#DIV/0!</v>
          </cell>
          <cell r="BY560" t="e">
            <v>#DIV/0!</v>
          </cell>
          <cell r="BZ560" t="e">
            <v>#DIV/0!</v>
          </cell>
          <cell r="CA560" t="e">
            <v>#DIV/0!</v>
          </cell>
          <cell r="CB560" t="e">
            <v>#DIV/0!</v>
          </cell>
          <cell r="CC560" t="e">
            <v>#DIV/0!</v>
          </cell>
          <cell r="CD560" t="e">
            <v>#DIV/0!</v>
          </cell>
          <cell r="CE560" t="e">
            <v>#DIV/0!</v>
          </cell>
          <cell r="CF560" t="e">
            <v>#DIV/0!</v>
          </cell>
          <cell r="CG560" t="e">
            <v>#DIV/0!</v>
          </cell>
          <cell r="CH560" t="e">
            <v>#DIV/0!</v>
          </cell>
          <cell r="CI560" t="e">
            <v>#DIV/0!</v>
          </cell>
          <cell r="CJ560" t="e">
            <v>#DIV/0!</v>
          </cell>
          <cell r="CK560" t="e">
            <v>#DIV/0!</v>
          </cell>
          <cell r="CL560" t="e">
            <v>#DIV/0!</v>
          </cell>
          <cell r="CM560" t="e">
            <v>#DIV/0!</v>
          </cell>
          <cell r="CN560" t="e">
            <v>#DIV/0!</v>
          </cell>
          <cell r="CO560" t="e">
            <v>#DIV/0!</v>
          </cell>
          <cell r="CP560" t="e">
            <v>#DIV/0!</v>
          </cell>
          <cell r="CQ560" t="e">
            <v>#DIV/0!</v>
          </cell>
          <cell r="CR560" t="e">
            <v>#DIV/0!</v>
          </cell>
          <cell r="CS560" t="e">
            <v>#DIV/0!</v>
          </cell>
          <cell r="CT560" t="e">
            <v>#DIV/0!</v>
          </cell>
          <cell r="CU560" t="e">
            <v>#DIV/0!</v>
          </cell>
          <cell r="CV560" t="e">
            <v>#DIV/0!</v>
          </cell>
          <cell r="CW560" t="e">
            <v>#DIV/0!</v>
          </cell>
          <cell r="CX560" t="e">
            <v>#DIV/0!</v>
          </cell>
          <cell r="CY560" t="e">
            <v>#DIV/0!</v>
          </cell>
          <cell r="CZ560" t="e">
            <v>#DIV/0!</v>
          </cell>
          <cell r="DA560" t="e">
            <v>#DIV/0!</v>
          </cell>
          <cell r="DB560" t="e">
            <v>#DIV/0!</v>
          </cell>
          <cell r="DC560" t="e">
            <v>#DIV/0!</v>
          </cell>
          <cell r="DD560" t="e">
            <v>#DIV/0!</v>
          </cell>
          <cell r="DE560" t="e">
            <v>#DIV/0!</v>
          </cell>
          <cell r="DF560" t="e">
            <v>#DIV/0!</v>
          </cell>
          <cell r="DG560" t="e">
            <v>#DIV/0!</v>
          </cell>
          <cell r="DH560" t="e">
            <v>#DIV/0!</v>
          </cell>
          <cell r="DI560" t="e">
            <v>#DIV/0!</v>
          </cell>
          <cell r="DJ560" t="e">
            <v>#DIV/0!</v>
          </cell>
          <cell r="DK560" t="e">
            <v>#DIV/0!</v>
          </cell>
          <cell r="DL560" t="e">
            <v>#DIV/0!</v>
          </cell>
          <cell r="DM560" t="e">
            <v>#DIV/0!</v>
          </cell>
          <cell r="DN560" t="e">
            <v>#DIV/0!</v>
          </cell>
          <cell r="DO560" t="e">
            <v>#DIV/0!</v>
          </cell>
          <cell r="DP560" t="e">
            <v>#DIV/0!</v>
          </cell>
          <cell r="DQ560" t="e">
            <v>#DIV/0!</v>
          </cell>
          <cell r="DR560" t="e">
            <v>#DIV/0!</v>
          </cell>
          <cell r="DS560" t="e">
            <v>#DIV/0!</v>
          </cell>
          <cell r="DT560" t="e">
            <v>#DIV/0!</v>
          </cell>
          <cell r="DU560" t="e">
            <v>#DIV/0!</v>
          </cell>
          <cell r="DV560" t="e">
            <v>#DIV/0!</v>
          </cell>
          <cell r="DW560" t="e">
            <v>#DIV/0!</v>
          </cell>
          <cell r="DX560" t="e">
            <v>#DIV/0!</v>
          </cell>
          <cell r="DY560" t="e">
            <v>#DIV/0!</v>
          </cell>
        </row>
        <row r="561">
          <cell r="A561" t="str">
            <v>CE-EST-220</v>
          </cell>
          <cell r="B561" t="str">
            <v>CE</v>
          </cell>
          <cell r="C561" t="str">
            <v>EST</v>
          </cell>
          <cell r="D561">
            <v>220</v>
          </cell>
          <cell r="E561" t="str">
            <v>Spese Generali</v>
          </cell>
          <cell r="R561">
            <v>0</v>
          </cell>
          <cell r="S561">
            <v>0</v>
          </cell>
          <cell r="T561">
            <v>0</v>
          </cell>
          <cell r="U561">
            <v>0</v>
          </cell>
          <cell r="V561">
            <v>0</v>
          </cell>
          <cell r="W561">
            <v>0</v>
          </cell>
          <cell r="X561">
            <v>0</v>
          </cell>
          <cell r="Y561">
            <v>0</v>
          </cell>
          <cell r="Z561">
            <v>0</v>
          </cell>
          <cell r="AA561">
            <v>0</v>
          </cell>
          <cell r="AB561">
            <v>0</v>
          </cell>
          <cell r="AC561">
            <v>0</v>
          </cell>
          <cell r="AP561">
            <v>0</v>
          </cell>
          <cell r="AQ561">
            <v>0</v>
          </cell>
          <cell r="AR561">
            <v>0</v>
          </cell>
          <cell r="AS561">
            <v>0</v>
          </cell>
          <cell r="AT561">
            <v>0</v>
          </cell>
          <cell r="AU561">
            <v>0</v>
          </cell>
          <cell r="AV561">
            <v>0</v>
          </cell>
          <cell r="AW561">
            <v>0</v>
          </cell>
          <cell r="AX561">
            <v>0</v>
          </cell>
          <cell r="AY561">
            <v>0</v>
          </cell>
          <cell r="AZ561">
            <v>0</v>
          </cell>
          <cell r="BA561">
            <v>0</v>
          </cell>
          <cell r="BK561">
            <v>0</v>
          </cell>
          <cell r="BL561">
            <v>0</v>
          </cell>
          <cell r="BM561">
            <v>0</v>
          </cell>
          <cell r="BN561">
            <v>0</v>
          </cell>
          <cell r="BO561">
            <v>0</v>
          </cell>
          <cell r="BP561">
            <v>0</v>
          </cell>
          <cell r="BQ561">
            <v>0</v>
          </cell>
          <cell r="BR561">
            <v>0</v>
          </cell>
          <cell r="BS561">
            <v>0</v>
          </cell>
          <cell r="BT561">
            <v>0</v>
          </cell>
          <cell r="BU561">
            <v>0</v>
          </cell>
          <cell r="BV561">
            <v>0</v>
          </cell>
          <cell r="BW561">
            <v>0</v>
          </cell>
          <cell r="BX561">
            <v>0</v>
          </cell>
          <cell r="BY561">
            <v>0</v>
          </cell>
          <cell r="BZ561">
            <v>-0.13800000000000001</v>
          </cell>
          <cell r="CA561">
            <v>-0.28710000000000002</v>
          </cell>
          <cell r="CB561">
            <v>-0.47089999999999999</v>
          </cell>
          <cell r="CL561">
            <v>-0.13800000000000001</v>
          </cell>
          <cell r="CM561">
            <v>-0.14910000000000001</v>
          </cell>
          <cell r="CN561">
            <v>-0.18379999999999996</v>
          </cell>
          <cell r="CO561">
            <v>0.47089999999999999</v>
          </cell>
          <cell r="CP561">
            <v>0</v>
          </cell>
          <cell r="CQ561">
            <v>0</v>
          </cell>
          <cell r="CR561">
            <v>0</v>
          </cell>
          <cell r="CS561">
            <v>0</v>
          </cell>
          <cell r="CT561">
            <v>0</v>
          </cell>
          <cell r="CU561">
            <v>0</v>
          </cell>
          <cell r="CV561">
            <v>0</v>
          </cell>
          <cell r="CW561">
            <v>0</v>
          </cell>
          <cell r="CX561">
            <v>0</v>
          </cell>
          <cell r="CY561">
            <v>0</v>
          </cell>
          <cell r="CZ561">
            <v>0</v>
          </cell>
          <cell r="DA561">
            <v>0</v>
          </cell>
          <cell r="DB561">
            <v>0</v>
          </cell>
          <cell r="DC561">
            <v>0</v>
          </cell>
          <cell r="DD561">
            <v>0</v>
          </cell>
          <cell r="DE561">
            <v>0</v>
          </cell>
          <cell r="DF561">
            <v>-0.4647</v>
          </cell>
          <cell r="DG561">
            <v>-0.6381</v>
          </cell>
          <cell r="DH561">
            <v>-0.78669999999999995</v>
          </cell>
          <cell r="DI561">
            <v>-0.78669999999999995</v>
          </cell>
          <cell r="DJ561">
            <v>0</v>
          </cell>
          <cell r="DK561">
            <v>0</v>
          </cell>
          <cell r="DL561">
            <v>0</v>
          </cell>
          <cell r="DM561">
            <v>0</v>
          </cell>
          <cell r="DN561">
            <v>0</v>
          </cell>
          <cell r="DO561">
            <v>0</v>
          </cell>
          <cell r="DP561">
            <v>0</v>
          </cell>
          <cell r="DQ561">
            <v>0</v>
          </cell>
          <cell r="DR561">
            <v>-0.4647</v>
          </cell>
          <cell r="DS561">
            <v>-0.1734</v>
          </cell>
          <cell r="DT561">
            <v>-0.14859999999999995</v>
          </cell>
          <cell r="DU561">
            <v>0</v>
          </cell>
        </row>
        <row r="562">
          <cell r="A562" t="str">
            <v>CE-EST-230</v>
          </cell>
          <cell r="B562" t="str">
            <v>CE</v>
          </cell>
          <cell r="C562" t="str">
            <v>EST</v>
          </cell>
          <cell r="D562">
            <v>230</v>
          </cell>
          <cell r="E562" t="str">
            <v>Risultato Operativo pre IAS</v>
          </cell>
          <cell r="F562">
            <v>0</v>
          </cell>
          <cell r="G562">
            <v>0</v>
          </cell>
          <cell r="H562">
            <v>0</v>
          </cell>
          <cell r="I562">
            <v>0</v>
          </cell>
          <cell r="J562">
            <v>0</v>
          </cell>
          <cell r="K562">
            <v>0</v>
          </cell>
          <cell r="L562">
            <v>0</v>
          </cell>
          <cell r="M562">
            <v>0</v>
          </cell>
          <cell r="N562">
            <v>0</v>
          </cell>
          <cell r="O562">
            <v>0</v>
          </cell>
          <cell r="P562">
            <v>0</v>
          </cell>
          <cell r="Q562">
            <v>0</v>
          </cell>
          <cell r="R562">
            <v>0</v>
          </cell>
          <cell r="S562">
            <v>0</v>
          </cell>
          <cell r="T562">
            <v>0</v>
          </cell>
          <cell r="U562">
            <v>0</v>
          </cell>
          <cell r="V562">
            <v>0</v>
          </cell>
          <cell r="W562">
            <v>0</v>
          </cell>
          <cell r="X562">
            <v>0</v>
          </cell>
          <cell r="Y562">
            <v>0</v>
          </cell>
          <cell r="Z562">
            <v>0</v>
          </cell>
          <cell r="AA562">
            <v>0</v>
          </cell>
          <cell r="AB562">
            <v>0</v>
          </cell>
          <cell r="AC562">
            <v>0</v>
          </cell>
          <cell r="AD562">
            <v>0</v>
          </cell>
          <cell r="AE562">
            <v>0</v>
          </cell>
          <cell r="AF562">
            <v>0</v>
          </cell>
          <cell r="AG562">
            <v>0</v>
          </cell>
          <cell r="AH562">
            <v>0</v>
          </cell>
          <cell r="AI562">
            <v>0</v>
          </cell>
          <cell r="AJ562">
            <v>0</v>
          </cell>
          <cell r="AK562">
            <v>0</v>
          </cell>
          <cell r="AL562">
            <v>0</v>
          </cell>
          <cell r="AM562">
            <v>0</v>
          </cell>
          <cell r="AN562">
            <v>0</v>
          </cell>
          <cell r="AO562">
            <v>0</v>
          </cell>
          <cell r="AP562">
            <v>0</v>
          </cell>
          <cell r="AQ562">
            <v>0</v>
          </cell>
          <cell r="AR562">
            <v>0</v>
          </cell>
          <cell r="AS562">
            <v>0</v>
          </cell>
          <cell r="AT562">
            <v>0</v>
          </cell>
          <cell r="AU562">
            <v>0</v>
          </cell>
          <cell r="AV562">
            <v>0</v>
          </cell>
          <cell r="AW562">
            <v>0</v>
          </cell>
          <cell r="AX562">
            <v>0</v>
          </cell>
          <cell r="AY562">
            <v>0</v>
          </cell>
          <cell r="AZ562">
            <v>0</v>
          </cell>
          <cell r="BA562">
            <v>0</v>
          </cell>
          <cell r="BB562">
            <v>0</v>
          </cell>
          <cell r="BC562">
            <v>0</v>
          </cell>
          <cell r="BD562">
            <v>0</v>
          </cell>
          <cell r="BE562">
            <v>0</v>
          </cell>
          <cell r="BF562">
            <v>0</v>
          </cell>
          <cell r="BG562">
            <v>0</v>
          </cell>
          <cell r="BH562">
            <v>0</v>
          </cell>
          <cell r="BI562">
            <v>0</v>
          </cell>
          <cell r="BJ562">
            <v>0</v>
          </cell>
          <cell r="BK562">
            <v>0</v>
          </cell>
          <cell r="BL562">
            <v>0</v>
          </cell>
          <cell r="BM562">
            <v>0</v>
          </cell>
          <cell r="BN562">
            <v>0</v>
          </cell>
          <cell r="BO562">
            <v>0</v>
          </cell>
          <cell r="BP562">
            <v>0</v>
          </cell>
          <cell r="BQ562">
            <v>0</v>
          </cell>
          <cell r="BR562">
            <v>0</v>
          </cell>
          <cell r="BS562">
            <v>0</v>
          </cell>
          <cell r="BT562">
            <v>0</v>
          </cell>
          <cell r="BU562">
            <v>0</v>
          </cell>
          <cell r="BV562">
            <v>0</v>
          </cell>
          <cell r="BW562">
            <v>0</v>
          </cell>
          <cell r="BX562">
            <v>0</v>
          </cell>
          <cell r="BY562">
            <v>0</v>
          </cell>
          <cell r="BZ562">
            <v>-0.13800000000000001</v>
          </cell>
          <cell r="CA562">
            <v>-0.28710000000000002</v>
          </cell>
          <cell r="CB562">
            <v>-0.47089999999999999</v>
          </cell>
          <cell r="CC562">
            <v>0</v>
          </cell>
          <cell r="CD562">
            <v>0</v>
          </cell>
          <cell r="CE562">
            <v>0</v>
          </cell>
          <cell r="CF562">
            <v>0</v>
          </cell>
          <cell r="CG562">
            <v>0</v>
          </cell>
          <cell r="CH562">
            <v>0</v>
          </cell>
          <cell r="CI562">
            <v>0</v>
          </cell>
          <cell r="CJ562">
            <v>0</v>
          </cell>
          <cell r="CK562">
            <v>0</v>
          </cell>
          <cell r="CL562">
            <v>-0.13800000000000001</v>
          </cell>
          <cell r="CM562">
            <v>-0.14910000000000001</v>
          </cell>
          <cell r="CN562">
            <v>-0.18379999999999996</v>
          </cell>
          <cell r="CO562">
            <v>0.47089999999999999</v>
          </cell>
          <cell r="CP562">
            <v>0</v>
          </cell>
          <cell r="CQ562">
            <v>0</v>
          </cell>
          <cell r="CR562">
            <v>0</v>
          </cell>
          <cell r="CS562">
            <v>0</v>
          </cell>
          <cell r="CT562">
            <v>0</v>
          </cell>
          <cell r="CU562">
            <v>0</v>
          </cell>
          <cell r="CV562">
            <v>0</v>
          </cell>
          <cell r="CW562">
            <v>0</v>
          </cell>
          <cell r="CX562">
            <v>-5.9999999999999995E-4</v>
          </cell>
          <cell r="CY562">
            <v>-4.4999999999999988E-4</v>
          </cell>
          <cell r="CZ562">
            <v>-4.4999999999999988E-4</v>
          </cell>
          <cell r="DA562">
            <v>-4.4999999999999988E-4</v>
          </cell>
          <cell r="DB562">
            <v>-4.4999999999999988E-4</v>
          </cell>
          <cell r="DC562">
            <v>-4.4999999999999988E-4</v>
          </cell>
          <cell r="DD562">
            <v>-4.4999999999999988E-4</v>
          </cell>
          <cell r="DE562">
            <v>-4.4999999999999988E-4</v>
          </cell>
          <cell r="DF562">
            <v>-0.46515000000000001</v>
          </cell>
          <cell r="DG562">
            <v>-0.63854999999999995</v>
          </cell>
          <cell r="DH562">
            <v>-0.78964999999999996</v>
          </cell>
          <cell r="DI562">
            <v>-0.7942499999999999</v>
          </cell>
          <cell r="DJ562">
            <v>-5.9999999999999995E-4</v>
          </cell>
          <cell r="DK562">
            <v>1.4999999999999996E-4</v>
          </cell>
          <cell r="DL562">
            <v>0</v>
          </cell>
          <cell r="DM562">
            <v>0</v>
          </cell>
          <cell r="DN562">
            <v>0</v>
          </cell>
          <cell r="DO562">
            <v>0</v>
          </cell>
          <cell r="DP562">
            <v>0</v>
          </cell>
          <cell r="DQ562">
            <v>0</v>
          </cell>
          <cell r="DR562">
            <v>-0.4647</v>
          </cell>
          <cell r="DS562">
            <v>-0.1734</v>
          </cell>
          <cell r="DT562">
            <v>-0.15109999999999996</v>
          </cell>
          <cell r="DU562">
            <v>-4.5999999999999991E-3</v>
          </cell>
          <cell r="DV562">
            <v>0</v>
          </cell>
          <cell r="DW562">
            <v>0</v>
          </cell>
          <cell r="DX562">
            <v>0</v>
          </cell>
          <cell r="DY562">
            <v>0</v>
          </cell>
        </row>
        <row r="563">
          <cell r="A563" t="str">
            <v>CE-EST-240</v>
          </cell>
          <cell r="B563" t="str">
            <v>CE</v>
          </cell>
          <cell r="C563" t="str">
            <v>EST</v>
          </cell>
          <cell r="D563">
            <v>240</v>
          </cell>
          <cell r="E563" t="str">
            <v>RO % pre-IAS</v>
          </cell>
          <cell r="F563" t="e">
            <v>#DIV/0!</v>
          </cell>
          <cell r="G563" t="e">
            <v>#DIV/0!</v>
          </cell>
          <cell r="H563" t="e">
            <v>#DIV/0!</v>
          </cell>
          <cell r="I563" t="e">
            <v>#DIV/0!</v>
          </cell>
          <cell r="J563" t="e">
            <v>#DIV/0!</v>
          </cell>
          <cell r="K563" t="e">
            <v>#DIV/0!</v>
          </cell>
          <cell r="L563" t="e">
            <v>#DIV/0!</v>
          </cell>
          <cell r="M563" t="e">
            <v>#DIV/0!</v>
          </cell>
          <cell r="N563" t="e">
            <v>#DIV/0!</v>
          </cell>
          <cell r="O563" t="e">
            <v>#DIV/0!</v>
          </cell>
          <cell r="P563" t="e">
            <v>#DIV/0!</v>
          </cell>
          <cell r="Q563" t="e">
            <v>#DIV/0!</v>
          </cell>
          <cell r="R563" t="e">
            <v>#DIV/0!</v>
          </cell>
          <cell r="S563" t="e">
            <v>#DIV/0!</v>
          </cell>
          <cell r="T563" t="e">
            <v>#DIV/0!</v>
          </cell>
          <cell r="U563" t="e">
            <v>#DIV/0!</v>
          </cell>
          <cell r="V563" t="e">
            <v>#DIV/0!</v>
          </cell>
          <cell r="W563" t="e">
            <v>#DIV/0!</v>
          </cell>
          <cell r="X563" t="e">
            <v>#DIV/0!</v>
          </cell>
          <cell r="Y563" t="e">
            <v>#DIV/0!</v>
          </cell>
          <cell r="Z563" t="e">
            <v>#DIV/0!</v>
          </cell>
          <cell r="AA563" t="e">
            <v>#DIV/0!</v>
          </cell>
          <cell r="AB563" t="e">
            <v>#DIV/0!</v>
          </cell>
          <cell r="AC563" t="e">
            <v>#DIV/0!</v>
          </cell>
          <cell r="AD563" t="e">
            <v>#DIV/0!</v>
          </cell>
          <cell r="AE563" t="e">
            <v>#DIV/0!</v>
          </cell>
          <cell r="AF563" t="e">
            <v>#DIV/0!</v>
          </cell>
          <cell r="AG563" t="e">
            <v>#DIV/0!</v>
          </cell>
          <cell r="AH563" t="e">
            <v>#DIV/0!</v>
          </cell>
          <cell r="AI563" t="e">
            <v>#DIV/0!</v>
          </cell>
          <cell r="AJ563" t="e">
            <v>#DIV/0!</v>
          </cell>
          <cell r="AK563" t="e">
            <v>#DIV/0!</v>
          </cell>
          <cell r="AL563" t="e">
            <v>#DIV/0!</v>
          </cell>
          <cell r="AM563" t="e">
            <v>#DIV/0!</v>
          </cell>
          <cell r="AN563" t="e">
            <v>#DIV/0!</v>
          </cell>
          <cell r="AO563" t="e">
            <v>#DIV/0!</v>
          </cell>
          <cell r="AP563" t="e">
            <v>#DIV/0!</v>
          </cell>
          <cell r="AQ563" t="e">
            <v>#DIV/0!</v>
          </cell>
          <cell r="AR563" t="e">
            <v>#DIV/0!</v>
          </cell>
          <cell r="AS563" t="e">
            <v>#DIV/0!</v>
          </cell>
          <cell r="AT563" t="e">
            <v>#DIV/0!</v>
          </cell>
          <cell r="AU563" t="e">
            <v>#DIV/0!</v>
          </cell>
          <cell r="AV563" t="e">
            <v>#DIV/0!</v>
          </cell>
          <cell r="AW563" t="e">
            <v>#DIV/0!</v>
          </cell>
          <cell r="AX563" t="e">
            <v>#DIV/0!</v>
          </cell>
          <cell r="AY563" t="e">
            <v>#DIV/0!</v>
          </cell>
          <cell r="AZ563" t="e">
            <v>#DIV/0!</v>
          </cell>
          <cell r="BA563" t="e">
            <v>#DIV/0!</v>
          </cell>
          <cell r="BB563" t="e">
            <v>#DIV/0!</v>
          </cell>
          <cell r="BC563" t="e">
            <v>#DIV/0!</v>
          </cell>
          <cell r="BD563" t="e">
            <v>#DIV/0!</v>
          </cell>
          <cell r="BE563" t="e">
            <v>#DIV/0!</v>
          </cell>
          <cell r="BF563" t="e">
            <v>#DIV/0!</v>
          </cell>
          <cell r="BG563" t="e">
            <v>#DIV/0!</v>
          </cell>
          <cell r="BH563" t="e">
            <v>#DIV/0!</v>
          </cell>
          <cell r="BI563" t="e">
            <v>#DIV/0!</v>
          </cell>
          <cell r="BJ563" t="e">
            <v>#DIV/0!</v>
          </cell>
          <cell r="BK563" t="e">
            <v>#DIV/0!</v>
          </cell>
          <cell r="BL563" t="e">
            <v>#DIV/0!</v>
          </cell>
          <cell r="BM563" t="e">
            <v>#DIV/0!</v>
          </cell>
          <cell r="BN563" t="e">
            <v>#DIV/0!</v>
          </cell>
          <cell r="BO563" t="e">
            <v>#DIV/0!</v>
          </cell>
          <cell r="BP563" t="e">
            <v>#DIV/0!</v>
          </cell>
          <cell r="BQ563" t="e">
            <v>#DIV/0!</v>
          </cell>
          <cell r="BR563" t="e">
            <v>#DIV/0!</v>
          </cell>
          <cell r="BS563" t="e">
            <v>#DIV/0!</v>
          </cell>
          <cell r="BT563" t="e">
            <v>#DIV/0!</v>
          </cell>
          <cell r="BU563" t="e">
            <v>#DIV/0!</v>
          </cell>
          <cell r="BV563" t="e">
            <v>#DIV/0!</v>
          </cell>
          <cell r="BW563" t="e">
            <v>#DIV/0!</v>
          </cell>
          <cell r="BX563" t="e">
            <v>#DIV/0!</v>
          </cell>
          <cell r="BY563" t="e">
            <v>#DIV/0!</v>
          </cell>
          <cell r="BZ563" t="e">
            <v>#DIV/0!</v>
          </cell>
          <cell r="CA563" t="e">
            <v>#DIV/0!</v>
          </cell>
          <cell r="CB563" t="e">
            <v>#DIV/0!</v>
          </cell>
          <cell r="CC563" t="e">
            <v>#DIV/0!</v>
          </cell>
          <cell r="CD563" t="e">
            <v>#DIV/0!</v>
          </cell>
          <cell r="CE563" t="e">
            <v>#DIV/0!</v>
          </cell>
          <cell r="CF563" t="e">
            <v>#DIV/0!</v>
          </cell>
          <cell r="CG563" t="e">
            <v>#DIV/0!</v>
          </cell>
          <cell r="CH563" t="e">
            <v>#DIV/0!</v>
          </cell>
          <cell r="CI563" t="e">
            <v>#DIV/0!</v>
          </cell>
          <cell r="CJ563" t="e">
            <v>#DIV/0!</v>
          </cell>
          <cell r="CK563" t="e">
            <v>#DIV/0!</v>
          </cell>
          <cell r="CL563" t="e">
            <v>#DIV/0!</v>
          </cell>
          <cell r="CM563" t="e">
            <v>#DIV/0!</v>
          </cell>
          <cell r="CN563" t="e">
            <v>#DIV/0!</v>
          </cell>
          <cell r="CO563" t="e">
            <v>#DIV/0!</v>
          </cell>
          <cell r="CP563" t="e">
            <v>#DIV/0!</v>
          </cell>
          <cell r="CQ563" t="e">
            <v>#DIV/0!</v>
          </cell>
          <cell r="CR563" t="e">
            <v>#DIV/0!</v>
          </cell>
          <cell r="CS563" t="e">
            <v>#DIV/0!</v>
          </cell>
          <cell r="CT563" t="e">
            <v>#DIV/0!</v>
          </cell>
          <cell r="CU563" t="e">
            <v>#DIV/0!</v>
          </cell>
          <cell r="CV563" t="e">
            <v>#DIV/0!</v>
          </cell>
          <cell r="CW563" t="e">
            <v>#DIV/0!</v>
          </cell>
          <cell r="CX563" t="e">
            <v>#DIV/0!</v>
          </cell>
          <cell r="CY563" t="e">
            <v>#DIV/0!</v>
          </cell>
          <cell r="CZ563" t="e">
            <v>#DIV/0!</v>
          </cell>
          <cell r="DA563" t="e">
            <v>#DIV/0!</v>
          </cell>
          <cell r="DB563" t="e">
            <v>#DIV/0!</v>
          </cell>
          <cell r="DC563" t="e">
            <v>#DIV/0!</v>
          </cell>
          <cell r="DD563" t="e">
            <v>#DIV/0!</v>
          </cell>
          <cell r="DE563" t="e">
            <v>#DIV/0!</v>
          </cell>
          <cell r="DF563" t="e">
            <v>#DIV/0!</v>
          </cell>
          <cell r="DG563" t="e">
            <v>#DIV/0!</v>
          </cell>
          <cell r="DH563" t="e">
            <v>#DIV/0!</v>
          </cell>
          <cell r="DI563" t="e">
            <v>#DIV/0!</v>
          </cell>
          <cell r="DJ563" t="e">
            <v>#DIV/0!</v>
          </cell>
          <cell r="DK563" t="e">
            <v>#DIV/0!</v>
          </cell>
          <cell r="DL563" t="e">
            <v>#DIV/0!</v>
          </cell>
          <cell r="DM563" t="e">
            <v>#DIV/0!</v>
          </cell>
          <cell r="DN563" t="e">
            <v>#DIV/0!</v>
          </cell>
          <cell r="DO563" t="e">
            <v>#DIV/0!</v>
          </cell>
          <cell r="DP563" t="e">
            <v>#DIV/0!</v>
          </cell>
          <cell r="DQ563" t="e">
            <v>#DIV/0!</v>
          </cell>
          <cell r="DR563" t="e">
            <v>#DIV/0!</v>
          </cell>
          <cell r="DS563" t="e">
            <v>#DIV/0!</v>
          </cell>
          <cell r="DT563" t="e">
            <v>#DIV/0!</v>
          </cell>
          <cell r="DU563" t="e">
            <v>#DIV/0!</v>
          </cell>
        </row>
        <row r="564">
          <cell r="A564" t="str">
            <v>CE-EST-250</v>
          </cell>
          <cell r="B564" t="str">
            <v>CE</v>
          </cell>
          <cell r="C564" t="str">
            <v>EST</v>
          </cell>
          <cell r="D564">
            <v>250</v>
          </cell>
          <cell r="E564" t="str">
            <v>Poste Straordinarie</v>
          </cell>
          <cell r="R564">
            <v>0</v>
          </cell>
          <cell r="S564">
            <v>0</v>
          </cell>
          <cell r="T564">
            <v>0</v>
          </cell>
          <cell r="U564">
            <v>0</v>
          </cell>
          <cell r="V564">
            <v>0</v>
          </cell>
          <cell r="W564">
            <v>0</v>
          </cell>
          <cell r="X564">
            <v>0</v>
          </cell>
          <cell r="Y564">
            <v>0</v>
          </cell>
          <cell r="Z564">
            <v>0</v>
          </cell>
          <cell r="AA564">
            <v>0</v>
          </cell>
          <cell r="AB564">
            <v>0</v>
          </cell>
          <cell r="AC564">
            <v>0</v>
          </cell>
          <cell r="AP564">
            <v>0</v>
          </cell>
          <cell r="AQ564">
            <v>0</v>
          </cell>
          <cell r="AR564">
            <v>0</v>
          </cell>
          <cell r="AS564">
            <v>0</v>
          </cell>
          <cell r="AT564">
            <v>0</v>
          </cell>
          <cell r="AU564">
            <v>0</v>
          </cell>
          <cell r="AV564">
            <v>0</v>
          </cell>
          <cell r="AW564">
            <v>0</v>
          </cell>
          <cell r="AX564">
            <v>0</v>
          </cell>
          <cell r="AY564">
            <v>0</v>
          </cell>
          <cell r="AZ564">
            <v>0</v>
          </cell>
          <cell r="BA564">
            <v>0</v>
          </cell>
          <cell r="BB564">
            <v>0</v>
          </cell>
          <cell r="BC564">
            <v>0</v>
          </cell>
          <cell r="BD564">
            <v>0</v>
          </cell>
          <cell r="BE564">
            <v>0</v>
          </cell>
          <cell r="BF564">
            <v>0</v>
          </cell>
          <cell r="BG564">
            <v>0</v>
          </cell>
          <cell r="BH564">
            <v>0</v>
          </cell>
          <cell r="BI564">
            <v>0</v>
          </cell>
          <cell r="BK564">
            <v>0</v>
          </cell>
          <cell r="BL564">
            <v>0</v>
          </cell>
          <cell r="BM564">
            <v>0</v>
          </cell>
          <cell r="BN564">
            <v>0</v>
          </cell>
          <cell r="BO564">
            <v>0</v>
          </cell>
          <cell r="BP564">
            <v>0</v>
          </cell>
          <cell r="BQ564">
            <v>0</v>
          </cell>
          <cell r="BR564">
            <v>0</v>
          </cell>
          <cell r="BS564">
            <v>0</v>
          </cell>
          <cell r="BT564">
            <v>0</v>
          </cell>
          <cell r="BU564">
            <v>0</v>
          </cell>
          <cell r="BV564">
            <v>0</v>
          </cell>
          <cell r="BW564">
            <v>0</v>
          </cell>
          <cell r="BX564">
            <v>0</v>
          </cell>
          <cell r="BY564">
            <v>0</v>
          </cell>
          <cell r="BZ564">
            <v>0</v>
          </cell>
          <cell r="CA564">
            <v>0</v>
          </cell>
          <cell r="CB564">
            <v>0</v>
          </cell>
          <cell r="CC564">
            <v>0</v>
          </cell>
          <cell r="CL564">
            <v>0</v>
          </cell>
          <cell r="CM564">
            <v>0</v>
          </cell>
          <cell r="CN564">
            <v>0</v>
          </cell>
          <cell r="CO564">
            <v>0</v>
          </cell>
          <cell r="CP564">
            <v>0</v>
          </cell>
          <cell r="CQ564">
            <v>0</v>
          </cell>
          <cell r="CR564">
            <v>0</v>
          </cell>
          <cell r="CS564">
            <v>0</v>
          </cell>
          <cell r="CT564">
            <v>0</v>
          </cell>
          <cell r="CU564">
            <v>0</v>
          </cell>
          <cell r="CV564">
            <v>0</v>
          </cell>
          <cell r="CW564">
            <v>0</v>
          </cell>
          <cell r="CX564">
            <v>0</v>
          </cell>
          <cell r="CY564">
            <v>0</v>
          </cell>
          <cell r="CZ564">
            <v>0</v>
          </cell>
          <cell r="DA564">
            <v>0</v>
          </cell>
          <cell r="DB564">
            <v>0</v>
          </cell>
          <cell r="DC564">
            <v>0</v>
          </cell>
          <cell r="DD564">
            <v>0</v>
          </cell>
          <cell r="DE564">
            <v>0</v>
          </cell>
          <cell r="DF564">
            <v>0</v>
          </cell>
          <cell r="DG564">
            <v>0</v>
          </cell>
          <cell r="DH564">
            <v>0</v>
          </cell>
          <cell r="DI564">
            <v>0</v>
          </cell>
          <cell r="DJ564">
            <v>0</v>
          </cell>
          <cell r="DK564">
            <v>0</v>
          </cell>
          <cell r="DL564">
            <v>0</v>
          </cell>
          <cell r="DM564">
            <v>0</v>
          </cell>
          <cell r="DN564">
            <v>0</v>
          </cell>
          <cell r="DO564">
            <v>0</v>
          </cell>
          <cell r="DP564">
            <v>0</v>
          </cell>
          <cell r="DQ564">
            <v>0</v>
          </cell>
          <cell r="DR564">
            <v>0</v>
          </cell>
          <cell r="DS564">
            <v>0</v>
          </cell>
          <cell r="DT564">
            <v>0</v>
          </cell>
          <cell r="DU564">
            <v>0</v>
          </cell>
        </row>
        <row r="565">
          <cell r="A565" t="str">
            <v>CE-EST-260</v>
          </cell>
          <cell r="B565" t="str">
            <v>CE</v>
          </cell>
          <cell r="C565" t="str">
            <v>EST</v>
          </cell>
          <cell r="D565">
            <v>260</v>
          </cell>
          <cell r="E565" t="str">
            <v>Risultato Operativo</v>
          </cell>
          <cell r="F565">
            <v>0</v>
          </cell>
          <cell r="G565">
            <v>0</v>
          </cell>
          <cell r="H565">
            <v>0</v>
          </cell>
          <cell r="I565">
            <v>0</v>
          </cell>
          <cell r="J565">
            <v>0</v>
          </cell>
          <cell r="K565">
            <v>0</v>
          </cell>
          <cell r="L565">
            <v>0</v>
          </cell>
          <cell r="M565">
            <v>0</v>
          </cell>
          <cell r="N565">
            <v>0</v>
          </cell>
          <cell r="O565">
            <v>0</v>
          </cell>
          <cell r="P565">
            <v>0</v>
          </cell>
          <cell r="Q565">
            <v>0</v>
          </cell>
          <cell r="R565">
            <v>0</v>
          </cell>
          <cell r="S565">
            <v>0</v>
          </cell>
          <cell r="T565">
            <v>0</v>
          </cell>
          <cell r="U565">
            <v>0</v>
          </cell>
          <cell r="V565">
            <v>0</v>
          </cell>
          <cell r="W565">
            <v>0</v>
          </cell>
          <cell r="X565">
            <v>0</v>
          </cell>
          <cell r="Y565">
            <v>0</v>
          </cell>
          <cell r="Z565">
            <v>0</v>
          </cell>
          <cell r="AA565">
            <v>0</v>
          </cell>
          <cell r="AB565">
            <v>0</v>
          </cell>
          <cell r="AC565">
            <v>0</v>
          </cell>
          <cell r="AD565">
            <v>0</v>
          </cell>
          <cell r="AE565">
            <v>0</v>
          </cell>
          <cell r="AF565">
            <v>0</v>
          </cell>
          <cell r="AG565">
            <v>0</v>
          </cell>
          <cell r="AH565">
            <v>0</v>
          </cell>
          <cell r="AI565">
            <v>0</v>
          </cell>
          <cell r="AJ565">
            <v>0</v>
          </cell>
          <cell r="AK565">
            <v>0</v>
          </cell>
          <cell r="AL565">
            <v>0</v>
          </cell>
          <cell r="AM565">
            <v>0</v>
          </cell>
          <cell r="AN565">
            <v>0</v>
          </cell>
          <cell r="AO565">
            <v>0</v>
          </cell>
          <cell r="AP565">
            <v>0</v>
          </cell>
          <cell r="AQ565">
            <v>0</v>
          </cell>
          <cell r="AR565">
            <v>0</v>
          </cell>
          <cell r="AS565">
            <v>0</v>
          </cell>
          <cell r="AT565">
            <v>0</v>
          </cell>
          <cell r="AU565">
            <v>0</v>
          </cell>
          <cell r="AV565">
            <v>0</v>
          </cell>
          <cell r="AW565">
            <v>0</v>
          </cell>
          <cell r="AX565">
            <v>0</v>
          </cell>
          <cell r="AY565">
            <v>0</v>
          </cell>
          <cell r="AZ565">
            <v>0</v>
          </cell>
          <cell r="BA565">
            <v>0</v>
          </cell>
          <cell r="BB565">
            <v>0</v>
          </cell>
          <cell r="BC565">
            <v>0</v>
          </cell>
          <cell r="BD565">
            <v>0</v>
          </cell>
          <cell r="BE565">
            <v>0</v>
          </cell>
          <cell r="BF565">
            <v>0</v>
          </cell>
          <cell r="BG565">
            <v>0</v>
          </cell>
          <cell r="BH565">
            <v>0</v>
          </cell>
          <cell r="BI565">
            <v>0</v>
          </cell>
          <cell r="BJ565">
            <v>0</v>
          </cell>
          <cell r="BK565">
            <v>0</v>
          </cell>
          <cell r="BL565">
            <v>0</v>
          </cell>
          <cell r="BM565">
            <v>0</v>
          </cell>
          <cell r="BN565">
            <v>0</v>
          </cell>
          <cell r="BO565">
            <v>0</v>
          </cell>
          <cell r="BP565">
            <v>0</v>
          </cell>
          <cell r="BQ565">
            <v>0</v>
          </cell>
          <cell r="BR565">
            <v>0</v>
          </cell>
          <cell r="BS565">
            <v>0</v>
          </cell>
          <cell r="BT565">
            <v>0</v>
          </cell>
          <cell r="BU565">
            <v>0</v>
          </cell>
          <cell r="BV565">
            <v>0</v>
          </cell>
          <cell r="BW565">
            <v>0</v>
          </cell>
          <cell r="BX565">
            <v>0</v>
          </cell>
          <cell r="BY565">
            <v>0</v>
          </cell>
          <cell r="BZ565">
            <v>-0.13800000000000001</v>
          </cell>
          <cell r="CA565">
            <v>-0.28710000000000002</v>
          </cell>
          <cell r="CB565">
            <v>-0.47089999999999999</v>
          </cell>
          <cell r="CC565">
            <v>0</v>
          </cell>
          <cell r="CD565">
            <v>0</v>
          </cell>
          <cell r="CE565">
            <v>0</v>
          </cell>
          <cell r="CF565">
            <v>0</v>
          </cell>
          <cell r="CG565">
            <v>0</v>
          </cell>
          <cell r="CH565">
            <v>0</v>
          </cell>
          <cell r="CI565">
            <v>0</v>
          </cell>
          <cell r="CJ565">
            <v>0</v>
          </cell>
          <cell r="CK565">
            <v>0</v>
          </cell>
          <cell r="CL565">
            <v>-0.13800000000000001</v>
          </cell>
          <cell r="CM565">
            <v>-0.14910000000000001</v>
          </cell>
          <cell r="CN565">
            <v>-0.18379999999999996</v>
          </cell>
          <cell r="CO565">
            <v>0.47089999999999999</v>
          </cell>
          <cell r="CP565">
            <v>0</v>
          </cell>
          <cell r="CQ565">
            <v>0</v>
          </cell>
          <cell r="CR565">
            <v>0</v>
          </cell>
          <cell r="CS565">
            <v>0</v>
          </cell>
          <cell r="CT565">
            <v>0</v>
          </cell>
          <cell r="CU565">
            <v>0</v>
          </cell>
          <cell r="CV565">
            <v>0</v>
          </cell>
          <cell r="CW565">
            <v>0</v>
          </cell>
          <cell r="CX565">
            <v>-5.9999999999999995E-4</v>
          </cell>
          <cell r="CY565">
            <v>-4.4999999999999988E-4</v>
          </cell>
          <cell r="CZ565">
            <v>-4.4999999999999988E-4</v>
          </cell>
          <cell r="DA565">
            <v>-4.4999999999999988E-4</v>
          </cell>
          <cell r="DB565">
            <v>-4.4999999999999988E-4</v>
          </cell>
          <cell r="DC565">
            <v>-4.4999999999999988E-4</v>
          </cell>
          <cell r="DD565">
            <v>-4.4999999999999988E-4</v>
          </cell>
          <cell r="DE565">
            <v>-4.4999999999999988E-4</v>
          </cell>
          <cell r="DF565">
            <v>-0.46515000000000001</v>
          </cell>
          <cell r="DG565">
            <v>-0.63854999999999995</v>
          </cell>
          <cell r="DH565">
            <v>-0.78964999999999996</v>
          </cell>
          <cell r="DI565">
            <v>-0.7942499999999999</v>
          </cell>
          <cell r="DJ565">
            <v>-5.9999999999999995E-4</v>
          </cell>
          <cell r="DK565">
            <v>1.4999999999999996E-4</v>
          </cell>
          <cell r="DL565">
            <v>0</v>
          </cell>
          <cell r="DM565">
            <v>0</v>
          </cell>
          <cell r="DN565">
            <v>0</v>
          </cell>
          <cell r="DO565">
            <v>0</v>
          </cell>
          <cell r="DP565">
            <v>0</v>
          </cell>
          <cell r="DQ565">
            <v>0</v>
          </cell>
          <cell r="DR565">
            <v>-0.4647</v>
          </cell>
          <cell r="DS565">
            <v>-0.1734</v>
          </cell>
          <cell r="DT565">
            <v>-0.15109999999999996</v>
          </cell>
          <cell r="DU565">
            <v>-4.5999999999999991E-3</v>
          </cell>
        </row>
        <row r="566">
          <cell r="A566" t="str">
            <v>CE-EST-270</v>
          </cell>
          <cell r="B566" t="str">
            <v>CE</v>
          </cell>
          <cell r="C566" t="str">
            <v>EST</v>
          </cell>
          <cell r="D566">
            <v>270</v>
          </cell>
          <cell r="E566" t="str">
            <v>RO%</v>
          </cell>
          <cell r="F566" t="e">
            <v>#DIV/0!</v>
          </cell>
          <cell r="G566" t="e">
            <v>#DIV/0!</v>
          </cell>
          <cell r="H566" t="e">
            <v>#DIV/0!</v>
          </cell>
          <cell r="I566" t="e">
            <v>#DIV/0!</v>
          </cell>
          <cell r="J566" t="e">
            <v>#DIV/0!</v>
          </cell>
          <cell r="K566" t="e">
            <v>#DIV/0!</v>
          </cell>
          <cell r="L566" t="e">
            <v>#DIV/0!</v>
          </cell>
          <cell r="M566" t="e">
            <v>#DIV/0!</v>
          </cell>
          <cell r="N566" t="e">
            <v>#DIV/0!</v>
          </cell>
          <cell r="O566" t="e">
            <v>#DIV/0!</v>
          </cell>
          <cell r="P566" t="e">
            <v>#DIV/0!</v>
          </cell>
          <cell r="Q566" t="e">
            <v>#DIV/0!</v>
          </cell>
          <cell r="R566" t="e">
            <v>#DIV/0!</v>
          </cell>
          <cell r="S566" t="e">
            <v>#DIV/0!</v>
          </cell>
          <cell r="T566" t="e">
            <v>#DIV/0!</v>
          </cell>
          <cell r="U566" t="e">
            <v>#DIV/0!</v>
          </cell>
          <cell r="V566" t="e">
            <v>#DIV/0!</v>
          </cell>
          <cell r="W566" t="e">
            <v>#DIV/0!</v>
          </cell>
          <cell r="X566" t="e">
            <v>#DIV/0!</v>
          </cell>
          <cell r="Y566" t="e">
            <v>#DIV/0!</v>
          </cell>
          <cell r="Z566" t="e">
            <v>#DIV/0!</v>
          </cell>
          <cell r="AA566" t="e">
            <v>#DIV/0!</v>
          </cell>
          <cell r="AB566" t="e">
            <v>#DIV/0!</v>
          </cell>
          <cell r="AC566" t="e">
            <v>#DIV/0!</v>
          </cell>
          <cell r="AD566" t="e">
            <v>#DIV/0!</v>
          </cell>
          <cell r="AE566" t="e">
            <v>#DIV/0!</v>
          </cell>
          <cell r="AF566" t="e">
            <v>#DIV/0!</v>
          </cell>
          <cell r="AG566" t="e">
            <v>#DIV/0!</v>
          </cell>
          <cell r="AH566" t="e">
            <v>#DIV/0!</v>
          </cell>
          <cell r="AI566" t="e">
            <v>#DIV/0!</v>
          </cell>
          <cell r="AJ566" t="e">
            <v>#DIV/0!</v>
          </cell>
          <cell r="AK566" t="e">
            <v>#DIV/0!</v>
          </cell>
          <cell r="AL566" t="e">
            <v>#DIV/0!</v>
          </cell>
          <cell r="AM566" t="e">
            <v>#DIV/0!</v>
          </cell>
          <cell r="AN566" t="e">
            <v>#DIV/0!</v>
          </cell>
          <cell r="AO566" t="e">
            <v>#DIV/0!</v>
          </cell>
          <cell r="AP566" t="e">
            <v>#DIV/0!</v>
          </cell>
          <cell r="AQ566" t="e">
            <v>#DIV/0!</v>
          </cell>
          <cell r="AR566" t="e">
            <v>#DIV/0!</v>
          </cell>
          <cell r="AS566" t="e">
            <v>#DIV/0!</v>
          </cell>
          <cell r="AT566" t="e">
            <v>#DIV/0!</v>
          </cell>
          <cell r="AU566" t="e">
            <v>#DIV/0!</v>
          </cell>
          <cell r="AV566" t="e">
            <v>#DIV/0!</v>
          </cell>
          <cell r="AW566" t="e">
            <v>#DIV/0!</v>
          </cell>
          <cell r="AX566" t="e">
            <v>#DIV/0!</v>
          </cell>
          <cell r="AY566" t="e">
            <v>#DIV/0!</v>
          </cell>
          <cell r="AZ566" t="e">
            <v>#DIV/0!</v>
          </cell>
          <cell r="BA566" t="e">
            <v>#DIV/0!</v>
          </cell>
          <cell r="BB566" t="e">
            <v>#DIV/0!</v>
          </cell>
          <cell r="BC566" t="e">
            <v>#DIV/0!</v>
          </cell>
          <cell r="BD566" t="e">
            <v>#DIV/0!</v>
          </cell>
          <cell r="BE566" t="e">
            <v>#DIV/0!</v>
          </cell>
          <cell r="BF566" t="e">
            <v>#DIV/0!</v>
          </cell>
          <cell r="BG566" t="e">
            <v>#DIV/0!</v>
          </cell>
          <cell r="BH566" t="e">
            <v>#DIV/0!</v>
          </cell>
          <cell r="BI566" t="e">
            <v>#DIV/0!</v>
          </cell>
          <cell r="BJ566" t="e">
            <v>#DIV/0!</v>
          </cell>
          <cell r="BK566" t="e">
            <v>#DIV/0!</v>
          </cell>
          <cell r="BL566" t="e">
            <v>#DIV/0!</v>
          </cell>
          <cell r="BM566" t="e">
            <v>#DIV/0!</v>
          </cell>
          <cell r="BN566" t="e">
            <v>#DIV/0!</v>
          </cell>
          <cell r="BO566" t="e">
            <v>#DIV/0!</v>
          </cell>
          <cell r="BP566" t="e">
            <v>#DIV/0!</v>
          </cell>
          <cell r="BQ566" t="e">
            <v>#DIV/0!</v>
          </cell>
          <cell r="BR566" t="e">
            <v>#DIV/0!</v>
          </cell>
          <cell r="BS566" t="e">
            <v>#DIV/0!</v>
          </cell>
          <cell r="BT566" t="e">
            <v>#DIV/0!</v>
          </cell>
          <cell r="BU566" t="e">
            <v>#DIV/0!</v>
          </cell>
          <cell r="BV566" t="e">
            <v>#DIV/0!</v>
          </cell>
          <cell r="BW566" t="e">
            <v>#DIV/0!</v>
          </cell>
          <cell r="BX566" t="e">
            <v>#DIV/0!</v>
          </cell>
          <cell r="BY566" t="e">
            <v>#DIV/0!</v>
          </cell>
          <cell r="BZ566" t="e">
            <v>#DIV/0!</v>
          </cell>
          <cell r="CA566" t="e">
            <v>#DIV/0!</v>
          </cell>
          <cell r="CB566" t="e">
            <v>#DIV/0!</v>
          </cell>
          <cell r="CC566" t="e">
            <v>#DIV/0!</v>
          </cell>
          <cell r="CD566" t="e">
            <v>#DIV/0!</v>
          </cell>
          <cell r="CE566" t="e">
            <v>#DIV/0!</v>
          </cell>
          <cell r="CF566" t="e">
            <v>#DIV/0!</v>
          </cell>
          <cell r="CG566" t="e">
            <v>#DIV/0!</v>
          </cell>
          <cell r="CH566" t="e">
            <v>#DIV/0!</v>
          </cell>
          <cell r="CI566" t="e">
            <v>#DIV/0!</v>
          </cell>
          <cell r="CJ566" t="e">
            <v>#DIV/0!</v>
          </cell>
          <cell r="CK566" t="e">
            <v>#DIV/0!</v>
          </cell>
          <cell r="CL566" t="e">
            <v>#DIV/0!</v>
          </cell>
          <cell r="CM566" t="e">
            <v>#DIV/0!</v>
          </cell>
          <cell r="CN566" t="e">
            <v>#DIV/0!</v>
          </cell>
          <cell r="CO566" t="e">
            <v>#DIV/0!</v>
          </cell>
          <cell r="CP566" t="e">
            <v>#DIV/0!</v>
          </cell>
          <cell r="CQ566" t="e">
            <v>#DIV/0!</v>
          </cell>
          <cell r="CR566" t="e">
            <v>#DIV/0!</v>
          </cell>
          <cell r="CS566" t="e">
            <v>#DIV/0!</v>
          </cell>
          <cell r="CT566" t="e">
            <v>#DIV/0!</v>
          </cell>
          <cell r="CU566" t="e">
            <v>#DIV/0!</v>
          </cell>
          <cell r="CV566" t="e">
            <v>#DIV/0!</v>
          </cell>
          <cell r="CW566" t="e">
            <v>#DIV/0!</v>
          </cell>
          <cell r="CX566" t="e">
            <v>#DIV/0!</v>
          </cell>
          <cell r="CY566" t="e">
            <v>#DIV/0!</v>
          </cell>
          <cell r="CZ566" t="e">
            <v>#DIV/0!</v>
          </cell>
          <cell r="DA566" t="e">
            <v>#DIV/0!</v>
          </cell>
          <cell r="DB566" t="e">
            <v>#DIV/0!</v>
          </cell>
          <cell r="DC566" t="e">
            <v>#DIV/0!</v>
          </cell>
          <cell r="DD566" t="e">
            <v>#DIV/0!</v>
          </cell>
          <cell r="DE566" t="e">
            <v>#DIV/0!</v>
          </cell>
          <cell r="DF566" t="e">
            <v>#DIV/0!</v>
          </cell>
          <cell r="DG566" t="e">
            <v>#DIV/0!</v>
          </cell>
          <cell r="DH566" t="e">
            <v>#DIV/0!</v>
          </cell>
          <cell r="DI566" t="e">
            <v>#DIV/0!</v>
          </cell>
          <cell r="DJ566" t="e">
            <v>#DIV/0!</v>
          </cell>
          <cell r="DK566" t="e">
            <v>#DIV/0!</v>
          </cell>
          <cell r="DL566" t="e">
            <v>#DIV/0!</v>
          </cell>
          <cell r="DM566" t="e">
            <v>#DIV/0!</v>
          </cell>
          <cell r="DN566" t="e">
            <v>#DIV/0!</v>
          </cell>
          <cell r="DO566" t="e">
            <v>#DIV/0!</v>
          </cell>
          <cell r="DP566" t="e">
            <v>#DIV/0!</v>
          </cell>
          <cell r="DQ566" t="e">
            <v>#DIV/0!</v>
          </cell>
          <cell r="DR566" t="e">
            <v>#DIV/0!</v>
          </cell>
          <cell r="DS566" t="e">
            <v>#DIV/0!</v>
          </cell>
          <cell r="DT566" t="e">
            <v>#DIV/0!</v>
          </cell>
          <cell r="DU566" t="e">
            <v>#DIV/0!</v>
          </cell>
        </row>
        <row r="567">
          <cell r="A567" t="str">
            <v>CE-ATNOIS-100</v>
          </cell>
          <cell r="B567" t="str">
            <v>CE</v>
          </cell>
          <cell r="C567" t="str">
            <v>ATNOIS</v>
          </cell>
          <cell r="D567">
            <v>100</v>
          </cell>
          <cell r="E567" t="str">
            <v>Valore della Produzione</v>
          </cell>
          <cell r="F567">
            <v>0.82941999999999994</v>
          </cell>
          <cell r="G567">
            <v>1.0513360700000001</v>
          </cell>
          <cell r="H567">
            <v>1.31582957</v>
          </cell>
          <cell r="I567">
            <v>2.1035990699999996</v>
          </cell>
          <cell r="R567">
            <v>0.82941999999999994</v>
          </cell>
          <cell r="S567">
            <v>0.22191607000000013</v>
          </cell>
          <cell r="T567">
            <v>0.26449349999999994</v>
          </cell>
          <cell r="U567">
            <v>0.78776949999999957</v>
          </cell>
          <cell r="V567">
            <v>-2.1035990699999996</v>
          </cell>
          <cell r="W567">
            <v>0</v>
          </cell>
          <cell r="X567">
            <v>0</v>
          </cell>
          <cell r="Y567">
            <v>0</v>
          </cell>
          <cell r="Z567">
            <v>0</v>
          </cell>
          <cell r="AA567">
            <v>0</v>
          </cell>
          <cell r="AB567">
            <v>0</v>
          </cell>
          <cell r="AC567">
            <v>0</v>
          </cell>
          <cell r="AD567">
            <v>0.17169999999999999</v>
          </cell>
          <cell r="AE567">
            <v>0.35949999999999999</v>
          </cell>
          <cell r="AF567">
            <v>0.53910000000000002</v>
          </cell>
          <cell r="AG567">
            <v>0.71660000000000001</v>
          </cell>
          <cell r="AH567">
            <v>0.9103</v>
          </cell>
          <cell r="AI567">
            <v>1.0575999999999999</v>
          </cell>
          <cell r="AJ567">
            <v>1.2350999999999999</v>
          </cell>
          <cell r="AK567">
            <v>1.3935</v>
          </cell>
          <cell r="AL567">
            <v>1.5622</v>
          </cell>
          <cell r="AM567">
            <v>1.7625999999999999</v>
          </cell>
          <cell r="AN567">
            <v>1.9385999999999999</v>
          </cell>
          <cell r="AO567">
            <v>2.0991</v>
          </cell>
          <cell r="AP567">
            <v>0.17169999999999999</v>
          </cell>
          <cell r="AQ567">
            <v>0.18779999999999999</v>
          </cell>
          <cell r="AR567">
            <v>0.17960000000000004</v>
          </cell>
          <cell r="AS567">
            <v>0.17749999999999999</v>
          </cell>
          <cell r="AT567">
            <v>0.19369999999999998</v>
          </cell>
          <cell r="AU567">
            <v>0.14729999999999988</v>
          </cell>
          <cell r="AV567">
            <v>0.17749999999999999</v>
          </cell>
          <cell r="AW567">
            <v>0.1584000000000001</v>
          </cell>
          <cell r="AX567">
            <v>0.16870000000000007</v>
          </cell>
          <cell r="AY567">
            <v>0.20039999999999991</v>
          </cell>
          <cell r="AZ567">
            <v>0.17599999999999993</v>
          </cell>
          <cell r="BA567">
            <v>0.16050000000000009</v>
          </cell>
          <cell r="BB567">
            <v>0.15160000000000001</v>
          </cell>
          <cell r="BC567">
            <v>0.52529999999999999</v>
          </cell>
          <cell r="BD567">
            <v>0.76249999999999996</v>
          </cell>
          <cell r="BE567">
            <v>0.90029999999999999</v>
          </cell>
          <cell r="BF567">
            <v>1.6169</v>
          </cell>
          <cell r="BG567">
            <v>2.2572999999999999</v>
          </cell>
          <cell r="BH567">
            <v>2.477087</v>
          </cell>
          <cell r="BI567">
            <v>2.6901459999999999</v>
          </cell>
          <cell r="BJ567">
            <v>3.7462</v>
          </cell>
          <cell r="BK567">
            <v>7.2054900000000002</v>
          </cell>
          <cell r="BL567">
            <v>7.6135000000000002</v>
          </cell>
          <cell r="BM567">
            <v>7.7930399999999995</v>
          </cell>
          <cell r="BN567">
            <v>0.15160000000000001</v>
          </cell>
          <cell r="BO567">
            <v>0.37369999999999998</v>
          </cell>
          <cell r="BP567">
            <v>0.23719999999999997</v>
          </cell>
          <cell r="BQ567">
            <v>0.13780000000000003</v>
          </cell>
          <cell r="BR567">
            <v>0.71660000000000001</v>
          </cell>
          <cell r="BS567">
            <v>0.64039999999999986</v>
          </cell>
          <cell r="BT567">
            <v>0.21978700000000018</v>
          </cell>
          <cell r="BU567">
            <v>0.21305899999999989</v>
          </cell>
          <cell r="BV567">
            <v>1.056054</v>
          </cell>
          <cell r="BW567">
            <v>3.4592900000000002</v>
          </cell>
          <cell r="BX567">
            <v>0.40800999999999998</v>
          </cell>
          <cell r="BY567">
            <v>0.17953999999999937</v>
          </cell>
          <cell r="BZ567">
            <v>0.15590000000000001</v>
          </cell>
          <cell r="CA567">
            <v>0.30859999999999999</v>
          </cell>
          <cell r="CB567">
            <v>0.47310000000000002</v>
          </cell>
          <cell r="CC567">
            <v>0.61019999999999996</v>
          </cell>
          <cell r="CD567">
            <v>0.77539999999999998</v>
          </cell>
          <cell r="CE567">
            <v>0.93441200000000002</v>
          </cell>
          <cell r="CF567">
            <v>1.0902239999999999</v>
          </cell>
          <cell r="CG567">
            <v>1.2005270000000001</v>
          </cell>
          <cell r="CH567">
            <v>1.464599</v>
          </cell>
          <cell r="CI567">
            <v>0.76950300000000005</v>
          </cell>
          <cell r="CJ567">
            <v>-1.896533</v>
          </cell>
          <cell r="CK567">
            <v>-3.4862669999999998</v>
          </cell>
          <cell r="CL567">
            <v>0.15590000000000001</v>
          </cell>
          <cell r="CM567">
            <v>0.15269999999999997</v>
          </cell>
          <cell r="CN567">
            <v>0.16450000000000004</v>
          </cell>
          <cell r="CO567">
            <v>0.13709999999999994</v>
          </cell>
          <cell r="CP567">
            <v>0.16520000000000001</v>
          </cell>
          <cell r="CQ567">
            <v>0.15901200000000004</v>
          </cell>
          <cell r="CR567">
            <v>0.15581199999999984</v>
          </cell>
          <cell r="CS567">
            <v>0.11030300000000026</v>
          </cell>
          <cell r="CT567">
            <v>0.26407199999999986</v>
          </cell>
          <cell r="CU567">
            <v>-0.69509599999999994</v>
          </cell>
          <cell r="CV567">
            <v>-2.6660360000000001</v>
          </cell>
          <cell r="CW567">
            <v>-1.5897339999999998</v>
          </cell>
          <cell r="CX567">
            <v>0.49790000000000001</v>
          </cell>
          <cell r="CY567">
            <v>0.82399999999999995</v>
          </cell>
          <cell r="CZ567">
            <v>1.1458999999999999</v>
          </cell>
          <cell r="DA567">
            <v>1.7521</v>
          </cell>
          <cell r="DB567">
            <v>2.1629999999999998</v>
          </cell>
          <cell r="DC567">
            <v>2.4990999999999999</v>
          </cell>
          <cell r="DD567">
            <v>2.9748999999999999</v>
          </cell>
          <cell r="DE567">
            <v>2.9529000000000001</v>
          </cell>
          <cell r="DF567">
            <v>3.1107</v>
          </cell>
          <cell r="DG567">
            <v>3.2637999999999998</v>
          </cell>
          <cell r="DH567">
            <v>3.4977999999999998</v>
          </cell>
          <cell r="DI567">
            <v>3.6252</v>
          </cell>
          <cell r="DJ567">
            <v>0.49790000000000001</v>
          </cell>
          <cell r="DK567">
            <v>0.32609999999999995</v>
          </cell>
          <cell r="DL567">
            <v>0.32189999999999996</v>
          </cell>
          <cell r="DM567">
            <v>0.60620000000000007</v>
          </cell>
          <cell r="DN567">
            <v>0.41089999999999982</v>
          </cell>
          <cell r="DO567">
            <v>0.33610000000000007</v>
          </cell>
          <cell r="DP567">
            <v>0.4758</v>
          </cell>
          <cell r="DQ567">
            <v>-2.1999999999999797E-2</v>
          </cell>
          <cell r="DR567">
            <v>0.15779999999999994</v>
          </cell>
          <cell r="DS567">
            <v>0.15309999999999979</v>
          </cell>
          <cell r="DT567">
            <v>0.23399999999999999</v>
          </cell>
          <cell r="DU567">
            <v>0.12740000000000018</v>
          </cell>
        </row>
        <row r="568">
          <cell r="A568" t="str">
            <v>CE-ATNOIS-110</v>
          </cell>
          <cell r="B568" t="str">
            <v>CE</v>
          </cell>
          <cell r="C568" t="str">
            <v>ATNOIS</v>
          </cell>
          <cell r="D568">
            <v>110</v>
          </cell>
          <cell r="E568" t="str">
            <v>Costi Diretti</v>
          </cell>
          <cell r="F568">
            <v>-0.89786600000000005</v>
          </cell>
          <cell r="G568">
            <v>-1.3724518700000001</v>
          </cell>
          <cell r="H568">
            <v>-1.6114367600000001</v>
          </cell>
          <cell r="I568">
            <v>-2.4976194300000008</v>
          </cell>
          <cell r="R568">
            <v>-0.89786600000000005</v>
          </cell>
          <cell r="S568">
            <v>-0.47458587000000008</v>
          </cell>
          <cell r="T568">
            <v>-0.23898489000000001</v>
          </cell>
          <cell r="U568">
            <v>-0.88618267000000062</v>
          </cell>
          <cell r="V568">
            <v>2.4976194300000008</v>
          </cell>
          <cell r="W568">
            <v>0</v>
          </cell>
          <cell r="X568">
            <v>0</v>
          </cell>
          <cell r="Y568">
            <v>0</v>
          </cell>
          <cell r="Z568">
            <v>0</v>
          </cell>
          <cell r="AA568">
            <v>0</v>
          </cell>
          <cell r="AB568">
            <v>0</v>
          </cell>
          <cell r="AC568">
            <v>0</v>
          </cell>
          <cell r="AD568">
            <v>-0.17849999999999999</v>
          </cell>
          <cell r="AE568">
            <v>-0.34250000000000003</v>
          </cell>
          <cell r="AF568">
            <v>-0.50319999999999998</v>
          </cell>
          <cell r="AG568">
            <v>-0.69079999999999997</v>
          </cell>
          <cell r="AH568">
            <v>-0.87560000000000004</v>
          </cell>
          <cell r="AI568">
            <v>-1.0194000000000001</v>
          </cell>
          <cell r="AJ568">
            <v>-1.2007000000000001</v>
          </cell>
          <cell r="AK568">
            <v>-1.3494999999999999</v>
          </cell>
          <cell r="AL568">
            <v>-1.5025999999999999</v>
          </cell>
          <cell r="AM568">
            <v>-1.7014</v>
          </cell>
          <cell r="AN568">
            <v>-1.8689</v>
          </cell>
          <cell r="AO568">
            <v>-2.0568</v>
          </cell>
          <cell r="AP568">
            <v>-0.17849999999999999</v>
          </cell>
          <cell r="AQ568">
            <v>-0.16400000000000003</v>
          </cell>
          <cell r="AR568">
            <v>-0.16069999999999995</v>
          </cell>
          <cell r="AS568">
            <v>-0.18759999999999999</v>
          </cell>
          <cell r="AT568">
            <v>-0.18480000000000008</v>
          </cell>
          <cell r="AU568">
            <v>-0.14380000000000004</v>
          </cell>
          <cell r="AV568">
            <v>-0.18130000000000002</v>
          </cell>
          <cell r="AW568">
            <v>-0.14879999999999982</v>
          </cell>
          <cell r="AX568">
            <v>-0.15310000000000001</v>
          </cell>
          <cell r="AY568">
            <v>-0.19880000000000009</v>
          </cell>
          <cell r="AZ568">
            <v>-0.16749999999999998</v>
          </cell>
          <cell r="BA568">
            <v>-0.18789999999999996</v>
          </cell>
          <cell r="BB568">
            <v>-0.11689999999999999</v>
          </cell>
          <cell r="BC568">
            <v>-0.50849999999999995</v>
          </cell>
          <cell r="BD568">
            <v>-0.68759999999999999</v>
          </cell>
          <cell r="BE568">
            <v>-1.1909000000000001</v>
          </cell>
          <cell r="BF568">
            <v>-2.0432999999999999</v>
          </cell>
          <cell r="BG568">
            <v>-2.8041</v>
          </cell>
          <cell r="BH568">
            <v>-2.771023</v>
          </cell>
          <cell r="BI568">
            <v>-2.71774</v>
          </cell>
          <cell r="BJ568">
            <v>-3.9148999999999998</v>
          </cell>
          <cell r="BK568">
            <v>-7.6115109999999992</v>
          </cell>
          <cell r="BL568">
            <v>-6.3887999999999998</v>
          </cell>
          <cell r="BM568">
            <v>-6.5771170199999993</v>
          </cell>
          <cell r="BN568">
            <v>-0.11689999999999999</v>
          </cell>
          <cell r="BO568">
            <v>-0.39159999999999995</v>
          </cell>
          <cell r="BP568">
            <v>-0.17910000000000004</v>
          </cell>
          <cell r="BQ568">
            <v>-0.50330000000000008</v>
          </cell>
          <cell r="BR568">
            <v>-0.85239999999999982</v>
          </cell>
          <cell r="BS568">
            <v>-0.76080000000000014</v>
          </cell>
          <cell r="BT568">
            <v>3.3077000000000023E-2</v>
          </cell>
          <cell r="BU568">
            <v>5.3282999999999969E-2</v>
          </cell>
          <cell r="BV568">
            <v>-1.1971599999999998</v>
          </cell>
          <cell r="BW568">
            <v>-3.6966109999999994</v>
          </cell>
          <cell r="BX568">
            <v>1.2227109999999994</v>
          </cell>
          <cell r="BY568">
            <v>-0.1883170199999995</v>
          </cell>
          <cell r="BZ568">
            <v>-0.2195</v>
          </cell>
          <cell r="CA568">
            <v>-0.44650000000000001</v>
          </cell>
          <cell r="CB568">
            <v>-0.67869999999999997</v>
          </cell>
          <cell r="CC568">
            <v>-0.89359999999999995</v>
          </cell>
          <cell r="CD568">
            <v>-1.1264000000000001</v>
          </cell>
          <cell r="CE568">
            <v>-1.356671</v>
          </cell>
          <cell r="CF568">
            <v>-1.589677</v>
          </cell>
          <cell r="CG568">
            <v>-1.7619339999999999</v>
          </cell>
          <cell r="CH568">
            <v>-2.096206</v>
          </cell>
          <cell r="CI568">
            <v>-2.4376639999999998</v>
          </cell>
          <cell r="CJ568">
            <v>-1.4840610000000001</v>
          </cell>
          <cell r="CK568">
            <v>-0.33120300000000003</v>
          </cell>
          <cell r="CL568">
            <v>-0.2195</v>
          </cell>
          <cell r="CM568">
            <v>-0.22700000000000001</v>
          </cell>
          <cell r="CN568">
            <v>-0.23219999999999996</v>
          </cell>
          <cell r="CO568">
            <v>-0.21489999999999998</v>
          </cell>
          <cell r="CP568">
            <v>-0.23280000000000012</v>
          </cell>
          <cell r="CQ568">
            <v>-0.23027099999999989</v>
          </cell>
          <cell r="CR568">
            <v>-0.23300600000000005</v>
          </cell>
          <cell r="CS568">
            <v>-0.17225699999999988</v>
          </cell>
          <cell r="CT568">
            <v>-0.33427200000000012</v>
          </cell>
          <cell r="CU568">
            <v>-0.34145799999999982</v>
          </cell>
          <cell r="CV568">
            <v>0.95360299999999976</v>
          </cell>
          <cell r="CW568">
            <v>1.1528580000000002</v>
          </cell>
          <cell r="CX568">
            <v>-0.50609999999999999</v>
          </cell>
          <cell r="CY568">
            <v>-0.84099999999999997</v>
          </cell>
          <cell r="CZ568">
            <v>-1.3509</v>
          </cell>
          <cell r="DA568">
            <v>-1.8656000000000001</v>
          </cell>
          <cell r="DB568">
            <v>-2.4257</v>
          </cell>
          <cell r="DC568">
            <v>-3.1215000000000002</v>
          </cell>
          <cell r="DD568">
            <v>-3.9802</v>
          </cell>
          <cell r="DE568">
            <v>-4.0892999999999997</v>
          </cell>
          <cell r="DF568">
            <v>-4.5512999999999995</v>
          </cell>
          <cell r="DG568">
            <v>-4.8440999999999992</v>
          </cell>
          <cell r="DH568">
            <v>-5.0325999999999995</v>
          </cell>
          <cell r="DI568">
            <v>-5.6017999999999999</v>
          </cell>
          <cell r="DJ568">
            <v>-0.50609999999999999</v>
          </cell>
          <cell r="DK568">
            <v>-0.33489999999999998</v>
          </cell>
          <cell r="DL568">
            <v>-0.50990000000000002</v>
          </cell>
          <cell r="DM568">
            <v>-0.51470000000000016</v>
          </cell>
          <cell r="DN568">
            <v>-0.56009999999999982</v>
          </cell>
          <cell r="DO568">
            <v>-0.6958000000000002</v>
          </cell>
          <cell r="DP568">
            <v>-0.8586999999999998</v>
          </cell>
          <cell r="DQ568">
            <v>-0.10909999999999975</v>
          </cell>
          <cell r="DR568">
            <v>-0.46199999999999974</v>
          </cell>
          <cell r="DS568">
            <v>-0.29279999999999973</v>
          </cell>
          <cell r="DT568">
            <v>-0.18850000000000033</v>
          </cell>
          <cell r="DU568">
            <v>-0.56920000000000037</v>
          </cell>
        </row>
        <row r="569">
          <cell r="A569" t="str">
            <v>CE-ATNOIS-120</v>
          </cell>
          <cell r="B569" t="str">
            <v>CE</v>
          </cell>
          <cell r="C569" t="str">
            <v>ATNOIS</v>
          </cell>
          <cell r="D569">
            <v>120</v>
          </cell>
          <cell r="E569" t="str">
            <v>Margine Diretto</v>
          </cell>
          <cell r="F569">
            <v>-6.8446000000000118E-2</v>
          </cell>
          <cell r="G569">
            <v>-0.32111580000000006</v>
          </cell>
          <cell r="H569">
            <v>-0.29560719000000013</v>
          </cell>
          <cell r="I569">
            <v>-0.39402036000000118</v>
          </cell>
          <cell r="J569">
            <v>0</v>
          </cell>
          <cell r="K569">
            <v>0</v>
          </cell>
          <cell r="L569">
            <v>0</v>
          </cell>
          <cell r="M569">
            <v>0</v>
          </cell>
          <cell r="N569">
            <v>0</v>
          </cell>
          <cell r="O569">
            <v>0</v>
          </cell>
          <cell r="P569">
            <v>0</v>
          </cell>
          <cell r="Q569">
            <v>0</v>
          </cell>
          <cell r="R569">
            <v>-6.8446000000000118E-2</v>
          </cell>
          <cell r="S569">
            <v>-0.25266979999999994</v>
          </cell>
          <cell r="T569">
            <v>2.5508609999999932E-2</v>
          </cell>
          <cell r="U569">
            <v>-9.8413170000001049E-2</v>
          </cell>
          <cell r="V569">
            <v>0.39402036000000118</v>
          </cell>
          <cell r="W569">
            <v>0</v>
          </cell>
          <cell r="X569">
            <v>0</v>
          </cell>
          <cell r="Y569">
            <v>0</v>
          </cell>
          <cell r="Z569">
            <v>0</v>
          </cell>
          <cell r="AA569">
            <v>0</v>
          </cell>
          <cell r="AB569">
            <v>0</v>
          </cell>
          <cell r="AC569">
            <v>0</v>
          </cell>
          <cell r="AD569">
            <v>-6.8000000000000005E-3</v>
          </cell>
          <cell r="AE569">
            <v>1.699999999999996E-2</v>
          </cell>
          <cell r="AF569">
            <v>3.5900000000000043E-2</v>
          </cell>
          <cell r="AG569">
            <v>2.5800000000000045E-2</v>
          </cell>
          <cell r="AH569">
            <v>3.4699999999999953E-2</v>
          </cell>
          <cell r="AI569">
            <v>3.819999999999979E-2</v>
          </cell>
          <cell r="AJ569">
            <v>3.4399999999999764E-2</v>
          </cell>
          <cell r="AK569">
            <v>4.4000000000000039E-2</v>
          </cell>
          <cell r="AL569">
            <v>5.9600000000000097E-2</v>
          </cell>
          <cell r="AM569">
            <v>6.1199999999999921E-2</v>
          </cell>
          <cell r="AN569">
            <v>6.9699999999999873E-2</v>
          </cell>
          <cell r="AO569">
            <v>4.2300000000000004E-2</v>
          </cell>
          <cell r="AP569">
            <v>-6.8000000000000005E-3</v>
          </cell>
          <cell r="AQ569">
            <v>2.379999999999996E-2</v>
          </cell>
          <cell r="AR569">
            <v>1.8900000000000083E-2</v>
          </cell>
          <cell r="AS569">
            <v>-1.0099999999999998E-2</v>
          </cell>
          <cell r="AT569">
            <v>8.899999999999908E-3</v>
          </cell>
          <cell r="AU569">
            <v>3.4999999999998366E-3</v>
          </cell>
          <cell r="AV569">
            <v>-3.8000000000000256E-3</v>
          </cell>
          <cell r="AW569">
            <v>9.600000000000275E-3</v>
          </cell>
          <cell r="AX569">
            <v>1.5600000000000058E-2</v>
          </cell>
          <cell r="AY569">
            <v>1.5999999999998238E-3</v>
          </cell>
          <cell r="AZ569">
            <v>8.499999999999952E-3</v>
          </cell>
          <cell r="BA569">
            <v>-2.7399999999999869E-2</v>
          </cell>
          <cell r="BB569">
            <v>3.4700000000000022E-2</v>
          </cell>
          <cell r="BC569">
            <v>1.6800000000000037E-2</v>
          </cell>
          <cell r="BD569">
            <v>7.4899999999999967E-2</v>
          </cell>
          <cell r="BE569">
            <v>-0.29060000000000008</v>
          </cell>
          <cell r="BF569">
            <v>-0.42639999999999989</v>
          </cell>
          <cell r="BG569">
            <v>-0.54680000000000017</v>
          </cell>
          <cell r="BH569">
            <v>-0.29393599999999998</v>
          </cell>
          <cell r="BI569">
            <v>-2.7594000000000118E-2</v>
          </cell>
          <cell r="BJ569">
            <v>-0.16869999999999985</v>
          </cell>
          <cell r="BK569">
            <v>-0.40602099999999908</v>
          </cell>
          <cell r="BL569">
            <v>1.2247000000000003</v>
          </cell>
          <cell r="BM569">
            <v>1.2159229800000002</v>
          </cell>
          <cell r="BN569">
            <v>3.4700000000000022E-2</v>
          </cell>
          <cell r="BO569">
            <v>-1.7899999999999971E-2</v>
          </cell>
          <cell r="BP569">
            <v>5.8099999999999929E-2</v>
          </cell>
          <cell r="BQ569">
            <v>-0.36550000000000005</v>
          </cell>
          <cell r="BR569">
            <v>-0.13579999999999981</v>
          </cell>
          <cell r="BS569">
            <v>-0.12040000000000028</v>
          </cell>
          <cell r="BT569">
            <v>0.2528640000000002</v>
          </cell>
          <cell r="BU569">
            <v>0.26634199999999986</v>
          </cell>
          <cell r="BV569">
            <v>-0.14110599999999973</v>
          </cell>
          <cell r="BW569">
            <v>-0.23732099999999923</v>
          </cell>
          <cell r="BX569">
            <v>1.6307209999999994</v>
          </cell>
          <cell r="BY569">
            <v>-8.7770200000001353E-3</v>
          </cell>
          <cell r="BZ569">
            <v>-6.359999999999999E-2</v>
          </cell>
          <cell r="CA569">
            <v>-0.13790000000000002</v>
          </cell>
          <cell r="CB569">
            <v>-0.20559999999999995</v>
          </cell>
          <cell r="CC569">
            <v>-0.28339999999999999</v>
          </cell>
          <cell r="CD569">
            <v>-0.35100000000000009</v>
          </cell>
          <cell r="CE569">
            <v>-0.42225899999999994</v>
          </cell>
          <cell r="CF569">
            <v>-0.49945300000000015</v>
          </cell>
          <cell r="CG569">
            <v>-0.56140699999999977</v>
          </cell>
          <cell r="CH569">
            <v>-0.63160700000000003</v>
          </cell>
          <cell r="CI569">
            <v>-1.6681609999999998</v>
          </cell>
          <cell r="CJ569">
            <v>-3.3805940000000003</v>
          </cell>
          <cell r="CK569">
            <v>-3.8174699999999997</v>
          </cell>
          <cell r="CL569">
            <v>-6.359999999999999E-2</v>
          </cell>
          <cell r="CM569">
            <v>-7.4300000000000033E-2</v>
          </cell>
          <cell r="CN569">
            <v>-6.7699999999999927E-2</v>
          </cell>
          <cell r="CO569">
            <v>-7.7800000000000036E-2</v>
          </cell>
          <cell r="CP569">
            <v>-6.7600000000000104E-2</v>
          </cell>
          <cell r="CQ569">
            <v>-7.125899999999985E-2</v>
          </cell>
          <cell r="CR569">
            <v>-7.7194000000000207E-2</v>
          </cell>
          <cell r="CS569">
            <v>-6.195399999999962E-2</v>
          </cell>
          <cell r="CT569">
            <v>-7.0200000000000262E-2</v>
          </cell>
          <cell r="CU569">
            <v>-1.0365539999999998</v>
          </cell>
          <cell r="CV569">
            <v>-1.7124330000000003</v>
          </cell>
          <cell r="CW569">
            <v>-0.4368759999999996</v>
          </cell>
          <cell r="CX569">
            <v>-8.1999999999999851E-3</v>
          </cell>
          <cell r="CY569">
            <v>-1.7000000000000015E-2</v>
          </cell>
          <cell r="CZ569">
            <v>-0.20500000000000007</v>
          </cell>
          <cell r="DA569">
            <v>-0.11350000000000016</v>
          </cell>
          <cell r="DB569">
            <v>-0.26270000000000016</v>
          </cell>
          <cell r="DC569">
            <v>-0.62240000000000029</v>
          </cell>
          <cell r="DD569">
            <v>-1.0053000000000001</v>
          </cell>
          <cell r="DE569">
            <v>-1.1363999999999996</v>
          </cell>
          <cell r="DF569">
            <v>-1.4405999999999994</v>
          </cell>
          <cell r="DG569">
            <v>-1.5802999999999994</v>
          </cell>
          <cell r="DH569">
            <v>-1.5347999999999997</v>
          </cell>
          <cell r="DI569">
            <v>-1.9765999999999999</v>
          </cell>
          <cell r="DJ569">
            <v>-8.1999999999999851E-3</v>
          </cell>
          <cell r="DK569">
            <v>-8.80000000000003E-3</v>
          </cell>
          <cell r="DL569">
            <v>-0.18800000000000006</v>
          </cell>
          <cell r="DM569">
            <v>9.1499999999999915E-2</v>
          </cell>
          <cell r="DN569">
            <v>-0.1492</v>
          </cell>
          <cell r="DO569">
            <v>-0.35970000000000013</v>
          </cell>
          <cell r="DP569">
            <v>-0.3828999999999998</v>
          </cell>
          <cell r="DQ569">
            <v>-0.13109999999999955</v>
          </cell>
          <cell r="DR569">
            <v>-0.3041999999999998</v>
          </cell>
          <cell r="DS569">
            <v>-0.13969999999999994</v>
          </cell>
          <cell r="DT569">
            <v>4.5499999999999652E-2</v>
          </cell>
          <cell r="DU569">
            <v>-0.44180000000000019</v>
          </cell>
        </row>
        <row r="570">
          <cell r="A570" t="str">
            <v>CE-ATNOIS-130</v>
          </cell>
          <cell r="B570" t="str">
            <v>CE</v>
          </cell>
          <cell r="C570" t="str">
            <v>ATNOIS</v>
          </cell>
          <cell r="D570">
            <v>130</v>
          </cell>
          <cell r="E570" t="str">
            <v>MD %</v>
          </cell>
          <cell r="F570">
            <v>-8.2522726724699333E-2</v>
          </cell>
          <cell r="G570">
            <v>-0.30543592021911703</v>
          </cell>
          <cell r="H570">
            <v>-0.22465461845488099</v>
          </cell>
          <cell r="I570">
            <v>-0.18730772684739838</v>
          </cell>
          <cell r="J570" t="e">
            <v>#DIV/0!</v>
          </cell>
          <cell r="K570" t="e">
            <v>#DIV/0!</v>
          </cell>
          <cell r="L570" t="e">
            <v>#DIV/0!</v>
          </cell>
          <cell r="M570" t="e">
            <v>#DIV/0!</v>
          </cell>
          <cell r="N570" t="e">
            <v>#DIV/0!</v>
          </cell>
          <cell r="O570" t="e">
            <v>#DIV/0!</v>
          </cell>
          <cell r="P570" t="e">
            <v>#DIV/0!</v>
          </cell>
          <cell r="Q570" t="e">
            <v>#DIV/0!</v>
          </cell>
          <cell r="R570">
            <v>-8.2522726724699333E-2</v>
          </cell>
          <cell r="S570">
            <v>-1.1385827083185089</v>
          </cell>
          <cell r="T570">
            <v>9.6443239625926297E-2</v>
          </cell>
          <cell r="U570">
            <v>-0.12492635218804625</v>
          </cell>
          <cell r="V570">
            <v>-0.18730772684739838</v>
          </cell>
          <cell r="W570" t="e">
            <v>#DIV/0!</v>
          </cell>
          <cell r="X570" t="e">
            <v>#DIV/0!</v>
          </cell>
          <cell r="Y570" t="e">
            <v>#DIV/0!</v>
          </cell>
          <cell r="Z570" t="e">
            <v>#DIV/0!</v>
          </cell>
          <cell r="AA570" t="e">
            <v>#DIV/0!</v>
          </cell>
          <cell r="AB570" t="e">
            <v>#DIV/0!</v>
          </cell>
          <cell r="AC570" t="e">
            <v>#DIV/0!</v>
          </cell>
          <cell r="AD570">
            <v>-3.9603960396039611E-2</v>
          </cell>
          <cell r="AE570">
            <v>4.7287899860917831E-2</v>
          </cell>
          <cell r="AF570">
            <v>6.6592468929697723E-2</v>
          </cell>
          <cell r="AG570">
            <v>3.6003349148758086E-2</v>
          </cell>
          <cell r="AH570">
            <v>3.8119301329232066E-2</v>
          </cell>
          <cell r="AI570">
            <v>3.6119515885022498E-2</v>
          </cell>
          <cell r="AJ570">
            <v>2.7851995789814402E-2</v>
          </cell>
          <cell r="AK570">
            <v>3.1575170434158625E-2</v>
          </cell>
          <cell r="AL570">
            <v>3.8151325054410511E-2</v>
          </cell>
          <cell r="AM570">
            <v>3.4721434244865498E-2</v>
          </cell>
          <cell r="AN570">
            <v>3.5953781079129207E-2</v>
          </cell>
          <cell r="AO570">
            <v>2.0151493497213093E-2</v>
          </cell>
          <cell r="AP570">
            <v>-3.9603960396039611E-2</v>
          </cell>
          <cell r="AQ570">
            <v>0.12673056443024472</v>
          </cell>
          <cell r="AR570">
            <v>0.10523385300668196</v>
          </cell>
          <cell r="AS570">
            <v>-5.6901408450704218E-2</v>
          </cell>
          <cell r="AT570">
            <v>4.59473412493542E-2</v>
          </cell>
          <cell r="AU570">
            <v>2.376103190767033E-2</v>
          </cell>
          <cell r="AV570">
            <v>-2.1408450704225496E-2</v>
          </cell>
          <cell r="AW570">
            <v>6.0606060606062308E-2</v>
          </cell>
          <cell r="AX570">
            <v>9.2471843509188217E-2</v>
          </cell>
          <cell r="AY570">
            <v>7.9840319361268695E-3</v>
          </cell>
          <cell r="AZ570">
            <v>4.8295454545454294E-2</v>
          </cell>
          <cell r="BA570">
            <v>-0.17071651090342588</v>
          </cell>
          <cell r="BB570">
            <v>0.22889182058047505</v>
          </cell>
          <cell r="BC570">
            <v>3.1981724728726513E-2</v>
          </cell>
          <cell r="BD570">
            <v>9.8229508196721271E-2</v>
          </cell>
          <cell r="BE570">
            <v>-0.32278129512384768</v>
          </cell>
          <cell r="BF570">
            <v>-0.26371451543076252</v>
          </cell>
          <cell r="BG570">
            <v>-0.24223630000443017</v>
          </cell>
          <cell r="BH570">
            <v>-0.11866196060130305</v>
          </cell>
          <cell r="BI570">
            <v>-1.0257435841772201E-2</v>
          </cell>
          <cell r="BJ570">
            <v>-4.5032299396721973E-2</v>
          </cell>
          <cell r="BK570">
            <v>-5.6348839565386818E-2</v>
          </cell>
          <cell r="BL570">
            <v>0.16085900045970977</v>
          </cell>
          <cell r="BM570">
            <v>0.15602678543931511</v>
          </cell>
          <cell r="BN570">
            <v>0.22889182058047505</v>
          </cell>
          <cell r="BO570">
            <v>-4.7899384533047824E-2</v>
          </cell>
          <cell r="BP570">
            <v>0.2449409780775714</v>
          </cell>
          <cell r="BQ570">
            <v>-2.6523947750362842</v>
          </cell>
          <cell r="BR570">
            <v>-0.1895060005581912</v>
          </cell>
          <cell r="BS570">
            <v>-0.18800749531542835</v>
          </cell>
          <cell r="BT570">
            <v>1.1504957072074327</v>
          </cell>
          <cell r="BU570">
            <v>1.25008565702458</v>
          </cell>
          <cell r="BV570">
            <v>-0.13361627341026094</v>
          </cell>
          <cell r="BW570">
            <v>-6.8603962084705011E-2</v>
          </cell>
          <cell r="BX570">
            <v>3.9967672360971531</v>
          </cell>
          <cell r="BY570">
            <v>-4.8886153503398498E-2</v>
          </cell>
          <cell r="BZ570">
            <v>-0.40795381654906981</v>
          </cell>
          <cell r="CA570">
            <v>-0.44685677252106298</v>
          </cell>
          <cell r="CB570">
            <v>-0.43458042697104193</v>
          </cell>
          <cell r="CC570">
            <v>-0.4644378892166503</v>
          </cell>
          <cell r="CD570">
            <v>-0.45266958988908962</v>
          </cell>
          <cell r="CE570">
            <v>-0.4518980920621738</v>
          </cell>
          <cell r="CF570">
            <v>-0.45811961578538007</v>
          </cell>
          <cell r="CG570">
            <v>-0.4676337974906018</v>
          </cell>
          <cell r="CH570">
            <v>-0.43124909958288926</v>
          </cell>
          <cell r="CI570">
            <v>-2.1678421006805686</v>
          </cell>
          <cell r="CJ570">
            <v>1.7825126164427407</v>
          </cell>
          <cell r="CK570">
            <v>1.0950021900215905</v>
          </cell>
          <cell r="CL570">
            <v>-0.40795381654906981</v>
          </cell>
          <cell r="CM570">
            <v>-0.48657498362802909</v>
          </cell>
          <cell r="CN570">
            <v>-0.41155015197568334</v>
          </cell>
          <cell r="CO570">
            <v>-0.5674690007293951</v>
          </cell>
          <cell r="CP570">
            <v>-0.40920096852300303</v>
          </cell>
          <cell r="CQ570">
            <v>-0.44813598973662261</v>
          </cell>
          <cell r="CR570">
            <v>-0.49543039047056892</v>
          </cell>
          <cell r="CS570">
            <v>-0.56167103342610336</v>
          </cell>
          <cell r="CT570">
            <v>-0.26583659002090454</v>
          </cell>
          <cell r="CU570">
            <v>1.4912386202769112</v>
          </cell>
          <cell r="CV570">
            <v>0.64231428232777066</v>
          </cell>
          <cell r="CW570">
            <v>0.27481075450358339</v>
          </cell>
          <cell r="CX570">
            <v>-1.6469170516167874E-2</v>
          </cell>
          <cell r="CY570">
            <v>-2.0631067961165067E-2</v>
          </cell>
          <cell r="CZ570">
            <v>-0.17889868225848685</v>
          </cell>
          <cell r="DA570">
            <v>-6.4779407568061276E-2</v>
          </cell>
          <cell r="DB570">
            <v>-0.12145168747110503</v>
          </cell>
          <cell r="DC570">
            <v>-0.24904965787683578</v>
          </cell>
          <cell r="DD570">
            <v>-0.33792732528824504</v>
          </cell>
          <cell r="DE570">
            <v>-0.38484201970943804</v>
          </cell>
          <cell r="DF570">
            <v>-0.46311119683672469</v>
          </cell>
          <cell r="DG570">
            <v>-0.48419020773331684</v>
          </cell>
          <cell r="DH570">
            <v>-0.43879009663216872</v>
          </cell>
          <cell r="DI570">
            <v>-0.54523888337195192</v>
          </cell>
          <cell r="DJ570">
            <v>-1.6469170516167874E-2</v>
          </cell>
          <cell r="DK570">
            <v>-2.6985587243177036E-2</v>
          </cell>
          <cell r="DL570">
            <v>-0.58403230817023943</v>
          </cell>
          <cell r="DM570">
            <v>0.15094028373474086</v>
          </cell>
          <cell r="DN570">
            <v>-0.36310537843757623</v>
          </cell>
          <cell r="DO570">
            <v>-1.0702171972627197</v>
          </cell>
          <cell r="DP570">
            <v>-0.80474989491382887</v>
          </cell>
          <cell r="DQ570">
            <v>5.9590909090909436</v>
          </cell>
          <cell r="DR570">
            <v>-1.9277566539923949</v>
          </cell>
          <cell r="DS570">
            <v>-0.91247550620509554</v>
          </cell>
          <cell r="DT570">
            <v>0.19444444444444298</v>
          </cell>
          <cell r="DU570">
            <v>-3.4678178963893216</v>
          </cell>
        </row>
        <row r="571">
          <cell r="A571" t="str">
            <v>CE-ATNOIS-140</v>
          </cell>
          <cell r="B571" t="str">
            <v>CE</v>
          </cell>
          <cell r="C571" t="str">
            <v>ATNOIS</v>
          </cell>
          <cell r="D571">
            <v>140</v>
          </cell>
          <cell r="E571" t="str">
            <v>Fondi rettificativi dell'attivo</v>
          </cell>
          <cell r="F571">
            <v>0</v>
          </cell>
          <cell r="G571">
            <v>0</v>
          </cell>
          <cell r="H571">
            <v>0</v>
          </cell>
          <cell r="I571">
            <v>0</v>
          </cell>
          <cell r="R571">
            <v>0</v>
          </cell>
          <cell r="S571">
            <v>0</v>
          </cell>
          <cell r="T571">
            <v>0</v>
          </cell>
          <cell r="U571">
            <v>0</v>
          </cell>
          <cell r="V571">
            <v>0</v>
          </cell>
          <cell r="W571">
            <v>0</v>
          </cell>
          <cell r="X571">
            <v>0</v>
          </cell>
          <cell r="Y571">
            <v>0</v>
          </cell>
          <cell r="Z571">
            <v>0</v>
          </cell>
          <cell r="AA571">
            <v>0</v>
          </cell>
          <cell r="AB571">
            <v>0</v>
          </cell>
          <cell r="AC571">
            <v>0</v>
          </cell>
          <cell r="AD571">
            <v>0</v>
          </cell>
          <cell r="AE571">
            <v>0</v>
          </cell>
          <cell r="AF571">
            <v>0</v>
          </cell>
          <cell r="AG571">
            <v>0</v>
          </cell>
          <cell r="AH571">
            <v>0</v>
          </cell>
          <cell r="AI571">
            <v>0</v>
          </cell>
          <cell r="AJ571">
            <v>0</v>
          </cell>
          <cell r="AK571">
            <v>0</v>
          </cell>
          <cell r="AL571">
            <v>0</v>
          </cell>
          <cell r="AM571">
            <v>0</v>
          </cell>
          <cell r="AN571">
            <v>0</v>
          </cell>
          <cell r="AO571">
            <v>0</v>
          </cell>
          <cell r="AP571">
            <v>0</v>
          </cell>
          <cell r="AQ571">
            <v>0</v>
          </cell>
          <cell r="AR571">
            <v>0</v>
          </cell>
          <cell r="AS571">
            <v>0</v>
          </cell>
          <cell r="AT571">
            <v>0</v>
          </cell>
          <cell r="AU571">
            <v>0</v>
          </cell>
          <cell r="AV571">
            <v>0</v>
          </cell>
          <cell r="AW571">
            <v>0</v>
          </cell>
          <cell r="AX571">
            <v>0</v>
          </cell>
          <cell r="AY571">
            <v>0</v>
          </cell>
          <cell r="AZ571">
            <v>0</v>
          </cell>
          <cell r="BA571">
            <v>0</v>
          </cell>
          <cell r="BB571">
            <v>0</v>
          </cell>
          <cell r="BC571">
            <v>0</v>
          </cell>
          <cell r="BD571">
            <v>0</v>
          </cell>
          <cell r="BE571">
            <v>0</v>
          </cell>
          <cell r="BF571">
            <v>0</v>
          </cell>
          <cell r="BG571">
            <v>0</v>
          </cell>
          <cell r="BH571">
            <v>0</v>
          </cell>
          <cell r="BI571">
            <v>0</v>
          </cell>
          <cell r="BJ571">
            <v>0</v>
          </cell>
          <cell r="BK571">
            <v>0</v>
          </cell>
          <cell r="BL571">
            <v>0</v>
          </cell>
          <cell r="BM571">
            <v>0</v>
          </cell>
          <cell r="BN571">
            <v>0</v>
          </cell>
          <cell r="BO571">
            <v>0</v>
          </cell>
          <cell r="BP571">
            <v>0</v>
          </cell>
          <cell r="BQ571">
            <v>0</v>
          </cell>
          <cell r="BR571">
            <v>0</v>
          </cell>
          <cell r="BS571">
            <v>0</v>
          </cell>
          <cell r="BT571">
            <v>0</v>
          </cell>
          <cell r="BU571">
            <v>0</v>
          </cell>
          <cell r="BV571">
            <v>0</v>
          </cell>
          <cell r="BW571">
            <v>0</v>
          </cell>
          <cell r="BX571">
            <v>0</v>
          </cell>
          <cell r="BY571">
            <v>0</v>
          </cell>
          <cell r="BZ571">
            <v>0</v>
          </cell>
          <cell r="CA571">
            <v>0</v>
          </cell>
          <cell r="CB571">
            <v>0</v>
          </cell>
          <cell r="CC571">
            <v>0</v>
          </cell>
          <cell r="CD571">
            <v>0</v>
          </cell>
          <cell r="CE571">
            <v>0</v>
          </cell>
          <cell r="CF571">
            <v>0</v>
          </cell>
          <cell r="CG571">
            <v>0</v>
          </cell>
          <cell r="CH571">
            <v>0</v>
          </cell>
          <cell r="CI571">
            <v>0</v>
          </cell>
          <cell r="CJ571">
            <v>0</v>
          </cell>
          <cell r="CK571">
            <v>0</v>
          </cell>
          <cell r="CL571">
            <v>0</v>
          </cell>
          <cell r="CM571">
            <v>0</v>
          </cell>
          <cell r="CN571">
            <v>0</v>
          </cell>
          <cell r="CO571">
            <v>0</v>
          </cell>
          <cell r="CP571">
            <v>0</v>
          </cell>
          <cell r="CQ571">
            <v>0</v>
          </cell>
          <cell r="CR571">
            <v>0</v>
          </cell>
          <cell r="CS571">
            <v>0</v>
          </cell>
          <cell r="CT571">
            <v>0</v>
          </cell>
          <cell r="CU571">
            <v>0</v>
          </cell>
          <cell r="CV571">
            <v>0</v>
          </cell>
          <cell r="CW571">
            <v>0</v>
          </cell>
          <cell r="CX571">
            <v>0</v>
          </cell>
          <cell r="CY571">
            <v>0</v>
          </cell>
          <cell r="CZ571">
            <v>0</v>
          </cell>
          <cell r="DA571">
            <v>0</v>
          </cell>
          <cell r="DB571">
            <v>0</v>
          </cell>
          <cell r="DC571">
            <v>0</v>
          </cell>
          <cell r="DD571">
            <v>0</v>
          </cell>
          <cell r="DE571">
            <v>0.19370000000000001</v>
          </cell>
          <cell r="DF571">
            <v>0.52329999999999999</v>
          </cell>
          <cell r="DG571">
            <v>0.48669999999999997</v>
          </cell>
          <cell r="DH571">
            <v>0.23669999999999997</v>
          </cell>
          <cell r="DI571">
            <v>-0.11330000000000001</v>
          </cell>
          <cell r="DJ571">
            <v>0</v>
          </cell>
          <cell r="DK571">
            <v>0</v>
          </cell>
          <cell r="DL571">
            <v>0</v>
          </cell>
          <cell r="DM571">
            <v>0</v>
          </cell>
          <cell r="DN571">
            <v>0</v>
          </cell>
          <cell r="DO571">
            <v>0</v>
          </cell>
          <cell r="DP571">
            <v>0</v>
          </cell>
          <cell r="DQ571">
            <v>0.19370000000000001</v>
          </cell>
          <cell r="DR571">
            <v>0.3296</v>
          </cell>
          <cell r="DS571">
            <v>-3.6600000000000021E-2</v>
          </cell>
          <cell r="DT571">
            <v>-0.25</v>
          </cell>
          <cell r="DU571">
            <v>-0.35</v>
          </cell>
        </row>
        <row r="572">
          <cell r="A572" t="str">
            <v>CE-ATNOIS-150</v>
          </cell>
          <cell r="B572" t="str">
            <v>CE</v>
          </cell>
          <cell r="C572" t="str">
            <v>ATNOIS</v>
          </cell>
          <cell r="D572">
            <v>150</v>
          </cell>
          <cell r="E572" t="str">
            <v>Altri Fondi</v>
          </cell>
          <cell r="F572">
            <v>1.780222</v>
          </cell>
          <cell r="G572">
            <v>1.93091017</v>
          </cell>
          <cell r="H572">
            <v>1.8895169699999996</v>
          </cell>
          <cell r="I572">
            <v>2.2679867800000002</v>
          </cell>
          <cell r="R572">
            <v>1.780222</v>
          </cell>
          <cell r="S572">
            <v>0.15068817000000001</v>
          </cell>
          <cell r="T572">
            <v>-4.1393200000000352E-2</v>
          </cell>
          <cell r="U572">
            <v>0.37846981000000057</v>
          </cell>
          <cell r="V572">
            <v>-2.2679867800000002</v>
          </cell>
          <cell r="W572">
            <v>0</v>
          </cell>
          <cell r="X572">
            <v>0</v>
          </cell>
          <cell r="Y572">
            <v>0</v>
          </cell>
          <cell r="Z572">
            <v>0</v>
          </cell>
          <cell r="AA572">
            <v>0</v>
          </cell>
          <cell r="AB572">
            <v>0</v>
          </cell>
          <cell r="AC572">
            <v>0</v>
          </cell>
          <cell r="AD572">
            <v>1.8</v>
          </cell>
          <cell r="AE572">
            <v>1.8</v>
          </cell>
          <cell r="AF572">
            <v>1.8</v>
          </cell>
          <cell r="AG572">
            <v>1.8</v>
          </cell>
          <cell r="AH572">
            <v>1.8</v>
          </cell>
          <cell r="AI572">
            <v>-0.13869999999999999</v>
          </cell>
          <cell r="AJ572">
            <v>-0.13869999999999999</v>
          </cell>
          <cell r="AK572">
            <v>-0.13869999999999999</v>
          </cell>
          <cell r="AL572">
            <v>-0.13869999999999999</v>
          </cell>
          <cell r="AM572">
            <v>-0.13869999999999999</v>
          </cell>
          <cell r="AN572">
            <v>-0.13869999999999999</v>
          </cell>
          <cell r="AO572">
            <v>-4.3</v>
          </cell>
          <cell r="AP572">
            <v>1.8</v>
          </cell>
          <cell r="AQ572">
            <v>0</v>
          </cell>
          <cell r="AR572">
            <v>0</v>
          </cell>
          <cell r="AS572">
            <v>0</v>
          </cell>
          <cell r="AT572">
            <v>0</v>
          </cell>
          <cell r="AU572">
            <v>-1.9387000000000001</v>
          </cell>
          <cell r="AV572">
            <v>0</v>
          </cell>
          <cell r="AW572">
            <v>0</v>
          </cell>
          <cell r="AX572">
            <v>0</v>
          </cell>
          <cell r="AY572">
            <v>0</v>
          </cell>
          <cell r="AZ572">
            <v>0</v>
          </cell>
          <cell r="BA572">
            <v>-4.1612999999999998</v>
          </cell>
          <cell r="BB572">
            <v>0.61029999999999995</v>
          </cell>
          <cell r="BC572">
            <v>0.34599999999999997</v>
          </cell>
          <cell r="BD572">
            <v>-0.55400000000000005</v>
          </cell>
          <cell r="BE572">
            <v>-0.56120000000000003</v>
          </cell>
          <cell r="BF572">
            <v>0.3286</v>
          </cell>
          <cell r="BG572">
            <v>-0.72030000000000005</v>
          </cell>
          <cell r="BH572">
            <v>-0.745425</v>
          </cell>
          <cell r="BI572">
            <v>-0.74330300000000005</v>
          </cell>
          <cell r="BJ572">
            <v>-0.69920000000000004</v>
          </cell>
          <cell r="BK572">
            <v>-0.54091999999999996</v>
          </cell>
          <cell r="BL572">
            <v>-0.72760000000000002</v>
          </cell>
          <cell r="BM572">
            <v>-1.50212974</v>
          </cell>
          <cell r="BN572">
            <v>0.61029999999999995</v>
          </cell>
          <cell r="BO572">
            <v>-0.26429999999999998</v>
          </cell>
          <cell r="BP572">
            <v>-0.9</v>
          </cell>
          <cell r="BQ572">
            <v>-7.1999999999999842E-3</v>
          </cell>
          <cell r="BR572">
            <v>0.88980000000000004</v>
          </cell>
          <cell r="BS572">
            <v>-1.0489000000000002</v>
          </cell>
          <cell r="BT572">
            <v>-2.5124999999999953E-2</v>
          </cell>
          <cell r="BU572">
            <v>2.1219999999999573E-3</v>
          </cell>
          <cell r="BV572">
            <v>4.4103000000000003E-2</v>
          </cell>
          <cell r="BW572">
            <v>0.15828000000000009</v>
          </cell>
          <cell r="BX572">
            <v>-0.18668000000000007</v>
          </cell>
          <cell r="BY572">
            <v>-0.77452973999999997</v>
          </cell>
          <cell r="BZ572">
            <v>0</v>
          </cell>
          <cell r="CA572">
            <v>-0.3</v>
          </cell>
          <cell r="CB572">
            <v>-0.4</v>
          </cell>
          <cell r="CC572">
            <v>-0.4</v>
          </cell>
          <cell r="CD572">
            <v>-0.4</v>
          </cell>
          <cell r="CE572">
            <v>-0.5</v>
          </cell>
          <cell r="CF572">
            <v>-0.5</v>
          </cell>
          <cell r="CG572">
            <v>-0.5</v>
          </cell>
          <cell r="CH572">
            <v>-0.6</v>
          </cell>
          <cell r="CI572">
            <v>-0.6</v>
          </cell>
          <cell r="CJ572">
            <v>-0.6</v>
          </cell>
          <cell r="CK572">
            <v>-1.2</v>
          </cell>
          <cell r="CL572">
            <v>0</v>
          </cell>
          <cell r="CM572">
            <v>-0.3</v>
          </cell>
          <cell r="CN572">
            <v>-0.10000000000000003</v>
          </cell>
          <cell r="CO572">
            <v>0</v>
          </cell>
          <cell r="CP572">
            <v>0</v>
          </cell>
          <cell r="CQ572">
            <v>-9.9999999999999978E-2</v>
          </cell>
          <cell r="CR572">
            <v>0</v>
          </cell>
          <cell r="CS572">
            <v>0</v>
          </cell>
          <cell r="CT572">
            <v>-9.9999999999999978E-2</v>
          </cell>
          <cell r="CU572">
            <v>0</v>
          </cell>
          <cell r="CV572">
            <v>0</v>
          </cell>
          <cell r="CW572">
            <v>-0.6</v>
          </cell>
          <cell r="CX572">
            <v>0</v>
          </cell>
          <cell r="CY572">
            <v>7.4000000000000003E-3</v>
          </cell>
          <cell r="CZ572">
            <v>7.4000000000000003E-3</v>
          </cell>
          <cell r="DA572">
            <v>1.0200000000000001E-2</v>
          </cell>
          <cell r="DB572">
            <v>1.0200000000000001E-2</v>
          </cell>
          <cell r="DC572">
            <v>0.31020000000000003</v>
          </cell>
          <cell r="DD572">
            <v>0.31</v>
          </cell>
          <cell r="DE572">
            <v>0.52610000000000001</v>
          </cell>
          <cell r="DF572">
            <v>0.52610000000000001</v>
          </cell>
          <cell r="DG572">
            <v>0.52859999999999996</v>
          </cell>
          <cell r="DH572">
            <v>0.52859999999999996</v>
          </cell>
          <cell r="DI572">
            <v>-0.99140000000000006</v>
          </cell>
          <cell r="DJ572">
            <v>0</v>
          </cell>
          <cell r="DK572">
            <v>7.4000000000000003E-3</v>
          </cell>
          <cell r="DL572">
            <v>0</v>
          </cell>
          <cell r="DM572">
            <v>2.8000000000000004E-3</v>
          </cell>
          <cell r="DN572">
            <v>0</v>
          </cell>
          <cell r="DO572">
            <v>0.30000000000000004</v>
          </cell>
          <cell r="DP572">
            <v>-2.0000000000003348E-4</v>
          </cell>
          <cell r="DQ572">
            <v>0.21610000000000001</v>
          </cell>
          <cell r="DR572">
            <v>0</v>
          </cell>
          <cell r="DS572">
            <v>2.4999999999999467E-3</v>
          </cell>
          <cell r="DT572">
            <v>0</v>
          </cell>
          <cell r="DU572">
            <v>-1.52</v>
          </cell>
        </row>
        <row r="573">
          <cell r="A573" t="str">
            <v>CE-ATNOIS-160</v>
          </cell>
          <cell r="B573" t="str">
            <v>CE</v>
          </cell>
          <cell r="C573" t="str">
            <v>ATNOIS</v>
          </cell>
          <cell r="D573">
            <v>160</v>
          </cell>
          <cell r="E573" t="str">
            <v>(Acc)/Utilizzo Fondo Rischi</v>
          </cell>
          <cell r="F573">
            <v>1.780222</v>
          </cell>
          <cell r="G573">
            <v>1.93091017</v>
          </cell>
          <cell r="H573">
            <v>1.8895169699999996</v>
          </cell>
          <cell r="I573">
            <v>2.2679867800000002</v>
          </cell>
          <cell r="J573">
            <v>0</v>
          </cell>
          <cell r="K573">
            <v>0</v>
          </cell>
          <cell r="L573">
            <v>0</v>
          </cell>
          <cell r="M573">
            <v>0</v>
          </cell>
          <cell r="N573">
            <v>0</v>
          </cell>
          <cell r="O573">
            <v>0</v>
          </cell>
          <cell r="P573">
            <v>0</v>
          </cell>
          <cell r="Q573">
            <v>0</v>
          </cell>
          <cell r="R573">
            <v>1.780222</v>
          </cell>
          <cell r="S573">
            <v>0.15068817000000001</v>
          </cell>
          <cell r="T573">
            <v>-4.1393200000000352E-2</v>
          </cell>
          <cell r="U573">
            <v>0.37846981000000057</v>
          </cell>
          <cell r="V573">
            <v>-2.2679867800000002</v>
          </cell>
          <cell r="W573">
            <v>0</v>
          </cell>
          <cell r="X573">
            <v>0</v>
          </cell>
          <cell r="Y573">
            <v>0</v>
          </cell>
          <cell r="Z573">
            <v>0</v>
          </cell>
          <cell r="AA573">
            <v>0</v>
          </cell>
          <cell r="AB573">
            <v>0</v>
          </cell>
          <cell r="AC573">
            <v>0</v>
          </cell>
          <cell r="AD573">
            <v>1.8</v>
          </cell>
          <cell r="AE573">
            <v>1.8</v>
          </cell>
          <cell r="AF573">
            <v>1.8</v>
          </cell>
          <cell r="AG573">
            <v>1.8</v>
          </cell>
          <cell r="AH573">
            <v>1.8</v>
          </cell>
          <cell r="AI573">
            <v>-0.13869999999999999</v>
          </cell>
          <cell r="AJ573">
            <v>-0.13869999999999999</v>
          </cell>
          <cell r="AK573">
            <v>-0.13869999999999999</v>
          </cell>
          <cell r="AL573">
            <v>-0.13869999999999999</v>
          </cell>
          <cell r="AM573">
            <v>-0.13869999999999999</v>
          </cell>
          <cell r="AN573">
            <v>-0.13869999999999999</v>
          </cell>
          <cell r="AO573">
            <v>-4.3</v>
          </cell>
          <cell r="AP573">
            <v>1.8</v>
          </cell>
          <cell r="AQ573">
            <v>0</v>
          </cell>
          <cell r="AR573">
            <v>0</v>
          </cell>
          <cell r="AS573">
            <v>0</v>
          </cell>
          <cell r="AT573">
            <v>0</v>
          </cell>
          <cell r="AU573">
            <v>-1.9387000000000001</v>
          </cell>
          <cell r="AV573">
            <v>0</v>
          </cell>
          <cell r="AW573">
            <v>0</v>
          </cell>
          <cell r="AX573">
            <v>0</v>
          </cell>
          <cell r="AY573">
            <v>0</v>
          </cell>
          <cell r="AZ573">
            <v>0</v>
          </cell>
          <cell r="BA573">
            <v>-4.1612999999999998</v>
          </cell>
          <cell r="BB573">
            <v>0.61029999999999995</v>
          </cell>
          <cell r="BC573">
            <v>0.34599999999999997</v>
          </cell>
          <cell r="BD573">
            <v>-0.55400000000000005</v>
          </cell>
          <cell r="BE573">
            <v>-0.56120000000000003</v>
          </cell>
          <cell r="BF573">
            <v>0.3286</v>
          </cell>
          <cell r="BG573">
            <v>-0.72030000000000005</v>
          </cell>
          <cell r="BH573">
            <v>-0.745425</v>
          </cell>
          <cell r="BI573">
            <v>-0.74330300000000005</v>
          </cell>
          <cell r="BJ573">
            <v>-0.69920000000000004</v>
          </cell>
          <cell r="BK573">
            <v>-0.54091999999999996</v>
          </cell>
          <cell r="BL573">
            <v>-0.72760000000000002</v>
          </cell>
          <cell r="BM573">
            <v>-1.50212974</v>
          </cell>
          <cell r="BN573">
            <v>0.61029999999999995</v>
          </cell>
          <cell r="BO573">
            <v>-0.26429999999999998</v>
          </cell>
          <cell r="BP573">
            <v>-0.9</v>
          </cell>
          <cell r="BQ573">
            <v>-7.1999999999999842E-3</v>
          </cell>
          <cell r="BR573">
            <v>0.88980000000000004</v>
          </cell>
          <cell r="BS573">
            <v>-1.0489000000000002</v>
          </cell>
          <cell r="BT573">
            <v>-2.5124999999999953E-2</v>
          </cell>
          <cell r="BU573">
            <v>2.1219999999999573E-3</v>
          </cell>
          <cell r="BV573">
            <v>4.4103000000000003E-2</v>
          </cell>
          <cell r="BW573">
            <v>0.15828000000000009</v>
          </cell>
          <cell r="BX573">
            <v>-0.18668000000000007</v>
          </cell>
          <cell r="BY573">
            <v>-0.77452973999999997</v>
          </cell>
          <cell r="BZ573">
            <v>0</v>
          </cell>
          <cell r="CA573">
            <v>-0.3</v>
          </cell>
          <cell r="CB573">
            <v>-0.4</v>
          </cell>
          <cell r="CC573">
            <v>-0.4</v>
          </cell>
          <cell r="CD573">
            <v>-0.4</v>
          </cell>
          <cell r="CE573">
            <v>-0.5</v>
          </cell>
          <cell r="CF573">
            <v>-0.5</v>
          </cell>
          <cell r="CG573">
            <v>-0.5</v>
          </cell>
          <cell r="CH573">
            <v>-0.6</v>
          </cell>
          <cell r="CI573">
            <v>-0.6</v>
          </cell>
          <cell r="CJ573">
            <v>-0.6</v>
          </cell>
          <cell r="CK573">
            <v>-1.2</v>
          </cell>
          <cell r="CL573">
            <v>0</v>
          </cell>
          <cell r="CM573">
            <v>-0.3</v>
          </cell>
          <cell r="CN573">
            <v>-0.10000000000000003</v>
          </cell>
          <cell r="CO573">
            <v>0</v>
          </cell>
          <cell r="CP573">
            <v>0</v>
          </cell>
          <cell r="CQ573">
            <v>-9.9999999999999978E-2</v>
          </cell>
          <cell r="CR573">
            <v>0</v>
          </cell>
          <cell r="CS573">
            <v>0</v>
          </cell>
          <cell r="CT573">
            <v>-9.9999999999999978E-2</v>
          </cell>
          <cell r="CU573">
            <v>0</v>
          </cell>
          <cell r="CV573">
            <v>0</v>
          </cell>
          <cell r="CW573">
            <v>-0.6</v>
          </cell>
          <cell r="CX573">
            <v>0</v>
          </cell>
          <cell r="CY573">
            <v>7.4000000000000003E-3</v>
          </cell>
          <cell r="CZ573">
            <v>7.4000000000000003E-3</v>
          </cell>
          <cell r="DA573">
            <v>1.0200000000000001E-2</v>
          </cell>
          <cell r="DB573">
            <v>1.0200000000000001E-2</v>
          </cell>
          <cell r="DC573">
            <v>0.31020000000000003</v>
          </cell>
          <cell r="DD573">
            <v>0.31</v>
          </cell>
          <cell r="DE573">
            <v>0.7198</v>
          </cell>
          <cell r="DF573">
            <v>1.0493999999999999</v>
          </cell>
          <cell r="DG573">
            <v>1.0152999999999999</v>
          </cell>
          <cell r="DH573">
            <v>0.76529999999999987</v>
          </cell>
          <cell r="DI573">
            <v>-1.1047</v>
          </cell>
          <cell r="DJ573">
            <v>0</v>
          </cell>
          <cell r="DK573">
            <v>7.4000000000000003E-3</v>
          </cell>
          <cell r="DL573">
            <v>0</v>
          </cell>
          <cell r="DM573">
            <v>2.8000000000000004E-3</v>
          </cell>
          <cell r="DN573">
            <v>0</v>
          </cell>
          <cell r="DO573">
            <v>0.30000000000000004</v>
          </cell>
          <cell r="DP573">
            <v>-2.0000000000003348E-4</v>
          </cell>
          <cell r="DQ573">
            <v>0.40980000000000005</v>
          </cell>
          <cell r="DR573">
            <v>0.3296</v>
          </cell>
          <cell r="DS573">
            <v>-3.4100000000000075E-2</v>
          </cell>
          <cell r="DT573">
            <v>-0.25</v>
          </cell>
          <cell r="DU573">
            <v>-1.87</v>
          </cell>
        </row>
        <row r="574">
          <cell r="A574" t="str">
            <v>CE-ATNOIS-170</v>
          </cell>
          <cell r="B574" t="str">
            <v>CE</v>
          </cell>
          <cell r="C574" t="str">
            <v>ATNOIS</v>
          </cell>
          <cell r="D574">
            <v>170</v>
          </cell>
          <cell r="E574" t="str">
            <v>Margine Diretto 2</v>
          </cell>
          <cell r="F574">
            <v>1.711776</v>
          </cell>
          <cell r="G574">
            <v>1.6097943699999999</v>
          </cell>
          <cell r="H574">
            <v>1.5939097799999995</v>
          </cell>
          <cell r="I574">
            <v>1.873966419999999</v>
          </cell>
          <cell r="J574">
            <v>0</v>
          </cell>
          <cell r="K574">
            <v>0</v>
          </cell>
          <cell r="L574">
            <v>0</v>
          </cell>
          <cell r="M574">
            <v>0</v>
          </cell>
          <cell r="N574">
            <v>0</v>
          </cell>
          <cell r="O574">
            <v>0</v>
          </cell>
          <cell r="P574">
            <v>0</v>
          </cell>
          <cell r="Q574">
            <v>0</v>
          </cell>
          <cell r="R574">
            <v>1.711776</v>
          </cell>
          <cell r="S574">
            <v>-0.10198162999999993</v>
          </cell>
          <cell r="T574">
            <v>-1.588459000000042E-2</v>
          </cell>
          <cell r="U574">
            <v>0.28005663999999952</v>
          </cell>
          <cell r="V574">
            <v>-1.873966419999999</v>
          </cell>
          <cell r="W574">
            <v>0</v>
          </cell>
          <cell r="X574">
            <v>0</v>
          </cell>
          <cell r="Y574">
            <v>0</v>
          </cell>
          <cell r="Z574">
            <v>0</v>
          </cell>
          <cell r="AA574">
            <v>0</v>
          </cell>
          <cell r="AB574">
            <v>0</v>
          </cell>
          <cell r="AC574">
            <v>0</v>
          </cell>
          <cell r="AD574">
            <v>1.7932000000000001</v>
          </cell>
          <cell r="AE574">
            <v>1.8169999999999999</v>
          </cell>
          <cell r="AF574">
            <v>1.8359000000000001</v>
          </cell>
          <cell r="AG574">
            <v>1.8258000000000001</v>
          </cell>
          <cell r="AH574">
            <v>1.8347</v>
          </cell>
          <cell r="AI574">
            <v>-0.1005000000000002</v>
          </cell>
          <cell r="AJ574">
            <v>-0.10430000000000023</v>
          </cell>
          <cell r="AK574">
            <v>-9.4699999999999951E-2</v>
          </cell>
          <cell r="AL574">
            <v>-7.9099999999999893E-2</v>
          </cell>
          <cell r="AM574">
            <v>-7.7500000000000069E-2</v>
          </cell>
          <cell r="AN574">
            <v>-6.9000000000000117E-2</v>
          </cell>
          <cell r="AO574">
            <v>-4.2576999999999998</v>
          </cell>
          <cell r="AP574">
            <v>1.7932000000000001</v>
          </cell>
          <cell r="AQ574">
            <v>2.379999999999996E-2</v>
          </cell>
          <cell r="AR574">
            <v>1.8900000000000083E-2</v>
          </cell>
          <cell r="AS574">
            <v>-1.0099999999999998E-2</v>
          </cell>
          <cell r="AT574">
            <v>8.899999999999908E-3</v>
          </cell>
          <cell r="AU574">
            <v>-1.9352000000000003</v>
          </cell>
          <cell r="AV574">
            <v>-3.8000000000000256E-3</v>
          </cell>
          <cell r="AW574">
            <v>9.600000000000275E-3</v>
          </cell>
          <cell r="AX574">
            <v>1.5600000000000058E-2</v>
          </cell>
          <cell r="AY574">
            <v>1.5999999999998238E-3</v>
          </cell>
          <cell r="AZ574">
            <v>8.499999999999952E-3</v>
          </cell>
          <cell r="BA574">
            <v>-4.1886999999999999</v>
          </cell>
          <cell r="BB574">
            <v>0.64500000000000002</v>
          </cell>
          <cell r="BC574">
            <v>0.36280000000000001</v>
          </cell>
          <cell r="BD574">
            <v>-0.47910000000000008</v>
          </cell>
          <cell r="BE574">
            <v>-0.85180000000000011</v>
          </cell>
          <cell r="BF574">
            <v>-9.7799999999999887E-2</v>
          </cell>
          <cell r="BG574">
            <v>-1.2671000000000001</v>
          </cell>
          <cell r="BH574">
            <v>-1.039361</v>
          </cell>
          <cell r="BI574">
            <v>-0.77089700000000017</v>
          </cell>
          <cell r="BJ574">
            <v>-0.86789999999999989</v>
          </cell>
          <cell r="BK574">
            <v>-0.94694099999999903</v>
          </cell>
          <cell r="BL574">
            <v>0.49710000000000032</v>
          </cell>
          <cell r="BM574">
            <v>-0.28620675999999978</v>
          </cell>
          <cell r="BN574">
            <v>0.64500000000000002</v>
          </cell>
          <cell r="BO574">
            <v>-0.28219999999999995</v>
          </cell>
          <cell r="BP574">
            <v>-0.84190000000000009</v>
          </cell>
          <cell r="BQ574">
            <v>-0.37270000000000003</v>
          </cell>
          <cell r="BR574">
            <v>0.75400000000000023</v>
          </cell>
          <cell r="BS574">
            <v>-1.1693000000000005</v>
          </cell>
          <cell r="BT574">
            <v>0.22773900000000025</v>
          </cell>
          <cell r="BU574">
            <v>0.26846399999999981</v>
          </cell>
          <cell r="BV574">
            <v>-9.7002999999999728E-2</v>
          </cell>
          <cell r="BW574">
            <v>-7.904099999999914E-2</v>
          </cell>
          <cell r="BX574">
            <v>1.4440409999999995</v>
          </cell>
          <cell r="BY574">
            <v>-0.7833067600000001</v>
          </cell>
          <cell r="BZ574">
            <v>-6.359999999999999E-2</v>
          </cell>
          <cell r="CA574">
            <v>-0.43790000000000001</v>
          </cell>
          <cell r="CB574">
            <v>-0.60559999999999992</v>
          </cell>
          <cell r="CC574">
            <v>-0.68340000000000001</v>
          </cell>
          <cell r="CD574">
            <v>-0.75100000000000011</v>
          </cell>
          <cell r="CE574">
            <v>-0.92225899999999994</v>
          </cell>
          <cell r="CF574">
            <v>-0.99945300000000015</v>
          </cell>
          <cell r="CG574">
            <v>-1.0614069999999998</v>
          </cell>
          <cell r="CH574">
            <v>-1.2316069999999999</v>
          </cell>
          <cell r="CI574">
            <v>-2.2681609999999996</v>
          </cell>
          <cell r="CJ574">
            <v>-3.9805940000000004</v>
          </cell>
          <cell r="CK574">
            <v>-5.0174699999999994</v>
          </cell>
          <cell r="CL574">
            <v>-6.359999999999999E-2</v>
          </cell>
          <cell r="CM574">
            <v>-0.37430000000000002</v>
          </cell>
          <cell r="CN574">
            <v>-0.16769999999999996</v>
          </cell>
          <cell r="CO574">
            <v>-7.7800000000000036E-2</v>
          </cell>
          <cell r="CP574">
            <v>-6.7600000000000104E-2</v>
          </cell>
          <cell r="CQ574">
            <v>-0.17125899999999983</v>
          </cell>
          <cell r="CR574">
            <v>-7.7194000000000207E-2</v>
          </cell>
          <cell r="CS574">
            <v>-6.195399999999962E-2</v>
          </cell>
          <cell r="CT574">
            <v>-0.17020000000000024</v>
          </cell>
          <cell r="CU574">
            <v>-1.0365539999999998</v>
          </cell>
          <cell r="CV574">
            <v>-1.7124330000000003</v>
          </cell>
          <cell r="CW574">
            <v>-1.0368759999999995</v>
          </cell>
          <cell r="CX574">
            <v>-8.1999999999999851E-3</v>
          </cell>
          <cell r="CY574">
            <v>-9.6000000000000148E-3</v>
          </cell>
          <cell r="CZ574">
            <v>-0.19760000000000008</v>
          </cell>
          <cell r="DA574">
            <v>-0.10330000000000016</v>
          </cell>
          <cell r="DB574">
            <v>-0.25250000000000017</v>
          </cell>
          <cell r="DC574">
            <v>-0.31220000000000026</v>
          </cell>
          <cell r="DD574">
            <v>-0.69530000000000003</v>
          </cell>
          <cell r="DE574">
            <v>-0.41659999999999964</v>
          </cell>
          <cell r="DF574">
            <v>-0.39119999999999955</v>
          </cell>
          <cell r="DG574">
            <v>-0.5649999999999995</v>
          </cell>
          <cell r="DH574">
            <v>-0.76949999999999985</v>
          </cell>
          <cell r="DI574">
            <v>-3.0812999999999997</v>
          </cell>
          <cell r="DJ574">
            <v>-8.1999999999999851E-3</v>
          </cell>
          <cell r="DK574">
            <v>-1.4000000000000297E-3</v>
          </cell>
          <cell r="DL574">
            <v>-0.18800000000000006</v>
          </cell>
          <cell r="DM574">
            <v>9.4299999999999912E-2</v>
          </cell>
          <cell r="DN574">
            <v>-0.1492</v>
          </cell>
          <cell r="DO574">
            <v>-5.9700000000000086E-2</v>
          </cell>
          <cell r="DP574">
            <v>-0.38309999999999983</v>
          </cell>
          <cell r="DQ574">
            <v>0.2787000000000005</v>
          </cell>
          <cell r="DR574">
            <v>2.54000000000002E-2</v>
          </cell>
          <cell r="DS574">
            <v>-0.17380000000000001</v>
          </cell>
          <cell r="DT574">
            <v>-0.20450000000000035</v>
          </cell>
          <cell r="DU574">
            <v>-2.3118000000000003</v>
          </cell>
        </row>
        <row r="575">
          <cell r="A575" t="str">
            <v>CE-ATNOIS-180</v>
          </cell>
          <cell r="B575" t="str">
            <v>CE</v>
          </cell>
          <cell r="C575" t="str">
            <v>ATNOIS</v>
          </cell>
          <cell r="D575">
            <v>180</v>
          </cell>
          <cell r="E575" t="str">
            <v>MD %</v>
          </cell>
          <cell r="F575">
            <v>2.0638229123966148</v>
          </cell>
          <cell r="G575">
            <v>1.5311891372660693</v>
          </cell>
          <cell r="H575">
            <v>1.2113345195609182</v>
          </cell>
          <cell r="I575">
            <v>0.89083820520989265</v>
          </cell>
          <cell r="R575">
            <v>2.0638229123966148</v>
          </cell>
          <cell r="S575">
            <v>-0.45955045076275852</v>
          </cell>
          <cell r="T575">
            <v>-6.0056636552506676E-2</v>
          </cell>
          <cell r="U575">
            <v>0.35550581737424419</v>
          </cell>
          <cell r="V575">
            <v>0.89083820520989265</v>
          </cell>
          <cell r="W575" t="e">
            <v>#DIV/0!</v>
          </cell>
          <cell r="X575" t="e">
            <v>#DIV/0!</v>
          </cell>
          <cell r="Y575" t="e">
            <v>#DIV/0!</v>
          </cell>
          <cell r="Z575" t="e">
            <v>#DIV/0!</v>
          </cell>
          <cell r="AA575" t="e">
            <v>#DIV/0!</v>
          </cell>
          <cell r="AB575" t="e">
            <v>#DIV/0!</v>
          </cell>
          <cell r="AC575" t="e">
            <v>#DIV/0!</v>
          </cell>
          <cell r="AP575">
            <v>10.443797320908562</v>
          </cell>
          <cell r="AQ575">
            <v>0.12673056443024472</v>
          </cell>
          <cell r="AR575">
            <v>0.10523385300668196</v>
          </cell>
          <cell r="AS575">
            <v>-5.6901408450704218E-2</v>
          </cell>
          <cell r="AT575">
            <v>4.59473412493542E-2</v>
          </cell>
          <cell r="AU575">
            <v>-13.137813985064508</v>
          </cell>
          <cell r="AV575">
            <v>-2.1408450704225496E-2</v>
          </cell>
          <cell r="AW575">
            <v>6.0606060606062308E-2</v>
          </cell>
          <cell r="AX575">
            <v>9.2471843509188217E-2</v>
          </cell>
          <cell r="AY575">
            <v>7.9840319361268695E-3</v>
          </cell>
          <cell r="AZ575">
            <v>4.8295454545454294E-2</v>
          </cell>
          <cell r="BA575">
            <v>-26.097819314641729</v>
          </cell>
          <cell r="BB575">
            <v>4.2546174142480213</v>
          </cell>
          <cell r="BC575">
            <v>0.69065296021321154</v>
          </cell>
          <cell r="BD575">
            <v>-0.62832786885245917</v>
          </cell>
          <cell r="BE575">
            <v>-0.94612906808841513</v>
          </cell>
          <cell r="BF575">
            <v>-6.0486115406023805E-2</v>
          </cell>
          <cell r="BG575">
            <v>-0.56133433748283357</v>
          </cell>
          <cell r="BH575">
            <v>-0.41959002651097843</v>
          </cell>
          <cell r="BI575">
            <v>-0.28656325716150727</v>
          </cell>
          <cell r="BJ575">
            <v>-0.23167476376061072</v>
          </cell>
          <cell r="BK575">
            <v>-0.13141937605908813</v>
          </cell>
          <cell r="BL575">
            <v>6.5291915676101708E-2</v>
          </cell>
          <cell r="BM575">
            <v>-3.6725945202385694E-2</v>
          </cell>
          <cell r="BN575">
            <v>4.2546174142480213</v>
          </cell>
          <cell r="BO575">
            <v>-0.75515119079475501</v>
          </cell>
          <cell r="BP575">
            <v>-3.5493254637436773</v>
          </cell>
          <cell r="BQ575">
            <v>-2.7046444121915814</v>
          </cell>
          <cell r="BR575">
            <v>1.0521909014792077</v>
          </cell>
          <cell r="BS575">
            <v>-1.8258900687070592</v>
          </cell>
          <cell r="BT575">
            <v>1.0361804838320741</v>
          </cell>
          <cell r="BU575">
            <v>1.2600453395538322</v>
          </cell>
          <cell r="BV575">
            <v>-9.1854204425152242E-2</v>
          </cell>
          <cell r="BW575">
            <v>-2.2848908301992356E-2</v>
          </cell>
          <cell r="BX575">
            <v>3.5392294306512082</v>
          </cell>
          <cell r="BY575">
            <v>-4.362853737328745</v>
          </cell>
          <cell r="BZ575">
            <v>-0.40795381654906981</v>
          </cell>
          <cell r="CA575">
            <v>-1.4189889825016204</v>
          </cell>
          <cell r="CB575">
            <v>-1.2800676389769603</v>
          </cell>
          <cell r="CC575">
            <v>-1.1199606686332351</v>
          </cell>
          <cell r="CD575">
            <v>-0.96853237038947659</v>
          </cell>
          <cell r="CE575">
            <v>-0.98699395983784444</v>
          </cell>
          <cell r="CF575">
            <v>-0.91674096332496835</v>
          </cell>
          <cell r="CG575">
            <v>-0.88411755837228123</v>
          </cell>
          <cell r="CH575">
            <v>-0.8409175480797132</v>
          </cell>
          <cell r="CI575">
            <v>-2.9475661563372717</v>
          </cell>
          <cell r="CJ575">
            <v>2.0988793762091142</v>
          </cell>
          <cell r="CK575">
            <v>1.439209905609639</v>
          </cell>
          <cell r="CL575">
            <v>-0.40795381654906981</v>
          </cell>
          <cell r="CM575">
            <v>-2.451211525867715</v>
          </cell>
          <cell r="CN575">
            <v>-1.0194528875379936</v>
          </cell>
          <cell r="CO575">
            <v>-0.5674690007293951</v>
          </cell>
          <cell r="CP575">
            <v>-0.40920096852300303</v>
          </cell>
          <cell r="CQ575">
            <v>-1.0770193444519898</v>
          </cell>
          <cell r="CR575">
            <v>-0.49543039047056892</v>
          </cell>
          <cell r="CS575">
            <v>-0.56167103342610336</v>
          </cell>
          <cell r="CT575">
            <v>-0.64452119119028273</v>
          </cell>
          <cell r="CU575">
            <v>1.4912386202769112</v>
          </cell>
          <cell r="CV575">
            <v>0.64231428232777066</v>
          </cell>
          <cell r="CW575">
            <v>0.65223238604697364</v>
          </cell>
          <cell r="CX575">
            <v>-1.6469170516167874E-2</v>
          </cell>
          <cell r="CY575">
            <v>-1.1650485436893222E-2</v>
          </cell>
          <cell r="CZ575">
            <v>-0.17244087616720491</v>
          </cell>
          <cell r="DA575">
            <v>-5.8957822042120973E-2</v>
          </cell>
          <cell r="DB575">
            <v>-0.1167360147942673</v>
          </cell>
          <cell r="DC575">
            <v>-0.12492497299027661</v>
          </cell>
          <cell r="DD575">
            <v>-0.23372214192073684</v>
          </cell>
          <cell r="DE575">
            <v>-0.14108164854888403</v>
          </cell>
          <cell r="DF575">
            <v>-0.12575947535924376</v>
          </cell>
          <cell r="DG575">
            <v>-0.17311109749371884</v>
          </cell>
          <cell r="DH575">
            <v>-0.21999542569615183</v>
          </cell>
          <cell r="DI575">
            <v>-0.84996689837802042</v>
          </cell>
          <cell r="DJ575">
            <v>-1.6469170516167874E-2</v>
          </cell>
          <cell r="DK575">
            <v>-4.2931616068691506E-3</v>
          </cell>
          <cell r="DL575">
            <v>-0.58403230817023943</v>
          </cell>
          <cell r="DM575">
            <v>0.15555922137908265</v>
          </cell>
          <cell r="DN575">
            <v>-0.36310537843757623</v>
          </cell>
          <cell r="DO575">
            <v>-0.1776257066349303</v>
          </cell>
          <cell r="DP575">
            <v>-0.80517023959646872</v>
          </cell>
          <cell r="DQ575">
            <v>-12.668181818181958</v>
          </cell>
          <cell r="DR575">
            <v>0.16096324461343606</v>
          </cell>
          <cell r="DS575">
            <v>-1.135205747877206</v>
          </cell>
          <cell r="DT575">
            <v>-0.87393162393162549</v>
          </cell>
          <cell r="DU575">
            <v>-18.145996860282551</v>
          </cell>
        </row>
        <row r="576">
          <cell r="A576" t="str">
            <v>CE-ATNOIS-190</v>
          </cell>
          <cell r="B576" t="str">
            <v>CE</v>
          </cell>
          <cell r="C576" t="str">
            <v>ATNOIS</v>
          </cell>
          <cell r="D576">
            <v>190</v>
          </cell>
          <cell r="E576" t="str">
            <v>Costi Indiretti</v>
          </cell>
          <cell r="F576">
            <v>-3.8340000000000002E-3</v>
          </cell>
          <cell r="G576">
            <v>-8.3610200000000003E-3</v>
          </cell>
          <cell r="H576">
            <v>-2.2617979999999996E-2</v>
          </cell>
          <cell r="I576">
            <v>-2.7445569999999999E-2</v>
          </cell>
          <cell r="R576">
            <v>-3.8340000000000002E-3</v>
          </cell>
          <cell r="S576">
            <v>-4.5270199999999997E-3</v>
          </cell>
          <cell r="T576">
            <v>-1.4256959999999996E-2</v>
          </cell>
          <cell r="U576">
            <v>-4.8275900000000031E-3</v>
          </cell>
          <cell r="V576">
            <v>2.7445569999999999E-2</v>
          </cell>
          <cell r="W576">
            <v>0</v>
          </cell>
          <cell r="X576">
            <v>0</v>
          </cell>
          <cell r="Y576">
            <v>0</v>
          </cell>
          <cell r="Z576">
            <v>0</v>
          </cell>
          <cell r="AA576">
            <v>0</v>
          </cell>
          <cell r="AB576">
            <v>0</v>
          </cell>
          <cell r="AC576">
            <v>0</v>
          </cell>
          <cell r="AD576">
            <v>-4.5000000000001697E-3</v>
          </cell>
          <cell r="AE576">
            <v>-9.0999999999999987E-3</v>
          </cell>
          <cell r="AF576">
            <v>-1.3599999999999999E-2</v>
          </cell>
          <cell r="AG576">
            <v>-1.7999999999999999E-2</v>
          </cell>
          <cell r="AH576">
            <v>-2.2699999999999998E-2</v>
          </cell>
          <cell r="AI576">
            <v>-2.69E-2</v>
          </cell>
          <cell r="AJ576">
            <v>-3.1599999999999996E-2</v>
          </cell>
          <cell r="AK576">
            <v>-3.5899999999999994E-2</v>
          </cell>
          <cell r="AL576">
            <v>-4.0500000000000001E-2</v>
          </cell>
          <cell r="AM576">
            <v>-4.53E-2</v>
          </cell>
          <cell r="AN576">
            <v>-4.99E-2</v>
          </cell>
          <cell r="AO576">
            <v>-5.4899999999999997E-2</v>
          </cell>
          <cell r="AP576">
            <v>-4.5000000000001697E-3</v>
          </cell>
          <cell r="AQ576">
            <v>-4.5999999999998291E-3</v>
          </cell>
          <cell r="AR576">
            <v>-4.5000000000000005E-3</v>
          </cell>
          <cell r="AS576">
            <v>-4.3999999999999994E-3</v>
          </cell>
          <cell r="AT576">
            <v>-4.6999999999999993E-3</v>
          </cell>
          <cell r="AU576">
            <v>-4.2000000000000023E-3</v>
          </cell>
          <cell r="AV576">
            <v>-4.6999999999999958E-3</v>
          </cell>
          <cell r="AW576">
            <v>-4.2999999999999983E-3</v>
          </cell>
          <cell r="AX576">
            <v>-4.6000000000000069E-3</v>
          </cell>
          <cell r="AY576">
            <v>-4.7999999999999987E-3</v>
          </cell>
          <cell r="AZ576">
            <v>-4.5999999999999999E-3</v>
          </cell>
          <cell r="BA576">
            <v>-4.9999999999999975E-3</v>
          </cell>
          <cell r="BB576">
            <v>-2.0899999999999998E-2</v>
          </cell>
          <cell r="BC576">
            <v>-0.105</v>
          </cell>
          <cell r="BD576">
            <v>-0.1588</v>
          </cell>
          <cell r="BE576">
            <v>-0.16270000000000001</v>
          </cell>
          <cell r="BF576">
            <v>-0.21290000000000001</v>
          </cell>
          <cell r="BG576">
            <v>-0.26290000000000002</v>
          </cell>
          <cell r="BH576">
            <v>-0.23342399999999999</v>
          </cell>
          <cell r="BI576">
            <v>-0.246785</v>
          </cell>
          <cell r="BJ576">
            <v>-0.26790000000000003</v>
          </cell>
          <cell r="BK576">
            <v>-0.19304399999999999</v>
          </cell>
          <cell r="BL576">
            <v>-0.21679999999999999</v>
          </cell>
          <cell r="BM576">
            <v>-0.17195310999999999</v>
          </cell>
          <cell r="BN576">
            <v>-2.0899999999999998E-2</v>
          </cell>
          <cell r="BO576">
            <v>-8.4099999999999994E-2</v>
          </cell>
          <cell r="BP576">
            <v>-5.3800000000000001E-2</v>
          </cell>
          <cell r="BQ576">
            <v>-3.9000000000000146E-3</v>
          </cell>
          <cell r="BR576">
            <v>-5.0199999999999995E-2</v>
          </cell>
          <cell r="BS576">
            <v>-5.0000000000000017E-2</v>
          </cell>
          <cell r="BT576">
            <v>2.947600000000003E-2</v>
          </cell>
          <cell r="BU576">
            <v>-1.3361000000000012E-2</v>
          </cell>
          <cell r="BV576">
            <v>-2.1115000000000023E-2</v>
          </cell>
          <cell r="BW576">
            <v>7.4856000000000034E-2</v>
          </cell>
          <cell r="BX576">
            <v>-2.3755999999999999E-2</v>
          </cell>
          <cell r="BY576">
            <v>4.484689E-2</v>
          </cell>
          <cell r="BZ576">
            <v>-5.8999999999999999E-3</v>
          </cell>
          <cell r="CA576">
            <v>-8.3000000000000001E-3</v>
          </cell>
          <cell r="CB576">
            <v>-1.4200000000000001E-2</v>
          </cell>
          <cell r="CC576">
            <v>-1.67E-2</v>
          </cell>
          <cell r="CD576">
            <v>-1.9199999999999998E-2</v>
          </cell>
          <cell r="CE576">
            <v>-2.1756000000000001E-2</v>
          </cell>
          <cell r="CF576">
            <v>-2.4306000000000001E-2</v>
          </cell>
          <cell r="CG576">
            <v>-2.6720000000000001E-2</v>
          </cell>
          <cell r="CH576">
            <v>-3.7006999999999998E-2</v>
          </cell>
          <cell r="CI576">
            <v>-5.3462000000000003E-2</v>
          </cell>
          <cell r="CJ576">
            <v>-6.8007999999999999E-2</v>
          </cell>
          <cell r="CK576">
            <v>-8.4109000000000003E-2</v>
          </cell>
          <cell r="CL576">
            <v>-5.8999999999999999E-3</v>
          </cell>
          <cell r="CM576">
            <v>-2.4000000000000002E-3</v>
          </cell>
          <cell r="CN576">
            <v>-5.9000000000000007E-3</v>
          </cell>
          <cell r="CO576">
            <v>-2.4999999999999988E-3</v>
          </cell>
          <cell r="CP576">
            <v>-2.4999999999999988E-3</v>
          </cell>
          <cell r="CQ576">
            <v>-2.5560000000000027E-3</v>
          </cell>
          <cell r="CR576">
            <v>-2.5500000000000002E-3</v>
          </cell>
          <cell r="CS576">
            <v>-2.4139999999999995E-3</v>
          </cell>
          <cell r="CT576">
            <v>-1.0286999999999998E-2</v>
          </cell>
          <cell r="CU576">
            <v>-1.6455000000000004E-2</v>
          </cell>
          <cell r="CV576">
            <v>-1.4545999999999996E-2</v>
          </cell>
          <cell r="CW576">
            <v>-1.6101000000000004E-2</v>
          </cell>
          <cell r="CX576">
            <v>-9.2999999999999992E-3</v>
          </cell>
          <cell r="CY576">
            <v>-1.1900000000000001E-2</v>
          </cell>
          <cell r="CZ576">
            <v>-6.3799999999999996E-2</v>
          </cell>
          <cell r="DA576">
            <v>-5.3199999999999997E-2</v>
          </cell>
          <cell r="DB576">
            <v>-0.11749999999999999</v>
          </cell>
          <cell r="DC576">
            <v>-0.2243</v>
          </cell>
          <cell r="DD576">
            <v>-0.28670000000000001</v>
          </cell>
          <cell r="DE576">
            <v>-0.29339999999999999</v>
          </cell>
          <cell r="DF576">
            <v>-0.35870000000000002</v>
          </cell>
          <cell r="DG576">
            <v>-0.38640000000000002</v>
          </cell>
          <cell r="DH576">
            <v>-0.52289999999999992</v>
          </cell>
          <cell r="DI576">
            <v>-0.16270000000000009</v>
          </cell>
          <cell r="DJ576">
            <v>-9.2999999999999992E-3</v>
          </cell>
          <cell r="DK576">
            <v>-2.6000000000000016E-3</v>
          </cell>
          <cell r="DL576">
            <v>-5.1899999999999995E-2</v>
          </cell>
          <cell r="DM576">
            <v>1.0599999999999998E-2</v>
          </cell>
          <cell r="DN576">
            <v>-6.4299999999999996E-2</v>
          </cell>
          <cell r="DO576">
            <v>-0.10680000000000001</v>
          </cell>
          <cell r="DP576">
            <v>-6.2400000000000011E-2</v>
          </cell>
          <cell r="DQ576">
            <v>-6.6999999999999837E-3</v>
          </cell>
          <cell r="DR576">
            <v>-6.5300000000000025E-2</v>
          </cell>
          <cell r="DS576">
            <v>-2.7700000000000002E-2</v>
          </cell>
          <cell r="DT576">
            <v>-0.1364999999999999</v>
          </cell>
          <cell r="DU576">
            <v>0.36019999999999985</v>
          </cell>
        </row>
        <row r="577">
          <cell r="A577" t="str">
            <v>CE-ATNOIS-200</v>
          </cell>
          <cell r="B577" t="str">
            <v>CE</v>
          </cell>
          <cell r="C577" t="str">
            <v>ATNOIS</v>
          </cell>
          <cell r="D577">
            <v>200</v>
          </cell>
          <cell r="E577" t="str">
            <v>Risultato di Competenza</v>
          </cell>
          <cell r="F577">
            <v>1.7079420000000001</v>
          </cell>
          <cell r="G577">
            <v>1.60143335</v>
          </cell>
          <cell r="H577">
            <v>1.5712917999999996</v>
          </cell>
          <cell r="I577">
            <v>1.846520849999999</v>
          </cell>
          <cell r="J577">
            <v>0</v>
          </cell>
          <cell r="K577">
            <v>0</v>
          </cell>
          <cell r="L577">
            <v>0</v>
          </cell>
          <cell r="M577">
            <v>0</v>
          </cell>
          <cell r="N577">
            <v>0</v>
          </cell>
          <cell r="O577">
            <v>0</v>
          </cell>
          <cell r="P577">
            <v>0</v>
          </cell>
          <cell r="Q577">
            <v>0</v>
          </cell>
          <cell r="R577">
            <v>1.7079420000000001</v>
          </cell>
          <cell r="S577">
            <v>-0.10650864999999993</v>
          </cell>
          <cell r="T577">
            <v>-3.0141550000000416E-2</v>
          </cell>
          <cell r="U577">
            <v>0.27522904999999953</v>
          </cell>
          <cell r="V577">
            <v>-1.846520849999999</v>
          </cell>
          <cell r="W577">
            <v>0</v>
          </cell>
          <cell r="X577">
            <v>0</v>
          </cell>
          <cell r="Y577">
            <v>0</v>
          </cell>
          <cell r="Z577">
            <v>0</v>
          </cell>
          <cell r="AA577">
            <v>0</v>
          </cell>
          <cell r="AB577">
            <v>0</v>
          </cell>
          <cell r="AC577">
            <v>0</v>
          </cell>
          <cell r="AD577">
            <v>1.7887</v>
          </cell>
          <cell r="AE577">
            <v>1.8078999999999998</v>
          </cell>
          <cell r="AF577">
            <v>1.8223</v>
          </cell>
          <cell r="AG577">
            <v>1.8078000000000001</v>
          </cell>
          <cell r="AH577">
            <v>1.8120000000000001</v>
          </cell>
          <cell r="AI577">
            <v>-0.12740000000000021</v>
          </cell>
          <cell r="AJ577">
            <v>-0.13590000000000022</v>
          </cell>
          <cell r="AK577">
            <v>-0.13059999999999994</v>
          </cell>
          <cell r="AL577">
            <v>-0.1195999999999999</v>
          </cell>
          <cell r="AM577">
            <v>-0.12280000000000008</v>
          </cell>
          <cell r="AN577">
            <v>-0.11890000000000012</v>
          </cell>
          <cell r="AO577">
            <v>-4.3125999999999998</v>
          </cell>
          <cell r="AP577">
            <v>1.7887</v>
          </cell>
          <cell r="AQ577">
            <v>1.920000000000013E-2</v>
          </cell>
          <cell r="AR577">
            <v>1.4400000000000083E-2</v>
          </cell>
          <cell r="AS577">
            <v>-1.4499999999999997E-2</v>
          </cell>
          <cell r="AT577">
            <v>4.1999999999999087E-3</v>
          </cell>
          <cell r="AU577">
            <v>-1.9394000000000002</v>
          </cell>
          <cell r="AV577">
            <v>-8.5000000000000214E-3</v>
          </cell>
          <cell r="AW577">
            <v>5.3000000000002767E-3</v>
          </cell>
          <cell r="AX577">
            <v>1.1000000000000051E-2</v>
          </cell>
          <cell r="AY577">
            <v>-3.2000000000001749E-3</v>
          </cell>
          <cell r="AZ577">
            <v>3.8999999999999521E-3</v>
          </cell>
          <cell r="BA577">
            <v>-4.1936999999999998</v>
          </cell>
          <cell r="BB577">
            <v>0.62409999999999999</v>
          </cell>
          <cell r="BC577">
            <v>0.25780000000000003</v>
          </cell>
          <cell r="BD577">
            <v>-0.63790000000000013</v>
          </cell>
          <cell r="BE577">
            <v>-1.0145000000000002</v>
          </cell>
          <cell r="BF577">
            <v>-0.31069999999999987</v>
          </cell>
          <cell r="BG577">
            <v>-1.5300000000000002</v>
          </cell>
          <cell r="BH577">
            <v>-1.2727850000000001</v>
          </cell>
          <cell r="BI577">
            <v>-1.0176820000000002</v>
          </cell>
          <cell r="BJ577">
            <v>-1.1357999999999999</v>
          </cell>
          <cell r="BK577">
            <v>-1.1399849999999989</v>
          </cell>
          <cell r="BL577">
            <v>0.28030000000000033</v>
          </cell>
          <cell r="BM577">
            <v>-0.4581598699999998</v>
          </cell>
          <cell r="BN577">
            <v>0.62409999999999999</v>
          </cell>
          <cell r="BO577">
            <v>-0.36629999999999996</v>
          </cell>
          <cell r="BP577">
            <v>-0.89570000000000005</v>
          </cell>
          <cell r="BQ577">
            <v>-0.37660000000000005</v>
          </cell>
          <cell r="BR577">
            <v>0.7038000000000002</v>
          </cell>
          <cell r="BS577">
            <v>-1.2193000000000005</v>
          </cell>
          <cell r="BT577">
            <v>0.2572150000000003</v>
          </cell>
          <cell r="BU577">
            <v>0.2551029999999998</v>
          </cell>
          <cell r="BV577">
            <v>-0.11811799999999975</v>
          </cell>
          <cell r="BW577">
            <v>-4.1849999999991061E-3</v>
          </cell>
          <cell r="BX577">
            <v>1.4202849999999994</v>
          </cell>
          <cell r="BY577">
            <v>-0.73845987000000013</v>
          </cell>
          <cell r="BZ577">
            <v>-6.9499999999999992E-2</v>
          </cell>
          <cell r="CA577">
            <v>-0.44619999999999999</v>
          </cell>
          <cell r="CB577">
            <v>-0.61979999999999991</v>
          </cell>
          <cell r="CC577">
            <v>-0.70010000000000006</v>
          </cell>
          <cell r="CD577">
            <v>-0.77020000000000011</v>
          </cell>
          <cell r="CE577">
            <v>-0.94401499999999994</v>
          </cell>
          <cell r="CF577">
            <v>-1.0237590000000001</v>
          </cell>
          <cell r="CG577">
            <v>-1.0881269999999998</v>
          </cell>
          <cell r="CH577">
            <v>-1.2686139999999999</v>
          </cell>
          <cell r="CI577">
            <v>-2.3216229999999998</v>
          </cell>
          <cell r="CJ577">
            <v>-4.0486020000000007</v>
          </cell>
          <cell r="CK577">
            <v>-5.1015789999999992</v>
          </cell>
          <cell r="CL577">
            <v>-6.9499999999999992E-2</v>
          </cell>
          <cell r="CM577">
            <v>-0.37670000000000003</v>
          </cell>
          <cell r="CN577">
            <v>-0.17359999999999995</v>
          </cell>
          <cell r="CO577">
            <v>-8.0300000000000038E-2</v>
          </cell>
          <cell r="CP577">
            <v>-7.0100000000000107E-2</v>
          </cell>
          <cell r="CQ577">
            <v>-0.17381499999999983</v>
          </cell>
          <cell r="CR577">
            <v>-7.9744000000000204E-2</v>
          </cell>
          <cell r="CS577">
            <v>-6.436799999999962E-2</v>
          </cell>
          <cell r="CT577">
            <v>-0.18048700000000023</v>
          </cell>
          <cell r="CU577">
            <v>-1.0530089999999999</v>
          </cell>
          <cell r="CV577">
            <v>-1.7269790000000003</v>
          </cell>
          <cell r="CW577">
            <v>-1.0529769999999994</v>
          </cell>
          <cell r="CX577">
            <v>-1.7499999999999984E-2</v>
          </cell>
          <cell r="CY577">
            <v>-2.1500000000000016E-2</v>
          </cell>
          <cell r="CZ577">
            <v>-0.26140000000000008</v>
          </cell>
          <cell r="DA577">
            <v>-0.15650000000000014</v>
          </cell>
          <cell r="DB577">
            <v>-0.37000000000000016</v>
          </cell>
          <cell r="DC577">
            <v>-0.5365000000000002</v>
          </cell>
          <cell r="DD577">
            <v>-0.98199999999999998</v>
          </cell>
          <cell r="DE577">
            <v>-0.70999999999999963</v>
          </cell>
          <cell r="DF577">
            <v>-0.74989999999999957</v>
          </cell>
          <cell r="DG577">
            <v>-0.95139999999999958</v>
          </cell>
          <cell r="DH577">
            <v>-1.2923999999999998</v>
          </cell>
          <cell r="DI577">
            <v>-3.2439999999999998</v>
          </cell>
          <cell r="DJ577">
            <v>-1.7499999999999984E-2</v>
          </cell>
          <cell r="DK577">
            <v>-4.0000000000000313E-3</v>
          </cell>
          <cell r="DL577">
            <v>-0.23990000000000006</v>
          </cell>
          <cell r="DM577">
            <v>0.10489999999999991</v>
          </cell>
          <cell r="DN577">
            <v>-0.2135</v>
          </cell>
          <cell r="DO577">
            <v>-0.16650000000000009</v>
          </cell>
          <cell r="DP577">
            <v>-0.44549999999999984</v>
          </cell>
          <cell r="DQ577">
            <v>0.27200000000000052</v>
          </cell>
          <cell r="DR577">
            <v>-3.9899999999999824E-2</v>
          </cell>
          <cell r="DS577">
            <v>-0.20150000000000001</v>
          </cell>
          <cell r="DT577">
            <v>-0.34100000000000025</v>
          </cell>
          <cell r="DU577">
            <v>-1.9516000000000004</v>
          </cell>
        </row>
        <row r="578">
          <cell r="A578" t="str">
            <v>CE-ATNOIS-210</v>
          </cell>
          <cell r="B578" t="str">
            <v>CE</v>
          </cell>
          <cell r="C578" t="str">
            <v>ATNOIS</v>
          </cell>
          <cell r="D578">
            <v>210</v>
          </cell>
          <cell r="E578" t="str">
            <v>RC %</v>
          </cell>
          <cell r="F578">
            <v>2.0592004051023611</v>
          </cell>
          <cell r="G578">
            <v>1.5232363805419515</v>
          </cell>
          <cell r="H578">
            <v>1.1941453785690495</v>
          </cell>
          <cell r="I578">
            <v>0.87779124659909613</v>
          </cell>
          <cell r="J578" t="e">
            <v>#DIV/0!</v>
          </cell>
          <cell r="K578" t="e">
            <v>#DIV/0!</v>
          </cell>
          <cell r="L578" t="e">
            <v>#DIV/0!</v>
          </cell>
          <cell r="M578" t="e">
            <v>#DIV/0!</v>
          </cell>
          <cell r="N578" t="e">
            <v>#DIV/0!</v>
          </cell>
          <cell r="O578" t="e">
            <v>#DIV/0!</v>
          </cell>
          <cell r="P578" t="e">
            <v>#DIV/0!</v>
          </cell>
          <cell r="Q578" t="e">
            <v>#DIV/0!</v>
          </cell>
          <cell r="R578">
            <v>2.0592004051023611</v>
          </cell>
          <cell r="S578">
            <v>-0.47995014511567308</v>
          </cell>
          <cell r="T578">
            <v>-0.1139595112923396</v>
          </cell>
          <cell r="U578">
            <v>0.34937764155631779</v>
          </cell>
          <cell r="V578">
            <v>0.87779124659909613</v>
          </cell>
          <cell r="W578" t="e">
            <v>#DIV/0!</v>
          </cell>
          <cell r="X578" t="e">
            <v>#DIV/0!</v>
          </cell>
          <cell r="Y578" t="e">
            <v>#DIV/0!</v>
          </cell>
          <cell r="Z578" t="e">
            <v>#DIV/0!</v>
          </cell>
          <cell r="AA578" t="e">
            <v>#DIV/0!</v>
          </cell>
          <cell r="AB578" t="e">
            <v>#DIV/0!</v>
          </cell>
          <cell r="AC578" t="e">
            <v>#DIV/0!</v>
          </cell>
          <cell r="AD578">
            <v>10.417588817705299</v>
          </cell>
          <cell r="AE578">
            <v>5.0289290681502088</v>
          </cell>
          <cell r="AF578">
            <v>3.3802634019662401</v>
          </cell>
          <cell r="AG578">
            <v>2.5227463019815799</v>
          </cell>
          <cell r="AH578">
            <v>1.9905525650884324</v>
          </cell>
          <cell r="AI578">
            <v>-0.12046142208774605</v>
          </cell>
          <cell r="AJ578">
            <v>-0.11003157639057584</v>
          </cell>
          <cell r="AK578">
            <v>-9.3720846788661605E-2</v>
          </cell>
          <cell r="AL578">
            <v>-7.6558699270259822E-2</v>
          </cell>
          <cell r="AM578">
            <v>-6.9669805968455734E-2</v>
          </cell>
          <cell r="AN578">
            <v>-6.133292066439705E-2</v>
          </cell>
          <cell r="AO578">
            <v>-2.0544995474250869</v>
          </cell>
          <cell r="AP578">
            <v>10.417588817705299</v>
          </cell>
          <cell r="AQ578">
            <v>0.10223642172524031</v>
          </cell>
          <cell r="AR578">
            <v>8.0178173719376841E-2</v>
          </cell>
          <cell r="AS578">
            <v>-8.1690140845070411E-2</v>
          </cell>
          <cell r="AT578">
            <v>2.1683014971605106E-2</v>
          </cell>
          <cell r="AU578">
            <v>-13.166327223353713</v>
          </cell>
          <cell r="AV578">
            <v>-4.7887323943662095E-2</v>
          </cell>
          <cell r="AW578">
            <v>3.3459595959597688E-2</v>
          </cell>
          <cell r="AX578">
            <v>6.5204505038530217E-2</v>
          </cell>
          <cell r="AY578">
            <v>-1.5968063872256369E-2</v>
          </cell>
          <cell r="AZ578">
            <v>2.2159090909090646E-2</v>
          </cell>
          <cell r="BA578">
            <v>-26.128971962616806</v>
          </cell>
          <cell r="BB578">
            <v>4.116754617414248</v>
          </cell>
          <cell r="BC578">
            <v>0.49076718065867131</v>
          </cell>
          <cell r="BD578">
            <v>-0.83659016393442642</v>
          </cell>
          <cell r="BE578">
            <v>-1.1268466066866603</v>
          </cell>
          <cell r="BF578">
            <v>-0.19215783289009825</v>
          </cell>
          <cell r="BG578">
            <v>-0.67780091259469288</v>
          </cell>
          <cell r="BH578">
            <v>-0.51382329324726994</v>
          </cell>
          <cell r="BI578">
            <v>-0.37829991383367306</v>
          </cell>
          <cell r="BJ578">
            <v>-0.30318722972612244</v>
          </cell>
          <cell r="BK578">
            <v>-0.15821061440651488</v>
          </cell>
          <cell r="BL578">
            <v>3.6816181782360326E-2</v>
          </cell>
          <cell r="BM578">
            <v>-5.8790904448071592E-2</v>
          </cell>
          <cell r="BN578">
            <v>4.116754617414248</v>
          </cell>
          <cell r="BO578">
            <v>-0.98019801980198018</v>
          </cell>
          <cell r="BP578">
            <v>-3.7761382799325469</v>
          </cell>
          <cell r="BQ578">
            <v>-2.7329462989840345</v>
          </cell>
          <cell r="BR578">
            <v>0.98213787329053892</v>
          </cell>
          <cell r="BS578">
            <v>-1.9039662710805758</v>
          </cell>
          <cell r="BT578">
            <v>1.1702921464872813</v>
          </cell>
          <cell r="BU578">
            <v>1.1973350104900518</v>
          </cell>
          <cell r="BV578">
            <v>-0.11184844714380111</v>
          </cell>
          <cell r="BW578">
            <v>-1.2097858231021701E-3</v>
          </cell>
          <cell r="BX578">
            <v>3.4810053675155008</v>
          </cell>
          <cell r="BY578">
            <v>-4.1130660020051391</v>
          </cell>
          <cell r="BZ578">
            <v>-0.44579858883899925</v>
          </cell>
          <cell r="CA578">
            <v>-1.4458846403110823</v>
          </cell>
          <cell r="CB578">
            <v>-1.3100824350031703</v>
          </cell>
          <cell r="CC578">
            <v>-1.1473287446738776</v>
          </cell>
          <cell r="CD578">
            <v>-0.99329378385349509</v>
          </cell>
          <cell r="CE578">
            <v>-1.0102770512364994</v>
          </cell>
          <cell r="CF578">
            <v>-0.9390354642715627</v>
          </cell>
          <cell r="CG578">
            <v>-0.90637445055379828</v>
          </cell>
          <cell r="CH578">
            <v>-0.86618521520224989</v>
          </cell>
          <cell r="CI578">
            <v>-3.0170421687764697</v>
          </cell>
          <cell r="CJ578">
            <v>2.1347384938727672</v>
          </cell>
          <cell r="CK578">
            <v>1.4633357112349683</v>
          </cell>
          <cell r="CL578">
            <v>-0.44579858883899925</v>
          </cell>
          <cell r="CM578">
            <v>-2.4669286182056327</v>
          </cell>
          <cell r="CN578">
            <v>-1.0553191489361697</v>
          </cell>
          <cell r="CO578">
            <v>-0.58570386579139366</v>
          </cell>
          <cell r="CP578">
            <v>-0.42433414043583595</v>
          </cell>
          <cell r="CQ578">
            <v>-1.0930936029985145</v>
          </cell>
          <cell r="CR578">
            <v>-0.51179626729648731</v>
          </cell>
          <cell r="CS578">
            <v>-0.58355620427367771</v>
          </cell>
          <cell r="CT578">
            <v>-0.68347647611257656</v>
          </cell>
          <cell r="CU578">
            <v>1.5149116093316606</v>
          </cell>
          <cell r="CV578">
            <v>0.64777032268131418</v>
          </cell>
          <cell r="CW578">
            <v>0.66236049552944054</v>
          </cell>
          <cell r="CX578">
            <v>-3.514762000401684E-2</v>
          </cell>
          <cell r="CY578">
            <v>-2.6092233009708758E-2</v>
          </cell>
          <cell r="CZ578">
            <v>-0.22811763679204128</v>
          </cell>
          <cell r="DA578">
            <v>-8.9321385765652725E-2</v>
          </cell>
          <cell r="DB578">
            <v>-0.17105871474803522</v>
          </cell>
          <cell r="DC578">
            <v>-0.21467728382217607</v>
          </cell>
          <cell r="DD578">
            <v>-0.33009512924804196</v>
          </cell>
          <cell r="DE578">
            <v>-0.24044159978326377</v>
          </cell>
          <cell r="DF578">
            <v>-0.24107114154370385</v>
          </cell>
          <cell r="DG578">
            <v>-0.2915007047000428</v>
          </cell>
          <cell r="DH578">
            <v>-0.36948939333295211</v>
          </cell>
          <cell r="DI578">
            <v>-0.89484718084519466</v>
          </cell>
          <cell r="DJ578">
            <v>-3.514762000401684E-2</v>
          </cell>
          <cell r="DK578">
            <v>-1.226617601962598E-2</v>
          </cell>
          <cell r="DL578">
            <v>-0.74526250388319382</v>
          </cell>
          <cell r="DM578">
            <v>0.1730451996040909</v>
          </cell>
          <cell r="DN578">
            <v>-0.51959114139693374</v>
          </cell>
          <cell r="DO578">
            <v>-0.49538827729842327</v>
          </cell>
          <cell r="DP578">
            <v>-0.93631778058007531</v>
          </cell>
          <cell r="DQ578">
            <v>-12.363636363636502</v>
          </cell>
          <cell r="DR578">
            <v>-0.25285171102661497</v>
          </cell>
          <cell r="DS578">
            <v>-1.3161332462442867</v>
          </cell>
          <cell r="DT578">
            <v>-1.4572649572649583</v>
          </cell>
          <cell r="DU578">
            <v>-15.3186813186813</v>
          </cell>
        </row>
        <row r="579">
          <cell r="A579" t="str">
            <v>CE-ATNOIS-211</v>
          </cell>
          <cell r="B579" t="str">
            <v>CE</v>
          </cell>
          <cell r="C579" t="str">
            <v>ATNOIS</v>
          </cell>
          <cell r="D579">
            <v>211</v>
          </cell>
          <cell r="E579" t="str">
            <v>Costi di divisione</v>
          </cell>
          <cell r="F579">
            <v>-0.24084800000000001</v>
          </cell>
          <cell r="G579">
            <v>-0.44380999999999998</v>
          </cell>
          <cell r="H579">
            <v>-0.685701</v>
          </cell>
          <cell r="I579">
            <v>-0.9503339999999999</v>
          </cell>
          <cell r="R579">
            <v>-0.24084800000000001</v>
          </cell>
          <cell r="S579">
            <v>-0.20296199999999998</v>
          </cell>
          <cell r="T579">
            <v>-0.24189100000000002</v>
          </cell>
          <cell r="U579">
            <v>-0.2646329999999999</v>
          </cell>
          <cell r="V579">
            <v>0.9503339999999999</v>
          </cell>
          <cell r="W579">
            <v>0</v>
          </cell>
          <cell r="X579">
            <v>0</v>
          </cell>
          <cell r="Y579">
            <v>0</v>
          </cell>
          <cell r="Z579">
            <v>0</v>
          </cell>
          <cell r="AA579">
            <v>0</v>
          </cell>
          <cell r="AB579">
            <v>0</v>
          </cell>
          <cell r="AC579">
            <v>0</v>
          </cell>
          <cell r="AD579">
            <v>-0.25879999999999997</v>
          </cell>
          <cell r="AE579">
            <v>-0.53370000000000006</v>
          </cell>
          <cell r="AF579">
            <v>-0.8042999999999999</v>
          </cell>
          <cell r="AG579">
            <v>-1.0697999999999999</v>
          </cell>
          <cell r="AH579">
            <v>-1.3439000000000001</v>
          </cell>
          <cell r="AI579">
            <v>-1.6091</v>
          </cell>
          <cell r="AJ579">
            <v>-1.8775999999999999</v>
          </cell>
          <cell r="AK579">
            <v>-2.0522</v>
          </cell>
          <cell r="AL579">
            <v>-2.3273999999999999</v>
          </cell>
          <cell r="AM579">
            <v>-2.6028000000000002</v>
          </cell>
          <cell r="AN579">
            <v>-2.8690000000000002</v>
          </cell>
          <cell r="AO579">
            <v>-3.0973000000000002</v>
          </cell>
          <cell r="AP579">
            <v>-0.25879999999999997</v>
          </cell>
          <cell r="AQ579">
            <v>-0.27490000000000009</v>
          </cell>
          <cell r="AR579">
            <v>-0.27059999999999984</v>
          </cell>
          <cell r="AS579">
            <v>-0.26549999999999996</v>
          </cell>
          <cell r="AT579">
            <v>-0.27410000000000023</v>
          </cell>
          <cell r="AU579">
            <v>-0.26519999999999988</v>
          </cell>
          <cell r="AV579">
            <v>-0.26849999999999996</v>
          </cell>
          <cell r="AW579">
            <v>-0.17460000000000009</v>
          </cell>
          <cell r="AX579">
            <v>-0.27519999999999989</v>
          </cell>
          <cell r="AY579">
            <v>-0.27540000000000031</v>
          </cell>
          <cell r="AZ579">
            <v>-0.26619999999999999</v>
          </cell>
          <cell r="BA579">
            <v>-0.22829999999999995</v>
          </cell>
          <cell r="BB579">
            <v>-9.5377000000000003E-2</v>
          </cell>
          <cell r="BC579">
            <v>-0.20288500000000001</v>
          </cell>
          <cell r="BD579">
            <v>-0.27476899999999999</v>
          </cell>
          <cell r="BE579">
            <v>-0.35289999999999999</v>
          </cell>
          <cell r="BF579">
            <v>-0.49109999999999998</v>
          </cell>
          <cell r="BG579">
            <v>-0.57732399999999995</v>
          </cell>
          <cell r="BH579">
            <v>-0.71077100000000004</v>
          </cell>
          <cell r="BI579">
            <v>-0.81399999999999995</v>
          </cell>
          <cell r="BJ579">
            <v>-0.96307399999999999</v>
          </cell>
          <cell r="BK579">
            <v>-1.1175930000000001</v>
          </cell>
          <cell r="BL579">
            <v>-1.2936000000000001</v>
          </cell>
          <cell r="BM579">
            <v>-1.4450429999999999</v>
          </cell>
          <cell r="BN579">
            <v>-9.5377000000000003E-2</v>
          </cell>
          <cell r="BO579">
            <v>-0.10750800000000001</v>
          </cell>
          <cell r="BP579">
            <v>-7.1883999999999976E-2</v>
          </cell>
          <cell r="BQ579">
            <v>-7.8131000000000006E-2</v>
          </cell>
          <cell r="BR579">
            <v>-0.13819999999999999</v>
          </cell>
          <cell r="BS579">
            <v>-8.6223999999999967E-2</v>
          </cell>
          <cell r="BT579">
            <v>-0.13344700000000009</v>
          </cell>
          <cell r="BU579">
            <v>-0.1032289999999999</v>
          </cell>
          <cell r="BV579">
            <v>-0.14907400000000004</v>
          </cell>
          <cell r="BW579">
            <v>-0.15451900000000007</v>
          </cell>
          <cell r="BX579">
            <v>-0.17600700000000002</v>
          </cell>
          <cell r="BY579">
            <v>-0.15144299999999977</v>
          </cell>
          <cell r="CC579">
            <v>-0.32519999999999999</v>
          </cell>
          <cell r="CD579">
            <v>-0.42609999999999998</v>
          </cell>
          <cell r="CE579">
            <v>-0.52580300000000002</v>
          </cell>
          <cell r="CF579">
            <v>-0.62315200000000004</v>
          </cell>
          <cell r="CG579">
            <v>-0.69949700000000004</v>
          </cell>
          <cell r="CH579">
            <v>-0.79769299999999999</v>
          </cell>
          <cell r="CI579">
            <v>-0.90004399999999996</v>
          </cell>
          <cell r="CJ579">
            <v>-0.99974099999999999</v>
          </cell>
          <cell r="CK579">
            <v>-1.0913060000000001</v>
          </cell>
          <cell r="CL579">
            <v>0</v>
          </cell>
          <cell r="CM579">
            <v>0</v>
          </cell>
          <cell r="CN579">
            <v>0</v>
          </cell>
          <cell r="CO579">
            <v>-0.32519999999999999</v>
          </cell>
          <cell r="CP579">
            <v>-0.10089999999999999</v>
          </cell>
          <cell r="CQ579">
            <v>-9.9703000000000042E-2</v>
          </cell>
          <cell r="CR579">
            <v>-9.7349000000000019E-2</v>
          </cell>
          <cell r="CS579">
            <v>-7.6344999999999996E-2</v>
          </cell>
          <cell r="CT579">
            <v>-9.819599999999995E-2</v>
          </cell>
          <cell r="CU579">
            <v>-0.10235099999999997</v>
          </cell>
          <cell r="CV579">
            <v>-9.9697000000000036E-2</v>
          </cell>
          <cell r="CW579">
            <v>-9.1565000000000119E-2</v>
          </cell>
          <cell r="DC579">
            <v>-0.44631598</v>
          </cell>
          <cell r="DD579">
            <v>-0.53281558000000007</v>
          </cell>
          <cell r="DE579">
            <v>-0.58900732</v>
          </cell>
          <cell r="DF579">
            <v>-0.66350723999999994</v>
          </cell>
          <cell r="DG579">
            <v>-0.76425359999999998</v>
          </cell>
          <cell r="DH579">
            <v>-0.85532281999999993</v>
          </cell>
          <cell r="DI579">
            <v>-0.94819999999999993</v>
          </cell>
          <cell r="DJ579">
            <v>0</v>
          </cell>
          <cell r="DK579">
            <v>0</v>
          </cell>
          <cell r="DL579">
            <v>0</v>
          </cell>
          <cell r="DM579">
            <v>0</v>
          </cell>
          <cell r="DN579">
            <v>0</v>
          </cell>
          <cell r="DO579">
            <v>-0.44631598</v>
          </cell>
          <cell r="DP579">
            <v>-8.6499600000000065E-2</v>
          </cell>
          <cell r="DQ579">
            <v>-5.6191739999999935E-2</v>
          </cell>
          <cell r="DR579">
            <v>-7.4499919999999942E-2</v>
          </cell>
          <cell r="DS579">
            <v>-0.10074636000000003</v>
          </cell>
          <cell r="DT579">
            <v>-9.1069219999999951E-2</v>
          </cell>
          <cell r="DU579">
            <v>-9.2877180000000004E-2</v>
          </cell>
        </row>
        <row r="580">
          <cell r="A580" t="str">
            <v>CE-ATNOIS-212</v>
          </cell>
          <cell r="B580" t="str">
            <v>CE</v>
          </cell>
          <cell r="C580" t="str">
            <v>ATNOIS</v>
          </cell>
          <cell r="D580">
            <v>212</v>
          </cell>
          <cell r="E580" t="str">
            <v>Risultato di divisione</v>
          </cell>
          <cell r="F580">
            <v>1.4670940000000001</v>
          </cell>
          <cell r="G580">
            <v>1.1576233499999999</v>
          </cell>
          <cell r="H580">
            <v>0.88559079999999957</v>
          </cell>
          <cell r="I580">
            <v>0.89618684999999909</v>
          </cell>
          <cell r="J580">
            <v>0</v>
          </cell>
          <cell r="K580">
            <v>0</v>
          </cell>
          <cell r="L580">
            <v>0</v>
          </cell>
          <cell r="M580">
            <v>0</v>
          </cell>
          <cell r="N580">
            <v>0</v>
          </cell>
          <cell r="O580">
            <v>0</v>
          </cell>
          <cell r="P580">
            <v>0</v>
          </cell>
          <cell r="Q580">
            <v>0</v>
          </cell>
          <cell r="R580">
            <v>1.4670940000000001</v>
          </cell>
          <cell r="S580">
            <v>-0.3094706499999999</v>
          </cell>
          <cell r="T580">
            <v>-0.27203255000000043</v>
          </cell>
          <cell r="U580">
            <v>1.0596049999999635E-2</v>
          </cell>
          <cell r="V580">
            <v>-0.89618684999999909</v>
          </cell>
          <cell r="W580">
            <v>0</v>
          </cell>
          <cell r="X580">
            <v>0</v>
          </cell>
          <cell r="Y580">
            <v>0</v>
          </cell>
          <cell r="Z580">
            <v>0</v>
          </cell>
          <cell r="AA580">
            <v>0</v>
          </cell>
          <cell r="AB580">
            <v>0</v>
          </cell>
          <cell r="AC580">
            <v>0</v>
          </cell>
          <cell r="AD580">
            <v>1.5299</v>
          </cell>
          <cell r="AE580">
            <v>1.2741999999999998</v>
          </cell>
          <cell r="AF580">
            <v>1.0180000000000002</v>
          </cell>
          <cell r="AG580">
            <v>0.73800000000000021</v>
          </cell>
          <cell r="AH580">
            <v>0.46809999999999996</v>
          </cell>
          <cell r="AI580">
            <v>-1.7365000000000002</v>
          </cell>
          <cell r="AJ580">
            <v>-2.0135000000000001</v>
          </cell>
          <cell r="AK580">
            <v>-2.1827999999999999</v>
          </cell>
          <cell r="AL580">
            <v>-2.4469999999999996</v>
          </cell>
          <cell r="AM580">
            <v>-2.7256000000000005</v>
          </cell>
          <cell r="AN580">
            <v>-2.9879000000000002</v>
          </cell>
          <cell r="AO580">
            <v>-7.4099000000000004</v>
          </cell>
          <cell r="AP580">
            <v>1.5299</v>
          </cell>
          <cell r="AQ580">
            <v>-0.25569999999999998</v>
          </cell>
          <cell r="AR580">
            <v>-0.25619999999999976</v>
          </cell>
          <cell r="AS580">
            <v>-0.27999999999999997</v>
          </cell>
          <cell r="AT580">
            <v>-0.26990000000000031</v>
          </cell>
          <cell r="AU580">
            <v>-2.2046000000000001</v>
          </cell>
          <cell r="AV580">
            <v>-0.27699999999999997</v>
          </cell>
          <cell r="AW580">
            <v>-0.16929999999999981</v>
          </cell>
          <cell r="AX580">
            <v>-0.26419999999999982</v>
          </cell>
          <cell r="AY580">
            <v>-0.27860000000000051</v>
          </cell>
          <cell r="AZ580">
            <v>-0.26230000000000003</v>
          </cell>
          <cell r="BA580">
            <v>-4.4219999999999997</v>
          </cell>
          <cell r="BB580">
            <v>0.52872299999999994</v>
          </cell>
          <cell r="BC580">
            <v>5.4915000000000019E-2</v>
          </cell>
          <cell r="BD580">
            <v>-0.91266900000000017</v>
          </cell>
          <cell r="BE580">
            <v>-1.3674000000000002</v>
          </cell>
          <cell r="BF580">
            <v>-0.80179999999999985</v>
          </cell>
          <cell r="BG580">
            <v>-2.1073240000000002</v>
          </cell>
          <cell r="BH580">
            <v>-1.9835560000000001</v>
          </cell>
          <cell r="BI580">
            <v>-1.8316820000000003</v>
          </cell>
          <cell r="BJ580">
            <v>-2.0988739999999999</v>
          </cell>
          <cell r="BK580">
            <v>-2.2575779999999988</v>
          </cell>
          <cell r="BL580">
            <v>-1.0132999999999996</v>
          </cell>
          <cell r="BM580">
            <v>-1.9032028699999997</v>
          </cell>
          <cell r="BN580">
            <v>0.52872299999999994</v>
          </cell>
          <cell r="BO580">
            <v>-0.47380799999999995</v>
          </cell>
          <cell r="BP580">
            <v>-0.967584</v>
          </cell>
          <cell r="BQ580">
            <v>-0.45473100000000005</v>
          </cell>
          <cell r="BR580">
            <v>0.56560000000000021</v>
          </cell>
          <cell r="BS580">
            <v>-1.3055240000000006</v>
          </cell>
          <cell r="BT580">
            <v>0.12376800000000021</v>
          </cell>
          <cell r="BU580">
            <v>0.1518739999999999</v>
          </cell>
          <cell r="BV580">
            <v>-0.26719199999999976</v>
          </cell>
          <cell r="BW580">
            <v>-0.15870399999999918</v>
          </cell>
          <cell r="BX580">
            <v>1.2442779999999993</v>
          </cell>
          <cell r="BY580">
            <v>-0.8899028699999999</v>
          </cell>
          <cell r="BZ580">
            <v>-6.9499999999999992E-2</v>
          </cell>
          <cell r="CA580">
            <v>-0.44619999999999999</v>
          </cell>
          <cell r="CB580">
            <v>-0.61979999999999991</v>
          </cell>
          <cell r="CC580">
            <v>-1.0253000000000001</v>
          </cell>
          <cell r="CD580">
            <v>-1.1963000000000001</v>
          </cell>
          <cell r="CE580">
            <v>-1.4698180000000001</v>
          </cell>
          <cell r="CF580">
            <v>-1.6469110000000002</v>
          </cell>
          <cell r="CG580">
            <v>-1.7876239999999999</v>
          </cell>
          <cell r="CH580">
            <v>-2.0663070000000001</v>
          </cell>
          <cell r="CI580">
            <v>-3.2216669999999996</v>
          </cell>
          <cell r="CJ580">
            <v>-5.0483430000000009</v>
          </cell>
          <cell r="CK580">
            <v>-6.1928849999999995</v>
          </cell>
          <cell r="CL580">
            <v>-6.9499999999999992E-2</v>
          </cell>
          <cell r="CM580">
            <v>-0.37670000000000003</v>
          </cell>
          <cell r="CN580">
            <v>-0.17359999999999995</v>
          </cell>
          <cell r="CO580">
            <v>-0.40550000000000003</v>
          </cell>
          <cell r="CP580">
            <v>-0.1710000000000001</v>
          </cell>
          <cell r="CQ580">
            <v>-0.27351799999999987</v>
          </cell>
          <cell r="CR580">
            <v>-0.17709300000000022</v>
          </cell>
          <cell r="CS580">
            <v>-0.14071299999999962</v>
          </cell>
          <cell r="CT580">
            <v>-0.27868300000000018</v>
          </cell>
          <cell r="CU580">
            <v>-1.1553599999999999</v>
          </cell>
          <cell r="CV580">
            <v>-1.8266760000000004</v>
          </cell>
          <cell r="CW580">
            <v>-1.1445419999999995</v>
          </cell>
          <cell r="CX580">
            <v>-1.7499999999999984E-2</v>
          </cell>
          <cell r="CY580">
            <v>-2.1500000000000016E-2</v>
          </cell>
          <cell r="CZ580">
            <v>-0.26140000000000008</v>
          </cell>
          <cell r="DA580">
            <v>-0.15650000000000014</v>
          </cell>
          <cell r="DB580">
            <v>-0.37000000000000016</v>
          </cell>
          <cell r="DC580">
            <v>-0.98281598000000026</v>
          </cell>
          <cell r="DD580">
            <v>-1.5148155800000001</v>
          </cell>
          <cell r="DE580">
            <v>-1.2990073199999996</v>
          </cell>
          <cell r="DF580">
            <v>-1.4134072399999995</v>
          </cell>
          <cell r="DG580">
            <v>-1.7156535999999996</v>
          </cell>
          <cell r="DH580">
            <v>-2.1477228199999998</v>
          </cell>
          <cell r="DI580">
            <v>-4.1921999999999997</v>
          </cell>
          <cell r="DJ580">
            <v>-1.7499999999999984E-2</v>
          </cell>
          <cell r="DK580">
            <v>-4.0000000000000313E-3</v>
          </cell>
          <cell r="DL580">
            <v>-0.23990000000000006</v>
          </cell>
          <cell r="DM580">
            <v>0.10489999999999991</v>
          </cell>
          <cell r="DN580">
            <v>-0.2135</v>
          </cell>
          <cell r="DO580">
            <v>-0.61281598000000015</v>
          </cell>
          <cell r="DP580">
            <v>-0.53199959999999991</v>
          </cell>
          <cell r="DQ580">
            <v>0.21580826000000058</v>
          </cell>
          <cell r="DR580">
            <v>-0.11439991999999977</v>
          </cell>
          <cell r="DS580">
            <v>-0.30224636000000005</v>
          </cell>
          <cell r="DT580">
            <v>-0.4320692200000002</v>
          </cell>
          <cell r="DU580">
            <v>-2.0444771800000003</v>
          </cell>
          <cell r="DV580">
            <v>0</v>
          </cell>
          <cell r="DW580">
            <v>0</v>
          </cell>
          <cell r="DX580">
            <v>0</v>
          </cell>
          <cell r="DY580">
            <v>0</v>
          </cell>
        </row>
        <row r="581">
          <cell r="A581" t="str">
            <v>CE-ATNOIS-213</v>
          </cell>
          <cell r="B581" t="str">
            <v>CE</v>
          </cell>
          <cell r="C581" t="str">
            <v>ATNOIS</v>
          </cell>
          <cell r="D581">
            <v>213</v>
          </cell>
          <cell r="E581" t="str">
            <v>RD %</v>
          </cell>
          <cell r="F581">
            <v>1.7688191748450728</v>
          </cell>
          <cell r="G581">
            <v>1.1010973398829547</v>
          </cell>
          <cell r="H581">
            <v>0.67302849866795411</v>
          </cell>
          <cell r="I581">
            <v>0.426025502093419</v>
          </cell>
          <cell r="J581" t="e">
            <v>#DIV/0!</v>
          </cell>
          <cell r="K581" t="e">
            <v>#DIV/0!</v>
          </cell>
          <cell r="L581" t="e">
            <v>#DIV/0!</v>
          </cell>
          <cell r="M581" t="e">
            <v>#DIV/0!</v>
          </cell>
          <cell r="N581" t="e">
            <v>#DIV/0!</v>
          </cell>
          <cell r="O581" t="e">
            <v>#DIV/0!</v>
          </cell>
          <cell r="P581" t="e">
            <v>#DIV/0!</v>
          </cell>
          <cell r="Q581" t="e">
            <v>#DIV/0!</v>
          </cell>
          <cell r="R581">
            <v>1.7688191748450728</v>
          </cell>
          <cell r="S581">
            <v>-1.3945391606835851</v>
          </cell>
          <cell r="T581">
            <v>-1.0285037250442846</v>
          </cell>
          <cell r="U581">
            <v>1.345069845938392E-2</v>
          </cell>
          <cell r="V581">
            <v>0.426025502093419</v>
          </cell>
          <cell r="W581" t="e">
            <v>#DIV/0!</v>
          </cell>
          <cell r="X581" t="e">
            <v>#DIV/0!</v>
          </cell>
          <cell r="Y581" t="e">
            <v>#DIV/0!</v>
          </cell>
          <cell r="Z581" t="e">
            <v>#DIV/0!</v>
          </cell>
          <cell r="AA581" t="e">
            <v>#DIV/0!</v>
          </cell>
          <cell r="AB581" t="e">
            <v>#DIV/0!</v>
          </cell>
          <cell r="AC581" t="e">
            <v>#DIV/0!</v>
          </cell>
          <cell r="AD581">
            <v>8.9103086779266167</v>
          </cell>
          <cell r="AE581">
            <v>3.5443671766342137</v>
          </cell>
          <cell r="AF581">
            <v>1.8883324058616215</v>
          </cell>
          <cell r="AG581">
            <v>1.0298632430923809</v>
          </cell>
          <cell r="AH581">
            <v>0.5142260793145117</v>
          </cell>
          <cell r="AI581">
            <v>-1.6419251134644481</v>
          </cell>
          <cell r="AJ581">
            <v>-1.6302323698485954</v>
          </cell>
          <cell r="AK581">
            <v>-1.566415500538213</v>
          </cell>
          <cell r="AL581">
            <v>-1.5663807451030596</v>
          </cell>
          <cell r="AM581">
            <v>-1.5463519800295022</v>
          </cell>
          <cell r="AN581">
            <v>-1.5412668936345819</v>
          </cell>
          <cell r="AO581">
            <v>-3.5300366823876903</v>
          </cell>
          <cell r="AP581">
            <v>8.9103086779266167</v>
          </cell>
          <cell r="AQ581">
            <v>-1.3615548455804047</v>
          </cell>
          <cell r="AR581">
            <v>-1.4265033407572367</v>
          </cell>
          <cell r="AS581">
            <v>-1.5774647887323943</v>
          </cell>
          <cell r="AT581">
            <v>-1.3933918430562744</v>
          </cell>
          <cell r="AU581">
            <v>-14.966734555329273</v>
          </cell>
          <cell r="AV581">
            <v>-1.5605633802816901</v>
          </cell>
          <cell r="AW581">
            <v>-1.0688131313131295</v>
          </cell>
          <cell r="AX581">
            <v>-1.5660936573799626</v>
          </cell>
          <cell r="AY581">
            <v>-1.3902195608782466</v>
          </cell>
          <cell r="AZ581">
            <v>-1.4903409090909099</v>
          </cell>
          <cell r="BA581">
            <v>-27.551401869158862</v>
          </cell>
          <cell r="BB581">
            <v>3.4876187335092341</v>
          </cell>
          <cell r="BC581">
            <v>0.1045402627070246</v>
          </cell>
          <cell r="BD581">
            <v>-1.1969429508196725</v>
          </cell>
          <cell r="BE581">
            <v>-1.518827057647451</v>
          </cell>
          <cell r="BF581">
            <v>-0.49588719153936534</v>
          </cell>
          <cell r="BG581">
            <v>-0.93355956230895332</v>
          </cell>
          <cell r="BH581">
            <v>-0.80076153966332231</v>
          </cell>
          <cell r="BI581">
            <v>-0.68088572144411508</v>
          </cell>
          <cell r="BJ581">
            <v>-0.56026747103731778</v>
          </cell>
          <cell r="BK581">
            <v>-0.31331359838123413</v>
          </cell>
          <cell r="BL581">
            <v>-0.13309253300059101</v>
          </cell>
          <cell r="BM581">
            <v>-0.2442182858037428</v>
          </cell>
          <cell r="BN581">
            <v>3.4876187335092341</v>
          </cell>
          <cell r="BO581">
            <v>-1.2678833288734279</v>
          </cell>
          <cell r="BP581">
            <v>-4.0791905564924118</v>
          </cell>
          <cell r="BQ581">
            <v>-3.2999346879535554</v>
          </cell>
          <cell r="BR581">
            <v>0.78928272397432353</v>
          </cell>
          <cell r="BS581">
            <v>-2.0386071205496576</v>
          </cell>
          <cell r="BT581">
            <v>0.56312702753120114</v>
          </cell>
          <cell r="BU581">
            <v>0.7128260247161583</v>
          </cell>
          <cell r="BV581">
            <v>-0.25300978927213924</v>
          </cell>
          <cell r="BW581">
            <v>-4.5877622286653957E-2</v>
          </cell>
          <cell r="BX581">
            <v>3.04962623465111</v>
          </cell>
          <cell r="BY581">
            <v>-4.9565716274924974</v>
          </cell>
          <cell r="BZ581">
            <v>-0.44579858883899925</v>
          </cell>
          <cell r="CA581">
            <v>-1.4458846403110823</v>
          </cell>
          <cell r="CB581">
            <v>-1.3100824350031703</v>
          </cell>
          <cell r="CC581">
            <v>-1.6802687643395611</v>
          </cell>
          <cell r="CD581">
            <v>-1.5428166107815324</v>
          </cell>
          <cell r="CE581">
            <v>-1.5729870763646014</v>
          </cell>
          <cell r="CF581">
            <v>-1.510617084195542</v>
          </cell>
          <cell r="CG581">
            <v>-1.4890327331247024</v>
          </cell>
          <cell r="CH581">
            <v>-1.410834638013545</v>
          </cell>
          <cell r="CI581">
            <v>-4.1866854320256053</v>
          </cell>
          <cell r="CJ581">
            <v>2.6618798618320909</v>
          </cell>
          <cell r="CK581">
            <v>1.7763656656245779</v>
          </cell>
          <cell r="CL581">
            <v>-0.44579858883899925</v>
          </cell>
          <cell r="CM581">
            <v>-2.4669286182056327</v>
          </cell>
          <cell r="CN581">
            <v>-1.0553191489361697</v>
          </cell>
          <cell r="CO581">
            <v>-2.9576951130561646</v>
          </cell>
          <cell r="CP581">
            <v>-1.0351089588377729</v>
          </cell>
          <cell r="CQ581">
            <v>-1.7201091741503773</v>
          </cell>
          <cell r="CR581">
            <v>-1.1365812646009319</v>
          </cell>
          <cell r="CS581">
            <v>-1.2756951306854689</v>
          </cell>
          <cell r="CT581">
            <v>-1.055329607076859</v>
          </cell>
          <cell r="CU581">
            <v>1.6621588960373819</v>
          </cell>
          <cell r="CV581">
            <v>0.68516554165060051</v>
          </cell>
          <cell r="CW581">
            <v>0.71995818168322478</v>
          </cell>
          <cell r="CX581">
            <v>-3.514762000401684E-2</v>
          </cell>
          <cell r="CY581">
            <v>-2.6092233009708758E-2</v>
          </cell>
          <cell r="CZ581">
            <v>-0.22811763679204128</v>
          </cell>
          <cell r="DA581">
            <v>-8.9321385765652725E-2</v>
          </cell>
          <cell r="DB581">
            <v>-0.17105871474803522</v>
          </cell>
          <cell r="DC581">
            <v>-0.39326796846864881</v>
          </cell>
          <cell r="DD581">
            <v>-0.50919882348986523</v>
          </cell>
          <cell r="DE581">
            <v>-0.43990901148023964</v>
          </cell>
          <cell r="DF581">
            <v>-0.45436951168547257</v>
          </cell>
          <cell r="DG581">
            <v>-0.52566137630982279</v>
          </cell>
          <cell r="DH581">
            <v>-0.61402104751558118</v>
          </cell>
          <cell r="DI581">
            <v>-1.1564051638530288</v>
          </cell>
          <cell r="DJ581">
            <v>-3.514762000401684E-2</v>
          </cell>
          <cell r="DK581">
            <v>-1.226617601962598E-2</v>
          </cell>
          <cell r="DL581">
            <v>-0.74526250388319382</v>
          </cell>
          <cell r="DM581">
            <v>0.1730451996040909</v>
          </cell>
          <cell r="DN581">
            <v>-0.51959114139693374</v>
          </cell>
          <cell r="DO581">
            <v>-1.8233144302290987</v>
          </cell>
          <cell r="DP581">
            <v>-1.1181160151324083</v>
          </cell>
          <cell r="DQ581">
            <v>-9.8094663636364814</v>
          </cell>
          <cell r="DR581">
            <v>-0.72496780735107613</v>
          </cell>
          <cell r="DS581">
            <v>-1.9741760940561754</v>
          </cell>
          <cell r="DT581">
            <v>-1.846449658119659</v>
          </cell>
          <cell r="DU581">
            <v>-16.047701569858692</v>
          </cell>
          <cell r="DV581" t="e">
            <v>#DIV/0!</v>
          </cell>
          <cell r="DW581" t="e">
            <v>#DIV/0!</v>
          </cell>
          <cell r="DX581" t="e">
            <v>#DIV/0!</v>
          </cell>
          <cell r="DY581" t="e">
            <v>#DIV/0!</v>
          </cell>
        </row>
        <row r="582">
          <cell r="A582" t="str">
            <v>CE-ATNOIS-220</v>
          </cell>
          <cell r="B582" t="str">
            <v>CE</v>
          </cell>
          <cell r="C582" t="str">
            <v>ATNOIS</v>
          </cell>
          <cell r="D582">
            <v>220</v>
          </cell>
          <cell r="E582" t="str">
            <v>Spese Generali</v>
          </cell>
          <cell r="F582">
            <v>-2.1384999999999998E-2</v>
          </cell>
          <cell r="G582">
            <v>-3.2337999999999999E-2</v>
          </cell>
          <cell r="H582">
            <v>-4.1133999999999997E-2</v>
          </cell>
          <cell r="I582">
            <v>-6.2341000000000008E-2</v>
          </cell>
          <cell r="R582">
            <v>-2.1384999999999998E-2</v>
          </cell>
          <cell r="S582">
            <v>-1.0953000000000001E-2</v>
          </cell>
          <cell r="T582">
            <v>-8.7959999999999983E-3</v>
          </cell>
          <cell r="U582">
            <v>-2.1207000000000011E-2</v>
          </cell>
          <cell r="V582">
            <v>6.2341000000000008E-2</v>
          </cell>
          <cell r="W582">
            <v>0</v>
          </cell>
          <cell r="X582">
            <v>0</v>
          </cell>
          <cell r="Y582">
            <v>0</v>
          </cell>
          <cell r="Z582">
            <v>0</v>
          </cell>
          <cell r="AA582">
            <v>0</v>
          </cell>
          <cell r="AB582">
            <v>0</v>
          </cell>
          <cell r="AC582">
            <v>0</v>
          </cell>
          <cell r="AD582">
            <v>-2.3599999999999996E-2</v>
          </cell>
          <cell r="AE582">
            <v>-3.9999999999999994E-2</v>
          </cell>
          <cell r="AF582">
            <v>-5.5599999999999997E-2</v>
          </cell>
          <cell r="AG582">
            <v>-8.2799999999999999E-2</v>
          </cell>
          <cell r="AH582">
            <v>-9.8799999999999999E-2</v>
          </cell>
          <cell r="AI582">
            <v>-0.11609999999999999</v>
          </cell>
          <cell r="AJ582">
            <v>-0.14419999999999999</v>
          </cell>
          <cell r="AK582">
            <v>-0.15759999999999999</v>
          </cell>
          <cell r="AL582">
            <v>-0.1749</v>
          </cell>
          <cell r="AM582">
            <v>-0.20800000000000002</v>
          </cell>
          <cell r="AN582">
            <v>-0.22599999999999998</v>
          </cell>
          <cell r="AO582">
            <v>-0.24310000000000001</v>
          </cell>
          <cell r="AP582">
            <v>-2.3599999999999996E-2</v>
          </cell>
          <cell r="AQ582">
            <v>-1.6399999999999998E-2</v>
          </cell>
          <cell r="AR582">
            <v>-1.5600000000000003E-2</v>
          </cell>
          <cell r="AS582">
            <v>-2.7200000000000002E-2</v>
          </cell>
          <cell r="AT582">
            <v>-1.6E-2</v>
          </cell>
          <cell r="AU582">
            <v>-1.7299999999999996E-2</v>
          </cell>
          <cell r="AV582">
            <v>-2.81E-2</v>
          </cell>
          <cell r="AW582">
            <v>-1.3399999999999995E-2</v>
          </cell>
          <cell r="AX582">
            <v>-1.730000000000001E-2</v>
          </cell>
          <cell r="AY582">
            <v>-3.3100000000000018E-2</v>
          </cell>
          <cell r="AZ582">
            <v>-1.799999999999996E-2</v>
          </cell>
          <cell r="BA582">
            <v>-1.7100000000000032E-2</v>
          </cell>
          <cell r="BB582">
            <v>4.6907999999999991E-2</v>
          </cell>
          <cell r="BC582">
            <v>-3.4603000000000002E-2</v>
          </cell>
          <cell r="BD582">
            <v>-0.117837</v>
          </cell>
          <cell r="BE582">
            <v>-0.19510000000000002</v>
          </cell>
          <cell r="BF582">
            <v>-0.29590000000000005</v>
          </cell>
          <cell r="BG582">
            <v>-0.39125100000000002</v>
          </cell>
          <cell r="BH582">
            <v>-0.49820399999999998</v>
          </cell>
          <cell r="BI582">
            <v>-0.56814399999999998</v>
          </cell>
          <cell r="BJ582">
            <v>-0.666462</v>
          </cell>
          <cell r="BK582">
            <v>-0.76511099999999999</v>
          </cell>
          <cell r="BL582">
            <v>-0.88260000000000005</v>
          </cell>
          <cell r="BM582">
            <v>-0.96249000000000018</v>
          </cell>
          <cell r="BN582">
            <v>4.6907999999999991E-2</v>
          </cell>
          <cell r="BO582">
            <v>-8.1511E-2</v>
          </cell>
          <cell r="BP582">
            <v>-8.3234000000000002E-2</v>
          </cell>
          <cell r="BQ582">
            <v>-7.7263000000000026E-2</v>
          </cell>
          <cell r="BR582">
            <v>-0.10080000000000003</v>
          </cell>
          <cell r="BS582">
            <v>-9.5350999999999964E-2</v>
          </cell>
          <cell r="BT582">
            <v>-0.10695299999999996</v>
          </cell>
          <cell r="BU582">
            <v>-6.9940000000000002E-2</v>
          </cell>
          <cell r="BV582">
            <v>-9.8318000000000016E-2</v>
          </cell>
          <cell r="BW582">
            <v>-9.8648999999999987E-2</v>
          </cell>
          <cell r="BX582">
            <v>-0.11748900000000007</v>
          </cell>
          <cell r="BY582">
            <v>-7.9890000000000128E-2</v>
          </cell>
          <cell r="BZ582">
            <v>0.33249299999999998</v>
          </cell>
          <cell r="CA582">
            <v>0.66498599999999997</v>
          </cell>
          <cell r="CB582">
            <v>0.997479</v>
          </cell>
          <cell r="CC582">
            <v>-0.32940000000000003</v>
          </cell>
          <cell r="CD582">
            <v>-0.41949999999999998</v>
          </cell>
          <cell r="CE582">
            <v>-0.50723399999999996</v>
          </cell>
          <cell r="CF582">
            <v>-0.59294000000000002</v>
          </cell>
          <cell r="CG582">
            <v>-0.65942599999999996</v>
          </cell>
          <cell r="CH582">
            <v>-0.74739</v>
          </cell>
          <cell r="CI582">
            <v>-0.84206400000000003</v>
          </cell>
          <cell r="CJ582">
            <v>-0.93424099999999999</v>
          </cell>
          <cell r="CK582">
            <v>-1.019352</v>
          </cell>
          <cell r="CL582">
            <v>0.33249299999999998</v>
          </cell>
          <cell r="CM582">
            <v>0.33249299999999998</v>
          </cell>
          <cell r="CN582">
            <v>0.33249300000000004</v>
          </cell>
          <cell r="CO582">
            <v>-1.3268789999999999</v>
          </cell>
          <cell r="CP582">
            <v>-9.0099999999999958E-2</v>
          </cell>
          <cell r="CQ582">
            <v>-8.7733999999999979E-2</v>
          </cell>
          <cell r="CR582">
            <v>-8.570600000000006E-2</v>
          </cell>
          <cell r="CS582">
            <v>-6.6485999999999934E-2</v>
          </cell>
          <cell r="CT582">
            <v>-8.7964000000000042E-2</v>
          </cell>
          <cell r="CU582">
            <v>-9.4674000000000036E-2</v>
          </cell>
          <cell r="CV582">
            <v>-9.2176999999999953E-2</v>
          </cell>
          <cell r="CW582">
            <v>-8.5111000000000048E-2</v>
          </cell>
          <cell r="CX582">
            <v>-3.8800000000000001E-2</v>
          </cell>
          <cell r="CY582">
            <v>-5.2699999999999997E-2</v>
          </cell>
          <cell r="CZ582">
            <v>-7.8200000000000006E-2</v>
          </cell>
          <cell r="DA582">
            <v>-0.12690000000000001</v>
          </cell>
          <cell r="DB582">
            <v>-0.1525</v>
          </cell>
          <cell r="DC582">
            <v>0.27411598000000004</v>
          </cell>
          <cell r="DD582">
            <v>0.32661558000000007</v>
          </cell>
          <cell r="DE582">
            <v>0.39100731999999999</v>
          </cell>
          <cell r="DF582">
            <v>6.3072399999999362E-3</v>
          </cell>
          <cell r="DG582">
            <v>-6.7346400000000028E-2</v>
          </cell>
          <cell r="DH582">
            <v>-0.15577718000000007</v>
          </cell>
          <cell r="DI582">
            <v>-0.74709999999999999</v>
          </cell>
          <cell r="DJ582">
            <v>-3.8800000000000001E-2</v>
          </cell>
          <cell r="DK582">
            <v>-1.3899999999999996E-2</v>
          </cell>
          <cell r="DL582">
            <v>-2.5500000000000009E-2</v>
          </cell>
          <cell r="DM582">
            <v>-4.8700000000000007E-2</v>
          </cell>
          <cell r="DN582">
            <v>-2.5599999999999984E-2</v>
          </cell>
          <cell r="DO582">
            <v>0.42661598000000001</v>
          </cell>
          <cell r="DP582">
            <v>5.2499600000000035E-2</v>
          </cell>
          <cell r="DQ582">
            <v>6.439173999999992E-2</v>
          </cell>
          <cell r="DR582">
            <v>-0.38470008000000006</v>
          </cell>
          <cell r="DS582">
            <v>-7.3653639999999965E-2</v>
          </cell>
          <cell r="DT582">
            <v>-8.8430780000000042E-2</v>
          </cell>
          <cell r="DU582">
            <v>-0.59132281999999992</v>
          </cell>
        </row>
        <row r="583">
          <cell r="A583" t="str">
            <v>CE-ATNOIS-230</v>
          </cell>
          <cell r="B583" t="str">
            <v>CE</v>
          </cell>
          <cell r="C583" t="str">
            <v>ATNOIS</v>
          </cell>
          <cell r="D583">
            <v>230</v>
          </cell>
          <cell r="E583" t="str">
            <v>Risultato Operativo pre IAS</v>
          </cell>
          <cell r="F583">
            <v>1.4457090000000001</v>
          </cell>
          <cell r="G583">
            <v>1.12528535</v>
          </cell>
          <cell r="H583">
            <v>0.84445679999999956</v>
          </cell>
          <cell r="I583">
            <v>0.83384584999999911</v>
          </cell>
          <cell r="J583">
            <v>0</v>
          </cell>
          <cell r="K583">
            <v>0</v>
          </cell>
          <cell r="L583">
            <v>0</v>
          </cell>
          <cell r="M583">
            <v>0</v>
          </cell>
          <cell r="N583">
            <v>0</v>
          </cell>
          <cell r="O583">
            <v>0</v>
          </cell>
          <cell r="P583">
            <v>0</v>
          </cell>
          <cell r="Q583">
            <v>0</v>
          </cell>
          <cell r="R583">
            <v>1.4457090000000001</v>
          </cell>
          <cell r="S583">
            <v>-0.32042364999999989</v>
          </cell>
          <cell r="T583">
            <v>-0.2808285500000004</v>
          </cell>
          <cell r="U583">
            <v>-1.0610950000000376E-2</v>
          </cell>
          <cell r="V583">
            <v>-0.83384584999999911</v>
          </cell>
          <cell r="W583">
            <v>0</v>
          </cell>
          <cell r="X583">
            <v>0</v>
          </cell>
          <cell r="Y583">
            <v>0</v>
          </cell>
          <cell r="Z583">
            <v>0</v>
          </cell>
          <cell r="AA583">
            <v>0</v>
          </cell>
          <cell r="AB583">
            <v>0</v>
          </cell>
          <cell r="AC583">
            <v>0</v>
          </cell>
          <cell r="AD583">
            <v>1.5063</v>
          </cell>
          <cell r="AE583">
            <v>1.2341999999999997</v>
          </cell>
          <cell r="AF583">
            <v>0.96240000000000026</v>
          </cell>
          <cell r="AG583">
            <v>0.65520000000000023</v>
          </cell>
          <cell r="AH583">
            <v>0.36929999999999996</v>
          </cell>
          <cell r="AI583">
            <v>-1.8526000000000002</v>
          </cell>
          <cell r="AJ583">
            <v>-2.1577000000000002</v>
          </cell>
          <cell r="AK583">
            <v>-2.3403999999999998</v>
          </cell>
          <cell r="AL583">
            <v>-2.6218999999999997</v>
          </cell>
          <cell r="AM583">
            <v>-2.9336000000000007</v>
          </cell>
          <cell r="AN583">
            <v>-3.2139000000000002</v>
          </cell>
          <cell r="AO583">
            <v>-7.6530000000000005</v>
          </cell>
          <cell r="AP583">
            <v>1.5063</v>
          </cell>
          <cell r="AQ583">
            <v>-0.27210000000000001</v>
          </cell>
          <cell r="AR583">
            <v>-0.27179999999999976</v>
          </cell>
          <cell r="AS583">
            <v>-0.30719999999999997</v>
          </cell>
          <cell r="AT583">
            <v>-0.28590000000000032</v>
          </cell>
          <cell r="AU583">
            <v>-2.2219000000000002</v>
          </cell>
          <cell r="AV583">
            <v>-0.30509999999999998</v>
          </cell>
          <cell r="AW583">
            <v>-0.18269999999999981</v>
          </cell>
          <cell r="AX583">
            <v>-0.28149999999999986</v>
          </cell>
          <cell r="AY583">
            <v>-0.31170000000000053</v>
          </cell>
          <cell r="AZ583">
            <v>-0.28029999999999999</v>
          </cell>
          <cell r="BA583">
            <v>-4.4390999999999998</v>
          </cell>
          <cell r="BB583">
            <v>0.57563099999999989</v>
          </cell>
          <cell r="BC583">
            <v>2.0312000000000018E-2</v>
          </cell>
          <cell r="BD583">
            <v>-1.0305060000000001</v>
          </cell>
          <cell r="BE583">
            <v>-1.5625000000000002</v>
          </cell>
          <cell r="BF583">
            <v>-1.0976999999999999</v>
          </cell>
          <cell r="BG583">
            <v>-2.4985750000000002</v>
          </cell>
          <cell r="BH583">
            <v>-2.48176</v>
          </cell>
          <cell r="BI583">
            <v>-2.399826</v>
          </cell>
          <cell r="BJ583">
            <v>-2.765336</v>
          </cell>
          <cell r="BK583">
            <v>-3.0226889999999988</v>
          </cell>
          <cell r="BL583">
            <v>-1.8958999999999997</v>
          </cell>
          <cell r="BM583">
            <v>-2.8656928699999997</v>
          </cell>
          <cell r="BN583">
            <v>0.57563099999999989</v>
          </cell>
          <cell r="BO583">
            <v>-0.5553189999999999</v>
          </cell>
          <cell r="BP583">
            <v>-1.050818</v>
          </cell>
          <cell r="BQ583">
            <v>-0.53199400000000008</v>
          </cell>
          <cell r="BR583">
            <v>0.46480000000000021</v>
          </cell>
          <cell r="BS583">
            <v>-1.4008750000000005</v>
          </cell>
          <cell r="BT583">
            <v>1.6815000000000246E-2</v>
          </cell>
          <cell r="BU583">
            <v>8.1933999999999896E-2</v>
          </cell>
          <cell r="BV583">
            <v>-0.36550999999999978</v>
          </cell>
          <cell r="BW583">
            <v>-0.25735299999999917</v>
          </cell>
          <cell r="BX583">
            <v>1.1267889999999992</v>
          </cell>
          <cell r="BY583">
            <v>-0.96979287000000003</v>
          </cell>
          <cell r="BZ583">
            <v>0.26299299999999998</v>
          </cell>
          <cell r="CA583">
            <v>0.21878599999999998</v>
          </cell>
          <cell r="CB583">
            <v>0.3776790000000001</v>
          </cell>
          <cell r="CC583">
            <v>-1.3547000000000002</v>
          </cell>
          <cell r="CD583">
            <v>-1.6158000000000001</v>
          </cell>
          <cell r="CE583">
            <v>-1.977052</v>
          </cell>
          <cell r="CF583">
            <v>-2.2398510000000003</v>
          </cell>
          <cell r="CG583">
            <v>-2.4470499999999999</v>
          </cell>
          <cell r="CH583">
            <v>-2.8136970000000003</v>
          </cell>
          <cell r="CI583">
            <v>-4.0637309999999998</v>
          </cell>
          <cell r="CJ583">
            <v>-5.982584000000001</v>
          </cell>
          <cell r="CK583">
            <v>-7.212237</v>
          </cell>
          <cell r="CL583">
            <v>0.26299299999999998</v>
          </cell>
          <cell r="CM583">
            <v>-4.4207000000000052E-2</v>
          </cell>
          <cell r="CN583">
            <v>0.15889300000000009</v>
          </cell>
          <cell r="CO583">
            <v>-1.7323789999999999</v>
          </cell>
          <cell r="CP583">
            <v>-0.26110000000000005</v>
          </cell>
          <cell r="CQ583">
            <v>-0.36125199999999985</v>
          </cell>
          <cell r="CR583">
            <v>-0.26279900000000028</v>
          </cell>
          <cell r="CS583">
            <v>-0.20719899999999955</v>
          </cell>
          <cell r="CT583">
            <v>-0.36664700000000022</v>
          </cell>
          <cell r="CU583">
            <v>-1.2500339999999999</v>
          </cell>
          <cell r="CV583">
            <v>-1.9188530000000004</v>
          </cell>
          <cell r="CW583">
            <v>-1.2296529999999994</v>
          </cell>
          <cell r="CX583">
            <v>-5.6299999999999989E-2</v>
          </cell>
          <cell r="CY583">
            <v>-7.4200000000000016E-2</v>
          </cell>
          <cell r="CZ583">
            <v>-0.33960000000000007</v>
          </cell>
          <cell r="DA583">
            <v>-0.28340000000000015</v>
          </cell>
          <cell r="DB583">
            <v>-0.52250000000000019</v>
          </cell>
          <cell r="DC583">
            <v>-0.70870000000000022</v>
          </cell>
          <cell r="DD583">
            <v>-1.1881999999999999</v>
          </cell>
          <cell r="DE583">
            <v>-0.9079999999999997</v>
          </cell>
          <cell r="DF583">
            <v>-1.4070999999999996</v>
          </cell>
          <cell r="DG583">
            <v>-1.7829999999999995</v>
          </cell>
          <cell r="DH583">
            <v>-2.3034999999999997</v>
          </cell>
          <cell r="DI583">
            <v>-4.9392999999999994</v>
          </cell>
          <cell r="DJ583">
            <v>-5.6299999999999989E-2</v>
          </cell>
          <cell r="DK583">
            <v>-1.7900000000000027E-2</v>
          </cell>
          <cell r="DL583">
            <v>-0.26540000000000008</v>
          </cell>
          <cell r="DM583">
            <v>5.6199999999999903E-2</v>
          </cell>
          <cell r="DN583">
            <v>-0.23909999999999998</v>
          </cell>
          <cell r="DO583">
            <v>-0.18620000000000014</v>
          </cell>
          <cell r="DP583">
            <v>-0.47949999999999987</v>
          </cell>
          <cell r="DQ583">
            <v>0.2802000000000005</v>
          </cell>
          <cell r="DR583">
            <v>-0.49909999999999982</v>
          </cell>
          <cell r="DS583">
            <v>-0.37590000000000001</v>
          </cell>
          <cell r="DT583">
            <v>-0.52050000000000018</v>
          </cell>
          <cell r="DU583">
            <v>-2.6358000000000001</v>
          </cell>
          <cell r="DV583">
            <v>0</v>
          </cell>
          <cell r="DW583">
            <v>0</v>
          </cell>
          <cell r="DX583">
            <v>0</v>
          </cell>
          <cell r="DY583">
            <v>0</v>
          </cell>
        </row>
        <row r="584">
          <cell r="A584" t="str">
            <v>CE-ATNOIS-240</v>
          </cell>
          <cell r="B584" t="str">
            <v>CE</v>
          </cell>
          <cell r="C584" t="str">
            <v>ATNOIS</v>
          </cell>
          <cell r="D584">
            <v>240</v>
          </cell>
          <cell r="E584" t="str">
            <v>RO % pre-IAS</v>
          </cell>
          <cell r="F584">
            <v>1.7430360975139256</v>
          </cell>
          <cell r="G584">
            <v>1.0703383838052849</v>
          </cell>
          <cell r="H584">
            <v>0.64176761128722737</v>
          </cell>
          <cell r="I584">
            <v>0.39639010203593561</v>
          </cell>
          <cell r="J584" t="e">
            <v>#DIV/0!</v>
          </cell>
          <cell r="K584" t="e">
            <v>#DIV/0!</v>
          </cell>
          <cell r="L584" t="e">
            <v>#DIV/0!</v>
          </cell>
          <cell r="M584" t="e">
            <v>#DIV/0!</v>
          </cell>
          <cell r="N584" t="e">
            <v>#DIV/0!</v>
          </cell>
          <cell r="O584" t="e">
            <v>#DIV/0!</v>
          </cell>
          <cell r="P584" t="e">
            <v>#DIV/0!</v>
          </cell>
          <cell r="Q584" t="e">
            <v>#DIV/0!</v>
          </cell>
          <cell r="R584">
            <v>1.7430360975139256</v>
          </cell>
          <cell r="S584">
            <v>-1.4438956583901279</v>
          </cell>
          <cell r="T584">
            <v>-1.0617597407875825</v>
          </cell>
          <cell r="U584">
            <v>-1.3469612621458918E-2</v>
          </cell>
          <cell r="V584">
            <v>0.39639010203593561</v>
          </cell>
          <cell r="W584" t="e">
            <v>#DIV/0!</v>
          </cell>
          <cell r="X584" t="e">
            <v>#DIV/0!</v>
          </cell>
          <cell r="Y584" t="e">
            <v>#DIV/0!</v>
          </cell>
          <cell r="Z584" t="e">
            <v>#DIV/0!</v>
          </cell>
          <cell r="AA584" t="e">
            <v>#DIV/0!</v>
          </cell>
          <cell r="AB584" t="e">
            <v>#DIV/0!</v>
          </cell>
          <cell r="AC584" t="e">
            <v>#DIV/0!</v>
          </cell>
          <cell r="AD584">
            <v>8.7728596389050679</v>
          </cell>
          <cell r="AE584">
            <v>3.4331015299026419</v>
          </cell>
          <cell r="AF584">
            <v>1.7851975514746805</v>
          </cell>
          <cell r="AG584">
            <v>0.91431761094055286</v>
          </cell>
          <cell r="AH584">
            <v>0.40569043172580466</v>
          </cell>
          <cell r="AI584">
            <v>-1.7517019667170957</v>
          </cell>
          <cell r="AJ584">
            <v>-1.7469840498745044</v>
          </cell>
          <cell r="AK584">
            <v>-1.6795120200932903</v>
          </cell>
          <cell r="AL584">
            <v>-1.6783382409422607</v>
          </cell>
          <cell r="AM584">
            <v>-1.6643594689663002</v>
          </cell>
          <cell r="AN584">
            <v>-1.657845868152275</v>
          </cell>
          <cell r="AO584">
            <v>-3.6458482206660001</v>
          </cell>
          <cell r="AP584">
            <v>8.7728596389050679</v>
          </cell>
          <cell r="AQ584">
            <v>-1.4488817891373802</v>
          </cell>
          <cell r="AR584">
            <v>-1.5133630289532278</v>
          </cell>
          <cell r="AS584">
            <v>-1.7307042253521125</v>
          </cell>
          <cell r="AT584">
            <v>-1.4759938048528671</v>
          </cell>
          <cell r="AU584">
            <v>-15.084181941615764</v>
          </cell>
          <cell r="AV584">
            <v>-1.7188732394366197</v>
          </cell>
          <cell r="AW584">
            <v>-1.1534090909090891</v>
          </cell>
          <cell r="AX584">
            <v>-1.6686425607587418</v>
          </cell>
          <cell r="AY584">
            <v>-1.5553892215568896</v>
          </cell>
          <cell r="AZ584">
            <v>-1.592613636363637</v>
          </cell>
          <cell r="BA584">
            <v>-27.657943925233628</v>
          </cell>
          <cell r="BB584">
            <v>3.7970382585751969</v>
          </cell>
          <cell r="BC584">
            <v>3.8667428136303097E-2</v>
          </cell>
          <cell r="BD584">
            <v>-1.3514832786885249</v>
          </cell>
          <cell r="BE584">
            <v>-1.7355326002443632</v>
          </cell>
          <cell r="BF584">
            <v>-0.67889170635166052</v>
          </cell>
          <cell r="BG584">
            <v>-1.1068865458733887</v>
          </cell>
          <cell r="BH584">
            <v>-1.0018864900586859</v>
          </cell>
          <cell r="BI584">
            <v>-0.89208020679918487</v>
          </cell>
          <cell r="BJ584">
            <v>-0.73817094655918003</v>
          </cell>
          <cell r="BK584">
            <v>-0.41949804940399593</v>
          </cell>
          <cell r="BL584">
            <v>-0.24901819137059167</v>
          </cell>
          <cell r="BM584">
            <v>-0.36772464532454602</v>
          </cell>
          <cell r="BN584">
            <v>3.7970382585751969</v>
          </cell>
          <cell r="BO584">
            <v>-1.4860021407546158</v>
          </cell>
          <cell r="BP584">
            <v>-4.4300927487352455</v>
          </cell>
          <cell r="BQ584">
            <v>-3.8606240928882434</v>
          </cell>
          <cell r="BR584">
            <v>0.64861847613731538</v>
          </cell>
          <cell r="BS584">
            <v>-2.1875000000000013</v>
          </cell>
          <cell r="BT584">
            <v>7.6505889793300932E-2</v>
          </cell>
          <cell r="BU584">
            <v>0.38456014531186167</v>
          </cell>
          <cell r="BV584">
            <v>-0.3461091951737314</v>
          </cell>
          <cell r="BW584">
            <v>-7.4394745742623239E-2</v>
          </cell>
          <cell r="BX584">
            <v>2.7616700571064414</v>
          </cell>
          <cell r="BY584">
            <v>-5.4015421076083516</v>
          </cell>
          <cell r="BZ584">
            <v>1.686933932007697</v>
          </cell>
          <cell r="CA584">
            <v>0.70896305897602074</v>
          </cell>
          <cell r="CB584">
            <v>0.79830691185795832</v>
          </cell>
          <cell r="CC584">
            <v>-2.220091773189119</v>
          </cell>
          <cell r="CD584">
            <v>-2.0838277018313129</v>
          </cell>
          <cell r="CE584">
            <v>-2.1158247111552506</v>
          </cell>
          <cell r="CF584">
            <v>-2.0544869678157887</v>
          </cell>
          <cell r="CG584">
            <v>-2.0383131741310274</v>
          </cell>
          <cell r="CH584">
            <v>-1.9211381408836141</v>
          </cell>
          <cell r="CI584">
            <v>-5.2809813606964493</v>
          </cell>
          <cell r="CJ584">
            <v>3.1544845251835856</v>
          </cell>
          <cell r="CK584">
            <v>2.0687563517080019</v>
          </cell>
          <cell r="CL584">
            <v>1.686933932007697</v>
          </cell>
          <cell r="CM584">
            <v>-0.28950229207596634</v>
          </cell>
          <cell r="CN584">
            <v>0.96591489361702165</v>
          </cell>
          <cell r="CO584">
            <v>-12.635878920495992</v>
          </cell>
          <cell r="CP584">
            <v>-1.5805084745762714</v>
          </cell>
          <cell r="CQ584">
            <v>-2.2718536965763576</v>
          </cell>
          <cell r="CR584">
            <v>-1.6866415937155068</v>
          </cell>
          <cell r="CS584">
            <v>-1.8784529885859773</v>
          </cell>
          <cell r="CT584">
            <v>-1.3884357296494911</v>
          </cell>
          <cell r="CU584">
            <v>1.7983616651512884</v>
          </cell>
          <cell r="CV584">
            <v>0.71974009353212043</v>
          </cell>
          <cell r="CW584">
            <v>0.77349606915370728</v>
          </cell>
          <cell r="CX584">
            <v>-0.11307491464149425</v>
          </cell>
          <cell r="CY584">
            <v>-9.0048543689320415E-2</v>
          </cell>
          <cell r="CZ584">
            <v>-0.29636093899991284</v>
          </cell>
          <cell r="DA584">
            <v>-0.16174875863249824</v>
          </cell>
          <cell r="DB584">
            <v>-0.24156264447526593</v>
          </cell>
          <cell r="DC584">
            <v>-0.2835820895522389</v>
          </cell>
          <cell r="DD584">
            <v>-0.39940838347507479</v>
          </cell>
          <cell r="DE584">
            <v>-0.30749432761014583</v>
          </cell>
          <cell r="DF584">
            <v>-0.45234191661040907</v>
          </cell>
          <cell r="DG584">
            <v>-0.54629572890495726</v>
          </cell>
          <cell r="DH584">
            <v>-0.65855680713591391</v>
          </cell>
          <cell r="DI584">
            <v>-1.3624903453602559</v>
          </cell>
          <cell r="DJ584">
            <v>-0.11307491464149425</v>
          </cell>
          <cell r="DK584">
            <v>-5.4891137687825914E-2</v>
          </cell>
          <cell r="DL584">
            <v>-0.82447965206585927</v>
          </cell>
          <cell r="DM584">
            <v>9.2708677004288836E-2</v>
          </cell>
          <cell r="DN584">
            <v>-0.58189340472134354</v>
          </cell>
          <cell r="DO584">
            <v>-0.5540017851829816</v>
          </cell>
          <cell r="DP584">
            <v>-1.0077763766288355</v>
          </cell>
          <cell r="DQ584">
            <v>-12.736363636363777</v>
          </cell>
          <cell r="DR584">
            <v>-3.1628643852978455</v>
          </cell>
          <cell r="DS584">
            <v>-2.4552580013063392</v>
          </cell>
          <cell r="DT584">
            <v>-2.2243589743589753</v>
          </cell>
          <cell r="DU584">
            <v>-20.689167974882231</v>
          </cell>
        </row>
        <row r="585">
          <cell r="A585" t="str">
            <v>CE-ATNOIS-250</v>
          </cell>
          <cell r="B585" t="str">
            <v>CE</v>
          </cell>
          <cell r="C585" t="str">
            <v>ATNOIS</v>
          </cell>
          <cell r="D585">
            <v>250</v>
          </cell>
          <cell r="E585" t="str">
            <v>Poste Straordinarie</v>
          </cell>
          <cell r="F585">
            <v>0</v>
          </cell>
          <cell r="G585">
            <v>0</v>
          </cell>
          <cell r="H585">
            <v>0</v>
          </cell>
          <cell r="I585">
            <v>0</v>
          </cell>
          <cell r="R585">
            <v>0</v>
          </cell>
          <cell r="S585">
            <v>0</v>
          </cell>
          <cell r="T585">
            <v>0</v>
          </cell>
          <cell r="U585">
            <v>0</v>
          </cell>
          <cell r="V585">
            <v>0</v>
          </cell>
          <cell r="W585">
            <v>0</v>
          </cell>
          <cell r="X585">
            <v>0</v>
          </cell>
          <cell r="Y585">
            <v>0</v>
          </cell>
          <cell r="Z585">
            <v>0</v>
          </cell>
          <cell r="AA585">
            <v>0</v>
          </cell>
          <cell r="AB585">
            <v>0</v>
          </cell>
          <cell r="AC585">
            <v>0</v>
          </cell>
          <cell r="AD585">
            <v>0</v>
          </cell>
          <cell r="AE585">
            <v>0</v>
          </cell>
          <cell r="AF585">
            <v>-0.25</v>
          </cell>
          <cell r="AG585">
            <v>-0.5</v>
          </cell>
          <cell r="AH585">
            <v>-0.75</v>
          </cell>
          <cell r="AI585">
            <v>-1</v>
          </cell>
          <cell r="AJ585">
            <v>-1</v>
          </cell>
          <cell r="AK585">
            <v>-1</v>
          </cell>
          <cell r="AL585">
            <v>-1</v>
          </cell>
          <cell r="AM585">
            <v>-1</v>
          </cell>
          <cell r="AN585">
            <v>-1</v>
          </cell>
          <cell r="AO585">
            <v>-1</v>
          </cell>
          <cell r="AP585">
            <v>0</v>
          </cell>
          <cell r="AQ585">
            <v>0</v>
          </cell>
          <cell r="AR585">
            <v>-0.25</v>
          </cell>
          <cell r="AS585">
            <v>-0.25</v>
          </cell>
          <cell r="AT585">
            <v>-0.25</v>
          </cell>
          <cell r="AU585">
            <v>-0.25</v>
          </cell>
          <cell r="AV585">
            <v>0</v>
          </cell>
          <cell r="AW585">
            <v>0</v>
          </cell>
          <cell r="AX585">
            <v>0</v>
          </cell>
          <cell r="AY585">
            <v>0</v>
          </cell>
          <cell r="AZ585">
            <v>0</v>
          </cell>
          <cell r="BA585">
            <v>0</v>
          </cell>
          <cell r="BB585">
            <v>-1.0528420000000001</v>
          </cell>
          <cell r="BC585">
            <v>-1.0528420000000001</v>
          </cell>
          <cell r="BD585">
            <v>-1.0528599999999999</v>
          </cell>
          <cell r="BE585">
            <v>-1.0528999999999999</v>
          </cell>
          <cell r="BF585">
            <v>-1.0528999999999999</v>
          </cell>
          <cell r="BG585">
            <v>-1.0528999999999999</v>
          </cell>
          <cell r="BH585">
            <v>-1.052878</v>
          </cell>
          <cell r="BI585">
            <v>-1.052878</v>
          </cell>
          <cell r="BJ585">
            <v>-1.0528999999999999</v>
          </cell>
          <cell r="BK585">
            <v>-1.052878</v>
          </cell>
          <cell r="BL585">
            <v>-1.0528999999999999</v>
          </cell>
          <cell r="BM585">
            <v>-1.0528782399999999</v>
          </cell>
          <cell r="BN585">
            <v>-1.0528420000000001</v>
          </cell>
          <cell r="BO585">
            <v>0</v>
          </cell>
          <cell r="BP585">
            <v>-1.7999999999851468E-5</v>
          </cell>
          <cell r="BQ585">
            <v>-4.0000000000040004E-5</v>
          </cell>
          <cell r="BR585">
            <v>0</v>
          </cell>
          <cell r="BS585">
            <v>0</v>
          </cell>
          <cell r="BT585">
            <v>2.1999999999966491E-5</v>
          </cell>
          <cell r="BU585">
            <v>0</v>
          </cell>
          <cell r="BV585">
            <v>-2.1999999999966491E-5</v>
          </cell>
          <cell r="BW585">
            <v>2.1999999999966491E-5</v>
          </cell>
          <cell r="BX585">
            <v>-2.1999999999966491E-5</v>
          </cell>
          <cell r="BY585">
            <v>2.1760000000092816E-5</v>
          </cell>
          <cell r="BZ585">
            <v>-0.33449299999999998</v>
          </cell>
          <cell r="CA585">
            <v>-0.66898599999999997</v>
          </cell>
          <cell r="CB585">
            <v>-1.003479</v>
          </cell>
          <cell r="CC585">
            <v>0</v>
          </cell>
          <cell r="CD585">
            <v>0</v>
          </cell>
          <cell r="CE585">
            <v>0</v>
          </cell>
          <cell r="CF585">
            <v>0</v>
          </cell>
          <cell r="CG585">
            <v>0</v>
          </cell>
          <cell r="CH585">
            <v>0</v>
          </cell>
          <cell r="CI585">
            <v>0</v>
          </cell>
          <cell r="CJ585">
            <v>0</v>
          </cell>
          <cell r="CK585">
            <v>0</v>
          </cell>
          <cell r="CL585">
            <v>-0.33449299999999998</v>
          </cell>
          <cell r="CM585">
            <v>-0.33449299999999998</v>
          </cell>
          <cell r="CN585">
            <v>-0.33449300000000004</v>
          </cell>
          <cell r="CO585">
            <v>1.003479</v>
          </cell>
          <cell r="CP585">
            <v>0</v>
          </cell>
          <cell r="CQ585">
            <v>0</v>
          </cell>
          <cell r="CR585">
            <v>0</v>
          </cell>
          <cell r="CS585">
            <v>0</v>
          </cell>
          <cell r="CT585">
            <v>0</v>
          </cell>
          <cell r="CU585">
            <v>0</v>
          </cell>
          <cell r="CV585">
            <v>0</v>
          </cell>
          <cell r="CW585">
            <v>0</v>
          </cell>
          <cell r="CX585">
            <v>-0.1</v>
          </cell>
          <cell r="CY585">
            <v>-0.2</v>
          </cell>
          <cell r="CZ585">
            <v>0.1043</v>
          </cell>
          <cell r="DA585">
            <v>-1.01E-2</v>
          </cell>
          <cell r="DB585">
            <v>-0.12770000000000001</v>
          </cell>
          <cell r="DC585">
            <v>-0.2278</v>
          </cell>
          <cell r="DD585">
            <v>-0.32769999999999999</v>
          </cell>
          <cell r="DE585">
            <v>-2.6313</v>
          </cell>
          <cell r="DF585">
            <v>-2.9290000000000003</v>
          </cell>
          <cell r="DG585">
            <v>-3.5259999999999998</v>
          </cell>
          <cell r="DH585">
            <v>-4.7279999999999998</v>
          </cell>
          <cell r="DI585">
            <v>-5.5898000000000003</v>
          </cell>
          <cell r="DJ585">
            <v>-0.1</v>
          </cell>
          <cell r="DK585">
            <v>-0.1</v>
          </cell>
          <cell r="DL585">
            <v>0.30430000000000001</v>
          </cell>
          <cell r="DM585">
            <v>-0.1144</v>
          </cell>
          <cell r="DN585">
            <v>-0.11760000000000001</v>
          </cell>
          <cell r="DO585">
            <v>-0.10009999999999999</v>
          </cell>
          <cell r="DP585">
            <v>-9.9899999999999989E-2</v>
          </cell>
          <cell r="DQ585">
            <v>-2.3035999999999999</v>
          </cell>
          <cell r="DR585">
            <v>-0.2977000000000003</v>
          </cell>
          <cell r="DS585">
            <v>-0.59699999999999953</v>
          </cell>
          <cell r="DT585">
            <v>-1.202</v>
          </cell>
          <cell r="DU585">
            <v>-0.86180000000000057</v>
          </cell>
        </row>
        <row r="586">
          <cell r="A586" t="str">
            <v>CE-ATNOIS-260</v>
          </cell>
          <cell r="B586" t="str">
            <v>CE</v>
          </cell>
          <cell r="C586" t="str">
            <v>ATNOIS</v>
          </cell>
          <cell r="D586">
            <v>260</v>
          </cell>
          <cell r="E586" t="str">
            <v>Risultato Operativo</v>
          </cell>
          <cell r="F586">
            <v>1.4457090000000001</v>
          </cell>
          <cell r="G586">
            <v>1.12528535</v>
          </cell>
          <cell r="H586">
            <v>0.84445679999999956</v>
          </cell>
          <cell r="I586">
            <v>0.83384584999999911</v>
          </cell>
          <cell r="J586">
            <v>0</v>
          </cell>
          <cell r="K586">
            <v>0</v>
          </cell>
          <cell r="L586">
            <v>0</v>
          </cell>
          <cell r="M586">
            <v>0</v>
          </cell>
          <cell r="N586">
            <v>0</v>
          </cell>
          <cell r="O586">
            <v>0</v>
          </cell>
          <cell r="P586">
            <v>0</v>
          </cell>
          <cell r="Q586">
            <v>0</v>
          </cell>
          <cell r="R586">
            <v>1.4457090000000001</v>
          </cell>
          <cell r="S586">
            <v>-0.32042364999999989</v>
          </cell>
          <cell r="T586">
            <v>-0.2808285500000004</v>
          </cell>
          <cell r="U586">
            <v>-1.0610950000000376E-2</v>
          </cell>
          <cell r="V586">
            <v>-0.83384584999999911</v>
          </cell>
          <cell r="W586">
            <v>0</v>
          </cell>
          <cell r="X586">
            <v>0</v>
          </cell>
          <cell r="Y586">
            <v>0</v>
          </cell>
          <cell r="Z586">
            <v>0</v>
          </cell>
          <cell r="AA586">
            <v>0</v>
          </cell>
          <cell r="AB586">
            <v>0</v>
          </cell>
          <cell r="AC586">
            <v>0</v>
          </cell>
          <cell r="AD586">
            <v>1.5063</v>
          </cell>
          <cell r="AE586">
            <v>1.2341999999999997</v>
          </cell>
          <cell r="AF586">
            <v>0.71240000000000026</v>
          </cell>
          <cell r="AG586">
            <v>0.15520000000000023</v>
          </cell>
          <cell r="AH586">
            <v>-0.38070000000000004</v>
          </cell>
          <cell r="AI586">
            <v>-2.8526000000000002</v>
          </cell>
          <cell r="AJ586">
            <v>-3.1577000000000002</v>
          </cell>
          <cell r="AK586">
            <v>-3.3403999999999998</v>
          </cell>
          <cell r="AL586">
            <v>-3.6218999999999997</v>
          </cell>
          <cell r="AM586">
            <v>-3.9336000000000007</v>
          </cell>
          <cell r="AN586">
            <v>-4.2139000000000006</v>
          </cell>
          <cell r="AO586">
            <v>-8.6530000000000005</v>
          </cell>
          <cell r="AP586">
            <v>1.5063</v>
          </cell>
          <cell r="AQ586">
            <v>-0.27210000000000001</v>
          </cell>
          <cell r="AR586">
            <v>-0.52179999999999982</v>
          </cell>
          <cell r="AS586">
            <v>-0.55719999999999992</v>
          </cell>
          <cell r="AT586">
            <v>-0.53590000000000027</v>
          </cell>
          <cell r="AU586">
            <v>-2.4719000000000002</v>
          </cell>
          <cell r="AV586">
            <v>-0.30509999999999998</v>
          </cell>
          <cell r="AW586">
            <v>-0.18269999999999981</v>
          </cell>
          <cell r="AX586">
            <v>-0.28149999999999986</v>
          </cell>
          <cell r="AY586">
            <v>-0.31170000000000053</v>
          </cell>
          <cell r="AZ586">
            <v>-0.28029999999999999</v>
          </cell>
          <cell r="BA586">
            <v>-4.4390999999999998</v>
          </cell>
          <cell r="BB586">
            <v>-0.47721100000000016</v>
          </cell>
          <cell r="BC586">
            <v>-1.0325299999999999</v>
          </cell>
          <cell r="BD586">
            <v>-2.0833659999999998</v>
          </cell>
          <cell r="BE586">
            <v>-2.6154000000000002</v>
          </cell>
          <cell r="BF586">
            <v>-2.1505999999999998</v>
          </cell>
          <cell r="BG586">
            <v>-3.5514749999999999</v>
          </cell>
          <cell r="BH586">
            <v>-3.5346380000000002</v>
          </cell>
          <cell r="BI586">
            <v>-3.4527039999999998</v>
          </cell>
          <cell r="BJ586">
            <v>-3.8182359999999997</v>
          </cell>
          <cell r="BK586">
            <v>-4.0755669999999986</v>
          </cell>
          <cell r="BL586">
            <v>-2.9487999999999994</v>
          </cell>
          <cell r="BM586">
            <v>-3.9185711099999994</v>
          </cell>
          <cell r="BN586">
            <v>-0.47721100000000016</v>
          </cell>
          <cell r="BO586">
            <v>-0.5553189999999999</v>
          </cell>
          <cell r="BP586">
            <v>-1.0508359999999999</v>
          </cell>
          <cell r="BQ586">
            <v>-0.53203400000000012</v>
          </cell>
          <cell r="BR586">
            <v>0.46480000000000021</v>
          </cell>
          <cell r="BS586">
            <v>-1.4008750000000005</v>
          </cell>
          <cell r="BT586">
            <v>1.6837000000000213E-2</v>
          </cell>
          <cell r="BU586">
            <v>8.1933999999999896E-2</v>
          </cell>
          <cell r="BV586">
            <v>-0.36553199999999975</v>
          </cell>
          <cell r="BW586">
            <v>-0.2573309999999992</v>
          </cell>
          <cell r="BX586">
            <v>1.1267669999999992</v>
          </cell>
          <cell r="BY586">
            <v>-0.96977110999999994</v>
          </cell>
          <cell r="BZ586">
            <v>-7.1500000000000008E-2</v>
          </cell>
          <cell r="CA586">
            <v>-0.45019999999999999</v>
          </cell>
          <cell r="CB586">
            <v>-0.62579999999999991</v>
          </cell>
          <cell r="CC586">
            <v>-1.3547000000000002</v>
          </cell>
          <cell r="CD586">
            <v>-1.6158000000000001</v>
          </cell>
          <cell r="CE586">
            <v>-1.977052</v>
          </cell>
          <cell r="CF586">
            <v>-2.2398510000000003</v>
          </cell>
          <cell r="CG586">
            <v>-2.4470499999999999</v>
          </cell>
          <cell r="CH586">
            <v>-2.8136970000000003</v>
          </cell>
          <cell r="CI586">
            <v>-4.0637309999999998</v>
          </cell>
          <cell r="CJ586">
            <v>-5.982584000000001</v>
          </cell>
          <cell r="CK586">
            <v>-7.212237</v>
          </cell>
          <cell r="CL586">
            <v>-7.1500000000000008E-2</v>
          </cell>
          <cell r="CM586">
            <v>-0.37870000000000004</v>
          </cell>
          <cell r="CN586">
            <v>-0.17559999999999995</v>
          </cell>
          <cell r="CO586">
            <v>-0.72889999999999988</v>
          </cell>
          <cell r="CP586">
            <v>-0.26110000000000005</v>
          </cell>
          <cell r="CQ586">
            <v>-0.36125199999999985</v>
          </cell>
          <cell r="CR586">
            <v>-0.26279900000000028</v>
          </cell>
          <cell r="CS586">
            <v>-0.20719899999999955</v>
          </cell>
          <cell r="CT586">
            <v>-0.36664700000000022</v>
          </cell>
          <cell r="CU586">
            <v>-1.2500339999999999</v>
          </cell>
          <cell r="CV586">
            <v>-1.9188530000000004</v>
          </cell>
          <cell r="CW586">
            <v>-1.2296529999999994</v>
          </cell>
          <cell r="CX586">
            <v>-0.15629999999999999</v>
          </cell>
          <cell r="CY586">
            <v>-0.2742</v>
          </cell>
          <cell r="CZ586">
            <v>-0.23530000000000006</v>
          </cell>
          <cell r="DA586">
            <v>-0.29350000000000015</v>
          </cell>
          <cell r="DB586">
            <v>-0.65020000000000022</v>
          </cell>
          <cell r="DC586">
            <v>-0.93650000000000022</v>
          </cell>
          <cell r="DD586">
            <v>-1.5158999999999998</v>
          </cell>
          <cell r="DE586">
            <v>-3.5392999999999999</v>
          </cell>
          <cell r="DF586">
            <v>-4.3361000000000001</v>
          </cell>
          <cell r="DG586">
            <v>-5.3089999999999993</v>
          </cell>
          <cell r="DH586">
            <v>-7.0314999999999994</v>
          </cell>
          <cell r="DI586">
            <v>-10.5291</v>
          </cell>
          <cell r="DJ586">
            <v>-0.15629999999999999</v>
          </cell>
          <cell r="DK586">
            <v>-0.11790000000000003</v>
          </cell>
          <cell r="DL586">
            <v>3.8899999999999935E-2</v>
          </cell>
          <cell r="DM586">
            <v>-5.8200000000000099E-2</v>
          </cell>
          <cell r="DN586">
            <v>-0.35670000000000002</v>
          </cell>
          <cell r="DO586">
            <v>-0.28630000000000011</v>
          </cell>
          <cell r="DP586">
            <v>-0.57939999999999992</v>
          </cell>
          <cell r="DQ586">
            <v>-2.0233999999999992</v>
          </cell>
          <cell r="DR586">
            <v>-0.79680000000000017</v>
          </cell>
          <cell r="DS586">
            <v>-0.97289999999999954</v>
          </cell>
          <cell r="DT586">
            <v>-1.7225000000000001</v>
          </cell>
          <cell r="DU586">
            <v>-3.4976000000000007</v>
          </cell>
        </row>
        <row r="587">
          <cell r="A587" t="str">
            <v>CE-ATNOIS-270</v>
          </cell>
          <cell r="B587" t="str">
            <v>CE</v>
          </cell>
          <cell r="C587" t="str">
            <v>ATNOIS</v>
          </cell>
          <cell r="D587">
            <v>270</v>
          </cell>
          <cell r="E587" t="str">
            <v>RO%</v>
          </cell>
          <cell r="F587">
            <v>1.7430360975139256</v>
          </cell>
          <cell r="G587">
            <v>1.0703383838052849</v>
          </cell>
          <cell r="H587">
            <v>0.64176761128722737</v>
          </cell>
          <cell r="I587">
            <v>0.39639010203593561</v>
          </cell>
          <cell r="J587" t="e">
            <v>#DIV/0!</v>
          </cell>
          <cell r="K587" t="e">
            <v>#DIV/0!</v>
          </cell>
          <cell r="L587" t="e">
            <v>#DIV/0!</v>
          </cell>
          <cell r="M587" t="e">
            <v>#DIV/0!</v>
          </cell>
          <cell r="N587" t="e">
            <v>#DIV/0!</v>
          </cell>
          <cell r="O587" t="e">
            <v>#DIV/0!</v>
          </cell>
          <cell r="P587" t="e">
            <v>#DIV/0!</v>
          </cell>
          <cell r="Q587" t="e">
            <v>#DIV/0!</v>
          </cell>
          <cell r="R587">
            <v>1.7430360975139256</v>
          </cell>
          <cell r="S587">
            <v>-1.4438956583901279</v>
          </cell>
          <cell r="T587">
            <v>-1.0617597407875825</v>
          </cell>
          <cell r="U587">
            <v>-1.3469612621458918E-2</v>
          </cell>
          <cell r="V587">
            <v>0.39639010203593561</v>
          </cell>
          <cell r="W587" t="e">
            <v>#DIV/0!</v>
          </cell>
          <cell r="X587" t="e">
            <v>#DIV/0!</v>
          </cell>
          <cell r="Y587" t="e">
            <v>#DIV/0!</v>
          </cell>
          <cell r="Z587" t="e">
            <v>#DIV/0!</v>
          </cell>
          <cell r="AA587" t="e">
            <v>#DIV/0!</v>
          </cell>
          <cell r="AB587" t="e">
            <v>#DIV/0!</v>
          </cell>
          <cell r="AC587" t="e">
            <v>#DIV/0!</v>
          </cell>
          <cell r="AD587">
            <v>8.7728596389050679</v>
          </cell>
          <cell r="AE587">
            <v>3.4331015299026419</v>
          </cell>
          <cell r="AF587">
            <v>1.3214616954182901</v>
          </cell>
          <cell r="AG587">
            <v>0.21657828635221912</v>
          </cell>
          <cell r="AH587">
            <v>-0.41821377567834783</v>
          </cell>
          <cell r="AI587">
            <v>-2.6972390317700459</v>
          </cell>
          <cell r="AJ587">
            <v>-2.5566350902760915</v>
          </cell>
          <cell r="AK587">
            <v>-2.3971295299605311</v>
          </cell>
          <cell r="AL587">
            <v>-2.3184611445397514</v>
          </cell>
          <cell r="AM587">
            <v>-2.2317031657778288</v>
          </cell>
          <cell r="AN587">
            <v>-2.1736820385845461</v>
          </cell>
          <cell r="AO587">
            <v>-4.1222428659901862</v>
          </cell>
          <cell r="AP587">
            <v>8.7728596389050679</v>
          </cell>
          <cell r="AQ587">
            <v>-1.4488817891373802</v>
          </cell>
          <cell r="AR587">
            <v>-2.9053452115812903</v>
          </cell>
          <cell r="AS587">
            <v>-3.1391549295774643</v>
          </cell>
          <cell r="AT587">
            <v>-2.7666494579246272</v>
          </cell>
          <cell r="AU587">
            <v>-16.781398506449438</v>
          </cell>
          <cell r="AV587">
            <v>-1.7188732394366197</v>
          </cell>
          <cell r="AW587">
            <v>-1.1534090909090891</v>
          </cell>
          <cell r="AX587">
            <v>-1.6686425607587418</v>
          </cell>
          <cell r="AY587">
            <v>-1.5553892215568896</v>
          </cell>
          <cell r="AZ587">
            <v>-1.592613636363637</v>
          </cell>
          <cell r="BA587">
            <v>-27.657943925233628</v>
          </cell>
          <cell r="BB587">
            <v>-3.1478298153034308</v>
          </cell>
          <cell r="BC587">
            <v>-1.965600609175709</v>
          </cell>
          <cell r="BD587">
            <v>-2.7322832786885245</v>
          </cell>
          <cell r="BE587">
            <v>-2.9050316561146285</v>
          </cell>
          <cell r="BF587">
            <v>-1.3300760714948356</v>
          </cell>
          <cell r="BG587">
            <v>-1.5733287555929651</v>
          </cell>
          <cell r="BH587">
            <v>-1.42693332935016</v>
          </cell>
          <cell r="BI587">
            <v>-1.2834634254051638</v>
          </cell>
          <cell r="BJ587">
            <v>-1.0192290854732795</v>
          </cell>
          <cell r="BK587">
            <v>-0.56561968721072386</v>
          </cell>
          <cell r="BL587">
            <v>-0.38731201155841588</v>
          </cell>
          <cell r="BM587">
            <v>-0.50282959024976126</v>
          </cell>
          <cell r="BN587">
            <v>-3.1478298153034308</v>
          </cell>
          <cell r="BO587">
            <v>-1.4860021407546158</v>
          </cell>
          <cell r="BP587">
            <v>-4.4301686340640813</v>
          </cell>
          <cell r="BQ587">
            <v>-3.8609143686502176</v>
          </cell>
          <cell r="BR587">
            <v>0.64861847613731538</v>
          </cell>
          <cell r="BS587">
            <v>-2.1875000000000013</v>
          </cell>
          <cell r="BT587">
            <v>7.6605986705311047E-2</v>
          </cell>
          <cell r="BU587">
            <v>0.38456014531186167</v>
          </cell>
          <cell r="BV587">
            <v>-0.34613002744177829</v>
          </cell>
          <cell r="BW587">
            <v>-7.4388386056097974E-2</v>
          </cell>
          <cell r="BX587">
            <v>2.7616161368593888</v>
          </cell>
          <cell r="BY587">
            <v>-5.4014209089896585</v>
          </cell>
          <cell r="BZ587">
            <v>-0.458627325208467</v>
          </cell>
          <cell r="CA587">
            <v>-1.458846403110823</v>
          </cell>
          <cell r="CB587">
            <v>-1.3227647431832592</v>
          </cell>
          <cell r="CC587">
            <v>-2.220091773189119</v>
          </cell>
          <cell r="CD587">
            <v>-2.0838277018313129</v>
          </cell>
          <cell r="CE587">
            <v>-2.1158247111552506</v>
          </cell>
          <cell r="CF587">
            <v>-2.0544869678157887</v>
          </cell>
          <cell r="CG587">
            <v>-2.0383131741310274</v>
          </cell>
          <cell r="CH587">
            <v>-1.9211381408836141</v>
          </cell>
          <cell r="CI587">
            <v>-5.2809813606964493</v>
          </cell>
          <cell r="CJ587">
            <v>3.1544845251835856</v>
          </cell>
          <cell r="CK587">
            <v>2.0687563517080019</v>
          </cell>
          <cell r="CL587">
            <v>-0.458627325208467</v>
          </cell>
          <cell r="CM587">
            <v>-2.4800261951538971</v>
          </cell>
          <cell r="CN587">
            <v>-1.0674772036474158</v>
          </cell>
          <cell r="CO587">
            <v>-5.3165572574762958</v>
          </cell>
          <cell r="CP587">
            <v>-1.5805084745762714</v>
          </cell>
          <cell r="CQ587">
            <v>-2.2718536965763576</v>
          </cell>
          <cell r="CR587">
            <v>-1.6866415937155068</v>
          </cell>
          <cell r="CS587">
            <v>-1.8784529885859773</v>
          </cell>
          <cell r="CT587">
            <v>-1.3884357296494911</v>
          </cell>
          <cell r="CU587">
            <v>1.7983616651512884</v>
          </cell>
          <cell r="CV587">
            <v>0.71974009353212043</v>
          </cell>
          <cell r="CW587">
            <v>0.77349606915370728</v>
          </cell>
          <cell r="CX587">
            <v>-0.31391845752159064</v>
          </cell>
          <cell r="CY587">
            <v>-0.33276699029126217</v>
          </cell>
          <cell r="CZ587">
            <v>-0.20534078017279001</v>
          </cell>
          <cell r="DA587">
            <v>-0.16751326979053716</v>
          </cell>
          <cell r="DB587">
            <v>-0.30060101710587162</v>
          </cell>
          <cell r="DC587">
            <v>-0.37473490456564373</v>
          </cell>
          <cell r="DD587">
            <v>-0.50956334666711478</v>
          </cell>
          <cell r="DE587">
            <v>-1.1985844424125436</v>
          </cell>
          <cell r="DF587">
            <v>-1.3939306265470794</v>
          </cell>
          <cell r="DG587">
            <v>-1.6266315337949628</v>
          </cell>
          <cell r="DH587">
            <v>-2.0102635942592486</v>
          </cell>
          <cell r="DI587">
            <v>-2.9044190665342602</v>
          </cell>
          <cell r="DJ587">
            <v>-0.31391845752159064</v>
          </cell>
          <cell r="DK587">
            <v>-0.36154553817847301</v>
          </cell>
          <cell r="DL587">
            <v>0.12084498291394824</v>
          </cell>
          <cell r="DM587">
            <v>-9.6007918178819027E-2</v>
          </cell>
          <cell r="DN587">
            <v>-0.86809442686785143</v>
          </cell>
          <cell r="DO587">
            <v>-0.85182981255578716</v>
          </cell>
          <cell r="DP587">
            <v>-1.2177385456073979</v>
          </cell>
          <cell r="DQ587">
            <v>91.972727272728079</v>
          </cell>
          <cell r="DR587">
            <v>-5.04942965779468</v>
          </cell>
          <cell r="DS587">
            <v>-6.354670150228614</v>
          </cell>
          <cell r="DT587">
            <v>-7.3611111111111125</v>
          </cell>
          <cell r="DU587">
            <v>-27.453689167974851</v>
          </cell>
        </row>
        <row r="588">
          <cell r="A588" t="str">
            <v>CE-AD-L-100</v>
          </cell>
          <cell r="B588" t="str">
            <v>CE</v>
          </cell>
          <cell r="C588" t="str">
            <v>AD-L</v>
          </cell>
          <cell r="D588">
            <v>100</v>
          </cell>
          <cell r="E588" t="str">
            <v>Valore della Produzione</v>
          </cell>
          <cell r="F588">
            <v>39.693579</v>
          </cell>
          <cell r="G588">
            <v>81.910725650000074</v>
          </cell>
          <cell r="H588">
            <v>124.20256812000001</v>
          </cell>
          <cell r="I588">
            <v>164.59159891000002</v>
          </cell>
          <cell r="R588">
            <v>39.693579</v>
          </cell>
          <cell r="S588">
            <v>42.217146650000075</v>
          </cell>
          <cell r="T588">
            <v>42.291842469999935</v>
          </cell>
          <cell r="U588">
            <v>40.389030790000007</v>
          </cell>
          <cell r="V588">
            <v>-164.59159891000002</v>
          </cell>
          <cell r="W588">
            <v>0</v>
          </cell>
          <cell r="X588">
            <v>0</v>
          </cell>
          <cell r="Y588">
            <v>0</v>
          </cell>
          <cell r="Z588">
            <v>0</v>
          </cell>
          <cell r="AA588">
            <v>0</v>
          </cell>
          <cell r="AB588">
            <v>0</v>
          </cell>
          <cell r="AC588">
            <v>0</v>
          </cell>
          <cell r="AD588">
            <v>39.579099999999997</v>
          </cell>
          <cell r="AE588">
            <v>80.743700000000004</v>
          </cell>
          <cell r="AF588">
            <v>123.81639999999999</v>
          </cell>
          <cell r="AG588">
            <v>168.89410000000001</v>
          </cell>
          <cell r="AH588">
            <v>216.52929999999998</v>
          </cell>
          <cell r="AI588">
            <v>263.77590000000004</v>
          </cell>
          <cell r="AJ588">
            <v>311.80450000000002</v>
          </cell>
          <cell r="AK588">
            <v>341.78809999999999</v>
          </cell>
          <cell r="AL588">
            <v>390.10090000000002</v>
          </cell>
          <cell r="AM588">
            <v>440.80099999999999</v>
          </cell>
          <cell r="AN588">
            <v>487.6223</v>
          </cell>
          <cell r="AO588">
            <v>532.07150000000001</v>
          </cell>
          <cell r="AP588">
            <v>39.579099999999997</v>
          </cell>
          <cell r="AQ588">
            <v>41.164600000000007</v>
          </cell>
          <cell r="AR588">
            <v>43.072699999999983</v>
          </cell>
          <cell r="AS588">
            <v>45.077700000000021</v>
          </cell>
          <cell r="AT588">
            <v>47.635199999999969</v>
          </cell>
          <cell r="AU588">
            <v>47.246600000000058</v>
          </cell>
          <cell r="AV588">
            <v>48.028599999999983</v>
          </cell>
          <cell r="AW588">
            <v>29.983599999999967</v>
          </cell>
          <cell r="AX588">
            <v>48.312800000000038</v>
          </cell>
          <cell r="AY588">
            <v>50.700099999999964</v>
          </cell>
          <cell r="AZ588">
            <v>46.821300000000008</v>
          </cell>
          <cell r="BA588">
            <v>44.449200000000019</v>
          </cell>
          <cell r="BB588">
            <v>40.889200000000002</v>
          </cell>
          <cell r="BC588">
            <v>82.944000000000003</v>
          </cell>
          <cell r="BD588">
            <v>129.78469999999999</v>
          </cell>
          <cell r="BE588">
            <v>170.51740000000001</v>
          </cell>
          <cell r="BF588">
            <v>220.52799999999999</v>
          </cell>
          <cell r="BG588">
            <v>268.409943</v>
          </cell>
          <cell r="BH588">
            <v>316.53373299999998</v>
          </cell>
          <cell r="BI588">
            <v>348.4513</v>
          </cell>
          <cell r="BJ588">
            <v>390.57697999999999</v>
          </cell>
          <cell r="BK588">
            <v>439.03215899999998</v>
          </cell>
          <cell r="BL588">
            <v>485.31796800000001</v>
          </cell>
          <cell r="BM588">
            <v>525.30271498000002</v>
          </cell>
          <cell r="BN588">
            <v>40.889200000000002</v>
          </cell>
          <cell r="BO588">
            <v>42.0548</v>
          </cell>
          <cell r="BP588">
            <v>46.840699999999984</v>
          </cell>
          <cell r="BQ588">
            <v>40.732700000000023</v>
          </cell>
          <cell r="BR588">
            <v>50.010599999999982</v>
          </cell>
          <cell r="BS588">
            <v>47.881943000000007</v>
          </cell>
          <cell r="BT588">
            <v>48.123789999999985</v>
          </cell>
          <cell r="BU588">
            <v>31.91756700000002</v>
          </cell>
          <cell r="BV588">
            <v>42.125679999999988</v>
          </cell>
          <cell r="BW588">
            <v>48.455178999999987</v>
          </cell>
          <cell r="BX588">
            <v>46.285809000000029</v>
          </cell>
          <cell r="BY588">
            <v>39.984746980000011</v>
          </cell>
          <cell r="BZ588">
            <v>40.141199999999998</v>
          </cell>
          <cell r="CA588">
            <v>78.977199999999996</v>
          </cell>
          <cell r="CB588">
            <v>121.572</v>
          </cell>
          <cell r="CC588">
            <v>159.96539999999999</v>
          </cell>
          <cell r="CD588">
            <v>205.4736</v>
          </cell>
          <cell r="CE588">
            <v>249.03861000000001</v>
          </cell>
          <cell r="CF588">
            <v>292.18888500000003</v>
          </cell>
          <cell r="CG588">
            <v>322.00755900000001</v>
          </cell>
          <cell r="CH588">
            <v>364.76663100000002</v>
          </cell>
          <cell r="CI588">
            <v>413.18996900000002</v>
          </cell>
          <cell r="CJ588">
            <v>459.27122100000003</v>
          </cell>
          <cell r="CK588">
            <v>499.58465200000001</v>
          </cell>
          <cell r="CL588">
            <v>40.141199999999998</v>
          </cell>
          <cell r="CM588">
            <v>38.835999999999999</v>
          </cell>
          <cell r="CN588">
            <v>42.594800000000006</v>
          </cell>
          <cell r="CO588">
            <v>38.393399999999986</v>
          </cell>
          <cell r="CP588">
            <v>45.508200000000016</v>
          </cell>
          <cell r="CQ588">
            <v>43.565010000000001</v>
          </cell>
          <cell r="CR588">
            <v>43.150275000000022</v>
          </cell>
          <cell r="CS588">
            <v>29.818673999999987</v>
          </cell>
          <cell r="CT588">
            <v>42.759072000000003</v>
          </cell>
          <cell r="CU588">
            <v>48.423338000000001</v>
          </cell>
          <cell r="CV588">
            <v>46.081252000000006</v>
          </cell>
          <cell r="CW588">
            <v>40.31343099999998</v>
          </cell>
          <cell r="DC588">
            <v>253.52805499999999</v>
          </cell>
          <cell r="DD588">
            <v>295.14600000000002</v>
          </cell>
          <cell r="DE588">
            <v>322.70800800000001</v>
          </cell>
          <cell r="DF588">
            <v>365.99553199999997</v>
          </cell>
          <cell r="DG588">
            <v>412.66477900000001</v>
          </cell>
          <cell r="DH588">
            <v>459.47397100000001</v>
          </cell>
          <cell r="DI588">
            <v>505.21499999999997</v>
          </cell>
          <cell r="DJ588">
            <v>0</v>
          </cell>
          <cell r="DK588">
            <v>0</v>
          </cell>
          <cell r="DL588">
            <v>0</v>
          </cell>
          <cell r="DM588">
            <v>0</v>
          </cell>
          <cell r="DN588">
            <v>0</v>
          </cell>
          <cell r="DO588">
            <v>253.52805499999999</v>
          </cell>
          <cell r="DP588">
            <v>41.61794500000002</v>
          </cell>
          <cell r="DQ588">
            <v>27.562007999999992</v>
          </cell>
          <cell r="DR588">
            <v>43.287523999999962</v>
          </cell>
          <cell r="DS588">
            <v>46.669247000000041</v>
          </cell>
          <cell r="DT588">
            <v>46.809191999999996</v>
          </cell>
          <cell r="DU588">
            <v>45.741028999999969</v>
          </cell>
        </row>
        <row r="589">
          <cell r="A589" t="str">
            <v>CE-AD-L-110</v>
          </cell>
          <cell r="B589" t="str">
            <v>CE</v>
          </cell>
          <cell r="C589" t="str">
            <v>AD-L</v>
          </cell>
          <cell r="D589">
            <v>110</v>
          </cell>
          <cell r="E589" t="str">
            <v>Costi Diretti</v>
          </cell>
          <cell r="F589">
            <v>-32.043993</v>
          </cell>
          <cell r="G589">
            <v>-65.371615569999975</v>
          </cell>
          <cell r="H589">
            <v>-97.040518980000058</v>
          </cell>
          <cell r="I589">
            <v>-129.52114874000011</v>
          </cell>
          <cell r="R589">
            <v>-32.043993</v>
          </cell>
          <cell r="S589">
            <v>-33.327622569999974</v>
          </cell>
          <cell r="T589">
            <v>-31.668903410000084</v>
          </cell>
          <cell r="U589">
            <v>-32.480629760000056</v>
          </cell>
          <cell r="V589">
            <v>129.52114874000011</v>
          </cell>
          <cell r="W589">
            <v>0</v>
          </cell>
          <cell r="X589">
            <v>0</v>
          </cell>
          <cell r="Y589">
            <v>0</v>
          </cell>
          <cell r="Z589">
            <v>0</v>
          </cell>
          <cell r="AA589">
            <v>0</v>
          </cell>
          <cell r="AB589">
            <v>0</v>
          </cell>
          <cell r="AC589">
            <v>0</v>
          </cell>
          <cell r="AD589">
            <v>-31.737800000000004</v>
          </cell>
          <cell r="AE589">
            <v>-64.160300000000007</v>
          </cell>
          <cell r="AF589">
            <v>-98.292899999999989</v>
          </cell>
          <cell r="AG589">
            <v>-133.43040000000002</v>
          </cell>
          <cell r="AH589">
            <v>-170.45609999999996</v>
          </cell>
          <cell r="AI589">
            <v>-207.51</v>
          </cell>
          <cell r="AJ589">
            <v>-244.7604</v>
          </cell>
          <cell r="AK589">
            <v>-269.39959999999996</v>
          </cell>
          <cell r="AL589">
            <v>-306.9588</v>
          </cell>
          <cell r="AM589">
            <v>-345.94590000000005</v>
          </cell>
          <cell r="AN589">
            <v>-382.84280000000001</v>
          </cell>
          <cell r="AO589">
            <v>-417.43080000000003</v>
          </cell>
          <cell r="AP589">
            <v>-31.737800000000004</v>
          </cell>
          <cell r="AQ589">
            <v>-32.422499999999999</v>
          </cell>
          <cell r="AR589">
            <v>-34.132599999999982</v>
          </cell>
          <cell r="AS589">
            <v>-35.137500000000031</v>
          </cell>
          <cell r="AT589">
            <v>-37.025699999999944</v>
          </cell>
          <cell r="AU589">
            <v>-37.053900000000027</v>
          </cell>
          <cell r="AV589">
            <v>-37.250400000000013</v>
          </cell>
          <cell r="AW589">
            <v>-24.63919999999996</v>
          </cell>
          <cell r="AX589">
            <v>-37.559200000000033</v>
          </cell>
          <cell r="AY589">
            <v>-38.987100000000055</v>
          </cell>
          <cell r="AZ589">
            <v>-36.89689999999996</v>
          </cell>
          <cell r="BA589">
            <v>-34.588000000000022</v>
          </cell>
          <cell r="BB589">
            <v>-30.8767</v>
          </cell>
          <cell r="BC589">
            <v>-63.698136999999996</v>
          </cell>
          <cell r="BD589">
            <v>-100.22849999999998</v>
          </cell>
          <cell r="BE589">
            <v>-130.58160000000001</v>
          </cell>
          <cell r="BF589">
            <v>-169.03109999999998</v>
          </cell>
          <cell r="BG589">
            <v>-206.677673</v>
          </cell>
          <cell r="BH589">
            <v>-244.46928500000001</v>
          </cell>
          <cell r="BI589">
            <v>-269.33699999999999</v>
          </cell>
          <cell r="BJ589">
            <v>-304.70125200000001</v>
          </cell>
          <cell r="BK589">
            <v>-343.95295099999998</v>
          </cell>
          <cell r="BL589">
            <v>-379.32370000000003</v>
          </cell>
          <cell r="BM589">
            <v>-413.3678155099999</v>
          </cell>
          <cell r="BN589">
            <v>-30.8767</v>
          </cell>
          <cell r="BO589">
            <v>-32.821436999999996</v>
          </cell>
          <cell r="BP589">
            <v>-36.530362999999987</v>
          </cell>
          <cell r="BQ589">
            <v>-30.353100000000026</v>
          </cell>
          <cell r="BR589">
            <v>-38.449499999999972</v>
          </cell>
          <cell r="BS589">
            <v>-37.646573000000018</v>
          </cell>
          <cell r="BT589">
            <v>-37.791612000000015</v>
          </cell>
          <cell r="BU589">
            <v>-24.867714999999976</v>
          </cell>
          <cell r="BV589">
            <v>-35.364252000000022</v>
          </cell>
          <cell r="BW589">
            <v>-39.251698999999974</v>
          </cell>
          <cell r="BX589">
            <v>-35.370749000000046</v>
          </cell>
          <cell r="BY589">
            <v>-34.04411550999987</v>
          </cell>
          <cell r="BZ589">
            <v>-31.6983</v>
          </cell>
          <cell r="CA589">
            <v>-62.653599999999997</v>
          </cell>
          <cell r="CB589">
            <v>-96.357900000000001</v>
          </cell>
          <cell r="CC589">
            <v>-125.3939</v>
          </cell>
          <cell r="CD589">
            <v>-160.53980000000001</v>
          </cell>
          <cell r="CE589">
            <v>-194.54576399999999</v>
          </cell>
          <cell r="CF589">
            <v>-228.19047800000001</v>
          </cell>
          <cell r="CG589">
            <v>-251.58519899999999</v>
          </cell>
          <cell r="CH589">
            <v>-285.26624500000003</v>
          </cell>
          <cell r="CI589">
            <v>-322.52322600000002</v>
          </cell>
          <cell r="CJ589">
            <v>-358.45993800000002</v>
          </cell>
          <cell r="CK589">
            <v>-391.90297700000002</v>
          </cell>
          <cell r="CL589">
            <v>-31.6983</v>
          </cell>
          <cell r="CM589">
            <v>-30.955299999999998</v>
          </cell>
          <cell r="CN589">
            <v>-33.704300000000003</v>
          </cell>
          <cell r="CO589">
            <v>-29.036000000000001</v>
          </cell>
          <cell r="CP589">
            <v>-35.145900000000012</v>
          </cell>
          <cell r="CQ589">
            <v>-34.005963999999977</v>
          </cell>
          <cell r="CR589">
            <v>-33.644714000000022</v>
          </cell>
          <cell r="CS589">
            <v>-23.394720999999976</v>
          </cell>
          <cell r="CT589">
            <v>-33.681046000000038</v>
          </cell>
          <cell r="CU589">
            <v>-37.256980999999996</v>
          </cell>
          <cell r="CV589">
            <v>-35.936712</v>
          </cell>
          <cell r="CW589">
            <v>-33.443038999999999</v>
          </cell>
          <cell r="DC589">
            <v>-201.37848099999999</v>
          </cell>
          <cell r="DD589">
            <v>-235.16256899999999</v>
          </cell>
          <cell r="DE589">
            <v>-256.61739499999999</v>
          </cell>
          <cell r="DF589">
            <v>-291.10429400000004</v>
          </cell>
          <cell r="DG589">
            <v>-327.96569</v>
          </cell>
          <cell r="DH589">
            <v>-365.08002899999997</v>
          </cell>
          <cell r="DI589">
            <v>-399.48854499999999</v>
          </cell>
          <cell r="DJ589">
            <v>0</v>
          </cell>
          <cell r="DK589">
            <v>0</v>
          </cell>
          <cell r="DL589">
            <v>0</v>
          </cell>
          <cell r="DM589">
            <v>0</v>
          </cell>
          <cell r="DN589">
            <v>0</v>
          </cell>
          <cell r="DO589">
            <v>-201.37848099999999</v>
          </cell>
          <cell r="DP589">
            <v>-33.784087999999997</v>
          </cell>
          <cell r="DQ589">
            <v>-21.454825999999997</v>
          </cell>
          <cell r="DR589">
            <v>-34.486899000000051</v>
          </cell>
          <cell r="DS589">
            <v>-36.861395999999957</v>
          </cell>
          <cell r="DT589">
            <v>-37.114338999999973</v>
          </cell>
          <cell r="DU589">
            <v>-34.40851600000002</v>
          </cell>
        </row>
        <row r="590">
          <cell r="A590" t="str">
            <v>CE-AD-L-120</v>
          </cell>
          <cell r="B590" t="str">
            <v>CE</v>
          </cell>
          <cell r="C590" t="str">
            <v>AD-L</v>
          </cell>
          <cell r="D590">
            <v>120</v>
          </cell>
          <cell r="E590" t="str">
            <v>Margine Diretto</v>
          </cell>
          <cell r="F590">
            <v>7.6495859999999993</v>
          </cell>
          <cell r="G590">
            <v>16.5391100800001</v>
          </cell>
          <cell r="H590">
            <v>27.162049139999951</v>
          </cell>
          <cell r="I590">
            <v>35.070450169999901</v>
          </cell>
          <cell r="J590">
            <v>0</v>
          </cell>
          <cell r="K590">
            <v>0</v>
          </cell>
          <cell r="L590">
            <v>0</v>
          </cell>
          <cell r="M590">
            <v>0</v>
          </cell>
          <cell r="N590">
            <v>0</v>
          </cell>
          <cell r="O590">
            <v>0</v>
          </cell>
          <cell r="P590">
            <v>0</v>
          </cell>
          <cell r="Q590">
            <v>0</v>
          </cell>
          <cell r="R590">
            <v>7.6495859999999993</v>
          </cell>
          <cell r="S590">
            <v>8.8895240800001005</v>
          </cell>
          <cell r="T590">
            <v>10.622939059999851</v>
          </cell>
          <cell r="U590">
            <v>7.9084010299999505</v>
          </cell>
          <cell r="V590">
            <v>-35.070450169999901</v>
          </cell>
          <cell r="W590">
            <v>0</v>
          </cell>
          <cell r="X590">
            <v>0</v>
          </cell>
          <cell r="Y590">
            <v>0</v>
          </cell>
          <cell r="Z590">
            <v>0</v>
          </cell>
          <cell r="AA590">
            <v>0</v>
          </cell>
          <cell r="AB590">
            <v>0</v>
          </cell>
          <cell r="AC590">
            <v>0</v>
          </cell>
          <cell r="AD590">
            <v>7.8412999999999933</v>
          </cell>
          <cell r="AE590">
            <v>16.583399999999997</v>
          </cell>
          <cell r="AF590">
            <v>25.523499999999999</v>
          </cell>
          <cell r="AG590">
            <v>35.463699999999989</v>
          </cell>
          <cell r="AH590">
            <v>46.073200000000014</v>
          </cell>
          <cell r="AI590">
            <v>56.265900000000045</v>
          </cell>
          <cell r="AJ590">
            <v>67.044100000000014</v>
          </cell>
          <cell r="AK590">
            <v>72.388500000000022</v>
          </cell>
          <cell r="AL590">
            <v>83.142100000000028</v>
          </cell>
          <cell r="AM590">
            <v>94.855099999999936</v>
          </cell>
          <cell r="AN590">
            <v>104.77949999999998</v>
          </cell>
          <cell r="AO590">
            <v>114.64069999999998</v>
          </cell>
          <cell r="AP590">
            <v>7.8412999999999933</v>
          </cell>
          <cell r="AQ590">
            <v>8.7421000000000078</v>
          </cell>
          <cell r="AR590">
            <v>8.940100000000001</v>
          </cell>
          <cell r="AS590">
            <v>9.9401999999999902</v>
          </cell>
          <cell r="AT590">
            <v>10.609500000000025</v>
          </cell>
          <cell r="AU590">
            <v>10.192700000000031</v>
          </cell>
          <cell r="AV590">
            <v>10.77819999999997</v>
          </cell>
          <cell r="AW590">
            <v>5.3444000000000074</v>
          </cell>
          <cell r="AX590">
            <v>10.753600000000006</v>
          </cell>
          <cell r="AY590">
            <v>11.712999999999909</v>
          </cell>
          <cell r="AZ590">
            <v>9.9244000000000483</v>
          </cell>
          <cell r="BA590">
            <v>9.8611999999999966</v>
          </cell>
          <cell r="BB590">
            <v>10.012500000000003</v>
          </cell>
          <cell r="BC590">
            <v>19.245863000000007</v>
          </cell>
          <cell r="BD590">
            <v>29.556200000000004</v>
          </cell>
          <cell r="BE590">
            <v>39.9358</v>
          </cell>
          <cell r="BF590">
            <v>51.496900000000011</v>
          </cell>
          <cell r="BG590">
            <v>61.73227</v>
          </cell>
          <cell r="BH590">
            <v>72.06444799999997</v>
          </cell>
          <cell r="BI590">
            <v>79.114300000000014</v>
          </cell>
          <cell r="BJ590">
            <v>85.875727999999981</v>
          </cell>
          <cell r="BK590">
            <v>95.079207999999994</v>
          </cell>
          <cell r="BL590">
            <v>105.99426799999998</v>
          </cell>
          <cell r="BM590">
            <v>111.93489947000012</v>
          </cell>
          <cell r="BN590">
            <v>10.012500000000003</v>
          </cell>
          <cell r="BO590">
            <v>9.2333630000000042</v>
          </cell>
          <cell r="BP590">
            <v>10.310336999999997</v>
          </cell>
          <cell r="BQ590">
            <v>10.379599999999996</v>
          </cell>
          <cell r="BR590">
            <v>11.56110000000001</v>
          </cell>
          <cell r="BS590">
            <v>10.235369999999989</v>
          </cell>
          <cell r="BT590">
            <v>10.332177999999971</v>
          </cell>
          <cell r="BU590">
            <v>7.049852000000044</v>
          </cell>
          <cell r="BV590">
            <v>6.7614279999999667</v>
          </cell>
          <cell r="BW590">
            <v>9.2034800000000132</v>
          </cell>
          <cell r="BX590">
            <v>10.915059999999983</v>
          </cell>
          <cell r="BY590">
            <v>5.9406314700001417</v>
          </cell>
          <cell r="BZ590">
            <v>8.4428999999999981</v>
          </cell>
          <cell r="CA590">
            <v>16.323599999999999</v>
          </cell>
          <cell r="CB590">
            <v>25.214100000000002</v>
          </cell>
          <cell r="CC590">
            <v>34.571499999999986</v>
          </cell>
          <cell r="CD590">
            <v>44.933799999999991</v>
          </cell>
          <cell r="CE590">
            <v>54.492846000000014</v>
          </cell>
          <cell r="CF590">
            <v>63.998407000000014</v>
          </cell>
          <cell r="CG590">
            <v>70.422360000000026</v>
          </cell>
          <cell r="CH590">
            <v>79.500385999999992</v>
          </cell>
          <cell r="CI590">
            <v>90.666742999999997</v>
          </cell>
          <cell r="CJ590">
            <v>100.811283</v>
          </cell>
          <cell r="CK590">
            <v>107.68167499999998</v>
          </cell>
          <cell r="CL590">
            <v>8.4428999999999981</v>
          </cell>
          <cell r="CM590">
            <v>7.8807000000000009</v>
          </cell>
          <cell r="CN590">
            <v>8.890500000000003</v>
          </cell>
          <cell r="CO590">
            <v>9.3573999999999842</v>
          </cell>
          <cell r="CP590">
            <v>10.362300000000005</v>
          </cell>
          <cell r="CQ590">
            <v>9.5590460000000235</v>
          </cell>
          <cell r="CR590">
            <v>9.5055610000000001</v>
          </cell>
          <cell r="CS590">
            <v>6.4239530000000116</v>
          </cell>
          <cell r="CT590">
            <v>9.0780259999999657</v>
          </cell>
          <cell r="CU590">
            <v>11.166357000000005</v>
          </cell>
          <cell r="CV590">
            <v>10.144540000000006</v>
          </cell>
          <cell r="CW590">
            <v>6.8703919999999812</v>
          </cell>
          <cell r="CX590">
            <v>0</v>
          </cell>
          <cell r="CY590">
            <v>0</v>
          </cell>
          <cell r="CZ590">
            <v>0</v>
          </cell>
          <cell r="DA590">
            <v>0</v>
          </cell>
          <cell r="DB590">
            <v>0</v>
          </cell>
          <cell r="DC590">
            <v>52.149574000000001</v>
          </cell>
          <cell r="DD590">
            <v>59.983431000000024</v>
          </cell>
          <cell r="DE590">
            <v>66.090613000000019</v>
          </cell>
          <cell r="DF590">
            <v>74.89123799999993</v>
          </cell>
          <cell r="DG590">
            <v>84.699089000000015</v>
          </cell>
          <cell r="DH590">
            <v>94.393942000000038</v>
          </cell>
          <cell r="DI590">
            <v>105.72645499999999</v>
          </cell>
          <cell r="DJ590">
            <v>0</v>
          </cell>
          <cell r="DK590">
            <v>0</v>
          </cell>
          <cell r="DL590">
            <v>0</v>
          </cell>
          <cell r="DM590">
            <v>0</v>
          </cell>
          <cell r="DN590">
            <v>0</v>
          </cell>
          <cell r="DO590">
            <v>52.149574000000001</v>
          </cell>
          <cell r="DP590">
            <v>7.8338570000000232</v>
          </cell>
          <cell r="DQ590">
            <v>6.1071819999999946</v>
          </cell>
          <cell r="DR590">
            <v>8.8006249999999113</v>
          </cell>
          <cell r="DS590">
            <v>9.8078510000000847</v>
          </cell>
          <cell r="DT590">
            <v>9.6948530000000233</v>
          </cell>
          <cell r="DU590">
            <v>11.332512999999949</v>
          </cell>
        </row>
        <row r="591">
          <cell r="A591" t="str">
            <v>CE-AD-L-130</v>
          </cell>
          <cell r="B591" t="str">
            <v>CE</v>
          </cell>
          <cell r="C591" t="str">
            <v>AD-L</v>
          </cell>
          <cell r="D591">
            <v>130</v>
          </cell>
          <cell r="E591" t="str">
            <v>MD %</v>
          </cell>
          <cell r="F591">
            <v>0.19271595539419611</v>
          </cell>
          <cell r="G591">
            <v>0.20191629299770567</v>
          </cell>
          <cell r="H591">
            <v>0.21869152587696067</v>
          </cell>
          <cell r="I591">
            <v>0.21307557859728127</v>
          </cell>
          <cell r="J591" t="e">
            <v>#DIV/0!</v>
          </cell>
          <cell r="K591" t="e">
            <v>#DIV/0!</v>
          </cell>
          <cell r="L591" t="e">
            <v>#DIV/0!</v>
          </cell>
          <cell r="M591" t="e">
            <v>#DIV/0!</v>
          </cell>
          <cell r="N591" t="e">
            <v>#DIV/0!</v>
          </cell>
          <cell r="O591" t="e">
            <v>#DIV/0!</v>
          </cell>
          <cell r="P591" t="e">
            <v>#DIV/0!</v>
          </cell>
          <cell r="Q591" t="e">
            <v>#DIV/0!</v>
          </cell>
          <cell r="R591">
            <v>0.19271595539419611</v>
          </cell>
          <cell r="S591">
            <v>0.21056667220308423</v>
          </cell>
          <cell r="T591">
            <v>0.25118175136340581</v>
          </cell>
          <cell r="U591">
            <v>0.1958056649370751</v>
          </cell>
          <cell r="V591">
            <v>0.21307557859728127</v>
          </cell>
          <cell r="W591" t="e">
            <v>#DIV/0!</v>
          </cell>
          <cell r="X591" t="e">
            <v>#DIV/0!</v>
          </cell>
          <cell r="Y591" t="e">
            <v>#DIV/0!</v>
          </cell>
          <cell r="Z591" t="e">
            <v>#DIV/0!</v>
          </cell>
          <cell r="AA591" t="e">
            <v>#DIV/0!</v>
          </cell>
          <cell r="AB591" t="e">
            <v>#DIV/0!</v>
          </cell>
          <cell r="AC591" t="e">
            <v>#DIV/0!</v>
          </cell>
          <cell r="AD591">
            <v>0.1981171881119074</v>
          </cell>
          <cell r="AE591">
            <v>0.20538320636780327</v>
          </cell>
          <cell r="AF591">
            <v>0.20613989746107947</v>
          </cell>
          <cell r="AG591">
            <v>0.20997595534716718</v>
          </cell>
          <cell r="AH591">
            <v>0.21278044126129822</v>
          </cell>
          <cell r="AI591">
            <v>0.21330947975156198</v>
          </cell>
          <cell r="AJ591">
            <v>0.21501966777259471</v>
          </cell>
          <cell r="AK591">
            <v>0.21179350597636379</v>
          </cell>
          <cell r="AL591">
            <v>0.21312973130797705</v>
          </cell>
          <cell r="AM591">
            <v>0.21518803269502551</v>
          </cell>
          <cell r="AN591">
            <v>0.21487840076222925</v>
          </cell>
          <cell r="AO591">
            <v>0.21546107994884142</v>
          </cell>
          <cell r="AP591">
            <v>0.1981171881119074</v>
          </cell>
          <cell r="AQ591">
            <v>0.2123693659114872</v>
          </cell>
          <cell r="AR591">
            <v>0.20755838384870243</v>
          </cell>
          <cell r="AS591">
            <v>0.22051258160908799</v>
          </cell>
          <cell r="AT591">
            <v>0.22272395203547024</v>
          </cell>
          <cell r="AU591">
            <v>0.21573404223796036</v>
          </cell>
          <cell r="AV591">
            <v>0.2244121211111707</v>
          </cell>
          <cell r="AW591">
            <v>0.17824410677837263</v>
          </cell>
          <cell r="AX591">
            <v>0.22258283519067404</v>
          </cell>
          <cell r="AY591">
            <v>0.23102518535466235</v>
          </cell>
          <cell r="AZ591">
            <v>0.2119633585568971</v>
          </cell>
          <cell r="BA591">
            <v>0.22185326170099781</v>
          </cell>
          <cell r="BB591">
            <v>0.24486906077888543</v>
          </cell>
          <cell r="BC591">
            <v>0.2320344208140433</v>
          </cell>
          <cell r="BD591">
            <v>0.22773254474525895</v>
          </cell>
          <cell r="BE591">
            <v>0.23420366484593361</v>
          </cell>
          <cell r="BF591">
            <v>0.23351637887252419</v>
          </cell>
          <cell r="BG591">
            <v>0.22999248578507392</v>
          </cell>
          <cell r="BH591">
            <v>0.2276675137180402</v>
          </cell>
          <cell r="BI591">
            <v>0.22704550104993154</v>
          </cell>
          <cell r="BJ591">
            <v>0.21986889242678864</v>
          </cell>
          <cell r="BK591">
            <v>0.21656547487675043</v>
          </cell>
          <cell r="BL591">
            <v>0.21840169742077215</v>
          </cell>
          <cell r="BM591">
            <v>0.21308646667524236</v>
          </cell>
          <cell r="BN591">
            <v>0.24486906077888543</v>
          </cell>
          <cell r="BO591">
            <v>0.21955550852696967</v>
          </cell>
          <cell r="BP591">
            <v>0.22011492142517086</v>
          </cell>
          <cell r="BQ591">
            <v>0.25482229265430456</v>
          </cell>
          <cell r="BR591">
            <v>0.23117299132583921</v>
          </cell>
          <cell r="BS591">
            <v>0.2137626286385243</v>
          </cell>
          <cell r="BT591">
            <v>0.21470000596378577</v>
          </cell>
          <cell r="BU591">
            <v>0.22087686069555487</v>
          </cell>
          <cell r="BV591">
            <v>0.16050608559909224</v>
          </cell>
          <cell r="BW591">
            <v>0.1899380043565625</v>
          </cell>
          <cell r="BX591">
            <v>0.23581871497590062</v>
          </cell>
          <cell r="BY591">
            <v>0.14857244121043428</v>
          </cell>
          <cell r="BZ591">
            <v>0.2103300349765328</v>
          </cell>
          <cell r="CA591">
            <v>0.20668749968345293</v>
          </cell>
          <cell r="CB591">
            <v>0.20740055275885896</v>
          </cell>
          <cell r="CC591">
            <v>0.2161186106495529</v>
          </cell>
          <cell r="CD591">
            <v>0.21868405478854699</v>
          </cell>
          <cell r="CE591">
            <v>0.21881284191234449</v>
          </cell>
          <cell r="CF591">
            <v>0.21903094294637529</v>
          </cell>
          <cell r="CG591">
            <v>0.21869784740053269</v>
          </cell>
          <cell r="CH591">
            <v>0.21794862589829384</v>
          </cell>
          <cell r="CI591">
            <v>0.21943113289858204</v>
          </cell>
          <cell r="CJ591">
            <v>0.21950272168261986</v>
          </cell>
          <cell r="CK591">
            <v>0.21554240020968454</v>
          </cell>
          <cell r="CL591">
            <v>0.2103300349765328</v>
          </cell>
          <cell r="CM591">
            <v>0.20292254609125557</v>
          </cell>
          <cell r="CN591">
            <v>0.20872266098209175</v>
          </cell>
          <cell r="CO591">
            <v>0.24372418176040642</v>
          </cell>
          <cell r="CP591">
            <v>0.2277018207707622</v>
          </cell>
          <cell r="CQ591">
            <v>0.21942026410644744</v>
          </cell>
          <cell r="CR591">
            <v>0.22028969687910438</v>
          </cell>
          <cell r="CS591">
            <v>0.21543389219788964</v>
          </cell>
          <cell r="CT591">
            <v>0.21230643172050051</v>
          </cell>
          <cell r="CU591">
            <v>0.23059866298353915</v>
          </cell>
          <cell r="CV591">
            <v>0.22014462627881737</v>
          </cell>
          <cell r="CW591">
            <v>0.17042439280347993</v>
          </cell>
          <cell r="CX591" t="e">
            <v>#DIV/0!</v>
          </cell>
          <cell r="CY591" t="e">
            <v>#DIV/0!</v>
          </cell>
          <cell r="CZ591" t="e">
            <v>#DIV/0!</v>
          </cell>
          <cell r="DA591" t="e">
            <v>#DIV/0!</v>
          </cell>
          <cell r="DB591" t="e">
            <v>#DIV/0!</v>
          </cell>
          <cell r="DC591">
            <v>0.20569547618704367</v>
          </cell>
          <cell r="DD591">
            <v>0.20323308125470113</v>
          </cell>
          <cell r="DE591">
            <v>0.20480004016510187</v>
          </cell>
          <cell r="DF591">
            <v>0.20462336682295876</v>
          </cell>
          <cell r="DG591">
            <v>0.20524913515820067</v>
          </cell>
          <cell r="DH591">
            <v>0.20543914989256276</v>
          </cell>
          <cell r="DI591">
            <v>0.20927022158882849</v>
          </cell>
          <cell r="DJ591" t="e">
            <v>#DIV/0!</v>
          </cell>
          <cell r="DK591" t="e">
            <v>#DIV/0!</v>
          </cell>
          <cell r="DL591" t="e">
            <v>#DIV/0!</v>
          </cell>
          <cell r="DM591" t="e">
            <v>#DIV/0!</v>
          </cell>
          <cell r="DN591" t="e">
            <v>#DIV/0!</v>
          </cell>
          <cell r="DO591">
            <v>0.20569547618704367</v>
          </cell>
          <cell r="DP591">
            <v>0.18823267222829046</v>
          </cell>
          <cell r="DQ591">
            <v>0.22157971944569482</v>
          </cell>
          <cell r="DR591">
            <v>0.2033062690303081</v>
          </cell>
          <cell r="DS591">
            <v>0.21015661555456586</v>
          </cell>
          <cell r="DT591">
            <v>0.20711429925985528</v>
          </cell>
          <cell r="DU591">
            <v>0.24775378358890782</v>
          </cell>
        </row>
        <row r="592">
          <cell r="A592" t="str">
            <v>CE-AD-L-140</v>
          </cell>
          <cell r="B592" t="str">
            <v>CE</v>
          </cell>
          <cell r="C592" t="str">
            <v>AD-L</v>
          </cell>
          <cell r="D592">
            <v>140</v>
          </cell>
          <cell r="E592" t="str">
            <v>Fondi rettificativi dell'attivo</v>
          </cell>
          <cell r="F592">
            <v>0</v>
          </cell>
          <cell r="G592">
            <v>0</v>
          </cell>
          <cell r="H592">
            <v>0</v>
          </cell>
          <cell r="I592">
            <v>0</v>
          </cell>
          <cell r="R592">
            <v>0</v>
          </cell>
          <cell r="S592">
            <v>0</v>
          </cell>
          <cell r="T592">
            <v>0</v>
          </cell>
          <cell r="U592">
            <v>0</v>
          </cell>
          <cell r="V592">
            <v>0</v>
          </cell>
          <cell r="W592">
            <v>0</v>
          </cell>
          <cell r="X592">
            <v>0</v>
          </cell>
          <cell r="Y592">
            <v>0</v>
          </cell>
          <cell r="Z592">
            <v>0</v>
          </cell>
          <cell r="AA592">
            <v>0</v>
          </cell>
          <cell r="AB592">
            <v>0</v>
          </cell>
          <cell r="AC592">
            <v>0</v>
          </cell>
          <cell r="AD592">
            <v>0</v>
          </cell>
          <cell r="AE592">
            <v>0</v>
          </cell>
          <cell r="AF592">
            <v>0</v>
          </cell>
          <cell r="AG592">
            <v>0</v>
          </cell>
          <cell r="AH592">
            <v>0</v>
          </cell>
          <cell r="AI592">
            <v>0</v>
          </cell>
          <cell r="AJ592">
            <v>0</v>
          </cell>
          <cell r="AK592">
            <v>0</v>
          </cell>
          <cell r="AL592">
            <v>0</v>
          </cell>
          <cell r="AM592">
            <v>0</v>
          </cell>
          <cell r="AN592">
            <v>0</v>
          </cell>
          <cell r="AO592">
            <v>0</v>
          </cell>
          <cell r="AP592">
            <v>0</v>
          </cell>
          <cell r="AQ592">
            <v>0</v>
          </cell>
          <cell r="AR592">
            <v>0</v>
          </cell>
          <cell r="AS592">
            <v>0</v>
          </cell>
          <cell r="AT592">
            <v>0</v>
          </cell>
          <cell r="AU592">
            <v>0</v>
          </cell>
          <cell r="AV592">
            <v>0</v>
          </cell>
          <cell r="AW592">
            <v>0</v>
          </cell>
          <cell r="AX592">
            <v>0</v>
          </cell>
          <cell r="AY592">
            <v>0</v>
          </cell>
          <cell r="AZ592">
            <v>0</v>
          </cell>
          <cell r="BA592">
            <v>0</v>
          </cell>
          <cell r="BB592">
            <v>0</v>
          </cell>
          <cell r="BC592">
            <v>0</v>
          </cell>
          <cell r="BD592">
            <v>0</v>
          </cell>
          <cell r="BE592">
            <v>0</v>
          </cell>
          <cell r="BF592">
            <v>0</v>
          </cell>
          <cell r="BG592">
            <v>0</v>
          </cell>
          <cell r="BH592">
            <v>0</v>
          </cell>
          <cell r="BI592">
            <v>0</v>
          </cell>
          <cell r="BJ592">
            <v>0</v>
          </cell>
          <cell r="BK592">
            <v>0</v>
          </cell>
          <cell r="BM592">
            <v>0</v>
          </cell>
          <cell r="BN592">
            <v>0</v>
          </cell>
          <cell r="BO592">
            <v>0</v>
          </cell>
          <cell r="BP592">
            <v>0</v>
          </cell>
          <cell r="BQ592">
            <v>0</v>
          </cell>
          <cell r="BR592">
            <v>0</v>
          </cell>
          <cell r="BS592">
            <v>0</v>
          </cell>
          <cell r="BT592">
            <v>0</v>
          </cell>
          <cell r="BU592">
            <v>0</v>
          </cell>
          <cell r="BV592">
            <v>0</v>
          </cell>
          <cell r="BW592">
            <v>0</v>
          </cell>
          <cell r="BX592">
            <v>0</v>
          </cell>
          <cell r="BY592">
            <v>0</v>
          </cell>
          <cell r="BZ592">
            <v>0</v>
          </cell>
          <cell r="CA592">
            <v>0</v>
          </cell>
          <cell r="CB592">
            <v>0</v>
          </cell>
          <cell r="CC592">
            <v>0</v>
          </cell>
          <cell r="CD592">
            <v>0</v>
          </cell>
          <cell r="CE592">
            <v>0</v>
          </cell>
          <cell r="CF592">
            <v>0</v>
          </cell>
          <cell r="CG592">
            <v>0</v>
          </cell>
          <cell r="CH592">
            <v>0</v>
          </cell>
          <cell r="CI592">
            <v>0</v>
          </cell>
          <cell r="CJ592">
            <v>0</v>
          </cell>
          <cell r="CK592">
            <v>0</v>
          </cell>
          <cell r="CL592">
            <v>0</v>
          </cell>
          <cell r="CM592">
            <v>0</v>
          </cell>
          <cell r="CN592">
            <v>0</v>
          </cell>
          <cell r="CO592">
            <v>0</v>
          </cell>
          <cell r="CP592">
            <v>0</v>
          </cell>
          <cell r="CQ592">
            <v>0</v>
          </cell>
          <cell r="CR592">
            <v>0</v>
          </cell>
          <cell r="CS592">
            <v>0</v>
          </cell>
          <cell r="CT592">
            <v>0</v>
          </cell>
          <cell r="CU592">
            <v>0</v>
          </cell>
          <cell r="CV592">
            <v>0</v>
          </cell>
          <cell r="CW592">
            <v>0</v>
          </cell>
          <cell r="DC592">
            <v>0</v>
          </cell>
          <cell r="DD592">
            <v>0</v>
          </cell>
          <cell r="DE592">
            <v>0</v>
          </cell>
          <cell r="DF592">
            <v>0</v>
          </cell>
          <cell r="DG592">
            <v>0</v>
          </cell>
          <cell r="DH592">
            <v>0</v>
          </cell>
          <cell r="DI592">
            <v>0</v>
          </cell>
          <cell r="DJ592">
            <v>0</v>
          </cell>
          <cell r="DK592">
            <v>0</v>
          </cell>
          <cell r="DL592">
            <v>0</v>
          </cell>
          <cell r="DM592">
            <v>0</v>
          </cell>
          <cell r="DN592">
            <v>0</v>
          </cell>
          <cell r="DO592">
            <v>0</v>
          </cell>
          <cell r="DP592">
            <v>0</v>
          </cell>
          <cell r="DQ592">
            <v>0</v>
          </cell>
          <cell r="DR592">
            <v>0</v>
          </cell>
          <cell r="DS592">
            <v>0</v>
          </cell>
          <cell r="DT592">
            <v>0</v>
          </cell>
          <cell r="DU592">
            <v>0</v>
          </cell>
        </row>
        <row r="593">
          <cell r="A593" t="str">
            <v>CE-AD-L-150</v>
          </cell>
          <cell r="B593" t="str">
            <v>CE</v>
          </cell>
          <cell r="C593" t="str">
            <v>AD-L</v>
          </cell>
          <cell r="D593">
            <v>150</v>
          </cell>
          <cell r="E593" t="str">
            <v>Altri Fondi</v>
          </cell>
          <cell r="F593">
            <v>0.30331200000000003</v>
          </cell>
          <cell r="G593">
            <v>0.13874829000000005</v>
          </cell>
          <cell r="H593">
            <v>-2.3624966000000009</v>
          </cell>
          <cell r="I593">
            <v>-1.2196768399999995</v>
          </cell>
          <cell r="R593">
            <v>0.30331200000000003</v>
          </cell>
          <cell r="S593">
            <v>-0.16456370999999997</v>
          </cell>
          <cell r="T593">
            <v>-2.5012448900000011</v>
          </cell>
          <cell r="U593">
            <v>1.1428197600000014</v>
          </cell>
          <cell r="V593">
            <v>1.2196768399999995</v>
          </cell>
          <cell r="W593">
            <v>0</v>
          </cell>
          <cell r="X593">
            <v>0</v>
          </cell>
          <cell r="Y593">
            <v>0</v>
          </cell>
          <cell r="Z593">
            <v>0</v>
          </cell>
          <cell r="AA593">
            <v>0</v>
          </cell>
          <cell r="AB593">
            <v>0</v>
          </cell>
          <cell r="AC593">
            <v>0</v>
          </cell>
          <cell r="AD593">
            <v>0.11370000000000001</v>
          </cell>
          <cell r="AE593">
            <v>0.15969999999999998</v>
          </cell>
          <cell r="AF593">
            <v>0.15969999999999998</v>
          </cell>
          <cell r="AG593">
            <v>0.15969999999999998</v>
          </cell>
          <cell r="AH593">
            <v>0.15969999999999998</v>
          </cell>
          <cell r="AI593">
            <v>0.33110000000000001</v>
          </cell>
          <cell r="AJ593">
            <v>0.33110000000000001</v>
          </cell>
          <cell r="AK593">
            <v>0.33110000000000001</v>
          </cell>
          <cell r="AL593">
            <v>0.33110000000000001</v>
          </cell>
          <cell r="AM593">
            <v>0.33110000000000001</v>
          </cell>
          <cell r="AN593">
            <v>0.33110000000000001</v>
          </cell>
          <cell r="AO593">
            <v>0.57320000000000004</v>
          </cell>
          <cell r="AP593">
            <v>0.11370000000000001</v>
          </cell>
          <cell r="AQ593">
            <v>4.5999999999999971E-2</v>
          </cell>
          <cell r="AR593">
            <v>0</v>
          </cell>
          <cell r="AS593">
            <v>0</v>
          </cell>
          <cell r="AT593">
            <v>0</v>
          </cell>
          <cell r="AU593">
            <v>0.17140000000000002</v>
          </cell>
          <cell r="AV593">
            <v>0</v>
          </cell>
          <cell r="AW593">
            <v>0</v>
          </cell>
          <cell r="AX593">
            <v>0</v>
          </cell>
          <cell r="AY593">
            <v>0</v>
          </cell>
          <cell r="AZ593">
            <v>0</v>
          </cell>
          <cell r="BA593">
            <v>0.24210000000000004</v>
          </cell>
          <cell r="BB593">
            <v>-1.0746</v>
          </cell>
          <cell r="BC593">
            <v>-1.304</v>
          </cell>
          <cell r="BD593">
            <v>-1.4427000000000001</v>
          </cell>
          <cell r="BE593">
            <v>-2.7233999999999998</v>
          </cell>
          <cell r="BF593">
            <v>-2.9500999999999999</v>
          </cell>
          <cell r="BG593">
            <v>-3.056184</v>
          </cell>
          <cell r="BH593">
            <v>-2.808691</v>
          </cell>
          <cell r="BI593">
            <v>-3.4512</v>
          </cell>
          <cell r="BJ593">
            <v>-1.568948</v>
          </cell>
          <cell r="BK593">
            <v>-1.163038</v>
          </cell>
          <cell r="BL593">
            <v>-2.162058</v>
          </cell>
          <cell r="BM593">
            <v>-9.0055549999997028E-2</v>
          </cell>
          <cell r="BN593">
            <v>-1.0746</v>
          </cell>
          <cell r="BO593">
            <v>-0.22940000000000005</v>
          </cell>
          <cell r="BP593">
            <v>-0.13870000000000005</v>
          </cell>
          <cell r="BQ593">
            <v>-1.2806999999999997</v>
          </cell>
          <cell r="BR593">
            <v>-0.22670000000000012</v>
          </cell>
          <cell r="BS593">
            <v>-0.10608400000000007</v>
          </cell>
          <cell r="BT593">
            <v>0.24749299999999996</v>
          </cell>
          <cell r="BU593">
            <v>-0.642509</v>
          </cell>
          <cell r="BV593">
            <v>1.882252</v>
          </cell>
          <cell r="BW593">
            <v>0.40590999999999999</v>
          </cell>
          <cell r="BX593">
            <v>-0.99902000000000002</v>
          </cell>
          <cell r="BY593">
            <v>2.0720024500000029</v>
          </cell>
          <cell r="BZ593">
            <v>-1.0999999999999999E-2</v>
          </cell>
          <cell r="CA593">
            <v>-1.0999999999999999E-2</v>
          </cell>
          <cell r="CB593">
            <v>-1.0999999999999999E-2</v>
          </cell>
          <cell r="CC593">
            <v>-1.0999999999999999E-2</v>
          </cell>
          <cell r="CD593">
            <v>-1.0999999999999999E-2</v>
          </cell>
          <cell r="CE593">
            <v>1.4E-2</v>
          </cell>
          <cell r="CF593">
            <v>1.4E-2</v>
          </cell>
          <cell r="CG593">
            <v>1.4E-2</v>
          </cell>
          <cell r="CH593">
            <v>1.4E-2</v>
          </cell>
          <cell r="CI593">
            <v>1.4E-2</v>
          </cell>
          <cell r="CJ593">
            <v>1.4E-2</v>
          </cell>
          <cell r="CK593">
            <v>2.5000000000000001E-2</v>
          </cell>
          <cell r="CL593">
            <v>-1.0999999999999999E-2</v>
          </cell>
          <cell r="CM593">
            <v>0</v>
          </cell>
          <cell r="CN593">
            <v>0</v>
          </cell>
          <cell r="CO593">
            <v>0</v>
          </cell>
          <cell r="CP593">
            <v>0</v>
          </cell>
          <cell r="CQ593">
            <v>2.5000000000000001E-2</v>
          </cell>
          <cell r="CR593">
            <v>0</v>
          </cell>
          <cell r="CS593">
            <v>0</v>
          </cell>
          <cell r="CT593">
            <v>0</v>
          </cell>
          <cell r="CU593">
            <v>0</v>
          </cell>
          <cell r="CV593">
            <v>0</v>
          </cell>
          <cell r="CW593">
            <v>1.1000000000000001E-2</v>
          </cell>
          <cell r="DC593">
            <v>0.4028119</v>
          </cell>
          <cell r="DD593">
            <v>1.2085000000000006</v>
          </cell>
          <cell r="DE593">
            <v>0.71394900000000061</v>
          </cell>
          <cell r="DF593">
            <v>0.73467900000000064</v>
          </cell>
          <cell r="DG593">
            <v>0.75370100000000062</v>
          </cell>
          <cell r="DH593">
            <v>0.61151200000000061</v>
          </cell>
          <cell r="DI593">
            <v>-1.5335999999999994</v>
          </cell>
          <cell r="DJ593">
            <v>0</v>
          </cell>
          <cell r="DK593">
            <v>0</v>
          </cell>
          <cell r="DL593">
            <v>0</v>
          </cell>
          <cell r="DM593">
            <v>0</v>
          </cell>
          <cell r="DN593">
            <v>0</v>
          </cell>
          <cell r="DO593">
            <v>0.4028119</v>
          </cell>
          <cell r="DP593">
            <v>0.80568810000000057</v>
          </cell>
          <cell r="DQ593">
            <v>-0.49455099999999996</v>
          </cell>
          <cell r="DR593">
            <v>2.0730000000000026E-2</v>
          </cell>
          <cell r="DS593">
            <v>1.9021999999999983E-2</v>
          </cell>
          <cell r="DT593">
            <v>-0.14218900000000001</v>
          </cell>
          <cell r="DU593">
            <v>-2.1451120000000001</v>
          </cell>
        </row>
        <row r="594">
          <cell r="A594" t="str">
            <v>CE-AD-L-160</v>
          </cell>
          <cell r="B594" t="str">
            <v>CE</v>
          </cell>
          <cell r="C594" t="str">
            <v>AD-L</v>
          </cell>
          <cell r="D594">
            <v>160</v>
          </cell>
          <cell r="E594" t="str">
            <v>(Acc)/Utilizzo Fondo Rischi</v>
          </cell>
          <cell r="F594">
            <v>0.30331200000000003</v>
          </cell>
          <cell r="G594">
            <v>0.13874829000000005</v>
          </cell>
          <cell r="H594">
            <v>-2.3624966000000009</v>
          </cell>
          <cell r="I594">
            <v>-1.2196768399999995</v>
          </cell>
          <cell r="J594">
            <v>0</v>
          </cell>
          <cell r="K594">
            <v>0</v>
          </cell>
          <cell r="L594">
            <v>0</v>
          </cell>
          <cell r="M594">
            <v>0</v>
          </cell>
          <cell r="N594">
            <v>0</v>
          </cell>
          <cell r="O594">
            <v>0</v>
          </cell>
          <cell r="P594">
            <v>0</v>
          </cell>
          <cell r="Q594">
            <v>0</v>
          </cell>
          <cell r="R594">
            <v>0.30331200000000003</v>
          </cell>
          <cell r="S594">
            <v>-0.16456370999999997</v>
          </cell>
          <cell r="T594">
            <v>-2.5012448900000011</v>
          </cell>
          <cell r="U594">
            <v>1.1428197600000014</v>
          </cell>
          <cell r="V594">
            <v>1.2196768399999995</v>
          </cell>
          <cell r="W594">
            <v>0</v>
          </cell>
          <cell r="X594">
            <v>0</v>
          </cell>
          <cell r="Y594">
            <v>0</v>
          </cell>
          <cell r="Z594">
            <v>0</v>
          </cell>
          <cell r="AA594">
            <v>0</v>
          </cell>
          <cell r="AB594">
            <v>0</v>
          </cell>
          <cell r="AC594">
            <v>0</v>
          </cell>
          <cell r="AD594">
            <v>0.11370000000000001</v>
          </cell>
          <cell r="AE594">
            <v>0.15969999999999998</v>
          </cell>
          <cell r="AF594">
            <v>0.15969999999999998</v>
          </cell>
          <cell r="AG594">
            <v>0.15969999999999998</v>
          </cell>
          <cell r="AH594">
            <v>0.15969999999999998</v>
          </cell>
          <cell r="AI594">
            <v>0.33110000000000001</v>
          </cell>
          <cell r="AJ594">
            <v>0.33110000000000001</v>
          </cell>
          <cell r="AK594">
            <v>0.33110000000000001</v>
          </cell>
          <cell r="AL594">
            <v>0.33110000000000001</v>
          </cell>
          <cell r="AM594">
            <v>0.33110000000000001</v>
          </cell>
          <cell r="AN594">
            <v>0.33110000000000001</v>
          </cell>
          <cell r="AO594">
            <v>0.57320000000000004</v>
          </cell>
          <cell r="AP594">
            <v>0.11370000000000001</v>
          </cell>
          <cell r="AQ594">
            <v>4.5999999999999971E-2</v>
          </cell>
          <cell r="AR594">
            <v>0</v>
          </cell>
          <cell r="AS594">
            <v>0</v>
          </cell>
          <cell r="AT594">
            <v>0</v>
          </cell>
          <cell r="AU594">
            <v>0.17140000000000002</v>
          </cell>
          <cell r="AV594">
            <v>0</v>
          </cell>
          <cell r="AW594">
            <v>0</v>
          </cell>
          <cell r="AX594">
            <v>0</v>
          </cell>
          <cell r="AY594">
            <v>0</v>
          </cell>
          <cell r="AZ594">
            <v>0</v>
          </cell>
          <cell r="BA594">
            <v>0.24210000000000004</v>
          </cell>
          <cell r="BB594">
            <v>-1.0746</v>
          </cell>
          <cell r="BC594">
            <v>-1.304</v>
          </cell>
          <cell r="BD594">
            <v>-1.4427000000000001</v>
          </cell>
          <cell r="BE594">
            <v>-2.7233999999999998</v>
          </cell>
          <cell r="BF594">
            <v>-2.9500999999999999</v>
          </cell>
          <cell r="BG594">
            <v>-3.056184</v>
          </cell>
          <cell r="BH594">
            <v>-2.808691</v>
          </cell>
          <cell r="BI594">
            <v>-3.4512</v>
          </cell>
          <cell r="BJ594">
            <v>-1.568948</v>
          </cell>
          <cell r="BK594">
            <v>-1.163038</v>
          </cell>
          <cell r="BL594">
            <v>-2.162058</v>
          </cell>
          <cell r="BM594">
            <v>-9.0055549999997028E-2</v>
          </cell>
          <cell r="BN594">
            <v>-1.0746</v>
          </cell>
          <cell r="BO594">
            <v>-0.22940000000000005</v>
          </cell>
          <cell r="BP594">
            <v>-0.13870000000000005</v>
          </cell>
          <cell r="BQ594">
            <v>-1.2806999999999997</v>
          </cell>
          <cell r="BR594">
            <v>-0.22670000000000012</v>
          </cell>
          <cell r="BS594">
            <v>-0.10608400000000007</v>
          </cell>
          <cell r="BT594">
            <v>0.24749299999999996</v>
          </cell>
          <cell r="BU594">
            <v>-0.642509</v>
          </cell>
          <cell r="BV594">
            <v>1.882252</v>
          </cell>
          <cell r="BW594">
            <v>0.40590999999999999</v>
          </cell>
          <cell r="BX594">
            <v>-0.99902000000000002</v>
          </cell>
          <cell r="BY594">
            <v>2.0720024500000029</v>
          </cell>
          <cell r="BZ594">
            <v>-1.0999999999999999E-2</v>
          </cell>
          <cell r="CA594">
            <v>-1.0999999999999999E-2</v>
          </cell>
          <cell r="CB594">
            <v>-1.0999999999999999E-2</v>
          </cell>
          <cell r="CC594">
            <v>-1.0999999999999999E-2</v>
          </cell>
          <cell r="CD594">
            <v>-1.0999999999999999E-2</v>
          </cell>
          <cell r="CE594">
            <v>1.4E-2</v>
          </cell>
          <cell r="CF594">
            <v>1.4E-2</v>
          </cell>
          <cell r="CG594">
            <v>1.4E-2</v>
          </cell>
          <cell r="CH594">
            <v>1.4E-2</v>
          </cell>
          <cell r="CI594">
            <v>1.4E-2</v>
          </cell>
          <cell r="CJ594">
            <v>1.4E-2</v>
          </cell>
          <cell r="CK594">
            <v>2.5000000000000001E-2</v>
          </cell>
          <cell r="CL594">
            <v>-1.0999999999999999E-2</v>
          </cell>
          <cell r="CM594">
            <v>0</v>
          </cell>
          <cell r="CN594">
            <v>0</v>
          </cell>
          <cell r="CO594">
            <v>0</v>
          </cell>
          <cell r="CP594">
            <v>0</v>
          </cell>
          <cell r="CQ594">
            <v>2.5000000000000001E-2</v>
          </cell>
          <cell r="CR594">
            <v>0</v>
          </cell>
          <cell r="CS594">
            <v>0</v>
          </cell>
          <cell r="CT594">
            <v>0</v>
          </cell>
          <cell r="CU594">
            <v>0</v>
          </cell>
          <cell r="CV594">
            <v>0</v>
          </cell>
          <cell r="CW594">
            <v>1.1000000000000001E-2</v>
          </cell>
          <cell r="CX594">
            <v>0</v>
          </cell>
          <cell r="CY594">
            <v>0</v>
          </cell>
          <cell r="CZ594">
            <v>0</v>
          </cell>
          <cell r="DA594">
            <v>0</v>
          </cell>
          <cell r="DB594">
            <v>0</v>
          </cell>
          <cell r="DC594">
            <v>0.4028119</v>
          </cell>
          <cell r="DD594">
            <v>1.2085000000000006</v>
          </cell>
          <cell r="DE594">
            <v>0.71394900000000061</v>
          </cell>
          <cell r="DF594">
            <v>0.73467900000000064</v>
          </cell>
          <cell r="DG594">
            <v>0.75370100000000062</v>
          </cell>
          <cell r="DH594">
            <v>0.61151200000000061</v>
          </cell>
          <cell r="DI594">
            <v>-1.5335999999999994</v>
          </cell>
          <cell r="DJ594">
            <v>0</v>
          </cell>
          <cell r="DK594">
            <v>0</v>
          </cell>
          <cell r="DL594">
            <v>0</v>
          </cell>
          <cell r="DM594">
            <v>0</v>
          </cell>
          <cell r="DN594">
            <v>0</v>
          </cell>
          <cell r="DO594">
            <v>0.4028119</v>
          </cell>
          <cell r="DP594">
            <v>0.80568810000000057</v>
          </cell>
          <cell r="DQ594">
            <v>-0.49455099999999996</v>
          </cell>
          <cell r="DR594">
            <v>2.0730000000000026E-2</v>
          </cell>
          <cell r="DS594">
            <v>1.9021999999999983E-2</v>
          </cell>
          <cell r="DT594">
            <v>-0.14218900000000001</v>
          </cell>
          <cell r="DU594">
            <v>-2.1451120000000001</v>
          </cell>
        </row>
        <row r="595">
          <cell r="A595" t="str">
            <v>CE-AD-L-170</v>
          </cell>
          <cell r="B595" t="str">
            <v>CE</v>
          </cell>
          <cell r="C595" t="str">
            <v>AD-L</v>
          </cell>
          <cell r="D595">
            <v>170</v>
          </cell>
          <cell r="E595" t="str">
            <v>Margine Diretto 2</v>
          </cell>
          <cell r="F595">
            <v>7.9528979999999994</v>
          </cell>
          <cell r="G595">
            <v>16.677858370000099</v>
          </cell>
          <cell r="H595">
            <v>24.799552539999951</v>
          </cell>
          <cell r="I595">
            <v>33.850773329999903</v>
          </cell>
          <cell r="J595">
            <v>0</v>
          </cell>
          <cell r="K595">
            <v>0</v>
          </cell>
          <cell r="L595">
            <v>0</v>
          </cell>
          <cell r="M595">
            <v>0</v>
          </cell>
          <cell r="N595">
            <v>0</v>
          </cell>
          <cell r="O595">
            <v>0</v>
          </cell>
          <cell r="P595">
            <v>0</v>
          </cell>
          <cell r="Q595">
            <v>0</v>
          </cell>
          <cell r="R595">
            <v>7.9528979999999994</v>
          </cell>
          <cell r="S595">
            <v>8.7249603700001011</v>
          </cell>
          <cell r="T595">
            <v>8.1216941699998504</v>
          </cell>
          <cell r="U595">
            <v>9.0512207899999524</v>
          </cell>
          <cell r="V595">
            <v>-33.850773329999903</v>
          </cell>
          <cell r="W595">
            <v>0</v>
          </cell>
          <cell r="X595">
            <v>0</v>
          </cell>
          <cell r="Y595">
            <v>0</v>
          </cell>
          <cell r="Z595">
            <v>0</v>
          </cell>
          <cell r="AA595">
            <v>0</v>
          </cell>
          <cell r="AB595">
            <v>0</v>
          </cell>
          <cell r="AC595">
            <v>0</v>
          </cell>
          <cell r="AD595">
            <v>7.954999999999993</v>
          </cell>
          <cell r="AE595">
            <v>16.743099999999998</v>
          </cell>
          <cell r="AF595">
            <v>25.683199999999999</v>
          </cell>
          <cell r="AG595">
            <v>35.62339999999999</v>
          </cell>
          <cell r="AH595">
            <v>46.232900000000015</v>
          </cell>
          <cell r="AI595">
            <v>56.597000000000044</v>
          </cell>
          <cell r="AJ595">
            <v>67.375200000000021</v>
          </cell>
          <cell r="AK595">
            <v>72.719600000000028</v>
          </cell>
          <cell r="AL595">
            <v>83.473200000000034</v>
          </cell>
          <cell r="AM595">
            <v>95.186199999999943</v>
          </cell>
          <cell r="AN595">
            <v>105.11059999999999</v>
          </cell>
          <cell r="AO595">
            <v>115.21389999999998</v>
          </cell>
          <cell r="AP595">
            <v>7.954999999999993</v>
          </cell>
          <cell r="AQ595">
            <v>8.7881000000000071</v>
          </cell>
          <cell r="AR595">
            <v>8.940100000000001</v>
          </cell>
          <cell r="AS595">
            <v>9.9401999999999902</v>
          </cell>
          <cell r="AT595">
            <v>10.609500000000025</v>
          </cell>
          <cell r="AU595">
            <v>10.364100000000031</v>
          </cell>
          <cell r="AV595">
            <v>10.77819999999997</v>
          </cell>
          <cell r="AW595">
            <v>5.3444000000000074</v>
          </cell>
          <cell r="AX595">
            <v>10.753600000000006</v>
          </cell>
          <cell r="AY595">
            <v>11.712999999999909</v>
          </cell>
          <cell r="AZ595">
            <v>9.9244000000000483</v>
          </cell>
          <cell r="BA595">
            <v>10.103299999999997</v>
          </cell>
          <cell r="BB595">
            <v>8.9379000000000026</v>
          </cell>
          <cell r="BC595">
            <v>17.941863000000009</v>
          </cell>
          <cell r="BD595">
            <v>28.113500000000005</v>
          </cell>
          <cell r="BE595">
            <v>37.212400000000002</v>
          </cell>
          <cell r="BF595">
            <v>48.546800000000012</v>
          </cell>
          <cell r="BG595">
            <v>58.676085999999998</v>
          </cell>
          <cell r="BH595">
            <v>69.255756999999974</v>
          </cell>
          <cell r="BI595">
            <v>75.663100000000014</v>
          </cell>
          <cell r="BJ595">
            <v>84.306779999999975</v>
          </cell>
          <cell r="BK595">
            <v>93.916169999999994</v>
          </cell>
          <cell r="BL595">
            <v>103.83220999999998</v>
          </cell>
          <cell r="BM595">
            <v>111.84484392000012</v>
          </cell>
          <cell r="BN595">
            <v>8.9379000000000026</v>
          </cell>
          <cell r="BO595">
            <v>9.0039630000000042</v>
          </cell>
          <cell r="BP595">
            <v>10.171636999999997</v>
          </cell>
          <cell r="BQ595">
            <v>9.0988999999999969</v>
          </cell>
          <cell r="BR595">
            <v>11.334400000000009</v>
          </cell>
          <cell r="BS595">
            <v>10.12928599999999</v>
          </cell>
          <cell r="BT595">
            <v>10.579670999999971</v>
          </cell>
          <cell r="BU595">
            <v>6.4073430000000435</v>
          </cell>
          <cell r="BV595">
            <v>8.6436799999999661</v>
          </cell>
          <cell r="BW595">
            <v>9.6093900000000136</v>
          </cell>
          <cell r="BX595">
            <v>9.9160399999999829</v>
          </cell>
          <cell r="BY595">
            <v>8.0126339200001446</v>
          </cell>
          <cell r="BZ595">
            <v>8.4318999999999988</v>
          </cell>
          <cell r="CA595">
            <v>16.3126</v>
          </cell>
          <cell r="CB595">
            <v>25.203100000000003</v>
          </cell>
          <cell r="CC595">
            <v>34.560499999999983</v>
          </cell>
          <cell r="CD595">
            <v>44.922799999999988</v>
          </cell>
          <cell r="CE595">
            <v>54.506846000000017</v>
          </cell>
          <cell r="CF595">
            <v>64.01240700000001</v>
          </cell>
          <cell r="CG595">
            <v>70.436360000000022</v>
          </cell>
          <cell r="CH595">
            <v>79.514385999999988</v>
          </cell>
          <cell r="CI595">
            <v>90.680742999999993</v>
          </cell>
          <cell r="CJ595">
            <v>100.825283</v>
          </cell>
          <cell r="CK595">
            <v>107.70667499999999</v>
          </cell>
          <cell r="CL595">
            <v>8.4318999999999988</v>
          </cell>
          <cell r="CM595">
            <v>7.8807000000000009</v>
          </cell>
          <cell r="CN595">
            <v>8.890500000000003</v>
          </cell>
          <cell r="CO595">
            <v>9.3573999999999842</v>
          </cell>
          <cell r="CP595">
            <v>10.362300000000005</v>
          </cell>
          <cell r="CQ595">
            <v>9.5840460000000238</v>
          </cell>
          <cell r="CR595">
            <v>9.5055610000000001</v>
          </cell>
          <cell r="CS595">
            <v>6.4239530000000116</v>
          </cell>
          <cell r="CT595">
            <v>9.0780259999999657</v>
          </cell>
          <cell r="CU595">
            <v>11.166357000000005</v>
          </cell>
          <cell r="CV595">
            <v>10.144540000000006</v>
          </cell>
          <cell r="CW595">
            <v>6.8813919999999813</v>
          </cell>
          <cell r="CX595">
            <v>0</v>
          </cell>
          <cell r="CY595">
            <v>0</v>
          </cell>
          <cell r="CZ595">
            <v>0</v>
          </cell>
          <cell r="DA595">
            <v>0</v>
          </cell>
          <cell r="DB595">
            <v>0</v>
          </cell>
          <cell r="DC595">
            <v>52.552385900000004</v>
          </cell>
          <cell r="DD595">
            <v>61.191931000000025</v>
          </cell>
          <cell r="DE595">
            <v>66.804562000000018</v>
          </cell>
          <cell r="DF595">
            <v>75.62591699999993</v>
          </cell>
          <cell r="DG595">
            <v>85.452790000000022</v>
          </cell>
          <cell r="DH595">
            <v>95.005454000000043</v>
          </cell>
          <cell r="DI595">
            <v>104.19285499999999</v>
          </cell>
          <cell r="DJ595">
            <v>0</v>
          </cell>
          <cell r="DK595">
            <v>0</v>
          </cell>
          <cell r="DL595">
            <v>0</v>
          </cell>
          <cell r="DM595">
            <v>0</v>
          </cell>
          <cell r="DN595">
            <v>0</v>
          </cell>
          <cell r="DO595">
            <v>52.552385900000004</v>
          </cell>
          <cell r="DP595">
            <v>8.6395451000000243</v>
          </cell>
          <cell r="DQ595">
            <v>5.612630999999995</v>
          </cell>
          <cell r="DR595">
            <v>8.8213549999999117</v>
          </cell>
          <cell r="DS595">
            <v>9.8268730000000843</v>
          </cell>
          <cell r="DT595">
            <v>9.5526640000000231</v>
          </cell>
          <cell r="DU595">
            <v>9.187400999999948</v>
          </cell>
        </row>
        <row r="596">
          <cell r="A596" t="str">
            <v>CE-AD-L-180</v>
          </cell>
          <cell r="B596" t="str">
            <v>CE</v>
          </cell>
          <cell r="C596" t="str">
            <v>AD-L</v>
          </cell>
          <cell r="D596">
            <v>180</v>
          </cell>
          <cell r="E596" t="str">
            <v>MD %</v>
          </cell>
          <cell r="F596">
            <v>0.20035729204464026</v>
          </cell>
          <cell r="G596">
            <v>0.20361018947950296</v>
          </cell>
          <cell r="H596">
            <v>0.19967020743113398</v>
          </cell>
          <cell r="I596">
            <v>0.20566525602871003</v>
          </cell>
          <cell r="J596" t="e">
            <v>#DIV/0!</v>
          </cell>
          <cell r="K596" t="e">
            <v>#DIV/0!</v>
          </cell>
          <cell r="L596" t="e">
            <v>#DIV/0!</v>
          </cell>
          <cell r="M596" t="e">
            <v>#DIV/0!</v>
          </cell>
          <cell r="N596" t="e">
            <v>#DIV/0!</v>
          </cell>
          <cell r="O596" t="e">
            <v>#DIV/0!</v>
          </cell>
          <cell r="P596" t="e">
            <v>#DIV/0!</v>
          </cell>
          <cell r="Q596" t="e">
            <v>#DIV/0!</v>
          </cell>
          <cell r="R596">
            <v>0.20035729204464026</v>
          </cell>
          <cell r="S596">
            <v>0.20666864206465943</v>
          </cell>
          <cell r="T596">
            <v>0.19203926089909751</v>
          </cell>
          <cell r="U596">
            <v>0.2241009653601532</v>
          </cell>
          <cell r="V596">
            <v>0.20566525602871003</v>
          </cell>
          <cell r="W596" t="e">
            <v>#DIV/0!</v>
          </cell>
          <cell r="X596" t="e">
            <v>#DIV/0!</v>
          </cell>
          <cell r="Y596" t="e">
            <v>#DIV/0!</v>
          </cell>
          <cell r="Z596" t="e">
            <v>#DIV/0!</v>
          </cell>
          <cell r="AA596" t="e">
            <v>#DIV/0!</v>
          </cell>
          <cell r="AB596" t="e">
            <v>#DIV/0!</v>
          </cell>
          <cell r="AC596" t="e">
            <v>#DIV/0!</v>
          </cell>
          <cell r="AD596">
            <v>0.20098991639526906</v>
          </cell>
          <cell r="AE596">
            <v>0.20736106965620843</v>
          </cell>
          <cell r="AF596">
            <v>0.20742971044223546</v>
          </cell>
          <cell r="AG596">
            <v>0.21092151827683731</v>
          </cell>
          <cell r="AH596">
            <v>0.21351798578760481</v>
          </cell>
          <cell r="AI596">
            <v>0.21456471193918791</v>
          </cell>
          <cell r="AJ596">
            <v>0.2160815511001285</v>
          </cell>
          <cell r="AK596">
            <v>0.2127622348466785</v>
          </cell>
          <cell r="AL596">
            <v>0.21397848607885814</v>
          </cell>
          <cell r="AM596">
            <v>0.21593916529227461</v>
          </cell>
          <cell r="AN596">
            <v>0.21555740990516634</v>
          </cell>
          <cell r="AO596">
            <v>0.21653837877052234</v>
          </cell>
          <cell r="AP596">
            <v>0.20098991639526906</v>
          </cell>
          <cell r="AQ596">
            <v>0.21348683091782758</v>
          </cell>
          <cell r="AR596">
            <v>0.20755838384870243</v>
          </cell>
          <cell r="AS596">
            <v>0.22051258160908799</v>
          </cell>
          <cell r="AT596">
            <v>0.22272395203547024</v>
          </cell>
          <cell r="AU596">
            <v>0.21936181651166473</v>
          </cell>
          <cell r="AV596">
            <v>0.2244121211111707</v>
          </cell>
          <cell r="AW596">
            <v>0.17824410677837263</v>
          </cell>
          <cell r="AX596">
            <v>0.22258283519067404</v>
          </cell>
          <cell r="AY596">
            <v>0.23102518535466235</v>
          </cell>
          <cell r="AZ596">
            <v>0.2119633585568971</v>
          </cell>
          <cell r="BA596">
            <v>0.22729992890760672</v>
          </cell>
          <cell r="BB596">
            <v>0.21858828248045944</v>
          </cell>
          <cell r="BC596">
            <v>0.21631297019675935</v>
          </cell>
          <cell r="BD596">
            <v>0.216616442462016</v>
          </cell>
          <cell r="BE596">
            <v>0.21823227424298047</v>
          </cell>
          <cell r="BF596">
            <v>0.22013893927301756</v>
          </cell>
          <cell r="BG596">
            <v>0.21860623099197185</v>
          </cell>
          <cell r="BH596">
            <v>0.21879423827475594</v>
          </cell>
          <cell r="BI596">
            <v>0.21714110407968062</v>
          </cell>
          <cell r="BJ596">
            <v>0.21585189173207284</v>
          </cell>
          <cell r="BK596">
            <v>0.21391637964270402</v>
          </cell>
          <cell r="BL596">
            <v>0.2139467665454331</v>
          </cell>
          <cell r="BM596">
            <v>0.21291503114401078</v>
          </cell>
          <cell r="BN596">
            <v>0.21858828248045944</v>
          </cell>
          <cell r="BO596">
            <v>0.21410072096407554</v>
          </cell>
          <cell r="BP596">
            <v>0.21715382135621372</v>
          </cell>
          <cell r="BQ596">
            <v>0.22338072359553851</v>
          </cell>
          <cell r="BR596">
            <v>0.22663995233010628</v>
          </cell>
          <cell r="BS596">
            <v>0.21154709615689549</v>
          </cell>
          <cell r="BT596">
            <v>0.21984284695781389</v>
          </cell>
          <cell r="BU596">
            <v>0.20074659826045135</v>
          </cell>
          <cell r="BV596">
            <v>0.20518790438516288</v>
          </cell>
          <cell r="BW596">
            <v>0.19831502428254399</v>
          </cell>
          <cell r="BX596">
            <v>0.21423499371049076</v>
          </cell>
          <cell r="BY596">
            <v>0.20039226267976606</v>
          </cell>
          <cell r="BZ596">
            <v>0.21005600231183919</v>
          </cell>
          <cell r="CA596">
            <v>0.20654821897965489</v>
          </cell>
          <cell r="CB596">
            <v>0.2073100713980193</v>
          </cell>
          <cell r="CC596">
            <v>0.21604984577914965</v>
          </cell>
          <cell r="CD596">
            <v>0.21863051993054089</v>
          </cell>
          <cell r="CE596">
            <v>0.21886905809504806</v>
          </cell>
          <cell r="CF596">
            <v>0.21907885715775946</v>
          </cell>
          <cell r="CG596">
            <v>0.21874132464076726</v>
          </cell>
          <cell r="CH596">
            <v>0.21798700660203751</v>
          </cell>
          <cell r="CI596">
            <v>0.21946501561851806</v>
          </cell>
          <cell r="CJ596">
            <v>0.21953320475963373</v>
          </cell>
          <cell r="CK596">
            <v>0.21559244177901604</v>
          </cell>
          <cell r="CL596">
            <v>0.21005600231183919</v>
          </cell>
          <cell r="CM596">
            <v>0.20292254609125557</v>
          </cell>
          <cell r="CN596">
            <v>0.20872266098209175</v>
          </cell>
          <cell r="CO596">
            <v>0.24372418176040642</v>
          </cell>
          <cell r="CP596">
            <v>0.2277018207707622</v>
          </cell>
          <cell r="CQ596">
            <v>0.21999411913368144</v>
          </cell>
          <cell r="CR596">
            <v>0.22028969687910438</v>
          </cell>
          <cell r="CS596">
            <v>0.21543389219788964</v>
          </cell>
          <cell r="CT596">
            <v>0.21230643172050051</v>
          </cell>
          <cell r="CU596">
            <v>0.23059866298353915</v>
          </cell>
          <cell r="CV596">
            <v>0.22014462627881737</v>
          </cell>
          <cell r="CW596">
            <v>0.1706972547189046</v>
          </cell>
          <cell r="CX596" t="e">
            <v>#DIV/0!</v>
          </cell>
          <cell r="CY596" t="e">
            <v>#DIV/0!</v>
          </cell>
          <cell r="CZ596" t="e">
            <v>#DIV/0!</v>
          </cell>
          <cell r="DA596" t="e">
            <v>#DIV/0!</v>
          </cell>
          <cell r="DB596" t="e">
            <v>#DIV/0!</v>
          </cell>
          <cell r="DC596">
            <v>0.20728430192863667</v>
          </cell>
          <cell r="DD596">
            <v>0.20732766495226099</v>
          </cell>
          <cell r="DE596">
            <v>0.20701240856719</v>
          </cell>
          <cell r="DF596">
            <v>0.2066307110000456</v>
          </cell>
          <cell r="DG596">
            <v>0.20707555950637604</v>
          </cell>
          <cell r="DH596">
            <v>0.20677004573997956</v>
          </cell>
          <cell r="DI596">
            <v>0.20623468226398661</v>
          </cell>
          <cell r="DJ596" t="e">
            <v>#DIV/0!</v>
          </cell>
          <cell r="DK596" t="e">
            <v>#DIV/0!</v>
          </cell>
          <cell r="DL596" t="e">
            <v>#DIV/0!</v>
          </cell>
          <cell r="DM596" t="e">
            <v>#DIV/0!</v>
          </cell>
          <cell r="DN596" t="e">
            <v>#DIV/0!</v>
          </cell>
          <cell r="DO596">
            <v>0.20728430192863667</v>
          </cell>
          <cell r="DP596">
            <v>0.20759182367125575</v>
          </cell>
          <cell r="DQ596">
            <v>0.20363650572919059</v>
          </cell>
          <cell r="DR596">
            <v>0.2037851598996496</v>
          </cell>
          <cell r="DS596">
            <v>0.21056420730336781</v>
          </cell>
          <cell r="DT596">
            <v>0.20407666938579125</v>
          </cell>
          <cell r="DU596">
            <v>0.20085689370914578</v>
          </cell>
        </row>
        <row r="597">
          <cell r="A597" t="str">
            <v>CE-AD-L-190</v>
          </cell>
          <cell r="B597" t="str">
            <v>CE</v>
          </cell>
          <cell r="C597" t="str">
            <v>AD-L</v>
          </cell>
          <cell r="D597">
            <v>190</v>
          </cell>
          <cell r="E597" t="str">
            <v>Costi Indiretti</v>
          </cell>
          <cell r="F597">
            <v>-2.1165699999999998</v>
          </cell>
          <cell r="G597">
            <v>-4.2406212200000013</v>
          </cell>
          <cell r="H597">
            <v>-6.445225980000008</v>
          </cell>
          <cell r="I597">
            <v>-8.8228453200000079</v>
          </cell>
          <cell r="R597">
            <v>-2.1165699999999998</v>
          </cell>
          <cell r="S597">
            <v>-2.1240512200000015</v>
          </cell>
          <cell r="T597">
            <v>-2.2046047600000067</v>
          </cell>
          <cell r="U597">
            <v>-2.3776193399999999</v>
          </cell>
          <cell r="V597">
            <v>8.8228453200000079</v>
          </cell>
          <cell r="W597">
            <v>0</v>
          </cell>
          <cell r="X597">
            <v>0</v>
          </cell>
          <cell r="Y597">
            <v>0</v>
          </cell>
          <cell r="Z597">
            <v>0</v>
          </cell>
          <cell r="AA597">
            <v>0</v>
          </cell>
          <cell r="AB597">
            <v>0</v>
          </cell>
          <cell r="AC597">
            <v>0</v>
          </cell>
          <cell r="AD597">
            <v>-2.2725</v>
          </cell>
          <cell r="AE597">
            <v>-4.6938000000000004</v>
          </cell>
          <cell r="AF597">
            <v>-7.0903</v>
          </cell>
          <cell r="AG597">
            <v>-9.5314999999999994</v>
          </cell>
          <cell r="AH597">
            <v>-11.948399999999999</v>
          </cell>
          <cell r="AI597">
            <v>-14.3627</v>
          </cell>
          <cell r="AJ597">
            <v>-16.776</v>
          </cell>
          <cell r="AK597">
            <v>-18.709799999999998</v>
          </cell>
          <cell r="AL597">
            <v>-21.1599</v>
          </cell>
          <cell r="AM597">
            <v>-23.730599999999999</v>
          </cell>
          <cell r="AN597">
            <v>-26.1586</v>
          </cell>
          <cell r="AO597">
            <v>-28.752700000000001</v>
          </cell>
          <cell r="AP597">
            <v>-2.2725</v>
          </cell>
          <cell r="AQ597">
            <v>-2.4213000000000005</v>
          </cell>
          <cell r="AR597">
            <v>-2.3964999999999996</v>
          </cell>
          <cell r="AS597">
            <v>-2.4411999999999994</v>
          </cell>
          <cell r="AT597">
            <v>-2.4169</v>
          </cell>
          <cell r="AU597">
            <v>-2.4143000000000008</v>
          </cell>
          <cell r="AV597">
            <v>-2.4132999999999996</v>
          </cell>
          <cell r="AW597">
            <v>-1.933799999999998</v>
          </cell>
          <cell r="AX597">
            <v>-2.4501000000000026</v>
          </cell>
          <cell r="AY597">
            <v>-2.5706999999999987</v>
          </cell>
          <cell r="AZ597">
            <v>-2.4280000000000008</v>
          </cell>
          <cell r="BA597">
            <v>-2.594100000000001</v>
          </cell>
          <cell r="BB597">
            <v>-2.246</v>
          </cell>
          <cell r="BC597">
            <v>-4.6119000000000003</v>
          </cell>
          <cell r="BD597">
            <v>-7.2093999999999996</v>
          </cell>
          <cell r="BE597">
            <v>-9.4204000000000008</v>
          </cell>
          <cell r="BF597">
            <v>-12.015000000000001</v>
          </cell>
          <cell r="BG597">
            <v>-14.252725999999999</v>
          </cell>
          <cell r="BH597">
            <v>-16.645401</v>
          </cell>
          <cell r="BI597">
            <v>-18.463200000000001</v>
          </cell>
          <cell r="BJ597">
            <v>-20.847367999999999</v>
          </cell>
          <cell r="BK597">
            <v>-23.374936000000002</v>
          </cell>
          <cell r="BL597">
            <v>-26.160622</v>
          </cell>
          <cell r="BM597">
            <v>-28.515775980000008</v>
          </cell>
          <cell r="BN597">
            <v>-2.246</v>
          </cell>
          <cell r="BO597">
            <v>-2.3659000000000003</v>
          </cell>
          <cell r="BP597">
            <v>-2.5974999999999993</v>
          </cell>
          <cell r="BQ597">
            <v>-2.2110000000000012</v>
          </cell>
          <cell r="BR597">
            <v>-2.5945999999999998</v>
          </cell>
          <cell r="BS597">
            <v>-2.2377259999999985</v>
          </cell>
          <cell r="BT597">
            <v>-2.3926750000000006</v>
          </cell>
          <cell r="BU597">
            <v>-1.8177990000000008</v>
          </cell>
          <cell r="BV597">
            <v>-2.384167999999999</v>
          </cell>
          <cell r="BW597">
            <v>-2.5275680000000023</v>
          </cell>
          <cell r="BX597">
            <v>-2.7856859999999983</v>
          </cell>
          <cell r="BY597">
            <v>-2.3551539800000079</v>
          </cell>
          <cell r="BZ597">
            <v>-2.3595999999999999</v>
          </cell>
          <cell r="CA597">
            <v>-4.8162000000000003</v>
          </cell>
          <cell r="CB597">
            <v>-7.3094000000000001</v>
          </cell>
          <cell r="CC597">
            <v>-9.6744000000000003</v>
          </cell>
          <cell r="CD597">
            <v>-12.132099999999999</v>
          </cell>
          <cell r="CE597">
            <v>-14.551358</v>
          </cell>
          <cell r="CF597">
            <v>-16.930689999999998</v>
          </cell>
          <cell r="CG597">
            <v>-18.938856000000001</v>
          </cell>
          <cell r="CH597">
            <v>-21.377952000000001</v>
          </cell>
          <cell r="CI597">
            <v>-23.893359</v>
          </cell>
          <cell r="CJ597">
            <v>-26.346523000000001</v>
          </cell>
          <cell r="CK597">
            <v>-28.651985</v>
          </cell>
          <cell r="CL597">
            <v>-2.3595999999999999</v>
          </cell>
          <cell r="CM597">
            <v>-2.4566000000000003</v>
          </cell>
          <cell r="CN597">
            <v>-2.4931999999999999</v>
          </cell>
          <cell r="CO597">
            <v>-2.3650000000000002</v>
          </cell>
          <cell r="CP597">
            <v>-2.4576999999999991</v>
          </cell>
          <cell r="CQ597">
            <v>-2.419258000000001</v>
          </cell>
          <cell r="CR597">
            <v>-2.379331999999998</v>
          </cell>
          <cell r="CS597">
            <v>-2.0081660000000028</v>
          </cell>
          <cell r="CT597">
            <v>-2.4390959999999993</v>
          </cell>
          <cell r="CU597">
            <v>-2.5154069999999997</v>
          </cell>
          <cell r="CV597">
            <v>-2.453164000000001</v>
          </cell>
          <cell r="CW597">
            <v>-2.3054619999999986</v>
          </cell>
          <cell r="DC597">
            <v>-14.249128000000001</v>
          </cell>
          <cell r="DD597">
            <v>-16.710407</v>
          </cell>
          <cell r="DE597">
            <v>-18.734164</v>
          </cell>
          <cell r="DF597">
            <v>-21.006012999999999</v>
          </cell>
          <cell r="DG597">
            <v>-23.607362999999999</v>
          </cell>
          <cell r="DH597">
            <v>-26.42202</v>
          </cell>
          <cell r="DI597">
            <v>-29.176607000000001</v>
          </cell>
          <cell r="DJ597">
            <v>0</v>
          </cell>
          <cell r="DK597">
            <v>0</v>
          </cell>
          <cell r="DL597">
            <v>0</v>
          </cell>
          <cell r="DM597">
            <v>0</v>
          </cell>
          <cell r="DN597">
            <v>0</v>
          </cell>
          <cell r="DO597">
            <v>-14.249128000000001</v>
          </cell>
          <cell r="DP597">
            <v>-2.4612789999999993</v>
          </cell>
          <cell r="DQ597">
            <v>-2.0237569999999998</v>
          </cell>
          <cell r="DR597">
            <v>-2.2718489999999996</v>
          </cell>
          <cell r="DS597">
            <v>-2.6013500000000001</v>
          </cell>
          <cell r="DT597">
            <v>-2.8146570000000004</v>
          </cell>
          <cell r="DU597">
            <v>-2.7545870000000008</v>
          </cell>
        </row>
        <row r="598">
          <cell r="A598" t="str">
            <v>CE-AD-L-200</v>
          </cell>
          <cell r="B598" t="str">
            <v>CE</v>
          </cell>
          <cell r="C598" t="str">
            <v>AD-L</v>
          </cell>
          <cell r="D598">
            <v>200</v>
          </cell>
          <cell r="E598" t="str">
            <v>Risultato di Competenza</v>
          </cell>
          <cell r="F598">
            <v>5.836328</v>
          </cell>
          <cell r="G598">
            <v>12.437237150000097</v>
          </cell>
          <cell r="H598">
            <v>18.354326559999944</v>
          </cell>
          <cell r="I598">
            <v>25.027928009999897</v>
          </cell>
          <cell r="J598">
            <v>0</v>
          </cell>
          <cell r="K598">
            <v>0</v>
          </cell>
          <cell r="L598">
            <v>0</v>
          </cell>
          <cell r="M598">
            <v>0</v>
          </cell>
          <cell r="N598">
            <v>0</v>
          </cell>
          <cell r="O598">
            <v>0</v>
          </cell>
          <cell r="P598">
            <v>0</v>
          </cell>
          <cell r="Q598">
            <v>0</v>
          </cell>
          <cell r="R598">
            <v>5.836328</v>
          </cell>
          <cell r="S598">
            <v>6.6009091500000991</v>
          </cell>
          <cell r="T598">
            <v>5.9170894099998437</v>
          </cell>
          <cell r="U598">
            <v>6.6736014499999525</v>
          </cell>
          <cell r="V598">
            <v>-25.027928009999897</v>
          </cell>
          <cell r="W598">
            <v>0</v>
          </cell>
          <cell r="X598">
            <v>0</v>
          </cell>
          <cell r="Y598">
            <v>0</v>
          </cell>
          <cell r="Z598">
            <v>0</v>
          </cell>
          <cell r="AA598">
            <v>0</v>
          </cell>
          <cell r="AB598">
            <v>0</v>
          </cell>
          <cell r="AC598">
            <v>0</v>
          </cell>
          <cell r="AD598">
            <v>5.682499999999993</v>
          </cell>
          <cell r="AE598">
            <v>12.049299999999999</v>
          </cell>
          <cell r="AF598">
            <v>18.5929</v>
          </cell>
          <cell r="AG598">
            <v>26.091899999999988</v>
          </cell>
          <cell r="AH598">
            <v>34.284500000000016</v>
          </cell>
          <cell r="AI598">
            <v>42.234300000000047</v>
          </cell>
          <cell r="AJ598">
            <v>50.599200000000025</v>
          </cell>
          <cell r="AK598">
            <v>54.009800000000027</v>
          </cell>
          <cell r="AL598">
            <v>62.313300000000034</v>
          </cell>
          <cell r="AM598">
            <v>71.455599999999947</v>
          </cell>
          <cell r="AN598">
            <v>78.951999999999998</v>
          </cell>
          <cell r="AO598">
            <v>86.461199999999977</v>
          </cell>
          <cell r="AP598">
            <v>5.682499999999993</v>
          </cell>
          <cell r="AQ598">
            <v>6.3668000000000067</v>
          </cell>
          <cell r="AR598">
            <v>6.5436000000000014</v>
          </cell>
          <cell r="AS598">
            <v>7.4989999999999908</v>
          </cell>
          <cell r="AT598">
            <v>8.1926000000000254</v>
          </cell>
          <cell r="AU598">
            <v>7.94980000000003</v>
          </cell>
          <cell r="AV598">
            <v>8.3648999999999702</v>
          </cell>
          <cell r="AW598">
            <v>3.4106000000000094</v>
          </cell>
          <cell r="AX598">
            <v>8.3035000000000032</v>
          </cell>
          <cell r="AY598">
            <v>9.1422999999999099</v>
          </cell>
          <cell r="AZ598">
            <v>7.4964000000000475</v>
          </cell>
          <cell r="BA598">
            <v>7.5091999999999963</v>
          </cell>
          <cell r="BB598">
            <v>6.6919000000000022</v>
          </cell>
          <cell r="BC598">
            <v>13.329963000000008</v>
          </cell>
          <cell r="BD598">
            <v>20.904100000000007</v>
          </cell>
          <cell r="BE598">
            <v>27.792000000000002</v>
          </cell>
          <cell r="BF598">
            <v>36.531800000000011</v>
          </cell>
          <cell r="BG598">
            <v>44.423360000000002</v>
          </cell>
          <cell r="BH598">
            <v>52.610355999999975</v>
          </cell>
          <cell r="BI598">
            <v>57.199900000000014</v>
          </cell>
          <cell r="BJ598">
            <v>63.459411999999972</v>
          </cell>
          <cell r="BK598">
            <v>70.541233999999989</v>
          </cell>
          <cell r="BL598">
            <v>77.671587999999971</v>
          </cell>
          <cell r="BM598">
            <v>83.329067940000101</v>
          </cell>
          <cell r="BN598">
            <v>6.6919000000000022</v>
          </cell>
          <cell r="BO598">
            <v>6.6380630000000043</v>
          </cell>
          <cell r="BP598">
            <v>7.5741369999999977</v>
          </cell>
          <cell r="BQ598">
            <v>6.8878999999999957</v>
          </cell>
          <cell r="BR598">
            <v>8.7398000000000096</v>
          </cell>
          <cell r="BS598">
            <v>7.8915599999999912</v>
          </cell>
          <cell r="BT598">
            <v>8.1869959999999704</v>
          </cell>
          <cell r="BU598">
            <v>4.5895440000000427</v>
          </cell>
          <cell r="BV598">
            <v>6.2595119999999671</v>
          </cell>
          <cell r="BW598">
            <v>7.0818220000000114</v>
          </cell>
          <cell r="BX598">
            <v>7.1303539999999845</v>
          </cell>
          <cell r="BY598">
            <v>5.6574799400001368</v>
          </cell>
          <cell r="BZ598">
            <v>6.0722999999999985</v>
          </cell>
          <cell r="CA598">
            <v>11.4964</v>
          </cell>
          <cell r="CB598">
            <v>17.893700000000003</v>
          </cell>
          <cell r="CC598">
            <v>24.886099999999985</v>
          </cell>
          <cell r="CD598">
            <v>32.790699999999987</v>
          </cell>
          <cell r="CE598">
            <v>39.955488000000017</v>
          </cell>
          <cell r="CF598">
            <v>47.081717000000012</v>
          </cell>
          <cell r="CG598">
            <v>51.497504000000021</v>
          </cell>
          <cell r="CH598">
            <v>58.136433999999987</v>
          </cell>
          <cell r="CI598">
            <v>66.787383999999989</v>
          </cell>
          <cell r="CJ598">
            <v>74.478759999999994</v>
          </cell>
          <cell r="CK598">
            <v>79.054689999999994</v>
          </cell>
          <cell r="CL598">
            <v>6.0722999999999985</v>
          </cell>
          <cell r="CM598">
            <v>5.424100000000001</v>
          </cell>
          <cell r="CN598">
            <v>6.3973000000000031</v>
          </cell>
          <cell r="CO598">
            <v>6.992399999999984</v>
          </cell>
          <cell r="CP598">
            <v>7.9046000000000056</v>
          </cell>
          <cell r="CQ598">
            <v>7.1647880000000228</v>
          </cell>
          <cell r="CR598">
            <v>7.1262290000000021</v>
          </cell>
          <cell r="CS598">
            <v>4.4157870000000088</v>
          </cell>
          <cell r="CT598">
            <v>6.6389299999999665</v>
          </cell>
          <cell r="CU598">
            <v>8.6509500000000052</v>
          </cell>
          <cell r="CV598">
            <v>7.6913760000000053</v>
          </cell>
          <cell r="CW598">
            <v>4.5759299999999827</v>
          </cell>
          <cell r="CX598">
            <v>0</v>
          </cell>
          <cell r="CY598">
            <v>0</v>
          </cell>
          <cell r="CZ598">
            <v>0</v>
          </cell>
          <cell r="DA598">
            <v>0</v>
          </cell>
          <cell r="DB598">
            <v>0</v>
          </cell>
          <cell r="DC598">
            <v>38.303257900000006</v>
          </cell>
          <cell r="DD598">
            <v>44.481524000000022</v>
          </cell>
          <cell r="DE598">
            <v>48.070398000000019</v>
          </cell>
          <cell r="DF598">
            <v>54.619903999999934</v>
          </cell>
          <cell r="DG598">
            <v>61.845427000000022</v>
          </cell>
          <cell r="DH598">
            <v>68.58343400000004</v>
          </cell>
          <cell r="DI598">
            <v>75.01624799999999</v>
          </cell>
          <cell r="DJ598">
            <v>0</v>
          </cell>
          <cell r="DK598">
            <v>0</v>
          </cell>
          <cell r="DL598">
            <v>0</v>
          </cell>
          <cell r="DM598">
            <v>0</v>
          </cell>
          <cell r="DN598">
            <v>0</v>
          </cell>
          <cell r="DO598">
            <v>38.303257900000006</v>
          </cell>
          <cell r="DP598">
            <v>6.178266100000025</v>
          </cell>
          <cell r="DQ598">
            <v>3.5888739999999952</v>
          </cell>
          <cell r="DR598">
            <v>6.5495059999999121</v>
          </cell>
          <cell r="DS598">
            <v>7.2255230000000843</v>
          </cell>
          <cell r="DT598">
            <v>6.7380070000000227</v>
          </cell>
          <cell r="DU598">
            <v>6.4328139999999472</v>
          </cell>
        </row>
        <row r="599">
          <cell r="A599" t="str">
            <v>CE-AD-L-210</v>
          </cell>
          <cell r="B599" t="str">
            <v>CE</v>
          </cell>
          <cell r="C599" t="str">
            <v>AD-L</v>
          </cell>
          <cell r="D599">
            <v>210</v>
          </cell>
          <cell r="E599" t="str">
            <v>RC %</v>
          </cell>
          <cell r="F599">
            <v>0.14703456193758693</v>
          </cell>
          <cell r="G599">
            <v>0.15183893258550427</v>
          </cell>
          <cell r="H599">
            <v>0.14777735144950191</v>
          </cell>
          <cell r="I599">
            <v>0.15206078667286879</v>
          </cell>
          <cell r="J599" t="e">
            <v>#DIV/0!</v>
          </cell>
          <cell r="K599" t="e">
            <v>#DIV/0!</v>
          </cell>
          <cell r="L599" t="e">
            <v>#DIV/0!</v>
          </cell>
          <cell r="M599" t="e">
            <v>#DIV/0!</v>
          </cell>
          <cell r="N599" t="e">
            <v>#DIV/0!</v>
          </cell>
          <cell r="O599" t="e">
            <v>#DIV/0!</v>
          </cell>
          <cell r="P599" t="e">
            <v>#DIV/0!</v>
          </cell>
          <cell r="Q599" t="e">
            <v>#DIV/0!</v>
          </cell>
          <cell r="R599">
            <v>0.14703456193758693</v>
          </cell>
          <cell r="S599">
            <v>0.15635611768660559</v>
          </cell>
          <cell r="T599">
            <v>0.13991089213474631</v>
          </cell>
          <cell r="U599">
            <v>0.1652330179622008</v>
          </cell>
          <cell r="V599">
            <v>0.15206078667286879</v>
          </cell>
          <cell r="W599" t="e">
            <v>#DIV/0!</v>
          </cell>
          <cell r="X599" t="e">
            <v>#DIV/0!</v>
          </cell>
          <cell r="Y599" t="e">
            <v>#DIV/0!</v>
          </cell>
          <cell r="Z599" t="e">
            <v>#DIV/0!</v>
          </cell>
          <cell r="AA599" t="e">
            <v>#DIV/0!</v>
          </cell>
          <cell r="AB599" t="e">
            <v>#DIV/0!</v>
          </cell>
          <cell r="AC599" t="e">
            <v>#DIV/0!</v>
          </cell>
          <cell r="AD599">
            <v>0.14357324951805356</v>
          </cell>
          <cell r="AE599">
            <v>0.14922898009380295</v>
          </cell>
          <cell r="AF599">
            <v>0.15016508313922874</v>
          </cell>
          <cell r="AG599">
            <v>0.15448674642867918</v>
          </cell>
          <cell r="AH599">
            <v>0.15833653921201435</v>
          </cell>
          <cell r="AI599">
            <v>0.16011432431848413</v>
          </cell>
          <cell r="AJ599">
            <v>0.16227860726833648</v>
          </cell>
          <cell r="AK599">
            <v>0.15802130033198941</v>
          </cell>
          <cell r="AL599">
            <v>0.15973636564283761</v>
          </cell>
          <cell r="AM599">
            <v>0.16210398796735931</v>
          </cell>
          <cell r="AN599">
            <v>0.16191220130826667</v>
          </cell>
          <cell r="AO599">
            <v>0.16249921298171388</v>
          </cell>
          <cell r="AP599">
            <v>0.14357324951805356</v>
          </cell>
          <cell r="AQ599">
            <v>0.15466687396452306</v>
          </cell>
          <cell r="AR599">
            <v>0.15191989357528096</v>
          </cell>
          <cell r="AS599">
            <v>0.16635720101069901</v>
          </cell>
          <cell r="AT599">
            <v>0.17198626225984209</v>
          </cell>
          <cell r="AU599">
            <v>0.16826184318025045</v>
          </cell>
          <cell r="AV599">
            <v>0.17416497670138154</v>
          </cell>
          <cell r="AW599">
            <v>0.11374884937098992</v>
          </cell>
          <cell r="AX599">
            <v>0.17186956665728331</v>
          </cell>
          <cell r="AY599">
            <v>0.18032114335080043</v>
          </cell>
          <cell r="AZ599">
            <v>0.16010661814174418</v>
          </cell>
          <cell r="BA599">
            <v>0.16893892353518158</v>
          </cell>
          <cell r="BB599">
            <v>0.1636593525918825</v>
          </cell>
          <cell r="BC599">
            <v>0.16071039496527786</v>
          </cell>
          <cell r="BD599">
            <v>0.16106752182653278</v>
          </cell>
          <cell r="BE599">
            <v>0.16298629934540404</v>
          </cell>
          <cell r="BF599">
            <v>0.16565606181527975</v>
          </cell>
          <cell r="BG599">
            <v>0.16550564224068257</v>
          </cell>
          <cell r="BH599">
            <v>0.16620773874991698</v>
          </cell>
          <cell r="BI599">
            <v>0.16415464657471507</v>
          </cell>
          <cell r="BJ599">
            <v>0.16247606809802251</v>
          </cell>
          <cell r="BK599">
            <v>0.16067441200816451</v>
          </cell>
          <cell r="BL599">
            <v>0.16004267948307235</v>
          </cell>
          <cell r="BM599">
            <v>0.1586305677920829</v>
          </cell>
          <cell r="BN599">
            <v>0.1636593525918825</v>
          </cell>
          <cell r="BO599">
            <v>0.15784317129079212</v>
          </cell>
          <cell r="BP599">
            <v>0.16169991054787825</v>
          </cell>
          <cell r="BQ599">
            <v>0.16910001055662874</v>
          </cell>
          <cell r="BR599">
            <v>0.17475895110236656</v>
          </cell>
          <cell r="BS599">
            <v>0.16481286066440518</v>
          </cell>
          <cell r="BT599">
            <v>0.1701236747978489</v>
          </cell>
          <cell r="BU599">
            <v>0.14379366697969304</v>
          </cell>
          <cell r="BV599">
            <v>0.14859135805048057</v>
          </cell>
          <cell r="BW599">
            <v>0.14615201400865763</v>
          </cell>
          <cell r="BX599">
            <v>0.15405054279163577</v>
          </cell>
          <cell r="BY599">
            <v>0.1414909526082522</v>
          </cell>
          <cell r="BZ599">
            <v>0.15127350452901256</v>
          </cell>
          <cell r="CA599">
            <v>0.14556606210399964</v>
          </cell>
          <cell r="CB599">
            <v>0.14718602967788638</v>
          </cell>
          <cell r="CC599">
            <v>0.15557176739469902</v>
          </cell>
          <cell r="CD599">
            <v>0.15958595167457029</v>
          </cell>
          <cell r="CE599">
            <v>0.16043892952984284</v>
          </cell>
          <cell r="CF599">
            <v>0.16113452433346329</v>
          </cell>
          <cell r="CG599">
            <v>0.15992638234930384</v>
          </cell>
          <cell r="CH599">
            <v>0.15937980357638576</v>
          </cell>
          <cell r="CI599">
            <v>0.1616384448093898</v>
          </cell>
          <cell r="CJ599">
            <v>0.1621672697841435</v>
          </cell>
          <cell r="CK599">
            <v>0.15824083002453804</v>
          </cell>
          <cell r="CL599">
            <v>0.15127350452901256</v>
          </cell>
          <cell r="CM599">
            <v>0.13966680399629214</v>
          </cell>
          <cell r="CN599">
            <v>0.15018969451670161</v>
          </cell>
          <cell r="CO599">
            <v>0.18212505274343993</v>
          </cell>
          <cell r="CP599">
            <v>0.17369616904206281</v>
          </cell>
          <cell r="CQ599">
            <v>0.16446198451463739</v>
          </cell>
          <cell r="CR599">
            <v>0.16514909812278133</v>
          </cell>
          <cell r="CS599">
            <v>0.14808797332839183</v>
          </cell>
          <cell r="CT599">
            <v>0.15526365960421137</v>
          </cell>
          <cell r="CU599">
            <v>0.1786524919038007</v>
          </cell>
          <cell r="CV599">
            <v>0.16690900672577222</v>
          </cell>
          <cell r="CW599">
            <v>0.11350882042265231</v>
          </cell>
          <cell r="CX599" t="e">
            <v>#DIV/0!</v>
          </cell>
          <cell r="CY599" t="e">
            <v>#DIV/0!</v>
          </cell>
          <cell r="CZ599" t="e">
            <v>#DIV/0!</v>
          </cell>
          <cell r="DA599" t="e">
            <v>#DIV/0!</v>
          </cell>
          <cell r="DB599" t="e">
            <v>#DIV/0!</v>
          </cell>
          <cell r="DC599">
            <v>0.15108094407934461</v>
          </cell>
          <cell r="DD599">
            <v>0.15071023832272848</v>
          </cell>
          <cell r="DE599">
            <v>0.14895942092642467</v>
          </cell>
          <cell r="DF599">
            <v>0.14923653220990671</v>
          </cell>
          <cell r="DG599">
            <v>0.1498684407956222</v>
          </cell>
          <cell r="DH599">
            <v>0.14926511256064173</v>
          </cell>
          <cell r="DI599">
            <v>0.14848380986312756</v>
          </cell>
          <cell r="DJ599" t="e">
            <v>#DIV/0!</v>
          </cell>
          <cell r="DK599" t="e">
            <v>#DIV/0!</v>
          </cell>
          <cell r="DL599" t="e">
            <v>#DIV/0!</v>
          </cell>
          <cell r="DM599" t="e">
            <v>#DIV/0!</v>
          </cell>
          <cell r="DN599" t="e">
            <v>#DIV/0!</v>
          </cell>
          <cell r="DO599">
            <v>0.15108094407934461</v>
          </cell>
          <cell r="DP599">
            <v>0.14845197426254519</v>
          </cell>
          <cell r="DQ599">
            <v>0.13021090480780631</v>
          </cell>
          <cell r="DR599">
            <v>0.15130239373358287</v>
          </cell>
          <cell r="DS599">
            <v>0.15482407504882342</v>
          </cell>
          <cell r="DT599">
            <v>0.14394623602988113</v>
          </cell>
          <cell r="DU599">
            <v>0.14063553314465119</v>
          </cell>
        </row>
        <row r="600">
          <cell r="A600" t="str">
            <v>CE-AD-L-211</v>
          </cell>
          <cell r="B600" t="str">
            <v>CE</v>
          </cell>
          <cell r="C600" t="str">
            <v>AD-L</v>
          </cell>
          <cell r="D600">
            <v>211</v>
          </cell>
          <cell r="E600" t="str">
            <v>Costi di divisione</v>
          </cell>
          <cell r="F600">
            <v>-1.06E-4</v>
          </cell>
          <cell r="G600">
            <v>-4.4083000000000002E-4</v>
          </cell>
          <cell r="H600">
            <v>-9.0233000000000012E-4</v>
          </cell>
          <cell r="I600">
            <v>-1.3559900000000001E-3</v>
          </cell>
          <cell r="R600">
            <v>-1.06E-4</v>
          </cell>
          <cell r="S600">
            <v>-3.3483000000000005E-4</v>
          </cell>
          <cell r="T600">
            <v>-4.615000000000001E-4</v>
          </cell>
          <cell r="U600">
            <v>-4.5365999999999994E-4</v>
          </cell>
          <cell r="V600">
            <v>1.3559900000000001E-3</v>
          </cell>
          <cell r="W600">
            <v>0</v>
          </cell>
          <cell r="X600">
            <v>0</v>
          </cell>
          <cell r="Y600">
            <v>0</v>
          </cell>
          <cell r="Z600">
            <v>0</v>
          </cell>
          <cell r="AA600">
            <v>0</v>
          </cell>
          <cell r="AB600">
            <v>0</v>
          </cell>
          <cell r="AC600">
            <v>0</v>
          </cell>
          <cell r="AD600">
            <v>-5.9999999999999995E-4</v>
          </cell>
          <cell r="AE600">
            <v>-1.2999999999999999E-3</v>
          </cell>
          <cell r="AF600">
            <v>-4.7999999999999996E-3</v>
          </cell>
          <cell r="AG600">
            <v>-7.7999999999999996E-3</v>
          </cell>
          <cell r="AH600">
            <v>-1.1300000000000001E-2</v>
          </cell>
          <cell r="AI600">
            <v>-1.4999999999999999E-2</v>
          </cell>
          <cell r="AJ600">
            <v>-1.9199999999999998E-2</v>
          </cell>
          <cell r="AK600">
            <v>-2.46E-2</v>
          </cell>
          <cell r="AL600">
            <v>-2.8300000000000002E-2</v>
          </cell>
          <cell r="AM600">
            <v>-3.2199999999999999E-2</v>
          </cell>
          <cell r="AN600">
            <v>-3.7899999999999996E-2</v>
          </cell>
          <cell r="AO600">
            <v>-4.3799999999999999E-2</v>
          </cell>
          <cell r="AP600">
            <v>-5.9999999999999995E-4</v>
          </cell>
          <cell r="AQ600">
            <v>-6.9999999999999999E-4</v>
          </cell>
          <cell r="AR600">
            <v>-3.4999999999999996E-3</v>
          </cell>
          <cell r="AS600">
            <v>-3.0000000000000001E-3</v>
          </cell>
          <cell r="AT600">
            <v>-3.5000000000000014E-3</v>
          </cell>
          <cell r="AU600">
            <v>-3.6999999999999984E-3</v>
          </cell>
          <cell r="AV600">
            <v>-4.1999999999999989E-3</v>
          </cell>
          <cell r="AW600">
            <v>-5.400000000000002E-3</v>
          </cell>
          <cell r="AX600">
            <v>-3.7000000000000019E-3</v>
          </cell>
          <cell r="AY600">
            <v>-3.8999999999999972E-3</v>
          </cell>
          <cell r="AZ600">
            <v>-5.6999999999999967E-3</v>
          </cell>
          <cell r="BA600">
            <v>-5.9000000000000025E-3</v>
          </cell>
          <cell r="BB600">
            <v>0</v>
          </cell>
          <cell r="BC600">
            <v>0</v>
          </cell>
          <cell r="BD600">
            <v>0</v>
          </cell>
          <cell r="BE600">
            <v>0</v>
          </cell>
          <cell r="BF600">
            <v>0</v>
          </cell>
          <cell r="BG600">
            <v>0</v>
          </cell>
          <cell r="BH600">
            <v>0</v>
          </cell>
          <cell r="BI600">
            <v>0</v>
          </cell>
          <cell r="BJ600">
            <v>-7.2000000000000002E-5</v>
          </cell>
          <cell r="BK600">
            <v>-1.1559999999999999E-3</v>
          </cell>
          <cell r="BL600">
            <v>-1.487E-3</v>
          </cell>
          <cell r="BM600">
            <v>-1.5743099999999998E-3</v>
          </cell>
          <cell r="BN600">
            <v>0</v>
          </cell>
          <cell r="BO600">
            <v>0</v>
          </cell>
          <cell r="BP600">
            <v>0</v>
          </cell>
          <cell r="BQ600">
            <v>0</v>
          </cell>
          <cell r="BR600">
            <v>0</v>
          </cell>
          <cell r="BS600">
            <v>0</v>
          </cell>
          <cell r="BT600">
            <v>0</v>
          </cell>
          <cell r="BU600">
            <v>0</v>
          </cell>
          <cell r="BV600">
            <v>-7.2000000000000002E-5</v>
          </cell>
          <cell r="BW600">
            <v>-1.0839999999999999E-3</v>
          </cell>
          <cell r="BX600">
            <v>-3.3100000000000013E-4</v>
          </cell>
          <cell r="BY600">
            <v>-8.7309999999999732E-5</v>
          </cell>
          <cell r="CC600">
            <v>0</v>
          </cell>
          <cell r="CD600">
            <v>0</v>
          </cell>
          <cell r="CE600">
            <v>0</v>
          </cell>
          <cell r="CF600">
            <v>0</v>
          </cell>
          <cell r="CG600">
            <v>0</v>
          </cell>
          <cell r="CH600">
            <v>0</v>
          </cell>
          <cell r="CI600">
            <v>0</v>
          </cell>
          <cell r="CJ600">
            <v>0</v>
          </cell>
          <cell r="CK600">
            <v>0</v>
          </cell>
          <cell r="CL600">
            <v>0</v>
          </cell>
          <cell r="CM600">
            <v>0</v>
          </cell>
          <cell r="CN600">
            <v>0</v>
          </cell>
          <cell r="CO600">
            <v>0</v>
          </cell>
          <cell r="CP600">
            <v>0</v>
          </cell>
          <cell r="CQ600">
            <v>0</v>
          </cell>
          <cell r="CR600">
            <v>0</v>
          </cell>
          <cell r="CS600">
            <v>0</v>
          </cell>
          <cell r="CT600">
            <v>0</v>
          </cell>
          <cell r="CU600">
            <v>0</v>
          </cell>
          <cell r="CV600">
            <v>0</v>
          </cell>
          <cell r="CW600">
            <v>0</v>
          </cell>
          <cell r="DC600">
            <v>0</v>
          </cell>
          <cell r="DD600">
            <v>0</v>
          </cell>
          <cell r="DE600">
            <v>0</v>
          </cell>
          <cell r="DF600">
            <v>0</v>
          </cell>
          <cell r="DG600">
            <v>0</v>
          </cell>
          <cell r="DH600">
            <v>0</v>
          </cell>
          <cell r="DI600">
            <v>0</v>
          </cell>
          <cell r="DJ600">
            <v>0</v>
          </cell>
          <cell r="DK600">
            <v>0</v>
          </cell>
          <cell r="DL600">
            <v>0</v>
          </cell>
          <cell r="DM600">
            <v>0</v>
          </cell>
          <cell r="DN600">
            <v>0</v>
          </cell>
          <cell r="DO600">
            <v>0</v>
          </cell>
          <cell r="DP600">
            <v>0</v>
          </cell>
          <cell r="DQ600">
            <v>0</v>
          </cell>
          <cell r="DR600">
            <v>0</v>
          </cell>
          <cell r="DS600">
            <v>0</v>
          </cell>
          <cell r="DT600">
            <v>0</v>
          </cell>
          <cell r="DU600">
            <v>0</v>
          </cell>
        </row>
        <row r="601">
          <cell r="A601" t="str">
            <v>CE-AD-L-212</v>
          </cell>
          <cell r="B601" t="str">
            <v>CE</v>
          </cell>
          <cell r="C601" t="str">
            <v>AD-L</v>
          </cell>
          <cell r="D601">
            <v>212</v>
          </cell>
          <cell r="E601" t="str">
            <v>Risultato di divisione</v>
          </cell>
          <cell r="F601">
            <v>5.8362220000000002</v>
          </cell>
          <cell r="G601">
            <v>12.436796320000097</v>
          </cell>
          <cell r="H601">
            <v>18.353424229999945</v>
          </cell>
          <cell r="I601">
            <v>25.026572019999897</v>
          </cell>
          <cell r="J601">
            <v>0</v>
          </cell>
          <cell r="K601">
            <v>0</v>
          </cell>
          <cell r="L601">
            <v>0</v>
          </cell>
          <cell r="M601">
            <v>0</v>
          </cell>
          <cell r="N601">
            <v>0</v>
          </cell>
          <cell r="O601">
            <v>0</v>
          </cell>
          <cell r="P601">
            <v>0</v>
          </cell>
          <cell r="Q601">
            <v>0</v>
          </cell>
          <cell r="R601">
            <v>5.8362220000000002</v>
          </cell>
          <cell r="S601">
            <v>6.6005743200000992</v>
          </cell>
          <cell r="T601">
            <v>5.9166279099998436</v>
          </cell>
          <cell r="U601">
            <v>6.6731477899999527</v>
          </cell>
          <cell r="V601">
            <v>-25.026572019999897</v>
          </cell>
          <cell r="W601">
            <v>0</v>
          </cell>
          <cell r="X601">
            <v>0</v>
          </cell>
          <cell r="Y601">
            <v>0</v>
          </cell>
          <cell r="Z601">
            <v>0</v>
          </cell>
          <cell r="AA601">
            <v>0</v>
          </cell>
          <cell r="AB601">
            <v>0</v>
          </cell>
          <cell r="AC601">
            <v>0</v>
          </cell>
          <cell r="AD601">
            <v>5.6818999999999926</v>
          </cell>
          <cell r="AE601">
            <v>12.047999999999998</v>
          </cell>
          <cell r="AF601">
            <v>18.588100000000001</v>
          </cell>
          <cell r="AG601">
            <v>26.084099999999989</v>
          </cell>
          <cell r="AH601">
            <v>34.273200000000017</v>
          </cell>
          <cell r="AI601">
            <v>42.219300000000047</v>
          </cell>
          <cell r="AJ601">
            <v>50.580000000000027</v>
          </cell>
          <cell r="AK601">
            <v>53.985200000000027</v>
          </cell>
          <cell r="AL601">
            <v>62.285000000000032</v>
          </cell>
          <cell r="AM601">
            <v>71.423399999999944</v>
          </cell>
          <cell r="AN601">
            <v>78.914100000000005</v>
          </cell>
          <cell r="AO601">
            <v>86.417399999999972</v>
          </cell>
          <cell r="AP601">
            <v>5.6818999999999926</v>
          </cell>
          <cell r="AQ601">
            <v>6.3661000000000065</v>
          </cell>
          <cell r="AR601">
            <v>6.5401000000000016</v>
          </cell>
          <cell r="AS601">
            <v>7.4959999999999907</v>
          </cell>
          <cell r="AT601">
            <v>8.1891000000000247</v>
          </cell>
          <cell r="AU601">
            <v>7.9461000000000297</v>
          </cell>
          <cell r="AV601">
            <v>8.3606999999999694</v>
          </cell>
          <cell r="AW601">
            <v>3.4052000000000096</v>
          </cell>
          <cell r="AX601">
            <v>8.299800000000003</v>
          </cell>
          <cell r="AY601">
            <v>9.1383999999999102</v>
          </cell>
          <cell r="AZ601">
            <v>7.4907000000000474</v>
          </cell>
          <cell r="BA601">
            <v>7.5032999999999967</v>
          </cell>
          <cell r="BB601">
            <v>6.6919000000000022</v>
          </cell>
          <cell r="BC601">
            <v>13.329963000000008</v>
          </cell>
          <cell r="BD601">
            <v>20.904100000000007</v>
          </cell>
          <cell r="BE601">
            <v>27.792000000000002</v>
          </cell>
          <cell r="BF601">
            <v>36.531800000000011</v>
          </cell>
          <cell r="BG601">
            <v>44.423360000000002</v>
          </cell>
          <cell r="BH601">
            <v>52.610355999999975</v>
          </cell>
          <cell r="BI601">
            <v>57.199900000000014</v>
          </cell>
          <cell r="BJ601">
            <v>63.459339999999969</v>
          </cell>
          <cell r="BK601">
            <v>70.540077999999994</v>
          </cell>
          <cell r="BL601">
            <v>77.670100999999974</v>
          </cell>
          <cell r="BM601">
            <v>83.327493630000106</v>
          </cell>
          <cell r="BN601">
            <v>6.6919000000000022</v>
          </cell>
          <cell r="BO601">
            <v>6.6380630000000043</v>
          </cell>
          <cell r="BP601">
            <v>7.5741369999999977</v>
          </cell>
          <cell r="BQ601">
            <v>6.8878999999999957</v>
          </cell>
          <cell r="BR601">
            <v>8.7398000000000096</v>
          </cell>
          <cell r="BS601">
            <v>7.8915599999999912</v>
          </cell>
          <cell r="BT601">
            <v>8.1869959999999704</v>
          </cell>
          <cell r="BU601">
            <v>4.5895440000000427</v>
          </cell>
          <cell r="BV601">
            <v>6.2594399999999668</v>
          </cell>
          <cell r="BW601">
            <v>7.0807380000000117</v>
          </cell>
          <cell r="BX601">
            <v>7.1300229999999845</v>
          </cell>
          <cell r="BY601">
            <v>5.6573926300001371</v>
          </cell>
          <cell r="BZ601">
            <v>6.0722999999999985</v>
          </cell>
          <cell r="CA601">
            <v>11.4964</v>
          </cell>
          <cell r="CB601">
            <v>17.893700000000003</v>
          </cell>
          <cell r="CC601">
            <v>24.886099999999985</v>
          </cell>
          <cell r="CD601">
            <v>32.790699999999987</v>
          </cell>
          <cell r="CE601">
            <v>39.955488000000017</v>
          </cell>
          <cell r="CF601">
            <v>47.081717000000012</v>
          </cell>
          <cell r="CG601">
            <v>51.497504000000021</v>
          </cell>
          <cell r="CH601">
            <v>58.136433999999987</v>
          </cell>
          <cell r="CI601">
            <v>66.787383999999989</v>
          </cell>
          <cell r="CJ601">
            <v>74.478759999999994</v>
          </cell>
          <cell r="CK601">
            <v>79.054689999999994</v>
          </cell>
          <cell r="CL601">
            <v>6.0722999999999985</v>
          </cell>
          <cell r="CM601">
            <v>5.424100000000001</v>
          </cell>
          <cell r="CN601">
            <v>6.3973000000000031</v>
          </cell>
          <cell r="CO601">
            <v>6.992399999999984</v>
          </cell>
          <cell r="CP601">
            <v>7.9046000000000056</v>
          </cell>
          <cell r="CQ601">
            <v>7.1647880000000228</v>
          </cell>
          <cell r="CR601">
            <v>7.1262290000000021</v>
          </cell>
          <cell r="CS601">
            <v>4.4157870000000088</v>
          </cell>
          <cell r="CT601">
            <v>6.6389299999999665</v>
          </cell>
          <cell r="CU601">
            <v>8.6509500000000052</v>
          </cell>
          <cell r="CV601">
            <v>7.6913760000000053</v>
          </cell>
          <cell r="CW601">
            <v>4.5759299999999827</v>
          </cell>
          <cell r="CX601">
            <v>0</v>
          </cell>
          <cell r="CY601">
            <v>0</v>
          </cell>
          <cell r="CZ601">
            <v>0</v>
          </cell>
          <cell r="DA601">
            <v>0</v>
          </cell>
          <cell r="DB601">
            <v>0</v>
          </cell>
          <cell r="DC601">
            <v>38.303257900000006</v>
          </cell>
          <cell r="DD601">
            <v>44.481524000000022</v>
          </cell>
          <cell r="DE601">
            <v>48.070398000000019</v>
          </cell>
          <cell r="DF601">
            <v>54.619903999999934</v>
          </cell>
          <cell r="DG601">
            <v>61.845427000000022</v>
          </cell>
          <cell r="DH601">
            <v>68.58343400000004</v>
          </cell>
          <cell r="DI601">
            <v>75.01624799999999</v>
          </cell>
          <cell r="DJ601">
            <v>0</v>
          </cell>
          <cell r="DK601">
            <v>0</v>
          </cell>
          <cell r="DL601">
            <v>0</v>
          </cell>
          <cell r="DM601">
            <v>0</v>
          </cell>
          <cell r="DN601">
            <v>0</v>
          </cell>
          <cell r="DO601">
            <v>38.303257900000006</v>
          </cell>
          <cell r="DP601">
            <v>6.178266100000025</v>
          </cell>
          <cell r="DQ601">
            <v>3.5888739999999952</v>
          </cell>
          <cell r="DR601">
            <v>6.5495059999999121</v>
          </cell>
          <cell r="DS601">
            <v>7.2255230000000843</v>
          </cell>
          <cell r="DT601">
            <v>6.7380070000000227</v>
          </cell>
          <cell r="DU601">
            <v>6.4328139999999472</v>
          </cell>
          <cell r="DV601">
            <v>0</v>
          </cell>
          <cell r="DW601">
            <v>0</v>
          </cell>
          <cell r="DX601">
            <v>0</v>
          </cell>
          <cell r="DY601">
            <v>0</v>
          </cell>
        </row>
        <row r="602">
          <cell r="A602" t="str">
            <v>CE-AD-L-213</v>
          </cell>
          <cell r="B602" t="str">
            <v>CE</v>
          </cell>
          <cell r="C602" t="str">
            <v>AD-L</v>
          </cell>
          <cell r="D602">
            <v>213</v>
          </cell>
          <cell r="E602" t="str">
            <v>RD %</v>
          </cell>
          <cell r="F602">
            <v>0.14703189148048354</v>
          </cell>
          <cell r="G602">
            <v>0.15183355075062854</v>
          </cell>
          <cell r="H602">
            <v>0.1477700864628462</v>
          </cell>
          <cell r="I602">
            <v>0.15205254816003472</v>
          </cell>
          <cell r="J602" t="e">
            <v>#DIV/0!</v>
          </cell>
          <cell r="K602" t="e">
            <v>#DIV/0!</v>
          </cell>
          <cell r="L602" t="e">
            <v>#DIV/0!</v>
          </cell>
          <cell r="M602" t="e">
            <v>#DIV/0!</v>
          </cell>
          <cell r="N602" t="e">
            <v>#DIV/0!</v>
          </cell>
          <cell r="O602" t="e">
            <v>#DIV/0!</v>
          </cell>
          <cell r="P602" t="e">
            <v>#DIV/0!</v>
          </cell>
          <cell r="Q602" t="e">
            <v>#DIV/0!</v>
          </cell>
          <cell r="R602">
            <v>0.14703189148048354</v>
          </cell>
          <cell r="S602">
            <v>0.15634818654898572</v>
          </cell>
          <cell r="T602">
            <v>0.13989997986483688</v>
          </cell>
          <cell r="U602">
            <v>0.16522178570455248</v>
          </cell>
          <cell r="V602">
            <v>0.15205254816003472</v>
          </cell>
          <cell r="W602" t="e">
            <v>#DIV/0!</v>
          </cell>
          <cell r="X602" t="e">
            <v>#DIV/0!</v>
          </cell>
          <cell r="Y602" t="e">
            <v>#DIV/0!</v>
          </cell>
          <cell r="Z602" t="e">
            <v>#DIV/0!</v>
          </cell>
          <cell r="AA602" t="e">
            <v>#DIV/0!</v>
          </cell>
          <cell r="AB602" t="e">
            <v>#DIV/0!</v>
          </cell>
          <cell r="AC602" t="e">
            <v>#DIV/0!</v>
          </cell>
          <cell r="AD602">
            <v>0.14355809000204636</v>
          </cell>
          <cell r="AE602">
            <v>0.14921287976647091</v>
          </cell>
          <cell r="AF602">
            <v>0.15012631606152338</v>
          </cell>
          <cell r="AG602">
            <v>0.15444056364313488</v>
          </cell>
          <cell r="AH602">
            <v>0.1582843522793452</v>
          </cell>
          <cell r="AI602">
            <v>0.1600574578648013</v>
          </cell>
          <cell r="AJ602">
            <v>0.1622170302224632</v>
          </cell>
          <cell r="AK602">
            <v>0.15794932591275129</v>
          </cell>
          <cell r="AL602">
            <v>0.15966382030905346</v>
          </cell>
          <cell r="AM602">
            <v>0.16203093913126318</v>
          </cell>
          <cell r="AN602">
            <v>0.16183447721730529</v>
          </cell>
          <cell r="AO602">
            <v>0.16241689321829861</v>
          </cell>
          <cell r="AP602">
            <v>0.14355809000204636</v>
          </cell>
          <cell r="AQ602">
            <v>0.15464986906225264</v>
          </cell>
          <cell r="AR602">
            <v>0.15183863560909819</v>
          </cell>
          <cell r="AS602">
            <v>0.16629064925672754</v>
          </cell>
          <cell r="AT602">
            <v>0.17191278718258829</v>
          </cell>
          <cell r="AU602">
            <v>0.1681835306667574</v>
          </cell>
          <cell r="AV602">
            <v>0.17407752880575267</v>
          </cell>
          <cell r="AW602">
            <v>0.11356875091716849</v>
          </cell>
          <cell r="AX602">
            <v>0.17179298239803936</v>
          </cell>
          <cell r="AY602">
            <v>0.18024422042559909</v>
          </cell>
          <cell r="AZ602">
            <v>0.15998487867701336</v>
          </cell>
          <cell r="BA602">
            <v>0.16880618773791189</v>
          </cell>
          <cell r="BB602">
            <v>0.1636593525918825</v>
          </cell>
          <cell r="BC602">
            <v>0.16071039496527786</v>
          </cell>
          <cell r="BD602">
            <v>0.16106752182653278</v>
          </cell>
          <cell r="BE602">
            <v>0.16298629934540404</v>
          </cell>
          <cell r="BF602">
            <v>0.16565606181527975</v>
          </cell>
          <cell r="BG602">
            <v>0.16550564224068257</v>
          </cell>
          <cell r="BH602">
            <v>0.16620773874991698</v>
          </cell>
          <cell r="BI602">
            <v>0.16415464657471507</v>
          </cell>
          <cell r="BJ602">
            <v>0.16247588375536104</v>
          </cell>
          <cell r="BK602">
            <v>0.16067177894364681</v>
          </cell>
          <cell r="BL602">
            <v>0.1600396155124427</v>
          </cell>
          <cell r="BM602">
            <v>0.15862757083441431</v>
          </cell>
          <cell r="BN602">
            <v>0.1636593525918825</v>
          </cell>
          <cell r="BO602">
            <v>0.15784317129079212</v>
          </cell>
          <cell r="BP602">
            <v>0.16169991054787825</v>
          </cell>
          <cell r="BQ602">
            <v>0.16910001055662874</v>
          </cell>
          <cell r="BR602">
            <v>0.17475895110236656</v>
          </cell>
          <cell r="BS602">
            <v>0.16481286066440518</v>
          </cell>
          <cell r="BT602">
            <v>0.1701236747978489</v>
          </cell>
          <cell r="BU602">
            <v>0.14379366697969304</v>
          </cell>
          <cell r="BV602">
            <v>0.14858964887925771</v>
          </cell>
          <cell r="BW602">
            <v>0.14612964281898563</v>
          </cell>
          <cell r="BX602">
            <v>0.15404339157170138</v>
          </cell>
          <cell r="BY602">
            <v>0.14148876902559646</v>
          </cell>
          <cell r="BZ602">
            <v>0.15127350452901256</v>
          </cell>
          <cell r="CA602">
            <v>0.14556606210399964</v>
          </cell>
          <cell r="CB602">
            <v>0.14718602967788638</v>
          </cell>
          <cell r="CC602">
            <v>0.15557176739469902</v>
          </cell>
          <cell r="CD602">
            <v>0.15958595167457029</v>
          </cell>
          <cell r="CE602">
            <v>0.16043892952984284</v>
          </cell>
          <cell r="CF602">
            <v>0.16113452433346329</v>
          </cell>
          <cell r="CG602">
            <v>0.15992638234930384</v>
          </cell>
          <cell r="CH602">
            <v>0.15937980357638576</v>
          </cell>
          <cell r="CI602">
            <v>0.1616384448093898</v>
          </cell>
          <cell r="CJ602">
            <v>0.1621672697841435</v>
          </cell>
          <cell r="CK602">
            <v>0.15824083002453804</v>
          </cell>
          <cell r="CL602">
            <v>0.15127350452901256</v>
          </cell>
          <cell r="CM602">
            <v>0.13966680399629214</v>
          </cell>
          <cell r="CN602">
            <v>0.15018969451670161</v>
          </cell>
          <cell r="CO602">
            <v>0.18212505274343993</v>
          </cell>
          <cell r="CP602">
            <v>0.17369616904206281</v>
          </cell>
          <cell r="CQ602">
            <v>0.16446198451463739</v>
          </cell>
          <cell r="CR602">
            <v>0.16514909812278133</v>
          </cell>
          <cell r="CS602">
            <v>0.14808797332839183</v>
          </cell>
          <cell r="CT602">
            <v>0.15526365960421137</v>
          </cell>
          <cell r="CU602">
            <v>0.1786524919038007</v>
          </cell>
          <cell r="CV602">
            <v>0.16690900672577222</v>
          </cell>
          <cell r="CW602">
            <v>0.11350882042265231</v>
          </cell>
          <cell r="CX602" t="e">
            <v>#DIV/0!</v>
          </cell>
          <cell r="CY602" t="e">
            <v>#DIV/0!</v>
          </cell>
          <cell r="CZ602" t="e">
            <v>#DIV/0!</v>
          </cell>
          <cell r="DA602" t="e">
            <v>#DIV/0!</v>
          </cell>
          <cell r="DB602" t="e">
            <v>#DIV/0!</v>
          </cell>
          <cell r="DC602">
            <v>0.15108094407934461</v>
          </cell>
          <cell r="DD602">
            <v>0.15071023832272848</v>
          </cell>
          <cell r="DE602">
            <v>0.14895942092642467</v>
          </cell>
          <cell r="DF602">
            <v>0.14923653220990671</v>
          </cell>
          <cell r="DG602">
            <v>0.1498684407956222</v>
          </cell>
          <cell r="DH602">
            <v>0.14926511256064173</v>
          </cell>
          <cell r="DI602">
            <v>0.14848380986312756</v>
          </cell>
          <cell r="DJ602" t="e">
            <v>#DIV/0!</v>
          </cell>
          <cell r="DK602" t="e">
            <v>#DIV/0!</v>
          </cell>
          <cell r="DL602" t="e">
            <v>#DIV/0!</v>
          </cell>
          <cell r="DM602" t="e">
            <v>#DIV/0!</v>
          </cell>
          <cell r="DN602" t="e">
            <v>#DIV/0!</v>
          </cell>
          <cell r="DO602">
            <v>0.15108094407934461</v>
          </cell>
          <cell r="DP602">
            <v>0.14845197426254519</v>
          </cell>
          <cell r="DQ602">
            <v>0.13021090480780631</v>
          </cell>
          <cell r="DR602">
            <v>0.15130239373358287</v>
          </cell>
          <cell r="DS602">
            <v>0.15482407504882342</v>
          </cell>
          <cell r="DT602">
            <v>0.14394623602988113</v>
          </cell>
          <cell r="DU602">
            <v>0.14063553314465119</v>
          </cell>
          <cell r="DV602" t="e">
            <v>#DIV/0!</v>
          </cell>
          <cell r="DW602" t="e">
            <v>#DIV/0!</v>
          </cell>
          <cell r="DX602" t="e">
            <v>#DIV/0!</v>
          </cell>
          <cell r="DY602" t="e">
            <v>#DIV/0!</v>
          </cell>
        </row>
        <row r="603">
          <cell r="A603" t="str">
            <v>CE-AD-L-220</v>
          </cell>
          <cell r="B603" t="str">
            <v>CE</v>
          </cell>
          <cell r="C603" t="str">
            <v>AD-L</v>
          </cell>
          <cell r="D603">
            <v>220</v>
          </cell>
          <cell r="E603" t="str">
            <v>Spese Generali</v>
          </cell>
          <cell r="F603">
            <v>-2.9061669999999999</v>
          </cell>
          <cell r="G603">
            <v>-5.7773348300000027</v>
          </cell>
          <cell r="H603">
            <v>-8.6755932799999993</v>
          </cell>
          <cell r="I603">
            <v>-11.665117740000008</v>
          </cell>
          <cell r="R603">
            <v>-2.9061669999999999</v>
          </cell>
          <cell r="S603">
            <v>-2.8711678300000028</v>
          </cell>
          <cell r="T603">
            <v>-2.8982584499999966</v>
          </cell>
          <cell r="U603">
            <v>-2.989524460000009</v>
          </cell>
          <cell r="V603">
            <v>11.665117740000008</v>
          </cell>
          <cell r="W603">
            <v>0</v>
          </cell>
          <cell r="X603">
            <v>0</v>
          </cell>
          <cell r="Y603">
            <v>0</v>
          </cell>
          <cell r="Z603">
            <v>0</v>
          </cell>
          <cell r="AA603">
            <v>0</v>
          </cell>
          <cell r="AB603">
            <v>0</v>
          </cell>
          <cell r="AC603">
            <v>0</v>
          </cell>
          <cell r="AD603">
            <v>-2.9926999999999997</v>
          </cell>
          <cell r="AE603">
            <v>-5.8763999999999994</v>
          </cell>
          <cell r="AF603">
            <v>-8.6892999999999994</v>
          </cell>
          <cell r="AG603">
            <v>-11.659600000000001</v>
          </cell>
          <cell r="AH603">
            <v>-14.6302</v>
          </cell>
          <cell r="AI603">
            <v>-17.512599999999999</v>
          </cell>
          <cell r="AJ603">
            <v>-20.606099999999998</v>
          </cell>
          <cell r="AK603">
            <v>-22.8338</v>
          </cell>
          <cell r="AL603">
            <v>-25.8248</v>
          </cell>
          <cell r="AM603">
            <v>-29.067900000000002</v>
          </cell>
          <cell r="AN603">
            <v>-32.090699999999998</v>
          </cell>
          <cell r="AO603">
            <v>-34.905099999999997</v>
          </cell>
          <cell r="AP603">
            <v>-2.9926999999999997</v>
          </cell>
          <cell r="AQ603">
            <v>-2.8836999999999997</v>
          </cell>
          <cell r="AR603">
            <v>-2.8129</v>
          </cell>
          <cell r="AS603">
            <v>-2.9703000000000017</v>
          </cell>
          <cell r="AT603">
            <v>-2.9705999999999992</v>
          </cell>
          <cell r="AU603">
            <v>-2.8823999999999987</v>
          </cell>
          <cell r="AV603">
            <v>-3.0934999999999988</v>
          </cell>
          <cell r="AW603">
            <v>-2.2277000000000022</v>
          </cell>
          <cell r="AX603">
            <v>-2.9909999999999997</v>
          </cell>
          <cell r="AY603">
            <v>-3.2431000000000019</v>
          </cell>
          <cell r="AZ603">
            <v>-3.0227999999999966</v>
          </cell>
          <cell r="BA603">
            <v>-2.8143999999999991</v>
          </cell>
          <cell r="BB603">
            <v>-2.6797230000000001</v>
          </cell>
          <cell r="BC603">
            <v>-5.2899820000000002</v>
          </cell>
          <cell r="BD603">
            <v>-8.3000070000000008</v>
          </cell>
          <cell r="BE603">
            <v>-10.83</v>
          </cell>
          <cell r="BF603">
            <v>-13.6782</v>
          </cell>
          <cell r="BG603">
            <v>-16.498953</v>
          </cell>
          <cell r="BH603">
            <v>-19.424492999999998</v>
          </cell>
          <cell r="BI603">
            <v>-21.577300000000001</v>
          </cell>
          <cell r="BJ603">
            <v>-24.489066999999999</v>
          </cell>
          <cell r="BK603">
            <v>-27.443239999999999</v>
          </cell>
          <cell r="BL603">
            <v>-30.277305999999999</v>
          </cell>
          <cell r="BM603">
            <v>-33.911346629999997</v>
          </cell>
          <cell r="BN603">
            <v>-2.6797230000000001</v>
          </cell>
          <cell r="BO603">
            <v>-2.6102590000000001</v>
          </cell>
          <cell r="BP603">
            <v>-3.0100250000000006</v>
          </cell>
          <cell r="BQ603">
            <v>-2.5299929999999993</v>
          </cell>
          <cell r="BR603">
            <v>-2.8482000000000003</v>
          </cell>
          <cell r="BS603">
            <v>-2.8207529999999998</v>
          </cell>
          <cell r="BT603">
            <v>-2.925539999999998</v>
          </cell>
          <cell r="BU603">
            <v>-2.1528070000000028</v>
          </cell>
          <cell r="BV603">
            <v>-2.9117669999999976</v>
          </cell>
          <cell r="BW603">
            <v>-2.9541730000000008</v>
          </cell>
          <cell r="BX603">
            <v>-2.834066</v>
          </cell>
          <cell r="BY603">
            <v>-3.6340406299999977</v>
          </cell>
          <cell r="BZ603">
            <v>-2.3742000000000001</v>
          </cell>
          <cell r="CA603">
            <v>-5.1036999999999999</v>
          </cell>
          <cell r="CB603">
            <v>-7.8411999999999997</v>
          </cell>
          <cell r="CC603">
            <v>-11.1496</v>
          </cell>
          <cell r="CD603">
            <v>-13.9369</v>
          </cell>
          <cell r="CE603">
            <v>-16.670594000000001</v>
          </cell>
          <cell r="CF603">
            <v>-19.360987000000002</v>
          </cell>
          <cell r="CG603">
            <v>-21.388786</v>
          </cell>
          <cell r="CH603">
            <v>-24.143999000000001</v>
          </cell>
          <cell r="CI603">
            <v>-26.901261000000002</v>
          </cell>
          <cell r="CJ603">
            <v>-29.551732000000001</v>
          </cell>
          <cell r="CK603">
            <v>-32.151860999999997</v>
          </cell>
          <cell r="CL603">
            <v>-2.3742000000000001</v>
          </cell>
          <cell r="CM603">
            <v>-2.7294999999999998</v>
          </cell>
          <cell r="CN603">
            <v>-2.7374999999999998</v>
          </cell>
          <cell r="CO603">
            <v>-3.3083999999999998</v>
          </cell>
          <cell r="CP603">
            <v>-2.7873000000000001</v>
          </cell>
          <cell r="CQ603">
            <v>-2.7336940000000016</v>
          </cell>
          <cell r="CR603">
            <v>-2.6903930000000003</v>
          </cell>
          <cell r="CS603">
            <v>-2.0277989999999981</v>
          </cell>
          <cell r="CT603">
            <v>-2.7552130000000012</v>
          </cell>
          <cell r="CU603">
            <v>-2.7572620000000008</v>
          </cell>
          <cell r="CV603">
            <v>-2.6504709999999996</v>
          </cell>
          <cell r="CW603">
            <v>-2.6001289999999955</v>
          </cell>
          <cell r="DC603">
            <v>-18.160545253525587</v>
          </cell>
          <cell r="DD603">
            <v>-21.163330999999999</v>
          </cell>
          <cell r="DE603">
            <v>-23.269958000000003</v>
          </cell>
          <cell r="DF603">
            <v>-25.714074000000004</v>
          </cell>
          <cell r="DG603">
            <v>-28.689469999999996</v>
          </cell>
          <cell r="DH603">
            <v>-31.630654</v>
          </cell>
          <cell r="DI603">
            <v>-34.342995999999999</v>
          </cell>
          <cell r="DJ603">
            <v>0</v>
          </cell>
          <cell r="DK603">
            <v>0</v>
          </cell>
          <cell r="DL603">
            <v>0</v>
          </cell>
          <cell r="DM603">
            <v>0</v>
          </cell>
          <cell r="DN603">
            <v>0</v>
          </cell>
          <cell r="DO603">
            <v>-18.160545253525587</v>
          </cell>
          <cell r="DP603">
            <v>-3.0027857464744123</v>
          </cell>
          <cell r="DQ603">
            <v>-2.1066270000000031</v>
          </cell>
          <cell r="DR603">
            <v>-2.4441160000000011</v>
          </cell>
          <cell r="DS603">
            <v>-2.9753959999999928</v>
          </cell>
          <cell r="DT603">
            <v>-2.9411840000000034</v>
          </cell>
          <cell r="DU603">
            <v>-2.7123419999999996</v>
          </cell>
        </row>
        <row r="604">
          <cell r="A604" t="str">
            <v>CE-AD-L-230</v>
          </cell>
          <cell r="B604" t="str">
            <v>CE</v>
          </cell>
          <cell r="C604" t="str">
            <v>AD-L</v>
          </cell>
          <cell r="D604">
            <v>230</v>
          </cell>
          <cell r="E604" t="str">
            <v>Risultato Operativo pre IAS</v>
          </cell>
          <cell r="F604">
            <v>2.9300550000000003</v>
          </cell>
          <cell r="G604">
            <v>6.6594614900000941</v>
          </cell>
          <cell r="H604">
            <v>9.6778309499999455</v>
          </cell>
          <cell r="I604">
            <v>13.361454279999888</v>
          </cell>
          <cell r="J604">
            <v>0</v>
          </cell>
          <cell r="K604">
            <v>0</v>
          </cell>
          <cell r="L604">
            <v>0</v>
          </cell>
          <cell r="M604">
            <v>0</v>
          </cell>
          <cell r="N604">
            <v>0</v>
          </cell>
          <cell r="O604">
            <v>0</v>
          </cell>
          <cell r="P604">
            <v>0</v>
          </cell>
          <cell r="Q604">
            <v>0</v>
          </cell>
          <cell r="R604">
            <v>2.9300550000000003</v>
          </cell>
          <cell r="S604">
            <v>3.7294064900000965</v>
          </cell>
          <cell r="T604">
            <v>3.018369459999847</v>
          </cell>
          <cell r="U604">
            <v>3.6836233299999437</v>
          </cell>
          <cell r="V604">
            <v>-13.361454279999888</v>
          </cell>
          <cell r="W604">
            <v>0</v>
          </cell>
          <cell r="X604">
            <v>0</v>
          </cell>
          <cell r="Y604">
            <v>0</v>
          </cell>
          <cell r="Z604">
            <v>0</v>
          </cell>
          <cell r="AA604">
            <v>0</v>
          </cell>
          <cell r="AB604">
            <v>0</v>
          </cell>
          <cell r="AC604">
            <v>0</v>
          </cell>
          <cell r="AD604">
            <v>2.6891999999999929</v>
          </cell>
          <cell r="AE604">
            <v>6.1715999999999989</v>
          </cell>
          <cell r="AF604">
            <v>9.8988000000000014</v>
          </cell>
          <cell r="AG604">
            <v>14.424499999999988</v>
          </cell>
          <cell r="AH604">
            <v>19.643000000000015</v>
          </cell>
          <cell r="AI604">
            <v>24.706700000000048</v>
          </cell>
          <cell r="AJ604">
            <v>29.973900000000029</v>
          </cell>
          <cell r="AK604">
            <v>31.151400000000027</v>
          </cell>
          <cell r="AL604">
            <v>36.460200000000029</v>
          </cell>
          <cell r="AM604">
            <v>42.355499999999942</v>
          </cell>
          <cell r="AN604">
            <v>46.823400000000007</v>
          </cell>
          <cell r="AO604">
            <v>51.512299999999975</v>
          </cell>
          <cell r="AP604">
            <v>2.6891999999999929</v>
          </cell>
          <cell r="AQ604">
            <v>3.4824000000000068</v>
          </cell>
          <cell r="AR604">
            <v>3.7272000000000016</v>
          </cell>
          <cell r="AS604">
            <v>4.525699999999989</v>
          </cell>
          <cell r="AT604">
            <v>5.2185000000000255</v>
          </cell>
          <cell r="AU604">
            <v>5.063700000000031</v>
          </cell>
          <cell r="AV604">
            <v>5.2671999999999706</v>
          </cell>
          <cell r="AW604">
            <v>1.1775000000000073</v>
          </cell>
          <cell r="AX604">
            <v>5.3088000000000033</v>
          </cell>
          <cell r="AY604">
            <v>5.8952999999999083</v>
          </cell>
          <cell r="AZ604">
            <v>4.4679000000000508</v>
          </cell>
          <cell r="BA604">
            <v>4.6888999999999976</v>
          </cell>
          <cell r="BB604">
            <v>4.0121770000000021</v>
          </cell>
          <cell r="BC604">
            <v>8.039981000000008</v>
          </cell>
          <cell r="BD604">
            <v>12.604093000000006</v>
          </cell>
          <cell r="BE604">
            <v>16.962000000000003</v>
          </cell>
          <cell r="BF604">
            <v>22.853600000000011</v>
          </cell>
          <cell r="BG604">
            <v>27.924407000000002</v>
          </cell>
          <cell r="BH604">
            <v>33.185862999999976</v>
          </cell>
          <cell r="BI604">
            <v>35.622600000000013</v>
          </cell>
          <cell r="BJ604">
            <v>38.97027299999997</v>
          </cell>
          <cell r="BK604">
            <v>43.096837999999991</v>
          </cell>
          <cell r="BL604">
            <v>47.392794999999978</v>
          </cell>
          <cell r="BM604">
            <v>49.416147000000109</v>
          </cell>
          <cell r="BN604">
            <v>4.0121770000000021</v>
          </cell>
          <cell r="BO604">
            <v>4.0278040000000042</v>
          </cell>
          <cell r="BP604">
            <v>4.5641119999999971</v>
          </cell>
          <cell r="BQ604">
            <v>4.3579069999999964</v>
          </cell>
          <cell r="BR604">
            <v>5.8916000000000093</v>
          </cell>
          <cell r="BS604">
            <v>5.0708069999999914</v>
          </cell>
          <cell r="BT604">
            <v>5.2614559999999724</v>
          </cell>
          <cell r="BU604">
            <v>2.4367370000000399</v>
          </cell>
          <cell r="BV604">
            <v>3.3476729999999693</v>
          </cell>
          <cell r="BW604">
            <v>4.1265650000000109</v>
          </cell>
          <cell r="BX604">
            <v>4.2959569999999845</v>
          </cell>
          <cell r="BY604">
            <v>2.0233520000001395</v>
          </cell>
          <cell r="BZ604">
            <v>3.6980999999999984</v>
          </cell>
          <cell r="CA604">
            <v>6.3926999999999996</v>
          </cell>
          <cell r="CB604">
            <v>10.052500000000002</v>
          </cell>
          <cell r="CC604">
            <v>13.736499999999985</v>
          </cell>
          <cell r="CD604">
            <v>18.853799999999985</v>
          </cell>
          <cell r="CE604">
            <v>23.284894000000016</v>
          </cell>
          <cell r="CF604">
            <v>27.72073000000001</v>
          </cell>
          <cell r="CG604">
            <v>30.108718000000021</v>
          </cell>
          <cell r="CH604">
            <v>33.992434999999986</v>
          </cell>
          <cell r="CI604">
            <v>39.886122999999984</v>
          </cell>
          <cell r="CJ604">
            <v>44.927027999999993</v>
          </cell>
          <cell r="CK604">
            <v>46.902828999999997</v>
          </cell>
          <cell r="CL604">
            <v>3.6980999999999984</v>
          </cell>
          <cell r="CM604">
            <v>2.6946000000000012</v>
          </cell>
          <cell r="CN604">
            <v>3.6598000000000033</v>
          </cell>
          <cell r="CO604">
            <v>3.6839999999999842</v>
          </cell>
          <cell r="CP604">
            <v>5.1173000000000055</v>
          </cell>
          <cell r="CQ604">
            <v>4.4310940000000212</v>
          </cell>
          <cell r="CR604">
            <v>4.4358360000000019</v>
          </cell>
          <cell r="CS604">
            <v>2.3879880000000107</v>
          </cell>
          <cell r="CT604">
            <v>3.8837169999999652</v>
          </cell>
          <cell r="CU604">
            <v>5.8936880000000045</v>
          </cell>
          <cell r="CV604">
            <v>5.0409050000000057</v>
          </cell>
          <cell r="CW604">
            <v>1.9758009999999873</v>
          </cell>
          <cell r="CX604">
            <v>0</v>
          </cell>
          <cell r="CY604">
            <v>0</v>
          </cell>
          <cell r="CZ604">
            <v>0</v>
          </cell>
          <cell r="DA604">
            <v>0</v>
          </cell>
          <cell r="DB604">
            <v>0</v>
          </cell>
          <cell r="DC604">
            <v>20.142712646474418</v>
          </cell>
          <cell r="DD604">
            <v>23.318193000000022</v>
          </cell>
          <cell r="DE604">
            <v>24.800440000000016</v>
          </cell>
          <cell r="DF604">
            <v>28.905829999999931</v>
          </cell>
          <cell r="DG604">
            <v>33.155957000000029</v>
          </cell>
          <cell r="DH604">
            <v>36.95278000000004</v>
          </cell>
          <cell r="DI604">
            <v>40.673251999999991</v>
          </cell>
          <cell r="DJ604">
            <v>0</v>
          </cell>
          <cell r="DK604">
            <v>0</v>
          </cell>
          <cell r="DL604">
            <v>0</v>
          </cell>
          <cell r="DM604">
            <v>0</v>
          </cell>
          <cell r="DN604">
            <v>0</v>
          </cell>
          <cell r="DO604">
            <v>20.142712646474418</v>
          </cell>
          <cell r="DP604">
            <v>3.1754803535256126</v>
          </cell>
          <cell r="DQ604">
            <v>1.4822469999999921</v>
          </cell>
          <cell r="DR604">
            <v>4.1053899999999111</v>
          </cell>
          <cell r="DS604">
            <v>4.2501270000000915</v>
          </cell>
          <cell r="DT604">
            <v>3.7968230000000194</v>
          </cell>
          <cell r="DU604">
            <v>3.7204719999999476</v>
          </cell>
          <cell r="DV604">
            <v>0</v>
          </cell>
          <cell r="DW604">
            <v>0</v>
          </cell>
          <cell r="DX604">
            <v>0</v>
          </cell>
          <cell r="DY604">
            <v>0</v>
          </cell>
        </row>
        <row r="605">
          <cell r="A605" t="str">
            <v>CE-AD-L-240</v>
          </cell>
          <cell r="B605" t="str">
            <v>CE</v>
          </cell>
          <cell r="C605" t="str">
            <v>AD-L</v>
          </cell>
          <cell r="D605">
            <v>240</v>
          </cell>
          <cell r="E605" t="str">
            <v>RO % pre-IAS</v>
          </cell>
          <cell r="F605">
            <v>7.3816850831213796E-2</v>
          </cell>
          <cell r="G605">
            <v>8.1301458840147486E-2</v>
          </cell>
          <cell r="H605">
            <v>7.7919733033616323E-2</v>
          </cell>
          <cell r="I605">
            <v>8.1179442744863523E-2</v>
          </cell>
          <cell r="J605" t="e">
            <v>#DIV/0!</v>
          </cell>
          <cell r="K605" t="e">
            <v>#DIV/0!</v>
          </cell>
          <cell r="L605" t="e">
            <v>#DIV/0!</v>
          </cell>
          <cell r="M605" t="e">
            <v>#DIV/0!</v>
          </cell>
          <cell r="N605" t="e">
            <v>#DIV/0!</v>
          </cell>
          <cell r="O605" t="e">
            <v>#DIV/0!</v>
          </cell>
          <cell r="P605" t="e">
            <v>#DIV/0!</v>
          </cell>
          <cell r="Q605" t="e">
            <v>#DIV/0!</v>
          </cell>
          <cell r="R605">
            <v>7.3816850831213796E-2</v>
          </cell>
          <cell r="S605">
            <v>8.8338667719981737E-2</v>
          </cell>
          <cell r="T605">
            <v>7.1370015674794784E-2</v>
          </cell>
          <cell r="U605">
            <v>9.1203558440228247E-2</v>
          </cell>
          <cell r="V605">
            <v>8.1179442744863523E-2</v>
          </cell>
          <cell r="W605" t="e">
            <v>#DIV/0!</v>
          </cell>
          <cell r="X605" t="e">
            <v>#DIV/0!</v>
          </cell>
          <cell r="Y605" t="e">
            <v>#DIV/0!</v>
          </cell>
          <cell r="Z605" t="e">
            <v>#DIV/0!</v>
          </cell>
          <cell r="AA605" t="e">
            <v>#DIV/0!</v>
          </cell>
          <cell r="AB605" t="e">
            <v>#DIV/0!</v>
          </cell>
          <cell r="AC605" t="e">
            <v>#DIV/0!</v>
          </cell>
          <cell r="AD605">
            <v>6.7944950744205729E-2</v>
          </cell>
          <cell r="AE605">
            <v>7.6434446278780863E-2</v>
          </cell>
          <cell r="AF605">
            <v>7.9947405997913057E-2</v>
          </cell>
          <cell r="AG605">
            <v>8.5405588472302979E-2</v>
          </cell>
          <cell r="AH605">
            <v>9.0717514904449501E-2</v>
          </cell>
          <cell r="AI605">
            <v>9.366549408039189E-2</v>
          </cell>
          <cell r="AJ605">
            <v>9.6130427880290456E-2</v>
          </cell>
          <cell r="AK605">
            <v>9.1142435912777625E-2</v>
          </cell>
          <cell r="AL605">
            <v>9.3463511619686149E-2</v>
          </cell>
          <cell r="AM605">
            <v>9.608757693380901E-2</v>
          </cell>
          <cell r="AN605">
            <v>9.6023910309270114E-2</v>
          </cell>
          <cell r="AO605">
            <v>9.6814619839626762E-2</v>
          </cell>
          <cell r="AP605">
            <v>6.7944950744205729E-2</v>
          </cell>
          <cell r="AQ605">
            <v>8.4596959523474208E-2</v>
          </cell>
          <cell r="AR605">
            <v>8.6532769016105404E-2</v>
          </cell>
          <cell r="AS605">
            <v>0.10039775764956922</v>
          </cell>
          <cell r="AT605">
            <v>0.10955134018540971</v>
          </cell>
          <cell r="AU605">
            <v>0.10717596610126495</v>
          </cell>
          <cell r="AV605">
            <v>0.10966798948959521</v>
          </cell>
          <cell r="AW605">
            <v>3.9271468402727112E-2</v>
          </cell>
          <cell r="AX605">
            <v>0.10988392310112433</v>
          </cell>
          <cell r="AY605">
            <v>0.11627787716394865</v>
          </cell>
          <cell r="AZ605">
            <v>9.5424518328197858E-2</v>
          </cell>
          <cell r="BA605">
            <v>0.10548896268099303</v>
          </cell>
          <cell r="BB605">
            <v>9.8123147432573929E-2</v>
          </cell>
          <cell r="BC605">
            <v>9.6932641300154415E-2</v>
          </cell>
          <cell r="BD605">
            <v>9.7115399580998435E-2</v>
          </cell>
          <cell r="BE605">
            <v>9.947371939755123E-2</v>
          </cell>
          <cell r="BF605">
            <v>0.10363128491620117</v>
          </cell>
          <cell r="BG605">
            <v>0.10403641045443686</v>
          </cell>
          <cell r="BH605">
            <v>0.10484147356262967</v>
          </cell>
          <cell r="BI605">
            <v>0.10223121566772748</v>
          </cell>
          <cell r="BJ605">
            <v>9.9776164483631302E-2</v>
          </cell>
          <cell r="BK605">
            <v>9.8163282840517369E-2</v>
          </cell>
          <cell r="BL605">
            <v>9.7653081329970415E-2</v>
          </cell>
          <cell r="BM605">
            <v>9.4071752516796989E-2</v>
          </cell>
          <cell r="BN605">
            <v>9.8123147432573929E-2</v>
          </cell>
          <cell r="BO605">
            <v>9.5775131495096977E-2</v>
          </cell>
          <cell r="BP605">
            <v>9.7439022047065879E-2</v>
          </cell>
          <cell r="BQ605">
            <v>0.10698792370748794</v>
          </cell>
          <cell r="BR605">
            <v>0.11780702491071915</v>
          </cell>
          <cell r="BS605">
            <v>0.10590228136732026</v>
          </cell>
          <cell r="BT605">
            <v>0.10933170475558916</v>
          </cell>
          <cell r="BU605">
            <v>7.6344697576730652E-2</v>
          </cell>
          <cell r="BV605">
            <v>7.9468699377671065E-2</v>
          </cell>
          <cell r="BW605">
            <v>8.5162516890093673E-2</v>
          </cell>
          <cell r="BX605">
            <v>9.2813695878146626E-2</v>
          </cell>
          <cell r="BY605">
            <v>5.0603096250982929E-2</v>
          </cell>
          <cell r="BZ605">
            <v>9.2127290663956196E-2</v>
          </cell>
          <cell r="CA605">
            <v>8.0943614106349676E-2</v>
          </cell>
          <cell r="CB605">
            <v>8.2687625440068455E-2</v>
          </cell>
          <cell r="CC605">
            <v>8.5871694753990466E-2</v>
          </cell>
          <cell r="CD605">
            <v>9.1757773261382417E-2</v>
          </cell>
          <cell r="CE605">
            <v>9.3499132524069314E-2</v>
          </cell>
          <cell r="CF605">
            <v>9.4872636924570236E-2</v>
          </cell>
          <cell r="CG605">
            <v>9.3503140402986684E-2</v>
          </cell>
          <cell r="CH605">
            <v>9.3189541233008197E-2</v>
          </cell>
          <cell r="CI605">
            <v>9.6532166781618994E-2</v>
          </cell>
          <cell r="CJ605">
            <v>9.7822432466326881E-2</v>
          </cell>
          <cell r="CK605">
            <v>9.3883646769837112E-2</v>
          </cell>
          <cell r="CL605">
            <v>9.2127290663956196E-2</v>
          </cell>
          <cell r="CM605">
            <v>6.9384076629931027E-2</v>
          </cell>
          <cell r="CN605">
            <v>8.5921286166386571E-2</v>
          </cell>
          <cell r="CO605">
            <v>9.59539920923905E-2</v>
          </cell>
          <cell r="CP605">
            <v>0.11244786653833823</v>
          </cell>
          <cell r="CQ605">
            <v>0.10171222272185915</v>
          </cell>
          <cell r="CR605">
            <v>0.10279971564491766</v>
          </cell>
          <cell r="CS605">
            <v>8.0083641546234138E-2</v>
          </cell>
          <cell r="CT605">
            <v>9.0827906648674808E-2</v>
          </cell>
          <cell r="CU605">
            <v>0.12171172503638647</v>
          </cell>
          <cell r="CV605">
            <v>0.10939166757014339</v>
          </cell>
          <cell r="CW605">
            <v>4.9010985941632911E-2</v>
          </cell>
          <cell r="CX605" t="e">
            <v>#DIV/0!</v>
          </cell>
          <cell r="CY605" t="e">
            <v>#DIV/0!</v>
          </cell>
          <cell r="CZ605" t="e">
            <v>#DIV/0!</v>
          </cell>
          <cell r="DA605" t="e">
            <v>#DIV/0!</v>
          </cell>
          <cell r="DB605" t="e">
            <v>#DIV/0!</v>
          </cell>
          <cell r="DC605">
            <v>7.9449639790256821E-2</v>
          </cell>
          <cell r="DD605">
            <v>7.9005620946921262E-2</v>
          </cell>
          <cell r="DE605">
            <v>7.6851021310881187E-2</v>
          </cell>
          <cell r="DF605">
            <v>7.8978641739265637E-2</v>
          </cell>
          <cell r="DG605">
            <v>8.0345982228834767E-2</v>
          </cell>
          <cell r="DH605">
            <v>8.0424098713526557E-2</v>
          </cell>
          <cell r="DI605">
            <v>8.0506817889413398E-2</v>
          </cell>
          <cell r="DJ605" t="e">
            <v>#DIV/0!</v>
          </cell>
          <cell r="DK605" t="e">
            <v>#DIV/0!</v>
          </cell>
          <cell r="DL605" t="e">
            <v>#DIV/0!</v>
          </cell>
          <cell r="DM605" t="e">
            <v>#DIV/0!</v>
          </cell>
          <cell r="DN605" t="e">
            <v>#DIV/0!</v>
          </cell>
          <cell r="DO605">
            <v>7.9449639790256821E-2</v>
          </cell>
          <cell r="DP605">
            <v>7.6300748475822411E-2</v>
          </cell>
          <cell r="DQ605">
            <v>5.3778628901058029E-2</v>
          </cell>
          <cell r="DR605">
            <v>9.484002827234736E-2</v>
          </cell>
          <cell r="DS605">
            <v>9.1069114528462128E-2</v>
          </cell>
          <cell r="DT605">
            <v>8.1112765202185494E-2</v>
          </cell>
          <cell r="DU605">
            <v>8.1337741658587301E-2</v>
          </cell>
        </row>
        <row r="606">
          <cell r="A606" t="str">
            <v>CE-AD-L-250</v>
          </cell>
          <cell r="B606" t="str">
            <v>CE</v>
          </cell>
          <cell r="C606" t="str">
            <v>AD-L</v>
          </cell>
          <cell r="D606">
            <v>250</v>
          </cell>
          <cell r="E606" t="str">
            <v>Poste Straordinarie</v>
          </cell>
          <cell r="F606">
            <v>-0.21243799999999999</v>
          </cell>
          <cell r="G606">
            <v>-0.87654178000000038</v>
          </cell>
          <cell r="H606">
            <v>-1.1064935499999997</v>
          </cell>
          <cell r="I606">
            <v>-1.3228583499999993</v>
          </cell>
          <cell r="R606">
            <v>-0.21243799999999999</v>
          </cell>
          <cell r="S606">
            <v>-0.66410378000000037</v>
          </cell>
          <cell r="T606">
            <v>-0.22995176999999933</v>
          </cell>
          <cell r="U606">
            <v>-0.21636479999999958</v>
          </cell>
          <cell r="V606">
            <v>1.3228583499999993</v>
          </cell>
          <cell r="W606">
            <v>0</v>
          </cell>
          <cell r="X606">
            <v>0</v>
          </cell>
          <cell r="Y606">
            <v>0</v>
          </cell>
          <cell r="Z606">
            <v>0</v>
          </cell>
          <cell r="AA606">
            <v>0</v>
          </cell>
          <cell r="AB606">
            <v>0</v>
          </cell>
          <cell r="AC606">
            <v>0</v>
          </cell>
          <cell r="AD606">
            <v>-0.22550000000000001</v>
          </cell>
          <cell r="AE606">
            <v>-0.44310000000000005</v>
          </cell>
          <cell r="AF606">
            <v>-0.66220000000000001</v>
          </cell>
          <cell r="AG606">
            <v>-0.88049999999999995</v>
          </cell>
          <cell r="AH606">
            <v>-1.1047</v>
          </cell>
          <cell r="AI606">
            <v>-1.3262</v>
          </cell>
          <cell r="AJ606">
            <v>-1.5530999999999999</v>
          </cell>
          <cell r="AK606">
            <v>-1.8008</v>
          </cell>
          <cell r="AL606">
            <v>-2.0234000000000001</v>
          </cell>
          <cell r="AM606">
            <v>-2.2490999999999999</v>
          </cell>
          <cell r="AN606">
            <v>-2.4786999999999999</v>
          </cell>
          <cell r="AO606">
            <v>-2.7111000000000001</v>
          </cell>
          <cell r="AP606">
            <v>-0.22550000000000001</v>
          </cell>
          <cell r="AQ606">
            <v>-0.21760000000000004</v>
          </cell>
          <cell r="AR606">
            <v>-0.21909999999999996</v>
          </cell>
          <cell r="AS606">
            <v>-0.21829999999999994</v>
          </cell>
          <cell r="AT606">
            <v>-0.22420000000000007</v>
          </cell>
          <cell r="AU606">
            <v>-0.22150000000000003</v>
          </cell>
          <cell r="AV606">
            <v>-0.22689999999999988</v>
          </cell>
          <cell r="AW606">
            <v>-0.24770000000000003</v>
          </cell>
          <cell r="AX606">
            <v>-0.22260000000000013</v>
          </cell>
          <cell r="AY606">
            <v>-0.22569999999999979</v>
          </cell>
          <cell r="AZ606">
            <v>-0.22960000000000003</v>
          </cell>
          <cell r="BA606">
            <v>-0.23240000000000016</v>
          </cell>
          <cell r="BB606">
            <v>0</v>
          </cell>
          <cell r="BC606">
            <v>-0.65804200000000002</v>
          </cell>
          <cell r="BD606">
            <v>-0.89076599999999995</v>
          </cell>
          <cell r="BE606">
            <v>-1.5135000000000001</v>
          </cell>
          <cell r="BF606">
            <v>-1.7755000000000001</v>
          </cell>
          <cell r="BG606">
            <v>-1.979433</v>
          </cell>
          <cell r="BH606">
            <v>-2.208596</v>
          </cell>
          <cell r="BI606">
            <v>-2.4420000000000002</v>
          </cell>
          <cell r="BJ606">
            <v>-2.6696469999999999</v>
          </cell>
          <cell r="BK606">
            <v>-2.898841</v>
          </cell>
          <cell r="BL606">
            <v>-3.1172339999999998</v>
          </cell>
          <cell r="BM606">
            <v>-3.4761246200000007</v>
          </cell>
          <cell r="BN606">
            <v>0</v>
          </cell>
          <cell r="BO606">
            <v>-0.65804200000000002</v>
          </cell>
          <cell r="BP606">
            <v>-0.23272399999999993</v>
          </cell>
          <cell r="BQ606">
            <v>-0.62273400000000012</v>
          </cell>
          <cell r="BR606">
            <v>-0.26200000000000001</v>
          </cell>
          <cell r="BS606">
            <v>-0.20393299999999992</v>
          </cell>
          <cell r="BT606">
            <v>-0.22916300000000001</v>
          </cell>
          <cell r="BU606">
            <v>-0.23340400000000017</v>
          </cell>
          <cell r="BV606">
            <v>-0.22764699999999971</v>
          </cell>
          <cell r="BW606">
            <v>-0.22919400000000012</v>
          </cell>
          <cell r="BX606">
            <v>-0.21839299999999984</v>
          </cell>
          <cell r="BY606">
            <v>-0.35889062000000083</v>
          </cell>
          <cell r="BZ606">
            <v>0</v>
          </cell>
          <cell r="CA606">
            <v>0</v>
          </cell>
          <cell r="CB606">
            <v>0</v>
          </cell>
          <cell r="CC606">
            <v>-1.0650999999999999</v>
          </cell>
          <cell r="CD606">
            <v>-1.3228</v>
          </cell>
          <cell r="CE606">
            <v>-1.5796650000000001</v>
          </cell>
          <cell r="CF606">
            <v>-1.8390519999999999</v>
          </cell>
          <cell r="CG606">
            <v>-2.1083050000000001</v>
          </cell>
          <cell r="CH606">
            <v>-2.3664519999999998</v>
          </cell>
          <cell r="CI606">
            <v>-2.622055</v>
          </cell>
          <cell r="CJ606">
            <v>-2.8735629999999999</v>
          </cell>
          <cell r="CK606">
            <v>-3.1282960000000002</v>
          </cell>
          <cell r="CL606">
            <v>0</v>
          </cell>
          <cell r="CM606">
            <v>0</v>
          </cell>
          <cell r="CN606">
            <v>0</v>
          </cell>
          <cell r="CO606">
            <v>-1.0650999999999999</v>
          </cell>
          <cell r="CP606">
            <v>-0.25770000000000004</v>
          </cell>
          <cell r="CQ606">
            <v>-0.25686500000000012</v>
          </cell>
          <cell r="CR606">
            <v>-0.25938699999999981</v>
          </cell>
          <cell r="CS606">
            <v>-0.26925300000000019</v>
          </cell>
          <cell r="CT606">
            <v>-0.25814699999999968</v>
          </cell>
          <cell r="CU606">
            <v>-0.25560300000000025</v>
          </cell>
          <cell r="CV606">
            <v>-0.25150799999999984</v>
          </cell>
          <cell r="CW606">
            <v>-0.25473300000000032</v>
          </cell>
          <cell r="DC606">
            <v>0</v>
          </cell>
          <cell r="DD606">
            <v>0</v>
          </cell>
          <cell r="DE606">
            <v>0</v>
          </cell>
          <cell r="DF606">
            <v>0</v>
          </cell>
          <cell r="DG606">
            <v>0</v>
          </cell>
          <cell r="DH606">
            <v>0</v>
          </cell>
          <cell r="DI606">
            <v>0</v>
          </cell>
          <cell r="DJ606">
            <v>0</v>
          </cell>
          <cell r="DK606">
            <v>0</v>
          </cell>
          <cell r="DL606">
            <v>0</v>
          </cell>
          <cell r="DM606">
            <v>0</v>
          </cell>
          <cell r="DN606">
            <v>0</v>
          </cell>
          <cell r="DO606">
            <v>0</v>
          </cell>
          <cell r="DP606">
            <v>0</v>
          </cell>
          <cell r="DQ606">
            <v>0</v>
          </cell>
          <cell r="DR606">
            <v>0</v>
          </cell>
          <cell r="DS606">
            <v>0</v>
          </cell>
          <cell r="DT606">
            <v>0</v>
          </cell>
          <cell r="DU606">
            <v>0</v>
          </cell>
        </row>
        <row r="607">
          <cell r="A607" t="str">
            <v>CE-AD-L-260</v>
          </cell>
          <cell r="B607" t="str">
            <v>CE</v>
          </cell>
          <cell r="C607" t="str">
            <v>AD-L</v>
          </cell>
          <cell r="D607">
            <v>260</v>
          </cell>
          <cell r="E607" t="str">
            <v>Risultato Operativo</v>
          </cell>
          <cell r="F607">
            <v>2.7176170000000002</v>
          </cell>
          <cell r="G607">
            <v>5.782919710000094</v>
          </cell>
          <cell r="H607">
            <v>8.5713373999999458</v>
          </cell>
          <cell r="I607">
            <v>12.038595929999889</v>
          </cell>
          <cell r="J607">
            <v>0</v>
          </cell>
          <cell r="K607">
            <v>0</v>
          </cell>
          <cell r="L607">
            <v>0</v>
          </cell>
          <cell r="M607">
            <v>0</v>
          </cell>
          <cell r="N607">
            <v>0</v>
          </cell>
          <cell r="O607">
            <v>0</v>
          </cell>
          <cell r="P607">
            <v>0</v>
          </cell>
          <cell r="Q607">
            <v>0</v>
          </cell>
          <cell r="R607">
            <v>2.7176170000000002</v>
          </cell>
          <cell r="S607">
            <v>3.065302710000096</v>
          </cell>
          <cell r="T607">
            <v>2.7884176899998474</v>
          </cell>
          <cell r="U607">
            <v>3.4672585299999441</v>
          </cell>
          <cell r="V607">
            <v>-12.038595929999889</v>
          </cell>
          <cell r="W607">
            <v>0</v>
          </cell>
          <cell r="X607">
            <v>0</v>
          </cell>
          <cell r="Y607">
            <v>0</v>
          </cell>
          <cell r="Z607">
            <v>0</v>
          </cell>
          <cell r="AA607">
            <v>0</v>
          </cell>
          <cell r="AB607">
            <v>0</v>
          </cell>
          <cell r="AC607">
            <v>0</v>
          </cell>
          <cell r="AD607">
            <v>2.4636999999999931</v>
          </cell>
          <cell r="AE607">
            <v>5.7284999999999986</v>
          </cell>
          <cell r="AF607">
            <v>9.236600000000001</v>
          </cell>
          <cell r="AG607">
            <v>13.543999999999988</v>
          </cell>
          <cell r="AH607">
            <v>18.538300000000014</v>
          </cell>
          <cell r="AI607">
            <v>23.380500000000048</v>
          </cell>
          <cell r="AJ607">
            <v>28.420800000000028</v>
          </cell>
          <cell r="AK607">
            <v>29.350600000000028</v>
          </cell>
          <cell r="AL607">
            <v>34.436800000000027</v>
          </cell>
          <cell r="AM607">
            <v>40.106399999999944</v>
          </cell>
          <cell r="AN607">
            <v>44.344700000000003</v>
          </cell>
          <cell r="AO607">
            <v>48.801199999999973</v>
          </cell>
          <cell r="AP607">
            <v>2.4636999999999931</v>
          </cell>
          <cell r="AQ607">
            <v>3.2648000000000068</v>
          </cell>
          <cell r="AR607">
            <v>3.5081000000000016</v>
          </cell>
          <cell r="AS607">
            <v>4.3073999999999888</v>
          </cell>
          <cell r="AT607">
            <v>4.9943000000000257</v>
          </cell>
          <cell r="AU607">
            <v>4.8422000000000311</v>
          </cell>
          <cell r="AV607">
            <v>5.0402999999999709</v>
          </cell>
          <cell r="AW607">
            <v>0.92980000000000729</v>
          </cell>
          <cell r="AX607">
            <v>5.0862000000000034</v>
          </cell>
          <cell r="AY607">
            <v>5.6695999999999085</v>
          </cell>
          <cell r="AZ607">
            <v>4.2383000000000504</v>
          </cell>
          <cell r="BA607">
            <v>4.4564999999999975</v>
          </cell>
          <cell r="BB607">
            <v>4.0121770000000021</v>
          </cell>
          <cell r="BC607">
            <v>7.381939000000008</v>
          </cell>
          <cell r="BD607">
            <v>11.713327000000007</v>
          </cell>
          <cell r="BE607">
            <v>15.448500000000003</v>
          </cell>
          <cell r="BF607">
            <v>21.07810000000001</v>
          </cell>
          <cell r="BG607">
            <v>25.944974000000002</v>
          </cell>
          <cell r="BH607">
            <v>30.977266999999976</v>
          </cell>
          <cell r="BI607">
            <v>33.180600000000013</v>
          </cell>
          <cell r="BJ607">
            <v>36.300625999999973</v>
          </cell>
          <cell r="BK607">
            <v>40.197996999999994</v>
          </cell>
          <cell r="BL607">
            <v>44.275560999999982</v>
          </cell>
          <cell r="BM607">
            <v>45.940022380000109</v>
          </cell>
          <cell r="BN607">
            <v>4.0121770000000021</v>
          </cell>
          <cell r="BO607">
            <v>3.3697620000000041</v>
          </cell>
          <cell r="BP607">
            <v>4.3313879999999969</v>
          </cell>
          <cell r="BQ607">
            <v>3.7351729999999961</v>
          </cell>
          <cell r="BR607">
            <v>5.6296000000000088</v>
          </cell>
          <cell r="BS607">
            <v>4.8668739999999913</v>
          </cell>
          <cell r="BT607">
            <v>5.0322929999999726</v>
          </cell>
          <cell r="BU607">
            <v>2.2033330000000397</v>
          </cell>
          <cell r="BV607">
            <v>3.1200259999999695</v>
          </cell>
          <cell r="BW607">
            <v>3.8973710000000108</v>
          </cell>
          <cell r="BX607">
            <v>4.0775639999999846</v>
          </cell>
          <cell r="BY607">
            <v>1.6644613800001387</v>
          </cell>
          <cell r="BZ607">
            <v>3.6980999999999984</v>
          </cell>
          <cell r="CA607">
            <v>6.3926999999999996</v>
          </cell>
          <cell r="CB607">
            <v>10.052500000000002</v>
          </cell>
          <cell r="CC607">
            <v>12.671399999999986</v>
          </cell>
          <cell r="CD607">
            <v>17.530999999999985</v>
          </cell>
          <cell r="CE607">
            <v>21.705229000000017</v>
          </cell>
          <cell r="CF607">
            <v>25.881678000000012</v>
          </cell>
          <cell r="CG607">
            <v>28.00041300000002</v>
          </cell>
          <cell r="CH607">
            <v>31.625982999999987</v>
          </cell>
          <cell r="CI607">
            <v>37.26406799999998</v>
          </cell>
          <cell r="CJ607">
            <v>42.053464999999996</v>
          </cell>
          <cell r="CK607">
            <v>43.774532999999998</v>
          </cell>
          <cell r="CL607">
            <v>3.6980999999999984</v>
          </cell>
          <cell r="CM607">
            <v>2.6946000000000012</v>
          </cell>
          <cell r="CN607">
            <v>3.6598000000000033</v>
          </cell>
          <cell r="CO607">
            <v>2.618899999999984</v>
          </cell>
          <cell r="CP607">
            <v>4.8596000000000057</v>
          </cell>
          <cell r="CQ607">
            <v>4.1742290000000208</v>
          </cell>
          <cell r="CR607">
            <v>4.1764490000000016</v>
          </cell>
          <cell r="CS607">
            <v>2.1187350000000107</v>
          </cell>
          <cell r="CT607">
            <v>3.6255699999999655</v>
          </cell>
          <cell r="CU607">
            <v>5.6380850000000038</v>
          </cell>
          <cell r="CV607">
            <v>4.7893970000000063</v>
          </cell>
          <cell r="CW607">
            <v>1.7210679999999869</v>
          </cell>
          <cell r="CX607">
            <v>0</v>
          </cell>
          <cell r="CY607">
            <v>0</v>
          </cell>
          <cell r="CZ607">
            <v>0</v>
          </cell>
          <cell r="DA607">
            <v>0</v>
          </cell>
          <cell r="DB607">
            <v>0</v>
          </cell>
          <cell r="DC607">
            <v>20.142712646474418</v>
          </cell>
          <cell r="DD607">
            <v>23.318193000000022</v>
          </cell>
          <cell r="DE607">
            <v>24.800440000000016</v>
          </cell>
          <cell r="DF607">
            <v>28.905829999999931</v>
          </cell>
          <cell r="DG607">
            <v>33.155957000000029</v>
          </cell>
          <cell r="DH607">
            <v>36.95278000000004</v>
          </cell>
          <cell r="DI607">
            <v>40.673251999999991</v>
          </cell>
          <cell r="DJ607">
            <v>0</v>
          </cell>
          <cell r="DK607">
            <v>0</v>
          </cell>
          <cell r="DL607">
            <v>0</v>
          </cell>
          <cell r="DM607">
            <v>0</v>
          </cell>
          <cell r="DN607">
            <v>0</v>
          </cell>
          <cell r="DO607">
            <v>20.142712646474418</v>
          </cell>
          <cell r="DP607">
            <v>3.1754803535256126</v>
          </cell>
          <cell r="DQ607">
            <v>1.4822469999999921</v>
          </cell>
          <cell r="DR607">
            <v>4.1053899999999111</v>
          </cell>
          <cell r="DS607">
            <v>4.2501270000000915</v>
          </cell>
          <cell r="DT607">
            <v>3.7968230000000194</v>
          </cell>
          <cell r="DU607">
            <v>3.7204719999999476</v>
          </cell>
        </row>
        <row r="608">
          <cell r="A608" t="str">
            <v>CE-AD-L-270</v>
          </cell>
          <cell r="B608" t="str">
            <v>CE</v>
          </cell>
          <cell r="C608" t="str">
            <v>AD-L</v>
          </cell>
          <cell r="D608">
            <v>270</v>
          </cell>
          <cell r="E608" t="str">
            <v>RO%</v>
          </cell>
          <cell r="F608">
            <v>6.8464902094114516E-2</v>
          </cell>
          <cell r="G608">
            <v>7.0600274434268653E-2</v>
          </cell>
          <cell r="H608">
            <v>6.9010951462119774E-2</v>
          </cell>
          <cell r="I608">
            <v>7.3142226029304744E-2</v>
          </cell>
          <cell r="J608" t="e">
            <v>#DIV/0!</v>
          </cell>
          <cell r="K608" t="e">
            <v>#DIV/0!</v>
          </cell>
          <cell r="L608" t="e">
            <v>#DIV/0!</v>
          </cell>
          <cell r="M608" t="e">
            <v>#DIV/0!</v>
          </cell>
          <cell r="N608" t="e">
            <v>#DIV/0!</v>
          </cell>
          <cell r="O608" t="e">
            <v>#DIV/0!</v>
          </cell>
          <cell r="P608" t="e">
            <v>#DIV/0!</v>
          </cell>
          <cell r="Q608" t="e">
            <v>#DIV/0!</v>
          </cell>
          <cell r="R608">
            <v>6.8464902094114516E-2</v>
          </cell>
          <cell r="S608">
            <v>7.2608002985443135E-2</v>
          </cell>
          <cell r="T608">
            <v>6.5932755045558358E-2</v>
          </cell>
          <cell r="U608">
            <v>8.5846539572284289E-2</v>
          </cell>
          <cell r="V608">
            <v>7.3142226029304744E-2</v>
          </cell>
          <cell r="W608" t="e">
            <v>#DIV/0!</v>
          </cell>
          <cell r="X608" t="e">
            <v>#DIV/0!</v>
          </cell>
          <cell r="Y608" t="e">
            <v>#DIV/0!</v>
          </cell>
          <cell r="Z608" t="e">
            <v>#DIV/0!</v>
          </cell>
          <cell r="AA608" t="e">
            <v>#DIV/0!</v>
          </cell>
          <cell r="AB608" t="e">
            <v>#DIV/0!</v>
          </cell>
          <cell r="AC608" t="e">
            <v>#DIV/0!</v>
          </cell>
          <cell r="AD608">
            <v>6.2247499311505146E-2</v>
          </cell>
          <cell r="AE608">
            <v>7.094671163199108E-2</v>
          </cell>
          <cell r="AF608">
            <v>7.4599164569475462E-2</v>
          </cell>
          <cell r="AG608">
            <v>8.0192262488742866E-2</v>
          </cell>
          <cell r="AH608">
            <v>8.5615664946961059E-2</v>
          </cell>
          <cell r="AI608">
            <v>8.8637741355446206E-2</v>
          </cell>
          <cell r="AJ608">
            <v>9.1149422153945905E-2</v>
          </cell>
          <cell r="AK608">
            <v>8.5873674361395355E-2</v>
          </cell>
          <cell r="AL608">
            <v>8.8276648426086748E-2</v>
          </cell>
          <cell r="AM608">
            <v>9.0985274534313543E-2</v>
          </cell>
          <cell r="AN608">
            <v>9.094067272969264E-2</v>
          </cell>
          <cell r="AO608">
            <v>9.1719252017820857E-2</v>
          </cell>
          <cell r="AP608">
            <v>6.2247499311505146E-2</v>
          </cell>
          <cell r="AQ608">
            <v>7.9310864189133537E-2</v>
          </cell>
          <cell r="AR608">
            <v>8.1446020333064861E-2</v>
          </cell>
          <cell r="AS608">
            <v>9.5555008352244827E-2</v>
          </cell>
          <cell r="AT608">
            <v>0.10484473666532373</v>
          </cell>
          <cell r="AU608">
            <v>0.10248779806377656</v>
          </cell>
          <cell r="AV608">
            <v>0.104943721032884</v>
          </cell>
          <cell r="AW608">
            <v>3.1010285622807412E-2</v>
          </cell>
          <cell r="AX608">
            <v>0.10527644847742212</v>
          </cell>
          <cell r="AY608">
            <v>0.1118262094157588</v>
          </cell>
          <cell r="AZ608">
            <v>9.052076725763808E-2</v>
          </cell>
          <cell r="BA608">
            <v>0.10026052212413261</v>
          </cell>
          <cell r="BB608">
            <v>9.8123147432573929E-2</v>
          </cell>
          <cell r="BC608">
            <v>8.8999071662808737E-2</v>
          </cell>
          <cell r="BD608">
            <v>9.0251986559278616E-2</v>
          </cell>
          <cell r="BE608">
            <v>9.0597792366057667E-2</v>
          </cell>
          <cell r="BF608">
            <v>9.5580153087136382E-2</v>
          </cell>
          <cell r="BG608">
            <v>9.6661746990498051E-2</v>
          </cell>
          <cell r="BH608">
            <v>9.7864030814055383E-2</v>
          </cell>
          <cell r="BI608">
            <v>9.5223062735022124E-2</v>
          </cell>
          <cell r="BJ608">
            <v>9.2941027912090399E-2</v>
          </cell>
          <cell r="BK608">
            <v>9.1560484069231923E-2</v>
          </cell>
          <cell r="BL608">
            <v>9.1230005726884569E-2</v>
          </cell>
          <cell r="BM608">
            <v>8.7454378342113073E-2</v>
          </cell>
          <cell r="BN608">
            <v>9.8123147432573929E-2</v>
          </cell>
          <cell r="BO608">
            <v>8.0127880765097068E-2</v>
          </cell>
          <cell r="BP608">
            <v>9.2470607826099921E-2</v>
          </cell>
          <cell r="BQ608">
            <v>9.1699617260824692E-2</v>
          </cell>
          <cell r="BR608">
            <v>0.1125681355552625</v>
          </cell>
          <cell r="BS608">
            <v>0.10164320190598762</v>
          </cell>
          <cell r="BT608">
            <v>0.10456975645517474</v>
          </cell>
          <cell r="BU608">
            <v>6.9031984800095772E-2</v>
          </cell>
          <cell r="BV608">
            <v>7.4064703525259901E-2</v>
          </cell>
          <cell r="BW608">
            <v>8.0432496183741514E-2</v>
          </cell>
          <cell r="BX608">
            <v>8.8095338249353755E-2</v>
          </cell>
          <cell r="BY608">
            <v>4.162740809220792E-2</v>
          </cell>
          <cell r="BZ608">
            <v>9.2127290663956196E-2</v>
          </cell>
          <cell r="CA608">
            <v>8.0943614106349676E-2</v>
          </cell>
          <cell r="CB608">
            <v>8.2687625440068455E-2</v>
          </cell>
          <cell r="CC608">
            <v>7.9213379893401867E-2</v>
          </cell>
          <cell r="CD608">
            <v>8.5319963245886504E-2</v>
          </cell>
          <cell r="CE608">
            <v>8.7156079934753952E-2</v>
          </cell>
          <cell r="CF608">
            <v>8.8578585047819361E-2</v>
          </cell>
          <cell r="CG608">
            <v>8.6955763047786155E-2</v>
          </cell>
          <cell r="CH608">
            <v>8.6701963151887065E-2</v>
          </cell>
          <cell r="CI608">
            <v>9.0186284265773103E-2</v>
          </cell>
          <cell r="CJ608">
            <v>9.1565643735382216E-2</v>
          </cell>
          <cell r="CK608">
            <v>8.7621853122901772E-2</v>
          </cell>
          <cell r="CL608">
            <v>9.2127290663956196E-2</v>
          </cell>
          <cell r="CM608">
            <v>6.9384076629931027E-2</v>
          </cell>
          <cell r="CN608">
            <v>8.5921286166386571E-2</v>
          </cell>
          <cell r="CO608">
            <v>6.8212244812910161E-2</v>
          </cell>
          <cell r="CP608">
            <v>0.10678515080798634</v>
          </cell>
          <cell r="CQ608">
            <v>9.5816091859040567E-2</v>
          </cell>
          <cell r="CR608">
            <v>9.6788467744411813E-2</v>
          </cell>
          <cell r="CS608">
            <v>7.1053964371454337E-2</v>
          </cell>
          <cell r="CT608">
            <v>8.4790661499855868E-2</v>
          </cell>
          <cell r="CU608">
            <v>0.11643321656181578</v>
          </cell>
          <cell r="CV608">
            <v>0.10393374294604682</v>
          </cell>
          <cell r="CW608">
            <v>4.269217373237192E-2</v>
          </cell>
          <cell r="CX608" t="e">
            <v>#DIV/0!</v>
          </cell>
          <cell r="CY608" t="e">
            <v>#DIV/0!</v>
          </cell>
          <cell r="CZ608" t="e">
            <v>#DIV/0!</v>
          </cell>
          <cell r="DA608" t="e">
            <v>#DIV/0!</v>
          </cell>
          <cell r="DB608" t="e">
            <v>#DIV/0!</v>
          </cell>
          <cell r="DC608">
            <v>7.9449639790256821E-2</v>
          </cell>
          <cell r="DD608">
            <v>7.9005620946921262E-2</v>
          </cell>
          <cell r="DE608">
            <v>7.6851021310881187E-2</v>
          </cell>
          <cell r="DF608">
            <v>7.8978641739265637E-2</v>
          </cell>
          <cell r="DG608">
            <v>8.0345982228834767E-2</v>
          </cell>
          <cell r="DH608">
            <v>8.0424098713526557E-2</v>
          </cell>
          <cell r="DI608">
            <v>8.0506817889413398E-2</v>
          </cell>
          <cell r="DJ608" t="e">
            <v>#DIV/0!</v>
          </cell>
          <cell r="DK608" t="e">
            <v>#DIV/0!</v>
          </cell>
          <cell r="DL608" t="e">
            <v>#DIV/0!</v>
          </cell>
          <cell r="DM608" t="e">
            <v>#DIV/0!</v>
          </cell>
          <cell r="DN608" t="e">
            <v>#DIV/0!</v>
          </cell>
          <cell r="DO608">
            <v>7.9449639790256821E-2</v>
          </cell>
          <cell r="DP608">
            <v>7.6300748475822411E-2</v>
          </cell>
          <cell r="DQ608">
            <v>5.3778628901058029E-2</v>
          </cell>
          <cell r="DR608">
            <v>9.484002827234736E-2</v>
          </cell>
          <cell r="DS608">
            <v>9.1069114528462128E-2</v>
          </cell>
          <cell r="DT608">
            <v>8.1112765202185494E-2</v>
          </cell>
          <cell r="DU608">
            <v>8.1337741658587301E-2</v>
          </cell>
        </row>
        <row r="609">
          <cell r="A609" t="str">
            <v>CE-AD-V-100</v>
          </cell>
          <cell r="B609" t="str">
            <v>CE</v>
          </cell>
          <cell r="C609" t="str">
            <v>AD-V</v>
          </cell>
          <cell r="D609">
            <v>100</v>
          </cell>
          <cell r="E609" t="str">
            <v>Valore della Produzione</v>
          </cell>
          <cell r="F609">
            <v>0.1053</v>
          </cell>
          <cell r="G609">
            <v>0.21762050999999999</v>
          </cell>
          <cell r="H609">
            <v>0.28274827000000002</v>
          </cell>
          <cell r="I609">
            <v>0.35150399999999998</v>
          </cell>
          <cell r="R609">
            <v>0.1053</v>
          </cell>
          <cell r="S609">
            <v>0.11232050999999998</v>
          </cell>
          <cell r="T609">
            <v>6.5127760000000035E-2</v>
          </cell>
          <cell r="U609">
            <v>6.8755729999999959E-2</v>
          </cell>
          <cell r="V609">
            <v>-0.35150399999999998</v>
          </cell>
          <cell r="W609">
            <v>0</v>
          </cell>
          <cell r="X609">
            <v>0</v>
          </cell>
          <cell r="Y609">
            <v>0</v>
          </cell>
          <cell r="Z609">
            <v>0</v>
          </cell>
          <cell r="AA609">
            <v>0</v>
          </cell>
          <cell r="AB609">
            <v>0</v>
          </cell>
          <cell r="AC609">
            <v>0</v>
          </cell>
          <cell r="AD609">
            <v>6.8699999999999997E-2</v>
          </cell>
          <cell r="AE609">
            <v>0.1351</v>
          </cell>
          <cell r="AF609">
            <v>0.19919999999999999</v>
          </cell>
          <cell r="AG609">
            <v>0.2656</v>
          </cell>
          <cell r="AH609">
            <v>0.33200000000000002</v>
          </cell>
          <cell r="AI609">
            <v>0.3962</v>
          </cell>
          <cell r="AJ609">
            <v>0.46700000000000003</v>
          </cell>
          <cell r="AK609">
            <v>0.53120000000000001</v>
          </cell>
          <cell r="AL609">
            <v>0.59989999999999999</v>
          </cell>
          <cell r="AM609">
            <v>0.67079999999999995</v>
          </cell>
          <cell r="AN609">
            <v>0.7349</v>
          </cell>
          <cell r="AO609">
            <v>0.79910000000000003</v>
          </cell>
          <cell r="AP609">
            <v>6.8699999999999997E-2</v>
          </cell>
          <cell r="AQ609">
            <v>6.6400000000000001E-2</v>
          </cell>
          <cell r="AR609">
            <v>6.409999999999999E-2</v>
          </cell>
          <cell r="AS609">
            <v>6.6400000000000015E-2</v>
          </cell>
          <cell r="AT609">
            <v>6.6400000000000015E-2</v>
          </cell>
          <cell r="AU609">
            <v>6.4199999999999979E-2</v>
          </cell>
          <cell r="AV609">
            <v>7.080000000000003E-2</v>
          </cell>
          <cell r="AW609">
            <v>6.4199999999999979E-2</v>
          </cell>
          <cell r="AX609">
            <v>6.8699999999999983E-2</v>
          </cell>
          <cell r="AY609">
            <v>7.0899999999999963E-2</v>
          </cell>
          <cell r="AZ609">
            <v>6.4100000000000046E-2</v>
          </cell>
          <cell r="BA609">
            <v>6.4200000000000035E-2</v>
          </cell>
          <cell r="BB609">
            <v>6.8400000000000002E-2</v>
          </cell>
          <cell r="BC609">
            <v>0.3589</v>
          </cell>
          <cell r="BD609">
            <v>0.93130000000000002</v>
          </cell>
          <cell r="BE609">
            <v>0.98710000000000009</v>
          </cell>
          <cell r="BF609">
            <v>1.5483</v>
          </cell>
          <cell r="BG609">
            <v>2.0251800000000002</v>
          </cell>
          <cell r="BH609">
            <v>2.1526049999999999</v>
          </cell>
          <cell r="BI609">
            <v>2.255582</v>
          </cell>
          <cell r="BJ609">
            <v>3.1898110000000002</v>
          </cell>
          <cell r="BK609">
            <v>3.2628240000000002</v>
          </cell>
          <cell r="BL609">
            <v>3.572489</v>
          </cell>
          <cell r="BM609">
            <v>3.6442981999999997</v>
          </cell>
          <cell r="BN609">
            <v>6.8400000000000002E-2</v>
          </cell>
          <cell r="BO609">
            <v>0.29049999999999998</v>
          </cell>
          <cell r="BP609">
            <v>0.57240000000000002</v>
          </cell>
          <cell r="BQ609">
            <v>5.5800000000000072E-2</v>
          </cell>
          <cell r="BR609">
            <v>0.56119999999999992</v>
          </cell>
          <cell r="BS609">
            <v>0.47688000000000019</v>
          </cell>
          <cell r="BT609">
            <v>0.12742499999999968</v>
          </cell>
          <cell r="BU609">
            <v>0.1029770000000001</v>
          </cell>
          <cell r="BV609">
            <v>0.9342290000000002</v>
          </cell>
          <cell r="BW609">
            <v>7.3012999999999995E-2</v>
          </cell>
          <cell r="BX609">
            <v>0.30966499999999986</v>
          </cell>
          <cell r="BY609">
            <v>7.1809199999999684E-2</v>
          </cell>
          <cell r="BZ609">
            <v>8.4599999999999995E-2</v>
          </cell>
          <cell r="CA609">
            <v>0.60089999999999999</v>
          </cell>
          <cell r="CB609">
            <v>0.68640000000000001</v>
          </cell>
          <cell r="CC609">
            <v>0.76349999999999996</v>
          </cell>
          <cell r="CD609">
            <v>0.84970000000000001</v>
          </cell>
          <cell r="CE609">
            <v>0.93340599999999996</v>
          </cell>
          <cell r="CF609">
            <v>1.0179009999999999</v>
          </cell>
          <cell r="CG609">
            <v>1.095256</v>
          </cell>
          <cell r="CH609">
            <v>1.175829</v>
          </cell>
          <cell r="CI609">
            <v>0.26448100000000002</v>
          </cell>
          <cell r="CJ609">
            <v>-2.606779</v>
          </cell>
          <cell r="CK609">
            <v>-4.3613749999999998</v>
          </cell>
          <cell r="CL609">
            <v>8.4599999999999995E-2</v>
          </cell>
          <cell r="CM609">
            <v>0.51629999999999998</v>
          </cell>
          <cell r="CN609">
            <v>8.550000000000002E-2</v>
          </cell>
          <cell r="CO609">
            <v>7.7099999999999946E-2</v>
          </cell>
          <cell r="CP609">
            <v>8.6200000000000054E-2</v>
          </cell>
          <cell r="CQ609">
            <v>8.3705999999999947E-2</v>
          </cell>
          <cell r="CR609">
            <v>8.4494999999999987E-2</v>
          </cell>
          <cell r="CS609">
            <v>7.7355000000000063E-2</v>
          </cell>
          <cell r="CT609">
            <v>8.0573000000000006E-2</v>
          </cell>
          <cell r="CU609">
            <v>-0.91134800000000005</v>
          </cell>
          <cell r="CV609">
            <v>-2.8712599999999999</v>
          </cell>
          <cell r="CW609">
            <v>-1.7545959999999998</v>
          </cell>
          <cell r="DC609">
            <v>2.8351999999999999</v>
          </cell>
          <cell r="DD609">
            <v>3.3376999999999999</v>
          </cell>
          <cell r="DE609">
            <v>3.315661</v>
          </cell>
          <cell r="DF609">
            <v>3.3657539999999999</v>
          </cell>
          <cell r="DG609">
            <v>3.4642930000000001</v>
          </cell>
          <cell r="DH609">
            <v>3.5411619999999999</v>
          </cell>
          <cell r="DI609">
            <v>3.5926279999999999</v>
          </cell>
          <cell r="DJ609">
            <v>0</v>
          </cell>
          <cell r="DK609">
            <v>0</v>
          </cell>
          <cell r="DL609">
            <v>0</v>
          </cell>
          <cell r="DM609">
            <v>0</v>
          </cell>
          <cell r="DN609">
            <v>0</v>
          </cell>
          <cell r="DO609">
            <v>2.8351999999999999</v>
          </cell>
          <cell r="DP609">
            <v>0.50249999999999995</v>
          </cell>
          <cell r="DQ609">
            <v>-2.203899999999992E-2</v>
          </cell>
          <cell r="DR609">
            <v>5.0092999999999943E-2</v>
          </cell>
          <cell r="DS609">
            <v>9.8539000000000154E-2</v>
          </cell>
          <cell r="DT609">
            <v>7.6868999999999854E-2</v>
          </cell>
          <cell r="DU609">
            <v>5.1466000000000012E-2</v>
          </cell>
        </row>
        <row r="610">
          <cell r="A610" t="str">
            <v>CE-AD-V-110</v>
          </cell>
          <cell r="B610" t="str">
            <v>CE</v>
          </cell>
          <cell r="C610" t="str">
            <v>AD-V</v>
          </cell>
          <cell r="D610">
            <v>110</v>
          </cell>
          <cell r="E610" t="str">
            <v>Costi Diretti</v>
          </cell>
          <cell r="F610">
            <v>-0.181978</v>
          </cell>
          <cell r="G610">
            <v>-0.49344913000000001</v>
          </cell>
          <cell r="H610">
            <v>-0.54894935</v>
          </cell>
          <cell r="I610">
            <v>-0.73636819000000009</v>
          </cell>
          <cell r="R610">
            <v>-0.181978</v>
          </cell>
          <cell r="S610">
            <v>-0.31147113000000004</v>
          </cell>
          <cell r="T610">
            <v>-5.5500219999999989E-2</v>
          </cell>
          <cell r="U610">
            <v>-0.18741884000000009</v>
          </cell>
          <cell r="V610">
            <v>0.73636819000000009</v>
          </cell>
          <cell r="W610">
            <v>0</v>
          </cell>
          <cell r="X610">
            <v>0</v>
          </cell>
          <cell r="Y610">
            <v>0</v>
          </cell>
          <cell r="Z610">
            <v>0</v>
          </cell>
          <cell r="AA610">
            <v>0</v>
          </cell>
          <cell r="AB610">
            <v>0</v>
          </cell>
          <cell r="AC610">
            <v>0</v>
          </cell>
          <cell r="AD610">
            <v>-8.1200000000000008E-2</v>
          </cell>
          <cell r="AE610">
            <v>-0.13119999999999998</v>
          </cell>
          <cell r="AF610">
            <v>-0.18009999999999998</v>
          </cell>
          <cell r="AG610">
            <v>-0.2606</v>
          </cell>
          <cell r="AH610">
            <v>-0.31110000000000004</v>
          </cell>
          <cell r="AI610">
            <v>-0.36210000000000003</v>
          </cell>
          <cell r="AJ610">
            <v>-0.44289999999999996</v>
          </cell>
          <cell r="AK610">
            <v>-0.48980000000000001</v>
          </cell>
          <cell r="AL610">
            <v>-0.53939999999999999</v>
          </cell>
          <cell r="AM610">
            <v>-0.61979999999999991</v>
          </cell>
          <cell r="AN610">
            <v>-0.66870000000000007</v>
          </cell>
          <cell r="AO610">
            <v>-0.76160000000000005</v>
          </cell>
          <cell r="AP610">
            <v>-8.1200000000000008E-2</v>
          </cell>
          <cell r="AQ610">
            <v>-4.9999999999999975E-2</v>
          </cell>
          <cell r="AR610">
            <v>-4.8899999999999999E-2</v>
          </cell>
          <cell r="AS610">
            <v>-8.0500000000000016E-2</v>
          </cell>
          <cell r="AT610">
            <v>-5.0500000000000045E-2</v>
          </cell>
          <cell r="AU610">
            <v>-5.099999999999999E-2</v>
          </cell>
          <cell r="AV610">
            <v>-8.0799999999999927E-2</v>
          </cell>
          <cell r="AW610">
            <v>-4.6900000000000053E-2</v>
          </cell>
          <cell r="AX610">
            <v>-4.9599999999999977E-2</v>
          </cell>
          <cell r="AY610">
            <v>-8.0399999999999916E-2</v>
          </cell>
          <cell r="AZ610">
            <v>-3.7400000000000169E-2</v>
          </cell>
          <cell r="BA610">
            <v>-9.2899999999999983E-2</v>
          </cell>
          <cell r="BB610">
            <v>-4.0999999999999995E-2</v>
          </cell>
          <cell r="BC610">
            <v>-0.3473</v>
          </cell>
          <cell r="BD610">
            <v>-0.84140000000000015</v>
          </cell>
          <cell r="BE610">
            <v>-1.2126999999999999</v>
          </cell>
          <cell r="BF610">
            <v>-1.9326000000000001</v>
          </cell>
          <cell r="BG610">
            <v>-2.5942829999999999</v>
          </cell>
          <cell r="BH610">
            <v>-2.4654590000000001</v>
          </cell>
          <cell r="BI610">
            <v>-2.2960660000000002</v>
          </cell>
          <cell r="BJ610">
            <v>-3.4031000000000002</v>
          </cell>
          <cell r="BK610">
            <v>-3.7724920000000002</v>
          </cell>
          <cell r="BL610">
            <v>-3.7667729999999997</v>
          </cell>
          <cell r="BM610">
            <v>-3.8466276299999995</v>
          </cell>
          <cell r="BN610">
            <v>-4.0999999999999995E-2</v>
          </cell>
          <cell r="BO610">
            <v>-0.30630000000000002</v>
          </cell>
          <cell r="BP610">
            <v>-0.49410000000000015</v>
          </cell>
          <cell r="BQ610">
            <v>-0.37129999999999974</v>
          </cell>
          <cell r="BR610">
            <v>-0.71990000000000021</v>
          </cell>
          <cell r="BS610">
            <v>-0.6616829999999998</v>
          </cell>
          <cell r="BT610">
            <v>0.12882399999999983</v>
          </cell>
          <cell r="BU610">
            <v>0.1693929999999999</v>
          </cell>
          <cell r="BV610">
            <v>-1.1070340000000001</v>
          </cell>
          <cell r="BW610">
            <v>-0.36939199999999994</v>
          </cell>
          <cell r="BX610">
            <v>1.7219000000000474E-2</v>
          </cell>
          <cell r="BY610">
            <v>-7.9854629999999815E-2</v>
          </cell>
          <cell r="BZ610">
            <v>-0.1363</v>
          </cell>
          <cell r="CA610">
            <v>-0.71129999999999993</v>
          </cell>
          <cell r="CB610">
            <v>-0.85009999999999997</v>
          </cell>
          <cell r="CC610">
            <v>-0.98530000000000006</v>
          </cell>
          <cell r="CD610">
            <v>-1.1254999999999999</v>
          </cell>
          <cell r="CE610">
            <v>-1.2648159999999999</v>
          </cell>
          <cell r="CF610">
            <v>-1.402649</v>
          </cell>
          <cell r="CG610">
            <v>-1.5237069999999999</v>
          </cell>
          <cell r="CH610">
            <v>-1.6627419999999999</v>
          </cell>
          <cell r="CI610">
            <v>-1.8051060000000001</v>
          </cell>
          <cell r="CJ610">
            <v>-0.65177300000000005</v>
          </cell>
          <cell r="CK610">
            <v>0.67523900000000003</v>
          </cell>
          <cell r="CL610">
            <v>-0.1363</v>
          </cell>
          <cell r="CM610">
            <v>-0.57499999999999996</v>
          </cell>
          <cell r="CN610">
            <v>-0.13880000000000003</v>
          </cell>
          <cell r="CO610">
            <v>-0.1352000000000001</v>
          </cell>
          <cell r="CP610">
            <v>-0.14019999999999988</v>
          </cell>
          <cell r="CQ610">
            <v>-0.139316</v>
          </cell>
          <cell r="CR610">
            <v>-0.13783300000000009</v>
          </cell>
          <cell r="CS610">
            <v>-0.12105799999999989</v>
          </cell>
          <cell r="CT610">
            <v>-0.13903500000000002</v>
          </cell>
          <cell r="CU610">
            <v>-0.14236400000000016</v>
          </cell>
          <cell r="CV610">
            <v>1.1533329999999999</v>
          </cell>
          <cell r="CW610">
            <v>1.3270120000000001</v>
          </cell>
          <cell r="DC610">
            <v>-3.5430000000000001</v>
          </cell>
          <cell r="DD610">
            <v>-4.4217000000000004</v>
          </cell>
          <cell r="DE610">
            <v>-4.4927679999999999</v>
          </cell>
          <cell r="DF610">
            <v>-4.8743449999999999</v>
          </cell>
          <cell r="DG610">
            <v>-5.0932539999999999</v>
          </cell>
          <cell r="DH610">
            <v>-5.169511</v>
          </cell>
          <cell r="DI610">
            <v>-5.6906999999999996</v>
          </cell>
          <cell r="DJ610">
            <v>0</v>
          </cell>
          <cell r="DK610">
            <v>0</v>
          </cell>
          <cell r="DL610">
            <v>0</v>
          </cell>
          <cell r="DM610">
            <v>0</v>
          </cell>
          <cell r="DN610">
            <v>0</v>
          </cell>
          <cell r="DO610">
            <v>-3.5430000000000001</v>
          </cell>
          <cell r="DP610">
            <v>-0.87870000000000026</v>
          </cell>
          <cell r="DQ610">
            <v>-7.1067999999999465E-2</v>
          </cell>
          <cell r="DR610">
            <v>-0.38157700000000006</v>
          </cell>
          <cell r="DS610">
            <v>-0.21890900000000002</v>
          </cell>
          <cell r="DT610">
            <v>-7.6257000000000019E-2</v>
          </cell>
          <cell r="DU610">
            <v>-0.52118899999999968</v>
          </cell>
        </row>
        <row r="611">
          <cell r="A611" t="str">
            <v>CE-AD-V-120</v>
          </cell>
          <cell r="B611" t="str">
            <v>CE</v>
          </cell>
          <cell r="C611" t="str">
            <v>AD-V</v>
          </cell>
          <cell r="D611">
            <v>120</v>
          </cell>
          <cell r="E611" t="str">
            <v>Margine Diretto</v>
          </cell>
          <cell r="F611">
            <v>-7.6677999999999996E-2</v>
          </cell>
          <cell r="G611">
            <v>-0.27582862000000002</v>
          </cell>
          <cell r="H611">
            <v>-0.26620107999999998</v>
          </cell>
          <cell r="I611">
            <v>-0.38486419000000011</v>
          </cell>
          <cell r="J611">
            <v>0</v>
          </cell>
          <cell r="K611">
            <v>0</v>
          </cell>
          <cell r="L611">
            <v>0</v>
          </cell>
          <cell r="M611">
            <v>0</v>
          </cell>
          <cell r="N611">
            <v>0</v>
          </cell>
          <cell r="O611">
            <v>0</v>
          </cell>
          <cell r="P611">
            <v>0</v>
          </cell>
          <cell r="Q611">
            <v>0</v>
          </cell>
          <cell r="R611">
            <v>-7.6677999999999996E-2</v>
          </cell>
          <cell r="S611">
            <v>-0.19915062000000006</v>
          </cell>
          <cell r="T611">
            <v>9.6275400000000455E-3</v>
          </cell>
          <cell r="U611">
            <v>-0.11866311000000013</v>
          </cell>
          <cell r="V611">
            <v>0.38486419000000011</v>
          </cell>
          <cell r="W611">
            <v>0</v>
          </cell>
          <cell r="X611">
            <v>0</v>
          </cell>
          <cell r="Y611">
            <v>0</v>
          </cell>
          <cell r="Z611">
            <v>0</v>
          </cell>
          <cell r="AA611">
            <v>0</v>
          </cell>
          <cell r="AB611">
            <v>0</v>
          </cell>
          <cell r="AC611">
            <v>0</v>
          </cell>
          <cell r="AD611">
            <v>-1.2500000000000011E-2</v>
          </cell>
          <cell r="AE611">
            <v>3.9000000000000146E-3</v>
          </cell>
          <cell r="AF611">
            <v>1.9100000000000006E-2</v>
          </cell>
          <cell r="AG611">
            <v>5.0000000000000044E-3</v>
          </cell>
          <cell r="AH611">
            <v>2.0899999999999974E-2</v>
          </cell>
          <cell r="AI611">
            <v>3.4099999999999964E-2</v>
          </cell>
          <cell r="AJ611">
            <v>2.4100000000000066E-2</v>
          </cell>
          <cell r="AK611">
            <v>4.1399999999999992E-2</v>
          </cell>
          <cell r="AL611">
            <v>6.0499999999999998E-2</v>
          </cell>
          <cell r="AM611">
            <v>5.1000000000000045E-2</v>
          </cell>
          <cell r="AN611">
            <v>6.6199999999999926E-2</v>
          </cell>
          <cell r="AO611">
            <v>3.7499999999999978E-2</v>
          </cell>
          <cell r="AP611">
            <v>-1.2500000000000011E-2</v>
          </cell>
          <cell r="AQ611">
            <v>1.6400000000000026E-2</v>
          </cell>
          <cell r="AR611">
            <v>1.5199999999999991E-2</v>
          </cell>
          <cell r="AS611">
            <v>-1.4100000000000001E-2</v>
          </cell>
          <cell r="AT611">
            <v>1.589999999999997E-2</v>
          </cell>
          <cell r="AU611">
            <v>1.319999999999999E-2</v>
          </cell>
          <cell r="AV611">
            <v>-9.9999999999998979E-3</v>
          </cell>
          <cell r="AW611">
            <v>1.7299999999999927E-2</v>
          </cell>
          <cell r="AX611">
            <v>1.9100000000000006E-2</v>
          </cell>
          <cell r="AY611">
            <v>-9.4999999999999529E-3</v>
          </cell>
          <cell r="AZ611">
            <v>2.6699999999999877E-2</v>
          </cell>
          <cell r="BA611">
            <v>-2.8699999999999948E-2</v>
          </cell>
          <cell r="BB611">
            <v>2.7400000000000008E-2</v>
          </cell>
          <cell r="BC611">
            <v>1.1599999999999999E-2</v>
          </cell>
          <cell r="BD611">
            <v>8.9899999999999869E-2</v>
          </cell>
          <cell r="BE611">
            <v>-0.2255999999999998</v>
          </cell>
          <cell r="BF611">
            <v>-0.38430000000000009</v>
          </cell>
          <cell r="BG611">
            <v>-0.56910299999999969</v>
          </cell>
          <cell r="BH611">
            <v>-0.31285400000000019</v>
          </cell>
          <cell r="BI611">
            <v>-4.0484000000000187E-2</v>
          </cell>
          <cell r="BJ611">
            <v>-0.21328900000000006</v>
          </cell>
          <cell r="BK611">
            <v>-0.50966800000000001</v>
          </cell>
          <cell r="BL611">
            <v>-0.19428399999999968</v>
          </cell>
          <cell r="BM611">
            <v>-0.20232942999999981</v>
          </cell>
          <cell r="BN611">
            <v>2.7400000000000008E-2</v>
          </cell>
          <cell r="BO611">
            <v>-1.5800000000000036E-2</v>
          </cell>
          <cell r="BP611">
            <v>7.829999999999987E-2</v>
          </cell>
          <cell r="BQ611">
            <v>-0.31549999999999967</v>
          </cell>
          <cell r="BR611">
            <v>-0.15870000000000029</v>
          </cell>
          <cell r="BS611">
            <v>-0.18480299999999961</v>
          </cell>
          <cell r="BT611">
            <v>0.2562489999999995</v>
          </cell>
          <cell r="BU611">
            <v>0.27237</v>
          </cell>
          <cell r="BV611">
            <v>-0.17280499999999988</v>
          </cell>
          <cell r="BW611">
            <v>-0.29637899999999995</v>
          </cell>
          <cell r="BX611">
            <v>0.32688400000000034</v>
          </cell>
          <cell r="BY611">
            <v>-8.0454300000001311E-3</v>
          </cell>
          <cell r="BZ611">
            <v>-5.170000000000001E-2</v>
          </cell>
          <cell r="CA611">
            <v>-0.11039999999999994</v>
          </cell>
          <cell r="CB611">
            <v>-0.16369999999999996</v>
          </cell>
          <cell r="CC611">
            <v>-0.22180000000000011</v>
          </cell>
          <cell r="CD611">
            <v>-0.27579999999999993</v>
          </cell>
          <cell r="CE611">
            <v>-0.33140999999999998</v>
          </cell>
          <cell r="CF611">
            <v>-0.38474800000000009</v>
          </cell>
          <cell r="CG611">
            <v>-0.42845099999999992</v>
          </cell>
          <cell r="CH611">
            <v>-0.48691299999999993</v>
          </cell>
          <cell r="CI611">
            <v>-1.5406250000000001</v>
          </cell>
          <cell r="CJ611">
            <v>-3.2585519999999999</v>
          </cell>
          <cell r="CK611">
            <v>-3.6861359999999999</v>
          </cell>
          <cell r="CL611">
            <v>-5.170000000000001E-2</v>
          </cell>
          <cell r="CM611">
            <v>-5.8699999999999974E-2</v>
          </cell>
          <cell r="CN611">
            <v>-5.3300000000000014E-2</v>
          </cell>
          <cell r="CO611">
            <v>-5.8100000000000152E-2</v>
          </cell>
          <cell r="CP611">
            <v>-5.3999999999999826E-2</v>
          </cell>
          <cell r="CQ611">
            <v>-5.5610000000000048E-2</v>
          </cell>
          <cell r="CR611">
            <v>-5.3338000000000108E-2</v>
          </cell>
          <cell r="CS611">
            <v>-4.3702999999999825E-2</v>
          </cell>
          <cell r="CT611">
            <v>-5.8462000000000014E-2</v>
          </cell>
          <cell r="CU611">
            <v>-1.0537120000000002</v>
          </cell>
          <cell r="CV611">
            <v>-1.717927</v>
          </cell>
          <cell r="CW611">
            <v>-0.42758399999999974</v>
          </cell>
          <cell r="CX611">
            <v>0</v>
          </cell>
          <cell r="CY611">
            <v>0</v>
          </cell>
          <cell r="CZ611">
            <v>0</v>
          </cell>
          <cell r="DA611">
            <v>0</v>
          </cell>
          <cell r="DB611">
            <v>0</v>
          </cell>
          <cell r="DC611">
            <v>-0.70780000000000021</v>
          </cell>
          <cell r="DD611">
            <v>-1.0840000000000005</v>
          </cell>
          <cell r="DE611">
            <v>-1.1771069999999999</v>
          </cell>
          <cell r="DF611">
            <v>-1.508591</v>
          </cell>
          <cell r="DG611">
            <v>-1.6289609999999999</v>
          </cell>
          <cell r="DH611">
            <v>-1.628349</v>
          </cell>
          <cell r="DI611">
            <v>-2.0980719999999997</v>
          </cell>
          <cell r="DJ611">
            <v>0</v>
          </cell>
          <cell r="DK611">
            <v>0</v>
          </cell>
          <cell r="DL611">
            <v>0</v>
          </cell>
          <cell r="DM611">
            <v>0</v>
          </cell>
          <cell r="DN611">
            <v>0</v>
          </cell>
          <cell r="DO611">
            <v>-0.70780000000000021</v>
          </cell>
          <cell r="DP611">
            <v>-0.37620000000000031</v>
          </cell>
          <cell r="DQ611">
            <v>-9.3106999999999385E-2</v>
          </cell>
          <cell r="DR611">
            <v>-0.33148400000000011</v>
          </cell>
          <cell r="DS611">
            <v>-0.12036999999999987</v>
          </cell>
          <cell r="DT611">
            <v>6.119999999998349E-4</v>
          </cell>
          <cell r="DU611">
            <v>-0.46972299999999967</v>
          </cell>
        </row>
        <row r="612">
          <cell r="A612" t="str">
            <v>CE-AD-V-130</v>
          </cell>
          <cell r="B612" t="str">
            <v>CE</v>
          </cell>
          <cell r="C612" t="str">
            <v>AD-V</v>
          </cell>
          <cell r="D612">
            <v>130</v>
          </cell>
          <cell r="E612" t="str">
            <v>MD %</v>
          </cell>
          <cell r="F612">
            <v>-0.72818613485280148</v>
          </cell>
          <cell r="G612">
            <v>-1.2674752944931524</v>
          </cell>
          <cell r="H612">
            <v>-0.9414773077126164</v>
          </cell>
          <cell r="I612">
            <v>-1.0949069996358509</v>
          </cell>
          <cell r="J612" t="e">
            <v>#DIV/0!</v>
          </cell>
          <cell r="K612" t="e">
            <v>#DIV/0!</v>
          </cell>
          <cell r="L612" t="e">
            <v>#DIV/0!</v>
          </cell>
          <cell r="M612" t="e">
            <v>#DIV/0!</v>
          </cell>
          <cell r="N612" t="e">
            <v>#DIV/0!</v>
          </cell>
          <cell r="O612" t="e">
            <v>#DIV/0!</v>
          </cell>
          <cell r="P612" t="e">
            <v>#DIV/0!</v>
          </cell>
          <cell r="Q612" t="e">
            <v>#DIV/0!</v>
          </cell>
          <cell r="R612">
            <v>-0.72818613485280148</v>
          </cell>
          <cell r="S612">
            <v>-1.7730565860144338</v>
          </cell>
          <cell r="T612">
            <v>0.14782544340539333</v>
          </cell>
          <cell r="U612">
            <v>-1.7258650297218894</v>
          </cell>
          <cell r="V612">
            <v>-1.0949069996358509</v>
          </cell>
          <cell r="W612" t="e">
            <v>#DIV/0!</v>
          </cell>
          <cell r="X612" t="e">
            <v>#DIV/0!</v>
          </cell>
          <cell r="Y612" t="e">
            <v>#DIV/0!</v>
          </cell>
          <cell r="Z612" t="e">
            <v>#DIV/0!</v>
          </cell>
          <cell r="AA612" t="e">
            <v>#DIV/0!</v>
          </cell>
          <cell r="AB612" t="e">
            <v>#DIV/0!</v>
          </cell>
          <cell r="AC612" t="e">
            <v>#DIV/0!</v>
          </cell>
          <cell r="AD612">
            <v>-0.18195050946142666</v>
          </cell>
          <cell r="AE612">
            <v>2.8867505551443483E-2</v>
          </cell>
          <cell r="AF612">
            <v>9.5883534136546225E-2</v>
          </cell>
          <cell r="AG612">
            <v>1.8825301204819293E-2</v>
          </cell>
          <cell r="AH612">
            <v>6.2951807228915579E-2</v>
          </cell>
          <cell r="AI612">
            <v>8.606764260474499E-2</v>
          </cell>
          <cell r="AJ612">
            <v>5.1605995717344894E-2</v>
          </cell>
          <cell r="AK612">
            <v>7.7936746987951791E-2</v>
          </cell>
          <cell r="AL612">
            <v>0.10085014169028171</v>
          </cell>
          <cell r="AM612">
            <v>7.6028622540250515E-2</v>
          </cell>
          <cell r="AN612">
            <v>9.00802830317049E-2</v>
          </cell>
          <cell r="AO612">
            <v>4.692779376798896E-2</v>
          </cell>
          <cell r="AP612">
            <v>-0.18195050946142666</v>
          </cell>
          <cell r="AQ612">
            <v>0.24698795180722929</v>
          </cell>
          <cell r="AR612">
            <v>0.23712948517940707</v>
          </cell>
          <cell r="AS612">
            <v>-0.21234939759036142</v>
          </cell>
          <cell r="AT612">
            <v>0.23945783132530069</v>
          </cell>
          <cell r="AU612">
            <v>0.20560747663551393</v>
          </cell>
          <cell r="AV612">
            <v>-0.14124293785310585</v>
          </cell>
          <cell r="AW612">
            <v>0.2694704049844226</v>
          </cell>
          <cell r="AX612">
            <v>0.27802037845705985</v>
          </cell>
          <cell r="AY612">
            <v>-0.13399153737658615</v>
          </cell>
          <cell r="AZ612">
            <v>0.41653666146645646</v>
          </cell>
          <cell r="BA612">
            <v>-0.44704049844236654</v>
          </cell>
          <cell r="BB612">
            <v>0.40058479532163754</v>
          </cell>
          <cell r="BC612">
            <v>3.2320980774589017E-2</v>
          </cell>
          <cell r="BD612">
            <v>9.6531729840008448E-2</v>
          </cell>
          <cell r="BE612">
            <v>-0.2285482727180628</v>
          </cell>
          <cell r="BF612">
            <v>-0.24820771168378228</v>
          </cell>
          <cell r="BG612">
            <v>-0.28101353953722613</v>
          </cell>
          <cell r="BH612">
            <v>-0.1453373935301647</v>
          </cell>
          <cell r="BI612">
            <v>-1.7948360999511519E-2</v>
          </cell>
          <cell r="BJ612">
            <v>-6.6865717122425131E-2</v>
          </cell>
          <cell r="BK612">
            <v>-0.156204563899248</v>
          </cell>
          <cell r="BL612">
            <v>-5.4383372489040467E-2</v>
          </cell>
          <cell r="BM612">
            <v>-5.551944953352056E-2</v>
          </cell>
          <cell r="BN612">
            <v>0.40058479532163754</v>
          </cell>
          <cell r="BO612">
            <v>-5.4388984509466567E-2</v>
          </cell>
          <cell r="BP612">
            <v>0.13679245283018845</v>
          </cell>
          <cell r="BQ612">
            <v>-5.6541218637992703</v>
          </cell>
          <cell r="BR612">
            <v>-0.28278688524590218</v>
          </cell>
          <cell r="BS612">
            <v>-0.38752516356315958</v>
          </cell>
          <cell r="BT612">
            <v>2.0109790072591731</v>
          </cell>
          <cell r="BU612">
            <v>2.6449595540751796</v>
          </cell>
          <cell r="BV612">
            <v>-0.18497070846655353</v>
          </cell>
          <cell r="BW612">
            <v>-4.0592634188432193</v>
          </cell>
          <cell r="BX612">
            <v>1.055605250835582</v>
          </cell>
          <cell r="BY612">
            <v>-0.11203898664795273</v>
          </cell>
          <cell r="BZ612">
            <v>-0.61111111111111127</v>
          </cell>
          <cell r="CA612">
            <v>-0.18372441337993001</v>
          </cell>
          <cell r="CB612">
            <v>-0.23849067599067592</v>
          </cell>
          <cell r="CC612">
            <v>-0.29050425671250835</v>
          </cell>
          <cell r="CD612">
            <v>-0.32458514769918789</v>
          </cell>
          <cell r="CE612">
            <v>-0.3550544993282666</v>
          </cell>
          <cell r="CF612">
            <v>-0.37798174871623086</v>
          </cell>
          <cell r="CG612">
            <v>-0.39118799623101808</v>
          </cell>
          <cell r="CH612">
            <v>-0.41410188046050905</v>
          </cell>
          <cell r="CI612">
            <v>-5.8250876244418315</v>
          </cell>
          <cell r="CJ612">
            <v>1.250030017887976</v>
          </cell>
          <cell r="CK612">
            <v>0.84517749562924538</v>
          </cell>
          <cell r="CL612">
            <v>-0.61111111111111127</v>
          </cell>
          <cell r="CM612">
            <v>-0.11369358899864415</v>
          </cell>
          <cell r="CN612">
            <v>-0.62339181286549705</v>
          </cell>
          <cell r="CO612">
            <v>-0.75356679636835533</v>
          </cell>
          <cell r="CP612">
            <v>-0.62645011600927836</v>
          </cell>
          <cell r="CQ612">
            <v>-0.66434903113277521</v>
          </cell>
          <cell r="CR612">
            <v>-0.63125628735428274</v>
          </cell>
          <cell r="CS612">
            <v>-0.56496671191260794</v>
          </cell>
          <cell r="CT612">
            <v>-0.72557804723666752</v>
          </cell>
          <cell r="CU612">
            <v>1.156212555467286</v>
          </cell>
          <cell r="CV612">
            <v>0.59831815997158044</v>
          </cell>
          <cell r="CW612">
            <v>0.24369370498963852</v>
          </cell>
          <cell r="CX612" t="e">
            <v>#DIV/0!</v>
          </cell>
          <cell r="CY612" t="e">
            <v>#DIV/0!</v>
          </cell>
          <cell r="CZ612" t="e">
            <v>#DIV/0!</v>
          </cell>
          <cell r="DA612" t="e">
            <v>#DIV/0!</v>
          </cell>
          <cell r="DB612" t="e">
            <v>#DIV/0!</v>
          </cell>
          <cell r="DC612">
            <v>-0.24964729119638834</v>
          </cell>
          <cell r="DD612">
            <v>-0.32477454534559741</v>
          </cell>
          <cell r="DE612">
            <v>-0.35501427920405609</v>
          </cell>
          <cell r="DF612">
            <v>-0.44821784360948547</v>
          </cell>
          <cell r="DG612">
            <v>-0.47021455748690999</v>
          </cell>
          <cell r="DH612">
            <v>-0.45983465314492816</v>
          </cell>
          <cell r="DI612">
            <v>-0.5839936670314877</v>
          </cell>
          <cell r="DJ612" t="e">
            <v>#DIV/0!</v>
          </cell>
          <cell r="DK612" t="e">
            <v>#DIV/0!</v>
          </cell>
          <cell r="DL612" t="e">
            <v>#DIV/0!</v>
          </cell>
          <cell r="DM612" t="e">
            <v>#DIV/0!</v>
          </cell>
          <cell r="DN612" t="e">
            <v>#DIV/0!</v>
          </cell>
          <cell r="DO612">
            <v>-0.24964729119638834</v>
          </cell>
          <cell r="DP612">
            <v>-0.74865671641791109</v>
          </cell>
          <cell r="DQ612">
            <v>4.2246472162983677</v>
          </cell>
          <cell r="DR612">
            <v>-6.6173716886591034</v>
          </cell>
          <cell r="DS612">
            <v>-1.2215467987294337</v>
          </cell>
          <cell r="DT612">
            <v>7.9615970026907599E-3</v>
          </cell>
          <cell r="DU612">
            <v>-9.1268604515602441</v>
          </cell>
        </row>
        <row r="613">
          <cell r="A613" t="str">
            <v>CE-AD-V-140</v>
          </cell>
          <cell r="B613" t="str">
            <v>CE</v>
          </cell>
          <cell r="C613" t="str">
            <v>AD-V</v>
          </cell>
          <cell r="D613">
            <v>140</v>
          </cell>
          <cell r="E613" t="str">
            <v>Fondi rettificativi dell'attivo</v>
          </cell>
          <cell r="F613">
            <v>0</v>
          </cell>
          <cell r="G613">
            <v>0</v>
          </cell>
          <cell r="H613">
            <v>0</v>
          </cell>
          <cell r="I613">
            <v>0</v>
          </cell>
          <cell r="R613">
            <v>0</v>
          </cell>
          <cell r="S613">
            <v>0</v>
          </cell>
          <cell r="T613">
            <v>0</v>
          </cell>
          <cell r="U613">
            <v>0</v>
          </cell>
          <cell r="V613">
            <v>0</v>
          </cell>
          <cell r="W613">
            <v>0</v>
          </cell>
          <cell r="X613">
            <v>0</v>
          </cell>
          <cell r="Y613">
            <v>0</v>
          </cell>
          <cell r="Z613">
            <v>0</v>
          </cell>
          <cell r="AA613">
            <v>0</v>
          </cell>
          <cell r="AB613">
            <v>0</v>
          </cell>
          <cell r="AC613">
            <v>0</v>
          </cell>
          <cell r="AD613">
            <v>0</v>
          </cell>
          <cell r="AE613">
            <v>0</v>
          </cell>
          <cell r="AF613">
            <v>0</v>
          </cell>
          <cell r="AG613">
            <v>0</v>
          </cell>
          <cell r="AH613">
            <v>0</v>
          </cell>
          <cell r="AI613">
            <v>0</v>
          </cell>
          <cell r="AJ613">
            <v>0</v>
          </cell>
          <cell r="AK613">
            <v>0</v>
          </cell>
          <cell r="AL613">
            <v>0</v>
          </cell>
          <cell r="AM613">
            <v>0</v>
          </cell>
          <cell r="AN613">
            <v>0</v>
          </cell>
          <cell r="AO613">
            <v>0</v>
          </cell>
          <cell r="AP613">
            <v>0</v>
          </cell>
          <cell r="AQ613">
            <v>0</v>
          </cell>
          <cell r="AR613">
            <v>0</v>
          </cell>
          <cell r="AS613">
            <v>0</v>
          </cell>
          <cell r="AT613">
            <v>0</v>
          </cell>
          <cell r="AU613">
            <v>0</v>
          </cell>
          <cell r="AV613">
            <v>0</v>
          </cell>
          <cell r="AW613">
            <v>0</v>
          </cell>
          <cell r="AX613">
            <v>0</v>
          </cell>
          <cell r="AY613">
            <v>0</v>
          </cell>
          <cell r="AZ613">
            <v>0</v>
          </cell>
          <cell r="BA613">
            <v>0</v>
          </cell>
          <cell r="BB613">
            <v>0</v>
          </cell>
          <cell r="BC613">
            <v>0</v>
          </cell>
          <cell r="BD613">
            <v>0</v>
          </cell>
          <cell r="BE613">
            <v>0</v>
          </cell>
          <cell r="BF613">
            <v>0</v>
          </cell>
          <cell r="BG613">
            <v>0</v>
          </cell>
          <cell r="BH613">
            <v>0</v>
          </cell>
          <cell r="BI613">
            <v>0</v>
          </cell>
          <cell r="BJ613">
            <v>0</v>
          </cell>
          <cell r="BK613">
            <v>0</v>
          </cell>
          <cell r="BL613">
            <v>0</v>
          </cell>
          <cell r="BM613">
            <v>0</v>
          </cell>
          <cell r="BN613">
            <v>0</v>
          </cell>
          <cell r="BO613">
            <v>0</v>
          </cell>
          <cell r="BP613">
            <v>0</v>
          </cell>
          <cell r="BQ613">
            <v>0</v>
          </cell>
          <cell r="BR613">
            <v>0</v>
          </cell>
          <cell r="BS613">
            <v>0</v>
          </cell>
          <cell r="BT613">
            <v>0</v>
          </cell>
          <cell r="BU613">
            <v>0</v>
          </cell>
          <cell r="BV613">
            <v>0</v>
          </cell>
          <cell r="BW613">
            <v>0</v>
          </cell>
          <cell r="BX613">
            <v>0</v>
          </cell>
          <cell r="BY613">
            <v>0</v>
          </cell>
          <cell r="BZ613">
            <v>0</v>
          </cell>
          <cell r="CA613">
            <v>0</v>
          </cell>
          <cell r="CB613">
            <v>0</v>
          </cell>
          <cell r="CC613">
            <v>0</v>
          </cell>
          <cell r="CD613">
            <v>0</v>
          </cell>
          <cell r="CE613">
            <v>0</v>
          </cell>
          <cell r="CF613">
            <v>0</v>
          </cell>
          <cell r="CG613">
            <v>0</v>
          </cell>
          <cell r="CH613">
            <v>0</v>
          </cell>
          <cell r="CI613">
            <v>0</v>
          </cell>
          <cell r="CJ613">
            <v>0</v>
          </cell>
          <cell r="CK613">
            <v>0</v>
          </cell>
          <cell r="CL613">
            <v>0</v>
          </cell>
          <cell r="CM613">
            <v>0</v>
          </cell>
          <cell r="CN613">
            <v>0</v>
          </cell>
          <cell r="CO613">
            <v>0</v>
          </cell>
          <cell r="CP613">
            <v>0</v>
          </cell>
          <cell r="CQ613">
            <v>0</v>
          </cell>
          <cell r="CR613">
            <v>0</v>
          </cell>
          <cell r="CS613">
            <v>0</v>
          </cell>
          <cell r="CT613">
            <v>0</v>
          </cell>
          <cell r="CU613">
            <v>0</v>
          </cell>
          <cell r="CV613">
            <v>0</v>
          </cell>
          <cell r="CW613">
            <v>0</v>
          </cell>
          <cell r="DC613">
            <v>0</v>
          </cell>
          <cell r="DD613">
            <v>0</v>
          </cell>
          <cell r="DE613">
            <v>0</v>
          </cell>
          <cell r="DF613">
            <v>0</v>
          </cell>
          <cell r="DG613">
            <v>0</v>
          </cell>
          <cell r="DH613">
            <v>0</v>
          </cell>
          <cell r="DI613">
            <v>0</v>
          </cell>
          <cell r="DJ613">
            <v>0</v>
          </cell>
          <cell r="DK613">
            <v>0</v>
          </cell>
          <cell r="DL613">
            <v>0</v>
          </cell>
          <cell r="DM613">
            <v>0</v>
          </cell>
          <cell r="DN613">
            <v>0</v>
          </cell>
          <cell r="DO613">
            <v>0</v>
          </cell>
          <cell r="DP613">
            <v>0</v>
          </cell>
          <cell r="DQ613">
            <v>0</v>
          </cell>
          <cell r="DR613">
            <v>0</v>
          </cell>
          <cell r="DS613">
            <v>0</v>
          </cell>
          <cell r="DT613">
            <v>0</v>
          </cell>
          <cell r="DU613">
            <v>0</v>
          </cell>
        </row>
        <row r="614">
          <cell r="A614" t="str">
            <v>CE-AD-V-150</v>
          </cell>
          <cell r="B614" t="str">
            <v>CE</v>
          </cell>
          <cell r="C614" t="str">
            <v>AD-V</v>
          </cell>
          <cell r="D614">
            <v>150</v>
          </cell>
          <cell r="E614" t="str">
            <v>Altri Fondi</v>
          </cell>
          <cell r="F614">
            <v>1.780222</v>
          </cell>
          <cell r="G614">
            <v>1.93091017</v>
          </cell>
          <cell r="H614">
            <v>1.8430309699999996</v>
          </cell>
          <cell r="I614">
            <v>2.1664997799999997</v>
          </cell>
          <cell r="R614">
            <v>1.780222</v>
          </cell>
          <cell r="S614">
            <v>0.15068817000000001</v>
          </cell>
          <cell r="T614">
            <v>-8.7879200000000379E-2</v>
          </cell>
          <cell r="U614">
            <v>0.32346881000000005</v>
          </cell>
          <cell r="V614">
            <v>-2.1664997799999997</v>
          </cell>
          <cell r="W614">
            <v>0</v>
          </cell>
          <cell r="X614">
            <v>0</v>
          </cell>
          <cell r="Y614">
            <v>0</v>
          </cell>
          <cell r="Z614">
            <v>0</v>
          </cell>
          <cell r="AA614">
            <v>0</v>
          </cell>
          <cell r="AB614">
            <v>0</v>
          </cell>
          <cell r="AC614">
            <v>0</v>
          </cell>
          <cell r="AD614">
            <v>1.8</v>
          </cell>
          <cell r="AE614">
            <v>1.8</v>
          </cell>
          <cell r="AF614">
            <v>1.8</v>
          </cell>
          <cell r="AG614">
            <v>1.8</v>
          </cell>
          <cell r="AH614">
            <v>1.8</v>
          </cell>
          <cell r="AI614">
            <v>-0.13870000000000005</v>
          </cell>
          <cell r="AJ614">
            <v>-0.13870000000000005</v>
          </cell>
          <cell r="AK614">
            <v>-0.13870000000000005</v>
          </cell>
          <cell r="AL614">
            <v>-0.13870000000000005</v>
          </cell>
          <cell r="AM614">
            <v>-0.13870000000000005</v>
          </cell>
          <cell r="AN614">
            <v>-0.13870000000000005</v>
          </cell>
          <cell r="AO614">
            <v>-4.3</v>
          </cell>
          <cell r="AP614">
            <v>1.8</v>
          </cell>
          <cell r="AQ614">
            <v>0</v>
          </cell>
          <cell r="AR614">
            <v>0</v>
          </cell>
          <cell r="AS614">
            <v>0</v>
          </cell>
          <cell r="AT614">
            <v>0</v>
          </cell>
          <cell r="AU614">
            <v>-1.9387000000000001</v>
          </cell>
          <cell r="AV614">
            <v>0</v>
          </cell>
          <cell r="AW614">
            <v>0</v>
          </cell>
          <cell r="AX614">
            <v>0</v>
          </cell>
          <cell r="AY614">
            <v>0</v>
          </cell>
          <cell r="AZ614">
            <v>0</v>
          </cell>
          <cell r="BA614">
            <v>-4.1612999999999998</v>
          </cell>
          <cell r="BB614">
            <v>0.61029999999999995</v>
          </cell>
          <cell r="BC614">
            <v>0.34599999999999997</v>
          </cell>
          <cell r="BD614">
            <v>-0.55400000000000005</v>
          </cell>
          <cell r="BE614">
            <v>-0.56120000000000003</v>
          </cell>
          <cell r="BF614">
            <v>0.3286</v>
          </cell>
          <cell r="BG614">
            <v>-0.72025099999999997</v>
          </cell>
          <cell r="BH614">
            <v>-0.745425</v>
          </cell>
          <cell r="BI614">
            <v>-0.74330200000000002</v>
          </cell>
          <cell r="BJ614">
            <v>-0.69910000000000005</v>
          </cell>
          <cell r="BK614">
            <v>-0.54092300000000004</v>
          </cell>
          <cell r="BL614">
            <v>-0.72761799999999999</v>
          </cell>
          <cell r="BM614">
            <v>-1.35001974</v>
          </cell>
          <cell r="BN614">
            <v>0.61029999999999995</v>
          </cell>
          <cell r="BO614">
            <v>-0.26429999999999998</v>
          </cell>
          <cell r="BP614">
            <v>-0.9</v>
          </cell>
          <cell r="BQ614">
            <v>-7.1999999999999842E-3</v>
          </cell>
          <cell r="BR614">
            <v>0.88980000000000004</v>
          </cell>
          <cell r="BS614">
            <v>-1.048851</v>
          </cell>
          <cell r="BT614">
            <v>-2.517400000000003E-2</v>
          </cell>
          <cell r="BU614">
            <v>2.122999999999986E-3</v>
          </cell>
          <cell r="BV614">
            <v>4.4201999999999964E-2</v>
          </cell>
          <cell r="BW614">
            <v>0.15817700000000001</v>
          </cell>
          <cell r="BX614">
            <v>-0.18669499999999994</v>
          </cell>
          <cell r="BY614">
            <v>-0.62240174000000004</v>
          </cell>
          <cell r="BZ614">
            <v>0</v>
          </cell>
          <cell r="CA614">
            <v>-0.3</v>
          </cell>
          <cell r="CB614">
            <v>-0.4</v>
          </cell>
          <cell r="CC614">
            <v>-0.4</v>
          </cell>
          <cell r="CD614">
            <v>-0.4</v>
          </cell>
          <cell r="CE614">
            <v>-0.5</v>
          </cell>
          <cell r="CF614">
            <v>-0.5</v>
          </cell>
          <cell r="CG614">
            <v>-0.5</v>
          </cell>
          <cell r="CH614">
            <v>-0.6</v>
          </cell>
          <cell r="CI614">
            <v>-0.6</v>
          </cell>
          <cell r="CJ614">
            <v>-0.6</v>
          </cell>
          <cell r="CK614">
            <v>-1.2</v>
          </cell>
          <cell r="CL614">
            <v>0</v>
          </cell>
          <cell r="CM614">
            <v>-0.3</v>
          </cell>
          <cell r="CN614">
            <v>-0.10000000000000003</v>
          </cell>
          <cell r="CO614">
            <v>0</v>
          </cell>
          <cell r="CP614">
            <v>0</v>
          </cell>
          <cell r="CQ614">
            <v>-9.9999999999999978E-2</v>
          </cell>
          <cell r="CR614">
            <v>0</v>
          </cell>
          <cell r="CS614">
            <v>0</v>
          </cell>
          <cell r="CT614">
            <v>-9.9999999999999978E-2</v>
          </cell>
          <cell r="CU614">
            <v>0</v>
          </cell>
          <cell r="CV614">
            <v>0</v>
          </cell>
          <cell r="CW614">
            <v>-0.6</v>
          </cell>
          <cell r="DC614">
            <v>0.31019999999999998</v>
          </cell>
          <cell r="DD614">
            <v>0.31019999999999998</v>
          </cell>
          <cell r="DE614">
            <v>0.72078399999999998</v>
          </cell>
          <cell r="DF614">
            <v>1.050764</v>
          </cell>
          <cell r="DG614">
            <v>1.016996</v>
          </cell>
          <cell r="DH614">
            <v>0.76699499999999998</v>
          </cell>
          <cell r="DI614">
            <v>-1.114004</v>
          </cell>
          <cell r="DJ614">
            <v>0</v>
          </cell>
          <cell r="DK614">
            <v>0</v>
          </cell>
          <cell r="DL614">
            <v>0</v>
          </cell>
          <cell r="DM614">
            <v>0</v>
          </cell>
          <cell r="DN614">
            <v>0</v>
          </cell>
          <cell r="DO614">
            <v>0.31019999999999998</v>
          </cell>
          <cell r="DP614">
            <v>0</v>
          </cell>
          <cell r="DQ614">
            <v>0.410584</v>
          </cell>
          <cell r="DR614">
            <v>0.32998000000000005</v>
          </cell>
          <cell r="DS614">
            <v>-3.376800000000002E-2</v>
          </cell>
          <cell r="DT614">
            <v>-0.25000100000000003</v>
          </cell>
          <cell r="DU614">
            <v>-1.8809990000000001</v>
          </cell>
        </row>
        <row r="615">
          <cell r="A615" t="str">
            <v>CE-AD-V-160</v>
          </cell>
          <cell r="B615" t="str">
            <v>CE</v>
          </cell>
          <cell r="C615" t="str">
            <v>AD-V</v>
          </cell>
          <cell r="D615">
            <v>160</v>
          </cell>
          <cell r="E615" t="str">
            <v>(Acc)/Utilizzo Fondo Rischi</v>
          </cell>
          <cell r="F615">
            <v>1.780222</v>
          </cell>
          <cell r="G615">
            <v>1.93091017</v>
          </cell>
          <cell r="H615">
            <v>1.8430309699999996</v>
          </cell>
          <cell r="I615">
            <v>2.1664997799999997</v>
          </cell>
          <cell r="J615">
            <v>0</v>
          </cell>
          <cell r="K615">
            <v>0</v>
          </cell>
          <cell r="L615">
            <v>0</v>
          </cell>
          <cell r="M615">
            <v>0</v>
          </cell>
          <cell r="N615">
            <v>0</v>
          </cell>
          <cell r="O615">
            <v>0</v>
          </cell>
          <cell r="P615">
            <v>0</v>
          </cell>
          <cell r="Q615">
            <v>0</v>
          </cell>
          <cell r="R615">
            <v>1.780222</v>
          </cell>
          <cell r="S615">
            <v>0.15068817000000001</v>
          </cell>
          <cell r="T615">
            <v>-8.7879200000000379E-2</v>
          </cell>
          <cell r="U615">
            <v>0.32346881000000005</v>
          </cell>
          <cell r="V615">
            <v>-2.1664997799999997</v>
          </cell>
          <cell r="W615">
            <v>0</v>
          </cell>
          <cell r="X615">
            <v>0</v>
          </cell>
          <cell r="Y615">
            <v>0</v>
          </cell>
          <cell r="Z615">
            <v>0</v>
          </cell>
          <cell r="AA615">
            <v>0</v>
          </cell>
          <cell r="AB615">
            <v>0</v>
          </cell>
          <cell r="AC615">
            <v>0</v>
          </cell>
          <cell r="AD615">
            <v>1.8</v>
          </cell>
          <cell r="AE615">
            <v>1.8</v>
          </cell>
          <cell r="AF615">
            <v>1.8</v>
          </cell>
          <cell r="AG615">
            <v>1.8</v>
          </cell>
          <cell r="AH615">
            <v>1.8</v>
          </cell>
          <cell r="AI615">
            <v>-0.13870000000000005</v>
          </cell>
          <cell r="AJ615">
            <v>-0.13870000000000005</v>
          </cell>
          <cell r="AK615">
            <v>-0.13870000000000005</v>
          </cell>
          <cell r="AL615">
            <v>-0.13870000000000005</v>
          </cell>
          <cell r="AM615">
            <v>-0.13870000000000005</v>
          </cell>
          <cell r="AN615">
            <v>-0.13870000000000005</v>
          </cell>
          <cell r="AO615">
            <v>-4.3</v>
          </cell>
          <cell r="AP615">
            <v>1.8</v>
          </cell>
          <cell r="AQ615">
            <v>0</v>
          </cell>
          <cell r="AR615">
            <v>0</v>
          </cell>
          <cell r="AS615">
            <v>0</v>
          </cell>
          <cell r="AT615">
            <v>0</v>
          </cell>
          <cell r="AU615">
            <v>-1.9387000000000001</v>
          </cell>
          <cell r="AV615">
            <v>0</v>
          </cell>
          <cell r="AW615">
            <v>0</v>
          </cell>
          <cell r="AX615">
            <v>0</v>
          </cell>
          <cell r="AY615">
            <v>0</v>
          </cell>
          <cell r="AZ615">
            <v>0</v>
          </cell>
          <cell r="BA615">
            <v>-4.1612999999999998</v>
          </cell>
          <cell r="BB615">
            <v>0.61029999999999995</v>
          </cell>
          <cell r="BC615">
            <v>0.34599999999999997</v>
          </cell>
          <cell r="BD615">
            <v>-0.55400000000000005</v>
          </cell>
          <cell r="BE615">
            <v>-0.56120000000000003</v>
          </cell>
          <cell r="BF615">
            <v>0.3286</v>
          </cell>
          <cell r="BG615">
            <v>-0.72025099999999997</v>
          </cell>
          <cell r="BH615">
            <v>-0.745425</v>
          </cell>
          <cell r="BI615">
            <v>-0.74330200000000002</v>
          </cell>
          <cell r="BJ615">
            <v>-0.69910000000000005</v>
          </cell>
          <cell r="BK615">
            <v>-0.54092300000000004</v>
          </cell>
          <cell r="BL615">
            <v>-0.72761799999999999</v>
          </cell>
          <cell r="BM615">
            <v>-1.35001974</v>
          </cell>
          <cell r="BN615">
            <v>0.61029999999999995</v>
          </cell>
          <cell r="BO615">
            <v>-0.26429999999999998</v>
          </cell>
          <cell r="BP615">
            <v>-0.9</v>
          </cell>
          <cell r="BQ615">
            <v>-7.1999999999999842E-3</v>
          </cell>
          <cell r="BR615">
            <v>0.88980000000000004</v>
          </cell>
          <cell r="BS615">
            <v>-1.048851</v>
          </cell>
          <cell r="BT615">
            <v>-2.517400000000003E-2</v>
          </cell>
          <cell r="BU615">
            <v>2.122999999999986E-3</v>
          </cell>
          <cell r="BV615">
            <v>4.4201999999999964E-2</v>
          </cell>
          <cell r="BW615">
            <v>0.15817700000000001</v>
          </cell>
          <cell r="BX615">
            <v>-0.18669499999999994</v>
          </cell>
          <cell r="BY615">
            <v>-0.62240174000000004</v>
          </cell>
          <cell r="BZ615">
            <v>0</v>
          </cell>
          <cell r="CA615">
            <v>-0.3</v>
          </cell>
          <cell r="CB615">
            <v>-0.4</v>
          </cell>
          <cell r="CC615">
            <v>-0.4</v>
          </cell>
          <cell r="CD615">
            <v>-0.4</v>
          </cell>
          <cell r="CE615">
            <v>-0.5</v>
          </cell>
          <cell r="CF615">
            <v>-0.5</v>
          </cell>
          <cell r="CG615">
            <v>-0.5</v>
          </cell>
          <cell r="CH615">
            <v>-0.6</v>
          </cell>
          <cell r="CI615">
            <v>-0.6</v>
          </cell>
          <cell r="CJ615">
            <v>-0.6</v>
          </cell>
          <cell r="CK615">
            <v>-1.2</v>
          </cell>
          <cell r="CL615">
            <v>0</v>
          </cell>
          <cell r="CM615">
            <v>-0.3</v>
          </cell>
          <cell r="CN615">
            <v>-0.10000000000000003</v>
          </cell>
          <cell r="CO615">
            <v>0</v>
          </cell>
          <cell r="CP615">
            <v>0</v>
          </cell>
          <cell r="CQ615">
            <v>-9.9999999999999978E-2</v>
          </cell>
          <cell r="CR615">
            <v>0</v>
          </cell>
          <cell r="CS615">
            <v>0</v>
          </cell>
          <cell r="CT615">
            <v>-9.9999999999999978E-2</v>
          </cell>
          <cell r="CU615">
            <v>0</v>
          </cell>
          <cell r="CV615">
            <v>0</v>
          </cell>
          <cell r="CW615">
            <v>-0.6</v>
          </cell>
          <cell r="CX615">
            <v>0</v>
          </cell>
          <cell r="CY615">
            <v>0</v>
          </cell>
          <cell r="CZ615">
            <v>0</v>
          </cell>
          <cell r="DA615">
            <v>0</v>
          </cell>
          <cell r="DB615">
            <v>0</v>
          </cell>
          <cell r="DC615">
            <v>0.31019999999999998</v>
          </cell>
          <cell r="DD615">
            <v>0.31019999999999998</v>
          </cell>
          <cell r="DE615">
            <v>0.72078399999999998</v>
          </cell>
          <cell r="DF615">
            <v>1.050764</v>
          </cell>
          <cell r="DG615">
            <v>1.016996</v>
          </cell>
          <cell r="DH615">
            <v>0.76699499999999998</v>
          </cell>
          <cell r="DI615">
            <v>-1.114004</v>
          </cell>
          <cell r="DJ615">
            <v>0</v>
          </cell>
          <cell r="DK615">
            <v>0</v>
          </cell>
          <cell r="DL615">
            <v>0</v>
          </cell>
          <cell r="DM615">
            <v>0</v>
          </cell>
          <cell r="DN615">
            <v>0</v>
          </cell>
          <cell r="DO615">
            <v>0.31019999999999998</v>
          </cell>
          <cell r="DP615">
            <v>0</v>
          </cell>
          <cell r="DQ615">
            <v>0.410584</v>
          </cell>
          <cell r="DR615">
            <v>0.32998000000000005</v>
          </cell>
          <cell r="DS615">
            <v>-3.376800000000002E-2</v>
          </cell>
          <cell r="DT615">
            <v>-0.25000100000000003</v>
          </cell>
          <cell r="DU615">
            <v>-1.8809990000000001</v>
          </cell>
        </row>
        <row r="616">
          <cell r="A616" t="str">
            <v>CE-AD-V-170</v>
          </cell>
          <cell r="B616" t="str">
            <v>CE</v>
          </cell>
          <cell r="C616" t="str">
            <v>AD-V</v>
          </cell>
          <cell r="D616">
            <v>170</v>
          </cell>
          <cell r="E616" t="str">
            <v>Margine Diretto 2</v>
          </cell>
          <cell r="F616">
            <v>1.7035439999999999</v>
          </cell>
          <cell r="G616">
            <v>1.65508155</v>
          </cell>
          <cell r="H616">
            <v>1.5768298899999995</v>
          </cell>
          <cell r="I616">
            <v>1.7816355899999996</v>
          </cell>
          <cell r="J616">
            <v>0</v>
          </cell>
          <cell r="K616">
            <v>0</v>
          </cell>
          <cell r="L616">
            <v>0</v>
          </cell>
          <cell r="M616">
            <v>0</v>
          </cell>
          <cell r="N616">
            <v>0</v>
          </cell>
          <cell r="O616">
            <v>0</v>
          </cell>
          <cell r="P616">
            <v>0</v>
          </cell>
          <cell r="Q616">
            <v>0</v>
          </cell>
          <cell r="R616">
            <v>1.7035439999999999</v>
          </cell>
          <cell r="S616">
            <v>-4.8462450000000046E-2</v>
          </cell>
          <cell r="T616">
            <v>-7.8251660000000334E-2</v>
          </cell>
          <cell r="U616">
            <v>0.20480569999999992</v>
          </cell>
          <cell r="V616">
            <v>-1.7816355899999996</v>
          </cell>
          <cell r="W616">
            <v>0</v>
          </cell>
          <cell r="X616">
            <v>0</v>
          </cell>
          <cell r="Y616">
            <v>0</v>
          </cell>
          <cell r="Z616">
            <v>0</v>
          </cell>
          <cell r="AA616">
            <v>0</v>
          </cell>
          <cell r="AB616">
            <v>0</v>
          </cell>
          <cell r="AC616">
            <v>0</v>
          </cell>
          <cell r="AD616">
            <v>1.7875000000000001</v>
          </cell>
          <cell r="AE616">
            <v>1.8039000000000001</v>
          </cell>
          <cell r="AF616">
            <v>1.8191000000000002</v>
          </cell>
          <cell r="AG616">
            <v>1.8050000000000002</v>
          </cell>
          <cell r="AH616">
            <v>1.8209</v>
          </cell>
          <cell r="AI616">
            <v>-0.10460000000000008</v>
          </cell>
          <cell r="AJ616">
            <v>-0.11459999999999998</v>
          </cell>
          <cell r="AK616">
            <v>-9.7300000000000053E-2</v>
          </cell>
          <cell r="AL616">
            <v>-7.8200000000000047E-2</v>
          </cell>
          <cell r="AM616">
            <v>-8.77E-2</v>
          </cell>
          <cell r="AN616">
            <v>-7.250000000000012E-2</v>
          </cell>
          <cell r="AO616">
            <v>-4.2625000000000002</v>
          </cell>
          <cell r="AP616">
            <v>1.7875000000000001</v>
          </cell>
          <cell r="AQ616">
            <v>1.6400000000000026E-2</v>
          </cell>
          <cell r="AR616">
            <v>1.5199999999999991E-2</v>
          </cell>
          <cell r="AS616">
            <v>-1.4100000000000001E-2</v>
          </cell>
          <cell r="AT616">
            <v>1.589999999999997E-2</v>
          </cell>
          <cell r="AU616">
            <v>-1.9255</v>
          </cell>
          <cell r="AV616">
            <v>-9.9999999999998979E-3</v>
          </cell>
          <cell r="AW616">
            <v>1.7299999999999927E-2</v>
          </cell>
          <cell r="AX616">
            <v>1.9100000000000006E-2</v>
          </cell>
          <cell r="AY616">
            <v>-9.4999999999999529E-3</v>
          </cell>
          <cell r="AZ616">
            <v>2.6699999999999877E-2</v>
          </cell>
          <cell r="BA616">
            <v>-4.1899999999999995</v>
          </cell>
          <cell r="BB616">
            <v>0.63769999999999993</v>
          </cell>
          <cell r="BC616">
            <v>0.35759999999999997</v>
          </cell>
          <cell r="BD616">
            <v>-0.46410000000000018</v>
          </cell>
          <cell r="BE616">
            <v>-0.78679999999999983</v>
          </cell>
          <cell r="BF616">
            <v>-5.5700000000000083E-2</v>
          </cell>
          <cell r="BG616">
            <v>-1.2893539999999997</v>
          </cell>
          <cell r="BH616">
            <v>-1.0582790000000002</v>
          </cell>
          <cell r="BI616">
            <v>-0.7837860000000002</v>
          </cell>
          <cell r="BJ616">
            <v>-0.91238900000000012</v>
          </cell>
          <cell r="BK616">
            <v>-1.0505910000000001</v>
          </cell>
          <cell r="BL616">
            <v>-0.92190199999999967</v>
          </cell>
          <cell r="BM616">
            <v>-1.5523491699999998</v>
          </cell>
          <cell r="BN616">
            <v>0.63769999999999993</v>
          </cell>
          <cell r="BO616">
            <v>-0.28010000000000002</v>
          </cell>
          <cell r="BP616">
            <v>-0.8217000000000001</v>
          </cell>
          <cell r="BQ616">
            <v>-0.32269999999999965</v>
          </cell>
          <cell r="BR616">
            <v>0.73109999999999975</v>
          </cell>
          <cell r="BS616">
            <v>-1.2336539999999996</v>
          </cell>
          <cell r="BT616">
            <v>0.23107499999999948</v>
          </cell>
          <cell r="BU616">
            <v>0.27449299999999999</v>
          </cell>
          <cell r="BV616">
            <v>-0.12860299999999991</v>
          </cell>
          <cell r="BW616">
            <v>-0.13820199999999994</v>
          </cell>
          <cell r="BX616">
            <v>0.1401890000000004</v>
          </cell>
          <cell r="BY616">
            <v>-0.63044717000000017</v>
          </cell>
          <cell r="BZ616">
            <v>-5.170000000000001E-2</v>
          </cell>
          <cell r="CA616">
            <v>-0.41039999999999993</v>
          </cell>
          <cell r="CB616">
            <v>-0.56369999999999998</v>
          </cell>
          <cell r="CC616">
            <v>-0.62180000000000013</v>
          </cell>
          <cell r="CD616">
            <v>-0.67579999999999996</v>
          </cell>
          <cell r="CE616">
            <v>-0.83140999999999998</v>
          </cell>
          <cell r="CF616">
            <v>-0.88474800000000009</v>
          </cell>
          <cell r="CG616">
            <v>-0.92845099999999992</v>
          </cell>
          <cell r="CH616">
            <v>-1.086913</v>
          </cell>
          <cell r="CI616">
            <v>-2.140625</v>
          </cell>
          <cell r="CJ616">
            <v>-3.858552</v>
          </cell>
          <cell r="CK616">
            <v>-4.8861359999999996</v>
          </cell>
          <cell r="CL616">
            <v>-5.170000000000001E-2</v>
          </cell>
          <cell r="CM616">
            <v>-0.35869999999999996</v>
          </cell>
          <cell r="CN616">
            <v>-0.15330000000000005</v>
          </cell>
          <cell r="CO616">
            <v>-5.8100000000000152E-2</v>
          </cell>
          <cell r="CP616">
            <v>-5.3999999999999826E-2</v>
          </cell>
          <cell r="CQ616">
            <v>-0.15561000000000003</v>
          </cell>
          <cell r="CR616">
            <v>-5.3338000000000108E-2</v>
          </cell>
          <cell r="CS616">
            <v>-4.3702999999999825E-2</v>
          </cell>
          <cell r="CT616">
            <v>-0.15846199999999999</v>
          </cell>
          <cell r="CU616">
            <v>-1.0537120000000002</v>
          </cell>
          <cell r="CV616">
            <v>-1.717927</v>
          </cell>
          <cell r="CW616">
            <v>-1.0275839999999996</v>
          </cell>
          <cell r="CX616">
            <v>0</v>
          </cell>
          <cell r="CY616">
            <v>0</v>
          </cell>
          <cell r="CZ616">
            <v>0</v>
          </cell>
          <cell r="DA616">
            <v>0</v>
          </cell>
          <cell r="DB616">
            <v>0</v>
          </cell>
          <cell r="DC616">
            <v>-0.39760000000000023</v>
          </cell>
          <cell r="DD616">
            <v>-0.77380000000000049</v>
          </cell>
          <cell r="DE616">
            <v>-0.45632299999999992</v>
          </cell>
          <cell r="DF616">
            <v>-0.45782699999999998</v>
          </cell>
          <cell r="DG616">
            <v>-0.61196499999999987</v>
          </cell>
          <cell r="DH616">
            <v>-0.86135400000000006</v>
          </cell>
          <cell r="DI616">
            <v>-3.2120759999999997</v>
          </cell>
          <cell r="DJ616">
            <v>0</v>
          </cell>
          <cell r="DK616">
            <v>0</v>
          </cell>
          <cell r="DL616">
            <v>0</v>
          </cell>
          <cell r="DM616">
            <v>0</v>
          </cell>
          <cell r="DN616">
            <v>0</v>
          </cell>
          <cell r="DO616">
            <v>-0.39760000000000023</v>
          </cell>
          <cell r="DP616">
            <v>-0.37620000000000031</v>
          </cell>
          <cell r="DQ616">
            <v>0.31747700000000062</v>
          </cell>
          <cell r="DR616">
            <v>-1.5040000000000608E-3</v>
          </cell>
          <cell r="DS616">
            <v>-0.15413799999999989</v>
          </cell>
          <cell r="DT616">
            <v>-0.24938900000000019</v>
          </cell>
          <cell r="DU616">
            <v>-2.3507219999999998</v>
          </cell>
        </row>
        <row r="617">
          <cell r="A617" t="str">
            <v>CE-AD-V-180</v>
          </cell>
          <cell r="B617" t="str">
            <v>CE</v>
          </cell>
          <cell r="C617" t="str">
            <v>AD-V</v>
          </cell>
          <cell r="D617">
            <v>180</v>
          </cell>
          <cell r="E617" t="str">
            <v>MD %</v>
          </cell>
          <cell r="F617">
            <v>16.178005698005698</v>
          </cell>
          <cell r="G617">
            <v>7.6053564528453688</v>
          </cell>
          <cell r="H617">
            <v>5.5767976582137866</v>
          </cell>
          <cell r="I617">
            <v>5.0686068721835307</v>
          </cell>
          <cell r="J617" t="e">
            <v>#DIV/0!</v>
          </cell>
          <cell r="K617" t="e">
            <v>#DIV/0!</v>
          </cell>
          <cell r="L617" t="e">
            <v>#DIV/0!</v>
          </cell>
          <cell r="M617" t="e">
            <v>#DIV/0!</v>
          </cell>
          <cell r="N617" t="e">
            <v>#DIV/0!</v>
          </cell>
          <cell r="O617" t="e">
            <v>#DIV/0!</v>
          </cell>
          <cell r="P617" t="e">
            <v>#DIV/0!</v>
          </cell>
          <cell r="Q617" t="e">
            <v>#DIV/0!</v>
          </cell>
          <cell r="R617">
            <v>16.178005698005698</v>
          </cell>
          <cell r="S617">
            <v>-0.43146572251141002</v>
          </cell>
          <cell r="T617">
            <v>-1.2015100780373882</v>
          </cell>
          <cell r="U617">
            <v>2.9787437352494117</v>
          </cell>
          <cell r="V617">
            <v>5.0686068721835307</v>
          </cell>
          <cell r="W617" t="e">
            <v>#DIV/0!</v>
          </cell>
          <cell r="X617" t="e">
            <v>#DIV/0!</v>
          </cell>
          <cell r="Y617" t="e">
            <v>#DIV/0!</v>
          </cell>
          <cell r="Z617" t="e">
            <v>#DIV/0!</v>
          </cell>
          <cell r="AA617" t="e">
            <v>#DIV/0!</v>
          </cell>
          <cell r="AB617" t="e">
            <v>#DIV/0!</v>
          </cell>
          <cell r="AC617" t="e">
            <v>#DIV/0!</v>
          </cell>
          <cell r="AD617">
            <v>26.018922852983991</v>
          </cell>
          <cell r="AE617">
            <v>13.352331606217618</v>
          </cell>
          <cell r="AF617">
            <v>9.1320281124498006</v>
          </cell>
          <cell r="AG617">
            <v>6.7959337349397595</v>
          </cell>
          <cell r="AH617">
            <v>5.4846385542168674</v>
          </cell>
          <cell r="AI617">
            <v>-0.26400807672892501</v>
          </cell>
          <cell r="AJ617">
            <v>-0.24539614561027831</v>
          </cell>
          <cell r="AK617">
            <v>-0.18317018072289165</v>
          </cell>
          <cell r="AL617">
            <v>-0.13035505917652951</v>
          </cell>
          <cell r="AM617">
            <v>-0.13073941562313657</v>
          </cell>
          <cell r="AN617">
            <v>-9.8652877942577391E-2</v>
          </cell>
          <cell r="AO617">
            <v>-5.3341258916280818</v>
          </cell>
          <cell r="AP617">
            <v>26.018922852983991</v>
          </cell>
          <cell r="AQ617">
            <v>0.24698795180722929</v>
          </cell>
          <cell r="AR617">
            <v>0.23712948517940707</v>
          </cell>
          <cell r="AS617">
            <v>-0.21234939759036142</v>
          </cell>
          <cell r="AT617">
            <v>0.23945783132530069</v>
          </cell>
          <cell r="AU617">
            <v>-29.992211838006241</v>
          </cell>
          <cell r="AV617">
            <v>-0.14124293785310585</v>
          </cell>
          <cell r="AW617">
            <v>0.2694704049844226</v>
          </cell>
          <cell r="AX617">
            <v>0.27802037845705985</v>
          </cell>
          <cell r="AY617">
            <v>-0.13399153737658615</v>
          </cell>
          <cell r="AZ617">
            <v>0.41653666146645646</v>
          </cell>
          <cell r="BA617">
            <v>-65.264797507788117</v>
          </cell>
          <cell r="BB617">
            <v>9.3230994152046769</v>
          </cell>
          <cell r="BC617">
            <v>0.9963778211200891</v>
          </cell>
          <cell r="BD617">
            <v>-0.49833565983034489</v>
          </cell>
          <cell r="BE617">
            <v>-0.79708236247593933</v>
          </cell>
          <cell r="BF617">
            <v>-3.5974940257056179E-2</v>
          </cell>
          <cell r="BG617">
            <v>-0.63666143256401875</v>
          </cell>
          <cell r="BH617">
            <v>-0.49162712155736898</v>
          </cell>
          <cell r="BI617">
            <v>-0.34748725606074182</v>
          </cell>
          <cell r="BJ617">
            <v>-0.28603230724328182</v>
          </cell>
          <cell r="BK617">
            <v>-0.32198825312060964</v>
          </cell>
          <cell r="BL617">
            <v>-0.25805593803087978</v>
          </cell>
          <cell r="BM617">
            <v>-0.42596656058497079</v>
          </cell>
          <cell r="BN617">
            <v>9.3230994152046769</v>
          </cell>
          <cell r="BO617">
            <v>-0.96419965576592093</v>
          </cell>
          <cell r="BP617">
            <v>-1.4355345911949686</v>
          </cell>
          <cell r="BQ617">
            <v>-5.7831541218637854</v>
          </cell>
          <cell r="BR617">
            <v>1.3027441197434066</v>
          </cell>
          <cell r="BS617">
            <v>-2.5869275289380957</v>
          </cell>
          <cell r="BT617">
            <v>1.8134196586227198</v>
          </cell>
          <cell r="BU617">
            <v>2.6655758081901757</v>
          </cell>
          <cell r="BV617">
            <v>-0.13765682718048775</v>
          </cell>
          <cell r="BW617">
            <v>-1.892841000917644</v>
          </cell>
          <cell r="BX617">
            <v>0.45271180146287265</v>
          </cell>
          <cell r="BY617">
            <v>-8.7794763066571271</v>
          </cell>
          <cell r="BZ617">
            <v>-0.61111111111111127</v>
          </cell>
          <cell r="CA617">
            <v>-0.68297553669495747</v>
          </cell>
          <cell r="CB617">
            <v>-0.82124125874125875</v>
          </cell>
          <cell r="CC617">
            <v>-0.81440733464309123</v>
          </cell>
          <cell r="CD617">
            <v>-0.79533953159938797</v>
          </cell>
          <cell r="CE617">
            <v>-0.89072707910598392</v>
          </cell>
          <cell r="CF617">
            <v>-0.8691886539064213</v>
          </cell>
          <cell r="CG617">
            <v>-0.84770227234546069</v>
          </cell>
          <cell r="CH617">
            <v>-0.92438016072064899</v>
          </cell>
          <cell r="CI617">
            <v>-8.093681587713295</v>
          </cell>
          <cell r="CJ617">
            <v>1.4801991269685693</v>
          </cell>
          <cell r="CK617">
            <v>1.1203200825427759</v>
          </cell>
          <cell r="CL617">
            <v>-0.61111111111111127</v>
          </cell>
          <cell r="CM617">
            <v>-0.694751113693589</v>
          </cell>
          <cell r="CN617">
            <v>-1.7929824561403509</v>
          </cell>
          <cell r="CO617">
            <v>-0.75356679636835533</v>
          </cell>
          <cell r="CP617">
            <v>-0.62645011600927836</v>
          </cell>
          <cell r="CQ617">
            <v>-1.8590065228299062</v>
          </cell>
          <cell r="CR617">
            <v>-0.63125628735428274</v>
          </cell>
          <cell r="CS617">
            <v>-0.56496671191260794</v>
          </cell>
          <cell r="CT617">
            <v>-1.966688592952974</v>
          </cell>
          <cell r="CU617">
            <v>1.156212555467286</v>
          </cell>
          <cell r="CV617">
            <v>0.59831815997158044</v>
          </cell>
          <cell r="CW617">
            <v>0.58565276565089608</v>
          </cell>
          <cell r="CX617" t="e">
            <v>#DIV/0!</v>
          </cell>
          <cell r="CY617" t="e">
            <v>#DIV/0!</v>
          </cell>
          <cell r="CZ617" t="e">
            <v>#DIV/0!</v>
          </cell>
          <cell r="DA617" t="e">
            <v>#DIV/0!</v>
          </cell>
          <cell r="DB617" t="e">
            <v>#DIV/0!</v>
          </cell>
          <cell r="DC617">
            <v>-0.14023702031602717</v>
          </cell>
          <cell r="DD617">
            <v>-0.23183629445426507</v>
          </cell>
          <cell r="DE617">
            <v>-0.1376265547050799</v>
          </cell>
          <cell r="DF617">
            <v>-0.1360250927429634</v>
          </cell>
          <cell r="DG617">
            <v>-0.17664931921174098</v>
          </cell>
          <cell r="DH617">
            <v>-0.24324049563391906</v>
          </cell>
          <cell r="DI617">
            <v>-0.89407419860892912</v>
          </cell>
          <cell r="DJ617" t="e">
            <v>#DIV/0!</v>
          </cell>
          <cell r="DK617" t="e">
            <v>#DIV/0!</v>
          </cell>
          <cell r="DL617" t="e">
            <v>#DIV/0!</v>
          </cell>
          <cell r="DM617" t="e">
            <v>#DIV/0!</v>
          </cell>
          <cell r="DN617" t="e">
            <v>#DIV/0!</v>
          </cell>
          <cell r="DO617">
            <v>-0.14023702031602717</v>
          </cell>
          <cell r="DP617">
            <v>-0.74865671641791109</v>
          </cell>
          <cell r="DQ617">
            <v>-14.405236172240201</v>
          </cell>
          <cell r="DR617">
            <v>-3.0024155071568134E-2</v>
          </cell>
          <cell r="DS617">
            <v>-1.5642334507149418</v>
          </cell>
          <cell r="DT617">
            <v>-3.2443377694519335</v>
          </cell>
          <cell r="DU617">
            <v>-45.675241907278576</v>
          </cell>
        </row>
        <row r="618">
          <cell r="A618" t="str">
            <v>CE-AD-V-190</v>
          </cell>
          <cell r="B618" t="str">
            <v>CE</v>
          </cell>
          <cell r="C618" t="str">
            <v>AD-V</v>
          </cell>
          <cell r="D618">
            <v>190</v>
          </cell>
          <cell r="E618" t="str">
            <v>Costi Indiretti</v>
          </cell>
          <cell r="F618">
            <v>-7.1760000000000001E-3</v>
          </cell>
          <cell r="G618">
            <v>-8.5805699999999992E-3</v>
          </cell>
          <cell r="H618">
            <v>-2.4977119999999998E-2</v>
          </cell>
          <cell r="I618">
            <v>-2.6968139999999998E-2</v>
          </cell>
          <cell r="R618">
            <v>-7.1760000000000001E-3</v>
          </cell>
          <cell r="S618">
            <v>-1.4045699999999991E-3</v>
          </cell>
          <cell r="T618">
            <v>-1.6396549999999999E-2</v>
          </cell>
          <cell r="U618">
            <v>-1.9910199999999996E-3</v>
          </cell>
          <cell r="V618">
            <v>2.6968139999999998E-2</v>
          </cell>
          <cell r="W618">
            <v>0</v>
          </cell>
          <cell r="X618">
            <v>0</v>
          </cell>
          <cell r="Y618">
            <v>0</v>
          </cell>
          <cell r="Z618">
            <v>0</v>
          </cell>
          <cell r="AA618">
            <v>0</v>
          </cell>
          <cell r="AB618">
            <v>0</v>
          </cell>
          <cell r="AC618">
            <v>0</v>
          </cell>
          <cell r="AD618">
            <v>-6.9999999999999999E-4</v>
          </cell>
          <cell r="AE618">
            <v>-1.4E-3</v>
          </cell>
          <cell r="AF618">
            <v>-2.1000000000000003E-3</v>
          </cell>
          <cell r="AG618">
            <v>-2.7000000000000001E-3</v>
          </cell>
          <cell r="AH618">
            <v>-3.3999999999999998E-3</v>
          </cell>
          <cell r="AI618">
            <v>-4.0999999999999995E-3</v>
          </cell>
          <cell r="AJ618">
            <v>-4.7999999999999996E-3</v>
          </cell>
          <cell r="AK618">
            <v>-5.4999999999999997E-3</v>
          </cell>
          <cell r="AL618">
            <v>-6.1999999999999998E-3</v>
          </cell>
          <cell r="AM618">
            <v>-6.9000000000000008E-3</v>
          </cell>
          <cell r="AN618">
            <v>-7.6E-3</v>
          </cell>
          <cell r="AO618">
            <v>-8.4000000000000012E-3</v>
          </cell>
          <cell r="AP618">
            <v>-6.9999999999999999E-4</v>
          </cell>
          <cell r="AQ618">
            <v>-6.9999999999999999E-4</v>
          </cell>
          <cell r="AR618">
            <v>-7.0000000000000032E-4</v>
          </cell>
          <cell r="AS618">
            <v>-5.9999999999999984E-4</v>
          </cell>
          <cell r="AT618">
            <v>-6.9999999999999967E-4</v>
          </cell>
          <cell r="AU618">
            <v>-6.9999999999999967E-4</v>
          </cell>
          <cell r="AV618">
            <v>-7.000000000000001E-4</v>
          </cell>
          <cell r="AW618">
            <v>-7.000000000000001E-4</v>
          </cell>
          <cell r="AX618">
            <v>-7.000000000000001E-4</v>
          </cell>
          <cell r="AY618">
            <v>-7.0000000000000097E-4</v>
          </cell>
          <cell r="AZ618">
            <v>-6.9999999999999923E-4</v>
          </cell>
          <cell r="BA618">
            <v>-8.0000000000000123E-4</v>
          </cell>
          <cell r="BB618">
            <v>-3.8999999999999998E-3</v>
          </cell>
          <cell r="BC618">
            <v>-8.2299999999999998E-2</v>
          </cell>
          <cell r="BD618">
            <v>-7.4300000000000005E-2</v>
          </cell>
          <cell r="BE618">
            <v>-7.3599999999999999E-2</v>
          </cell>
          <cell r="BF618">
            <v>-0.1197</v>
          </cell>
          <cell r="BG618">
            <v>-0.167263</v>
          </cell>
          <cell r="BH618">
            <v>-0.13511600000000001</v>
          </cell>
          <cell r="BI618">
            <v>-0.141901</v>
          </cell>
          <cell r="BJ618">
            <v>-0.16089000000000001</v>
          </cell>
          <cell r="BK618">
            <v>-8.7599999999999997E-2</v>
          </cell>
          <cell r="BL618">
            <v>-0.10781499999999999</v>
          </cell>
          <cell r="BM618">
            <v>-5.8589929999999985E-2</v>
          </cell>
          <cell r="BN618">
            <v>-3.8999999999999998E-3</v>
          </cell>
          <cell r="BO618">
            <v>-7.8399999999999997E-2</v>
          </cell>
          <cell r="BP618">
            <v>7.9999999999999932E-3</v>
          </cell>
          <cell r="BQ618">
            <v>7.0000000000000617E-4</v>
          </cell>
          <cell r="BR618">
            <v>-4.6100000000000002E-2</v>
          </cell>
          <cell r="BS618">
            <v>-4.7562999999999994E-2</v>
          </cell>
          <cell r="BT618">
            <v>3.2146999999999981E-2</v>
          </cell>
          <cell r="BU618">
            <v>-6.7849999999999855E-3</v>
          </cell>
          <cell r="BV618">
            <v>-1.8989000000000006E-2</v>
          </cell>
          <cell r="BW618">
            <v>7.3290000000000008E-2</v>
          </cell>
          <cell r="BX618">
            <v>-2.0214999999999997E-2</v>
          </cell>
          <cell r="BY618">
            <v>4.922507000000001E-2</v>
          </cell>
          <cell r="BZ618">
            <v>-5.4999999999999997E-3</v>
          </cell>
          <cell r="CA618">
            <v>-1.09E-2</v>
          </cell>
          <cell r="CB618">
            <v>-1.6199999999999999E-2</v>
          </cell>
          <cell r="CC618">
            <v>-2.1600000000000001E-2</v>
          </cell>
          <cell r="CD618">
            <v>-2.7099999999999999E-2</v>
          </cell>
          <cell r="CE618">
            <v>-3.2479000000000001E-2</v>
          </cell>
          <cell r="CF618">
            <v>-3.7902999999999999E-2</v>
          </cell>
          <cell r="CG618">
            <v>-4.3232E-2</v>
          </cell>
          <cell r="CH618">
            <v>-4.8640000000000003E-2</v>
          </cell>
          <cell r="CI618">
            <v>-5.4086000000000002E-2</v>
          </cell>
          <cell r="CJ618">
            <v>-5.9512000000000002E-2</v>
          </cell>
          <cell r="CK618">
            <v>-6.4908999999999994E-2</v>
          </cell>
          <cell r="CL618">
            <v>-5.4999999999999997E-3</v>
          </cell>
          <cell r="CM618">
            <v>-5.4000000000000003E-3</v>
          </cell>
          <cell r="CN618">
            <v>-5.2999999999999992E-3</v>
          </cell>
          <cell r="CO618">
            <v>-5.400000000000002E-3</v>
          </cell>
          <cell r="CP618">
            <v>-5.4999999999999979E-3</v>
          </cell>
          <cell r="CQ618">
            <v>-5.3790000000000018E-3</v>
          </cell>
          <cell r="CR618">
            <v>-5.4239999999999983E-3</v>
          </cell>
          <cell r="CS618">
            <v>-5.3290000000000004E-3</v>
          </cell>
          <cell r="CT618">
            <v>-5.4080000000000031E-3</v>
          </cell>
          <cell r="CU618">
            <v>-5.4459999999999995E-3</v>
          </cell>
          <cell r="CV618">
            <v>-5.4260000000000003E-3</v>
          </cell>
          <cell r="CW618">
            <v>-5.3969999999999921E-3</v>
          </cell>
          <cell r="DC618">
            <v>-0.17319999999999999</v>
          </cell>
          <cell r="DD618">
            <v>-0.21609999999999999</v>
          </cell>
          <cell r="DE618">
            <v>-0.20656099999999999</v>
          </cell>
          <cell r="DF618">
            <v>-0.249081</v>
          </cell>
          <cell r="DG618">
            <v>-0.26952300000000001</v>
          </cell>
          <cell r="DH618">
            <v>-0.30738500000000002</v>
          </cell>
          <cell r="DI618">
            <v>0.30468400000000001</v>
          </cell>
          <cell r="DJ618">
            <v>0</v>
          </cell>
          <cell r="DK618">
            <v>0</v>
          </cell>
          <cell r="DL618">
            <v>0</v>
          </cell>
          <cell r="DM618">
            <v>0</v>
          </cell>
          <cell r="DN618">
            <v>0</v>
          </cell>
          <cell r="DO618">
            <v>-0.17319999999999999</v>
          </cell>
          <cell r="DP618">
            <v>-4.2899999999999994E-2</v>
          </cell>
          <cell r="DQ618">
            <v>9.5389999999999919E-3</v>
          </cell>
          <cell r="DR618">
            <v>-4.2520000000000002E-2</v>
          </cell>
          <cell r="DS618">
            <v>-2.0442000000000016E-2</v>
          </cell>
          <cell r="DT618">
            <v>-3.7862000000000007E-2</v>
          </cell>
          <cell r="DU618">
            <v>0.61206899999999997</v>
          </cell>
        </row>
        <row r="619">
          <cell r="A619" t="str">
            <v>CE-AD-V-200</v>
          </cell>
          <cell r="B619" t="str">
            <v>CE</v>
          </cell>
          <cell r="C619" t="str">
            <v>AD-V</v>
          </cell>
          <cell r="D619">
            <v>200</v>
          </cell>
          <cell r="E619" t="str">
            <v>Risultato di Competenza</v>
          </cell>
          <cell r="F619">
            <v>1.6963679999999999</v>
          </cell>
          <cell r="G619">
            <v>1.6465009800000001</v>
          </cell>
          <cell r="H619">
            <v>1.5518527699999995</v>
          </cell>
          <cell r="I619">
            <v>1.7546674499999997</v>
          </cell>
          <cell r="J619">
            <v>0</v>
          </cell>
          <cell r="K619">
            <v>0</v>
          </cell>
          <cell r="L619">
            <v>0</v>
          </cell>
          <cell r="M619">
            <v>0</v>
          </cell>
          <cell r="N619">
            <v>0</v>
          </cell>
          <cell r="O619">
            <v>0</v>
          </cell>
          <cell r="P619">
            <v>0</v>
          </cell>
          <cell r="Q619">
            <v>0</v>
          </cell>
          <cell r="R619">
            <v>1.6963679999999999</v>
          </cell>
          <cell r="S619">
            <v>-4.9867020000000047E-2</v>
          </cell>
          <cell r="T619">
            <v>-9.464821000000033E-2</v>
          </cell>
          <cell r="U619">
            <v>0.20281467999999991</v>
          </cell>
          <cell r="V619">
            <v>-1.7546674499999997</v>
          </cell>
          <cell r="W619">
            <v>0</v>
          </cell>
          <cell r="X619">
            <v>0</v>
          </cell>
          <cell r="Y619">
            <v>0</v>
          </cell>
          <cell r="Z619">
            <v>0</v>
          </cell>
          <cell r="AA619">
            <v>0</v>
          </cell>
          <cell r="AB619">
            <v>0</v>
          </cell>
          <cell r="AC619">
            <v>0</v>
          </cell>
          <cell r="AD619">
            <v>1.7868000000000002</v>
          </cell>
          <cell r="AE619">
            <v>1.8025</v>
          </cell>
          <cell r="AF619">
            <v>1.8170000000000002</v>
          </cell>
          <cell r="AG619">
            <v>1.8023000000000002</v>
          </cell>
          <cell r="AH619">
            <v>1.8174999999999999</v>
          </cell>
          <cell r="AI619">
            <v>-0.10870000000000007</v>
          </cell>
          <cell r="AJ619">
            <v>-0.11939999999999998</v>
          </cell>
          <cell r="AK619">
            <v>-0.10280000000000006</v>
          </cell>
          <cell r="AL619">
            <v>-8.4400000000000044E-2</v>
          </cell>
          <cell r="AM619">
            <v>-9.4600000000000004E-2</v>
          </cell>
          <cell r="AN619">
            <v>-8.0100000000000116E-2</v>
          </cell>
          <cell r="AO619">
            <v>-4.2709000000000001</v>
          </cell>
          <cell r="AP619">
            <v>1.7868000000000002</v>
          </cell>
          <cell r="AQ619">
            <v>1.5700000000000026E-2</v>
          </cell>
          <cell r="AR619">
            <v>1.449999999999999E-2</v>
          </cell>
          <cell r="AS619">
            <v>-1.4700000000000001E-2</v>
          </cell>
          <cell r="AT619">
            <v>1.519999999999997E-2</v>
          </cell>
          <cell r="AU619">
            <v>-1.9261999999999999</v>
          </cell>
          <cell r="AV619">
            <v>-1.0699999999999897E-2</v>
          </cell>
          <cell r="AW619">
            <v>1.6599999999999927E-2</v>
          </cell>
          <cell r="AX619">
            <v>1.8400000000000007E-2</v>
          </cell>
          <cell r="AY619">
            <v>-1.0199999999999954E-2</v>
          </cell>
          <cell r="AZ619">
            <v>2.5999999999999877E-2</v>
          </cell>
          <cell r="BA619">
            <v>-4.1907999999999994</v>
          </cell>
          <cell r="BB619">
            <v>0.63379999999999992</v>
          </cell>
          <cell r="BC619">
            <v>0.27529999999999999</v>
          </cell>
          <cell r="BD619">
            <v>-0.53840000000000021</v>
          </cell>
          <cell r="BE619">
            <v>-0.86039999999999983</v>
          </cell>
          <cell r="BF619">
            <v>-0.17540000000000008</v>
          </cell>
          <cell r="BG619">
            <v>-1.4566169999999996</v>
          </cell>
          <cell r="BH619">
            <v>-1.1933950000000002</v>
          </cell>
          <cell r="BI619">
            <v>-0.92568700000000015</v>
          </cell>
          <cell r="BJ619">
            <v>-1.0732790000000001</v>
          </cell>
          <cell r="BK619">
            <v>-1.138191</v>
          </cell>
          <cell r="BL619">
            <v>-1.0297169999999998</v>
          </cell>
          <cell r="BM619">
            <v>-1.6109390999999997</v>
          </cell>
          <cell r="BN619">
            <v>0.63379999999999992</v>
          </cell>
          <cell r="BO619">
            <v>-0.35850000000000004</v>
          </cell>
          <cell r="BP619">
            <v>-0.81370000000000009</v>
          </cell>
          <cell r="BQ619">
            <v>-0.32199999999999962</v>
          </cell>
          <cell r="BR619">
            <v>0.68499999999999972</v>
          </cell>
          <cell r="BS619">
            <v>-1.2812169999999996</v>
          </cell>
          <cell r="BT619">
            <v>0.26322199999999946</v>
          </cell>
          <cell r="BU619">
            <v>0.267708</v>
          </cell>
          <cell r="BV619">
            <v>-0.14759199999999992</v>
          </cell>
          <cell r="BW619">
            <v>-6.4911999999999928E-2</v>
          </cell>
          <cell r="BX619">
            <v>0.1199740000000004</v>
          </cell>
          <cell r="BY619">
            <v>-0.58122210000000019</v>
          </cell>
          <cell r="BZ619">
            <v>-5.7200000000000008E-2</v>
          </cell>
          <cell r="CA619">
            <v>-0.42129999999999995</v>
          </cell>
          <cell r="CB619">
            <v>-0.57989999999999997</v>
          </cell>
          <cell r="CC619">
            <v>-0.64340000000000008</v>
          </cell>
          <cell r="CD619">
            <v>-0.70289999999999997</v>
          </cell>
          <cell r="CE619">
            <v>-0.86388900000000002</v>
          </cell>
          <cell r="CF619">
            <v>-0.92265100000000011</v>
          </cell>
          <cell r="CG619">
            <v>-0.97168299999999996</v>
          </cell>
          <cell r="CH619">
            <v>-1.135553</v>
          </cell>
          <cell r="CI619">
            <v>-2.1947109999999999</v>
          </cell>
          <cell r="CJ619">
            <v>-3.9180639999999998</v>
          </cell>
          <cell r="CK619">
            <v>-4.9510449999999997</v>
          </cell>
          <cell r="CL619">
            <v>-5.7200000000000008E-2</v>
          </cell>
          <cell r="CM619">
            <v>-0.36409999999999998</v>
          </cell>
          <cell r="CN619">
            <v>-0.15860000000000005</v>
          </cell>
          <cell r="CO619">
            <v>-6.3500000000000154E-2</v>
          </cell>
          <cell r="CP619">
            <v>-5.9499999999999824E-2</v>
          </cell>
          <cell r="CQ619">
            <v>-0.16098900000000002</v>
          </cell>
          <cell r="CR619">
            <v>-5.8762000000000106E-2</v>
          </cell>
          <cell r="CS619">
            <v>-4.9031999999999826E-2</v>
          </cell>
          <cell r="CT619">
            <v>-0.16386999999999999</v>
          </cell>
          <cell r="CU619">
            <v>-1.0591580000000003</v>
          </cell>
          <cell r="CV619">
            <v>-1.7233529999999999</v>
          </cell>
          <cell r="CW619">
            <v>-1.0329809999999997</v>
          </cell>
          <cell r="CX619">
            <v>0</v>
          </cell>
          <cell r="CY619">
            <v>0</v>
          </cell>
          <cell r="CZ619">
            <v>0</v>
          </cell>
          <cell r="DA619">
            <v>0</v>
          </cell>
          <cell r="DB619">
            <v>0</v>
          </cell>
          <cell r="DC619">
            <v>-0.5708000000000002</v>
          </cell>
          <cell r="DD619">
            <v>-0.98990000000000045</v>
          </cell>
          <cell r="DE619">
            <v>-0.66288399999999992</v>
          </cell>
          <cell r="DF619">
            <v>-0.70690799999999998</v>
          </cell>
          <cell r="DG619">
            <v>-0.88148799999999983</v>
          </cell>
          <cell r="DH619">
            <v>-1.168739</v>
          </cell>
          <cell r="DI619">
            <v>-2.9073919999999998</v>
          </cell>
          <cell r="DJ619">
            <v>0</v>
          </cell>
          <cell r="DK619">
            <v>0</v>
          </cell>
          <cell r="DL619">
            <v>0</v>
          </cell>
          <cell r="DM619">
            <v>0</v>
          </cell>
          <cell r="DN619">
            <v>0</v>
          </cell>
          <cell r="DO619">
            <v>-0.5708000000000002</v>
          </cell>
          <cell r="DP619">
            <v>-0.41910000000000031</v>
          </cell>
          <cell r="DQ619">
            <v>0.32701600000000064</v>
          </cell>
          <cell r="DR619">
            <v>-4.4024000000000063E-2</v>
          </cell>
          <cell r="DS619">
            <v>-0.1745799999999999</v>
          </cell>
          <cell r="DT619">
            <v>-0.2872510000000002</v>
          </cell>
          <cell r="DU619">
            <v>-1.7386529999999998</v>
          </cell>
        </row>
        <row r="620">
          <cell r="A620" t="str">
            <v>CE-AD-V-210</v>
          </cell>
          <cell r="B620" t="str">
            <v>CE</v>
          </cell>
          <cell r="C620" t="str">
            <v>AD-V</v>
          </cell>
          <cell r="D620">
            <v>210</v>
          </cell>
          <cell r="E620" t="str">
            <v>RC %</v>
          </cell>
          <cell r="F620">
            <v>16.109857549857548</v>
          </cell>
          <cell r="G620">
            <v>7.5659274027066665</v>
          </cell>
          <cell r="H620">
            <v>5.4884607074695788</v>
          </cell>
          <cell r="I620">
            <v>4.9918847296190076</v>
          </cell>
          <cell r="J620" t="e">
            <v>#DIV/0!</v>
          </cell>
          <cell r="K620" t="e">
            <v>#DIV/0!</v>
          </cell>
          <cell r="L620" t="e">
            <v>#DIV/0!</v>
          </cell>
          <cell r="M620" t="e">
            <v>#DIV/0!</v>
          </cell>
          <cell r="N620" t="e">
            <v>#DIV/0!</v>
          </cell>
          <cell r="O620" t="e">
            <v>#DIV/0!</v>
          </cell>
          <cell r="P620" t="e">
            <v>#DIV/0!</v>
          </cell>
          <cell r="Q620" t="e">
            <v>#DIV/0!</v>
          </cell>
          <cell r="R620">
            <v>16.109857549857548</v>
          </cell>
          <cell r="S620">
            <v>-0.44397074051747143</v>
          </cell>
          <cell r="T620">
            <v>-1.4532698499073249</v>
          </cell>
          <cell r="U620">
            <v>2.9497858578477754</v>
          </cell>
          <cell r="V620">
            <v>4.9918847296190076</v>
          </cell>
          <cell r="W620" t="e">
            <v>#DIV/0!</v>
          </cell>
          <cell r="X620" t="e">
            <v>#DIV/0!</v>
          </cell>
          <cell r="Y620" t="e">
            <v>#DIV/0!</v>
          </cell>
          <cell r="Z620" t="e">
            <v>#DIV/0!</v>
          </cell>
          <cell r="AA620" t="e">
            <v>#DIV/0!</v>
          </cell>
          <cell r="AB620" t="e">
            <v>#DIV/0!</v>
          </cell>
          <cell r="AC620" t="e">
            <v>#DIV/0!</v>
          </cell>
          <cell r="AD620">
            <v>26.008733624454152</v>
          </cell>
          <cell r="AE620">
            <v>13.341968911917098</v>
          </cell>
          <cell r="AF620">
            <v>9.1214859437751024</v>
          </cell>
          <cell r="AG620">
            <v>6.7857680722891578</v>
          </cell>
          <cell r="AH620">
            <v>5.4743975903614448</v>
          </cell>
          <cell r="AI620">
            <v>-0.27435638566380632</v>
          </cell>
          <cell r="AJ620">
            <v>-0.25567451820128473</v>
          </cell>
          <cell r="AK620">
            <v>-0.19352409638554227</v>
          </cell>
          <cell r="AL620">
            <v>-0.14069011501916995</v>
          </cell>
          <cell r="AM620">
            <v>-0.14102564102564105</v>
          </cell>
          <cell r="AN620">
            <v>-0.10899442100966134</v>
          </cell>
          <cell r="AO620">
            <v>-5.3446377174321107</v>
          </cell>
          <cell r="AP620">
            <v>26.008733624454152</v>
          </cell>
          <cell r="AQ620">
            <v>0.23644578313253051</v>
          </cell>
          <cell r="AR620">
            <v>0.22620904836193437</v>
          </cell>
          <cell r="AS620">
            <v>-0.22138554216867468</v>
          </cell>
          <cell r="AT620">
            <v>0.22891566265060193</v>
          </cell>
          <cell r="AU620">
            <v>-30.003115264797515</v>
          </cell>
          <cell r="AV620">
            <v>-0.15112994350282336</v>
          </cell>
          <cell r="AW620">
            <v>0.25856697819314539</v>
          </cell>
          <cell r="AX620">
            <v>0.26783114992721996</v>
          </cell>
          <cell r="AY620">
            <v>-0.14386459802538729</v>
          </cell>
          <cell r="AZ620">
            <v>0.40561622464898378</v>
          </cell>
          <cell r="BA620">
            <v>-65.277258566978148</v>
          </cell>
          <cell r="BB620">
            <v>9.2660818713450279</v>
          </cell>
          <cell r="BC620">
            <v>0.76706603510727223</v>
          </cell>
          <cell r="BD620">
            <v>-0.5781166111886612</v>
          </cell>
          <cell r="BE620">
            <v>-0.87164421031303796</v>
          </cell>
          <cell r="BF620">
            <v>-0.11328553897823425</v>
          </cell>
          <cell r="BG620">
            <v>-0.71925310342784321</v>
          </cell>
          <cell r="BH620">
            <v>-0.5543957205339578</v>
          </cell>
          <cell r="BI620">
            <v>-0.41039829188209526</v>
          </cell>
          <cell r="BJ620">
            <v>-0.33647103229627084</v>
          </cell>
          <cell r="BK620">
            <v>-0.34883616155820846</v>
          </cell>
          <cell r="BL620">
            <v>-0.28823517721118241</v>
          </cell>
          <cell r="BM620">
            <v>-0.44204371091257016</v>
          </cell>
          <cell r="BN620">
            <v>9.2660818713450279</v>
          </cell>
          <cell r="BO620">
            <v>-1.2340791738382102</v>
          </cell>
          <cell r="BP620">
            <v>-1.421558350803634</v>
          </cell>
          <cell r="BQ620">
            <v>-5.7706093189964012</v>
          </cell>
          <cell r="BR620">
            <v>1.2205987170349248</v>
          </cell>
          <cell r="BS620">
            <v>-2.6866654084885067</v>
          </cell>
          <cell r="BT620">
            <v>2.0657013929762615</v>
          </cell>
          <cell r="BU620">
            <v>2.5996873088165295</v>
          </cell>
          <cell r="BV620">
            <v>-0.15798267876505642</v>
          </cell>
          <cell r="BW620">
            <v>-0.88904715598591944</v>
          </cell>
          <cell r="BX620">
            <v>0.38743157928729582</v>
          </cell>
          <cell r="BY620">
            <v>-8.093978208920344</v>
          </cell>
          <cell r="BZ620">
            <v>-0.67612293144208047</v>
          </cell>
          <cell r="CA620">
            <v>-0.70111499417540346</v>
          </cell>
          <cell r="CB620">
            <v>-0.84484265734265729</v>
          </cell>
          <cell r="CC620">
            <v>-0.84269810085134267</v>
          </cell>
          <cell r="CD620">
            <v>-0.82723314110862656</v>
          </cell>
          <cell r="CE620">
            <v>-0.92552329854318494</v>
          </cell>
          <cell r="CF620">
            <v>-0.90642508456126891</v>
          </cell>
          <cell r="CG620">
            <v>-0.88717432271541996</v>
          </cell>
          <cell r="CH620">
            <v>-0.96574671997373773</v>
          </cell>
          <cell r="CI620">
            <v>-8.2981802095424619</v>
          </cell>
          <cell r="CJ620">
            <v>1.5030288336679096</v>
          </cell>
          <cell r="CK620">
            <v>1.135202774354418</v>
          </cell>
          <cell r="CL620">
            <v>-0.67612293144208047</v>
          </cell>
          <cell r="CM620">
            <v>-0.70521014913809799</v>
          </cell>
          <cell r="CN620">
            <v>-1.8549707602339183</v>
          </cell>
          <cell r="CO620">
            <v>-0.82360570687419188</v>
          </cell>
          <cell r="CP620">
            <v>-0.69025522041763088</v>
          </cell>
          <cell r="CQ620">
            <v>-1.9232671493082947</v>
          </cell>
          <cell r="CR620">
            <v>-0.69544943487780475</v>
          </cell>
          <cell r="CS620">
            <v>-0.63385689354275465</v>
          </cell>
          <cell r="CT620">
            <v>-2.0338078512653119</v>
          </cell>
          <cell r="CU620">
            <v>1.1621883188419793</v>
          </cell>
          <cell r="CV620">
            <v>0.60020792265416578</v>
          </cell>
          <cell r="CW620">
            <v>0.58872868740154416</v>
          </cell>
          <cell r="CX620" t="e">
            <v>#DIV/0!</v>
          </cell>
          <cell r="CY620" t="e">
            <v>#DIV/0!</v>
          </cell>
          <cell r="CZ620" t="e">
            <v>#DIV/0!</v>
          </cell>
          <cell r="DA620" t="e">
            <v>#DIV/0!</v>
          </cell>
          <cell r="DB620" t="e">
            <v>#DIV/0!</v>
          </cell>
          <cell r="DC620">
            <v>-0.20132618510158021</v>
          </cell>
          <cell r="DD620">
            <v>-0.29658147826347497</v>
          </cell>
          <cell r="DE620">
            <v>-0.19992514313133941</v>
          </cell>
          <cell r="DF620">
            <v>-0.21002961000714848</v>
          </cell>
          <cell r="DG620">
            <v>-0.25444960919875997</v>
          </cell>
          <cell r="DH620">
            <v>-0.33004392343530176</v>
          </cell>
          <cell r="DI620">
            <v>-0.80926608599610084</v>
          </cell>
          <cell r="DJ620" t="e">
            <v>#DIV/0!</v>
          </cell>
          <cell r="DK620" t="e">
            <v>#DIV/0!</v>
          </cell>
          <cell r="DL620" t="e">
            <v>#DIV/0!</v>
          </cell>
          <cell r="DM620" t="e">
            <v>#DIV/0!</v>
          </cell>
          <cell r="DN620" t="e">
            <v>#DIV/0!</v>
          </cell>
          <cell r="DO620">
            <v>-0.20132618510158021</v>
          </cell>
          <cell r="DP620">
            <v>-0.83402985074626934</v>
          </cell>
          <cell r="DQ620">
            <v>-14.838059803076447</v>
          </cell>
          <cell r="DR620">
            <v>-0.87884534765336697</v>
          </cell>
          <cell r="DS620">
            <v>-1.7716843077360196</v>
          </cell>
          <cell r="DT620">
            <v>-3.7368900336936965</v>
          </cell>
          <cell r="DU620">
            <v>-33.782555473516481</v>
          </cell>
        </row>
        <row r="621">
          <cell r="A621" t="str">
            <v>CE-AD-V-211</v>
          </cell>
          <cell r="B621" t="str">
            <v>CE</v>
          </cell>
          <cell r="C621" t="str">
            <v>AD-V</v>
          </cell>
          <cell r="D621">
            <v>211</v>
          </cell>
          <cell r="E621" t="str">
            <v>Costi di divisione</v>
          </cell>
          <cell r="F621">
            <v>0</v>
          </cell>
          <cell r="G621">
            <v>0</v>
          </cell>
          <cell r="H621">
            <v>0</v>
          </cell>
          <cell r="I621">
            <v>0</v>
          </cell>
          <cell r="R621">
            <v>0</v>
          </cell>
          <cell r="S621">
            <v>0</v>
          </cell>
          <cell r="T621">
            <v>0</v>
          </cell>
          <cell r="U621">
            <v>0</v>
          </cell>
          <cell r="V621">
            <v>0</v>
          </cell>
          <cell r="W621">
            <v>0</v>
          </cell>
          <cell r="X621">
            <v>0</v>
          </cell>
          <cell r="Y621">
            <v>0</v>
          </cell>
          <cell r="Z621">
            <v>0</v>
          </cell>
          <cell r="AA621">
            <v>0</v>
          </cell>
          <cell r="AB621">
            <v>0</v>
          </cell>
          <cell r="AC621">
            <v>0</v>
          </cell>
          <cell r="AD621">
            <v>0</v>
          </cell>
          <cell r="AE621">
            <v>0</v>
          </cell>
          <cell r="AF621">
            <v>0</v>
          </cell>
          <cell r="AG621">
            <v>0</v>
          </cell>
          <cell r="AH621">
            <v>0</v>
          </cell>
          <cell r="AI621">
            <v>0</v>
          </cell>
          <cell r="AJ621">
            <v>0</v>
          </cell>
          <cell r="AK621">
            <v>0</v>
          </cell>
          <cell r="AL621">
            <v>0</v>
          </cell>
          <cell r="AM621">
            <v>0</v>
          </cell>
          <cell r="AN621">
            <v>0</v>
          </cell>
          <cell r="AO621">
            <v>0</v>
          </cell>
          <cell r="AP621">
            <v>0</v>
          </cell>
          <cell r="AQ621">
            <v>0</v>
          </cell>
          <cell r="AR621">
            <v>0</v>
          </cell>
          <cell r="AS621">
            <v>0</v>
          </cell>
          <cell r="AT621">
            <v>0</v>
          </cell>
          <cell r="AU621">
            <v>0</v>
          </cell>
          <cell r="AV621">
            <v>0</v>
          </cell>
          <cell r="AW621">
            <v>0</v>
          </cell>
          <cell r="AX621">
            <v>0</v>
          </cell>
          <cell r="AY621">
            <v>0</v>
          </cell>
          <cell r="AZ621">
            <v>0</v>
          </cell>
          <cell r="BA621">
            <v>0</v>
          </cell>
          <cell r="BB621">
            <v>0</v>
          </cell>
          <cell r="BC621">
            <v>0</v>
          </cell>
          <cell r="BD621">
            <v>0</v>
          </cell>
          <cell r="BE621">
            <v>0</v>
          </cell>
          <cell r="BF621">
            <v>0</v>
          </cell>
          <cell r="BG621">
            <v>0</v>
          </cell>
          <cell r="BH621">
            <v>0</v>
          </cell>
          <cell r="BI621">
            <v>0</v>
          </cell>
          <cell r="BJ621">
            <v>0</v>
          </cell>
          <cell r="BK621">
            <v>0</v>
          </cell>
          <cell r="BL621">
            <v>0</v>
          </cell>
          <cell r="BM621">
            <v>0</v>
          </cell>
          <cell r="BN621">
            <v>0</v>
          </cell>
          <cell r="BO621">
            <v>0</v>
          </cell>
          <cell r="BP621">
            <v>0</v>
          </cell>
          <cell r="BQ621">
            <v>0</v>
          </cell>
          <cell r="BR621">
            <v>0</v>
          </cell>
          <cell r="BS621">
            <v>0</v>
          </cell>
          <cell r="BT621">
            <v>0</v>
          </cell>
          <cell r="BU621">
            <v>0</v>
          </cell>
          <cell r="BV621">
            <v>0</v>
          </cell>
          <cell r="BW621">
            <v>0</v>
          </cell>
          <cell r="BX621">
            <v>0</v>
          </cell>
          <cell r="BY621">
            <v>0</v>
          </cell>
          <cell r="CC621">
            <v>0</v>
          </cell>
          <cell r="CD621">
            <v>0</v>
          </cell>
          <cell r="CE621">
            <v>0</v>
          </cell>
          <cell r="CF621">
            <v>0</v>
          </cell>
          <cell r="CG621">
            <v>0</v>
          </cell>
          <cell r="CH621">
            <v>0</v>
          </cell>
          <cell r="CI621">
            <v>0</v>
          </cell>
          <cell r="CJ621">
            <v>0</v>
          </cell>
          <cell r="CK621">
            <v>0</v>
          </cell>
          <cell r="CL621">
            <v>0</v>
          </cell>
          <cell r="CM621">
            <v>0</v>
          </cell>
          <cell r="CN621">
            <v>0</v>
          </cell>
          <cell r="CO621">
            <v>0</v>
          </cell>
          <cell r="CP621">
            <v>0</v>
          </cell>
          <cell r="CQ621">
            <v>0</v>
          </cell>
          <cell r="CR621">
            <v>0</v>
          </cell>
          <cell r="CS621">
            <v>0</v>
          </cell>
          <cell r="CT621">
            <v>0</v>
          </cell>
          <cell r="CU621">
            <v>0</v>
          </cell>
          <cell r="CV621">
            <v>0</v>
          </cell>
          <cell r="CW621">
            <v>0</v>
          </cell>
          <cell r="DD621">
            <v>0</v>
          </cell>
          <cell r="DE621">
            <v>0</v>
          </cell>
          <cell r="DF621">
            <v>0</v>
          </cell>
          <cell r="DG621">
            <v>0</v>
          </cell>
          <cell r="DH621">
            <v>0</v>
          </cell>
          <cell r="DI621">
            <v>0</v>
          </cell>
          <cell r="DJ621">
            <v>0</v>
          </cell>
          <cell r="DK621">
            <v>0</v>
          </cell>
          <cell r="DL621">
            <v>0</v>
          </cell>
          <cell r="DM621">
            <v>0</v>
          </cell>
          <cell r="DN621">
            <v>0</v>
          </cell>
          <cell r="DO621">
            <v>0</v>
          </cell>
          <cell r="DP621">
            <v>0</v>
          </cell>
          <cell r="DQ621">
            <v>0</v>
          </cell>
          <cell r="DR621">
            <v>0</v>
          </cell>
          <cell r="DS621">
            <v>0</v>
          </cell>
          <cell r="DT621">
            <v>0</v>
          </cell>
          <cell r="DU621">
            <v>0</v>
          </cell>
        </row>
        <row r="622">
          <cell r="A622" t="str">
            <v>CE-AD-V-212</v>
          </cell>
          <cell r="B622" t="str">
            <v>CE</v>
          </cell>
          <cell r="C622" t="str">
            <v>AD-V</v>
          </cell>
          <cell r="D622">
            <v>212</v>
          </cell>
          <cell r="E622" t="str">
            <v>Risultato di divisione</v>
          </cell>
          <cell r="F622">
            <v>1.6963679999999999</v>
          </cell>
          <cell r="G622">
            <v>1.6465009800000001</v>
          </cell>
          <cell r="H622">
            <v>1.5518527699999995</v>
          </cell>
          <cell r="I622">
            <v>1.7546674499999997</v>
          </cell>
          <cell r="J622">
            <v>0</v>
          </cell>
          <cell r="K622">
            <v>0</v>
          </cell>
          <cell r="L622">
            <v>0</v>
          </cell>
          <cell r="M622">
            <v>0</v>
          </cell>
          <cell r="N622">
            <v>0</v>
          </cell>
          <cell r="O622">
            <v>0</v>
          </cell>
          <cell r="P622">
            <v>0</v>
          </cell>
          <cell r="Q622">
            <v>0</v>
          </cell>
          <cell r="R622">
            <v>1.6963679999999999</v>
          </cell>
          <cell r="S622">
            <v>-4.9867020000000047E-2</v>
          </cell>
          <cell r="T622">
            <v>-9.464821000000033E-2</v>
          </cell>
          <cell r="U622">
            <v>0.20281467999999991</v>
          </cell>
          <cell r="V622">
            <v>-1.7546674499999997</v>
          </cell>
          <cell r="W622">
            <v>0</v>
          </cell>
          <cell r="X622">
            <v>0</v>
          </cell>
          <cell r="Y622">
            <v>0</v>
          </cell>
          <cell r="Z622">
            <v>0</v>
          </cell>
          <cell r="AA622">
            <v>0</v>
          </cell>
          <cell r="AB622">
            <v>0</v>
          </cell>
          <cell r="AC622">
            <v>0</v>
          </cell>
          <cell r="AD622">
            <v>1.7868000000000002</v>
          </cell>
          <cell r="AE622">
            <v>1.8025</v>
          </cell>
          <cell r="AF622">
            <v>1.8170000000000002</v>
          </cell>
          <cell r="AG622">
            <v>1.8023000000000002</v>
          </cell>
          <cell r="AH622">
            <v>1.8174999999999999</v>
          </cell>
          <cell r="AI622">
            <v>-0.10870000000000007</v>
          </cell>
          <cell r="AJ622">
            <v>-0.11939999999999998</v>
          </cell>
          <cell r="AK622">
            <v>-0.10280000000000006</v>
          </cell>
          <cell r="AL622">
            <v>-8.4400000000000044E-2</v>
          </cell>
          <cell r="AM622">
            <v>-9.4600000000000004E-2</v>
          </cell>
          <cell r="AN622">
            <v>-8.0100000000000116E-2</v>
          </cell>
          <cell r="AO622">
            <v>-4.2709000000000001</v>
          </cell>
          <cell r="AP622">
            <v>1.7868000000000002</v>
          </cell>
          <cell r="AQ622">
            <v>1.5700000000000026E-2</v>
          </cell>
          <cell r="AR622">
            <v>1.449999999999999E-2</v>
          </cell>
          <cell r="AS622">
            <v>-1.4700000000000001E-2</v>
          </cell>
          <cell r="AT622">
            <v>1.519999999999997E-2</v>
          </cell>
          <cell r="AU622">
            <v>-1.9261999999999999</v>
          </cell>
          <cell r="AV622">
            <v>-1.0699999999999897E-2</v>
          </cell>
          <cell r="AW622">
            <v>1.6599999999999927E-2</v>
          </cell>
          <cell r="AX622">
            <v>1.8400000000000007E-2</v>
          </cell>
          <cell r="AY622">
            <v>-1.0199999999999954E-2</v>
          </cell>
          <cell r="AZ622">
            <v>2.5999999999999877E-2</v>
          </cell>
          <cell r="BA622">
            <v>-4.1907999999999994</v>
          </cell>
          <cell r="BB622">
            <v>0.63379999999999992</v>
          </cell>
          <cell r="BC622">
            <v>0.27529999999999999</v>
          </cell>
          <cell r="BD622">
            <v>-0.53840000000000021</v>
          </cell>
          <cell r="BE622">
            <v>-0.86039999999999983</v>
          </cell>
          <cell r="BF622">
            <v>-0.17540000000000008</v>
          </cell>
          <cell r="BG622">
            <v>-1.4566169999999996</v>
          </cell>
          <cell r="BH622">
            <v>-1.1933950000000002</v>
          </cell>
          <cell r="BI622">
            <v>-0.92568700000000015</v>
          </cell>
          <cell r="BJ622">
            <v>-1.0732790000000001</v>
          </cell>
          <cell r="BK622">
            <v>-1.138191</v>
          </cell>
          <cell r="BL622">
            <v>-1.0297169999999998</v>
          </cell>
          <cell r="BM622">
            <v>-1.6109390999999997</v>
          </cell>
          <cell r="BN622">
            <v>0.63379999999999992</v>
          </cell>
          <cell r="BO622">
            <v>-0.35850000000000004</v>
          </cell>
          <cell r="BP622">
            <v>-0.81370000000000009</v>
          </cell>
          <cell r="BQ622">
            <v>-0.32199999999999962</v>
          </cell>
          <cell r="BR622">
            <v>0.68499999999999972</v>
          </cell>
          <cell r="BS622">
            <v>-1.2812169999999996</v>
          </cell>
          <cell r="BT622">
            <v>0.26322199999999946</v>
          </cell>
          <cell r="BU622">
            <v>0.267708</v>
          </cell>
          <cell r="BV622">
            <v>-0.14759199999999992</v>
          </cell>
          <cell r="BW622">
            <v>-6.4911999999999928E-2</v>
          </cell>
          <cell r="BX622">
            <v>0.1199740000000004</v>
          </cell>
          <cell r="BY622">
            <v>-0.58122210000000019</v>
          </cell>
          <cell r="BZ622">
            <v>-5.7200000000000008E-2</v>
          </cell>
          <cell r="CA622">
            <v>-0.42129999999999995</v>
          </cell>
          <cell r="CB622">
            <v>-0.57989999999999997</v>
          </cell>
          <cell r="CC622">
            <v>-0.64340000000000008</v>
          </cell>
          <cell r="CD622">
            <v>-0.70289999999999997</v>
          </cell>
          <cell r="CE622">
            <v>-0.86388900000000002</v>
          </cell>
          <cell r="CF622">
            <v>-0.92265100000000011</v>
          </cell>
          <cell r="CG622">
            <v>-0.97168299999999996</v>
          </cell>
          <cell r="CH622">
            <v>-1.135553</v>
          </cell>
          <cell r="CI622">
            <v>-2.1947109999999999</v>
          </cell>
          <cell r="CJ622">
            <v>-3.9180639999999998</v>
          </cell>
          <cell r="CK622">
            <v>-4.9510449999999997</v>
          </cell>
          <cell r="CL622">
            <v>-5.7200000000000008E-2</v>
          </cell>
          <cell r="CM622">
            <v>-0.36409999999999998</v>
          </cell>
          <cell r="CN622">
            <v>-0.15860000000000005</v>
          </cell>
          <cell r="CO622">
            <v>-6.3500000000000154E-2</v>
          </cell>
          <cell r="CP622">
            <v>-5.9499999999999824E-2</v>
          </cell>
          <cell r="CQ622">
            <v>-0.16098900000000002</v>
          </cell>
          <cell r="CR622">
            <v>-5.8762000000000106E-2</v>
          </cell>
          <cell r="CS622">
            <v>-4.9031999999999826E-2</v>
          </cell>
          <cell r="CT622">
            <v>-0.16386999999999999</v>
          </cell>
          <cell r="CU622">
            <v>-1.0591580000000003</v>
          </cell>
          <cell r="CV622">
            <v>-1.7233529999999999</v>
          </cell>
          <cell r="CW622">
            <v>-1.0329809999999997</v>
          </cell>
          <cell r="CX622">
            <v>0</v>
          </cell>
          <cell r="CY622">
            <v>0</v>
          </cell>
          <cell r="CZ622">
            <v>0</v>
          </cell>
          <cell r="DA622">
            <v>0</v>
          </cell>
          <cell r="DB622">
            <v>0</v>
          </cell>
          <cell r="DC622">
            <v>-0.5708000000000002</v>
          </cell>
          <cell r="DD622">
            <v>-0.98990000000000045</v>
          </cell>
          <cell r="DE622">
            <v>-0.66288399999999992</v>
          </cell>
          <cell r="DF622">
            <v>-0.70690799999999998</v>
          </cell>
          <cell r="DG622">
            <v>-0.88148799999999983</v>
          </cell>
          <cell r="DH622">
            <v>-1.168739</v>
          </cell>
          <cell r="DI622">
            <v>-2.9073919999999998</v>
          </cell>
          <cell r="DJ622">
            <v>0</v>
          </cell>
          <cell r="DK622">
            <v>0</v>
          </cell>
          <cell r="DL622">
            <v>0</v>
          </cell>
          <cell r="DM622">
            <v>0</v>
          </cell>
          <cell r="DN622">
            <v>0</v>
          </cell>
          <cell r="DO622">
            <v>-0.5708000000000002</v>
          </cell>
          <cell r="DP622">
            <v>-0.41910000000000031</v>
          </cell>
          <cell r="DQ622">
            <v>0.32701600000000064</v>
          </cell>
          <cell r="DR622">
            <v>-4.4024000000000063E-2</v>
          </cell>
          <cell r="DS622">
            <v>-0.1745799999999999</v>
          </cell>
          <cell r="DT622">
            <v>-0.2872510000000002</v>
          </cell>
          <cell r="DU622">
            <v>-1.7386529999999998</v>
          </cell>
          <cell r="DV622">
            <v>0</v>
          </cell>
          <cell r="DW622">
            <v>0</v>
          </cell>
          <cell r="DX622">
            <v>0</v>
          </cell>
          <cell r="DY622">
            <v>0</v>
          </cell>
        </row>
        <row r="623">
          <cell r="A623" t="str">
            <v>CE-AD-V-213</v>
          </cell>
          <cell r="B623" t="str">
            <v>CE</v>
          </cell>
          <cell r="C623" t="str">
            <v>AD-V</v>
          </cell>
          <cell r="D623">
            <v>213</v>
          </cell>
          <cell r="E623" t="str">
            <v>RD %</v>
          </cell>
          <cell r="F623">
            <v>16.109857549857548</v>
          </cell>
          <cell r="G623">
            <v>7.5659274027066665</v>
          </cell>
          <cell r="H623">
            <v>5.4884607074695788</v>
          </cell>
          <cell r="I623">
            <v>4.9918847296190076</v>
          </cell>
          <cell r="J623" t="e">
            <v>#DIV/0!</v>
          </cell>
          <cell r="K623" t="e">
            <v>#DIV/0!</v>
          </cell>
          <cell r="L623" t="e">
            <v>#DIV/0!</v>
          </cell>
          <cell r="M623" t="e">
            <v>#DIV/0!</v>
          </cell>
          <cell r="N623" t="e">
            <v>#DIV/0!</v>
          </cell>
          <cell r="O623" t="e">
            <v>#DIV/0!</v>
          </cell>
          <cell r="P623" t="e">
            <v>#DIV/0!</v>
          </cell>
          <cell r="Q623" t="e">
            <v>#DIV/0!</v>
          </cell>
          <cell r="R623">
            <v>16.109857549857548</v>
          </cell>
          <cell r="S623">
            <v>-0.44397074051747143</v>
          </cell>
          <cell r="T623">
            <v>-1.4532698499073249</v>
          </cell>
          <cell r="U623">
            <v>2.9497858578477754</v>
          </cell>
          <cell r="V623">
            <v>4.9918847296190076</v>
          </cell>
          <cell r="W623" t="e">
            <v>#DIV/0!</v>
          </cell>
          <cell r="X623" t="e">
            <v>#DIV/0!</v>
          </cell>
          <cell r="Y623" t="e">
            <v>#DIV/0!</v>
          </cell>
          <cell r="Z623" t="e">
            <v>#DIV/0!</v>
          </cell>
          <cell r="AA623" t="e">
            <v>#DIV/0!</v>
          </cell>
          <cell r="AB623" t="e">
            <v>#DIV/0!</v>
          </cell>
          <cell r="AC623" t="e">
            <v>#DIV/0!</v>
          </cell>
          <cell r="AD623">
            <v>26.008733624454152</v>
          </cell>
          <cell r="AE623">
            <v>13.341968911917098</v>
          </cell>
          <cell r="AF623">
            <v>9.1214859437751024</v>
          </cell>
          <cell r="AG623">
            <v>6.7857680722891578</v>
          </cell>
          <cell r="AH623">
            <v>5.4743975903614448</v>
          </cell>
          <cell r="AI623">
            <v>-0.27435638566380632</v>
          </cell>
          <cell r="AJ623">
            <v>-0.25567451820128473</v>
          </cell>
          <cell r="AK623">
            <v>-0.19352409638554227</v>
          </cell>
          <cell r="AL623">
            <v>-0.14069011501916995</v>
          </cell>
          <cell r="AM623">
            <v>-0.14102564102564105</v>
          </cell>
          <cell r="AN623">
            <v>-0.10899442100966134</v>
          </cell>
          <cell r="AO623">
            <v>-5.3446377174321107</v>
          </cell>
          <cell r="AP623">
            <v>26.008733624454152</v>
          </cell>
          <cell r="AQ623">
            <v>0.23644578313253051</v>
          </cell>
          <cell r="AR623">
            <v>0.22620904836193437</v>
          </cell>
          <cell r="AS623">
            <v>-0.22138554216867468</v>
          </cell>
          <cell r="AT623">
            <v>0.22891566265060193</v>
          </cell>
          <cell r="AU623">
            <v>-30.003115264797515</v>
          </cell>
          <cell r="AV623">
            <v>-0.15112994350282336</v>
          </cell>
          <cell r="AW623">
            <v>0.25856697819314539</v>
          </cell>
          <cell r="AX623">
            <v>0.26783114992721996</v>
          </cell>
          <cell r="AY623">
            <v>-0.14386459802538729</v>
          </cell>
          <cell r="AZ623">
            <v>0.40561622464898378</v>
          </cell>
          <cell r="BA623">
            <v>-65.277258566978148</v>
          </cell>
          <cell r="BB623">
            <v>9.2660818713450279</v>
          </cell>
          <cell r="BC623">
            <v>0.76706603510727223</v>
          </cell>
          <cell r="BD623">
            <v>-0.5781166111886612</v>
          </cell>
          <cell r="BE623">
            <v>-0.87164421031303796</v>
          </cell>
          <cell r="BF623">
            <v>-0.11328553897823425</v>
          </cell>
          <cell r="BG623">
            <v>-0.71925310342784321</v>
          </cell>
          <cell r="BH623">
            <v>-0.5543957205339578</v>
          </cell>
          <cell r="BI623">
            <v>-0.41039829188209526</v>
          </cell>
          <cell r="BJ623">
            <v>-0.33647103229627084</v>
          </cell>
          <cell r="BK623">
            <v>-0.34883616155820846</v>
          </cell>
          <cell r="BL623">
            <v>-0.28823517721118241</v>
          </cell>
          <cell r="BM623">
            <v>-0.44204371091257016</v>
          </cell>
          <cell r="BN623">
            <v>9.2660818713450279</v>
          </cell>
          <cell r="BO623">
            <v>-1.2340791738382102</v>
          </cell>
          <cell r="BP623">
            <v>-1.421558350803634</v>
          </cell>
          <cell r="BQ623">
            <v>-5.7706093189964012</v>
          </cell>
          <cell r="BR623">
            <v>1.2205987170349248</v>
          </cell>
          <cell r="BS623">
            <v>-2.6866654084885067</v>
          </cell>
          <cell r="BT623">
            <v>2.0657013929762615</v>
          </cell>
          <cell r="BU623">
            <v>2.5996873088165295</v>
          </cell>
          <cell r="BV623">
            <v>-0.15798267876505642</v>
          </cell>
          <cell r="BW623">
            <v>-0.88904715598591944</v>
          </cell>
          <cell r="BX623">
            <v>0.38743157928729582</v>
          </cell>
          <cell r="BY623">
            <v>-8.093978208920344</v>
          </cell>
          <cell r="BZ623">
            <v>-0.67612293144208047</v>
          </cell>
          <cell r="CA623">
            <v>-0.70111499417540346</v>
          </cell>
          <cell r="CB623">
            <v>-0.84484265734265729</v>
          </cell>
          <cell r="CC623">
            <v>-0.84269810085134267</v>
          </cell>
          <cell r="CD623">
            <v>-0.82723314110862656</v>
          </cell>
          <cell r="CE623">
            <v>-0.92552329854318494</v>
          </cell>
          <cell r="CF623">
            <v>-0.90642508456126891</v>
          </cell>
          <cell r="CG623">
            <v>-0.88717432271541996</v>
          </cell>
          <cell r="CH623">
            <v>-0.96574671997373773</v>
          </cell>
          <cell r="CI623">
            <v>-8.2981802095424619</v>
          </cell>
          <cell r="CJ623">
            <v>1.5030288336679096</v>
          </cell>
          <cell r="CK623">
            <v>1.135202774354418</v>
          </cell>
          <cell r="CL623">
            <v>-0.67612293144208047</v>
          </cell>
          <cell r="CM623">
            <v>-0.70521014913809799</v>
          </cell>
          <cell r="CN623">
            <v>-1.8549707602339183</v>
          </cell>
          <cell r="CO623">
            <v>-0.82360570687419188</v>
          </cell>
          <cell r="CP623">
            <v>-0.69025522041763088</v>
          </cell>
          <cell r="CQ623">
            <v>-1.9232671493082947</v>
          </cell>
          <cell r="CR623">
            <v>-0.69544943487780475</v>
          </cell>
          <cell r="CS623">
            <v>-0.63385689354275465</v>
          </cell>
          <cell r="CT623">
            <v>-2.0338078512653119</v>
          </cell>
          <cell r="CU623">
            <v>1.1621883188419793</v>
          </cell>
          <cell r="CV623">
            <v>0.60020792265416578</v>
          </cell>
          <cell r="CW623">
            <v>0.58872868740154416</v>
          </cell>
          <cell r="CX623" t="e">
            <v>#DIV/0!</v>
          </cell>
          <cell r="CY623" t="e">
            <v>#DIV/0!</v>
          </cell>
          <cell r="CZ623" t="e">
            <v>#DIV/0!</v>
          </cell>
          <cell r="DA623" t="e">
            <v>#DIV/0!</v>
          </cell>
          <cell r="DB623" t="e">
            <v>#DIV/0!</v>
          </cell>
          <cell r="DC623">
            <v>-0.20132618510158021</v>
          </cell>
          <cell r="DD623">
            <v>-0.29658147826347497</v>
          </cell>
          <cell r="DE623">
            <v>-0.19992514313133941</v>
          </cell>
          <cell r="DF623">
            <v>-0.21002961000714848</v>
          </cell>
          <cell r="DG623">
            <v>-0.25444960919875997</v>
          </cell>
          <cell r="DH623">
            <v>-0.33004392343530176</v>
          </cell>
          <cell r="DI623">
            <v>-0.80926608599610084</v>
          </cell>
          <cell r="DJ623" t="e">
            <v>#DIV/0!</v>
          </cell>
          <cell r="DK623" t="e">
            <v>#DIV/0!</v>
          </cell>
          <cell r="DL623" t="e">
            <v>#DIV/0!</v>
          </cell>
          <cell r="DM623" t="e">
            <v>#DIV/0!</v>
          </cell>
          <cell r="DN623" t="e">
            <v>#DIV/0!</v>
          </cell>
          <cell r="DO623">
            <v>-0.20132618510158021</v>
          </cell>
          <cell r="DP623">
            <v>-0.83402985074626934</v>
          </cell>
          <cell r="DQ623">
            <v>-14.838059803076447</v>
          </cell>
          <cell r="DR623">
            <v>-0.87884534765336697</v>
          </cell>
          <cell r="DS623">
            <v>-1.7716843077360196</v>
          </cell>
          <cell r="DT623">
            <v>-3.7368900336936965</v>
          </cell>
          <cell r="DU623">
            <v>-33.782555473516481</v>
          </cell>
          <cell r="DV623" t="e">
            <v>#DIV/0!</v>
          </cell>
          <cell r="DW623" t="e">
            <v>#DIV/0!</v>
          </cell>
          <cell r="DX623" t="e">
            <v>#DIV/0!</v>
          </cell>
          <cell r="DY623" t="e">
            <v>#DIV/0!</v>
          </cell>
        </row>
        <row r="624">
          <cell r="A624" t="str">
            <v>CE-AD-V-220</v>
          </cell>
          <cell r="B624" t="str">
            <v>CE</v>
          </cell>
          <cell r="C624" t="str">
            <v>AD-V</v>
          </cell>
          <cell r="D624">
            <v>220</v>
          </cell>
          <cell r="E624" t="str">
            <v>Spese Generali</v>
          </cell>
          <cell r="F624">
            <v>-4.1E-5</v>
          </cell>
          <cell r="G624">
            <v>-7.4999999999999993E-5</v>
          </cell>
          <cell r="H624">
            <v>-2.05E-4</v>
          </cell>
          <cell r="I624">
            <v>-1.1700000000000001E-4</v>
          </cell>
          <cell r="R624">
            <v>-4.1E-5</v>
          </cell>
          <cell r="S624">
            <v>-3.3999999999999993E-5</v>
          </cell>
          <cell r="T624">
            <v>-1.3000000000000002E-4</v>
          </cell>
          <cell r="U624">
            <v>8.7999999999999984E-5</v>
          </cell>
          <cell r="V624">
            <v>1.1700000000000001E-4</v>
          </cell>
          <cell r="W624">
            <v>0</v>
          </cell>
          <cell r="X624">
            <v>0</v>
          </cell>
          <cell r="Y624">
            <v>0</v>
          </cell>
          <cell r="Z624">
            <v>0</v>
          </cell>
          <cell r="AA624">
            <v>0</v>
          </cell>
          <cell r="AB624">
            <v>0</v>
          </cell>
          <cell r="AC624">
            <v>0</v>
          </cell>
          <cell r="AD624">
            <v>0</v>
          </cell>
          <cell r="AE624">
            <v>-1E-4</v>
          </cell>
          <cell r="AF624">
            <v>-1E-4</v>
          </cell>
          <cell r="AG624">
            <v>-1E-4</v>
          </cell>
          <cell r="AH624">
            <v>-1E-4</v>
          </cell>
          <cell r="AI624">
            <v>-2.0000000000000001E-4</v>
          </cell>
          <cell r="AJ624">
            <v>-2.0000000000000001E-4</v>
          </cell>
          <cell r="AK624">
            <v>-2.0000000000000001E-4</v>
          </cell>
          <cell r="AL624">
            <v>-2.9999999999999997E-4</v>
          </cell>
          <cell r="AM624">
            <v>-2.9999999999999997E-4</v>
          </cell>
          <cell r="AN624">
            <v>-2.9999999999999997E-4</v>
          </cell>
          <cell r="AO624">
            <v>-2.9999999999999997E-4</v>
          </cell>
          <cell r="AP624">
            <v>0</v>
          </cell>
          <cell r="AQ624">
            <v>-1E-4</v>
          </cell>
          <cell r="AR624">
            <v>0</v>
          </cell>
          <cell r="AS624">
            <v>0</v>
          </cell>
          <cell r="AT624">
            <v>0</v>
          </cell>
          <cell r="AU624">
            <v>-1E-4</v>
          </cell>
          <cell r="AV624">
            <v>0</v>
          </cell>
          <cell r="AW624">
            <v>0</v>
          </cell>
          <cell r="AX624">
            <v>-9.9999999999999964E-5</v>
          </cell>
          <cell r="AY624">
            <v>0</v>
          </cell>
          <cell r="AZ624">
            <v>0</v>
          </cell>
          <cell r="BA624">
            <v>0</v>
          </cell>
          <cell r="BB624">
            <v>0.13151499999999999</v>
          </cell>
          <cell r="BC624">
            <v>0.13120899999999999</v>
          </cell>
          <cell r="BD624">
            <v>0.130943</v>
          </cell>
          <cell r="BE624">
            <v>0.1305</v>
          </cell>
          <cell r="BF624">
            <v>0.1305</v>
          </cell>
          <cell r="BG624">
            <v>0.13048799999999999</v>
          </cell>
          <cell r="BH624">
            <v>0.13048799999999999</v>
          </cell>
          <cell r="BI624">
            <v>0.13048799999999999</v>
          </cell>
          <cell r="BJ624">
            <v>0.13048799999999999</v>
          </cell>
          <cell r="BK624">
            <v>0.13048799999999999</v>
          </cell>
          <cell r="BL624">
            <v>0.13048799999999999</v>
          </cell>
          <cell r="BM624">
            <v>0.13048799999999999</v>
          </cell>
          <cell r="BN624">
            <v>0.13151499999999999</v>
          </cell>
          <cell r="BO624">
            <v>-3.0600000000000072E-4</v>
          </cell>
          <cell r="BP624">
            <v>-2.6599999999998847E-4</v>
          </cell>
          <cell r="BQ624">
            <v>-4.4299999999999895E-4</v>
          </cell>
          <cell r="BR624">
            <v>0</v>
          </cell>
          <cell r="BS624">
            <v>-1.2000000000012001E-5</v>
          </cell>
          <cell r="BT624">
            <v>0</v>
          </cell>
          <cell r="BU624">
            <v>0</v>
          </cell>
          <cell r="BV624">
            <v>0</v>
          </cell>
          <cell r="BW624">
            <v>0</v>
          </cell>
          <cell r="BX624">
            <v>0</v>
          </cell>
          <cell r="BY624">
            <v>0</v>
          </cell>
          <cell r="BZ624">
            <v>0.333893</v>
          </cell>
          <cell r="CA624">
            <v>0.66778599999999999</v>
          </cell>
          <cell r="CB624">
            <v>1.0017</v>
          </cell>
          <cell r="CC624">
            <v>0</v>
          </cell>
          <cell r="CD624">
            <v>0</v>
          </cell>
          <cell r="CE624">
            <v>0</v>
          </cell>
          <cell r="CF624">
            <v>0</v>
          </cell>
          <cell r="CG624">
            <v>0</v>
          </cell>
          <cell r="CH624">
            <v>0</v>
          </cell>
          <cell r="CI624">
            <v>0</v>
          </cell>
          <cell r="CJ624">
            <v>0</v>
          </cell>
          <cell r="CK624">
            <v>0</v>
          </cell>
          <cell r="CL624">
            <v>0.333893</v>
          </cell>
          <cell r="CM624">
            <v>0.333893</v>
          </cell>
          <cell r="CN624">
            <v>0.33391400000000004</v>
          </cell>
          <cell r="CO624">
            <v>-1.0017</v>
          </cell>
          <cell r="CP624">
            <v>0</v>
          </cell>
          <cell r="CQ624">
            <v>0</v>
          </cell>
          <cell r="CR624">
            <v>0</v>
          </cell>
          <cell r="CS624">
            <v>0</v>
          </cell>
          <cell r="CT624">
            <v>0</v>
          </cell>
          <cell r="CU624">
            <v>0</v>
          </cell>
          <cell r="CV624">
            <v>0</v>
          </cell>
          <cell r="CW624">
            <v>0</v>
          </cell>
          <cell r="DC624">
            <v>-0.41746954269166375</v>
          </cell>
          <cell r="DD624">
            <v>-0.54949999999999999</v>
          </cell>
          <cell r="DE624">
            <v>-2.8449059999999999</v>
          </cell>
          <cell r="DF624">
            <v>-3.1446510000000001</v>
          </cell>
          <cell r="DG624">
            <v>-3.6355029999999999</v>
          </cell>
          <cell r="DH624">
            <v>-4.3295000000000003</v>
          </cell>
          <cell r="DI624">
            <v>-6.6613999999999995</v>
          </cell>
          <cell r="DJ624">
            <v>0</v>
          </cell>
          <cell r="DK624">
            <v>0</v>
          </cell>
          <cell r="DL624">
            <v>0</v>
          </cell>
          <cell r="DM624">
            <v>0</v>
          </cell>
          <cell r="DN624">
            <v>0</v>
          </cell>
          <cell r="DO624">
            <v>-0.41746954269166375</v>
          </cell>
          <cell r="DP624">
            <v>-0.13203045730833624</v>
          </cell>
          <cell r="DQ624">
            <v>-2.2954059999999998</v>
          </cell>
          <cell r="DR624">
            <v>-0.29974500000000015</v>
          </cell>
          <cell r="DS624">
            <v>-0.49085199999999984</v>
          </cell>
          <cell r="DT624">
            <v>-0.69399700000000042</v>
          </cell>
          <cell r="DU624">
            <v>-2.3318999999999992</v>
          </cell>
        </row>
        <row r="625">
          <cell r="A625" t="str">
            <v>CE-AD-V-230</v>
          </cell>
          <cell r="B625" t="str">
            <v>CE</v>
          </cell>
          <cell r="C625" t="str">
            <v>AD-V</v>
          </cell>
          <cell r="D625">
            <v>230</v>
          </cell>
          <cell r="E625" t="str">
            <v>Risultato Operativo pre IAS</v>
          </cell>
          <cell r="F625">
            <v>1.6963269999999999</v>
          </cell>
          <cell r="G625">
            <v>1.6464259800000001</v>
          </cell>
          <cell r="H625">
            <v>1.5516477699999995</v>
          </cell>
          <cell r="I625">
            <v>1.7545504499999998</v>
          </cell>
          <cell r="J625">
            <v>0</v>
          </cell>
          <cell r="K625">
            <v>0</v>
          </cell>
          <cell r="L625">
            <v>0</v>
          </cell>
          <cell r="M625">
            <v>0</v>
          </cell>
          <cell r="N625">
            <v>0</v>
          </cell>
          <cell r="O625">
            <v>0</v>
          </cell>
          <cell r="P625">
            <v>0</v>
          </cell>
          <cell r="Q625">
            <v>0</v>
          </cell>
          <cell r="R625">
            <v>1.6963269999999999</v>
          </cell>
          <cell r="S625">
            <v>-4.9901020000000046E-2</v>
          </cell>
          <cell r="T625">
            <v>-9.4778210000000335E-2</v>
          </cell>
          <cell r="U625">
            <v>0.20290267999999992</v>
          </cell>
          <cell r="V625">
            <v>-1.7545504499999998</v>
          </cell>
          <cell r="W625">
            <v>0</v>
          </cell>
          <cell r="X625">
            <v>0</v>
          </cell>
          <cell r="Y625">
            <v>0</v>
          </cell>
          <cell r="Z625">
            <v>0</v>
          </cell>
          <cell r="AA625">
            <v>0</v>
          </cell>
          <cell r="AB625">
            <v>0</v>
          </cell>
          <cell r="AC625">
            <v>0</v>
          </cell>
          <cell r="AD625">
            <v>1.7868000000000002</v>
          </cell>
          <cell r="AE625">
            <v>1.8024</v>
          </cell>
          <cell r="AF625">
            <v>1.8169000000000002</v>
          </cell>
          <cell r="AG625">
            <v>1.8022000000000002</v>
          </cell>
          <cell r="AH625">
            <v>1.8173999999999999</v>
          </cell>
          <cell r="AI625">
            <v>-0.10890000000000008</v>
          </cell>
          <cell r="AJ625">
            <v>-0.11959999999999998</v>
          </cell>
          <cell r="AK625">
            <v>-0.10300000000000006</v>
          </cell>
          <cell r="AL625">
            <v>-8.4700000000000039E-2</v>
          </cell>
          <cell r="AM625">
            <v>-9.4899999999999998E-2</v>
          </cell>
          <cell r="AN625">
            <v>-8.040000000000011E-2</v>
          </cell>
          <cell r="AO625">
            <v>-4.2712000000000003</v>
          </cell>
          <cell r="AP625">
            <v>1.7868000000000002</v>
          </cell>
          <cell r="AQ625">
            <v>1.5600000000000027E-2</v>
          </cell>
          <cell r="AR625">
            <v>1.449999999999999E-2</v>
          </cell>
          <cell r="AS625">
            <v>-1.4700000000000001E-2</v>
          </cell>
          <cell r="AT625">
            <v>1.519999999999997E-2</v>
          </cell>
          <cell r="AU625">
            <v>-1.9262999999999999</v>
          </cell>
          <cell r="AV625">
            <v>-1.0699999999999897E-2</v>
          </cell>
          <cell r="AW625">
            <v>1.6599999999999927E-2</v>
          </cell>
          <cell r="AX625">
            <v>1.8300000000000007E-2</v>
          </cell>
          <cell r="AY625">
            <v>-1.0199999999999954E-2</v>
          </cell>
          <cell r="AZ625">
            <v>2.5999999999999877E-2</v>
          </cell>
          <cell r="BA625">
            <v>-4.1907999999999994</v>
          </cell>
          <cell r="BB625">
            <v>0.76531499999999997</v>
          </cell>
          <cell r="BC625">
            <v>0.40650900000000001</v>
          </cell>
          <cell r="BD625">
            <v>-0.40745700000000018</v>
          </cell>
          <cell r="BE625">
            <v>-0.72989999999999977</v>
          </cell>
          <cell r="BF625">
            <v>-4.4900000000000079E-2</v>
          </cell>
          <cell r="BG625">
            <v>-1.3261289999999997</v>
          </cell>
          <cell r="BH625">
            <v>-1.0629070000000003</v>
          </cell>
          <cell r="BI625">
            <v>-0.79519900000000021</v>
          </cell>
          <cell r="BJ625">
            <v>-0.94279100000000016</v>
          </cell>
          <cell r="BK625">
            <v>-1.007703</v>
          </cell>
          <cell r="BL625">
            <v>-0.89922899999999983</v>
          </cell>
          <cell r="BM625">
            <v>-1.4804510999999998</v>
          </cell>
          <cell r="BN625">
            <v>0.76531499999999997</v>
          </cell>
          <cell r="BO625">
            <v>-0.35880600000000007</v>
          </cell>
          <cell r="BP625">
            <v>-0.81396600000000008</v>
          </cell>
          <cell r="BQ625">
            <v>-0.32244299999999959</v>
          </cell>
          <cell r="BR625">
            <v>0.68499999999999972</v>
          </cell>
          <cell r="BS625">
            <v>-1.2812289999999997</v>
          </cell>
          <cell r="BT625">
            <v>0.26322199999999946</v>
          </cell>
          <cell r="BU625">
            <v>0.267708</v>
          </cell>
          <cell r="BV625">
            <v>-0.14759199999999992</v>
          </cell>
          <cell r="BW625">
            <v>-6.4911999999999928E-2</v>
          </cell>
          <cell r="BX625">
            <v>0.1199740000000004</v>
          </cell>
          <cell r="BY625">
            <v>-0.58122210000000019</v>
          </cell>
          <cell r="BZ625">
            <v>0.27669299999999997</v>
          </cell>
          <cell r="CA625">
            <v>0.24648600000000004</v>
          </cell>
          <cell r="CB625">
            <v>0.42180000000000006</v>
          </cell>
          <cell r="CC625">
            <v>-0.64340000000000008</v>
          </cell>
          <cell r="CD625">
            <v>-0.70289999999999997</v>
          </cell>
          <cell r="CE625">
            <v>-0.86388900000000002</v>
          </cell>
          <cell r="CF625">
            <v>-0.92265100000000011</v>
          </cell>
          <cell r="CG625">
            <v>-0.97168299999999996</v>
          </cell>
          <cell r="CH625">
            <v>-1.135553</v>
          </cell>
          <cell r="CI625">
            <v>-2.1947109999999999</v>
          </cell>
          <cell r="CJ625">
            <v>-3.9180639999999998</v>
          </cell>
          <cell r="CK625">
            <v>-4.9510449999999997</v>
          </cell>
          <cell r="CL625">
            <v>0.27669299999999997</v>
          </cell>
          <cell r="CM625">
            <v>-3.0206999999999984E-2</v>
          </cell>
          <cell r="CN625">
            <v>0.175314</v>
          </cell>
          <cell r="CO625">
            <v>-1.0652000000000001</v>
          </cell>
          <cell r="CP625">
            <v>-5.9499999999999824E-2</v>
          </cell>
          <cell r="CQ625">
            <v>-0.16098900000000002</v>
          </cell>
          <cell r="CR625">
            <v>-5.8762000000000106E-2</v>
          </cell>
          <cell r="CS625">
            <v>-4.9031999999999826E-2</v>
          </cell>
          <cell r="CT625">
            <v>-0.16386999999999999</v>
          </cell>
          <cell r="CU625">
            <v>-1.0591580000000003</v>
          </cell>
          <cell r="CV625">
            <v>-1.7233529999999999</v>
          </cell>
          <cell r="CW625">
            <v>-1.0329809999999997</v>
          </cell>
          <cell r="CX625">
            <v>0</v>
          </cell>
          <cell r="CY625">
            <v>0</v>
          </cell>
          <cell r="CZ625">
            <v>0</v>
          </cell>
          <cell r="DA625">
            <v>0</v>
          </cell>
          <cell r="DB625">
            <v>0</v>
          </cell>
          <cell r="DC625">
            <v>-0.98826954269166389</v>
          </cell>
          <cell r="DD625">
            <v>-1.5394000000000005</v>
          </cell>
          <cell r="DE625">
            <v>-3.50779</v>
          </cell>
          <cell r="DF625">
            <v>-3.851559</v>
          </cell>
          <cell r="DG625">
            <v>-4.516991</v>
          </cell>
          <cell r="DH625">
            <v>-5.4982389999999999</v>
          </cell>
          <cell r="DI625">
            <v>-9.5687919999999984</v>
          </cell>
          <cell r="DJ625">
            <v>0</v>
          </cell>
          <cell r="DK625">
            <v>0</v>
          </cell>
          <cell r="DL625">
            <v>0</v>
          </cell>
          <cell r="DM625">
            <v>0</v>
          </cell>
          <cell r="DN625">
            <v>0</v>
          </cell>
          <cell r="DO625">
            <v>-0.98826954269166389</v>
          </cell>
          <cell r="DP625">
            <v>-0.55113045730833654</v>
          </cell>
          <cell r="DQ625">
            <v>-1.9683899999999992</v>
          </cell>
          <cell r="DR625">
            <v>-0.34376900000000021</v>
          </cell>
          <cell r="DS625">
            <v>-0.6654319999999998</v>
          </cell>
          <cell r="DT625">
            <v>-0.98124800000000056</v>
          </cell>
          <cell r="DU625">
            <v>-4.0705529999999985</v>
          </cell>
          <cell r="DV625">
            <v>0</v>
          </cell>
          <cell r="DW625">
            <v>0</v>
          </cell>
          <cell r="DX625">
            <v>0</v>
          </cell>
          <cell r="DY625">
            <v>0</v>
          </cell>
        </row>
        <row r="626">
          <cell r="A626" t="str">
            <v>CE-AD-V-240</v>
          </cell>
          <cell r="B626" t="str">
            <v>CE</v>
          </cell>
          <cell r="C626" t="str">
            <v>AD-V</v>
          </cell>
          <cell r="D626">
            <v>240</v>
          </cell>
          <cell r="E626" t="str">
            <v>RO % pre-IAS</v>
          </cell>
          <cell r="F626">
            <v>16.109468186134851</v>
          </cell>
          <cell r="G626">
            <v>7.5655827660729225</v>
          </cell>
          <cell r="H626">
            <v>5.4877356809291866</v>
          </cell>
          <cell r="I626">
            <v>4.9915518742318721</v>
          </cell>
          <cell r="J626" t="e">
            <v>#DIV/0!</v>
          </cell>
          <cell r="K626" t="e">
            <v>#DIV/0!</v>
          </cell>
          <cell r="L626" t="e">
            <v>#DIV/0!</v>
          </cell>
          <cell r="M626" t="e">
            <v>#DIV/0!</v>
          </cell>
          <cell r="N626" t="e">
            <v>#DIV/0!</v>
          </cell>
          <cell r="O626" t="e">
            <v>#DIV/0!</v>
          </cell>
          <cell r="P626" t="e">
            <v>#DIV/0!</v>
          </cell>
          <cell r="Q626" t="e">
            <v>#DIV/0!</v>
          </cell>
          <cell r="R626">
            <v>16.109468186134851</v>
          </cell>
          <cell r="S626">
            <v>-0.44427344569571536</v>
          </cell>
          <cell r="T626">
            <v>-1.4552659265419274</v>
          </cell>
          <cell r="U626">
            <v>2.9510657511744847</v>
          </cell>
          <cell r="V626">
            <v>4.9915518742318721</v>
          </cell>
          <cell r="W626" t="e">
            <v>#DIV/0!</v>
          </cell>
          <cell r="X626" t="e">
            <v>#DIV/0!</v>
          </cell>
          <cell r="Y626" t="e">
            <v>#DIV/0!</v>
          </cell>
          <cell r="Z626" t="e">
            <v>#DIV/0!</v>
          </cell>
          <cell r="AA626" t="e">
            <v>#DIV/0!</v>
          </cell>
          <cell r="AB626" t="e">
            <v>#DIV/0!</v>
          </cell>
          <cell r="AC626" t="e">
            <v>#DIV/0!</v>
          </cell>
          <cell r="AD626">
            <v>26.008733624454152</v>
          </cell>
          <cell r="AE626">
            <v>13.341228719467061</v>
          </cell>
          <cell r="AF626">
            <v>9.1209839357429736</v>
          </cell>
          <cell r="AG626">
            <v>6.7853915662650612</v>
          </cell>
          <cell r="AH626">
            <v>5.4740963855421683</v>
          </cell>
          <cell r="AI626">
            <v>-0.27486118122160547</v>
          </cell>
          <cell r="AJ626">
            <v>-0.25610278372591</v>
          </cell>
          <cell r="AK626">
            <v>-0.19390060240963866</v>
          </cell>
          <cell r="AL626">
            <v>-0.14119019836639446</v>
          </cell>
          <cell r="AM626">
            <v>-0.14147286821705427</v>
          </cell>
          <cell r="AN626">
            <v>-0.10940263981494096</v>
          </cell>
          <cell r="AO626">
            <v>-5.3450131397822549</v>
          </cell>
          <cell r="AP626">
            <v>26.008733624454152</v>
          </cell>
          <cell r="AQ626">
            <v>0.23493975903614497</v>
          </cell>
          <cell r="AR626">
            <v>0.22620904836193437</v>
          </cell>
          <cell r="AS626">
            <v>-0.22138554216867468</v>
          </cell>
          <cell r="AT626">
            <v>0.22891566265060193</v>
          </cell>
          <cell r="AU626">
            <v>-30.004672897196269</v>
          </cell>
          <cell r="AV626">
            <v>-0.15112994350282336</v>
          </cell>
          <cell r="AW626">
            <v>0.25856697819314539</v>
          </cell>
          <cell r="AX626">
            <v>0.26637554585152856</v>
          </cell>
          <cell r="AY626">
            <v>-0.14386459802538729</v>
          </cell>
          <cell r="AZ626">
            <v>0.40561622464898378</v>
          </cell>
          <cell r="BA626">
            <v>-65.277258566978148</v>
          </cell>
          <cell r="BB626">
            <v>11.188815789473683</v>
          </cell>
          <cell r="BC626">
            <v>1.1326525494566733</v>
          </cell>
          <cell r="BD626">
            <v>-0.43751422742403112</v>
          </cell>
          <cell r="BE626">
            <v>-0.73943876000405195</v>
          </cell>
          <cell r="BF626">
            <v>-2.89995478912356E-2</v>
          </cell>
          <cell r="BG626">
            <v>-0.65482031226853887</v>
          </cell>
          <cell r="BH626">
            <v>-0.49377707475361265</v>
          </cell>
          <cell r="BI626">
            <v>-0.35254714747679322</v>
          </cell>
          <cell r="BJ626">
            <v>-0.29556327945448807</v>
          </cell>
          <cell r="BK626">
            <v>-0.30884381137321532</v>
          </cell>
          <cell r="BL626">
            <v>-0.25170938245016283</v>
          </cell>
          <cell r="BM626">
            <v>-0.40623763993846607</v>
          </cell>
          <cell r="BN626">
            <v>11.188815789473683</v>
          </cell>
          <cell r="BO626">
            <v>-1.2351325301204823</v>
          </cell>
          <cell r="BP626">
            <v>-1.4220230607966458</v>
          </cell>
          <cell r="BQ626">
            <v>-5.7785483870967598</v>
          </cell>
          <cell r="BR626">
            <v>1.2205987170349248</v>
          </cell>
          <cell r="BS626">
            <v>-2.6866905720516674</v>
          </cell>
          <cell r="BT626">
            <v>2.0657013929762615</v>
          </cell>
          <cell r="BU626">
            <v>2.5996873088165295</v>
          </cell>
          <cell r="BV626">
            <v>-0.15798267876505642</v>
          </cell>
          <cell r="BW626">
            <v>-0.88904715598591944</v>
          </cell>
          <cell r="BX626">
            <v>0.38743157928729582</v>
          </cell>
          <cell r="BY626">
            <v>-8.093978208920344</v>
          </cell>
          <cell r="BZ626">
            <v>3.2706028368794327</v>
          </cell>
          <cell r="CA626">
            <v>0.41019470793809293</v>
          </cell>
          <cell r="CB626">
            <v>0.61451048951048959</v>
          </cell>
          <cell r="CC626">
            <v>-0.84269810085134267</v>
          </cell>
          <cell r="CD626">
            <v>-0.82723314110862656</v>
          </cell>
          <cell r="CE626">
            <v>-0.92552329854318494</v>
          </cell>
          <cell r="CF626">
            <v>-0.90642508456126891</v>
          </cell>
          <cell r="CG626">
            <v>-0.88717432271541996</v>
          </cell>
          <cell r="CH626">
            <v>-0.96574671997373773</v>
          </cell>
          <cell r="CI626">
            <v>-8.2981802095424619</v>
          </cell>
          <cell r="CJ626">
            <v>1.5030288336679096</v>
          </cell>
          <cell r="CK626">
            <v>1.135202774354418</v>
          </cell>
          <cell r="CL626">
            <v>3.2706028368794327</v>
          </cell>
          <cell r="CM626">
            <v>-5.8506682161533964E-2</v>
          </cell>
          <cell r="CN626">
            <v>2.0504561403508768</v>
          </cell>
          <cell r="CO626">
            <v>-13.815823605706886</v>
          </cell>
          <cell r="CP626">
            <v>-0.69025522041763088</v>
          </cell>
          <cell r="CQ626">
            <v>-1.9232671493082947</v>
          </cell>
          <cell r="CR626">
            <v>-0.69544943487780475</v>
          </cell>
          <cell r="CS626">
            <v>-0.63385689354275465</v>
          </cell>
          <cell r="CT626">
            <v>-2.0338078512653119</v>
          </cell>
          <cell r="CU626">
            <v>1.1621883188419793</v>
          </cell>
          <cell r="CV626">
            <v>0.60020792265416578</v>
          </cell>
          <cell r="CW626">
            <v>0.58872868740154416</v>
          </cell>
          <cell r="CX626" t="e">
            <v>#DIV/0!</v>
          </cell>
          <cell r="CY626" t="e">
            <v>#DIV/0!</v>
          </cell>
          <cell r="CZ626" t="e">
            <v>#DIV/0!</v>
          </cell>
          <cell r="DA626" t="e">
            <v>#DIV/0!</v>
          </cell>
          <cell r="DB626" t="e">
            <v>#DIV/0!</v>
          </cell>
          <cell r="DC626">
            <v>-0.34857136804869637</v>
          </cell>
          <cell r="DD626">
            <v>-0.4612158072924471</v>
          </cell>
          <cell r="DE626">
            <v>-1.0579459118408063</v>
          </cell>
          <cell r="DF626">
            <v>-1.1443376432145664</v>
          </cell>
          <cell r="DG626">
            <v>-1.303870948560067</v>
          </cell>
          <cell r="DH626">
            <v>-1.5526651985986522</v>
          </cell>
          <cell r="DI626">
            <v>-2.6634519354633985</v>
          </cell>
          <cell r="DJ626" t="e">
            <v>#DIV/0!</v>
          </cell>
          <cell r="DK626" t="e">
            <v>#DIV/0!</v>
          </cell>
          <cell r="DL626" t="e">
            <v>#DIV/0!</v>
          </cell>
          <cell r="DM626" t="e">
            <v>#DIV/0!</v>
          </cell>
          <cell r="DN626" t="e">
            <v>#DIV/0!</v>
          </cell>
          <cell r="DO626">
            <v>-0.34857136804869637</v>
          </cell>
          <cell r="DP626">
            <v>-1.0967770294693266</v>
          </cell>
          <cell r="DQ626">
            <v>89.313943463859815</v>
          </cell>
          <cell r="DR626">
            <v>-6.8626155351047169</v>
          </cell>
          <cell r="DS626">
            <v>-6.7529810531870504</v>
          </cell>
          <cell r="DT626">
            <v>-12.765197934147738</v>
          </cell>
          <cell r="DU626">
            <v>-79.092080208292813</v>
          </cell>
        </row>
        <row r="627">
          <cell r="A627" t="str">
            <v>CE-AD-V-250</v>
          </cell>
          <cell r="B627" t="str">
            <v>CE</v>
          </cell>
          <cell r="C627" t="str">
            <v>AD-V</v>
          </cell>
          <cell r="D627">
            <v>250</v>
          </cell>
          <cell r="E627" t="str">
            <v>Poste Straordinarie</v>
          </cell>
          <cell r="F627">
            <v>0</v>
          </cell>
          <cell r="G627">
            <v>0</v>
          </cell>
          <cell r="H627">
            <v>0</v>
          </cell>
          <cell r="I627">
            <v>0</v>
          </cell>
          <cell r="R627">
            <v>0</v>
          </cell>
          <cell r="S627">
            <v>0</v>
          </cell>
          <cell r="T627">
            <v>0</v>
          </cell>
          <cell r="U627">
            <v>0</v>
          </cell>
          <cell r="V627">
            <v>0</v>
          </cell>
          <cell r="W627">
            <v>0</v>
          </cell>
          <cell r="X627">
            <v>0</v>
          </cell>
          <cell r="Y627">
            <v>0</v>
          </cell>
          <cell r="Z627">
            <v>0</v>
          </cell>
          <cell r="AA627">
            <v>0</v>
          </cell>
          <cell r="AB627">
            <v>0</v>
          </cell>
          <cell r="AC627">
            <v>0</v>
          </cell>
          <cell r="AD627">
            <v>0</v>
          </cell>
          <cell r="AE627">
            <v>0</v>
          </cell>
          <cell r="AF627">
            <v>-0.25</v>
          </cell>
          <cell r="AG627">
            <v>-0.5</v>
          </cell>
          <cell r="AH627">
            <v>-0.75</v>
          </cell>
          <cell r="AI627">
            <v>-1</v>
          </cell>
          <cell r="AJ627">
            <v>-1</v>
          </cell>
          <cell r="AK627">
            <v>-1</v>
          </cell>
          <cell r="AL627">
            <v>-1</v>
          </cell>
          <cell r="AM627">
            <v>-1</v>
          </cell>
          <cell r="AN627">
            <v>-1</v>
          </cell>
          <cell r="AO627">
            <v>-1</v>
          </cell>
          <cell r="AP627">
            <v>0</v>
          </cell>
          <cell r="AQ627">
            <v>0</v>
          </cell>
          <cell r="AR627">
            <v>-0.25</v>
          </cell>
          <cell r="AS627">
            <v>-0.25</v>
          </cell>
          <cell r="AT627">
            <v>-0.25</v>
          </cell>
          <cell r="AU627">
            <v>-0.25</v>
          </cell>
          <cell r="AV627">
            <v>0</v>
          </cell>
          <cell r="AW627">
            <v>0</v>
          </cell>
          <cell r="AX627">
            <v>0</v>
          </cell>
          <cell r="AY627">
            <v>0</v>
          </cell>
          <cell r="AZ627">
            <v>0</v>
          </cell>
          <cell r="BA627">
            <v>0</v>
          </cell>
          <cell r="BB627">
            <v>-1.0528</v>
          </cell>
          <cell r="BC627">
            <v>-1.0528420000000001</v>
          </cell>
          <cell r="BD627">
            <v>-1.0528599999999999</v>
          </cell>
          <cell r="BE627">
            <v>-1.0528999999999999</v>
          </cell>
          <cell r="BF627">
            <v>-1.0528999999999999</v>
          </cell>
          <cell r="BG627">
            <v>-1.052878</v>
          </cell>
          <cell r="BH627">
            <v>-1.052878</v>
          </cell>
          <cell r="BI627">
            <v>-1.052878</v>
          </cell>
          <cell r="BJ627">
            <v>-1.052878</v>
          </cell>
          <cell r="BK627">
            <v>-1.052878</v>
          </cell>
          <cell r="BL627">
            <v>-1.052878</v>
          </cell>
          <cell r="BM627">
            <v>-1.052878</v>
          </cell>
          <cell r="BN627">
            <v>-1.0528</v>
          </cell>
          <cell r="BO627">
            <v>-4.2000000000097515E-5</v>
          </cell>
          <cell r="BP627">
            <v>-1.7999999999851468E-5</v>
          </cell>
          <cell r="BQ627">
            <v>-4.0000000000040004E-5</v>
          </cell>
          <cell r="BR627">
            <v>0</v>
          </cell>
          <cell r="BS627">
            <v>2.1999999999966491E-5</v>
          </cell>
          <cell r="BT627">
            <v>0</v>
          </cell>
          <cell r="BU627">
            <v>0</v>
          </cell>
          <cell r="BV627">
            <v>0</v>
          </cell>
          <cell r="BW627">
            <v>0</v>
          </cell>
          <cell r="BX627">
            <v>0</v>
          </cell>
          <cell r="BY627">
            <v>0</v>
          </cell>
          <cell r="BZ627">
            <v>-0.33449299999999998</v>
          </cell>
          <cell r="CA627">
            <v>-0.66898599999999997</v>
          </cell>
          <cell r="CB627">
            <v>-1.0035000000000001</v>
          </cell>
          <cell r="CC627">
            <v>0</v>
          </cell>
          <cell r="CD627">
            <v>0</v>
          </cell>
          <cell r="CE627">
            <v>0</v>
          </cell>
          <cell r="CF627">
            <v>0</v>
          </cell>
          <cell r="CG627">
            <v>0</v>
          </cell>
          <cell r="CH627">
            <v>0</v>
          </cell>
          <cell r="CI627">
            <v>0</v>
          </cell>
          <cell r="CJ627">
            <v>0</v>
          </cell>
          <cell r="CK627">
            <v>0</v>
          </cell>
          <cell r="CL627">
            <v>-0.33449299999999998</v>
          </cell>
          <cell r="CM627">
            <v>-0.33449299999999998</v>
          </cell>
          <cell r="CN627">
            <v>-0.33451400000000009</v>
          </cell>
          <cell r="CO627">
            <v>1.0035000000000001</v>
          </cell>
          <cell r="CP627">
            <v>0</v>
          </cell>
          <cell r="CQ627">
            <v>0</v>
          </cell>
          <cell r="CR627">
            <v>0</v>
          </cell>
          <cell r="CS627">
            <v>0</v>
          </cell>
          <cell r="CT627">
            <v>0</v>
          </cell>
          <cell r="CU627">
            <v>0</v>
          </cell>
          <cell r="CV627">
            <v>0</v>
          </cell>
          <cell r="CW627">
            <v>0</v>
          </cell>
          <cell r="DC627">
            <v>0</v>
          </cell>
          <cell r="DD627">
            <v>0</v>
          </cell>
          <cell r="DE627">
            <v>0</v>
          </cell>
          <cell r="DF627">
            <v>0</v>
          </cell>
          <cell r="DG627">
            <v>0</v>
          </cell>
          <cell r="DH627">
            <v>0</v>
          </cell>
          <cell r="DI627">
            <v>0</v>
          </cell>
          <cell r="DJ627">
            <v>0</v>
          </cell>
          <cell r="DK627">
            <v>0</v>
          </cell>
          <cell r="DL627">
            <v>0</v>
          </cell>
          <cell r="DM627">
            <v>0</v>
          </cell>
          <cell r="DN627">
            <v>0</v>
          </cell>
          <cell r="DO627">
            <v>0</v>
          </cell>
          <cell r="DP627">
            <v>0</v>
          </cell>
          <cell r="DQ627">
            <v>0</v>
          </cell>
          <cell r="DR627">
            <v>0</v>
          </cell>
          <cell r="DS627">
            <v>0</v>
          </cell>
          <cell r="DT627">
            <v>0</v>
          </cell>
          <cell r="DU627">
            <v>0</v>
          </cell>
        </row>
        <row r="628">
          <cell r="A628" t="str">
            <v>CE-AD-V-260</v>
          </cell>
          <cell r="B628" t="str">
            <v>CE</v>
          </cell>
          <cell r="C628" t="str">
            <v>AD-V</v>
          </cell>
          <cell r="D628">
            <v>260</v>
          </cell>
          <cell r="E628" t="str">
            <v>Risultato Operativo</v>
          </cell>
          <cell r="F628">
            <v>1.6963269999999999</v>
          </cell>
          <cell r="G628">
            <v>1.6464259800000001</v>
          </cell>
          <cell r="H628">
            <v>1.5516477699999995</v>
          </cell>
          <cell r="I628">
            <v>1.7545504499999998</v>
          </cell>
          <cell r="J628">
            <v>0</v>
          </cell>
          <cell r="K628">
            <v>0</v>
          </cell>
          <cell r="L628">
            <v>0</v>
          </cell>
          <cell r="M628">
            <v>0</v>
          </cell>
          <cell r="N628">
            <v>0</v>
          </cell>
          <cell r="O628">
            <v>0</v>
          </cell>
          <cell r="P628">
            <v>0</v>
          </cell>
          <cell r="Q628">
            <v>0</v>
          </cell>
          <cell r="R628">
            <v>1.6963269999999999</v>
          </cell>
          <cell r="S628">
            <v>-4.9901020000000046E-2</v>
          </cell>
          <cell r="T628">
            <v>-9.4778210000000335E-2</v>
          </cell>
          <cell r="U628">
            <v>0.20290267999999992</v>
          </cell>
          <cell r="V628">
            <v>-1.7545504499999998</v>
          </cell>
          <cell r="W628">
            <v>0</v>
          </cell>
          <cell r="X628">
            <v>0</v>
          </cell>
          <cell r="Y628">
            <v>0</v>
          </cell>
          <cell r="Z628">
            <v>0</v>
          </cell>
          <cell r="AA628">
            <v>0</v>
          </cell>
          <cell r="AB628">
            <v>0</v>
          </cell>
          <cell r="AC628">
            <v>0</v>
          </cell>
          <cell r="AD628">
            <v>1.7868000000000002</v>
          </cell>
          <cell r="AE628">
            <v>1.8024</v>
          </cell>
          <cell r="AF628">
            <v>1.5669000000000002</v>
          </cell>
          <cell r="AG628">
            <v>1.3022000000000002</v>
          </cell>
          <cell r="AH628">
            <v>1.0673999999999999</v>
          </cell>
          <cell r="AI628">
            <v>-1.1089</v>
          </cell>
          <cell r="AJ628">
            <v>-1.1195999999999999</v>
          </cell>
          <cell r="AK628">
            <v>-1.103</v>
          </cell>
          <cell r="AL628">
            <v>-1.0847</v>
          </cell>
          <cell r="AM628">
            <v>-1.0949</v>
          </cell>
          <cell r="AN628">
            <v>-1.0804</v>
          </cell>
          <cell r="AO628">
            <v>-5.2712000000000003</v>
          </cell>
          <cell r="AP628">
            <v>1.7868000000000002</v>
          </cell>
          <cell r="AQ628">
            <v>1.5600000000000027E-2</v>
          </cell>
          <cell r="AR628">
            <v>-0.23550000000000001</v>
          </cell>
          <cell r="AS628">
            <v>-0.26469999999999999</v>
          </cell>
          <cell r="AT628">
            <v>-0.23480000000000004</v>
          </cell>
          <cell r="AU628">
            <v>-2.1762999999999999</v>
          </cell>
          <cell r="AV628">
            <v>-1.0699999999999897E-2</v>
          </cell>
          <cell r="AW628">
            <v>1.6599999999999927E-2</v>
          </cell>
          <cell r="AX628">
            <v>1.8300000000000007E-2</v>
          </cell>
          <cell r="AY628">
            <v>-1.0199999999999954E-2</v>
          </cell>
          <cell r="AZ628">
            <v>2.5999999999999877E-2</v>
          </cell>
          <cell r="BA628">
            <v>-4.1907999999999994</v>
          </cell>
          <cell r="BB628">
            <v>-0.28748499999999999</v>
          </cell>
          <cell r="BC628">
            <v>-0.64633300000000005</v>
          </cell>
          <cell r="BD628">
            <v>-1.4603170000000001</v>
          </cell>
          <cell r="BE628">
            <v>-1.7827999999999997</v>
          </cell>
          <cell r="BF628">
            <v>-1.0978000000000001</v>
          </cell>
          <cell r="BG628">
            <v>-2.3790069999999996</v>
          </cell>
          <cell r="BH628">
            <v>-2.1157850000000002</v>
          </cell>
          <cell r="BI628">
            <v>-1.8480770000000002</v>
          </cell>
          <cell r="BJ628">
            <v>-1.9956690000000001</v>
          </cell>
          <cell r="BK628">
            <v>-2.060581</v>
          </cell>
          <cell r="BL628">
            <v>-1.9521069999999998</v>
          </cell>
          <cell r="BM628">
            <v>-2.5333290999999996</v>
          </cell>
          <cell r="BN628">
            <v>-0.28748499999999999</v>
          </cell>
          <cell r="BO628">
            <v>-0.35884800000000017</v>
          </cell>
          <cell r="BP628">
            <v>-0.81398399999999993</v>
          </cell>
          <cell r="BQ628">
            <v>-0.32248299999999963</v>
          </cell>
          <cell r="BR628">
            <v>0.68499999999999972</v>
          </cell>
          <cell r="BS628">
            <v>-1.2812069999999998</v>
          </cell>
          <cell r="BT628">
            <v>0.26322199999999946</v>
          </cell>
          <cell r="BU628">
            <v>0.267708</v>
          </cell>
          <cell r="BV628">
            <v>-0.14759199999999992</v>
          </cell>
          <cell r="BW628">
            <v>-6.4911999999999928E-2</v>
          </cell>
          <cell r="BX628">
            <v>0.1199740000000004</v>
          </cell>
          <cell r="BY628">
            <v>-0.58122210000000019</v>
          </cell>
          <cell r="BZ628">
            <v>-5.7800000000000018E-2</v>
          </cell>
          <cell r="CA628">
            <v>-0.42249999999999993</v>
          </cell>
          <cell r="CB628">
            <v>-0.58169999999999999</v>
          </cell>
          <cell r="CC628">
            <v>-0.64340000000000008</v>
          </cell>
          <cell r="CD628">
            <v>-0.70289999999999997</v>
          </cell>
          <cell r="CE628">
            <v>-0.86388900000000002</v>
          </cell>
          <cell r="CF628">
            <v>-0.92265100000000011</v>
          </cell>
          <cell r="CG628">
            <v>-0.97168299999999996</v>
          </cell>
          <cell r="CH628">
            <v>-1.135553</v>
          </cell>
          <cell r="CI628">
            <v>-2.1947109999999999</v>
          </cell>
          <cell r="CJ628">
            <v>-3.9180639999999998</v>
          </cell>
          <cell r="CK628">
            <v>-4.9510449999999997</v>
          </cell>
          <cell r="CL628">
            <v>-5.7800000000000018E-2</v>
          </cell>
          <cell r="CM628">
            <v>-0.36469999999999997</v>
          </cell>
          <cell r="CN628">
            <v>-0.15920000000000009</v>
          </cell>
          <cell r="CO628">
            <v>-6.1700000000000088E-2</v>
          </cell>
          <cell r="CP628">
            <v>-5.9499999999999824E-2</v>
          </cell>
          <cell r="CQ628">
            <v>-0.16098900000000002</v>
          </cell>
          <cell r="CR628">
            <v>-5.8762000000000106E-2</v>
          </cell>
          <cell r="CS628">
            <v>-4.9031999999999826E-2</v>
          </cell>
          <cell r="CT628">
            <v>-0.16386999999999999</v>
          </cell>
          <cell r="CU628">
            <v>-1.0591580000000003</v>
          </cell>
          <cell r="CV628">
            <v>-1.7233529999999999</v>
          </cell>
          <cell r="CW628">
            <v>-1.0329809999999997</v>
          </cell>
          <cell r="CX628">
            <v>0</v>
          </cell>
          <cell r="CY628">
            <v>0</v>
          </cell>
          <cell r="CZ628">
            <v>0</v>
          </cell>
          <cell r="DA628">
            <v>0</v>
          </cell>
          <cell r="DB628">
            <v>0</v>
          </cell>
          <cell r="DC628">
            <v>-0.98826954269166389</v>
          </cell>
          <cell r="DD628">
            <v>-1.5394000000000005</v>
          </cell>
          <cell r="DE628">
            <v>-3.50779</v>
          </cell>
          <cell r="DF628">
            <v>-3.851559</v>
          </cell>
          <cell r="DG628">
            <v>-4.516991</v>
          </cell>
          <cell r="DH628">
            <v>-5.4982389999999999</v>
          </cell>
          <cell r="DI628">
            <v>-9.5687919999999984</v>
          </cell>
          <cell r="DJ628">
            <v>0</v>
          </cell>
          <cell r="DK628">
            <v>0</v>
          </cell>
          <cell r="DL628">
            <v>0</v>
          </cell>
          <cell r="DM628">
            <v>0</v>
          </cell>
          <cell r="DN628">
            <v>0</v>
          </cell>
          <cell r="DO628">
            <v>-0.98826954269166389</v>
          </cell>
          <cell r="DP628">
            <v>-0.55113045730833654</v>
          </cell>
          <cell r="DQ628">
            <v>-1.9683899999999992</v>
          </cell>
          <cell r="DR628">
            <v>-0.34376900000000021</v>
          </cell>
          <cell r="DS628">
            <v>-0.6654319999999998</v>
          </cell>
          <cell r="DT628">
            <v>-0.98124800000000056</v>
          </cell>
          <cell r="DU628">
            <v>-4.0705529999999985</v>
          </cell>
        </row>
        <row r="629">
          <cell r="A629" t="str">
            <v>CE-AD-V-270</v>
          </cell>
          <cell r="B629" t="str">
            <v>CE</v>
          </cell>
          <cell r="C629" t="str">
            <v>AD-V</v>
          </cell>
          <cell r="D629">
            <v>270</v>
          </cell>
          <cell r="E629" t="str">
            <v>RO%</v>
          </cell>
          <cell r="F629">
            <v>16.109468186134851</v>
          </cell>
          <cell r="G629">
            <v>7.5655827660729225</v>
          </cell>
          <cell r="H629">
            <v>5.4877356809291866</v>
          </cell>
          <cell r="I629">
            <v>4.9915518742318721</v>
          </cell>
          <cell r="J629" t="e">
            <v>#DIV/0!</v>
          </cell>
          <cell r="K629" t="e">
            <v>#DIV/0!</v>
          </cell>
          <cell r="L629" t="e">
            <v>#DIV/0!</v>
          </cell>
          <cell r="M629" t="e">
            <v>#DIV/0!</v>
          </cell>
          <cell r="N629" t="e">
            <v>#DIV/0!</v>
          </cell>
          <cell r="O629" t="e">
            <v>#DIV/0!</v>
          </cell>
          <cell r="P629" t="e">
            <v>#DIV/0!</v>
          </cell>
          <cell r="Q629" t="e">
            <v>#DIV/0!</v>
          </cell>
          <cell r="R629">
            <v>16.109468186134851</v>
          </cell>
          <cell r="S629">
            <v>-0.44427344569571536</v>
          </cell>
          <cell r="T629">
            <v>-1.4552659265419274</v>
          </cell>
          <cell r="U629">
            <v>2.9510657511744847</v>
          </cell>
          <cell r="V629">
            <v>4.9915518742318721</v>
          </cell>
          <cell r="W629" t="e">
            <v>#DIV/0!</v>
          </cell>
          <cell r="X629" t="e">
            <v>#DIV/0!</v>
          </cell>
          <cell r="Y629" t="e">
            <v>#DIV/0!</v>
          </cell>
          <cell r="Z629" t="e">
            <v>#DIV/0!</v>
          </cell>
          <cell r="AA629" t="e">
            <v>#DIV/0!</v>
          </cell>
          <cell r="AB629" t="e">
            <v>#DIV/0!</v>
          </cell>
          <cell r="AC629" t="e">
            <v>#DIV/0!</v>
          </cell>
          <cell r="AD629">
            <v>26.008733624454152</v>
          </cell>
          <cell r="AE629">
            <v>13.341228719467061</v>
          </cell>
          <cell r="AF629">
            <v>7.865963855421688</v>
          </cell>
          <cell r="AG629">
            <v>4.9028614457831337</v>
          </cell>
          <cell r="AH629">
            <v>3.2150602409638549</v>
          </cell>
          <cell r="AI629">
            <v>-2.7988389702170622</v>
          </cell>
          <cell r="AJ629">
            <v>-2.3974304068522483</v>
          </cell>
          <cell r="AK629">
            <v>-2.0764307228915664</v>
          </cell>
          <cell r="AL629">
            <v>-1.8081346891148524</v>
          </cell>
          <cell r="AM629">
            <v>-1.6322301729278474</v>
          </cell>
          <cell r="AN629">
            <v>-1.4701319907470405</v>
          </cell>
          <cell r="AO629">
            <v>-6.5964209735952952</v>
          </cell>
          <cell r="AP629">
            <v>26.008733624454152</v>
          </cell>
          <cell r="AQ629">
            <v>0.23493975903614497</v>
          </cell>
          <cell r="AR629">
            <v>-3.6739469578783157</v>
          </cell>
          <cell r="AS629">
            <v>-3.9864457831325293</v>
          </cell>
          <cell r="AT629">
            <v>-3.5361445783132526</v>
          </cell>
          <cell r="AU629">
            <v>-33.898753894081004</v>
          </cell>
          <cell r="AV629">
            <v>-0.15112994350282336</v>
          </cell>
          <cell r="AW629">
            <v>0.25856697819314539</v>
          </cell>
          <cell r="AX629">
            <v>0.26637554585152856</v>
          </cell>
          <cell r="AY629">
            <v>-0.14386459802538729</v>
          </cell>
          <cell r="AZ629">
            <v>0.40561622464898378</v>
          </cell>
          <cell r="BA629">
            <v>-65.277258566978148</v>
          </cell>
          <cell r="BB629">
            <v>-4.2029970760233919</v>
          </cell>
          <cell r="BC629">
            <v>-1.8008721092226248</v>
          </cell>
          <cell r="BD629">
            <v>-1.5680414474390638</v>
          </cell>
          <cell r="BE629">
            <v>-1.8060986728801536</v>
          </cell>
          <cell r="BF629">
            <v>-0.70903571659239173</v>
          </cell>
          <cell r="BG629">
            <v>-1.1747138525958183</v>
          </cell>
          <cell r="BH629">
            <v>-0.98289514332634198</v>
          </cell>
          <cell r="BI629">
            <v>-0.81933487676351391</v>
          </cell>
          <cell r="BJ629">
            <v>-0.62563863501630657</v>
          </cell>
          <cell r="BK629">
            <v>-0.63153299105314897</v>
          </cell>
          <cell r="BL629">
            <v>-0.54642771468295626</v>
          </cell>
          <cell r="BM629">
            <v>-0.69514868459447132</v>
          </cell>
          <cell r="BN629">
            <v>-4.2029970760233919</v>
          </cell>
          <cell r="BO629">
            <v>-1.2352771084337355</v>
          </cell>
          <cell r="BP629">
            <v>-1.4220545073375261</v>
          </cell>
          <cell r="BQ629">
            <v>-5.7792652329748959</v>
          </cell>
          <cell r="BR629">
            <v>1.2205987170349248</v>
          </cell>
          <cell r="BS629">
            <v>-2.6866444388525399</v>
          </cell>
          <cell r="BT629">
            <v>2.0657013929762615</v>
          </cell>
          <cell r="BU629">
            <v>2.5996873088165295</v>
          </cell>
          <cell r="BV629">
            <v>-0.15798267876505642</v>
          </cell>
          <cell r="BW629">
            <v>-0.88904715598591944</v>
          </cell>
          <cell r="BX629">
            <v>0.38743157928729582</v>
          </cell>
          <cell r="BY629">
            <v>-8.093978208920344</v>
          </cell>
          <cell r="BZ629">
            <v>-0.68321513002364087</v>
          </cell>
          <cell r="CA629">
            <v>-0.70311199866866358</v>
          </cell>
          <cell r="CB629">
            <v>-0.84746503496503489</v>
          </cell>
          <cell r="CC629">
            <v>-0.84269810085134267</v>
          </cell>
          <cell r="CD629">
            <v>-0.82723314110862656</v>
          </cell>
          <cell r="CE629">
            <v>-0.92552329854318494</v>
          </cell>
          <cell r="CF629">
            <v>-0.90642508456126891</v>
          </cell>
          <cell r="CG629">
            <v>-0.88717432271541996</v>
          </cell>
          <cell r="CH629">
            <v>-0.96574671997373773</v>
          </cell>
          <cell r="CI629">
            <v>-8.2981802095424619</v>
          </cell>
          <cell r="CJ629">
            <v>1.5030288336679096</v>
          </cell>
          <cell r="CK629">
            <v>1.135202774354418</v>
          </cell>
          <cell r="CL629">
            <v>-0.68321513002364087</v>
          </cell>
          <cell r="CM629">
            <v>-0.70637226418748789</v>
          </cell>
          <cell r="CN629">
            <v>-1.8619883040935679</v>
          </cell>
          <cell r="CO629">
            <v>-0.80025940337224555</v>
          </cell>
          <cell r="CP629">
            <v>-0.69025522041763088</v>
          </cell>
          <cell r="CQ629">
            <v>-1.9232671493082947</v>
          </cell>
          <cell r="CR629">
            <v>-0.69544943487780475</v>
          </cell>
          <cell r="CS629">
            <v>-0.63385689354275465</v>
          </cell>
          <cell r="CT629">
            <v>-2.0338078512653119</v>
          </cell>
          <cell r="CU629">
            <v>1.1621883188419793</v>
          </cell>
          <cell r="CV629">
            <v>0.60020792265416578</v>
          </cell>
          <cell r="CW629">
            <v>0.58872868740154416</v>
          </cell>
          <cell r="CX629" t="e">
            <v>#DIV/0!</v>
          </cell>
          <cell r="CY629" t="e">
            <v>#DIV/0!</v>
          </cell>
          <cell r="CZ629" t="e">
            <v>#DIV/0!</v>
          </cell>
          <cell r="DA629" t="e">
            <v>#DIV/0!</v>
          </cell>
          <cell r="DB629" t="e">
            <v>#DIV/0!</v>
          </cell>
          <cell r="DC629">
            <v>-0.34857136804869637</v>
          </cell>
          <cell r="DD629">
            <v>-0.4612158072924471</v>
          </cell>
          <cell r="DE629">
            <v>-1.0579459118408063</v>
          </cell>
          <cell r="DF629">
            <v>-1.1443376432145664</v>
          </cell>
          <cell r="DG629">
            <v>-1.303870948560067</v>
          </cell>
          <cell r="DH629">
            <v>-1.5526651985986522</v>
          </cell>
          <cell r="DI629">
            <v>-2.6634519354633985</v>
          </cell>
          <cell r="DJ629" t="e">
            <v>#DIV/0!</v>
          </cell>
          <cell r="DK629" t="e">
            <v>#DIV/0!</v>
          </cell>
          <cell r="DL629" t="e">
            <v>#DIV/0!</v>
          </cell>
          <cell r="DM629" t="e">
            <v>#DIV/0!</v>
          </cell>
          <cell r="DN629" t="e">
            <v>#DIV/0!</v>
          </cell>
          <cell r="DO629">
            <v>-0.34857136804869637</v>
          </cell>
          <cell r="DP629">
            <v>-1.0967770294693266</v>
          </cell>
          <cell r="DQ629">
            <v>89.313943463859815</v>
          </cell>
          <cell r="DR629">
            <v>-6.8626155351047169</v>
          </cell>
          <cell r="DS629">
            <v>-6.7529810531870504</v>
          </cell>
          <cell r="DT629">
            <v>-12.765197934147738</v>
          </cell>
          <cell r="DU629">
            <v>-79.092080208292813</v>
          </cell>
        </row>
        <row r="630">
          <cell r="A630" t="str">
            <v>CE-OP-TR-100</v>
          </cell>
          <cell r="B630" t="str">
            <v>CE</v>
          </cell>
          <cell r="C630" t="str">
            <v>OP-TR</v>
          </cell>
          <cell r="D630">
            <v>100</v>
          </cell>
          <cell r="E630" t="str">
            <v>Valore della Produzione</v>
          </cell>
          <cell r="F630">
            <v>10.796358</v>
          </cell>
          <cell r="G630">
            <v>27.475144889999992</v>
          </cell>
          <cell r="H630">
            <v>38.960801190000012</v>
          </cell>
          <cell r="I630">
            <v>53.708173669999979</v>
          </cell>
          <cell r="R630">
            <v>10.796358</v>
          </cell>
          <cell r="S630">
            <v>16.678786889999991</v>
          </cell>
          <cell r="T630">
            <v>11.48565630000002</v>
          </cell>
          <cell r="U630">
            <v>14.747372479999967</v>
          </cell>
          <cell r="V630">
            <v>-53.708173669999979</v>
          </cell>
          <cell r="W630">
            <v>0</v>
          </cell>
          <cell r="X630">
            <v>0</v>
          </cell>
          <cell r="Y630">
            <v>0</v>
          </cell>
          <cell r="Z630">
            <v>0</v>
          </cell>
          <cell r="AA630">
            <v>0</v>
          </cell>
          <cell r="AB630">
            <v>0</v>
          </cell>
          <cell r="AC630">
            <v>0</v>
          </cell>
          <cell r="AD630">
            <v>10.395200000000001</v>
          </cell>
          <cell r="AE630">
            <v>22.933900000000001</v>
          </cell>
          <cell r="AF630">
            <v>36.065400000000004</v>
          </cell>
          <cell r="AG630">
            <v>49.962600000000002</v>
          </cell>
          <cell r="AH630">
            <v>62.910699999999999</v>
          </cell>
          <cell r="AI630">
            <v>75.7834</v>
          </cell>
          <cell r="AJ630">
            <v>87.537399999999991</v>
          </cell>
          <cell r="AK630">
            <v>92.744100000000003</v>
          </cell>
          <cell r="AL630">
            <v>106.02460000000001</v>
          </cell>
          <cell r="AM630">
            <v>118.8871</v>
          </cell>
          <cell r="AN630">
            <v>130.12039999999999</v>
          </cell>
          <cell r="AO630">
            <v>140.32629999999997</v>
          </cell>
          <cell r="AP630">
            <v>10.395200000000001</v>
          </cell>
          <cell r="AQ630">
            <v>12.5387</v>
          </cell>
          <cell r="AR630">
            <v>13.131500000000003</v>
          </cell>
          <cell r="AS630">
            <v>13.897199999999998</v>
          </cell>
          <cell r="AT630">
            <v>12.948099999999997</v>
          </cell>
          <cell r="AU630">
            <v>12.872700000000002</v>
          </cell>
          <cell r="AV630">
            <v>11.753999999999991</v>
          </cell>
          <cell r="AW630">
            <v>5.2067000000000121</v>
          </cell>
          <cell r="AX630">
            <v>13.280500000000004</v>
          </cell>
          <cell r="AY630">
            <v>12.862499999999997</v>
          </cell>
          <cell r="AZ630">
            <v>11.233299999999986</v>
          </cell>
          <cell r="BA630">
            <v>10.205899999999986</v>
          </cell>
          <cell r="BB630">
            <v>16.545100000000001</v>
          </cell>
          <cell r="BC630">
            <v>29.61</v>
          </cell>
          <cell r="BD630">
            <v>41.390999999999998</v>
          </cell>
          <cell r="BE630">
            <v>52.703200000000002</v>
          </cell>
          <cell r="BF630">
            <v>64.688199999999995</v>
          </cell>
          <cell r="BG630">
            <v>78.697258000000005</v>
          </cell>
          <cell r="BH630">
            <v>90.454274999999996</v>
          </cell>
          <cell r="BI630">
            <v>99.258420999999998</v>
          </cell>
          <cell r="BJ630">
            <v>111.32955800000001</v>
          </cell>
          <cell r="BK630">
            <v>124.73362400000001</v>
          </cell>
          <cell r="BL630">
            <v>138.647504</v>
          </cell>
          <cell r="BM630">
            <v>153.71497017999997</v>
          </cell>
          <cell r="BN630">
            <v>16.545100000000001</v>
          </cell>
          <cell r="BO630">
            <v>13.064899999999998</v>
          </cell>
          <cell r="BP630">
            <v>11.780999999999999</v>
          </cell>
          <cell r="BQ630">
            <v>11.312200000000004</v>
          </cell>
          <cell r="BR630">
            <v>11.984999999999992</v>
          </cell>
          <cell r="BS630">
            <v>14.00905800000001</v>
          </cell>
          <cell r="BT630">
            <v>11.757016999999991</v>
          </cell>
          <cell r="BU630">
            <v>8.8041460000000029</v>
          </cell>
          <cell r="BV630">
            <v>12.071137000000007</v>
          </cell>
          <cell r="BW630">
            <v>13.404066</v>
          </cell>
          <cell r="BX630">
            <v>13.913879999999992</v>
          </cell>
          <cell r="BY630">
            <v>15.067466179999968</v>
          </cell>
          <cell r="BZ630">
            <v>15.9672</v>
          </cell>
          <cell r="CA630">
            <v>24.942599999999999</v>
          </cell>
          <cell r="CB630">
            <v>34.363900000000001</v>
          </cell>
          <cell r="CC630">
            <v>43.842300000000002</v>
          </cell>
          <cell r="CD630">
            <v>56.353999999999999</v>
          </cell>
          <cell r="CE630">
            <v>69.370706999999996</v>
          </cell>
          <cell r="CF630">
            <v>81.100211000000002</v>
          </cell>
          <cell r="CG630">
            <v>87.955916000000002</v>
          </cell>
          <cell r="CH630">
            <v>99.669640999999999</v>
          </cell>
          <cell r="CI630">
            <v>113.609041</v>
          </cell>
          <cell r="CJ630">
            <v>127.04585899999999</v>
          </cell>
          <cell r="CK630">
            <v>139.00213500000001</v>
          </cell>
          <cell r="CL630">
            <v>15.9672</v>
          </cell>
          <cell r="CM630">
            <v>8.9753999999999987</v>
          </cell>
          <cell r="CN630">
            <v>9.4213000000000022</v>
          </cell>
          <cell r="CO630">
            <v>9.4784000000000006</v>
          </cell>
          <cell r="CP630">
            <v>12.511699999999998</v>
          </cell>
          <cell r="CQ630">
            <v>13.016706999999997</v>
          </cell>
          <cell r="CR630">
            <v>11.729504000000006</v>
          </cell>
          <cell r="CS630">
            <v>6.8557050000000004</v>
          </cell>
          <cell r="CT630">
            <v>11.713724999999997</v>
          </cell>
          <cell r="CU630">
            <v>13.939400000000006</v>
          </cell>
          <cell r="CV630">
            <v>13.436817999999988</v>
          </cell>
          <cell r="CW630">
            <v>11.956276000000017</v>
          </cell>
          <cell r="DC630">
            <v>64.8399</v>
          </cell>
          <cell r="DD630">
            <v>78.805099999999996</v>
          </cell>
          <cell r="DE630">
            <v>88.202957999999995</v>
          </cell>
          <cell r="DF630">
            <v>101.095911</v>
          </cell>
          <cell r="DG630">
            <v>117.11943699999999</v>
          </cell>
          <cell r="DH630">
            <v>130.73155600000001</v>
          </cell>
          <cell r="DI630">
            <v>144.25460000000001</v>
          </cell>
          <cell r="DJ630">
            <v>0</v>
          </cell>
          <cell r="DK630">
            <v>0</v>
          </cell>
          <cell r="DL630">
            <v>0</v>
          </cell>
          <cell r="DM630">
            <v>0</v>
          </cell>
          <cell r="DN630">
            <v>0</v>
          </cell>
          <cell r="DO630">
            <v>64.8399</v>
          </cell>
          <cell r="DP630">
            <v>13.965199999999996</v>
          </cell>
          <cell r="DQ630">
            <v>9.3978579999999994</v>
          </cell>
          <cell r="DR630">
            <v>12.892953000000006</v>
          </cell>
          <cell r="DS630">
            <v>16.02352599999999</v>
          </cell>
          <cell r="DT630">
            <v>13.612119000000021</v>
          </cell>
          <cell r="DU630">
            <v>13.523043999999999</v>
          </cell>
        </row>
        <row r="631">
          <cell r="A631" t="str">
            <v>CE-OP-TR-110</v>
          </cell>
          <cell r="B631" t="str">
            <v>CE</v>
          </cell>
          <cell r="C631" t="str">
            <v>OP-TR</v>
          </cell>
          <cell r="D631">
            <v>110</v>
          </cell>
          <cell r="E631" t="str">
            <v>Costi Diretti</v>
          </cell>
          <cell r="F631">
            <v>-7.9797770000000003</v>
          </cell>
          <cell r="G631">
            <v>-20.543726050000004</v>
          </cell>
          <cell r="H631">
            <v>-28.36334398000001</v>
          </cell>
          <cell r="I631">
            <v>-37.89006552</v>
          </cell>
          <cell r="R631">
            <v>-7.9797770000000003</v>
          </cell>
          <cell r="S631">
            <v>-12.563949050000003</v>
          </cell>
          <cell r="T631">
            <v>-7.8196179300000068</v>
          </cell>
          <cell r="U631">
            <v>-9.5267215399999898</v>
          </cell>
          <cell r="V631">
            <v>37.89006552</v>
          </cell>
          <cell r="W631">
            <v>0</v>
          </cell>
          <cell r="X631">
            <v>0</v>
          </cell>
          <cell r="Y631">
            <v>0</v>
          </cell>
          <cell r="Z631">
            <v>0</v>
          </cell>
          <cell r="AA631">
            <v>0</v>
          </cell>
          <cell r="AB631">
            <v>0</v>
          </cell>
          <cell r="AC631">
            <v>0</v>
          </cell>
          <cell r="AD631">
            <v>-7.7303999999999995</v>
          </cell>
          <cell r="AE631">
            <v>-16.955299999999998</v>
          </cell>
          <cell r="AF631">
            <v>-26.599600000000002</v>
          </cell>
          <cell r="AG631">
            <v>-36.886099999999999</v>
          </cell>
          <cell r="AH631">
            <v>-46.465199999999996</v>
          </cell>
          <cell r="AI631">
            <v>-56.0899</v>
          </cell>
          <cell r="AJ631">
            <v>-64.815399999999997</v>
          </cell>
          <cell r="AK631">
            <v>-68.963100000000011</v>
          </cell>
          <cell r="AL631">
            <v>-78.945800000000006</v>
          </cell>
          <cell r="AM631">
            <v>-88.508600000000001</v>
          </cell>
          <cell r="AN631">
            <v>-96.957499999999996</v>
          </cell>
          <cell r="AO631">
            <v>-104.6105</v>
          </cell>
          <cell r="AP631">
            <v>-7.7303999999999995</v>
          </cell>
          <cell r="AQ631">
            <v>-9.2248999999999981</v>
          </cell>
          <cell r="AR631">
            <v>-9.6443000000000048</v>
          </cell>
          <cell r="AS631">
            <v>-10.286499999999997</v>
          </cell>
          <cell r="AT631">
            <v>-9.5790999999999968</v>
          </cell>
          <cell r="AU631">
            <v>-9.6247000000000043</v>
          </cell>
          <cell r="AV631">
            <v>-8.7254999999999967</v>
          </cell>
          <cell r="AW631">
            <v>-4.1477000000000146</v>
          </cell>
          <cell r="AX631">
            <v>-9.9826999999999941</v>
          </cell>
          <cell r="AY631">
            <v>-9.5627999999999957</v>
          </cell>
          <cell r="AZ631">
            <v>-8.4488999999999947</v>
          </cell>
          <cell r="BA631">
            <v>-7.6530000000000058</v>
          </cell>
          <cell r="BB631">
            <v>-12.471699999999998</v>
          </cell>
          <cell r="BC631">
            <v>-22.154399999999999</v>
          </cell>
          <cell r="BD631">
            <v>-31.278399999999998</v>
          </cell>
          <cell r="BE631">
            <v>-39.781800000000004</v>
          </cell>
          <cell r="BF631">
            <v>-48.920699999999997</v>
          </cell>
          <cell r="BG631">
            <v>-58.676056000000003</v>
          </cell>
          <cell r="BH631">
            <v>-67.712236000000004</v>
          </cell>
          <cell r="BI631">
            <v>-73.559797000000003</v>
          </cell>
          <cell r="BJ631">
            <v>-82.572180000000003</v>
          </cell>
          <cell r="BK631">
            <v>-92.002741999999998</v>
          </cell>
          <cell r="BL631">
            <v>-103.142382</v>
          </cell>
          <cell r="BM631">
            <v>-114.28656494999996</v>
          </cell>
          <cell r="BN631">
            <v>-12.471699999999998</v>
          </cell>
          <cell r="BO631">
            <v>-9.6827000000000005</v>
          </cell>
          <cell r="BP631">
            <v>-9.1239999999999988</v>
          </cell>
          <cell r="BQ631">
            <v>-8.5034000000000063</v>
          </cell>
          <cell r="BR631">
            <v>-9.1388999999999925</v>
          </cell>
          <cell r="BS631">
            <v>-9.7553560000000061</v>
          </cell>
          <cell r="BT631">
            <v>-9.0361800000000017</v>
          </cell>
          <cell r="BU631">
            <v>-5.8475609999999989</v>
          </cell>
          <cell r="BV631">
            <v>-9.0123829999999998</v>
          </cell>
          <cell r="BW631">
            <v>-9.4305619999999948</v>
          </cell>
          <cell r="BX631">
            <v>-11.13964</v>
          </cell>
          <cell r="BY631">
            <v>-11.144182949999959</v>
          </cell>
          <cell r="BZ631">
            <v>-11.439400000000001</v>
          </cell>
          <cell r="CA631">
            <v>-17.590699999999998</v>
          </cell>
          <cell r="CB631">
            <v>-24.6418</v>
          </cell>
          <cell r="CC631">
            <v>-31.627299999999998</v>
          </cell>
          <cell r="CD631">
            <v>-41.100899999999996</v>
          </cell>
          <cell r="CE631">
            <v>-50.711713000000003</v>
          </cell>
          <cell r="CF631">
            <v>-59.717292999999998</v>
          </cell>
          <cell r="CG631">
            <v>-65.346458999999996</v>
          </cell>
          <cell r="CH631">
            <v>-74.564079000000007</v>
          </cell>
          <cell r="CI631">
            <v>-85.313012000000001</v>
          </cell>
          <cell r="CJ631">
            <v>-95.744572000000005</v>
          </cell>
          <cell r="CK631">
            <v>-105.456596</v>
          </cell>
          <cell r="CL631">
            <v>-11.439400000000001</v>
          </cell>
          <cell r="CM631">
            <v>-6.1512999999999973</v>
          </cell>
          <cell r="CN631">
            <v>-7.0511000000000017</v>
          </cell>
          <cell r="CO631">
            <v>-6.9854999999999983</v>
          </cell>
          <cell r="CP631">
            <v>-9.4735999999999976</v>
          </cell>
          <cell r="CQ631">
            <v>-9.6108130000000074</v>
          </cell>
          <cell r="CR631">
            <v>-9.0055799999999948</v>
          </cell>
          <cell r="CS631">
            <v>-5.6291659999999979</v>
          </cell>
          <cell r="CT631">
            <v>-9.2176200000000108</v>
          </cell>
          <cell r="CU631">
            <v>-10.748932999999994</v>
          </cell>
          <cell r="CV631">
            <v>-10.431560000000005</v>
          </cell>
          <cell r="CW631">
            <v>-9.7120239999999995</v>
          </cell>
          <cell r="DC631">
            <v>-46.975100000000005</v>
          </cell>
          <cell r="DD631">
            <v>-57.461700000000008</v>
          </cell>
          <cell r="DE631">
            <v>-63.123609000000002</v>
          </cell>
          <cell r="DF631">
            <v>-73.290577999999996</v>
          </cell>
          <cell r="DG631">
            <v>-83.499724000000001</v>
          </cell>
          <cell r="DH631">
            <v>-93.008381999999997</v>
          </cell>
          <cell r="DI631">
            <v>-101.86563100000001</v>
          </cell>
          <cell r="DJ631">
            <v>0</v>
          </cell>
          <cell r="DK631">
            <v>0</v>
          </cell>
          <cell r="DL631">
            <v>0</v>
          </cell>
          <cell r="DM631">
            <v>0</v>
          </cell>
          <cell r="DN631">
            <v>0</v>
          </cell>
          <cell r="DO631">
            <v>-46.975100000000005</v>
          </cell>
          <cell r="DP631">
            <v>-10.486600000000003</v>
          </cell>
          <cell r="DQ631">
            <v>-5.6619089999999943</v>
          </cell>
          <cell r="DR631">
            <v>-10.166968999999995</v>
          </cell>
          <cell r="DS631">
            <v>-10.209146000000004</v>
          </cell>
          <cell r="DT631">
            <v>-9.5086579999999969</v>
          </cell>
          <cell r="DU631">
            <v>-8.8572490000000101</v>
          </cell>
        </row>
        <row r="632">
          <cell r="A632" t="str">
            <v>CE-OP-TR-120</v>
          </cell>
          <cell r="B632" t="str">
            <v>CE</v>
          </cell>
          <cell r="C632" t="str">
            <v>OP-TR</v>
          </cell>
          <cell r="D632">
            <v>120</v>
          </cell>
          <cell r="E632" t="str">
            <v>Margine Diretto</v>
          </cell>
          <cell r="F632">
            <v>2.8165809999999993</v>
          </cell>
          <cell r="G632">
            <v>6.9314188399999885</v>
          </cell>
          <cell r="H632">
            <v>10.597457210000002</v>
          </cell>
          <cell r="I632">
            <v>15.818108149999979</v>
          </cell>
          <cell r="J632">
            <v>0</v>
          </cell>
          <cell r="K632">
            <v>0</v>
          </cell>
          <cell r="L632">
            <v>0</v>
          </cell>
          <cell r="M632">
            <v>0</v>
          </cell>
          <cell r="N632">
            <v>0</v>
          </cell>
          <cell r="O632">
            <v>0</v>
          </cell>
          <cell r="P632">
            <v>0</v>
          </cell>
          <cell r="Q632">
            <v>0</v>
          </cell>
          <cell r="R632">
            <v>2.8165809999999993</v>
          </cell>
          <cell r="S632">
            <v>4.1148378399999874</v>
          </cell>
          <cell r="T632">
            <v>3.6660383700000132</v>
          </cell>
          <cell r="U632">
            <v>5.2206509399999774</v>
          </cell>
          <cell r="V632">
            <v>-15.818108149999979</v>
          </cell>
          <cell r="W632">
            <v>0</v>
          </cell>
          <cell r="X632">
            <v>0</v>
          </cell>
          <cell r="Y632">
            <v>0</v>
          </cell>
          <cell r="Z632">
            <v>0</v>
          </cell>
          <cell r="AA632">
            <v>0</v>
          </cell>
          <cell r="AB632">
            <v>0</v>
          </cell>
          <cell r="AC632">
            <v>0</v>
          </cell>
          <cell r="AD632">
            <v>2.6648000000000014</v>
          </cell>
          <cell r="AE632">
            <v>5.9786000000000037</v>
          </cell>
          <cell r="AF632">
            <v>9.4658000000000015</v>
          </cell>
          <cell r="AG632">
            <v>13.076500000000003</v>
          </cell>
          <cell r="AH632">
            <v>16.445500000000003</v>
          </cell>
          <cell r="AI632">
            <v>19.6935</v>
          </cell>
          <cell r="AJ632">
            <v>22.721999999999994</v>
          </cell>
          <cell r="AK632">
            <v>23.780999999999992</v>
          </cell>
          <cell r="AL632">
            <v>27.078800000000001</v>
          </cell>
          <cell r="AM632">
            <v>30.378500000000003</v>
          </cell>
          <cell r="AN632">
            <v>33.162899999999993</v>
          </cell>
          <cell r="AO632">
            <v>35.715799999999973</v>
          </cell>
          <cell r="AP632">
            <v>2.6648000000000014</v>
          </cell>
          <cell r="AQ632">
            <v>3.3138000000000023</v>
          </cell>
          <cell r="AR632">
            <v>3.4871999999999979</v>
          </cell>
          <cell r="AS632">
            <v>3.6107000000000014</v>
          </cell>
          <cell r="AT632">
            <v>3.3689999999999998</v>
          </cell>
          <cell r="AU632">
            <v>3.2479999999999976</v>
          </cell>
          <cell r="AV632">
            <v>3.028499999999994</v>
          </cell>
          <cell r="AW632">
            <v>1.0589999999999975</v>
          </cell>
          <cell r="AX632">
            <v>3.2978000000000094</v>
          </cell>
          <cell r="AY632">
            <v>3.2997000000000014</v>
          </cell>
          <cell r="AZ632">
            <v>2.7843999999999909</v>
          </cell>
          <cell r="BA632">
            <v>2.5528999999999797</v>
          </cell>
          <cell r="BB632">
            <v>4.073400000000003</v>
          </cell>
          <cell r="BC632">
            <v>7.4556000000000004</v>
          </cell>
          <cell r="BD632">
            <v>10.1126</v>
          </cell>
          <cell r="BE632">
            <v>12.921399999999998</v>
          </cell>
          <cell r="BF632">
            <v>15.767499999999998</v>
          </cell>
          <cell r="BG632">
            <v>20.021202000000002</v>
          </cell>
          <cell r="BH632">
            <v>22.742038999999991</v>
          </cell>
          <cell r="BI632">
            <v>25.698623999999995</v>
          </cell>
          <cell r="BJ632">
            <v>28.757378000000003</v>
          </cell>
          <cell r="BK632">
            <v>32.730882000000008</v>
          </cell>
          <cell r="BL632">
            <v>35.505122</v>
          </cell>
          <cell r="BM632">
            <v>39.42840523000001</v>
          </cell>
          <cell r="BN632">
            <v>4.073400000000003</v>
          </cell>
          <cell r="BO632">
            <v>3.3821999999999974</v>
          </cell>
          <cell r="BP632">
            <v>2.657</v>
          </cell>
          <cell r="BQ632">
            <v>2.808799999999998</v>
          </cell>
          <cell r="BR632">
            <v>2.8460999999999999</v>
          </cell>
          <cell r="BS632">
            <v>4.2537020000000041</v>
          </cell>
          <cell r="BT632">
            <v>2.7208369999999888</v>
          </cell>
          <cell r="BU632">
            <v>2.956585000000004</v>
          </cell>
          <cell r="BV632">
            <v>3.0587540000000075</v>
          </cell>
          <cell r="BW632">
            <v>3.9735040000000055</v>
          </cell>
          <cell r="BX632">
            <v>2.7742399999999918</v>
          </cell>
          <cell r="BY632">
            <v>3.9232832300000098</v>
          </cell>
          <cell r="BZ632">
            <v>4.5277999999999992</v>
          </cell>
          <cell r="CA632">
            <v>7.3519000000000005</v>
          </cell>
          <cell r="CB632">
            <v>9.7221000000000011</v>
          </cell>
          <cell r="CC632">
            <v>12.215000000000003</v>
          </cell>
          <cell r="CD632">
            <v>15.253100000000003</v>
          </cell>
          <cell r="CE632">
            <v>18.658993999999993</v>
          </cell>
          <cell r="CF632">
            <v>21.382918000000004</v>
          </cell>
          <cell r="CG632">
            <v>22.609457000000006</v>
          </cell>
          <cell r="CH632">
            <v>25.105561999999992</v>
          </cell>
          <cell r="CI632">
            <v>28.296029000000004</v>
          </cell>
          <cell r="CJ632">
            <v>31.301286999999988</v>
          </cell>
          <cell r="CK632">
            <v>33.545539000000005</v>
          </cell>
          <cell r="CL632">
            <v>4.5277999999999992</v>
          </cell>
          <cell r="CM632">
            <v>2.8241000000000014</v>
          </cell>
          <cell r="CN632">
            <v>2.3702000000000005</v>
          </cell>
          <cell r="CO632">
            <v>2.4929000000000023</v>
          </cell>
          <cell r="CP632">
            <v>3.0381</v>
          </cell>
          <cell r="CQ632">
            <v>3.4058939999999893</v>
          </cell>
          <cell r="CR632">
            <v>2.7239240000000109</v>
          </cell>
          <cell r="CS632">
            <v>1.2265390000000025</v>
          </cell>
          <cell r="CT632">
            <v>2.4961049999999858</v>
          </cell>
          <cell r="CU632">
            <v>3.1904670000000124</v>
          </cell>
          <cell r="CV632">
            <v>3.0052579999999836</v>
          </cell>
          <cell r="CW632">
            <v>2.2442520000000172</v>
          </cell>
          <cell r="CX632">
            <v>0</v>
          </cell>
          <cell r="CY632">
            <v>0</v>
          </cell>
          <cell r="CZ632">
            <v>0</v>
          </cell>
          <cell r="DA632">
            <v>0</v>
          </cell>
          <cell r="DB632">
            <v>0</v>
          </cell>
          <cell r="DC632">
            <v>17.864799999999995</v>
          </cell>
          <cell r="DD632">
            <v>21.343399999999988</v>
          </cell>
          <cell r="DE632">
            <v>25.079348999999993</v>
          </cell>
          <cell r="DF632">
            <v>27.805333000000005</v>
          </cell>
          <cell r="DG632">
            <v>33.61971299999999</v>
          </cell>
          <cell r="DH632">
            <v>37.723174000000014</v>
          </cell>
          <cell r="DI632">
            <v>42.388969000000003</v>
          </cell>
          <cell r="DJ632">
            <v>0</v>
          </cell>
          <cell r="DK632">
            <v>0</v>
          </cell>
          <cell r="DL632">
            <v>0</v>
          </cell>
          <cell r="DM632">
            <v>0</v>
          </cell>
          <cell r="DN632">
            <v>0</v>
          </cell>
          <cell r="DO632">
            <v>17.864799999999995</v>
          </cell>
          <cell r="DP632">
            <v>3.478599999999993</v>
          </cell>
          <cell r="DQ632">
            <v>3.7359490000000051</v>
          </cell>
          <cell r="DR632">
            <v>2.7259840000000111</v>
          </cell>
          <cell r="DS632">
            <v>5.8143799999999857</v>
          </cell>
          <cell r="DT632">
            <v>4.1034610000000242</v>
          </cell>
          <cell r="DU632">
            <v>4.6657949999999886</v>
          </cell>
        </row>
        <row r="633">
          <cell r="A633" t="str">
            <v>CE-OP-TR-130</v>
          </cell>
          <cell r="B633" t="str">
            <v>CE</v>
          </cell>
          <cell r="C633" t="str">
            <v>OP-TR</v>
          </cell>
          <cell r="D633">
            <v>130</v>
          </cell>
          <cell r="E633" t="str">
            <v>MD %</v>
          </cell>
          <cell r="F633">
            <v>0.26088251241761334</v>
          </cell>
          <cell r="G633">
            <v>0.25227961008943711</v>
          </cell>
          <cell r="H633">
            <v>0.27200306170089822</v>
          </cell>
          <cell r="I633">
            <v>0.29451956879396873</v>
          </cell>
          <cell r="J633" t="e">
            <v>#DIV/0!</v>
          </cell>
          <cell r="K633" t="e">
            <v>#DIV/0!</v>
          </cell>
          <cell r="L633" t="e">
            <v>#DIV/0!</v>
          </cell>
          <cell r="M633" t="e">
            <v>#DIV/0!</v>
          </cell>
          <cell r="N633" t="e">
            <v>#DIV/0!</v>
          </cell>
          <cell r="O633" t="e">
            <v>#DIV/0!</v>
          </cell>
          <cell r="P633" t="e">
            <v>#DIV/0!</v>
          </cell>
          <cell r="Q633" t="e">
            <v>#DIV/0!</v>
          </cell>
          <cell r="R633">
            <v>0.26088251241761334</v>
          </cell>
          <cell r="S633">
            <v>0.24671085895744002</v>
          </cell>
          <cell r="T633">
            <v>0.31918405655234577</v>
          </cell>
          <cell r="U633">
            <v>0.3540054980695781</v>
          </cell>
          <cell r="V633">
            <v>0.29451956879396873</v>
          </cell>
          <cell r="W633" t="e">
            <v>#DIV/0!</v>
          </cell>
          <cell r="X633" t="e">
            <v>#DIV/0!</v>
          </cell>
          <cell r="Y633" t="e">
            <v>#DIV/0!</v>
          </cell>
          <cell r="Z633" t="e">
            <v>#DIV/0!</v>
          </cell>
          <cell r="AA633" t="e">
            <v>#DIV/0!</v>
          </cell>
          <cell r="AB633" t="e">
            <v>#DIV/0!</v>
          </cell>
          <cell r="AC633" t="e">
            <v>#DIV/0!</v>
          </cell>
          <cell r="AD633">
            <v>0.25634908419270441</v>
          </cell>
          <cell r="AE633">
            <v>0.26068832601520037</v>
          </cell>
          <cell r="AF633">
            <v>0.26246208277185334</v>
          </cell>
          <cell r="AG633">
            <v>0.26172577087661575</v>
          </cell>
          <cell r="AH633">
            <v>0.26141022115474799</v>
          </cell>
          <cell r="AI633">
            <v>0.25986561700847416</v>
          </cell>
          <cell r="AJ633">
            <v>0.25956905277058717</v>
          </cell>
          <cell r="AK633">
            <v>0.25641523288273854</v>
          </cell>
          <cell r="AL633">
            <v>0.25540110502656932</v>
          </cell>
          <cell r="AM633">
            <v>0.25552393825738873</v>
          </cell>
          <cell r="AN633">
            <v>0.25486318824719256</v>
          </cell>
          <cell r="AO633">
            <v>0.25451964457125986</v>
          </cell>
          <cell r="AP633">
            <v>0.25634908419270441</v>
          </cell>
          <cell r="AQ633">
            <v>0.26428577125220337</v>
          </cell>
          <cell r="AR633">
            <v>0.26555991318585059</v>
          </cell>
          <cell r="AS633">
            <v>0.25981492674783424</v>
          </cell>
          <cell r="AT633">
            <v>0.26019261513272224</v>
          </cell>
          <cell r="AU633">
            <v>0.25231691875053386</v>
          </cell>
          <cell r="AV633">
            <v>0.25765696784073477</v>
          </cell>
          <cell r="AW633">
            <v>0.20339178366335586</v>
          </cell>
          <cell r="AX633">
            <v>0.24831896389443234</v>
          </cell>
          <cell r="AY633">
            <v>0.25653644314868823</v>
          </cell>
          <cell r="AZ633">
            <v>0.24787017172157733</v>
          </cell>
          <cell r="BA633">
            <v>0.25013962511880222</v>
          </cell>
          <cell r="BB633">
            <v>0.24619978120410288</v>
          </cell>
          <cell r="BC633">
            <v>0.25179331306990882</v>
          </cell>
          <cell r="BD633">
            <v>0.24431881326858498</v>
          </cell>
          <cell r="BE633">
            <v>0.24517296862429602</v>
          </cell>
          <cell r="BF633">
            <v>0.2437461546309837</v>
          </cell>
          <cell r="BG633">
            <v>0.2544078727622251</v>
          </cell>
          <cell r="BH633">
            <v>0.25142027836716385</v>
          </cell>
          <cell r="BI633">
            <v>0.25890623426298504</v>
          </cell>
          <cell r="BJ633">
            <v>0.25830856168493904</v>
          </cell>
          <cell r="BK633">
            <v>0.26240624580906913</v>
          </cell>
          <cell r="BL633">
            <v>0.25608194143906116</v>
          </cell>
          <cell r="BM633">
            <v>0.25650335282132519</v>
          </cell>
          <cell r="BN633">
            <v>0.24619978120410288</v>
          </cell>
          <cell r="BO633">
            <v>0.25887683793982336</v>
          </cell>
          <cell r="BP633">
            <v>0.22553263729734321</v>
          </cell>
          <cell r="BQ633">
            <v>0.24829829741341181</v>
          </cell>
          <cell r="BR633">
            <v>0.23747183979974984</v>
          </cell>
          <cell r="BS633">
            <v>0.30363940244947241</v>
          </cell>
          <cell r="BT633">
            <v>0.23142239226157374</v>
          </cell>
          <cell r="BU633">
            <v>0.33581735241555549</v>
          </cell>
          <cell r="BV633">
            <v>0.25339402576575892</v>
          </cell>
          <cell r="BW633">
            <v>0.29644019956332696</v>
          </cell>
          <cell r="BX633">
            <v>0.1993865118859724</v>
          </cell>
          <cell r="BY633">
            <v>0.26038108751208877</v>
          </cell>
          <cell r="BZ633">
            <v>0.28356881607294948</v>
          </cell>
          <cell r="CA633">
            <v>0.29475275231932518</v>
          </cell>
          <cell r="CB633">
            <v>0.28291608344803704</v>
          </cell>
          <cell r="CC633">
            <v>0.27861220784493523</v>
          </cell>
          <cell r="CD633">
            <v>0.27066579124818119</v>
          </cell>
          <cell r="CE633">
            <v>0.2689751165430676</v>
          </cell>
          <cell r="CF633">
            <v>0.26366044842965947</v>
          </cell>
          <cell r="CG633">
            <v>0.25705442030755504</v>
          </cell>
          <cell r="CH633">
            <v>0.25188775386479012</v>
          </cell>
          <cell r="CI633">
            <v>0.24906494017496375</v>
          </cell>
          <cell r="CJ633">
            <v>0.24637786108400425</v>
          </cell>
          <cell r="CK633">
            <v>0.24133110617329728</v>
          </cell>
          <cell r="CL633">
            <v>0.28356881607294948</v>
          </cell>
          <cell r="CM633">
            <v>0.31464892929563049</v>
          </cell>
          <cell r="CN633">
            <v>0.25157886915818412</v>
          </cell>
          <cell r="CO633">
            <v>0.26300852464551</v>
          </cell>
          <cell r="CP633">
            <v>0.24282071980626138</v>
          </cell>
          <cell r="CQ633">
            <v>0.26165557848079318</v>
          </cell>
          <cell r="CR633">
            <v>0.232228404542938</v>
          </cell>
          <cell r="CS633">
            <v>0.17890778555961823</v>
          </cell>
          <cell r="CT633">
            <v>0.21309233399281496</v>
          </cell>
          <cell r="CU633">
            <v>0.22888122874729264</v>
          </cell>
          <cell r="CV633">
            <v>0.2236584584237121</v>
          </cell>
          <cell r="CW633">
            <v>0.18770493421195814</v>
          </cell>
          <cell r="CX633" t="e">
            <v>#DIV/0!</v>
          </cell>
          <cell r="CY633" t="e">
            <v>#DIV/0!</v>
          </cell>
          <cell r="CZ633" t="e">
            <v>#DIV/0!</v>
          </cell>
          <cell r="DA633" t="e">
            <v>#DIV/0!</v>
          </cell>
          <cell r="DB633" t="e">
            <v>#DIV/0!</v>
          </cell>
          <cell r="DC633">
            <v>0.27552170808406545</v>
          </cell>
          <cell r="DD633">
            <v>0.27083780110678102</v>
          </cell>
          <cell r="DE633">
            <v>0.28433682462214016</v>
          </cell>
          <cell r="DF633">
            <v>0.27503914574744776</v>
          </cell>
          <cell r="DG633">
            <v>0.28705494033411372</v>
          </cell>
          <cell r="DH633">
            <v>0.28855446346863656</v>
          </cell>
          <cell r="DI633">
            <v>0.29384830015819252</v>
          </cell>
          <cell r="DJ633" t="e">
            <v>#DIV/0!</v>
          </cell>
          <cell r="DK633" t="e">
            <v>#DIV/0!</v>
          </cell>
          <cell r="DL633" t="e">
            <v>#DIV/0!</v>
          </cell>
          <cell r="DM633" t="e">
            <v>#DIV/0!</v>
          </cell>
          <cell r="DN633" t="e">
            <v>#DIV/0!</v>
          </cell>
          <cell r="DO633">
            <v>0.27552170808406545</v>
          </cell>
          <cell r="DP633">
            <v>0.24909059662589825</v>
          </cell>
          <cell r="DQ633">
            <v>0.39753196951901226</v>
          </cell>
          <cell r="DR633">
            <v>0.21143209007277153</v>
          </cell>
          <cell r="DS633">
            <v>0.36286520207849315</v>
          </cell>
          <cell r="DT633">
            <v>0.30145644480481093</v>
          </cell>
          <cell r="DU633">
            <v>0.3450254986968902</v>
          </cell>
        </row>
        <row r="634">
          <cell r="A634" t="str">
            <v>CE-OP-TR-140</v>
          </cell>
          <cell r="B634" t="str">
            <v>CE</v>
          </cell>
          <cell r="C634" t="str">
            <v>OP-TR</v>
          </cell>
          <cell r="D634">
            <v>140</v>
          </cell>
          <cell r="E634" t="str">
            <v>Fondi rettificativi dell'attivo</v>
          </cell>
          <cell r="F634">
            <v>0</v>
          </cell>
          <cell r="G634">
            <v>0</v>
          </cell>
          <cell r="H634">
            <v>0</v>
          </cell>
          <cell r="I634">
            <v>0</v>
          </cell>
          <cell r="R634">
            <v>0</v>
          </cell>
          <cell r="S634">
            <v>0</v>
          </cell>
          <cell r="T634">
            <v>0</v>
          </cell>
          <cell r="U634">
            <v>0</v>
          </cell>
          <cell r="V634">
            <v>0</v>
          </cell>
          <cell r="W634">
            <v>0</v>
          </cell>
          <cell r="X634">
            <v>0</v>
          </cell>
          <cell r="Y634">
            <v>0</v>
          </cell>
          <cell r="Z634">
            <v>0</v>
          </cell>
          <cell r="AA634">
            <v>0</v>
          </cell>
          <cell r="AB634">
            <v>0</v>
          </cell>
          <cell r="AC634">
            <v>0</v>
          </cell>
          <cell r="AD634">
            <v>0</v>
          </cell>
          <cell r="AE634">
            <v>0</v>
          </cell>
          <cell r="AF634">
            <v>0</v>
          </cell>
          <cell r="AG634">
            <v>0</v>
          </cell>
          <cell r="AH634">
            <v>0</v>
          </cell>
          <cell r="AI634">
            <v>0</v>
          </cell>
          <cell r="AJ634">
            <v>0</v>
          </cell>
          <cell r="AK634">
            <v>0</v>
          </cell>
          <cell r="AL634">
            <v>0</v>
          </cell>
          <cell r="AM634">
            <v>0</v>
          </cell>
          <cell r="AN634">
            <v>0</v>
          </cell>
          <cell r="AO634">
            <v>0</v>
          </cell>
          <cell r="AP634">
            <v>0</v>
          </cell>
          <cell r="AQ634">
            <v>0</v>
          </cell>
          <cell r="AR634">
            <v>0</v>
          </cell>
          <cell r="AS634">
            <v>0</v>
          </cell>
          <cell r="AT634">
            <v>0</v>
          </cell>
          <cell r="AU634">
            <v>0</v>
          </cell>
          <cell r="AV634">
            <v>0</v>
          </cell>
          <cell r="AW634">
            <v>0</v>
          </cell>
          <cell r="AX634">
            <v>0</v>
          </cell>
          <cell r="AY634">
            <v>0</v>
          </cell>
          <cell r="AZ634">
            <v>0</v>
          </cell>
          <cell r="BA634">
            <v>0</v>
          </cell>
          <cell r="BB634">
            <v>0</v>
          </cell>
          <cell r="BC634">
            <v>0</v>
          </cell>
          <cell r="BD634">
            <v>0</v>
          </cell>
          <cell r="BE634">
            <v>0</v>
          </cell>
          <cell r="BF634">
            <v>0</v>
          </cell>
          <cell r="BG634">
            <v>0</v>
          </cell>
          <cell r="BH634">
            <v>0</v>
          </cell>
          <cell r="BI634">
            <v>0</v>
          </cell>
          <cell r="BJ634">
            <v>0</v>
          </cell>
          <cell r="BK634">
            <v>0</v>
          </cell>
          <cell r="BM634">
            <v>0</v>
          </cell>
          <cell r="BN634">
            <v>0</v>
          </cell>
          <cell r="BO634">
            <v>0</v>
          </cell>
          <cell r="BP634">
            <v>0</v>
          </cell>
          <cell r="BQ634">
            <v>0</v>
          </cell>
          <cell r="BR634">
            <v>0</v>
          </cell>
          <cell r="BS634">
            <v>0</v>
          </cell>
          <cell r="BT634">
            <v>0</v>
          </cell>
          <cell r="BU634">
            <v>0</v>
          </cell>
          <cell r="BV634">
            <v>0</v>
          </cell>
          <cell r="BW634">
            <v>0</v>
          </cell>
          <cell r="BX634">
            <v>0</v>
          </cell>
          <cell r="BY634">
            <v>0</v>
          </cell>
          <cell r="BZ634">
            <v>0</v>
          </cell>
          <cell r="CA634">
            <v>0</v>
          </cell>
          <cell r="CB634">
            <v>0</v>
          </cell>
          <cell r="CC634">
            <v>0</v>
          </cell>
          <cell r="CD634">
            <v>0</v>
          </cell>
          <cell r="CE634">
            <v>0</v>
          </cell>
          <cell r="CF634">
            <v>0</v>
          </cell>
          <cell r="CG634">
            <v>0</v>
          </cell>
          <cell r="CH634">
            <v>0</v>
          </cell>
          <cell r="CI634">
            <v>0</v>
          </cell>
          <cell r="CJ634">
            <v>0</v>
          </cell>
          <cell r="CK634">
            <v>0</v>
          </cell>
          <cell r="CL634">
            <v>0</v>
          </cell>
          <cell r="CM634">
            <v>0</v>
          </cell>
          <cell r="CN634">
            <v>0</v>
          </cell>
          <cell r="CO634">
            <v>0</v>
          </cell>
          <cell r="CP634">
            <v>0</v>
          </cell>
          <cell r="CQ634">
            <v>0</v>
          </cell>
          <cell r="CR634">
            <v>0</v>
          </cell>
          <cell r="CS634">
            <v>0</v>
          </cell>
          <cell r="CT634">
            <v>0</v>
          </cell>
          <cell r="CU634">
            <v>0</v>
          </cell>
          <cell r="CV634">
            <v>0</v>
          </cell>
          <cell r="CW634">
            <v>0</v>
          </cell>
          <cell r="DC634">
            <v>0</v>
          </cell>
          <cell r="DD634">
            <v>0</v>
          </cell>
          <cell r="DE634">
            <v>0</v>
          </cell>
          <cell r="DF634">
            <v>0</v>
          </cell>
          <cell r="DG634">
            <v>0</v>
          </cell>
          <cell r="DH634">
            <v>0</v>
          </cell>
          <cell r="DI634">
            <v>0</v>
          </cell>
          <cell r="DJ634">
            <v>0</v>
          </cell>
          <cell r="DK634">
            <v>0</v>
          </cell>
          <cell r="DL634">
            <v>0</v>
          </cell>
          <cell r="DM634">
            <v>0</v>
          </cell>
          <cell r="DN634">
            <v>0</v>
          </cell>
          <cell r="DO634">
            <v>0</v>
          </cell>
          <cell r="DP634">
            <v>0</v>
          </cell>
          <cell r="DQ634">
            <v>0</v>
          </cell>
          <cell r="DR634">
            <v>0</v>
          </cell>
          <cell r="DS634">
            <v>0</v>
          </cell>
          <cell r="DT634">
            <v>0</v>
          </cell>
          <cell r="DU634">
            <v>0</v>
          </cell>
        </row>
        <row r="635">
          <cell r="A635" t="str">
            <v>CE-OP-TR-150</v>
          </cell>
          <cell r="B635" t="str">
            <v>CE</v>
          </cell>
          <cell r="C635" t="str">
            <v>OP-TR</v>
          </cell>
          <cell r="D635">
            <v>150</v>
          </cell>
          <cell r="E635" t="str">
            <v>Altri Fondi</v>
          </cell>
          <cell r="F635">
            <v>8.4508E-2</v>
          </cell>
          <cell r="G635">
            <v>0.25300829000000002</v>
          </cell>
          <cell r="H635">
            <v>-5.4829749999999892E-2</v>
          </cell>
          <cell r="I635">
            <v>7.6351060000000082E-2</v>
          </cell>
          <cell r="R635">
            <v>8.4508E-2</v>
          </cell>
          <cell r="S635">
            <v>0.16850029000000002</v>
          </cell>
          <cell r="T635">
            <v>-0.30783803999999992</v>
          </cell>
          <cell r="U635">
            <v>0.13118080999999998</v>
          </cell>
          <cell r="V635">
            <v>-7.6351060000000082E-2</v>
          </cell>
          <cell r="W635">
            <v>0</v>
          </cell>
          <cell r="X635">
            <v>0</v>
          </cell>
          <cell r="Y635">
            <v>0</v>
          </cell>
          <cell r="Z635">
            <v>0</v>
          </cell>
          <cell r="AA635">
            <v>0</v>
          </cell>
          <cell r="AB635">
            <v>0</v>
          </cell>
          <cell r="AC635">
            <v>0</v>
          </cell>
          <cell r="AD635">
            <v>0</v>
          </cell>
          <cell r="AE635">
            <v>0</v>
          </cell>
          <cell r="AF635">
            <v>0</v>
          </cell>
          <cell r="AG635">
            <v>0</v>
          </cell>
          <cell r="AH635">
            <v>0</v>
          </cell>
          <cell r="AI635">
            <v>3.2000000000000001E-2</v>
          </cell>
          <cell r="AJ635">
            <v>3.2000000000000001E-2</v>
          </cell>
          <cell r="AK635">
            <v>3.2000000000000001E-2</v>
          </cell>
          <cell r="AL635">
            <v>3.2000000000000001E-2</v>
          </cell>
          <cell r="AM635">
            <v>3.2000000000000001E-2</v>
          </cell>
          <cell r="AN635">
            <v>3.2000000000000001E-2</v>
          </cell>
          <cell r="AO635">
            <v>6.5000000000000002E-2</v>
          </cell>
          <cell r="AP635">
            <v>0</v>
          </cell>
          <cell r="AQ635">
            <v>0</v>
          </cell>
          <cell r="AR635">
            <v>0</v>
          </cell>
          <cell r="AS635">
            <v>0</v>
          </cell>
          <cell r="AT635">
            <v>0</v>
          </cell>
          <cell r="AU635">
            <v>3.2000000000000001E-2</v>
          </cell>
          <cell r="AV635">
            <v>0</v>
          </cell>
          <cell r="AW635">
            <v>0</v>
          </cell>
          <cell r="AX635">
            <v>0</v>
          </cell>
          <cell r="AY635">
            <v>0</v>
          </cell>
          <cell r="AZ635">
            <v>0</v>
          </cell>
          <cell r="BA635">
            <v>3.3000000000000002E-2</v>
          </cell>
          <cell r="BB635">
            <v>2.2000000000000001E-3</v>
          </cell>
          <cell r="BC635">
            <v>3.39E-2</v>
          </cell>
          <cell r="BD635">
            <v>3.5799999999999998E-2</v>
          </cell>
          <cell r="BE635">
            <v>3.5799999999999998E-2</v>
          </cell>
          <cell r="BF635">
            <v>3.1600000000000003E-2</v>
          </cell>
          <cell r="BG635">
            <v>-0.16026000000000001</v>
          </cell>
          <cell r="BH635">
            <v>-0.15917799999999999</v>
          </cell>
          <cell r="BI635">
            <v>-0.15820899999999999</v>
          </cell>
          <cell r="BJ635">
            <v>-0.231826</v>
          </cell>
          <cell r="BK635">
            <v>-0.31125199999999997</v>
          </cell>
          <cell r="BL635">
            <v>-0.63790800000000003</v>
          </cell>
          <cell r="BM635">
            <v>-0.78669184000000003</v>
          </cell>
          <cell r="BN635">
            <v>2.2000000000000001E-3</v>
          </cell>
          <cell r="BO635">
            <v>3.1699999999999999E-2</v>
          </cell>
          <cell r="BP635">
            <v>1.8999999999999989E-3</v>
          </cell>
          <cell r="BQ635">
            <v>0</v>
          </cell>
          <cell r="BR635">
            <v>-4.1999999999999954E-3</v>
          </cell>
          <cell r="BS635">
            <v>-0.19186000000000003</v>
          </cell>
          <cell r="BT635">
            <v>1.0820000000000274E-3</v>
          </cell>
          <cell r="BU635">
            <v>9.6899999999999764E-4</v>
          </cell>
          <cell r="BV635">
            <v>-7.3617000000000016E-2</v>
          </cell>
          <cell r="BW635">
            <v>-7.9425999999999969E-2</v>
          </cell>
          <cell r="BX635">
            <v>-0.32665600000000006</v>
          </cell>
          <cell r="BY635">
            <v>-0.14878384</v>
          </cell>
          <cell r="BZ635">
            <v>0</v>
          </cell>
          <cell r="CA635">
            <v>0</v>
          </cell>
          <cell r="CB635">
            <v>0</v>
          </cell>
          <cell r="CC635">
            <v>0</v>
          </cell>
          <cell r="CD635">
            <v>0</v>
          </cell>
          <cell r="CE635">
            <v>0</v>
          </cell>
          <cell r="CF635">
            <v>0</v>
          </cell>
          <cell r="CG635">
            <v>0</v>
          </cell>
          <cell r="CH635">
            <v>0</v>
          </cell>
          <cell r="CI635">
            <v>0</v>
          </cell>
          <cell r="CJ635">
            <v>0</v>
          </cell>
          <cell r="CK635">
            <v>0</v>
          </cell>
          <cell r="CL635">
            <v>0</v>
          </cell>
          <cell r="CM635">
            <v>0</v>
          </cell>
          <cell r="CN635">
            <v>0</v>
          </cell>
          <cell r="CO635">
            <v>0</v>
          </cell>
          <cell r="CP635">
            <v>0</v>
          </cell>
          <cell r="CQ635">
            <v>0</v>
          </cell>
          <cell r="CR635">
            <v>0</v>
          </cell>
          <cell r="CS635">
            <v>0</v>
          </cell>
          <cell r="CT635">
            <v>0</v>
          </cell>
          <cell r="CU635">
            <v>0</v>
          </cell>
          <cell r="CV635">
            <v>0</v>
          </cell>
          <cell r="CW635">
            <v>0</v>
          </cell>
          <cell r="DC635">
            <v>0.93699999999999994</v>
          </cell>
          <cell r="DD635">
            <v>1.2037</v>
          </cell>
          <cell r="DE635">
            <v>1.2187220000000001</v>
          </cell>
          <cell r="DF635">
            <v>1.2178640000000001</v>
          </cell>
          <cell r="DG635">
            <v>1.2418010000000002</v>
          </cell>
          <cell r="DH635">
            <v>1.258928</v>
          </cell>
          <cell r="DI635">
            <v>1.4413049999999998</v>
          </cell>
          <cell r="DJ635">
            <v>0</v>
          </cell>
          <cell r="DK635">
            <v>0</v>
          </cell>
          <cell r="DL635">
            <v>0</v>
          </cell>
          <cell r="DM635">
            <v>0</v>
          </cell>
          <cell r="DN635">
            <v>0</v>
          </cell>
          <cell r="DO635">
            <v>0.93699999999999994</v>
          </cell>
          <cell r="DP635">
            <v>0.26670000000000005</v>
          </cell>
          <cell r="DQ635">
            <v>1.5022000000000091E-2</v>
          </cell>
          <cell r="DR635">
            <v>-8.5800000000002541E-4</v>
          </cell>
          <cell r="DS635">
            <v>2.3937000000000097E-2</v>
          </cell>
          <cell r="DT635">
            <v>1.7126999999999892E-2</v>
          </cell>
          <cell r="DU635">
            <v>0.18237699999999979</v>
          </cell>
        </row>
        <row r="636">
          <cell r="A636" t="str">
            <v>CE-OP-TR-160</v>
          </cell>
          <cell r="B636" t="str">
            <v>CE</v>
          </cell>
          <cell r="C636" t="str">
            <v>OP-TR</v>
          </cell>
          <cell r="D636">
            <v>160</v>
          </cell>
          <cell r="E636" t="str">
            <v>(Acc)/Utilizzo Fondo Rischi</v>
          </cell>
          <cell r="F636">
            <v>8.4508E-2</v>
          </cell>
          <cell r="G636">
            <v>0.25300829000000002</v>
          </cell>
          <cell r="H636">
            <v>-5.4829749999999892E-2</v>
          </cell>
          <cell r="I636">
            <v>7.6351060000000082E-2</v>
          </cell>
          <cell r="J636">
            <v>0</v>
          </cell>
          <cell r="K636">
            <v>0</v>
          </cell>
          <cell r="L636">
            <v>0</v>
          </cell>
          <cell r="M636">
            <v>0</v>
          </cell>
          <cell r="N636">
            <v>0</v>
          </cell>
          <cell r="O636">
            <v>0</v>
          </cell>
          <cell r="P636">
            <v>0</v>
          </cell>
          <cell r="Q636">
            <v>0</v>
          </cell>
          <cell r="R636">
            <v>8.4508E-2</v>
          </cell>
          <cell r="S636">
            <v>0.16850029000000002</v>
          </cell>
          <cell r="T636">
            <v>-0.30783803999999992</v>
          </cell>
          <cell r="U636">
            <v>0.13118080999999998</v>
          </cell>
          <cell r="V636">
            <v>-7.6351060000000082E-2</v>
          </cell>
          <cell r="W636">
            <v>0</v>
          </cell>
          <cell r="X636">
            <v>0</v>
          </cell>
          <cell r="Y636">
            <v>0</v>
          </cell>
          <cell r="Z636">
            <v>0</v>
          </cell>
          <cell r="AA636">
            <v>0</v>
          </cell>
          <cell r="AB636">
            <v>0</v>
          </cell>
          <cell r="AC636">
            <v>0</v>
          </cell>
          <cell r="AD636">
            <v>0</v>
          </cell>
          <cell r="AE636">
            <v>0</v>
          </cell>
          <cell r="AF636">
            <v>0</v>
          </cell>
          <cell r="AG636">
            <v>0</v>
          </cell>
          <cell r="AH636">
            <v>0</v>
          </cell>
          <cell r="AI636">
            <v>3.2000000000000001E-2</v>
          </cell>
          <cell r="AJ636">
            <v>3.2000000000000001E-2</v>
          </cell>
          <cell r="AK636">
            <v>3.2000000000000001E-2</v>
          </cell>
          <cell r="AL636">
            <v>3.2000000000000001E-2</v>
          </cell>
          <cell r="AM636">
            <v>3.2000000000000001E-2</v>
          </cell>
          <cell r="AN636">
            <v>3.2000000000000001E-2</v>
          </cell>
          <cell r="AO636">
            <v>6.5000000000000002E-2</v>
          </cell>
          <cell r="AP636">
            <v>0</v>
          </cell>
          <cell r="AQ636">
            <v>0</v>
          </cell>
          <cell r="AR636">
            <v>0</v>
          </cell>
          <cell r="AS636">
            <v>0</v>
          </cell>
          <cell r="AT636">
            <v>0</v>
          </cell>
          <cell r="AU636">
            <v>3.2000000000000001E-2</v>
          </cell>
          <cell r="AV636">
            <v>0</v>
          </cell>
          <cell r="AW636">
            <v>0</v>
          </cell>
          <cell r="AX636">
            <v>0</v>
          </cell>
          <cell r="AY636">
            <v>0</v>
          </cell>
          <cell r="AZ636">
            <v>0</v>
          </cell>
          <cell r="BA636">
            <v>3.3000000000000002E-2</v>
          </cell>
          <cell r="BB636">
            <v>2.2000000000000001E-3</v>
          </cell>
          <cell r="BC636">
            <v>3.39E-2</v>
          </cell>
          <cell r="BD636">
            <v>3.5799999999999998E-2</v>
          </cell>
          <cell r="BE636">
            <v>3.5799999999999998E-2</v>
          </cell>
          <cell r="BF636">
            <v>3.1600000000000003E-2</v>
          </cell>
          <cell r="BG636">
            <v>-0.16026000000000001</v>
          </cell>
          <cell r="BH636">
            <v>-0.15917799999999999</v>
          </cell>
          <cell r="BI636">
            <v>-0.15820899999999999</v>
          </cell>
          <cell r="BJ636">
            <v>-0.231826</v>
          </cell>
          <cell r="BK636">
            <v>-0.31125199999999997</v>
          </cell>
          <cell r="BL636">
            <v>-0.63790800000000003</v>
          </cell>
          <cell r="BM636">
            <v>-0.78669184000000003</v>
          </cell>
          <cell r="BN636">
            <v>2.2000000000000001E-3</v>
          </cell>
          <cell r="BO636">
            <v>3.1699999999999999E-2</v>
          </cell>
          <cell r="BP636">
            <v>1.8999999999999989E-3</v>
          </cell>
          <cell r="BQ636">
            <v>0</v>
          </cell>
          <cell r="BR636">
            <v>-4.1999999999999954E-3</v>
          </cell>
          <cell r="BS636">
            <v>-0.19186000000000003</v>
          </cell>
          <cell r="BT636">
            <v>1.0820000000000274E-3</v>
          </cell>
          <cell r="BU636">
            <v>9.6899999999999764E-4</v>
          </cell>
          <cell r="BV636">
            <v>-7.3617000000000016E-2</v>
          </cell>
          <cell r="BW636">
            <v>-7.9425999999999969E-2</v>
          </cell>
          <cell r="BX636">
            <v>-0.32665600000000006</v>
          </cell>
          <cell r="BY636">
            <v>-0.14878384</v>
          </cell>
          <cell r="BZ636">
            <v>0</v>
          </cell>
          <cell r="CA636">
            <v>0</v>
          </cell>
          <cell r="CB636">
            <v>0</v>
          </cell>
          <cell r="CC636">
            <v>0</v>
          </cell>
          <cell r="CD636">
            <v>0</v>
          </cell>
          <cell r="CE636">
            <v>0</v>
          </cell>
          <cell r="CF636">
            <v>0</v>
          </cell>
          <cell r="CG636">
            <v>0</v>
          </cell>
          <cell r="CH636">
            <v>0</v>
          </cell>
          <cell r="CI636">
            <v>0</v>
          </cell>
          <cell r="CJ636">
            <v>0</v>
          </cell>
          <cell r="CK636">
            <v>0</v>
          </cell>
          <cell r="CL636">
            <v>0</v>
          </cell>
          <cell r="CM636">
            <v>0</v>
          </cell>
          <cell r="CN636">
            <v>0</v>
          </cell>
          <cell r="CO636">
            <v>0</v>
          </cell>
          <cell r="CP636">
            <v>0</v>
          </cell>
          <cell r="CQ636">
            <v>0</v>
          </cell>
          <cell r="CR636">
            <v>0</v>
          </cell>
          <cell r="CS636">
            <v>0</v>
          </cell>
          <cell r="CT636">
            <v>0</v>
          </cell>
          <cell r="CU636">
            <v>0</v>
          </cell>
          <cell r="CV636">
            <v>0</v>
          </cell>
          <cell r="CW636">
            <v>0</v>
          </cell>
          <cell r="CX636">
            <v>0</v>
          </cell>
          <cell r="CY636">
            <v>0</v>
          </cell>
          <cell r="CZ636">
            <v>0</v>
          </cell>
          <cell r="DA636">
            <v>0</v>
          </cell>
          <cell r="DB636">
            <v>0</v>
          </cell>
          <cell r="DC636">
            <v>0.93699999999999994</v>
          </cell>
          <cell r="DD636">
            <v>1.2037</v>
          </cell>
          <cell r="DE636">
            <v>1.2187220000000001</v>
          </cell>
          <cell r="DF636">
            <v>1.2178640000000001</v>
          </cell>
          <cell r="DG636">
            <v>1.2418010000000002</v>
          </cell>
          <cell r="DH636">
            <v>1.258928</v>
          </cell>
          <cell r="DI636">
            <v>1.4413049999999998</v>
          </cell>
          <cell r="DJ636">
            <v>0</v>
          </cell>
          <cell r="DK636">
            <v>0</v>
          </cell>
          <cell r="DL636">
            <v>0</v>
          </cell>
          <cell r="DM636">
            <v>0</v>
          </cell>
          <cell r="DN636">
            <v>0</v>
          </cell>
          <cell r="DO636">
            <v>0.93699999999999994</v>
          </cell>
          <cell r="DP636">
            <v>0.26670000000000005</v>
          </cell>
          <cell r="DQ636">
            <v>1.5022000000000091E-2</v>
          </cell>
          <cell r="DR636">
            <v>-8.5800000000002541E-4</v>
          </cell>
          <cell r="DS636">
            <v>2.3937000000000097E-2</v>
          </cell>
          <cell r="DT636">
            <v>1.7126999999999892E-2</v>
          </cell>
          <cell r="DU636">
            <v>0.18237699999999979</v>
          </cell>
        </row>
        <row r="637">
          <cell r="A637" t="str">
            <v>CE-OP-TR-170</v>
          </cell>
          <cell r="B637" t="str">
            <v>CE</v>
          </cell>
          <cell r="C637" t="str">
            <v>OP-TR</v>
          </cell>
          <cell r="D637">
            <v>170</v>
          </cell>
          <cell r="E637" t="str">
            <v>Margine Diretto 2</v>
          </cell>
          <cell r="F637">
            <v>2.9010889999999994</v>
          </cell>
          <cell r="G637">
            <v>7.1844271299999889</v>
          </cell>
          <cell r="H637">
            <v>10.542627460000002</v>
          </cell>
          <cell r="I637">
            <v>15.89445920999998</v>
          </cell>
          <cell r="J637">
            <v>0</v>
          </cell>
          <cell r="K637">
            <v>0</v>
          </cell>
          <cell r="L637">
            <v>0</v>
          </cell>
          <cell r="M637">
            <v>0</v>
          </cell>
          <cell r="N637">
            <v>0</v>
          </cell>
          <cell r="O637">
            <v>0</v>
          </cell>
          <cell r="P637">
            <v>0</v>
          </cell>
          <cell r="Q637">
            <v>0</v>
          </cell>
          <cell r="R637">
            <v>2.9010889999999994</v>
          </cell>
          <cell r="S637">
            <v>4.2833381299999873</v>
          </cell>
          <cell r="T637">
            <v>3.3582003300000132</v>
          </cell>
          <cell r="U637">
            <v>5.3518317499999775</v>
          </cell>
          <cell r="V637">
            <v>-15.89445920999998</v>
          </cell>
          <cell r="W637">
            <v>0</v>
          </cell>
          <cell r="X637">
            <v>0</v>
          </cell>
          <cell r="Y637">
            <v>0</v>
          </cell>
          <cell r="Z637">
            <v>0</v>
          </cell>
          <cell r="AA637">
            <v>0</v>
          </cell>
          <cell r="AB637">
            <v>0</v>
          </cell>
          <cell r="AC637">
            <v>0</v>
          </cell>
          <cell r="AD637">
            <v>2.6648000000000014</v>
          </cell>
          <cell r="AE637">
            <v>5.9786000000000037</v>
          </cell>
          <cell r="AF637">
            <v>9.4658000000000015</v>
          </cell>
          <cell r="AG637">
            <v>13.076500000000003</v>
          </cell>
          <cell r="AH637">
            <v>16.445500000000003</v>
          </cell>
          <cell r="AI637">
            <v>19.7255</v>
          </cell>
          <cell r="AJ637">
            <v>22.753999999999994</v>
          </cell>
          <cell r="AK637">
            <v>23.812999999999992</v>
          </cell>
          <cell r="AL637">
            <v>27.110800000000001</v>
          </cell>
          <cell r="AM637">
            <v>30.410500000000003</v>
          </cell>
          <cell r="AN637">
            <v>33.19489999999999</v>
          </cell>
          <cell r="AO637">
            <v>35.780799999999971</v>
          </cell>
          <cell r="AP637">
            <v>2.6648000000000014</v>
          </cell>
          <cell r="AQ637">
            <v>3.3138000000000023</v>
          </cell>
          <cell r="AR637">
            <v>3.4871999999999979</v>
          </cell>
          <cell r="AS637">
            <v>3.6107000000000014</v>
          </cell>
          <cell r="AT637">
            <v>3.3689999999999998</v>
          </cell>
          <cell r="AU637">
            <v>3.2799999999999976</v>
          </cell>
          <cell r="AV637">
            <v>3.028499999999994</v>
          </cell>
          <cell r="AW637">
            <v>1.0589999999999975</v>
          </cell>
          <cell r="AX637">
            <v>3.2978000000000094</v>
          </cell>
          <cell r="AY637">
            <v>3.2997000000000014</v>
          </cell>
          <cell r="AZ637">
            <v>2.7843999999999909</v>
          </cell>
          <cell r="BA637">
            <v>2.5858999999999797</v>
          </cell>
          <cell r="BB637">
            <v>4.0756000000000032</v>
          </cell>
          <cell r="BC637">
            <v>7.4895000000000005</v>
          </cell>
          <cell r="BD637">
            <v>10.148400000000001</v>
          </cell>
          <cell r="BE637">
            <v>12.957199999999998</v>
          </cell>
          <cell r="BF637">
            <v>15.799099999999997</v>
          </cell>
          <cell r="BG637">
            <v>19.860942000000001</v>
          </cell>
          <cell r="BH637">
            <v>22.582860999999991</v>
          </cell>
          <cell r="BI637">
            <v>25.540414999999996</v>
          </cell>
          <cell r="BJ637">
            <v>28.525552000000001</v>
          </cell>
          <cell r="BK637">
            <v>32.419630000000005</v>
          </cell>
          <cell r="BL637">
            <v>34.867213999999997</v>
          </cell>
          <cell r="BM637">
            <v>38.641713390000007</v>
          </cell>
          <cell r="BN637">
            <v>4.0756000000000032</v>
          </cell>
          <cell r="BO637">
            <v>3.4138999999999973</v>
          </cell>
          <cell r="BP637">
            <v>2.6589</v>
          </cell>
          <cell r="BQ637">
            <v>2.808799999999998</v>
          </cell>
          <cell r="BR637">
            <v>2.8418999999999999</v>
          </cell>
          <cell r="BS637">
            <v>4.0618420000000039</v>
          </cell>
          <cell r="BT637">
            <v>2.7219189999999891</v>
          </cell>
          <cell r="BU637">
            <v>2.957554000000004</v>
          </cell>
          <cell r="BV637">
            <v>2.9851370000000075</v>
          </cell>
          <cell r="BW637">
            <v>3.8940780000000057</v>
          </cell>
          <cell r="BX637">
            <v>2.447583999999992</v>
          </cell>
          <cell r="BY637">
            <v>3.7744993900000097</v>
          </cell>
          <cell r="BZ637">
            <v>4.5277999999999992</v>
          </cell>
          <cell r="CA637">
            <v>7.3519000000000005</v>
          </cell>
          <cell r="CB637">
            <v>9.7221000000000011</v>
          </cell>
          <cell r="CC637">
            <v>12.215000000000003</v>
          </cell>
          <cell r="CD637">
            <v>15.253100000000003</v>
          </cell>
          <cell r="CE637">
            <v>18.658993999999993</v>
          </cell>
          <cell r="CF637">
            <v>21.382918000000004</v>
          </cell>
          <cell r="CG637">
            <v>22.609457000000006</v>
          </cell>
          <cell r="CH637">
            <v>25.105561999999992</v>
          </cell>
          <cell r="CI637">
            <v>28.296029000000004</v>
          </cell>
          <cell r="CJ637">
            <v>31.301286999999988</v>
          </cell>
          <cell r="CK637">
            <v>33.545539000000005</v>
          </cell>
          <cell r="CL637">
            <v>4.5277999999999992</v>
          </cell>
          <cell r="CM637">
            <v>2.8241000000000014</v>
          </cell>
          <cell r="CN637">
            <v>2.3702000000000005</v>
          </cell>
          <cell r="CO637">
            <v>2.4929000000000023</v>
          </cell>
          <cell r="CP637">
            <v>3.0381</v>
          </cell>
          <cell r="CQ637">
            <v>3.4058939999999893</v>
          </cell>
          <cell r="CR637">
            <v>2.7239240000000109</v>
          </cell>
          <cell r="CS637">
            <v>1.2265390000000025</v>
          </cell>
          <cell r="CT637">
            <v>2.4961049999999858</v>
          </cell>
          <cell r="CU637">
            <v>3.1904670000000124</v>
          </cell>
          <cell r="CV637">
            <v>3.0052579999999836</v>
          </cell>
          <cell r="CW637">
            <v>2.2442520000000172</v>
          </cell>
          <cell r="CX637">
            <v>0</v>
          </cell>
          <cell r="CY637">
            <v>0</v>
          </cell>
          <cell r="CZ637">
            <v>0</v>
          </cell>
          <cell r="DA637">
            <v>0</v>
          </cell>
          <cell r="DB637">
            <v>0</v>
          </cell>
          <cell r="DC637">
            <v>18.801799999999997</v>
          </cell>
          <cell r="DD637">
            <v>22.54709999999999</v>
          </cell>
          <cell r="DE637">
            <v>26.298070999999993</v>
          </cell>
          <cell r="DF637">
            <v>29.023197000000003</v>
          </cell>
          <cell r="DG637">
            <v>34.861513999999993</v>
          </cell>
          <cell r="DH637">
            <v>38.982102000000012</v>
          </cell>
          <cell r="DI637">
            <v>43.830274000000003</v>
          </cell>
          <cell r="DJ637">
            <v>0</v>
          </cell>
          <cell r="DK637">
            <v>0</v>
          </cell>
          <cell r="DL637">
            <v>0</v>
          </cell>
          <cell r="DM637">
            <v>0</v>
          </cell>
          <cell r="DN637">
            <v>0</v>
          </cell>
          <cell r="DO637">
            <v>18.801799999999997</v>
          </cell>
          <cell r="DP637">
            <v>3.7452999999999932</v>
          </cell>
          <cell r="DQ637">
            <v>3.7509710000000052</v>
          </cell>
          <cell r="DR637">
            <v>2.725126000000011</v>
          </cell>
          <cell r="DS637">
            <v>5.8383169999999858</v>
          </cell>
          <cell r="DT637">
            <v>4.1205880000000246</v>
          </cell>
          <cell r="DU637">
            <v>4.8481719999999884</v>
          </cell>
        </row>
        <row r="638">
          <cell r="A638" t="str">
            <v>CE-OP-TR-180</v>
          </cell>
          <cell r="B638" t="str">
            <v>CE</v>
          </cell>
          <cell r="C638" t="str">
            <v>OP-TR</v>
          </cell>
          <cell r="D638">
            <v>180</v>
          </cell>
          <cell r="E638" t="str">
            <v>MD %</v>
          </cell>
          <cell r="F638">
            <v>0.26870996682399745</v>
          </cell>
          <cell r="G638">
            <v>0.26148823450299158</v>
          </cell>
          <cell r="H638">
            <v>0.27059575619574161</v>
          </cell>
          <cell r="I638">
            <v>0.29594115986256708</v>
          </cell>
          <cell r="J638" t="e">
            <v>#DIV/0!</v>
          </cell>
          <cell r="K638" t="e">
            <v>#DIV/0!</v>
          </cell>
          <cell r="L638" t="e">
            <v>#DIV/0!</v>
          </cell>
          <cell r="M638" t="e">
            <v>#DIV/0!</v>
          </cell>
          <cell r="N638" t="e">
            <v>#DIV/0!</v>
          </cell>
          <cell r="O638" t="e">
            <v>#DIV/0!</v>
          </cell>
          <cell r="P638" t="e">
            <v>#DIV/0!</v>
          </cell>
          <cell r="Q638" t="e">
            <v>#DIV/0!</v>
          </cell>
          <cell r="R638">
            <v>0.26870996682399745</v>
          </cell>
          <cell r="S638">
            <v>0.25681352956000203</v>
          </cell>
          <cell r="T638">
            <v>0.29238210183949237</v>
          </cell>
          <cell r="U638">
            <v>0.36290069687044274</v>
          </cell>
          <cell r="V638">
            <v>0.29594115986256708</v>
          </cell>
          <cell r="W638" t="e">
            <v>#DIV/0!</v>
          </cell>
          <cell r="X638" t="e">
            <v>#DIV/0!</v>
          </cell>
          <cell r="Y638" t="e">
            <v>#DIV/0!</v>
          </cell>
          <cell r="Z638" t="e">
            <v>#DIV/0!</v>
          </cell>
          <cell r="AA638" t="e">
            <v>#DIV/0!</v>
          </cell>
          <cell r="AB638" t="e">
            <v>#DIV/0!</v>
          </cell>
          <cell r="AC638" t="e">
            <v>#DIV/0!</v>
          </cell>
          <cell r="AD638">
            <v>0.25634908419270441</v>
          </cell>
          <cell r="AE638">
            <v>0.26068832601520037</v>
          </cell>
          <cell r="AF638">
            <v>0.26246208277185334</v>
          </cell>
          <cell r="AG638">
            <v>0.26172577087661575</v>
          </cell>
          <cell r="AH638">
            <v>0.26141022115474799</v>
          </cell>
          <cell r="AI638">
            <v>0.26028787306982798</v>
          </cell>
          <cell r="AJ638">
            <v>0.25993461080635244</v>
          </cell>
          <cell r="AK638">
            <v>0.25676026830817261</v>
          </cell>
          <cell r="AL638">
            <v>0.25570292177475795</v>
          </cell>
          <cell r="AM638">
            <v>0.25579310118591503</v>
          </cell>
          <cell r="AN638">
            <v>0.2551091143279608</v>
          </cell>
          <cell r="AO638">
            <v>0.25498285068444032</v>
          </cell>
          <cell r="AP638">
            <v>0.25634908419270441</v>
          </cell>
          <cell r="AQ638">
            <v>0.26428577125220337</v>
          </cell>
          <cell r="AR638">
            <v>0.26555991318585059</v>
          </cell>
          <cell r="AS638">
            <v>0.25981492674783424</v>
          </cell>
          <cell r="AT638">
            <v>0.26019261513272224</v>
          </cell>
          <cell r="AU638">
            <v>0.25480279972344549</v>
          </cell>
          <cell r="AV638">
            <v>0.25765696784073477</v>
          </cell>
          <cell r="AW638">
            <v>0.20339178366335586</v>
          </cell>
          <cell r="AX638">
            <v>0.24831896389443234</v>
          </cell>
          <cell r="AY638">
            <v>0.25653644314868823</v>
          </cell>
          <cell r="AZ638">
            <v>0.24787017172157733</v>
          </cell>
          <cell r="BA638">
            <v>0.25337304892268037</v>
          </cell>
          <cell r="BB638">
            <v>0.24633275108642455</v>
          </cell>
          <cell r="BC638">
            <v>0.25293819655521788</v>
          </cell>
          <cell r="BD638">
            <v>0.24518373559469453</v>
          </cell>
          <cell r="BE638">
            <v>0.24585224426600277</v>
          </cell>
          <cell r="BF638">
            <v>0.24423465176029011</v>
          </cell>
          <cell r="BG638">
            <v>0.25237146127759624</v>
          </cell>
          <cell r="BH638">
            <v>0.24966051632164418</v>
          </cell>
          <cell r="BI638">
            <v>0.2573123241603853</v>
          </cell>
          <cell r="BJ638">
            <v>0.25622622161133524</v>
          </cell>
          <cell r="BK638">
            <v>0.25991091223325641</v>
          </cell>
          <cell r="BL638">
            <v>0.2514810075484662</v>
          </cell>
          <cell r="BM638">
            <v>0.25138549189288867</v>
          </cell>
          <cell r="BN638">
            <v>0.24633275108642455</v>
          </cell>
          <cell r="BO638">
            <v>0.26130318640020189</v>
          </cell>
          <cell r="BP638">
            <v>0.22569391392920807</v>
          </cell>
          <cell r="BQ638">
            <v>0.24829829741341181</v>
          </cell>
          <cell r="BR638">
            <v>0.23712140175219037</v>
          </cell>
          <cell r="BS638">
            <v>0.28994397767501578</v>
          </cell>
          <cell r="BT638">
            <v>0.23151442240833633</v>
          </cell>
          <cell r="BU638">
            <v>0.33592741419781125</v>
          </cell>
          <cell r="BV638">
            <v>0.247295428757043</v>
          </cell>
          <cell r="BW638">
            <v>0.29051468412644382</v>
          </cell>
          <cell r="BX638">
            <v>0.17590952343990271</v>
          </cell>
          <cell r="BY638">
            <v>0.25050657787506098</v>
          </cell>
          <cell r="BZ638">
            <v>0.28356881607294948</v>
          </cell>
          <cell r="CA638">
            <v>0.29475275231932518</v>
          </cell>
          <cell r="CB638">
            <v>0.28291608344803704</v>
          </cell>
          <cell r="CC638">
            <v>0.27861220784493523</v>
          </cell>
          <cell r="CD638">
            <v>0.27066579124818119</v>
          </cell>
          <cell r="CE638">
            <v>0.2689751165430676</v>
          </cell>
          <cell r="CF638">
            <v>0.26366044842965947</v>
          </cell>
          <cell r="CG638">
            <v>0.25705442030755504</v>
          </cell>
          <cell r="CH638">
            <v>0.25188775386479012</v>
          </cell>
          <cell r="CI638">
            <v>0.24906494017496375</v>
          </cell>
          <cell r="CJ638">
            <v>0.24637786108400425</v>
          </cell>
          <cell r="CK638">
            <v>0.24133110617329728</v>
          </cell>
          <cell r="CL638">
            <v>0.28356881607294948</v>
          </cell>
          <cell r="CM638">
            <v>0.31464892929563049</v>
          </cell>
          <cell r="CN638">
            <v>0.25157886915818412</v>
          </cell>
          <cell r="CO638">
            <v>0.26300852464551</v>
          </cell>
          <cell r="CP638">
            <v>0.24282071980626138</v>
          </cell>
          <cell r="CQ638">
            <v>0.26165557848079318</v>
          </cell>
          <cell r="CR638">
            <v>0.232228404542938</v>
          </cell>
          <cell r="CS638">
            <v>0.17890778555961823</v>
          </cell>
          <cell r="CT638">
            <v>0.21309233399281496</v>
          </cell>
          <cell r="CU638">
            <v>0.22888122874729264</v>
          </cell>
          <cell r="CV638">
            <v>0.2236584584237121</v>
          </cell>
          <cell r="CW638">
            <v>0.18770493421195814</v>
          </cell>
          <cell r="CX638" t="e">
            <v>#DIV/0!</v>
          </cell>
          <cell r="CY638" t="e">
            <v>#DIV/0!</v>
          </cell>
          <cell r="CZ638" t="e">
            <v>#DIV/0!</v>
          </cell>
          <cell r="DA638" t="e">
            <v>#DIV/0!</v>
          </cell>
          <cell r="DB638" t="e">
            <v>#DIV/0!</v>
          </cell>
          <cell r="DC638">
            <v>0.28997268657107733</v>
          </cell>
          <cell r="DD638">
            <v>0.28611219324637605</v>
          </cell>
          <cell r="DE638">
            <v>0.29815407097798236</v>
          </cell>
          <cell r="DF638">
            <v>0.28708576551627296</v>
          </cell>
          <cell r="DG638">
            <v>0.29765780038713807</v>
          </cell>
          <cell r="DH638">
            <v>0.29818433431634522</v>
          </cell>
          <cell r="DI638">
            <v>0.3038396973129453</v>
          </cell>
          <cell r="DJ638" t="e">
            <v>#DIV/0!</v>
          </cell>
          <cell r="DK638" t="e">
            <v>#DIV/0!</v>
          </cell>
          <cell r="DL638" t="e">
            <v>#DIV/0!</v>
          </cell>
          <cell r="DM638" t="e">
            <v>#DIV/0!</v>
          </cell>
          <cell r="DN638" t="e">
            <v>#DIV/0!</v>
          </cell>
          <cell r="DO638">
            <v>0.28997268657107733</v>
          </cell>
          <cell r="DP638">
            <v>0.26818806748202634</v>
          </cell>
          <cell r="DQ638">
            <v>0.39913041886778938</v>
          </cell>
          <cell r="DR638">
            <v>0.21136554209109501</v>
          </cell>
          <cell r="DS638">
            <v>0.36435906803533691</v>
          </cell>
          <cell r="DT638">
            <v>0.30271466183920503</v>
          </cell>
          <cell r="DU638">
            <v>0.35851188534179057</v>
          </cell>
        </row>
        <row r="639">
          <cell r="A639" t="str">
            <v>CE-OP-TR-190</v>
          </cell>
          <cell r="B639" t="str">
            <v>CE</v>
          </cell>
          <cell r="C639" t="str">
            <v>OP-TR</v>
          </cell>
          <cell r="D639">
            <v>190</v>
          </cell>
          <cell r="E639" t="str">
            <v>Costi Indiretti</v>
          </cell>
          <cell r="F639">
            <v>-0.37401000000000001</v>
          </cell>
          <cell r="G639">
            <v>-0.71375135999999983</v>
          </cell>
          <cell r="H639">
            <v>-1.1283948000000001</v>
          </cell>
          <cell r="I639">
            <v>-1.5514727899999996</v>
          </cell>
          <cell r="R639">
            <v>-0.37401000000000001</v>
          </cell>
          <cell r="S639">
            <v>-0.33974135999999983</v>
          </cell>
          <cell r="T639">
            <v>-0.41464344000000031</v>
          </cell>
          <cell r="U639">
            <v>-0.42307798999999946</v>
          </cell>
          <cell r="V639">
            <v>1.5514727899999996</v>
          </cell>
          <cell r="W639">
            <v>0</v>
          </cell>
          <cell r="X639">
            <v>0</v>
          </cell>
          <cell r="Y639">
            <v>0</v>
          </cell>
          <cell r="Z639">
            <v>0</v>
          </cell>
          <cell r="AA639">
            <v>0</v>
          </cell>
          <cell r="AB639">
            <v>0</v>
          </cell>
          <cell r="AC639">
            <v>0</v>
          </cell>
          <cell r="AD639">
            <v>-0.4289</v>
          </cell>
          <cell r="AE639">
            <v>-0.77889999999999993</v>
          </cell>
          <cell r="AF639">
            <v>-1.1625999999999999</v>
          </cell>
          <cell r="AG639">
            <v>-1.5468</v>
          </cell>
          <cell r="AH639">
            <v>-1.8882999999999999</v>
          </cell>
          <cell r="AI639">
            <v>-2.2678000000000003</v>
          </cell>
          <cell r="AJ639">
            <v>-2.6509</v>
          </cell>
          <cell r="AK639">
            <v>-2.8933</v>
          </cell>
          <cell r="AL639">
            <v>-3.2728000000000002</v>
          </cell>
          <cell r="AM639">
            <v>-3.6798000000000002</v>
          </cell>
          <cell r="AN639">
            <v>-4.0368000000000004</v>
          </cell>
          <cell r="AO639">
            <v>-4.4113999999999995</v>
          </cell>
          <cell r="AP639">
            <v>-0.4289</v>
          </cell>
          <cell r="AQ639">
            <v>-0.34999999999999992</v>
          </cell>
          <cell r="AR639">
            <v>-0.38369999999999993</v>
          </cell>
          <cell r="AS639">
            <v>-0.3842000000000001</v>
          </cell>
          <cell r="AT639">
            <v>-0.34149999999999991</v>
          </cell>
          <cell r="AU639">
            <v>-0.37950000000000039</v>
          </cell>
          <cell r="AV639">
            <v>-0.38309999999999977</v>
          </cell>
          <cell r="AW639">
            <v>-0.24239999999999995</v>
          </cell>
          <cell r="AX639">
            <v>-0.37950000000000017</v>
          </cell>
          <cell r="AY639">
            <v>-0.40700000000000003</v>
          </cell>
          <cell r="AZ639">
            <v>-0.35700000000000021</v>
          </cell>
          <cell r="BA639">
            <v>-0.37459999999999916</v>
          </cell>
          <cell r="BB639">
            <v>-0.33410000000000001</v>
          </cell>
          <cell r="BC639">
            <v>-0.63980000000000004</v>
          </cell>
          <cell r="BD639">
            <v>-0.95630000000000004</v>
          </cell>
          <cell r="BE639">
            <v>-1.2231000000000001</v>
          </cell>
          <cell r="BF639">
            <v>-1.6197999999999999</v>
          </cell>
          <cell r="BG639">
            <v>-1.9906839999999999</v>
          </cell>
          <cell r="BH639">
            <v>-2.3134399999999999</v>
          </cell>
          <cell r="BI639">
            <v>-2.548454</v>
          </cell>
          <cell r="BJ639">
            <v>-2.8982649999999999</v>
          </cell>
          <cell r="BK639">
            <v>-3.3155399999999999</v>
          </cell>
          <cell r="BL639">
            <v>-3.687859</v>
          </cell>
          <cell r="BM639">
            <v>-4.0683332099999996</v>
          </cell>
          <cell r="BN639">
            <v>-0.33410000000000001</v>
          </cell>
          <cell r="BO639">
            <v>-0.30570000000000003</v>
          </cell>
          <cell r="BP639">
            <v>-0.3165</v>
          </cell>
          <cell r="BQ639">
            <v>-0.26680000000000004</v>
          </cell>
          <cell r="BR639">
            <v>-0.39669999999999983</v>
          </cell>
          <cell r="BS639">
            <v>-0.37088399999999999</v>
          </cell>
          <cell r="BT639">
            <v>-0.32275600000000004</v>
          </cell>
          <cell r="BU639">
            <v>-0.23501400000000006</v>
          </cell>
          <cell r="BV639">
            <v>-0.34981099999999987</v>
          </cell>
          <cell r="BW639">
            <v>-0.41727500000000006</v>
          </cell>
          <cell r="BX639">
            <v>-0.37231900000000007</v>
          </cell>
          <cell r="BY639">
            <v>-0.38047420999999959</v>
          </cell>
          <cell r="BZ639">
            <v>-0.37490000000000001</v>
          </cell>
          <cell r="CA639">
            <v>-0.71899999999999997</v>
          </cell>
          <cell r="CB639">
            <v>-1.1202000000000001</v>
          </cell>
          <cell r="CC639">
            <v>-1.4610000000000001</v>
          </cell>
          <cell r="CD639">
            <v>-1.8122</v>
          </cell>
          <cell r="CE639">
            <v>-2.158995</v>
          </cell>
          <cell r="CF639">
            <v>-2.5258099999999999</v>
          </cell>
          <cell r="CG639">
            <v>-2.7892809999999999</v>
          </cell>
          <cell r="CH639">
            <v>-3.1618040000000001</v>
          </cell>
          <cell r="CI639">
            <v>-3.52773</v>
          </cell>
          <cell r="CJ639">
            <v>-3.8755730000000002</v>
          </cell>
          <cell r="CK639">
            <v>-4.214556</v>
          </cell>
          <cell r="CL639">
            <v>-0.37490000000000001</v>
          </cell>
          <cell r="CM639">
            <v>-0.34409999999999996</v>
          </cell>
          <cell r="CN639">
            <v>-0.40120000000000011</v>
          </cell>
          <cell r="CO639">
            <v>-0.34079999999999999</v>
          </cell>
          <cell r="CP639">
            <v>-0.35119999999999996</v>
          </cell>
          <cell r="CQ639">
            <v>-0.34679499999999996</v>
          </cell>
          <cell r="CR639">
            <v>-0.36681499999999989</v>
          </cell>
          <cell r="CS639">
            <v>-0.26347100000000001</v>
          </cell>
          <cell r="CT639">
            <v>-0.37252300000000016</v>
          </cell>
          <cell r="CU639">
            <v>-0.36592599999999997</v>
          </cell>
          <cell r="CV639">
            <v>-0.34784300000000012</v>
          </cell>
          <cell r="CW639">
            <v>-0.33898299999999981</v>
          </cell>
          <cell r="DC639">
            <v>-3.274</v>
          </cell>
          <cell r="DD639">
            <v>-3.8824000000000001</v>
          </cell>
          <cell r="DE639">
            <v>-4.2979349999999998</v>
          </cell>
          <cell r="DF639">
            <v>-4.8523310000000004</v>
          </cell>
          <cell r="DG639">
            <v>-5.3875029999999997</v>
          </cell>
          <cell r="DH639">
            <v>-6.0349599999999999</v>
          </cell>
          <cell r="DI639">
            <v>-6.6627000000000001</v>
          </cell>
          <cell r="DJ639">
            <v>0</v>
          </cell>
          <cell r="DK639">
            <v>0</v>
          </cell>
          <cell r="DL639">
            <v>0</v>
          </cell>
          <cell r="DM639">
            <v>0</v>
          </cell>
          <cell r="DN639">
            <v>0</v>
          </cell>
          <cell r="DO639">
            <v>-3.274</v>
          </cell>
          <cell r="DP639">
            <v>-0.60840000000000005</v>
          </cell>
          <cell r="DQ639">
            <v>-0.41553499999999977</v>
          </cell>
          <cell r="DR639">
            <v>-0.55439600000000056</v>
          </cell>
          <cell r="DS639">
            <v>-0.53517199999999931</v>
          </cell>
          <cell r="DT639">
            <v>-0.64745700000000017</v>
          </cell>
          <cell r="DU639">
            <v>-0.62774000000000019</v>
          </cell>
        </row>
        <row r="640">
          <cell r="A640" t="str">
            <v>CE-OP-TR-200</v>
          </cell>
          <cell r="B640" t="str">
            <v>CE</v>
          </cell>
          <cell r="C640" t="str">
            <v>OP-TR</v>
          </cell>
          <cell r="D640">
            <v>200</v>
          </cell>
          <cell r="E640" t="str">
            <v>Risultato di Competenza</v>
          </cell>
          <cell r="F640">
            <v>2.5270789999999992</v>
          </cell>
          <cell r="G640">
            <v>6.4706757699999891</v>
          </cell>
          <cell r="H640">
            <v>9.4142326600000015</v>
          </cell>
          <cell r="I640">
            <v>14.342986419999979</v>
          </cell>
          <cell r="J640">
            <v>0</v>
          </cell>
          <cell r="K640">
            <v>0</v>
          </cell>
          <cell r="L640">
            <v>0</v>
          </cell>
          <cell r="M640">
            <v>0</v>
          </cell>
          <cell r="N640">
            <v>0</v>
          </cell>
          <cell r="O640">
            <v>0</v>
          </cell>
          <cell r="P640">
            <v>0</v>
          </cell>
          <cell r="Q640">
            <v>0</v>
          </cell>
          <cell r="R640">
            <v>2.5270789999999992</v>
          </cell>
          <cell r="S640">
            <v>3.9435967699999877</v>
          </cell>
          <cell r="T640">
            <v>2.9435568900000129</v>
          </cell>
          <cell r="U640">
            <v>4.928753759999978</v>
          </cell>
          <cell r="V640">
            <v>-14.342986419999979</v>
          </cell>
          <cell r="W640">
            <v>0</v>
          </cell>
          <cell r="X640">
            <v>0</v>
          </cell>
          <cell r="Y640">
            <v>0</v>
          </cell>
          <cell r="Z640">
            <v>0</v>
          </cell>
          <cell r="AA640">
            <v>0</v>
          </cell>
          <cell r="AB640">
            <v>0</v>
          </cell>
          <cell r="AC640">
            <v>0</v>
          </cell>
          <cell r="AD640">
            <v>2.2359000000000013</v>
          </cell>
          <cell r="AE640">
            <v>5.1997000000000035</v>
          </cell>
          <cell r="AF640">
            <v>8.3032000000000021</v>
          </cell>
          <cell r="AG640">
            <v>11.529700000000004</v>
          </cell>
          <cell r="AH640">
            <v>14.557200000000003</v>
          </cell>
          <cell r="AI640">
            <v>17.457699999999999</v>
          </cell>
          <cell r="AJ640">
            <v>20.103099999999994</v>
          </cell>
          <cell r="AK640">
            <v>20.919699999999992</v>
          </cell>
          <cell r="AL640">
            <v>23.838000000000001</v>
          </cell>
          <cell r="AM640">
            <v>26.730700000000002</v>
          </cell>
          <cell r="AN640">
            <v>29.15809999999999</v>
          </cell>
          <cell r="AO640">
            <v>31.36939999999997</v>
          </cell>
          <cell r="AP640">
            <v>2.2359000000000013</v>
          </cell>
          <cell r="AQ640">
            <v>2.9638000000000022</v>
          </cell>
          <cell r="AR640">
            <v>3.1034999999999977</v>
          </cell>
          <cell r="AS640">
            <v>3.2265000000000015</v>
          </cell>
          <cell r="AT640">
            <v>3.0274999999999999</v>
          </cell>
          <cell r="AU640">
            <v>2.9004999999999974</v>
          </cell>
          <cell r="AV640">
            <v>2.6453999999999942</v>
          </cell>
          <cell r="AW640">
            <v>0.81659999999999755</v>
          </cell>
          <cell r="AX640">
            <v>2.9183000000000092</v>
          </cell>
          <cell r="AY640">
            <v>2.8927000000000014</v>
          </cell>
          <cell r="AZ640">
            <v>2.4273999999999907</v>
          </cell>
          <cell r="BA640">
            <v>2.2112999999999805</v>
          </cell>
          <cell r="BB640">
            <v>3.7415000000000034</v>
          </cell>
          <cell r="BC640">
            <v>6.8497000000000003</v>
          </cell>
          <cell r="BD640">
            <v>9.1920999999999999</v>
          </cell>
          <cell r="BE640">
            <v>11.734099999999998</v>
          </cell>
          <cell r="BF640">
            <v>14.179299999999998</v>
          </cell>
          <cell r="BG640">
            <v>17.870258</v>
          </cell>
          <cell r="BH640">
            <v>20.269420999999991</v>
          </cell>
          <cell r="BI640">
            <v>22.991960999999996</v>
          </cell>
          <cell r="BJ640">
            <v>25.627287000000003</v>
          </cell>
          <cell r="BK640">
            <v>29.104090000000006</v>
          </cell>
          <cell r="BL640">
            <v>31.179354999999997</v>
          </cell>
          <cell r="BM640">
            <v>34.573380180000008</v>
          </cell>
          <cell r="BN640">
            <v>3.7415000000000034</v>
          </cell>
          <cell r="BO640">
            <v>3.1081999999999974</v>
          </cell>
          <cell r="BP640">
            <v>2.3424</v>
          </cell>
          <cell r="BQ640">
            <v>2.541999999999998</v>
          </cell>
          <cell r="BR640">
            <v>2.4451999999999998</v>
          </cell>
          <cell r="BS640">
            <v>3.6909580000000037</v>
          </cell>
          <cell r="BT640">
            <v>2.3991629999999891</v>
          </cell>
          <cell r="BU640">
            <v>2.722540000000004</v>
          </cell>
          <cell r="BV640">
            <v>2.6353260000000076</v>
          </cell>
          <cell r="BW640">
            <v>3.4768030000000056</v>
          </cell>
          <cell r="BX640">
            <v>2.0752649999999919</v>
          </cell>
          <cell r="BY640">
            <v>3.3940251800000101</v>
          </cell>
          <cell r="BZ640">
            <v>4.1528999999999989</v>
          </cell>
          <cell r="CA640">
            <v>6.6329000000000002</v>
          </cell>
          <cell r="CB640">
            <v>8.6019000000000005</v>
          </cell>
          <cell r="CC640">
            <v>10.754000000000003</v>
          </cell>
          <cell r="CD640">
            <v>13.440900000000003</v>
          </cell>
          <cell r="CE640">
            <v>16.499998999999992</v>
          </cell>
          <cell r="CF640">
            <v>18.857108000000004</v>
          </cell>
          <cell r="CG640">
            <v>19.820176000000007</v>
          </cell>
          <cell r="CH640">
            <v>21.943757999999992</v>
          </cell>
          <cell r="CI640">
            <v>24.768299000000006</v>
          </cell>
          <cell r="CJ640">
            <v>27.425713999999989</v>
          </cell>
          <cell r="CK640">
            <v>29.330983000000003</v>
          </cell>
          <cell r="CL640">
            <v>4.1528999999999989</v>
          </cell>
          <cell r="CM640">
            <v>2.4800000000000013</v>
          </cell>
          <cell r="CN640">
            <v>1.9690000000000003</v>
          </cell>
          <cell r="CO640">
            <v>2.1521000000000026</v>
          </cell>
          <cell r="CP640">
            <v>2.6869000000000001</v>
          </cell>
          <cell r="CQ640">
            <v>3.0590989999999891</v>
          </cell>
          <cell r="CR640">
            <v>2.357109000000011</v>
          </cell>
          <cell r="CS640">
            <v>0.96306800000000248</v>
          </cell>
          <cell r="CT640">
            <v>2.1235819999999856</v>
          </cell>
          <cell r="CU640">
            <v>2.8245410000000124</v>
          </cell>
          <cell r="CV640">
            <v>2.6574149999999834</v>
          </cell>
          <cell r="CW640">
            <v>1.9052690000000174</v>
          </cell>
          <cell r="CX640">
            <v>0</v>
          </cell>
          <cell r="CY640">
            <v>0</v>
          </cell>
          <cell r="CZ640">
            <v>0</v>
          </cell>
          <cell r="DA640">
            <v>0</v>
          </cell>
          <cell r="DB640">
            <v>0</v>
          </cell>
          <cell r="DC640">
            <v>15.527799999999996</v>
          </cell>
          <cell r="DD640">
            <v>18.664699999999989</v>
          </cell>
          <cell r="DE640">
            <v>22.000135999999994</v>
          </cell>
          <cell r="DF640">
            <v>24.170866000000004</v>
          </cell>
          <cell r="DG640">
            <v>29.474010999999994</v>
          </cell>
          <cell r="DH640">
            <v>32.947142000000014</v>
          </cell>
          <cell r="DI640">
            <v>37.167574000000002</v>
          </cell>
          <cell r="DJ640">
            <v>0</v>
          </cell>
          <cell r="DK640">
            <v>0</v>
          </cell>
          <cell r="DL640">
            <v>0</v>
          </cell>
          <cell r="DM640">
            <v>0</v>
          </cell>
          <cell r="DN640">
            <v>0</v>
          </cell>
          <cell r="DO640">
            <v>15.527799999999996</v>
          </cell>
          <cell r="DP640">
            <v>3.1368999999999931</v>
          </cell>
          <cell r="DQ640">
            <v>3.3354360000000054</v>
          </cell>
          <cell r="DR640">
            <v>2.1707300000000105</v>
          </cell>
          <cell r="DS640">
            <v>5.3031449999999865</v>
          </cell>
          <cell r="DT640">
            <v>3.4731310000000244</v>
          </cell>
          <cell r="DU640">
            <v>4.2204319999999882</v>
          </cell>
        </row>
        <row r="641">
          <cell r="A641" t="str">
            <v>CE-OP-TR-210</v>
          </cell>
          <cell r="B641" t="str">
            <v>CE</v>
          </cell>
          <cell r="C641" t="str">
            <v>OP-TR</v>
          </cell>
          <cell r="D641">
            <v>210</v>
          </cell>
          <cell r="E641" t="str">
            <v>RC %</v>
          </cell>
          <cell r="F641">
            <v>0.23406772913606599</v>
          </cell>
          <cell r="G641">
            <v>0.23551016003395464</v>
          </cell>
          <cell r="H641">
            <v>0.24163344624484603</v>
          </cell>
          <cell r="I641">
            <v>0.26705407091531036</v>
          </cell>
          <cell r="J641" t="e">
            <v>#DIV/0!</v>
          </cell>
          <cell r="K641" t="e">
            <v>#DIV/0!</v>
          </cell>
          <cell r="L641" t="e">
            <v>#DIV/0!</v>
          </cell>
          <cell r="M641" t="e">
            <v>#DIV/0!</v>
          </cell>
          <cell r="N641" t="e">
            <v>#DIV/0!</v>
          </cell>
          <cell r="O641" t="e">
            <v>#DIV/0!</v>
          </cell>
          <cell r="P641" t="e">
            <v>#DIV/0!</v>
          </cell>
          <cell r="Q641" t="e">
            <v>#DIV/0!</v>
          </cell>
          <cell r="R641">
            <v>0.23406772913606599</v>
          </cell>
          <cell r="S641">
            <v>0.2364438610558918</v>
          </cell>
          <cell r="T641">
            <v>0.25628112256850377</v>
          </cell>
          <cell r="U641">
            <v>0.33421233285347851</v>
          </cell>
          <cell r="V641">
            <v>0.26705407091531036</v>
          </cell>
          <cell r="W641" t="e">
            <v>#DIV/0!</v>
          </cell>
          <cell r="X641" t="e">
            <v>#DIV/0!</v>
          </cell>
          <cell r="Y641" t="e">
            <v>#DIV/0!</v>
          </cell>
          <cell r="Z641" t="e">
            <v>#DIV/0!</v>
          </cell>
          <cell r="AA641" t="e">
            <v>#DIV/0!</v>
          </cell>
          <cell r="AB641" t="e">
            <v>#DIV/0!</v>
          </cell>
          <cell r="AC641" t="e">
            <v>#DIV/0!</v>
          </cell>
          <cell r="AD641">
            <v>0.21508965676466071</v>
          </cell>
          <cell r="AE641">
            <v>0.22672550242217868</v>
          </cell>
          <cell r="AF641">
            <v>0.23022620018078271</v>
          </cell>
          <cell r="AG641">
            <v>0.23076661342684335</v>
          </cell>
          <cell r="AH641">
            <v>0.2313946594140584</v>
          </cell>
          <cell r="AI641">
            <v>0.23036311382176042</v>
          </cell>
          <cell r="AJ641">
            <v>0.22965155464978393</v>
          </cell>
          <cell r="AK641">
            <v>0.22556367467041019</v>
          </cell>
          <cell r="AL641">
            <v>0.22483461385376602</v>
          </cell>
          <cell r="AM641">
            <v>0.22484104667369295</v>
          </cell>
          <cell r="AN641">
            <v>0.22408553923904317</v>
          </cell>
          <cell r="AO641">
            <v>0.22354612072006441</v>
          </cell>
          <cell r="AP641">
            <v>0.21508965676466071</v>
          </cell>
          <cell r="AQ641">
            <v>0.23637219169451396</v>
          </cell>
          <cell r="AR641">
            <v>0.23634009823706334</v>
          </cell>
          <cell r="AS641">
            <v>0.2321690700284951</v>
          </cell>
          <cell r="AT641">
            <v>0.23381808914049171</v>
          </cell>
          <cell r="AU641">
            <v>0.22532180506032123</v>
          </cell>
          <cell r="AV641">
            <v>0.22506380806533915</v>
          </cell>
          <cell r="AW641">
            <v>0.15683638388998705</v>
          </cell>
          <cell r="AX641">
            <v>0.21974323255901573</v>
          </cell>
          <cell r="AY641">
            <v>0.22489407191448024</v>
          </cell>
          <cell r="AZ641">
            <v>0.21608966198712701</v>
          </cell>
          <cell r="BA641">
            <v>0.21666878962168781</v>
          </cell>
          <cell r="BB641">
            <v>0.22613946123021336</v>
          </cell>
          <cell r="BC641">
            <v>0.23133063154339753</v>
          </cell>
          <cell r="BD641">
            <v>0.22207967915730473</v>
          </cell>
          <cell r="BE641">
            <v>0.22264492478635067</v>
          </cell>
          <cell r="BF641">
            <v>0.21919453625236132</v>
          </cell>
          <cell r="BG641">
            <v>0.22707599291451805</v>
          </cell>
          <cell r="BH641">
            <v>0.22408472125833734</v>
          </cell>
          <cell r="BI641">
            <v>0.23163738419735688</v>
          </cell>
          <cell r="BJ641">
            <v>0.23019301846145837</v>
          </cell>
          <cell r="BK641">
            <v>0.23332994798579737</v>
          </cell>
          <cell r="BL641">
            <v>0.22488219477791679</v>
          </cell>
          <cell r="BM641">
            <v>0.22491875800720409</v>
          </cell>
          <cell r="BN641">
            <v>0.22613946123021336</v>
          </cell>
          <cell r="BO641">
            <v>0.23790461465453222</v>
          </cell>
          <cell r="BP641">
            <v>0.19882862235803414</v>
          </cell>
          <cell r="BQ641">
            <v>0.22471314156397493</v>
          </cell>
          <cell r="BR641">
            <v>0.20402169378389665</v>
          </cell>
          <cell r="BS641">
            <v>0.26346939244594469</v>
          </cell>
          <cell r="BT641">
            <v>0.20406222088476958</v>
          </cell>
          <cell r="BU641">
            <v>0.30923385414099258</v>
          </cell>
          <cell r="BV641">
            <v>0.21831630276418915</v>
          </cell>
          <cell r="BW641">
            <v>0.25938420476294322</v>
          </cell>
          <cell r="BX641">
            <v>0.14915070418891016</v>
          </cell>
          <cell r="BY641">
            <v>0.22525520478719382</v>
          </cell>
          <cell r="BZ641">
            <v>0.26008943333834356</v>
          </cell>
          <cell r="CA641">
            <v>0.26592656739874754</v>
          </cell>
          <cell r="CB641">
            <v>0.25031792084134807</v>
          </cell>
          <cell r="CC641">
            <v>0.24528822621075999</v>
          </cell>
          <cell r="CD641">
            <v>0.23850835788054092</v>
          </cell>
          <cell r="CE641">
            <v>0.2378525419958599</v>
          </cell>
          <cell r="CF641">
            <v>0.23251613981620842</v>
          </cell>
          <cell r="CG641">
            <v>0.22534215890605933</v>
          </cell>
          <cell r="CH641">
            <v>0.22016491461025722</v>
          </cell>
          <cell r="CI641">
            <v>0.21801345017955046</v>
          </cell>
          <cell r="CJ641">
            <v>0.21587255354777041</v>
          </cell>
          <cell r="CK641">
            <v>0.21101102511842715</v>
          </cell>
          <cell r="CL641">
            <v>0.26008943333834356</v>
          </cell>
          <cell r="CM641">
            <v>0.27631080508946693</v>
          </cell>
          <cell r="CN641">
            <v>0.20899451243458969</v>
          </cell>
          <cell r="CO641">
            <v>0.22705308912896718</v>
          </cell>
          <cell r="CP641">
            <v>0.21475099307048606</v>
          </cell>
          <cell r="CQ641">
            <v>0.23501327947229586</v>
          </cell>
          <cell r="CR641">
            <v>0.20095555617697133</v>
          </cell>
          <cell r="CS641">
            <v>0.14047687291095554</v>
          </cell>
          <cell r="CT641">
            <v>0.18129006784775861</v>
          </cell>
          <cell r="CU641">
            <v>0.20263002711738032</v>
          </cell>
          <cell r="CV641">
            <v>0.19777115385502622</v>
          </cell>
          <cell r="CW641">
            <v>0.15935304604878767</v>
          </cell>
          <cell r="CX641" t="e">
            <v>#DIV/0!</v>
          </cell>
          <cell r="CY641" t="e">
            <v>#DIV/0!</v>
          </cell>
          <cell r="CZ641" t="e">
            <v>#DIV/0!</v>
          </cell>
          <cell r="DA641" t="e">
            <v>#DIV/0!</v>
          </cell>
          <cell r="DB641" t="e">
            <v>#DIV/0!</v>
          </cell>
          <cell r="DC641">
            <v>0.23947908617996011</v>
          </cell>
          <cell r="DD641">
            <v>0.23684634623901232</v>
          </cell>
          <cell r="DE641">
            <v>0.24942628341330678</v>
          </cell>
          <cell r="DF641">
            <v>0.23908846323171273</v>
          </cell>
          <cell r="DG641">
            <v>0.25165772441341222</v>
          </cell>
          <cell r="DH641">
            <v>0.25202134058589504</v>
          </cell>
          <cell r="DI641">
            <v>0.25765260865164785</v>
          </cell>
          <cell r="DJ641" t="e">
            <v>#DIV/0!</v>
          </cell>
          <cell r="DK641" t="e">
            <v>#DIV/0!</v>
          </cell>
          <cell r="DL641" t="e">
            <v>#DIV/0!</v>
          </cell>
          <cell r="DM641" t="e">
            <v>#DIV/0!</v>
          </cell>
          <cell r="DN641" t="e">
            <v>#DIV/0!</v>
          </cell>
          <cell r="DO641">
            <v>0.23947908617996011</v>
          </cell>
          <cell r="DP641">
            <v>0.22462263340302996</v>
          </cell>
          <cell r="DQ641">
            <v>0.35491449221726967</v>
          </cell>
          <cell r="DR641">
            <v>0.16836561802404845</v>
          </cell>
          <cell r="DS641">
            <v>0.33095992729690021</v>
          </cell>
          <cell r="DT641">
            <v>0.25514991457244968</v>
          </cell>
          <cell r="DU641">
            <v>0.31209186334082684</v>
          </cell>
        </row>
        <row r="642">
          <cell r="A642" t="str">
            <v>CE-OP-TR-211</v>
          </cell>
          <cell r="B642" t="str">
            <v>CE</v>
          </cell>
          <cell r="C642" t="str">
            <v>OP-TR</v>
          </cell>
          <cell r="D642">
            <v>211</v>
          </cell>
          <cell r="E642" t="str">
            <v>Costi di divisione</v>
          </cell>
          <cell r="F642">
            <v>-0.38284099999999999</v>
          </cell>
          <cell r="G642">
            <v>-0.73849417000000017</v>
          </cell>
          <cell r="H642">
            <v>-1.0952356699999999</v>
          </cell>
          <cell r="I642">
            <v>-1.5135990099999999</v>
          </cell>
          <cell r="R642">
            <v>-0.38284099999999999</v>
          </cell>
          <cell r="S642">
            <v>-0.35565317000000018</v>
          </cell>
          <cell r="T642">
            <v>-0.35674149999999971</v>
          </cell>
          <cell r="U642">
            <v>-0.41836333999999997</v>
          </cell>
          <cell r="V642">
            <v>1.5135990099999999</v>
          </cell>
          <cell r="W642">
            <v>0</v>
          </cell>
          <cell r="X642">
            <v>0</v>
          </cell>
          <cell r="Y642">
            <v>0</v>
          </cell>
          <cell r="Z642">
            <v>0</v>
          </cell>
          <cell r="AA642">
            <v>0</v>
          </cell>
          <cell r="AB642">
            <v>0</v>
          </cell>
          <cell r="AC642">
            <v>0</v>
          </cell>
          <cell r="AD642">
            <v>-0.37880000000000003</v>
          </cell>
          <cell r="AE642">
            <v>-0.749</v>
          </cell>
          <cell r="AF642">
            <v>-1.1055999999999999</v>
          </cell>
          <cell r="AG642">
            <v>-1.4864999999999999</v>
          </cell>
          <cell r="AH642">
            <v>-1.8460999999999999</v>
          </cell>
          <cell r="AI642">
            <v>-2.2090999999999998</v>
          </cell>
          <cell r="AJ642">
            <v>-2.5895999999999999</v>
          </cell>
          <cell r="AK642">
            <v>-2.8304</v>
          </cell>
          <cell r="AL642">
            <v>-3.1960999999999999</v>
          </cell>
          <cell r="AM642">
            <v>-3.5889000000000002</v>
          </cell>
          <cell r="AN642">
            <v>-3.9550999999999998</v>
          </cell>
          <cell r="AO642">
            <v>-4.3185000000000002</v>
          </cell>
          <cell r="AP642">
            <v>-0.37880000000000003</v>
          </cell>
          <cell r="AQ642">
            <v>-0.37019999999999997</v>
          </cell>
          <cell r="AR642">
            <v>-0.35659999999999992</v>
          </cell>
          <cell r="AS642">
            <v>-0.38090000000000002</v>
          </cell>
          <cell r="AT642">
            <v>-0.35959999999999992</v>
          </cell>
          <cell r="AU642">
            <v>-0.36299999999999999</v>
          </cell>
          <cell r="AV642">
            <v>-0.38050000000000006</v>
          </cell>
          <cell r="AW642">
            <v>-0.24080000000000013</v>
          </cell>
          <cell r="AX642">
            <v>-0.36569999999999991</v>
          </cell>
          <cell r="AY642">
            <v>-0.39280000000000026</v>
          </cell>
          <cell r="AZ642">
            <v>-0.36619999999999964</v>
          </cell>
          <cell r="BA642">
            <v>-0.36340000000000039</v>
          </cell>
          <cell r="BB642">
            <v>-0.34768100000000002</v>
          </cell>
          <cell r="BC642">
            <v>-0.69776899999999997</v>
          </cell>
          <cell r="BD642">
            <v>-1.0338959999999999</v>
          </cell>
          <cell r="BE642">
            <v>-1.3213999999999999</v>
          </cell>
          <cell r="BF642">
            <v>-1.7287999999999999</v>
          </cell>
          <cell r="BG642">
            <v>-2.0716549999999998</v>
          </cell>
          <cell r="BH642">
            <v>-2.3911069999999999</v>
          </cell>
          <cell r="BI642">
            <v>-2.618668</v>
          </cell>
          <cell r="BJ642">
            <v>-2.992083</v>
          </cell>
          <cell r="BK642">
            <v>-3.3539590000000001</v>
          </cell>
          <cell r="BL642">
            <v>-3.6470530000000001</v>
          </cell>
          <cell r="BM642">
            <v>-3.9938996899999992</v>
          </cell>
          <cell r="BN642">
            <v>-0.34768100000000002</v>
          </cell>
          <cell r="BO642">
            <v>-0.35008799999999995</v>
          </cell>
          <cell r="BP642">
            <v>-0.33612699999999995</v>
          </cell>
          <cell r="BQ642">
            <v>-0.28750399999999998</v>
          </cell>
          <cell r="BR642">
            <v>-0.40739999999999998</v>
          </cell>
          <cell r="BS642">
            <v>-0.34285499999999991</v>
          </cell>
          <cell r="BT642">
            <v>-0.31945200000000007</v>
          </cell>
          <cell r="BU642">
            <v>-0.22756100000000012</v>
          </cell>
          <cell r="BV642">
            <v>-0.37341500000000005</v>
          </cell>
          <cell r="BW642">
            <v>-0.36187600000000009</v>
          </cell>
          <cell r="BX642">
            <v>-0.29309399999999997</v>
          </cell>
          <cell r="BY642">
            <v>-0.34684668999999912</v>
          </cell>
          <cell r="CC642">
            <v>-1.3547</v>
          </cell>
          <cell r="CD642">
            <v>-1.6929000000000001</v>
          </cell>
          <cell r="CE642">
            <v>-2.0210149999999998</v>
          </cell>
          <cell r="CF642">
            <v>-2.3524430000000001</v>
          </cell>
          <cell r="CG642">
            <v>-2.5951529999999998</v>
          </cell>
          <cell r="CH642">
            <v>-2.924922</v>
          </cell>
          <cell r="CI642">
            <v>-3.2740149999999999</v>
          </cell>
          <cell r="CJ642">
            <v>-3.6027019999999998</v>
          </cell>
          <cell r="CK642">
            <v>-3.9176060000000001</v>
          </cell>
          <cell r="CL642">
            <v>0</v>
          </cell>
          <cell r="CM642">
            <v>0</v>
          </cell>
          <cell r="CN642">
            <v>0</v>
          </cell>
          <cell r="CO642">
            <v>-1.3547</v>
          </cell>
          <cell r="CP642">
            <v>-0.33820000000000006</v>
          </cell>
          <cell r="CQ642">
            <v>-0.32811499999999971</v>
          </cell>
          <cell r="CR642">
            <v>-0.33142800000000028</v>
          </cell>
          <cell r="CS642">
            <v>-0.24270999999999976</v>
          </cell>
          <cell r="CT642">
            <v>-0.3297690000000002</v>
          </cell>
          <cell r="CU642">
            <v>-0.34909299999999988</v>
          </cell>
          <cell r="CV642">
            <v>-0.32868699999999995</v>
          </cell>
          <cell r="CW642">
            <v>-0.31490400000000029</v>
          </cell>
          <cell r="DC642">
            <v>-1.58239302</v>
          </cell>
          <cell r="DD642">
            <v>-1.8890734200000001</v>
          </cell>
          <cell r="DE642">
            <v>-2.1589999999999998</v>
          </cell>
          <cell r="DF642">
            <v>-2.3660000000000001</v>
          </cell>
          <cell r="DG642">
            <v>-2.7096263999999999</v>
          </cell>
          <cell r="DH642">
            <v>-3.0325081800000002</v>
          </cell>
          <cell r="DI642">
            <v>-3.2829999999999999</v>
          </cell>
          <cell r="DJ642">
            <v>0</v>
          </cell>
          <cell r="DK642">
            <v>0</v>
          </cell>
          <cell r="DL642">
            <v>0</v>
          </cell>
          <cell r="DM642">
            <v>0</v>
          </cell>
          <cell r="DN642">
            <v>0</v>
          </cell>
          <cell r="DO642">
            <v>-1.58239302</v>
          </cell>
          <cell r="DP642">
            <v>-0.30668040000000008</v>
          </cell>
          <cell r="DQ642">
            <v>-0.26992657999999969</v>
          </cell>
          <cell r="DR642">
            <v>-0.28399999999999997</v>
          </cell>
          <cell r="DS642">
            <v>-0.34362639999999978</v>
          </cell>
          <cell r="DT642">
            <v>-0.32288178000000034</v>
          </cell>
          <cell r="DU642">
            <v>-0.2504918199999997</v>
          </cell>
        </row>
        <row r="643">
          <cell r="A643" t="str">
            <v>CE-OP-TR-212</v>
          </cell>
          <cell r="B643" t="str">
            <v>CE</v>
          </cell>
          <cell r="C643" t="str">
            <v>OP-TR</v>
          </cell>
          <cell r="D643">
            <v>212</v>
          </cell>
          <cell r="E643" t="str">
            <v>Risultato di divisione</v>
          </cell>
          <cell r="F643">
            <v>2.1442379999999992</v>
          </cell>
          <cell r="G643">
            <v>5.732181599999989</v>
          </cell>
          <cell r="H643">
            <v>8.3189969900000023</v>
          </cell>
          <cell r="I643">
            <v>12.829387409999979</v>
          </cell>
          <cell r="J643">
            <v>0</v>
          </cell>
          <cell r="K643">
            <v>0</v>
          </cell>
          <cell r="L643">
            <v>0</v>
          </cell>
          <cell r="M643">
            <v>0</v>
          </cell>
          <cell r="N643">
            <v>0</v>
          </cell>
          <cell r="O643">
            <v>0</v>
          </cell>
          <cell r="P643">
            <v>0</v>
          </cell>
          <cell r="Q643">
            <v>0</v>
          </cell>
          <cell r="R643">
            <v>2.1442379999999992</v>
          </cell>
          <cell r="S643">
            <v>3.5879435999999876</v>
          </cell>
          <cell r="T643">
            <v>2.5868153900000133</v>
          </cell>
          <cell r="U643">
            <v>4.510390419999978</v>
          </cell>
          <cell r="V643">
            <v>-12.829387409999979</v>
          </cell>
          <cell r="W643">
            <v>0</v>
          </cell>
          <cell r="X643">
            <v>0</v>
          </cell>
          <cell r="Y643">
            <v>0</v>
          </cell>
          <cell r="Z643">
            <v>0</v>
          </cell>
          <cell r="AA643">
            <v>0</v>
          </cell>
          <cell r="AB643">
            <v>0</v>
          </cell>
          <cell r="AC643">
            <v>0</v>
          </cell>
          <cell r="AD643">
            <v>1.8571000000000013</v>
          </cell>
          <cell r="AE643">
            <v>4.4507000000000039</v>
          </cell>
          <cell r="AF643">
            <v>7.1976000000000022</v>
          </cell>
          <cell r="AG643">
            <v>10.043200000000004</v>
          </cell>
          <cell r="AH643">
            <v>12.711100000000004</v>
          </cell>
          <cell r="AI643">
            <v>15.2486</v>
          </cell>
          <cell r="AJ643">
            <v>17.513499999999993</v>
          </cell>
          <cell r="AK643">
            <v>18.089299999999991</v>
          </cell>
          <cell r="AL643">
            <v>20.6419</v>
          </cell>
          <cell r="AM643">
            <v>23.141800000000003</v>
          </cell>
          <cell r="AN643">
            <v>25.202999999999989</v>
          </cell>
          <cell r="AO643">
            <v>27.05089999999997</v>
          </cell>
          <cell r="AP643">
            <v>1.8571000000000013</v>
          </cell>
          <cell r="AQ643">
            <v>2.5936000000000021</v>
          </cell>
          <cell r="AR643">
            <v>2.7468999999999979</v>
          </cell>
          <cell r="AS643">
            <v>2.8456000000000015</v>
          </cell>
          <cell r="AT643">
            <v>2.6678999999999999</v>
          </cell>
          <cell r="AU643">
            <v>2.5374999999999974</v>
          </cell>
          <cell r="AV643">
            <v>2.2648999999999941</v>
          </cell>
          <cell r="AW643">
            <v>0.57579999999999742</v>
          </cell>
          <cell r="AX643">
            <v>2.5526000000000093</v>
          </cell>
          <cell r="AY643">
            <v>2.4999000000000011</v>
          </cell>
          <cell r="AZ643">
            <v>2.061199999999991</v>
          </cell>
          <cell r="BA643">
            <v>1.8478999999999801</v>
          </cell>
          <cell r="BB643">
            <v>3.3938190000000032</v>
          </cell>
          <cell r="BC643">
            <v>6.1519310000000003</v>
          </cell>
          <cell r="BD643">
            <v>8.1582039999999996</v>
          </cell>
          <cell r="BE643">
            <v>10.412699999999997</v>
          </cell>
          <cell r="BF643">
            <v>12.450499999999998</v>
          </cell>
          <cell r="BG643">
            <v>15.798603</v>
          </cell>
          <cell r="BH643">
            <v>17.878313999999989</v>
          </cell>
          <cell r="BI643">
            <v>20.373292999999997</v>
          </cell>
          <cell r="BJ643">
            <v>22.635204000000002</v>
          </cell>
          <cell r="BK643">
            <v>25.750131000000007</v>
          </cell>
          <cell r="BL643">
            <v>27.532301999999998</v>
          </cell>
          <cell r="BM643">
            <v>30.579480490000009</v>
          </cell>
          <cell r="BN643">
            <v>3.3938190000000032</v>
          </cell>
          <cell r="BO643">
            <v>2.7581119999999975</v>
          </cell>
          <cell r="BP643">
            <v>2.0062730000000002</v>
          </cell>
          <cell r="BQ643">
            <v>2.2544959999999978</v>
          </cell>
          <cell r="BR643">
            <v>2.0377999999999998</v>
          </cell>
          <cell r="BS643">
            <v>3.3481030000000036</v>
          </cell>
          <cell r="BT643">
            <v>2.079710999999989</v>
          </cell>
          <cell r="BU643">
            <v>2.4949790000000038</v>
          </cell>
          <cell r="BV643">
            <v>2.2619110000000076</v>
          </cell>
          <cell r="BW643">
            <v>3.1149270000000056</v>
          </cell>
          <cell r="BX643">
            <v>1.782170999999992</v>
          </cell>
          <cell r="BY643">
            <v>3.047178490000011</v>
          </cell>
          <cell r="BZ643">
            <v>4.1528999999999989</v>
          </cell>
          <cell r="CA643">
            <v>6.6329000000000002</v>
          </cell>
          <cell r="CB643">
            <v>8.6019000000000005</v>
          </cell>
          <cell r="CC643">
            <v>9.3993000000000038</v>
          </cell>
          <cell r="CD643">
            <v>11.748000000000003</v>
          </cell>
          <cell r="CE643">
            <v>14.478983999999992</v>
          </cell>
          <cell r="CF643">
            <v>16.504665000000003</v>
          </cell>
          <cell r="CG643">
            <v>17.225023000000007</v>
          </cell>
          <cell r="CH643">
            <v>19.018835999999993</v>
          </cell>
          <cell r="CI643">
            <v>21.494284000000007</v>
          </cell>
          <cell r="CJ643">
            <v>23.823011999999988</v>
          </cell>
          <cell r="CK643">
            <v>25.413377000000004</v>
          </cell>
          <cell r="CL643">
            <v>4.1528999999999989</v>
          </cell>
          <cell r="CM643">
            <v>2.4800000000000013</v>
          </cell>
          <cell r="CN643">
            <v>1.9690000000000003</v>
          </cell>
          <cell r="CO643">
            <v>0.79740000000000255</v>
          </cell>
          <cell r="CP643">
            <v>2.3487</v>
          </cell>
          <cell r="CQ643">
            <v>2.7309839999999896</v>
          </cell>
          <cell r="CR643">
            <v>2.0256810000000107</v>
          </cell>
          <cell r="CS643">
            <v>0.72035800000000272</v>
          </cell>
          <cell r="CT643">
            <v>1.7938129999999854</v>
          </cell>
          <cell r="CU643">
            <v>2.4754480000000125</v>
          </cell>
          <cell r="CV643">
            <v>2.3287279999999835</v>
          </cell>
          <cell r="CW643">
            <v>1.5903650000000171</v>
          </cell>
          <cell r="CX643">
            <v>0</v>
          </cell>
          <cell r="CY643">
            <v>0</v>
          </cell>
          <cell r="CZ643">
            <v>0</v>
          </cell>
          <cell r="DA643">
            <v>0</v>
          </cell>
          <cell r="DB643">
            <v>0</v>
          </cell>
          <cell r="DC643">
            <v>13.945406979999996</v>
          </cell>
          <cell r="DD643">
            <v>16.77562657999999</v>
          </cell>
          <cell r="DE643">
            <v>19.841135999999995</v>
          </cell>
          <cell r="DF643">
            <v>21.804866000000004</v>
          </cell>
          <cell r="DG643">
            <v>26.764384599999993</v>
          </cell>
          <cell r="DH643">
            <v>29.914633820000013</v>
          </cell>
          <cell r="DI643">
            <v>33.884574000000001</v>
          </cell>
          <cell r="DJ643">
            <v>0</v>
          </cell>
          <cell r="DK643">
            <v>0</v>
          </cell>
          <cell r="DL643">
            <v>0</v>
          </cell>
          <cell r="DM643">
            <v>0</v>
          </cell>
          <cell r="DN643">
            <v>0</v>
          </cell>
          <cell r="DO643">
            <v>13.945406979999996</v>
          </cell>
          <cell r="DP643">
            <v>2.8302195999999933</v>
          </cell>
          <cell r="DQ643">
            <v>3.0655094200000059</v>
          </cell>
          <cell r="DR643">
            <v>1.8867300000000105</v>
          </cell>
          <cell r="DS643">
            <v>4.9595185999999867</v>
          </cell>
          <cell r="DT643">
            <v>3.1502492200000241</v>
          </cell>
          <cell r="DU643">
            <v>3.9699401799999885</v>
          </cell>
          <cell r="DV643">
            <v>0</v>
          </cell>
          <cell r="DW643">
            <v>0</v>
          </cell>
          <cell r="DX643">
            <v>0</v>
          </cell>
          <cell r="DY643">
            <v>0</v>
          </cell>
        </row>
        <row r="644">
          <cell r="A644" t="str">
            <v>CE-OP-TR-213</v>
          </cell>
          <cell r="B644" t="str">
            <v>CE</v>
          </cell>
          <cell r="C644" t="str">
            <v>OP-TR</v>
          </cell>
          <cell r="D644">
            <v>213</v>
          </cell>
          <cell r="E644" t="str">
            <v>RD %</v>
          </cell>
          <cell r="F644">
            <v>0.19860753042831658</v>
          </cell>
          <cell r="G644">
            <v>0.2086315330801515</v>
          </cell>
          <cell r="H644">
            <v>0.21352222582463787</v>
          </cell>
          <cell r="I644">
            <v>0.23887215917688426</v>
          </cell>
          <cell r="J644" t="e">
            <v>#DIV/0!</v>
          </cell>
          <cell r="K644" t="e">
            <v>#DIV/0!</v>
          </cell>
          <cell r="L644" t="e">
            <v>#DIV/0!</v>
          </cell>
          <cell r="M644" t="e">
            <v>#DIV/0!</v>
          </cell>
          <cell r="N644" t="e">
            <v>#DIV/0!</v>
          </cell>
          <cell r="O644" t="e">
            <v>#DIV/0!</v>
          </cell>
          <cell r="P644" t="e">
            <v>#DIV/0!</v>
          </cell>
          <cell r="Q644" t="e">
            <v>#DIV/0!</v>
          </cell>
          <cell r="R644">
            <v>0.19860753042831658</v>
          </cell>
          <cell r="S644">
            <v>0.21512017772414799</v>
          </cell>
          <cell r="T644">
            <v>0.22522138242984066</v>
          </cell>
          <cell r="U644">
            <v>0.30584366307400596</v>
          </cell>
          <cell r="V644">
            <v>0.23887215917688426</v>
          </cell>
          <cell r="W644" t="e">
            <v>#DIV/0!</v>
          </cell>
          <cell r="X644" t="e">
            <v>#DIV/0!</v>
          </cell>
          <cell r="Y644" t="e">
            <v>#DIV/0!</v>
          </cell>
          <cell r="Z644" t="e">
            <v>#DIV/0!</v>
          </cell>
          <cell r="AA644" t="e">
            <v>#DIV/0!</v>
          </cell>
          <cell r="AB644" t="e">
            <v>#DIV/0!</v>
          </cell>
          <cell r="AC644" t="e">
            <v>#DIV/0!</v>
          </cell>
          <cell r="AD644">
            <v>0.17864976142835165</v>
          </cell>
          <cell r="AE644">
            <v>0.19406642568424923</v>
          </cell>
          <cell r="AF644">
            <v>0.19957077975012066</v>
          </cell>
          <cell r="AG644">
            <v>0.20101435874033785</v>
          </cell>
          <cell r="AH644">
            <v>0.20204988976438037</v>
          </cell>
          <cell r="AI644">
            <v>0.20121293053623882</v>
          </cell>
          <cell r="AJ644">
            <v>0.20006877060547829</v>
          </cell>
          <cell r="AK644">
            <v>0.19504529129076664</v>
          </cell>
          <cell r="AL644">
            <v>0.19468972295108869</v>
          </cell>
          <cell r="AM644">
            <v>0.19465358310531591</v>
          </cell>
          <cell r="AN644">
            <v>0.193689844175087</v>
          </cell>
          <cell r="AO644">
            <v>0.19277141918514187</v>
          </cell>
          <cell r="AP644">
            <v>0.17864976142835165</v>
          </cell>
          <cell r="AQ644">
            <v>0.20684759983092363</v>
          </cell>
          <cell r="AR644">
            <v>0.20918402315043957</v>
          </cell>
          <cell r="AS644">
            <v>0.20476067121434546</v>
          </cell>
          <cell r="AT644">
            <v>0.20604567465496873</v>
          </cell>
          <cell r="AU644">
            <v>0.19712259277385452</v>
          </cell>
          <cell r="AV644">
            <v>0.1926918495831203</v>
          </cell>
          <cell r="AW644">
            <v>0.11058828048475927</v>
          </cell>
          <cell r="AX644">
            <v>0.19220661872670522</v>
          </cell>
          <cell r="AY644">
            <v>0.19435568513119547</v>
          </cell>
          <cell r="AZ644">
            <v>0.18349015872450603</v>
          </cell>
          <cell r="BA644">
            <v>0.18106193476322349</v>
          </cell>
          <cell r="BB644">
            <v>0.20512532411408835</v>
          </cell>
          <cell r="BC644">
            <v>0.20776531577169877</v>
          </cell>
          <cell r="BD644">
            <v>0.19710091565799329</v>
          </cell>
          <cell r="BE644">
            <v>0.19757244341899538</v>
          </cell>
          <cell r="BF644">
            <v>0.19246941482372362</v>
          </cell>
          <cell r="BG644">
            <v>0.20075163228685805</v>
          </cell>
          <cell r="BH644">
            <v>0.19765029347700802</v>
          </cell>
          <cell r="BI644">
            <v>0.20525505840960331</v>
          </cell>
          <cell r="BJ644">
            <v>0.20331711008858941</v>
          </cell>
          <cell r="BK644">
            <v>0.20644097537004141</v>
          </cell>
          <cell r="BL644">
            <v>0.19857769671785797</v>
          </cell>
          <cell r="BM644">
            <v>0.19893625490211844</v>
          </cell>
          <cell r="BN644">
            <v>0.20512532411408835</v>
          </cell>
          <cell r="BO644">
            <v>0.21110854273664537</v>
          </cell>
          <cell r="BP644">
            <v>0.17029734317969616</v>
          </cell>
          <cell r="BQ644">
            <v>0.19929774933257871</v>
          </cell>
          <cell r="BR644">
            <v>0.17002920317063006</v>
          </cell>
          <cell r="BS644">
            <v>0.238995584142774</v>
          </cell>
          <cell r="BT644">
            <v>0.17689104302562381</v>
          </cell>
          <cell r="BU644">
            <v>0.28338682706988311</v>
          </cell>
          <cell r="BV644">
            <v>0.18738176859396147</v>
          </cell>
          <cell r="BW644">
            <v>0.23238672504298363</v>
          </cell>
          <cell r="BX644">
            <v>0.12808583946390173</v>
          </cell>
          <cell r="BY644">
            <v>0.20223562831318845</v>
          </cell>
          <cell r="BZ644">
            <v>0.26008943333834356</v>
          </cell>
          <cell r="CA644">
            <v>0.26592656739874754</v>
          </cell>
          <cell r="CB644">
            <v>0.25031792084134807</v>
          </cell>
          <cell r="CC644">
            <v>0.21438884365099467</v>
          </cell>
          <cell r="CD644">
            <v>0.20846789935053417</v>
          </cell>
          <cell r="CE644">
            <v>0.20871899143250755</v>
          </cell>
          <cell r="CF644">
            <v>0.20350951984576221</v>
          </cell>
          <cell r="CG644">
            <v>0.1958370031641761</v>
          </cell>
          <cell r="CH644">
            <v>0.19081874690408479</v>
          </cell>
          <cell r="CI644">
            <v>0.1891951891399207</v>
          </cell>
          <cell r="CJ644">
            <v>0.18751506099856421</v>
          </cell>
          <cell r="CK644">
            <v>0.18282724218588442</v>
          </cell>
          <cell r="CL644">
            <v>0.26008943333834356</v>
          </cell>
          <cell r="CM644">
            <v>0.27631080508946693</v>
          </cell>
          <cell r="CN644">
            <v>0.20899451243458969</v>
          </cell>
          <cell r="CO644">
            <v>8.4128122889939497E-2</v>
          </cell>
          <cell r="CP644">
            <v>0.18772029380499855</v>
          </cell>
          <cell r="CQ644">
            <v>0.20980605924370813</v>
          </cell>
          <cell r="CR644">
            <v>0.17269962992467625</v>
          </cell>
          <cell r="CS644">
            <v>0.10507424108826192</v>
          </cell>
          <cell r="CT644">
            <v>0.15313770811590557</v>
          </cell>
          <cell r="CU644">
            <v>0.17758640974504006</v>
          </cell>
          <cell r="CV644">
            <v>0.1733094844329949</v>
          </cell>
          <cell r="CW644">
            <v>0.13301507927719425</v>
          </cell>
          <cell r="CX644" t="e">
            <v>#DIV/0!</v>
          </cell>
          <cell r="CY644" t="e">
            <v>#DIV/0!</v>
          </cell>
          <cell r="CZ644" t="e">
            <v>#DIV/0!</v>
          </cell>
          <cell r="DA644" t="e">
            <v>#DIV/0!</v>
          </cell>
          <cell r="DB644" t="e">
            <v>#DIV/0!</v>
          </cell>
          <cell r="DC644">
            <v>0.21507446772743319</v>
          </cell>
          <cell r="DD644">
            <v>0.21287488474730684</v>
          </cell>
          <cell r="DE644">
            <v>0.22494864628009409</v>
          </cell>
          <cell r="DF644">
            <v>0.21568494496280868</v>
          </cell>
          <cell r="DG644">
            <v>0.22852214188836986</v>
          </cell>
          <cell r="DH644">
            <v>0.22882488922567409</v>
          </cell>
          <cell r="DI644">
            <v>0.2348942356084312</v>
          </cell>
          <cell r="DJ644" t="e">
            <v>#DIV/0!</v>
          </cell>
          <cell r="DK644" t="e">
            <v>#DIV/0!</v>
          </cell>
          <cell r="DL644" t="e">
            <v>#DIV/0!</v>
          </cell>
          <cell r="DM644" t="e">
            <v>#DIV/0!</v>
          </cell>
          <cell r="DN644" t="e">
            <v>#DIV/0!</v>
          </cell>
          <cell r="DO644">
            <v>0.21507446772743319</v>
          </cell>
          <cell r="DP644">
            <v>0.20266230343997896</v>
          </cell>
          <cell r="DQ644">
            <v>0.3261923536193041</v>
          </cell>
          <cell r="DR644">
            <v>0.14633808096562592</v>
          </cell>
          <cell r="DS644">
            <v>0.309514809661743</v>
          </cell>
          <cell r="DT644">
            <v>0.23142974433297411</v>
          </cell>
          <cell r="DU644">
            <v>0.29356853235114733</v>
          </cell>
          <cell r="DV644" t="e">
            <v>#DIV/0!</v>
          </cell>
          <cell r="DW644" t="e">
            <v>#DIV/0!</v>
          </cell>
          <cell r="DX644" t="e">
            <v>#DIV/0!</v>
          </cell>
          <cell r="DY644" t="e">
            <v>#DIV/0!</v>
          </cell>
        </row>
        <row r="645">
          <cell r="A645" t="str">
            <v>CE-OP-TR-220</v>
          </cell>
          <cell r="B645" t="str">
            <v>CE</v>
          </cell>
          <cell r="C645" t="str">
            <v>OP-TR</v>
          </cell>
          <cell r="D645">
            <v>220</v>
          </cell>
          <cell r="E645" t="str">
            <v>Spese Generali</v>
          </cell>
          <cell r="F645">
            <v>-0.46246900000000002</v>
          </cell>
          <cell r="G645">
            <v>-1.1208905600000001</v>
          </cell>
          <cell r="H645">
            <v>-1.5329806500000001</v>
          </cell>
          <cell r="I645">
            <v>-2.0940100500000005</v>
          </cell>
          <cell r="R645">
            <v>-0.46246900000000002</v>
          </cell>
          <cell r="S645">
            <v>-0.65842156000000007</v>
          </cell>
          <cell r="T645">
            <v>-0.41209008999999996</v>
          </cell>
          <cell r="U645">
            <v>-0.56102940000000046</v>
          </cell>
          <cell r="V645">
            <v>2.0940100500000005</v>
          </cell>
          <cell r="W645">
            <v>0</v>
          </cell>
          <cell r="X645">
            <v>0</v>
          </cell>
          <cell r="Y645">
            <v>0</v>
          </cell>
          <cell r="Z645">
            <v>0</v>
          </cell>
          <cell r="AA645">
            <v>0</v>
          </cell>
          <cell r="AB645">
            <v>0</v>
          </cell>
          <cell r="AC645">
            <v>0</v>
          </cell>
          <cell r="AD645">
            <v>-0.48960000000000004</v>
          </cell>
          <cell r="AE645">
            <v>-1.0168999999999999</v>
          </cell>
          <cell r="AF645">
            <v>-1.5224000000000002</v>
          </cell>
          <cell r="AG645">
            <v>-2.0804</v>
          </cell>
          <cell r="AH645">
            <v>-2.569</v>
          </cell>
          <cell r="AI645">
            <v>-3.0371999999999999</v>
          </cell>
          <cell r="AJ645">
            <v>-3.5106999999999999</v>
          </cell>
          <cell r="AK645">
            <v>-3.7414999999999998</v>
          </cell>
          <cell r="AL645">
            <v>-4.2338999999999993</v>
          </cell>
          <cell r="AM645">
            <v>-4.7428999999999997</v>
          </cell>
          <cell r="AN645">
            <v>-5.1820000000000004</v>
          </cell>
          <cell r="AO645">
            <v>-5.5771999999999995</v>
          </cell>
          <cell r="AP645">
            <v>-0.48960000000000004</v>
          </cell>
          <cell r="AQ645">
            <v>-0.52729999999999988</v>
          </cell>
          <cell r="AR645">
            <v>-0.50550000000000028</v>
          </cell>
          <cell r="AS645">
            <v>-0.55799999999999983</v>
          </cell>
          <cell r="AT645">
            <v>-0.48859999999999992</v>
          </cell>
          <cell r="AU645">
            <v>-0.46819999999999995</v>
          </cell>
          <cell r="AV645">
            <v>-0.47350000000000003</v>
          </cell>
          <cell r="AW645">
            <v>-0.23079999999999989</v>
          </cell>
          <cell r="AX645">
            <v>-0.4923999999999995</v>
          </cell>
          <cell r="AY645">
            <v>-0.50900000000000034</v>
          </cell>
          <cell r="AZ645">
            <v>-0.43910000000000071</v>
          </cell>
          <cell r="BA645">
            <v>-0.39519999999999911</v>
          </cell>
          <cell r="BB645">
            <v>-0.469916</v>
          </cell>
          <cell r="BC645">
            <v>-0.88489899999999999</v>
          </cell>
          <cell r="BD645">
            <v>-1.3216650000000001</v>
          </cell>
          <cell r="BE645">
            <v>-1.7256</v>
          </cell>
          <cell r="BF645">
            <v>-2.1200999999999999</v>
          </cell>
          <cell r="BG645">
            <v>-2.564381</v>
          </cell>
          <cell r="BH645">
            <v>-2.9791650000000001</v>
          </cell>
          <cell r="BI645">
            <v>-3.2688109999999999</v>
          </cell>
          <cell r="BJ645">
            <v>-3.7130899999999998</v>
          </cell>
          <cell r="BK645">
            <v>-4.1510889999999998</v>
          </cell>
          <cell r="BL645">
            <v>-4.6354610000000003</v>
          </cell>
          <cell r="BM645">
            <v>-5.4487993599999998</v>
          </cell>
          <cell r="BN645">
            <v>-0.469916</v>
          </cell>
          <cell r="BO645">
            <v>-0.41498299999999999</v>
          </cell>
          <cell r="BP645">
            <v>-0.4367660000000001</v>
          </cell>
          <cell r="BQ645">
            <v>-0.40393499999999993</v>
          </cell>
          <cell r="BR645">
            <v>-0.39449999999999985</v>
          </cell>
          <cell r="BS645">
            <v>-0.44428100000000015</v>
          </cell>
          <cell r="BT645">
            <v>-0.41478400000000004</v>
          </cell>
          <cell r="BU645">
            <v>-0.28964599999999985</v>
          </cell>
          <cell r="BV645">
            <v>-0.44427899999999987</v>
          </cell>
          <cell r="BW645">
            <v>-0.43799900000000003</v>
          </cell>
          <cell r="BX645">
            <v>-0.48437200000000047</v>
          </cell>
          <cell r="BY645">
            <v>-0.81333835999999948</v>
          </cell>
          <cell r="BZ645">
            <v>-0.9173</v>
          </cell>
          <cell r="CA645">
            <v>-1.6402000000000001</v>
          </cell>
          <cell r="CB645">
            <v>-2.4190999999999998</v>
          </cell>
          <cell r="CC645">
            <v>-1.4467000000000001</v>
          </cell>
          <cell r="CD645">
            <v>-1.8669</v>
          </cell>
          <cell r="CE645">
            <v>-2.2806479999999998</v>
          </cell>
          <cell r="CF645">
            <v>-2.6819839999999999</v>
          </cell>
          <cell r="CG645">
            <v>-2.9566080000000001</v>
          </cell>
          <cell r="CH645">
            <v>-3.3688060000000002</v>
          </cell>
          <cell r="CI645">
            <v>-3.7978900000000002</v>
          </cell>
          <cell r="CJ645">
            <v>-4.2044100000000002</v>
          </cell>
          <cell r="CK645">
            <v>-4.6149310000000003</v>
          </cell>
          <cell r="CL645">
            <v>-0.9173</v>
          </cell>
          <cell r="CM645">
            <v>-0.7229000000000001</v>
          </cell>
          <cell r="CN645">
            <v>-0.7788999999999997</v>
          </cell>
          <cell r="CO645">
            <v>0.97239999999999971</v>
          </cell>
          <cell r="CP645">
            <v>-0.42019999999999991</v>
          </cell>
          <cell r="CQ645">
            <v>-0.41374799999999978</v>
          </cell>
          <cell r="CR645">
            <v>-0.40133600000000014</v>
          </cell>
          <cell r="CS645">
            <v>-0.2746240000000002</v>
          </cell>
          <cell r="CT645">
            <v>-0.41219800000000006</v>
          </cell>
          <cell r="CU645">
            <v>-0.42908400000000002</v>
          </cell>
          <cell r="CV645">
            <v>-0.40651999999999999</v>
          </cell>
          <cell r="CW645">
            <v>-0.41052100000000014</v>
          </cell>
          <cell r="DC645">
            <v>-2.6274290875096908</v>
          </cell>
          <cell r="DD645">
            <v>-3.1436413104022973</v>
          </cell>
          <cell r="DE645">
            <v>-3.4180287304022974</v>
          </cell>
          <cell r="DF645">
            <v>-3.8485307304022967</v>
          </cell>
          <cell r="DG645">
            <v>-4.3426733304022971</v>
          </cell>
          <cell r="DH645">
            <v>-4.8403275504022965</v>
          </cell>
          <cell r="DI645">
            <v>-5.2763697304022976</v>
          </cell>
          <cell r="DJ645">
            <v>0</v>
          </cell>
          <cell r="DK645">
            <v>0</v>
          </cell>
          <cell r="DL645">
            <v>0</v>
          </cell>
          <cell r="DM645">
            <v>0</v>
          </cell>
          <cell r="DN645">
            <v>0</v>
          </cell>
          <cell r="DO645">
            <v>-2.6274290875096908</v>
          </cell>
          <cell r="DP645">
            <v>-0.51621222289260649</v>
          </cell>
          <cell r="DQ645">
            <v>-0.27438742000000005</v>
          </cell>
          <cell r="DR645">
            <v>-0.35250199999999926</v>
          </cell>
          <cell r="DS645">
            <v>-0.49414260000000043</v>
          </cell>
          <cell r="DT645">
            <v>-0.49765421999999937</v>
          </cell>
          <cell r="DU645">
            <v>-0.43604218000000117</v>
          </cell>
        </row>
        <row r="646">
          <cell r="A646" t="str">
            <v>CE-OP-TR-230</v>
          </cell>
          <cell r="B646" t="str">
            <v>CE</v>
          </cell>
          <cell r="C646" t="str">
            <v>OP-TR</v>
          </cell>
          <cell r="D646">
            <v>230</v>
          </cell>
          <cell r="E646" t="str">
            <v>Risultato Operativo pre IAS</v>
          </cell>
          <cell r="F646">
            <v>1.6817689999999992</v>
          </cell>
          <cell r="G646">
            <v>4.6112910399999887</v>
          </cell>
          <cell r="H646">
            <v>6.7860163400000024</v>
          </cell>
          <cell r="I646">
            <v>10.73537735999998</v>
          </cell>
          <cell r="J646">
            <v>0</v>
          </cell>
          <cell r="K646">
            <v>0</v>
          </cell>
          <cell r="L646">
            <v>0</v>
          </cell>
          <cell r="M646">
            <v>0</v>
          </cell>
          <cell r="N646">
            <v>0</v>
          </cell>
          <cell r="O646">
            <v>0</v>
          </cell>
          <cell r="P646">
            <v>0</v>
          </cell>
          <cell r="Q646">
            <v>0</v>
          </cell>
          <cell r="R646">
            <v>1.6817689999999992</v>
          </cell>
          <cell r="S646">
            <v>2.9295220399999877</v>
          </cell>
          <cell r="T646">
            <v>2.1747253000000133</v>
          </cell>
          <cell r="U646">
            <v>3.9493610199999774</v>
          </cell>
          <cell r="V646">
            <v>-10.73537735999998</v>
          </cell>
          <cell r="W646">
            <v>0</v>
          </cell>
          <cell r="X646">
            <v>0</v>
          </cell>
          <cell r="Y646">
            <v>0</v>
          </cell>
          <cell r="Z646">
            <v>0</v>
          </cell>
          <cell r="AA646">
            <v>0</v>
          </cell>
          <cell r="AB646">
            <v>0</v>
          </cell>
          <cell r="AC646">
            <v>0</v>
          </cell>
          <cell r="AD646">
            <v>1.3675000000000013</v>
          </cell>
          <cell r="AE646">
            <v>3.4338000000000042</v>
          </cell>
          <cell r="AF646">
            <v>5.675200000000002</v>
          </cell>
          <cell r="AG646">
            <v>7.9628000000000041</v>
          </cell>
          <cell r="AH646">
            <v>10.142100000000003</v>
          </cell>
          <cell r="AI646">
            <v>12.211399999999999</v>
          </cell>
          <cell r="AJ646">
            <v>14.002799999999993</v>
          </cell>
          <cell r="AK646">
            <v>14.347799999999991</v>
          </cell>
          <cell r="AL646">
            <v>16.408000000000001</v>
          </cell>
          <cell r="AM646">
            <v>18.398900000000005</v>
          </cell>
          <cell r="AN646">
            <v>20.020999999999987</v>
          </cell>
          <cell r="AO646">
            <v>21.473699999999972</v>
          </cell>
          <cell r="AP646">
            <v>1.3675000000000013</v>
          </cell>
          <cell r="AQ646">
            <v>2.0663000000000022</v>
          </cell>
          <cell r="AR646">
            <v>2.2413999999999978</v>
          </cell>
          <cell r="AS646">
            <v>2.2876000000000016</v>
          </cell>
          <cell r="AT646">
            <v>2.1793</v>
          </cell>
          <cell r="AU646">
            <v>2.0692999999999975</v>
          </cell>
          <cell r="AV646">
            <v>1.7913999999999941</v>
          </cell>
          <cell r="AW646">
            <v>0.34499999999999753</v>
          </cell>
          <cell r="AX646">
            <v>2.0602000000000098</v>
          </cell>
          <cell r="AY646">
            <v>1.9909000000000008</v>
          </cell>
          <cell r="AZ646">
            <v>1.6220999999999903</v>
          </cell>
          <cell r="BA646">
            <v>1.452699999999981</v>
          </cell>
          <cell r="BB646">
            <v>2.9239030000000032</v>
          </cell>
          <cell r="BC646">
            <v>5.2670320000000004</v>
          </cell>
          <cell r="BD646">
            <v>6.8365389999999993</v>
          </cell>
          <cell r="BE646">
            <v>8.6870999999999974</v>
          </cell>
          <cell r="BF646">
            <v>10.330399999999997</v>
          </cell>
          <cell r="BG646">
            <v>13.234221999999999</v>
          </cell>
          <cell r="BH646">
            <v>14.899148999999989</v>
          </cell>
          <cell r="BI646">
            <v>17.104481999999997</v>
          </cell>
          <cell r="BJ646">
            <v>18.922114000000001</v>
          </cell>
          <cell r="BK646">
            <v>21.599042000000008</v>
          </cell>
          <cell r="BL646">
            <v>22.896840999999998</v>
          </cell>
          <cell r="BM646">
            <v>25.13068113000001</v>
          </cell>
          <cell r="BN646">
            <v>2.9239030000000032</v>
          </cell>
          <cell r="BO646">
            <v>2.3431289999999976</v>
          </cell>
          <cell r="BP646">
            <v>1.5695070000000002</v>
          </cell>
          <cell r="BQ646">
            <v>1.8505609999999979</v>
          </cell>
          <cell r="BR646">
            <v>1.6433</v>
          </cell>
          <cell r="BS646">
            <v>2.9038220000000035</v>
          </cell>
          <cell r="BT646">
            <v>1.6649269999999889</v>
          </cell>
          <cell r="BU646">
            <v>2.205333000000004</v>
          </cell>
          <cell r="BV646">
            <v>1.8176320000000077</v>
          </cell>
          <cell r="BW646">
            <v>2.6769280000000055</v>
          </cell>
          <cell r="BX646">
            <v>1.2977989999999915</v>
          </cell>
          <cell r="BY646">
            <v>2.2338401300000115</v>
          </cell>
          <cell r="BZ646">
            <v>3.2355999999999989</v>
          </cell>
          <cell r="CA646">
            <v>4.9927000000000001</v>
          </cell>
          <cell r="CB646">
            <v>6.1828000000000003</v>
          </cell>
          <cell r="CC646">
            <v>7.9526000000000039</v>
          </cell>
          <cell r="CD646">
            <v>9.8811000000000035</v>
          </cell>
          <cell r="CE646">
            <v>12.198335999999992</v>
          </cell>
          <cell r="CF646">
            <v>13.822681000000003</v>
          </cell>
          <cell r="CG646">
            <v>14.268415000000008</v>
          </cell>
          <cell r="CH646">
            <v>15.650029999999994</v>
          </cell>
          <cell r="CI646">
            <v>17.696394000000009</v>
          </cell>
          <cell r="CJ646">
            <v>19.618601999999989</v>
          </cell>
          <cell r="CK646">
            <v>20.798446000000006</v>
          </cell>
          <cell r="CL646">
            <v>3.2355999999999989</v>
          </cell>
          <cell r="CM646">
            <v>1.7571000000000012</v>
          </cell>
          <cell r="CN646">
            <v>1.1901000000000006</v>
          </cell>
          <cell r="CO646">
            <v>1.7698000000000023</v>
          </cell>
          <cell r="CP646">
            <v>1.9285000000000001</v>
          </cell>
          <cell r="CQ646">
            <v>2.3172359999999896</v>
          </cell>
          <cell r="CR646">
            <v>1.6243450000000106</v>
          </cell>
          <cell r="CS646">
            <v>0.44573400000000252</v>
          </cell>
          <cell r="CT646">
            <v>1.3816149999999854</v>
          </cell>
          <cell r="CU646">
            <v>2.0463640000000125</v>
          </cell>
          <cell r="CV646">
            <v>1.9222079999999835</v>
          </cell>
          <cell r="CW646">
            <v>1.179844000000017</v>
          </cell>
          <cell r="CX646">
            <v>0</v>
          </cell>
          <cell r="CY646">
            <v>0</v>
          </cell>
          <cell r="CZ646">
            <v>0</v>
          </cell>
          <cell r="DA646">
            <v>0</v>
          </cell>
          <cell r="DB646">
            <v>0</v>
          </cell>
          <cell r="DC646">
            <v>11.317977892490305</v>
          </cell>
          <cell r="DD646">
            <v>13.631985269597692</v>
          </cell>
          <cell r="DE646">
            <v>16.423107269597697</v>
          </cell>
          <cell r="DF646">
            <v>17.956335269597709</v>
          </cell>
          <cell r="DG646">
            <v>22.421711269597694</v>
          </cell>
          <cell r="DH646">
            <v>25.074306269597717</v>
          </cell>
          <cell r="DI646">
            <v>28.608204269597703</v>
          </cell>
          <cell r="DJ646">
            <v>0</v>
          </cell>
          <cell r="DK646">
            <v>0</v>
          </cell>
          <cell r="DL646">
            <v>0</v>
          </cell>
          <cell r="DM646">
            <v>0</v>
          </cell>
          <cell r="DN646">
            <v>0</v>
          </cell>
          <cell r="DO646">
            <v>11.317977892490305</v>
          </cell>
          <cell r="DP646">
            <v>2.3140073771073868</v>
          </cell>
          <cell r="DQ646">
            <v>2.7911220000000059</v>
          </cell>
          <cell r="DR646">
            <v>1.5342280000000112</v>
          </cell>
          <cell r="DS646">
            <v>4.4653759999999867</v>
          </cell>
          <cell r="DT646">
            <v>2.6525950000000247</v>
          </cell>
          <cell r="DU646">
            <v>3.5338979999999873</v>
          </cell>
          <cell r="DV646">
            <v>0</v>
          </cell>
          <cell r="DW646">
            <v>0</v>
          </cell>
          <cell r="DX646">
            <v>0</v>
          </cell>
          <cell r="DY646">
            <v>0</v>
          </cell>
        </row>
        <row r="647">
          <cell r="A647" t="str">
            <v>CE-OP-TR-240</v>
          </cell>
          <cell r="B647" t="str">
            <v>CE</v>
          </cell>
          <cell r="C647" t="str">
            <v>OP-TR</v>
          </cell>
          <cell r="D647">
            <v>240</v>
          </cell>
          <cell r="E647" t="str">
            <v>RO % pre-IAS</v>
          </cell>
          <cell r="F647">
            <v>0.15577188159192196</v>
          </cell>
          <cell r="G647">
            <v>0.16783500354454328</v>
          </cell>
          <cell r="H647">
            <v>0.17417548234972527</v>
          </cell>
          <cell r="I647">
            <v>0.19988349307800962</v>
          </cell>
          <cell r="J647" t="e">
            <v>#DIV/0!</v>
          </cell>
          <cell r="K647" t="e">
            <v>#DIV/0!</v>
          </cell>
          <cell r="L647" t="e">
            <v>#DIV/0!</v>
          </cell>
          <cell r="M647" t="e">
            <v>#DIV/0!</v>
          </cell>
          <cell r="N647" t="e">
            <v>#DIV/0!</v>
          </cell>
          <cell r="O647" t="e">
            <v>#DIV/0!</v>
          </cell>
          <cell r="P647" t="e">
            <v>#DIV/0!</v>
          </cell>
          <cell r="Q647" t="e">
            <v>#DIV/0!</v>
          </cell>
          <cell r="R647">
            <v>0.15577188159192196</v>
          </cell>
          <cell r="S647">
            <v>0.17564359202625374</v>
          </cell>
          <cell r="T647">
            <v>0.18934271087321405</v>
          </cell>
          <cell r="U647">
            <v>0.26780099474370817</v>
          </cell>
          <cell r="V647">
            <v>0.19988349307800962</v>
          </cell>
          <cell r="W647" t="e">
            <v>#DIV/0!</v>
          </cell>
          <cell r="X647" t="e">
            <v>#DIV/0!</v>
          </cell>
          <cell r="Y647" t="e">
            <v>#DIV/0!</v>
          </cell>
          <cell r="Z647" t="e">
            <v>#DIV/0!</v>
          </cell>
          <cell r="AA647" t="e">
            <v>#DIV/0!</v>
          </cell>
          <cell r="AB647" t="e">
            <v>#DIV/0!</v>
          </cell>
          <cell r="AC647" t="e">
            <v>#DIV/0!</v>
          </cell>
          <cell r="AD647">
            <v>0.13155110050792684</v>
          </cell>
          <cell r="AE647">
            <v>0.14972595153898832</v>
          </cell>
          <cell r="AF647">
            <v>0.15735857636404979</v>
          </cell>
          <cell r="AG647">
            <v>0.15937521265906907</v>
          </cell>
          <cell r="AH647">
            <v>0.16121422905801402</v>
          </cell>
          <cell r="AI647">
            <v>0.16113555211299571</v>
          </cell>
          <cell r="AJ647">
            <v>0.15996362697544131</v>
          </cell>
          <cell r="AK647">
            <v>0.15470310240759239</v>
          </cell>
          <cell r="AL647">
            <v>0.15475653763371897</v>
          </cell>
          <cell r="AM647">
            <v>0.15475943142695889</v>
          </cell>
          <cell r="AN647">
            <v>0.15386518947067476</v>
          </cell>
          <cell r="AO647">
            <v>0.15302690942467645</v>
          </cell>
          <cell r="AP647">
            <v>0.13155110050792684</v>
          </cell>
          <cell r="AQ647">
            <v>0.16479379840015329</v>
          </cell>
          <cell r="AR647">
            <v>0.17068880173628279</v>
          </cell>
          <cell r="AS647">
            <v>0.16460869815502419</v>
          </cell>
          <cell r="AT647">
            <v>0.16831040847691944</v>
          </cell>
          <cell r="AU647">
            <v>0.16075104678894073</v>
          </cell>
          <cell r="AV647">
            <v>0.15240769099880855</v>
          </cell>
          <cell r="AW647">
            <v>6.6260779380413068E-2</v>
          </cell>
          <cell r="AX647">
            <v>0.15512970144196447</v>
          </cell>
          <cell r="AY647">
            <v>0.15478328474246852</v>
          </cell>
          <cell r="AZ647">
            <v>0.14440102196148882</v>
          </cell>
          <cell r="BA647">
            <v>0.14233923514829491</v>
          </cell>
          <cell r="BB647">
            <v>0.17672319901360542</v>
          </cell>
          <cell r="BC647">
            <v>0.17788017561634584</v>
          </cell>
          <cell r="BD647">
            <v>0.16516969872677634</v>
          </cell>
          <cell r="BE647">
            <v>0.16483059852153184</v>
          </cell>
          <cell r="BF647">
            <v>0.15969527672744022</v>
          </cell>
          <cell r="BG647">
            <v>0.16816624030280697</v>
          </cell>
          <cell r="BH647">
            <v>0.16471470253893461</v>
          </cell>
          <cell r="BI647">
            <v>0.17232272917176467</v>
          </cell>
          <cell r="BJ647">
            <v>0.16996487132375032</v>
          </cell>
          <cell r="BK647">
            <v>0.17316134420980189</v>
          </cell>
          <cell r="BL647">
            <v>0.16514427118716829</v>
          </cell>
          <cell r="BM647">
            <v>0.16348883326439856</v>
          </cell>
          <cell r="BN647">
            <v>0.17672319901360542</v>
          </cell>
          <cell r="BO647">
            <v>0.179345345161463</v>
          </cell>
          <cell r="BP647">
            <v>0.13322358034122744</v>
          </cell>
          <cell r="BQ647">
            <v>0.16358984105655816</v>
          </cell>
          <cell r="BR647">
            <v>0.13711305798915319</v>
          </cell>
          <cell r="BS647">
            <v>0.20728174585329015</v>
          </cell>
          <cell r="BT647">
            <v>0.14161134580310553</v>
          </cell>
          <cell r="BU647">
            <v>0.25048800871771132</v>
          </cell>
          <cell r="BV647">
            <v>0.1505767020952547</v>
          </cell>
          <cell r="BW647">
            <v>0.19971014765221282</v>
          </cell>
          <cell r="BX647">
            <v>9.327369504408492E-2</v>
          </cell>
          <cell r="BY647">
            <v>0.14825585823880152</v>
          </cell>
          <cell r="BZ647">
            <v>0.20264041284633491</v>
          </cell>
          <cell r="CA647">
            <v>0.20016758477464258</v>
          </cell>
          <cell r="CB647">
            <v>0.17992137097360894</v>
          </cell>
          <cell r="CC647">
            <v>0.18139103103623677</v>
          </cell>
          <cell r="CD647">
            <v>0.17533981616211811</v>
          </cell>
          <cell r="CE647">
            <v>0.17584275160984006</v>
          </cell>
          <cell r="CF647">
            <v>0.17043951957165687</v>
          </cell>
          <cell r="CG647">
            <v>0.16222234556684065</v>
          </cell>
          <cell r="CH647">
            <v>0.15701902648570787</v>
          </cell>
          <cell r="CI647">
            <v>0.15576571938495642</v>
          </cell>
          <cell r="CJ647">
            <v>0.1544214203786051</v>
          </cell>
          <cell r="CK647">
            <v>0.14962680968893036</v>
          </cell>
          <cell r="CL647">
            <v>0.20264041284633491</v>
          </cell>
          <cell r="CM647">
            <v>0.19576843371883162</v>
          </cell>
          <cell r="CN647">
            <v>0.1263201469011708</v>
          </cell>
          <cell r="CO647">
            <v>0.18671927751519266</v>
          </cell>
          <cell r="CP647">
            <v>0.15413572895769564</v>
          </cell>
          <cell r="CQ647">
            <v>0.17802013980955322</v>
          </cell>
          <cell r="CR647">
            <v>0.13848369035894526</v>
          </cell>
          <cell r="CS647">
            <v>6.5016508149052868E-2</v>
          </cell>
          <cell r="CT647">
            <v>0.1179483896027938</v>
          </cell>
          <cell r="CU647">
            <v>0.14680431008508341</v>
          </cell>
          <cell r="CV647">
            <v>0.14305529776469289</v>
          </cell>
          <cell r="CW647">
            <v>9.8679889959048736E-2</v>
          </cell>
          <cell r="CX647" t="e">
            <v>#DIV/0!</v>
          </cell>
          <cell r="CY647" t="e">
            <v>#DIV/0!</v>
          </cell>
          <cell r="CZ647" t="e">
            <v>#DIV/0!</v>
          </cell>
          <cell r="DA647" t="e">
            <v>#DIV/0!</v>
          </cell>
          <cell r="DB647" t="e">
            <v>#DIV/0!</v>
          </cell>
          <cell r="DC647">
            <v>0.17455267346942707</v>
          </cell>
          <cell r="DD647">
            <v>0.17298354128854215</v>
          </cell>
          <cell r="DE647">
            <v>0.18619678570867995</v>
          </cell>
          <cell r="DF647">
            <v>0.17761683031470687</v>
          </cell>
          <cell r="DG647">
            <v>0.19144312715230774</v>
          </cell>
          <cell r="DH647">
            <v>0.19179995279485326</v>
          </cell>
          <cell r="DI647">
            <v>0.19831744893818085</v>
          </cell>
          <cell r="DJ647" t="e">
            <v>#DIV/0!</v>
          </cell>
          <cell r="DK647" t="e">
            <v>#DIV/0!</v>
          </cell>
          <cell r="DL647" t="e">
            <v>#DIV/0!</v>
          </cell>
          <cell r="DM647" t="e">
            <v>#DIV/0!</v>
          </cell>
          <cell r="DN647" t="e">
            <v>#DIV/0!</v>
          </cell>
          <cell r="DO647">
            <v>0.17455267346942707</v>
          </cell>
          <cell r="DP647">
            <v>0.16569811940447596</v>
          </cell>
          <cell r="DQ647">
            <v>0.29699554941136652</v>
          </cell>
          <cell r="DR647">
            <v>0.1189974088946117</v>
          </cell>
          <cell r="DS647">
            <v>0.2786762414215192</v>
          </cell>
          <cell r="DT647">
            <v>0.19487010068013808</v>
          </cell>
          <cell r="DU647">
            <v>0.2613241515741565</v>
          </cell>
        </row>
        <row r="648">
          <cell r="A648" t="str">
            <v>CE-OP-TR-250</v>
          </cell>
          <cell r="B648" t="str">
            <v>CE</v>
          </cell>
          <cell r="C648" t="str">
            <v>OP-TR</v>
          </cell>
          <cell r="D648">
            <v>250</v>
          </cell>
          <cell r="E648" t="str">
            <v>Poste Straordinarie</v>
          </cell>
          <cell r="F648">
            <v>-5.2268000000000002E-2</v>
          </cell>
          <cell r="G648">
            <v>-0.26216349</v>
          </cell>
          <cell r="H648">
            <v>-0.31612571999999994</v>
          </cell>
          <cell r="I648">
            <v>-0.38425276999999997</v>
          </cell>
          <cell r="R648">
            <v>-5.2268000000000002E-2</v>
          </cell>
          <cell r="S648">
            <v>-0.20989548999999999</v>
          </cell>
          <cell r="T648">
            <v>-5.3962229999999944E-2</v>
          </cell>
          <cell r="U648">
            <v>-6.8127050000000022E-2</v>
          </cell>
          <cell r="V648">
            <v>0.38425276999999997</v>
          </cell>
          <cell r="W648">
            <v>0</v>
          </cell>
          <cell r="X648">
            <v>0</v>
          </cell>
          <cell r="Y648">
            <v>0</v>
          </cell>
          <cell r="Z648">
            <v>0</v>
          </cell>
          <cell r="AA648">
            <v>0</v>
          </cell>
          <cell r="AB648">
            <v>0</v>
          </cell>
          <cell r="AC648">
            <v>0</v>
          </cell>
          <cell r="AD648">
            <v>-5.8999999999999997E-2</v>
          </cell>
          <cell r="AE648">
            <v>-0.12609999999999999</v>
          </cell>
          <cell r="AF648">
            <v>-0.19219999999999998</v>
          </cell>
          <cell r="AG648">
            <v>-0.25989999999999996</v>
          </cell>
          <cell r="AH648">
            <v>-0.3216</v>
          </cell>
          <cell r="AI648">
            <v>-0.3821</v>
          </cell>
          <cell r="AJ648">
            <v>-0.43889999999999996</v>
          </cell>
          <cell r="AK648">
            <v>-0.4763</v>
          </cell>
          <cell r="AL648">
            <v>-0.53839999999999999</v>
          </cell>
          <cell r="AM648">
            <v>-0.59629999999999994</v>
          </cell>
          <cell r="AN648">
            <v>-0.65110000000000001</v>
          </cell>
          <cell r="AO648">
            <v>-0.70350000000000001</v>
          </cell>
          <cell r="AP648">
            <v>-5.8999999999999997E-2</v>
          </cell>
          <cell r="AQ648">
            <v>-6.7099999999999993E-2</v>
          </cell>
          <cell r="AR648">
            <v>-6.6099999999999992E-2</v>
          </cell>
          <cell r="AS648">
            <v>-6.7699999999999982E-2</v>
          </cell>
          <cell r="AT648">
            <v>-6.1700000000000033E-2</v>
          </cell>
          <cell r="AU648">
            <v>-6.0499999999999998E-2</v>
          </cell>
          <cell r="AV648">
            <v>-5.6799999999999962E-2</v>
          </cell>
          <cell r="AW648">
            <v>-3.7400000000000044E-2</v>
          </cell>
          <cell r="AX648">
            <v>-6.2099999999999989E-2</v>
          </cell>
          <cell r="AY648">
            <v>-5.7899999999999952E-2</v>
          </cell>
          <cell r="AZ648">
            <v>-5.4800000000000071E-2</v>
          </cell>
          <cell r="BA648">
            <v>-5.2400000000000002E-2</v>
          </cell>
          <cell r="BB648">
            <v>0</v>
          </cell>
          <cell r="BC648">
            <v>-0.157918</v>
          </cell>
          <cell r="BD648">
            <v>-0.21149299999999999</v>
          </cell>
          <cell r="BE648">
            <v>-0.3569</v>
          </cell>
          <cell r="BF648">
            <v>-0.41389999999999999</v>
          </cell>
          <cell r="BG648">
            <v>-0.46818199999999999</v>
          </cell>
          <cell r="BH648">
            <v>-0.52234199999999997</v>
          </cell>
          <cell r="BI648">
            <v>-0.57201999999999997</v>
          </cell>
          <cell r="BJ648">
            <v>-0.62774799999999997</v>
          </cell>
          <cell r="BK648">
            <v>-0.68204900000000002</v>
          </cell>
          <cell r="BL648">
            <v>-0.74677800000000005</v>
          </cell>
          <cell r="BM648">
            <v>-0.86171130000000007</v>
          </cell>
          <cell r="BN648">
            <v>0</v>
          </cell>
          <cell r="BO648">
            <v>-0.157918</v>
          </cell>
          <cell r="BP648">
            <v>-5.3574999999999984E-2</v>
          </cell>
          <cell r="BQ648">
            <v>-0.14540700000000001</v>
          </cell>
          <cell r="BR648">
            <v>-5.6999999999999995E-2</v>
          </cell>
          <cell r="BS648">
            <v>-5.4281999999999997E-2</v>
          </cell>
          <cell r="BT648">
            <v>-5.4159999999999986E-2</v>
          </cell>
          <cell r="BU648">
            <v>-4.9678E-2</v>
          </cell>
          <cell r="BV648">
            <v>-5.5728E-2</v>
          </cell>
          <cell r="BW648">
            <v>-5.4301000000000044E-2</v>
          </cell>
          <cell r="BX648">
            <v>-6.4729000000000037E-2</v>
          </cell>
          <cell r="BY648">
            <v>-0.11493330000000002</v>
          </cell>
          <cell r="BZ648">
            <v>0</v>
          </cell>
          <cell r="CA648">
            <v>0</v>
          </cell>
          <cell r="CB648">
            <v>0</v>
          </cell>
          <cell r="CC648">
            <v>-0.2397</v>
          </cell>
          <cell r="CD648">
            <v>-0.3049</v>
          </cell>
          <cell r="CE648">
            <v>-0.37080099999999999</v>
          </cell>
          <cell r="CF648">
            <v>-0.435589</v>
          </cell>
          <cell r="CG648">
            <v>-0.49125200000000002</v>
          </cell>
          <cell r="CH648">
            <v>-0.55619499999999999</v>
          </cell>
          <cell r="CI648">
            <v>-0.62629999999999997</v>
          </cell>
          <cell r="CJ648">
            <v>-0.69501800000000002</v>
          </cell>
          <cell r="CK648">
            <v>-0.76494399999999996</v>
          </cell>
          <cell r="CL648">
            <v>0</v>
          </cell>
          <cell r="CM648">
            <v>0</v>
          </cell>
          <cell r="CN648">
            <v>0</v>
          </cell>
          <cell r="CO648">
            <v>-0.2397</v>
          </cell>
          <cell r="CP648">
            <v>-6.5200000000000008E-2</v>
          </cell>
          <cell r="CQ648">
            <v>-6.5900999999999987E-2</v>
          </cell>
          <cell r="CR648">
            <v>-6.4788000000000012E-2</v>
          </cell>
          <cell r="CS648">
            <v>-5.5663000000000018E-2</v>
          </cell>
          <cell r="CT648">
            <v>-6.4942999999999973E-2</v>
          </cell>
          <cell r="CU648">
            <v>-7.0104999999999973E-2</v>
          </cell>
          <cell r="CV648">
            <v>-6.8718000000000057E-2</v>
          </cell>
          <cell r="CW648">
            <v>-6.9925999999999933E-2</v>
          </cell>
          <cell r="DC648">
            <v>0</v>
          </cell>
          <cell r="DD648">
            <v>0</v>
          </cell>
          <cell r="DE648">
            <v>0</v>
          </cell>
          <cell r="DF648">
            <v>0</v>
          </cell>
          <cell r="DG648">
            <v>0</v>
          </cell>
          <cell r="DH648">
            <v>0</v>
          </cell>
          <cell r="DI648">
            <v>0</v>
          </cell>
          <cell r="DJ648">
            <v>0</v>
          </cell>
          <cell r="DK648">
            <v>0</v>
          </cell>
          <cell r="DL648">
            <v>0</v>
          </cell>
          <cell r="DM648">
            <v>0</v>
          </cell>
          <cell r="DN648">
            <v>0</v>
          </cell>
          <cell r="DO648">
            <v>0</v>
          </cell>
          <cell r="DP648">
            <v>0</v>
          </cell>
          <cell r="DQ648">
            <v>0</v>
          </cell>
          <cell r="DR648">
            <v>0</v>
          </cell>
          <cell r="DS648">
            <v>0</v>
          </cell>
          <cell r="DT648">
            <v>0</v>
          </cell>
          <cell r="DU648">
            <v>0</v>
          </cell>
        </row>
        <row r="649">
          <cell r="A649" t="str">
            <v>CE-OP-TR-260</v>
          </cell>
          <cell r="B649" t="str">
            <v>CE</v>
          </cell>
          <cell r="C649" t="str">
            <v>OP-TR</v>
          </cell>
          <cell r="D649">
            <v>260</v>
          </cell>
          <cell r="E649" t="str">
            <v>Risultato Operativo</v>
          </cell>
          <cell r="F649">
            <v>1.6295009999999992</v>
          </cell>
          <cell r="G649">
            <v>4.3491275499999889</v>
          </cell>
          <cell r="H649">
            <v>6.4698906200000028</v>
          </cell>
          <cell r="I649">
            <v>10.35112458999998</v>
          </cell>
          <cell r="J649">
            <v>0</v>
          </cell>
          <cell r="K649">
            <v>0</v>
          </cell>
          <cell r="L649">
            <v>0</v>
          </cell>
          <cell r="M649">
            <v>0</v>
          </cell>
          <cell r="N649">
            <v>0</v>
          </cell>
          <cell r="O649">
            <v>0</v>
          </cell>
          <cell r="P649">
            <v>0</v>
          </cell>
          <cell r="Q649">
            <v>0</v>
          </cell>
          <cell r="R649">
            <v>1.6295009999999992</v>
          </cell>
          <cell r="S649">
            <v>2.7196265499999877</v>
          </cell>
          <cell r="T649">
            <v>2.1207630700000135</v>
          </cell>
          <cell r="U649">
            <v>3.8812339699999772</v>
          </cell>
          <cell r="V649">
            <v>-10.35112458999998</v>
          </cell>
          <cell r="W649">
            <v>0</v>
          </cell>
          <cell r="X649">
            <v>0</v>
          </cell>
          <cell r="Y649">
            <v>0</v>
          </cell>
          <cell r="Z649">
            <v>0</v>
          </cell>
          <cell r="AA649">
            <v>0</v>
          </cell>
          <cell r="AB649">
            <v>0</v>
          </cell>
          <cell r="AC649">
            <v>0</v>
          </cell>
          <cell r="AD649">
            <v>1.3085000000000013</v>
          </cell>
          <cell r="AE649">
            <v>3.3077000000000041</v>
          </cell>
          <cell r="AF649">
            <v>5.4830000000000023</v>
          </cell>
          <cell r="AG649">
            <v>7.7029000000000041</v>
          </cell>
          <cell r="AH649">
            <v>9.8205000000000027</v>
          </cell>
          <cell r="AI649">
            <v>11.8293</v>
          </cell>
          <cell r="AJ649">
            <v>13.563899999999993</v>
          </cell>
          <cell r="AK649">
            <v>13.87149999999999</v>
          </cell>
          <cell r="AL649">
            <v>15.869600000000002</v>
          </cell>
          <cell r="AM649">
            <v>17.802600000000005</v>
          </cell>
          <cell r="AN649">
            <v>19.369899999999987</v>
          </cell>
          <cell r="AO649">
            <v>20.770199999999974</v>
          </cell>
          <cell r="AP649">
            <v>1.3085000000000013</v>
          </cell>
          <cell r="AQ649">
            <v>1.9992000000000023</v>
          </cell>
          <cell r="AR649">
            <v>2.1752999999999978</v>
          </cell>
          <cell r="AS649">
            <v>2.2199000000000018</v>
          </cell>
          <cell r="AT649">
            <v>2.1175999999999999</v>
          </cell>
          <cell r="AU649">
            <v>2.0087999999999973</v>
          </cell>
          <cell r="AV649">
            <v>1.7345999999999941</v>
          </cell>
          <cell r="AW649">
            <v>0.30759999999999749</v>
          </cell>
          <cell r="AX649">
            <v>1.9981000000000098</v>
          </cell>
          <cell r="AY649">
            <v>1.9330000000000007</v>
          </cell>
          <cell r="AZ649">
            <v>1.5672999999999901</v>
          </cell>
          <cell r="BA649">
            <v>1.400299999999981</v>
          </cell>
          <cell r="BB649">
            <v>2.9239030000000032</v>
          </cell>
          <cell r="BC649">
            <v>5.1091139999999999</v>
          </cell>
          <cell r="BD649">
            <v>6.6250459999999993</v>
          </cell>
          <cell r="BE649">
            <v>8.3301999999999978</v>
          </cell>
          <cell r="BF649">
            <v>9.9164999999999974</v>
          </cell>
          <cell r="BG649">
            <v>12.766039999999998</v>
          </cell>
          <cell r="BH649">
            <v>14.376806999999989</v>
          </cell>
          <cell r="BI649">
            <v>16.532461999999999</v>
          </cell>
          <cell r="BJ649">
            <v>18.294366</v>
          </cell>
          <cell r="BK649">
            <v>20.916993000000009</v>
          </cell>
          <cell r="BL649">
            <v>22.150062999999999</v>
          </cell>
          <cell r="BM649">
            <v>24.26896983000001</v>
          </cell>
          <cell r="BN649">
            <v>2.9239030000000032</v>
          </cell>
          <cell r="BO649">
            <v>2.1852109999999976</v>
          </cell>
          <cell r="BP649">
            <v>1.5159320000000003</v>
          </cell>
          <cell r="BQ649">
            <v>1.7051539999999978</v>
          </cell>
          <cell r="BR649">
            <v>1.5863</v>
          </cell>
          <cell r="BS649">
            <v>2.8495400000000033</v>
          </cell>
          <cell r="BT649">
            <v>1.610766999999989</v>
          </cell>
          <cell r="BU649">
            <v>2.1556550000000039</v>
          </cell>
          <cell r="BV649">
            <v>1.7619040000000077</v>
          </cell>
          <cell r="BW649">
            <v>2.6226270000000054</v>
          </cell>
          <cell r="BX649">
            <v>1.2330699999999915</v>
          </cell>
          <cell r="BY649">
            <v>2.1189068300000113</v>
          </cell>
          <cell r="BZ649">
            <v>3.2355999999999989</v>
          </cell>
          <cell r="CA649">
            <v>4.9927000000000001</v>
          </cell>
          <cell r="CB649">
            <v>6.1828000000000003</v>
          </cell>
          <cell r="CC649">
            <v>7.7129000000000039</v>
          </cell>
          <cell r="CD649">
            <v>9.5762000000000036</v>
          </cell>
          <cell r="CE649">
            <v>11.827534999999992</v>
          </cell>
          <cell r="CF649">
            <v>13.387092000000003</v>
          </cell>
          <cell r="CG649">
            <v>13.777163000000009</v>
          </cell>
          <cell r="CH649">
            <v>15.093834999999993</v>
          </cell>
          <cell r="CI649">
            <v>17.070094000000008</v>
          </cell>
          <cell r="CJ649">
            <v>18.923583999999988</v>
          </cell>
          <cell r="CK649">
            <v>20.033502000000006</v>
          </cell>
          <cell r="CL649">
            <v>3.2355999999999989</v>
          </cell>
          <cell r="CM649">
            <v>1.7571000000000012</v>
          </cell>
          <cell r="CN649">
            <v>1.1901000000000006</v>
          </cell>
          <cell r="CO649">
            <v>1.5301000000000022</v>
          </cell>
          <cell r="CP649">
            <v>1.8633000000000002</v>
          </cell>
          <cell r="CQ649">
            <v>2.2513349999999894</v>
          </cell>
          <cell r="CR649">
            <v>1.5595570000000105</v>
          </cell>
          <cell r="CS649">
            <v>0.3900710000000025</v>
          </cell>
          <cell r="CT649">
            <v>1.3166719999999854</v>
          </cell>
          <cell r="CU649">
            <v>1.9762590000000126</v>
          </cell>
          <cell r="CV649">
            <v>1.8534899999999834</v>
          </cell>
          <cell r="CW649">
            <v>1.1099180000000171</v>
          </cell>
          <cell r="CX649">
            <v>0</v>
          </cell>
          <cell r="CY649">
            <v>0</v>
          </cell>
          <cell r="CZ649">
            <v>0</v>
          </cell>
          <cell r="DA649">
            <v>0</v>
          </cell>
          <cell r="DB649">
            <v>0</v>
          </cell>
          <cell r="DC649">
            <v>11.317977892490305</v>
          </cell>
          <cell r="DD649">
            <v>13.631985269597692</v>
          </cell>
          <cell r="DE649">
            <v>16.423107269597697</v>
          </cell>
          <cell r="DF649">
            <v>17.956335269597709</v>
          </cell>
          <cell r="DG649">
            <v>22.421711269597694</v>
          </cell>
          <cell r="DH649">
            <v>25.074306269597717</v>
          </cell>
          <cell r="DI649">
            <v>28.608204269597703</v>
          </cell>
          <cell r="DJ649">
            <v>0</v>
          </cell>
          <cell r="DK649">
            <v>0</v>
          </cell>
          <cell r="DL649">
            <v>0</v>
          </cell>
          <cell r="DM649">
            <v>0</v>
          </cell>
          <cell r="DN649">
            <v>0</v>
          </cell>
          <cell r="DO649">
            <v>11.317977892490305</v>
          </cell>
          <cell r="DP649">
            <v>2.3140073771073868</v>
          </cell>
          <cell r="DQ649">
            <v>2.7911220000000059</v>
          </cell>
          <cell r="DR649">
            <v>1.5342280000000112</v>
          </cell>
          <cell r="DS649">
            <v>4.4653759999999867</v>
          </cell>
          <cell r="DT649">
            <v>2.6525950000000247</v>
          </cell>
          <cell r="DU649">
            <v>3.5338979999999873</v>
          </cell>
        </row>
        <row r="650">
          <cell r="A650" t="str">
            <v>CE-OP-TR-270</v>
          </cell>
          <cell r="B650" t="str">
            <v>CE</v>
          </cell>
          <cell r="C650" t="str">
            <v>OP-TR</v>
          </cell>
          <cell r="D650">
            <v>270</v>
          </cell>
          <cell r="E650" t="str">
            <v>RO%</v>
          </cell>
          <cell r="F650">
            <v>0.15093061938109123</v>
          </cell>
          <cell r="G650">
            <v>0.15829316159795473</v>
          </cell>
          <cell r="H650">
            <v>0.1660615393520351</v>
          </cell>
          <cell r="I650">
            <v>0.19272903699166102</v>
          </cell>
          <cell r="J650" t="e">
            <v>#DIV/0!</v>
          </cell>
          <cell r="K650" t="e">
            <v>#DIV/0!</v>
          </cell>
          <cell r="L650" t="e">
            <v>#DIV/0!</v>
          </cell>
          <cell r="M650" t="e">
            <v>#DIV/0!</v>
          </cell>
          <cell r="N650" t="e">
            <v>#DIV/0!</v>
          </cell>
          <cell r="O650" t="e">
            <v>#DIV/0!</v>
          </cell>
          <cell r="P650" t="e">
            <v>#DIV/0!</v>
          </cell>
          <cell r="Q650" t="e">
            <v>#DIV/0!</v>
          </cell>
          <cell r="R650">
            <v>0.15093061938109123</v>
          </cell>
          <cell r="S650">
            <v>0.16305901429980973</v>
          </cell>
          <cell r="T650">
            <v>0.18464448304969824</v>
          </cell>
          <cell r="U650">
            <v>0.2631813887703463</v>
          </cell>
          <cell r="V650">
            <v>0.19272903699166102</v>
          </cell>
          <cell r="W650" t="e">
            <v>#DIV/0!</v>
          </cell>
          <cell r="X650" t="e">
            <v>#DIV/0!</v>
          </cell>
          <cell r="Y650" t="e">
            <v>#DIV/0!</v>
          </cell>
          <cell r="Z650" t="e">
            <v>#DIV/0!</v>
          </cell>
          <cell r="AA650" t="e">
            <v>#DIV/0!</v>
          </cell>
          <cell r="AB650" t="e">
            <v>#DIV/0!</v>
          </cell>
          <cell r="AC650" t="e">
            <v>#DIV/0!</v>
          </cell>
          <cell r="AD650">
            <v>0.12587540403263056</v>
          </cell>
          <cell r="AE650">
            <v>0.14422754088925147</v>
          </cell>
          <cell r="AF650">
            <v>0.15202936886877733</v>
          </cell>
          <cell r="AG650">
            <v>0.15417332164459022</v>
          </cell>
          <cell r="AH650">
            <v>0.15610222108480756</v>
          </cell>
          <cell r="AI650">
            <v>0.15609355083039295</v>
          </cell>
          <cell r="AJ650">
            <v>0.15494977004114807</v>
          </cell>
          <cell r="AK650">
            <v>0.14956746574714716</v>
          </cell>
          <cell r="AL650">
            <v>0.14967847084544531</v>
          </cell>
          <cell r="AM650">
            <v>0.14974374848070149</v>
          </cell>
          <cell r="AN650">
            <v>0.14886136224604279</v>
          </cell>
          <cell r="AO650">
            <v>0.1480135940304845</v>
          </cell>
          <cell r="AP650">
            <v>0.12587540403263056</v>
          </cell>
          <cell r="AQ650">
            <v>0.159442366433522</v>
          </cell>
          <cell r="AR650">
            <v>0.16565510413890244</v>
          </cell>
          <cell r="AS650">
            <v>0.1597372132515904</v>
          </cell>
          <cell r="AT650">
            <v>0.16354523057437001</v>
          </cell>
          <cell r="AU650">
            <v>0.15605117807452959</v>
          </cell>
          <cell r="AV650">
            <v>0.14757529351710019</v>
          </cell>
          <cell r="AW650">
            <v>5.9077726775116059E-2</v>
          </cell>
          <cell r="AX650">
            <v>0.1504536726779872</v>
          </cell>
          <cell r="AY650">
            <v>0.15028182701652099</v>
          </cell>
          <cell r="AZ650">
            <v>0.13952266920673284</v>
          </cell>
          <cell r="BA650">
            <v>0.13720495007789446</v>
          </cell>
          <cell r="BB650">
            <v>0.17672319901360542</v>
          </cell>
          <cell r="BC650">
            <v>0.17254690982776089</v>
          </cell>
          <cell r="BD650">
            <v>0.16006006136599743</v>
          </cell>
          <cell r="BE650">
            <v>0.15805871370239374</v>
          </cell>
          <cell r="BF650">
            <v>0.15329689185972092</v>
          </cell>
          <cell r="BG650">
            <v>0.16221708766523985</v>
          </cell>
          <cell r="BH650">
            <v>0.15894005009713461</v>
          </cell>
          <cell r="BI650">
            <v>0.16655979244320238</v>
          </cell>
          <cell r="BJ650">
            <v>0.16432622502642111</v>
          </cell>
          <cell r="BK650">
            <v>0.16769329976334213</v>
          </cell>
          <cell r="BL650">
            <v>0.15975810859169884</v>
          </cell>
          <cell r="BM650">
            <v>0.15788292969501336</v>
          </cell>
          <cell r="BN650">
            <v>0.17672319901360542</v>
          </cell>
          <cell r="BO650">
            <v>0.16725814969881117</v>
          </cell>
          <cell r="BP650">
            <v>0.12867600373482729</v>
          </cell>
          <cell r="BQ650">
            <v>0.15073584271848067</v>
          </cell>
          <cell r="BR650">
            <v>0.13235711305798925</v>
          </cell>
          <cell r="BS650">
            <v>0.20340696712084433</v>
          </cell>
          <cell r="BT650">
            <v>0.13700473512966685</v>
          </cell>
          <cell r="BU650">
            <v>0.24484543986435517</v>
          </cell>
          <cell r="BV650">
            <v>0.14596006987577115</v>
          </cell>
          <cell r="BW650">
            <v>0.19565906345134418</v>
          </cell>
          <cell r="BX650">
            <v>8.8621577877629545E-2</v>
          </cell>
          <cell r="BY650">
            <v>0.14062794664258643</v>
          </cell>
          <cell r="BZ650">
            <v>0.20264041284633491</v>
          </cell>
          <cell r="CA650">
            <v>0.20016758477464258</v>
          </cell>
          <cell r="CB650">
            <v>0.17992137097360894</v>
          </cell>
          <cell r="CC650">
            <v>0.17592370838208771</v>
          </cell>
          <cell r="CD650">
            <v>0.16992937502218128</v>
          </cell>
          <cell r="CE650">
            <v>0.17049754156318447</v>
          </cell>
          <cell r="CF650">
            <v>0.16506852244811054</v>
          </cell>
          <cell r="CG650">
            <v>0.15663713854108469</v>
          </cell>
          <cell r="CH650">
            <v>0.15143864118061781</v>
          </cell>
          <cell r="CI650">
            <v>0.15025295390003343</v>
          </cell>
          <cell r="CJ650">
            <v>0.14895081310757236</v>
          </cell>
          <cell r="CK650">
            <v>0.14412369997050767</v>
          </cell>
          <cell r="CL650">
            <v>0.20264041284633491</v>
          </cell>
          <cell r="CM650">
            <v>0.19576843371883162</v>
          </cell>
          <cell r="CN650">
            <v>0.1263201469011708</v>
          </cell>
          <cell r="CO650">
            <v>0.16143019918973689</v>
          </cell>
          <cell r="CP650">
            <v>0.14892460656825215</v>
          </cell>
          <cell r="CQ650">
            <v>0.17295733859569781</v>
          </cell>
          <cell r="CR650">
            <v>0.13296018314158978</v>
          </cell>
          <cell r="CS650">
            <v>5.68972848160769E-2</v>
          </cell>
          <cell r="CT650">
            <v>0.11240420959173839</v>
          </cell>
          <cell r="CU650">
            <v>0.14177504053259191</v>
          </cell>
          <cell r="CV650">
            <v>0.13794114052895448</v>
          </cell>
          <cell r="CW650">
            <v>9.2831413393268558E-2</v>
          </cell>
          <cell r="CX650" t="e">
            <v>#DIV/0!</v>
          </cell>
          <cell r="CY650" t="e">
            <v>#DIV/0!</v>
          </cell>
          <cell r="CZ650" t="e">
            <v>#DIV/0!</v>
          </cell>
          <cell r="DA650" t="e">
            <v>#DIV/0!</v>
          </cell>
          <cell r="DB650" t="e">
            <v>#DIV/0!</v>
          </cell>
          <cell r="DC650">
            <v>0.17455267346942707</v>
          </cell>
          <cell r="DD650">
            <v>0.17298354128854215</v>
          </cell>
          <cell r="DE650">
            <v>0.18619678570867995</v>
          </cell>
          <cell r="DF650">
            <v>0.17761683031470687</v>
          </cell>
          <cell r="DG650">
            <v>0.19144312715230774</v>
          </cell>
          <cell r="DH650">
            <v>0.19179995279485326</v>
          </cell>
          <cell r="DI650">
            <v>0.19831744893818085</v>
          </cell>
          <cell r="DJ650" t="e">
            <v>#DIV/0!</v>
          </cell>
          <cell r="DK650" t="e">
            <v>#DIV/0!</v>
          </cell>
          <cell r="DL650" t="e">
            <v>#DIV/0!</v>
          </cell>
          <cell r="DM650" t="e">
            <v>#DIV/0!</v>
          </cell>
          <cell r="DN650" t="e">
            <v>#DIV/0!</v>
          </cell>
          <cell r="DO650">
            <v>0.17455267346942707</v>
          </cell>
          <cell r="DP650">
            <v>0.16569811940447596</v>
          </cell>
          <cell r="DQ650">
            <v>0.29699554941136652</v>
          </cell>
          <cell r="DR650">
            <v>0.1189974088946117</v>
          </cell>
          <cell r="DS650">
            <v>0.2786762414215192</v>
          </cell>
          <cell r="DT650">
            <v>0.19487010068013808</v>
          </cell>
          <cell r="DU650">
            <v>0.2613241515741565</v>
          </cell>
        </row>
        <row r="651">
          <cell r="A651" t="str">
            <v>CE-ME-CON-100</v>
          </cell>
          <cell r="B651" t="str">
            <v>CE</v>
          </cell>
          <cell r="C651" t="str">
            <v>ME-CON</v>
          </cell>
          <cell r="D651">
            <v>100</v>
          </cell>
          <cell r="E651" t="str">
            <v>Valore della Produzione</v>
          </cell>
          <cell r="F651">
            <v>0.63411899999999999</v>
          </cell>
          <cell r="G651">
            <v>0.73335156000000001</v>
          </cell>
          <cell r="H651">
            <v>0.81970613000000003</v>
          </cell>
          <cell r="I651">
            <v>0.937365</v>
          </cell>
          <cell r="R651">
            <v>0.63411899999999999</v>
          </cell>
          <cell r="S651">
            <v>9.9232560000000025E-2</v>
          </cell>
          <cell r="T651">
            <v>8.6354570000000019E-2</v>
          </cell>
          <cell r="U651">
            <v>0.11765886999999997</v>
          </cell>
          <cell r="V651">
            <v>-0.937365</v>
          </cell>
          <cell r="W651">
            <v>0</v>
          </cell>
          <cell r="X651">
            <v>0</v>
          </cell>
          <cell r="Y651">
            <v>0</v>
          </cell>
          <cell r="Z651">
            <v>0</v>
          </cell>
          <cell r="AA651">
            <v>0</v>
          </cell>
          <cell r="AB651">
            <v>0</v>
          </cell>
          <cell r="AC651">
            <v>0</v>
          </cell>
          <cell r="AD651">
            <v>0.10299999999999999</v>
          </cell>
          <cell r="AE651">
            <v>0.22440000000000002</v>
          </cell>
          <cell r="AF651">
            <v>0.33989999999999998</v>
          </cell>
          <cell r="AG651">
            <v>0.45100000000000001</v>
          </cell>
          <cell r="AH651">
            <v>0.57829999999999993</v>
          </cell>
          <cell r="AI651">
            <v>0.66139999999999999</v>
          </cell>
          <cell r="AJ651">
            <v>0.7681</v>
          </cell>
          <cell r="AK651">
            <v>0.86229999999999996</v>
          </cell>
          <cell r="AL651">
            <v>0.96229999999999993</v>
          </cell>
          <cell r="AM651">
            <v>1.0917999999999999</v>
          </cell>
          <cell r="AN651">
            <v>1.2036</v>
          </cell>
          <cell r="AO651">
            <v>1.3</v>
          </cell>
          <cell r="AP651">
            <v>0.10299999999999999</v>
          </cell>
          <cell r="AQ651">
            <v>0.12140000000000002</v>
          </cell>
          <cell r="AR651">
            <v>0.11549999999999996</v>
          </cell>
          <cell r="AS651">
            <v>0.11110000000000003</v>
          </cell>
          <cell r="AT651">
            <v>0.12729999999999991</v>
          </cell>
          <cell r="AU651">
            <v>8.3100000000000063E-2</v>
          </cell>
          <cell r="AV651">
            <v>0.10670000000000002</v>
          </cell>
          <cell r="AW651">
            <v>9.419999999999995E-2</v>
          </cell>
          <cell r="AX651">
            <v>9.9999999999999978E-2</v>
          </cell>
          <cell r="AY651">
            <v>0.12949999999999995</v>
          </cell>
          <cell r="AZ651">
            <v>0.11180000000000012</v>
          </cell>
          <cell r="BA651">
            <v>9.6400000000000041E-2</v>
          </cell>
          <cell r="BB651">
            <v>8.3199999999999996E-2</v>
          </cell>
          <cell r="BC651">
            <v>0.16639999999999999</v>
          </cell>
          <cell r="BD651">
            <v>0.30120000000000002</v>
          </cell>
          <cell r="BE651">
            <v>0.38319999999999999</v>
          </cell>
          <cell r="BF651">
            <v>0.53864100000000004</v>
          </cell>
          <cell r="BG651">
            <v>0.66712700000000003</v>
          </cell>
          <cell r="BH651">
            <v>0.75947500000000001</v>
          </cell>
          <cell r="BI651">
            <v>0.869556</v>
          </cell>
          <cell r="BJ651">
            <v>0.99141199999999996</v>
          </cell>
          <cell r="BK651">
            <v>4.377656</v>
          </cell>
          <cell r="BL651">
            <v>4.4759869999999999</v>
          </cell>
          <cell r="BM651">
            <v>4.58373002</v>
          </cell>
          <cell r="BN651">
            <v>8.3199999999999996E-2</v>
          </cell>
          <cell r="BO651">
            <v>8.3199999999999996E-2</v>
          </cell>
          <cell r="BP651">
            <v>0.13480000000000003</v>
          </cell>
          <cell r="BQ651">
            <v>8.1999999999999962E-2</v>
          </cell>
          <cell r="BR651">
            <v>0.15544100000000005</v>
          </cell>
          <cell r="BS651">
            <v>0.12848599999999999</v>
          </cell>
          <cell r="BT651">
            <v>9.2347999999999986E-2</v>
          </cell>
          <cell r="BU651">
            <v>0.11008099999999998</v>
          </cell>
          <cell r="BV651">
            <v>0.12185599999999996</v>
          </cell>
          <cell r="BW651">
            <v>3.386244</v>
          </cell>
          <cell r="BX651">
            <v>9.8330999999999946E-2</v>
          </cell>
          <cell r="BY651">
            <v>0.10774302000000002</v>
          </cell>
          <cell r="BZ651">
            <v>7.5700000000000003E-2</v>
          </cell>
          <cell r="CA651">
            <v>0.15129999999999999</v>
          </cell>
          <cell r="CB651">
            <v>0.2349</v>
          </cell>
          <cell r="CC651">
            <v>0.29859999999999998</v>
          </cell>
          <cell r="CD651">
            <v>0.38229999999999997</v>
          </cell>
          <cell r="CE651">
            <v>0.46189999999999998</v>
          </cell>
          <cell r="CF651">
            <v>0.53755600000000003</v>
          </cell>
          <cell r="CG651">
            <v>0.57339799999999996</v>
          </cell>
          <cell r="CH651">
            <v>0.64109099999999997</v>
          </cell>
          <cell r="CI651">
            <v>0.72869200000000001</v>
          </cell>
          <cell r="CJ651">
            <v>0.80832999999999999</v>
          </cell>
          <cell r="CK651">
            <v>0.86009599999999997</v>
          </cell>
          <cell r="CL651">
            <v>7.5700000000000003E-2</v>
          </cell>
          <cell r="CM651">
            <v>7.5599999999999987E-2</v>
          </cell>
          <cell r="CN651">
            <v>8.3600000000000008E-2</v>
          </cell>
          <cell r="CO651">
            <v>6.3699999999999979E-2</v>
          </cell>
          <cell r="CP651">
            <v>8.3699999999999997E-2</v>
          </cell>
          <cell r="CQ651">
            <v>7.9600000000000004E-2</v>
          </cell>
          <cell r="CR651">
            <v>7.5656000000000057E-2</v>
          </cell>
          <cell r="CS651">
            <v>3.5841999999999929E-2</v>
          </cell>
          <cell r="CT651">
            <v>6.7693000000000003E-2</v>
          </cell>
          <cell r="CU651">
            <v>8.760100000000004E-2</v>
          </cell>
          <cell r="CV651">
            <v>7.9637999999999987E-2</v>
          </cell>
          <cell r="CW651">
            <v>5.1765999999999979E-2</v>
          </cell>
          <cell r="DC651">
            <v>0</v>
          </cell>
          <cell r="DD651">
            <v>0</v>
          </cell>
          <cell r="DE651">
            <v>0</v>
          </cell>
          <cell r="DF651">
            <v>0.114899</v>
          </cell>
          <cell r="DG651">
            <v>0.169935</v>
          </cell>
          <cell r="DH651">
            <v>0.3271</v>
          </cell>
          <cell r="DI651">
            <v>0.40400000000000003</v>
          </cell>
          <cell r="DJ651">
            <v>0</v>
          </cell>
          <cell r="DK651">
            <v>0</v>
          </cell>
          <cell r="DL651">
            <v>0</v>
          </cell>
          <cell r="DM651">
            <v>0</v>
          </cell>
          <cell r="DN651">
            <v>0</v>
          </cell>
          <cell r="DO651">
            <v>0</v>
          </cell>
          <cell r="DP651">
            <v>0</v>
          </cell>
          <cell r="DQ651">
            <v>0</v>
          </cell>
          <cell r="DR651">
            <v>0.114899</v>
          </cell>
          <cell r="DS651">
            <v>5.5036000000000002E-2</v>
          </cell>
          <cell r="DT651">
            <v>0.157165</v>
          </cell>
          <cell r="DU651">
            <v>7.6900000000000024E-2</v>
          </cell>
        </row>
        <row r="652">
          <cell r="A652" t="str">
            <v>CE-ME-CON-110</v>
          </cell>
          <cell r="B652" t="str">
            <v>CE</v>
          </cell>
          <cell r="C652" t="str">
            <v>ME-CON</v>
          </cell>
          <cell r="D652">
            <v>110</v>
          </cell>
          <cell r="E652" t="str">
            <v>Costi Diretti</v>
          </cell>
          <cell r="F652">
            <v>-0.62396600000000002</v>
          </cell>
          <cell r="G652">
            <v>-0.72968999999999995</v>
          </cell>
          <cell r="H652">
            <v>-0.82779115000000003</v>
          </cell>
          <cell r="I652">
            <v>-0.98638300000000001</v>
          </cell>
          <cell r="R652">
            <v>-0.62396600000000002</v>
          </cell>
          <cell r="S652">
            <v>-0.10572399999999993</v>
          </cell>
          <cell r="T652">
            <v>-9.8101150000000081E-2</v>
          </cell>
          <cell r="U652">
            <v>-0.15859184999999998</v>
          </cell>
          <cell r="V652">
            <v>0.98638300000000001</v>
          </cell>
          <cell r="W652">
            <v>0</v>
          </cell>
          <cell r="X652">
            <v>0</v>
          </cell>
          <cell r="Y652">
            <v>0</v>
          </cell>
          <cell r="Z652">
            <v>0</v>
          </cell>
          <cell r="AA652">
            <v>0</v>
          </cell>
          <cell r="AB652">
            <v>0</v>
          </cell>
          <cell r="AC652">
            <v>0</v>
          </cell>
          <cell r="AD652">
            <v>-9.74E-2</v>
          </cell>
          <cell r="AE652">
            <v>-0.2112</v>
          </cell>
          <cell r="AF652">
            <v>-0.3231</v>
          </cell>
          <cell r="AG652">
            <v>-0.43010000000000004</v>
          </cell>
          <cell r="AH652">
            <v>-0.5645</v>
          </cell>
          <cell r="AI652">
            <v>-0.6573</v>
          </cell>
          <cell r="AJ652">
            <v>-0.75779999999999992</v>
          </cell>
          <cell r="AK652">
            <v>-0.85970000000000002</v>
          </cell>
          <cell r="AL652">
            <v>-0.96320000000000006</v>
          </cell>
          <cell r="AM652">
            <v>-1.0814999999999999</v>
          </cell>
          <cell r="AN652">
            <v>-1.2002000000000002</v>
          </cell>
          <cell r="AO652">
            <v>-1.2952000000000001</v>
          </cell>
          <cell r="AP652">
            <v>-9.74E-2</v>
          </cell>
          <cell r="AQ652">
            <v>-0.1138</v>
          </cell>
          <cell r="AR652">
            <v>-0.1119</v>
          </cell>
          <cell r="AS652">
            <v>-0.10700000000000004</v>
          </cell>
          <cell r="AT652">
            <v>-0.13439999999999996</v>
          </cell>
          <cell r="AU652">
            <v>-9.2799999999999994E-2</v>
          </cell>
          <cell r="AV652">
            <v>-0.10049999999999992</v>
          </cell>
          <cell r="AW652">
            <v>-0.1019000000000001</v>
          </cell>
          <cell r="AX652">
            <v>-0.10350000000000004</v>
          </cell>
          <cell r="AY652">
            <v>-0.11829999999999985</v>
          </cell>
          <cell r="AZ652">
            <v>-0.11870000000000025</v>
          </cell>
          <cell r="BA652">
            <v>-9.4999999999999973E-2</v>
          </cell>
          <cell r="BB652">
            <v>-7.5999999999999998E-2</v>
          </cell>
          <cell r="BC652">
            <v>-0.16059999999999999</v>
          </cell>
          <cell r="BD652">
            <v>-0.2833</v>
          </cell>
          <cell r="BE652">
            <v>-0.41539999999999999</v>
          </cell>
          <cell r="BF652">
            <v>-0.54762200000000005</v>
          </cell>
          <cell r="BG652">
            <v>-0.64706699999999995</v>
          </cell>
          <cell r="BH652">
            <v>-0.74277400000000005</v>
          </cell>
          <cell r="BI652">
            <v>-0.85889899999999997</v>
          </cell>
          <cell r="BJ652">
            <v>-0.94901000000000002</v>
          </cell>
          <cell r="BK652">
            <v>-4.2675000000000001</v>
          </cell>
          <cell r="BL652">
            <v>-4.3708299999999998</v>
          </cell>
          <cell r="BM652">
            <v>-4.4793377099999994</v>
          </cell>
          <cell r="BN652">
            <v>-7.5999999999999998E-2</v>
          </cell>
          <cell r="BO652">
            <v>-8.4599999999999995E-2</v>
          </cell>
          <cell r="BP652">
            <v>-0.1227</v>
          </cell>
          <cell r="BQ652">
            <v>-0.1321</v>
          </cell>
          <cell r="BR652">
            <v>-0.13222200000000006</v>
          </cell>
          <cell r="BS652">
            <v>-9.9444999999999895E-2</v>
          </cell>
          <cell r="BT652">
            <v>-9.5707000000000098E-2</v>
          </cell>
          <cell r="BU652">
            <v>-0.11612499999999992</v>
          </cell>
          <cell r="BV652">
            <v>-9.0111000000000052E-2</v>
          </cell>
          <cell r="BW652">
            <v>-3.3184900000000002</v>
          </cell>
          <cell r="BX652">
            <v>-0.1033299999999997</v>
          </cell>
          <cell r="BY652">
            <v>-0.10850770999999959</v>
          </cell>
          <cell r="BZ652">
            <v>-8.7400000000000005E-2</v>
          </cell>
          <cell r="CA652">
            <v>-0.1804</v>
          </cell>
          <cell r="CB652">
            <v>-0.27810000000000001</v>
          </cell>
          <cell r="CC652">
            <v>-0.36159999999999998</v>
          </cell>
          <cell r="CD652">
            <v>-0.45850000000000002</v>
          </cell>
          <cell r="CE652">
            <v>-0.55374199999999996</v>
          </cell>
          <cell r="CF652">
            <v>-0.65309700000000004</v>
          </cell>
          <cell r="CG652">
            <v>-0.70708700000000002</v>
          </cell>
          <cell r="CH652">
            <v>-0.80518199999999995</v>
          </cell>
          <cell r="CI652">
            <v>-0.90479299999999996</v>
          </cell>
          <cell r="CJ652">
            <v>-1.0047550000000001</v>
          </cell>
          <cell r="CK652">
            <v>-1.0824279999999999</v>
          </cell>
          <cell r="CL652">
            <v>-8.7400000000000005E-2</v>
          </cell>
          <cell r="CM652">
            <v>-9.2999999999999999E-2</v>
          </cell>
          <cell r="CN652">
            <v>-9.7700000000000009E-2</v>
          </cell>
          <cell r="CO652">
            <v>-8.3499999999999963E-2</v>
          </cell>
          <cell r="CP652">
            <v>-9.6900000000000042E-2</v>
          </cell>
          <cell r="CQ652">
            <v>-9.5241999999999938E-2</v>
          </cell>
          <cell r="CR652">
            <v>-9.9355000000000082E-2</v>
          </cell>
          <cell r="CS652">
            <v>-5.3989999999999982E-2</v>
          </cell>
          <cell r="CT652">
            <v>-9.8094999999999932E-2</v>
          </cell>
          <cell r="CU652">
            <v>-9.9611000000000005E-2</v>
          </cell>
          <cell r="CV652">
            <v>-9.9962000000000106E-2</v>
          </cell>
          <cell r="CW652">
            <v>-7.7672999999999881E-2</v>
          </cell>
          <cell r="DC652">
            <v>0</v>
          </cell>
          <cell r="DD652">
            <v>0</v>
          </cell>
          <cell r="DE652">
            <v>-3.8115999999999997E-2</v>
          </cell>
          <cell r="DF652">
            <v>-0.12570400000000001</v>
          </cell>
          <cell r="DG652">
            <v>-0.19989699999999999</v>
          </cell>
          <cell r="DH652">
            <v>-0.31480000000000002</v>
          </cell>
          <cell r="DI652">
            <v>-0.36754900000000001</v>
          </cell>
          <cell r="DJ652">
            <v>0</v>
          </cell>
          <cell r="DK652">
            <v>0</v>
          </cell>
          <cell r="DL652">
            <v>0</v>
          </cell>
          <cell r="DM652">
            <v>0</v>
          </cell>
          <cell r="DN652">
            <v>0</v>
          </cell>
          <cell r="DO652">
            <v>0</v>
          </cell>
          <cell r="DP652">
            <v>0</v>
          </cell>
          <cell r="DQ652">
            <v>-3.8115999999999997E-2</v>
          </cell>
          <cell r="DR652">
            <v>-8.7588000000000013E-2</v>
          </cell>
          <cell r="DS652">
            <v>-7.4192999999999981E-2</v>
          </cell>
          <cell r="DT652">
            <v>-0.11490300000000003</v>
          </cell>
          <cell r="DU652">
            <v>-5.274899999999999E-2</v>
          </cell>
        </row>
        <row r="653">
          <cell r="A653" t="str">
            <v>CE-ME-CON-120</v>
          </cell>
          <cell r="B653" t="str">
            <v>CE</v>
          </cell>
          <cell r="C653" t="str">
            <v>ME-CON</v>
          </cell>
          <cell r="D653">
            <v>120</v>
          </cell>
          <cell r="E653" t="str">
            <v>Margine Diretto</v>
          </cell>
          <cell r="F653">
            <v>1.0152999999999968E-2</v>
          </cell>
          <cell r="G653">
            <v>3.6615600000000637E-3</v>
          </cell>
          <cell r="H653">
            <v>-8.0850199999999983E-3</v>
          </cell>
          <cell r="I653">
            <v>-4.9018000000000006E-2</v>
          </cell>
          <cell r="J653">
            <v>0</v>
          </cell>
          <cell r="K653">
            <v>0</v>
          </cell>
          <cell r="L653">
            <v>0</v>
          </cell>
          <cell r="M653">
            <v>0</v>
          </cell>
          <cell r="N653">
            <v>0</v>
          </cell>
          <cell r="O653">
            <v>0</v>
          </cell>
          <cell r="P653">
            <v>0</v>
          </cell>
          <cell r="Q653">
            <v>0</v>
          </cell>
          <cell r="R653">
            <v>1.0152999999999968E-2</v>
          </cell>
          <cell r="S653">
            <v>-6.491439999999904E-3</v>
          </cell>
          <cell r="T653">
            <v>-1.1746580000000062E-2</v>
          </cell>
          <cell r="U653">
            <v>-4.0932980000000008E-2</v>
          </cell>
          <cell r="V653">
            <v>4.9018000000000006E-2</v>
          </cell>
          <cell r="W653">
            <v>0</v>
          </cell>
          <cell r="X653">
            <v>0</v>
          </cell>
          <cell r="Y653">
            <v>0</v>
          </cell>
          <cell r="Z653">
            <v>0</v>
          </cell>
          <cell r="AA653">
            <v>0</v>
          </cell>
          <cell r="AB653">
            <v>0</v>
          </cell>
          <cell r="AC653">
            <v>0</v>
          </cell>
          <cell r="AD653">
            <v>5.5999999999999939E-3</v>
          </cell>
          <cell r="AE653">
            <v>1.3200000000000017E-2</v>
          </cell>
          <cell r="AF653">
            <v>1.6799999999999982E-2</v>
          </cell>
          <cell r="AG653">
            <v>2.0899999999999974E-2</v>
          </cell>
          <cell r="AH653">
            <v>1.3799999999999923E-2</v>
          </cell>
          <cell r="AI653">
            <v>4.0999999999999925E-3</v>
          </cell>
          <cell r="AJ653">
            <v>1.0300000000000087E-2</v>
          </cell>
          <cell r="AK653">
            <v>2.5999999999999357E-3</v>
          </cell>
          <cell r="AL653">
            <v>-9.0000000000012292E-4</v>
          </cell>
          <cell r="AM653">
            <v>1.0299999999999976E-2</v>
          </cell>
          <cell r="AN653">
            <v>3.3999999999998476E-3</v>
          </cell>
          <cell r="AO653">
            <v>4.7999999999999154E-3</v>
          </cell>
          <cell r="AP653">
            <v>5.5999999999999939E-3</v>
          </cell>
          <cell r="AQ653">
            <v>7.6000000000000234E-3</v>
          </cell>
          <cell r="AR653">
            <v>3.5999999999999643E-3</v>
          </cell>
          <cell r="AS653">
            <v>4.0999999999999925E-3</v>
          </cell>
          <cell r="AT653">
            <v>-7.1000000000000507E-3</v>
          </cell>
          <cell r="AU653">
            <v>-9.6999999999999309E-3</v>
          </cell>
          <cell r="AV653">
            <v>6.2000000000000943E-3</v>
          </cell>
          <cell r="AW653">
            <v>-7.7000000000001512E-3</v>
          </cell>
          <cell r="AX653">
            <v>-3.5000000000000586E-3</v>
          </cell>
          <cell r="AY653">
            <v>1.1200000000000099E-2</v>
          </cell>
          <cell r="AZ653">
            <v>-6.9000000000001283E-3</v>
          </cell>
          <cell r="BA653">
            <v>1.4000000000000679E-3</v>
          </cell>
          <cell r="BB653">
            <v>7.1999999999999981E-3</v>
          </cell>
          <cell r="BC653">
            <v>5.7999999999999996E-3</v>
          </cell>
          <cell r="BD653">
            <v>1.7900000000000027E-2</v>
          </cell>
          <cell r="BE653">
            <v>-3.2200000000000006E-2</v>
          </cell>
          <cell r="BF653">
            <v>-8.9810000000000167E-3</v>
          </cell>
          <cell r="BG653">
            <v>2.0060000000000078E-2</v>
          </cell>
          <cell r="BH653">
            <v>1.6700999999999966E-2</v>
          </cell>
          <cell r="BI653">
            <v>1.0657000000000028E-2</v>
          </cell>
          <cell r="BJ653">
            <v>4.240199999999994E-2</v>
          </cell>
          <cell r="BK653">
            <v>0.11015599999999992</v>
          </cell>
          <cell r="BL653">
            <v>0.10515700000000017</v>
          </cell>
          <cell r="BM653">
            <v>0.1043923100000006</v>
          </cell>
          <cell r="BN653">
            <v>7.1999999999999981E-3</v>
          </cell>
          <cell r="BO653">
            <v>-1.3999999999999985E-3</v>
          </cell>
          <cell r="BP653">
            <v>1.2100000000000027E-2</v>
          </cell>
          <cell r="BQ653">
            <v>-5.0100000000000033E-2</v>
          </cell>
          <cell r="BR653">
            <v>2.321899999999999E-2</v>
          </cell>
          <cell r="BS653">
            <v>2.9041000000000095E-2</v>
          </cell>
          <cell r="BT653">
            <v>-3.3590000000001119E-3</v>
          </cell>
          <cell r="BU653">
            <v>-6.0439999999999383E-3</v>
          </cell>
          <cell r="BV653">
            <v>3.1744999999999912E-2</v>
          </cell>
          <cell r="BW653">
            <v>6.775399999999987E-2</v>
          </cell>
          <cell r="BX653">
            <v>-4.9989999999997536E-3</v>
          </cell>
          <cell r="BY653">
            <v>-7.6468999999956822E-4</v>
          </cell>
          <cell r="BZ653">
            <v>-1.1700000000000002E-2</v>
          </cell>
          <cell r="CA653">
            <v>-2.9100000000000015E-2</v>
          </cell>
          <cell r="CB653">
            <v>-4.3200000000000016E-2</v>
          </cell>
          <cell r="CC653">
            <v>-6.3E-2</v>
          </cell>
          <cell r="CD653">
            <v>-7.6200000000000045E-2</v>
          </cell>
          <cell r="CE653">
            <v>-9.1841999999999979E-2</v>
          </cell>
          <cell r="CF653">
            <v>-0.115541</v>
          </cell>
          <cell r="CG653">
            <v>-0.13368900000000006</v>
          </cell>
          <cell r="CH653">
            <v>-0.16409099999999999</v>
          </cell>
          <cell r="CI653">
            <v>-0.17610099999999995</v>
          </cell>
          <cell r="CJ653">
            <v>-0.19642500000000007</v>
          </cell>
          <cell r="CK653">
            <v>-0.22233199999999997</v>
          </cell>
          <cell r="CL653">
            <v>-1.1700000000000002E-2</v>
          </cell>
          <cell r="CM653">
            <v>-1.7400000000000013E-2</v>
          </cell>
          <cell r="CN653">
            <v>-1.4100000000000001E-2</v>
          </cell>
          <cell r="CO653">
            <v>-1.9799999999999984E-2</v>
          </cell>
          <cell r="CP653">
            <v>-1.3200000000000045E-2</v>
          </cell>
          <cell r="CQ653">
            <v>-1.5641999999999934E-2</v>
          </cell>
          <cell r="CR653">
            <v>-2.3699000000000026E-2</v>
          </cell>
          <cell r="CS653">
            <v>-1.8148000000000053E-2</v>
          </cell>
          <cell r="CT653">
            <v>-3.0401999999999929E-2</v>
          </cell>
          <cell r="CU653">
            <v>-1.2009999999999965E-2</v>
          </cell>
          <cell r="CV653">
            <v>-2.032400000000012E-2</v>
          </cell>
          <cell r="CW653">
            <v>-2.5906999999999902E-2</v>
          </cell>
          <cell r="CX653">
            <v>0</v>
          </cell>
          <cell r="CY653">
            <v>0</v>
          </cell>
          <cell r="CZ653">
            <v>0</v>
          </cell>
          <cell r="DA653">
            <v>0</v>
          </cell>
          <cell r="DB653">
            <v>0</v>
          </cell>
          <cell r="DC653">
            <v>0</v>
          </cell>
          <cell r="DD653">
            <v>0</v>
          </cell>
          <cell r="DE653">
            <v>-3.8115999999999997E-2</v>
          </cell>
          <cell r="DF653">
            <v>-1.0805000000000009E-2</v>
          </cell>
          <cell r="DG653">
            <v>-2.9961999999999989E-2</v>
          </cell>
          <cell r="DH653">
            <v>1.2299999999999978E-2</v>
          </cell>
          <cell r="DI653">
            <v>3.6451000000000011E-2</v>
          </cell>
          <cell r="DJ653">
            <v>0</v>
          </cell>
          <cell r="DK653">
            <v>0</v>
          </cell>
          <cell r="DL653">
            <v>0</v>
          </cell>
          <cell r="DM653">
            <v>0</v>
          </cell>
          <cell r="DN653">
            <v>0</v>
          </cell>
          <cell r="DO653">
            <v>0</v>
          </cell>
          <cell r="DP653">
            <v>0</v>
          </cell>
          <cell r="DQ653">
            <v>-3.8115999999999997E-2</v>
          </cell>
          <cell r="DR653">
            <v>2.7310999999999988E-2</v>
          </cell>
          <cell r="DS653">
            <v>-1.915699999999998E-2</v>
          </cell>
          <cell r="DT653">
            <v>4.2261999999999966E-2</v>
          </cell>
          <cell r="DU653">
            <v>2.4151000000000034E-2</v>
          </cell>
        </row>
        <row r="654">
          <cell r="A654" t="str">
            <v>CE-ME-CON-130</v>
          </cell>
          <cell r="B654" t="str">
            <v>CE</v>
          </cell>
          <cell r="C654" t="str">
            <v>ME-CON</v>
          </cell>
          <cell r="D654">
            <v>130</v>
          </cell>
          <cell r="E654" t="str">
            <v>MD %</v>
          </cell>
          <cell r="F654">
            <v>1.6011190328629119E-2</v>
          </cell>
          <cell r="G654">
            <v>4.992912267071558E-3</v>
          </cell>
          <cell r="H654">
            <v>-9.8633152834906798E-3</v>
          </cell>
          <cell r="I654">
            <v>-5.2293396915822549E-2</v>
          </cell>
          <cell r="J654" t="e">
            <v>#DIV/0!</v>
          </cell>
          <cell r="K654" t="e">
            <v>#DIV/0!</v>
          </cell>
          <cell r="L654" t="e">
            <v>#DIV/0!</v>
          </cell>
          <cell r="M654" t="e">
            <v>#DIV/0!</v>
          </cell>
          <cell r="N654" t="e">
            <v>#DIV/0!</v>
          </cell>
          <cell r="O654" t="e">
            <v>#DIV/0!</v>
          </cell>
          <cell r="P654" t="e">
            <v>#DIV/0!</v>
          </cell>
          <cell r="Q654" t="e">
            <v>#DIV/0!</v>
          </cell>
          <cell r="R654">
            <v>1.6011190328629119E-2</v>
          </cell>
          <cell r="S654">
            <v>-6.5416431864701488E-2</v>
          </cell>
          <cell r="T654">
            <v>-0.13602731158293138</v>
          </cell>
          <cell r="U654">
            <v>-0.34789540304101185</v>
          </cell>
          <cell r="V654">
            <v>-5.2293396915822549E-2</v>
          </cell>
          <cell r="W654" t="e">
            <v>#DIV/0!</v>
          </cell>
          <cell r="X654" t="e">
            <v>#DIV/0!</v>
          </cell>
          <cell r="Y654" t="e">
            <v>#DIV/0!</v>
          </cell>
          <cell r="Z654" t="e">
            <v>#DIV/0!</v>
          </cell>
          <cell r="AA654" t="e">
            <v>#DIV/0!</v>
          </cell>
          <cell r="AB654" t="e">
            <v>#DIV/0!</v>
          </cell>
          <cell r="AC654" t="e">
            <v>#DIV/0!</v>
          </cell>
          <cell r="AD654">
            <v>5.4368932038834895E-2</v>
          </cell>
          <cell r="AE654">
            <v>5.8823529411764781E-2</v>
          </cell>
          <cell r="AF654">
            <v>4.9426301853486267E-2</v>
          </cell>
          <cell r="AG654">
            <v>4.634146341463409E-2</v>
          </cell>
          <cell r="AH654">
            <v>2.3863046861490447E-2</v>
          </cell>
          <cell r="AI654">
            <v>6.1989718778348848E-3</v>
          </cell>
          <cell r="AJ654">
            <v>1.3409712277047372E-2</v>
          </cell>
          <cell r="AK654">
            <v>3.0151919285630706E-3</v>
          </cell>
          <cell r="AL654">
            <v>-9.352592746546015E-4</v>
          </cell>
          <cell r="AM654">
            <v>9.4339622641509222E-3</v>
          </cell>
          <cell r="AN654">
            <v>2.8248587570620202E-3</v>
          </cell>
          <cell r="AO654">
            <v>3.6923076923076272E-3</v>
          </cell>
          <cell r="AP654">
            <v>5.4368932038834895E-2</v>
          </cell>
          <cell r="AQ654">
            <v>6.2602965403624561E-2</v>
          </cell>
          <cell r="AR654">
            <v>3.116883116883087E-2</v>
          </cell>
          <cell r="AS654">
            <v>3.6903690369036825E-2</v>
          </cell>
          <cell r="AT654">
            <v>-5.5773762765122199E-2</v>
          </cell>
          <cell r="AU654">
            <v>-0.11672683513838657</v>
          </cell>
          <cell r="AV654">
            <v>5.8106841611997126E-2</v>
          </cell>
          <cell r="AW654">
            <v>-8.1740976645436891E-2</v>
          </cell>
          <cell r="AX654">
            <v>-3.5000000000000593E-2</v>
          </cell>
          <cell r="AY654">
            <v>8.6486486486487282E-2</v>
          </cell>
          <cell r="AZ654">
            <v>-6.1717352415027911E-2</v>
          </cell>
          <cell r="BA654">
            <v>1.4522821576764183E-2</v>
          </cell>
          <cell r="BB654">
            <v>8.6538461538461522E-2</v>
          </cell>
          <cell r="BC654">
            <v>3.4855769230769232E-2</v>
          </cell>
          <cell r="BD654">
            <v>5.9428950863213897E-2</v>
          </cell>
          <cell r="BE654">
            <v>-8.4029227557411296E-2</v>
          </cell>
          <cell r="BF654">
            <v>-1.6673442979646957E-2</v>
          </cell>
          <cell r="BG654">
            <v>3.0069237191719233E-2</v>
          </cell>
          <cell r="BH654">
            <v>2.1990190592185346E-2</v>
          </cell>
          <cell r="BI654">
            <v>1.225567991020708E-2</v>
          </cell>
          <cell r="BJ654">
            <v>4.2769302772207661E-2</v>
          </cell>
          <cell r="BK654">
            <v>2.5163238043372966E-2</v>
          </cell>
          <cell r="BL654">
            <v>2.3493589235178781E-2</v>
          </cell>
          <cell r="BM654">
            <v>2.2774532868321203E-2</v>
          </cell>
          <cell r="BN654">
            <v>8.6538461538461522E-2</v>
          </cell>
          <cell r="BO654">
            <v>-1.6826923076923059E-2</v>
          </cell>
          <cell r="BP654">
            <v>8.9762611275964577E-2</v>
          </cell>
          <cell r="BQ654">
            <v>-0.61097560975609821</v>
          </cell>
          <cell r="BR654">
            <v>0.14937500402081808</v>
          </cell>
          <cell r="BS654">
            <v>0.22602462525100087</v>
          </cell>
          <cell r="BT654">
            <v>-3.6373283666133675E-2</v>
          </cell>
          <cell r="BU654">
            <v>-5.4905024481971813E-2</v>
          </cell>
          <cell r="BV654">
            <v>0.26051240808823467</v>
          </cell>
          <cell r="BW654">
            <v>2.0008599498441301E-2</v>
          </cell>
          <cell r="BX654">
            <v>-5.0838494472747721E-2</v>
          </cell>
          <cell r="BY654">
            <v>-7.0973507146873003E-3</v>
          </cell>
          <cell r="BZ654">
            <v>-0.15455746367239104</v>
          </cell>
          <cell r="CA654">
            <v>-0.19233311302048919</v>
          </cell>
          <cell r="CB654">
            <v>-0.18390804597701157</v>
          </cell>
          <cell r="CC654">
            <v>-0.21098459477561957</v>
          </cell>
          <cell r="CD654">
            <v>-0.19931990583311548</v>
          </cell>
          <cell r="CE654">
            <v>-0.19883524572418268</v>
          </cell>
          <cell r="CF654">
            <v>-0.21493760650053204</v>
          </cell>
          <cell r="CG654">
            <v>-0.23315219097380888</v>
          </cell>
          <cell r="CH654">
            <v>-0.25595586274023502</v>
          </cell>
          <cell r="CI654">
            <v>-0.2416672613394959</v>
          </cell>
          <cell r="CJ654">
            <v>-0.24300100206598799</v>
          </cell>
          <cell r="CK654">
            <v>-0.25849672594687101</v>
          </cell>
          <cell r="CL654">
            <v>-0.15455746367239104</v>
          </cell>
          <cell r="CM654">
            <v>-0.23015873015873037</v>
          </cell>
          <cell r="CN654">
            <v>-0.1686602870813397</v>
          </cell>
          <cell r="CO654">
            <v>-0.31083202511773927</v>
          </cell>
          <cell r="CP654">
            <v>-0.1577060931899647</v>
          </cell>
          <cell r="CQ654">
            <v>-0.19650753768844137</v>
          </cell>
          <cell r="CR654">
            <v>-0.31324680131119814</v>
          </cell>
          <cell r="CS654">
            <v>-0.50633335193348827</v>
          </cell>
          <cell r="CT654">
            <v>-0.44911586131505365</v>
          </cell>
          <cell r="CU654">
            <v>-0.13709889156516433</v>
          </cell>
          <cell r="CV654">
            <v>-0.25520480172781995</v>
          </cell>
          <cell r="CW654">
            <v>-0.50046362477301531</v>
          </cell>
          <cell r="CX654" t="e">
            <v>#DIV/0!</v>
          </cell>
          <cell r="CY654" t="e">
            <v>#DIV/0!</v>
          </cell>
          <cell r="CZ654" t="e">
            <v>#DIV/0!</v>
          </cell>
          <cell r="DA654" t="e">
            <v>#DIV/0!</v>
          </cell>
          <cell r="DB654" t="e">
            <v>#DIV/0!</v>
          </cell>
          <cell r="DC654" t="e">
            <v>#DIV/0!</v>
          </cell>
          <cell r="DD654" t="e">
            <v>#DIV/0!</v>
          </cell>
          <cell r="DE654" t="e">
            <v>#DIV/0!</v>
          </cell>
          <cell r="DF654">
            <v>-9.4039112611946224E-2</v>
          </cell>
          <cell r="DG654">
            <v>-0.17631447318092205</v>
          </cell>
          <cell r="DH654">
            <v>3.7603179455823837E-2</v>
          </cell>
          <cell r="DI654">
            <v>9.02252475247525E-2</v>
          </cell>
          <cell r="DJ654" t="e">
            <v>#DIV/0!</v>
          </cell>
          <cell r="DK654" t="e">
            <v>#DIV/0!</v>
          </cell>
          <cell r="DL654" t="e">
            <v>#DIV/0!</v>
          </cell>
          <cell r="DM654" t="e">
            <v>#DIV/0!</v>
          </cell>
          <cell r="DN654" t="e">
            <v>#DIV/0!</v>
          </cell>
          <cell r="DO654" t="e">
            <v>#DIV/0!</v>
          </cell>
          <cell r="DP654" t="e">
            <v>#DIV/0!</v>
          </cell>
          <cell r="DQ654" t="e">
            <v>#DIV/0!</v>
          </cell>
          <cell r="DR654">
            <v>0.23769571536740952</v>
          </cell>
          <cell r="DS654">
            <v>-0.34808125590522532</v>
          </cell>
          <cell r="DT654">
            <v>0.26890210924824209</v>
          </cell>
          <cell r="DU654">
            <v>0.31405721716514989</v>
          </cell>
        </row>
        <row r="655">
          <cell r="A655" t="str">
            <v>CE-ME-CON-140</v>
          </cell>
          <cell r="B655" t="str">
            <v>CE</v>
          </cell>
          <cell r="C655" t="str">
            <v>ME-CON</v>
          </cell>
          <cell r="D655">
            <v>140</v>
          </cell>
          <cell r="E655" t="str">
            <v>Fondi rettificativi dell'attivo</v>
          </cell>
          <cell r="F655">
            <v>0</v>
          </cell>
          <cell r="G655">
            <v>0</v>
          </cell>
          <cell r="H655">
            <v>0</v>
          </cell>
          <cell r="I655">
            <v>0</v>
          </cell>
          <cell r="R655">
            <v>0</v>
          </cell>
          <cell r="S655">
            <v>0</v>
          </cell>
          <cell r="T655">
            <v>0</v>
          </cell>
          <cell r="U655">
            <v>0</v>
          </cell>
          <cell r="V655">
            <v>0</v>
          </cell>
          <cell r="W655">
            <v>0</v>
          </cell>
          <cell r="X655">
            <v>0</v>
          </cell>
          <cell r="Y655">
            <v>0</v>
          </cell>
          <cell r="Z655">
            <v>0</v>
          </cell>
          <cell r="AA655">
            <v>0</v>
          </cell>
          <cell r="AB655">
            <v>0</v>
          </cell>
          <cell r="AC655">
            <v>0</v>
          </cell>
          <cell r="AD655">
            <v>0</v>
          </cell>
          <cell r="AE655">
            <v>0</v>
          </cell>
          <cell r="AF655">
            <v>0</v>
          </cell>
          <cell r="AG655">
            <v>0</v>
          </cell>
          <cell r="AH655">
            <v>0</v>
          </cell>
          <cell r="AI655">
            <v>0</v>
          </cell>
          <cell r="AJ655">
            <v>0</v>
          </cell>
          <cell r="AK655">
            <v>0</v>
          </cell>
          <cell r="AL655">
            <v>0</v>
          </cell>
          <cell r="AM655">
            <v>0</v>
          </cell>
          <cell r="AN655">
            <v>0</v>
          </cell>
          <cell r="AO655">
            <v>0</v>
          </cell>
          <cell r="AP655">
            <v>0</v>
          </cell>
          <cell r="AQ655">
            <v>0</v>
          </cell>
          <cell r="AR655">
            <v>0</v>
          </cell>
          <cell r="AS655">
            <v>0</v>
          </cell>
          <cell r="AT655">
            <v>0</v>
          </cell>
          <cell r="AU655">
            <v>0</v>
          </cell>
          <cell r="AV655">
            <v>0</v>
          </cell>
          <cell r="AW655">
            <v>0</v>
          </cell>
          <cell r="AX655">
            <v>0</v>
          </cell>
          <cell r="AY655">
            <v>0</v>
          </cell>
          <cell r="AZ655">
            <v>0</v>
          </cell>
          <cell r="BA655">
            <v>0</v>
          </cell>
          <cell r="BB655">
            <v>0</v>
          </cell>
          <cell r="BC655">
            <v>0</v>
          </cell>
          <cell r="BD655">
            <v>0</v>
          </cell>
          <cell r="BE655">
            <v>0</v>
          </cell>
          <cell r="BF655">
            <v>0</v>
          </cell>
          <cell r="BG655">
            <v>0</v>
          </cell>
          <cell r="BH655">
            <v>0</v>
          </cell>
          <cell r="BI655">
            <v>0</v>
          </cell>
          <cell r="BJ655">
            <v>0</v>
          </cell>
          <cell r="BK655">
            <v>0</v>
          </cell>
          <cell r="BL655">
            <v>0</v>
          </cell>
          <cell r="BM655">
            <v>0</v>
          </cell>
          <cell r="BN655">
            <v>0</v>
          </cell>
          <cell r="BO655">
            <v>0</v>
          </cell>
          <cell r="BP655">
            <v>0</v>
          </cell>
          <cell r="BQ655">
            <v>0</v>
          </cell>
          <cell r="BR655">
            <v>0</v>
          </cell>
          <cell r="BS655">
            <v>0</v>
          </cell>
          <cell r="BT655">
            <v>0</v>
          </cell>
          <cell r="BU655">
            <v>0</v>
          </cell>
          <cell r="BV655">
            <v>0</v>
          </cell>
          <cell r="BW655">
            <v>0</v>
          </cell>
          <cell r="BX655">
            <v>0</v>
          </cell>
          <cell r="BY655">
            <v>0</v>
          </cell>
          <cell r="BZ655">
            <v>0</v>
          </cell>
          <cell r="CA655">
            <v>0</v>
          </cell>
          <cell r="CB655">
            <v>0</v>
          </cell>
          <cell r="CC655">
            <v>0</v>
          </cell>
          <cell r="CD655">
            <v>0</v>
          </cell>
          <cell r="CE655">
            <v>0</v>
          </cell>
          <cell r="CF655">
            <v>0</v>
          </cell>
          <cell r="CG655">
            <v>0</v>
          </cell>
          <cell r="CH655">
            <v>0</v>
          </cell>
          <cell r="CI655">
            <v>0</v>
          </cell>
          <cell r="CJ655">
            <v>0</v>
          </cell>
          <cell r="CK655">
            <v>0</v>
          </cell>
          <cell r="CL655">
            <v>0</v>
          </cell>
          <cell r="CM655">
            <v>0</v>
          </cell>
          <cell r="CN655">
            <v>0</v>
          </cell>
          <cell r="CO655">
            <v>0</v>
          </cell>
          <cell r="CP655">
            <v>0</v>
          </cell>
          <cell r="CQ655">
            <v>0</v>
          </cell>
          <cell r="CR655">
            <v>0</v>
          </cell>
          <cell r="CS655">
            <v>0</v>
          </cell>
          <cell r="CT655">
            <v>0</v>
          </cell>
          <cell r="CU655">
            <v>0</v>
          </cell>
          <cell r="CV655">
            <v>0</v>
          </cell>
          <cell r="CW655">
            <v>0</v>
          </cell>
          <cell r="DC655">
            <v>0</v>
          </cell>
          <cell r="DD655">
            <v>0</v>
          </cell>
          <cell r="DE655">
            <v>0</v>
          </cell>
          <cell r="DF655">
            <v>0</v>
          </cell>
          <cell r="DG655">
            <v>0</v>
          </cell>
          <cell r="DH655">
            <v>0</v>
          </cell>
          <cell r="DI655">
            <v>0</v>
          </cell>
          <cell r="DJ655">
            <v>0</v>
          </cell>
          <cell r="DK655">
            <v>0</v>
          </cell>
          <cell r="DL655">
            <v>0</v>
          </cell>
          <cell r="DM655">
            <v>0</v>
          </cell>
          <cell r="DN655">
            <v>0</v>
          </cell>
          <cell r="DO655">
            <v>0</v>
          </cell>
          <cell r="DP655">
            <v>0</v>
          </cell>
          <cell r="DQ655">
            <v>0</v>
          </cell>
          <cell r="DR655">
            <v>0</v>
          </cell>
          <cell r="DS655">
            <v>0</v>
          </cell>
          <cell r="DT655">
            <v>0</v>
          </cell>
          <cell r="DU655">
            <v>0</v>
          </cell>
        </row>
        <row r="656">
          <cell r="A656" t="str">
            <v>CE-ME-CON-150</v>
          </cell>
          <cell r="B656" t="str">
            <v>CE</v>
          </cell>
          <cell r="C656" t="str">
            <v>ME-CON</v>
          </cell>
          <cell r="D656">
            <v>150</v>
          </cell>
          <cell r="E656" t="str">
            <v>Altri Fondi</v>
          </cell>
          <cell r="F656">
            <v>0</v>
          </cell>
          <cell r="G656">
            <v>0</v>
          </cell>
          <cell r="H656">
            <v>0</v>
          </cell>
          <cell r="I656">
            <v>0</v>
          </cell>
          <cell r="R656">
            <v>0</v>
          </cell>
          <cell r="S656">
            <v>0</v>
          </cell>
          <cell r="T656">
            <v>0</v>
          </cell>
          <cell r="U656">
            <v>0</v>
          </cell>
          <cell r="V656">
            <v>0</v>
          </cell>
          <cell r="W656">
            <v>0</v>
          </cell>
          <cell r="X656">
            <v>0</v>
          </cell>
          <cell r="Y656">
            <v>0</v>
          </cell>
          <cell r="Z656">
            <v>0</v>
          </cell>
          <cell r="AA656">
            <v>0</v>
          </cell>
          <cell r="AB656">
            <v>0</v>
          </cell>
          <cell r="AC656">
            <v>0</v>
          </cell>
          <cell r="AD656">
            <v>0</v>
          </cell>
          <cell r="AE656">
            <v>0</v>
          </cell>
          <cell r="AF656">
            <v>0</v>
          </cell>
          <cell r="AG656">
            <v>0</v>
          </cell>
          <cell r="AH656">
            <v>0</v>
          </cell>
          <cell r="AI656">
            <v>0</v>
          </cell>
          <cell r="AJ656">
            <v>0</v>
          </cell>
          <cell r="AK656">
            <v>0</v>
          </cell>
          <cell r="AL656">
            <v>0</v>
          </cell>
          <cell r="AM656">
            <v>0</v>
          </cell>
          <cell r="AN656">
            <v>0</v>
          </cell>
          <cell r="AO656">
            <v>0</v>
          </cell>
          <cell r="AP656">
            <v>0</v>
          </cell>
          <cell r="AQ656">
            <v>0</v>
          </cell>
          <cell r="AR656">
            <v>0</v>
          </cell>
          <cell r="AS656">
            <v>0</v>
          </cell>
          <cell r="AT656">
            <v>0</v>
          </cell>
          <cell r="AU656">
            <v>0</v>
          </cell>
          <cell r="AV656">
            <v>0</v>
          </cell>
          <cell r="AW656">
            <v>0</v>
          </cell>
          <cell r="AX656">
            <v>0</v>
          </cell>
          <cell r="AY656">
            <v>0</v>
          </cell>
          <cell r="AZ656">
            <v>0</v>
          </cell>
          <cell r="BA656">
            <v>0</v>
          </cell>
          <cell r="BB656">
            <v>0</v>
          </cell>
          <cell r="BC656">
            <v>0</v>
          </cell>
          <cell r="BD656">
            <v>0</v>
          </cell>
          <cell r="BE656">
            <v>0</v>
          </cell>
          <cell r="BF656">
            <v>0</v>
          </cell>
          <cell r="BG656">
            <v>0</v>
          </cell>
          <cell r="BH656">
            <v>0</v>
          </cell>
          <cell r="BI656">
            <v>0</v>
          </cell>
          <cell r="BJ656">
            <v>0</v>
          </cell>
          <cell r="BK656">
            <v>0</v>
          </cell>
          <cell r="BL656">
            <v>0</v>
          </cell>
          <cell r="BM656">
            <v>0</v>
          </cell>
          <cell r="BN656">
            <v>0</v>
          </cell>
          <cell r="BO656">
            <v>0</v>
          </cell>
          <cell r="BP656">
            <v>0</v>
          </cell>
          <cell r="BQ656">
            <v>0</v>
          </cell>
          <cell r="BR656">
            <v>0</v>
          </cell>
          <cell r="BS656">
            <v>0</v>
          </cell>
          <cell r="BT656">
            <v>0</v>
          </cell>
          <cell r="BU656">
            <v>0</v>
          </cell>
          <cell r="BV656">
            <v>0</v>
          </cell>
          <cell r="BW656">
            <v>0</v>
          </cell>
          <cell r="BX656">
            <v>0</v>
          </cell>
          <cell r="BY656">
            <v>0</v>
          </cell>
          <cell r="BZ656">
            <v>0</v>
          </cell>
          <cell r="CA656">
            <v>0</v>
          </cell>
          <cell r="CB656">
            <v>0</v>
          </cell>
          <cell r="CC656">
            <v>0</v>
          </cell>
          <cell r="CD656">
            <v>0</v>
          </cell>
          <cell r="CE656">
            <v>0</v>
          </cell>
          <cell r="CF656">
            <v>0</v>
          </cell>
          <cell r="CG656">
            <v>0</v>
          </cell>
          <cell r="CH656">
            <v>0</v>
          </cell>
          <cell r="CI656">
            <v>0</v>
          </cell>
          <cell r="CJ656">
            <v>0</v>
          </cell>
          <cell r="CK656">
            <v>0</v>
          </cell>
          <cell r="CL656">
            <v>0</v>
          </cell>
          <cell r="CM656">
            <v>0</v>
          </cell>
          <cell r="CN656">
            <v>0</v>
          </cell>
          <cell r="CO656">
            <v>0</v>
          </cell>
          <cell r="CP656">
            <v>0</v>
          </cell>
          <cell r="CQ656">
            <v>0</v>
          </cell>
          <cell r="CR656">
            <v>0</v>
          </cell>
          <cell r="CS656">
            <v>0</v>
          </cell>
          <cell r="CT656">
            <v>0</v>
          </cell>
          <cell r="CU656">
            <v>0</v>
          </cell>
          <cell r="CV656">
            <v>0</v>
          </cell>
          <cell r="CW656">
            <v>0</v>
          </cell>
          <cell r="DC656">
            <v>0</v>
          </cell>
          <cell r="DD656">
            <v>0</v>
          </cell>
          <cell r="DE656">
            <v>0</v>
          </cell>
          <cell r="DF656">
            <v>0</v>
          </cell>
          <cell r="DG656">
            <v>0</v>
          </cell>
          <cell r="DH656">
            <v>0</v>
          </cell>
          <cell r="DI656">
            <v>0</v>
          </cell>
          <cell r="DJ656">
            <v>0</v>
          </cell>
          <cell r="DK656">
            <v>0</v>
          </cell>
          <cell r="DL656">
            <v>0</v>
          </cell>
          <cell r="DM656">
            <v>0</v>
          </cell>
          <cell r="DN656">
            <v>0</v>
          </cell>
          <cell r="DO656">
            <v>0</v>
          </cell>
          <cell r="DP656">
            <v>0</v>
          </cell>
          <cell r="DQ656">
            <v>0</v>
          </cell>
          <cell r="DR656">
            <v>0</v>
          </cell>
          <cell r="DS656">
            <v>0</v>
          </cell>
          <cell r="DT656">
            <v>0</v>
          </cell>
          <cell r="DU656">
            <v>0</v>
          </cell>
        </row>
        <row r="657">
          <cell r="A657" t="str">
            <v>CE-ME-CON-160</v>
          </cell>
          <cell r="B657" t="str">
            <v>CE</v>
          </cell>
          <cell r="C657" t="str">
            <v>ME-CON</v>
          </cell>
          <cell r="D657">
            <v>160</v>
          </cell>
          <cell r="E657" t="str">
            <v>(Acc)/Utilizzo Fondo Rischi</v>
          </cell>
          <cell r="F657">
            <v>0</v>
          </cell>
          <cell r="G657">
            <v>0</v>
          </cell>
          <cell r="H657">
            <v>0</v>
          </cell>
          <cell r="I657">
            <v>0</v>
          </cell>
          <cell r="J657">
            <v>0</v>
          </cell>
          <cell r="K657">
            <v>0</v>
          </cell>
          <cell r="L657">
            <v>0</v>
          </cell>
          <cell r="M657">
            <v>0</v>
          </cell>
          <cell r="N657">
            <v>0</v>
          </cell>
          <cell r="O657">
            <v>0</v>
          </cell>
          <cell r="P657">
            <v>0</v>
          </cell>
          <cell r="Q657">
            <v>0</v>
          </cell>
          <cell r="R657">
            <v>0</v>
          </cell>
          <cell r="S657">
            <v>0</v>
          </cell>
          <cell r="T657">
            <v>0</v>
          </cell>
          <cell r="U657">
            <v>0</v>
          </cell>
          <cell r="V657">
            <v>0</v>
          </cell>
          <cell r="W657">
            <v>0</v>
          </cell>
          <cell r="X657">
            <v>0</v>
          </cell>
          <cell r="Y657">
            <v>0</v>
          </cell>
          <cell r="Z657">
            <v>0</v>
          </cell>
          <cell r="AA657">
            <v>0</v>
          </cell>
          <cell r="AB657">
            <v>0</v>
          </cell>
          <cell r="AC657">
            <v>0</v>
          </cell>
          <cell r="AD657">
            <v>0</v>
          </cell>
          <cell r="AE657">
            <v>0</v>
          </cell>
          <cell r="AF657">
            <v>0</v>
          </cell>
          <cell r="AG657">
            <v>0</v>
          </cell>
          <cell r="AH657">
            <v>0</v>
          </cell>
          <cell r="AI657">
            <v>0</v>
          </cell>
          <cell r="AJ657">
            <v>0</v>
          </cell>
          <cell r="AK657">
            <v>0</v>
          </cell>
          <cell r="AL657">
            <v>0</v>
          </cell>
          <cell r="AM657">
            <v>0</v>
          </cell>
          <cell r="AN657">
            <v>0</v>
          </cell>
          <cell r="AO657">
            <v>0</v>
          </cell>
          <cell r="AP657">
            <v>0</v>
          </cell>
          <cell r="AQ657">
            <v>0</v>
          </cell>
          <cell r="AR657">
            <v>0</v>
          </cell>
          <cell r="AS657">
            <v>0</v>
          </cell>
          <cell r="AT657">
            <v>0</v>
          </cell>
          <cell r="AU657">
            <v>0</v>
          </cell>
          <cell r="AV657">
            <v>0</v>
          </cell>
          <cell r="AW657">
            <v>0</v>
          </cell>
          <cell r="AX657">
            <v>0</v>
          </cell>
          <cell r="AY657">
            <v>0</v>
          </cell>
          <cell r="AZ657">
            <v>0</v>
          </cell>
          <cell r="BA657">
            <v>0</v>
          </cell>
          <cell r="BB657">
            <v>0</v>
          </cell>
          <cell r="BC657">
            <v>0</v>
          </cell>
          <cell r="BD657">
            <v>0</v>
          </cell>
          <cell r="BE657">
            <v>0</v>
          </cell>
          <cell r="BF657">
            <v>0</v>
          </cell>
          <cell r="BG657">
            <v>0</v>
          </cell>
          <cell r="BH657">
            <v>0</v>
          </cell>
          <cell r="BI657">
            <v>0</v>
          </cell>
          <cell r="BJ657">
            <v>0</v>
          </cell>
          <cell r="BK657">
            <v>0</v>
          </cell>
          <cell r="BL657">
            <v>0</v>
          </cell>
          <cell r="BM657">
            <v>0</v>
          </cell>
          <cell r="BN657">
            <v>0</v>
          </cell>
          <cell r="BO657">
            <v>0</v>
          </cell>
          <cell r="BP657">
            <v>0</v>
          </cell>
          <cell r="BQ657">
            <v>0</v>
          </cell>
          <cell r="BR657">
            <v>0</v>
          </cell>
          <cell r="BS657">
            <v>0</v>
          </cell>
          <cell r="BT657">
            <v>0</v>
          </cell>
          <cell r="BU657">
            <v>0</v>
          </cell>
          <cell r="BV657">
            <v>0</v>
          </cell>
          <cell r="BW657">
            <v>0</v>
          </cell>
          <cell r="BX657">
            <v>0</v>
          </cell>
          <cell r="BY657">
            <v>0</v>
          </cell>
          <cell r="BZ657">
            <v>0</v>
          </cell>
          <cell r="CA657">
            <v>0</v>
          </cell>
          <cell r="CB657">
            <v>0</v>
          </cell>
          <cell r="CC657">
            <v>0</v>
          </cell>
          <cell r="CD657">
            <v>0</v>
          </cell>
          <cell r="CE657">
            <v>0</v>
          </cell>
          <cell r="CF657">
            <v>0</v>
          </cell>
          <cell r="CG657">
            <v>0</v>
          </cell>
          <cell r="CH657">
            <v>0</v>
          </cell>
          <cell r="CI657">
            <v>0</v>
          </cell>
          <cell r="CJ657">
            <v>0</v>
          </cell>
          <cell r="CK657">
            <v>0</v>
          </cell>
          <cell r="CL657">
            <v>0</v>
          </cell>
          <cell r="CM657">
            <v>0</v>
          </cell>
          <cell r="CN657">
            <v>0</v>
          </cell>
          <cell r="CO657">
            <v>0</v>
          </cell>
          <cell r="CP657">
            <v>0</v>
          </cell>
          <cell r="CQ657">
            <v>0</v>
          </cell>
          <cell r="CR657">
            <v>0</v>
          </cell>
          <cell r="CS657">
            <v>0</v>
          </cell>
          <cell r="CT657">
            <v>0</v>
          </cell>
          <cell r="CU657">
            <v>0</v>
          </cell>
          <cell r="CV657">
            <v>0</v>
          </cell>
          <cell r="CW657">
            <v>0</v>
          </cell>
          <cell r="CX657">
            <v>0</v>
          </cell>
          <cell r="CY657">
            <v>0</v>
          </cell>
          <cell r="CZ657">
            <v>0</v>
          </cell>
          <cell r="DA657">
            <v>0</v>
          </cell>
          <cell r="DB657">
            <v>0</v>
          </cell>
          <cell r="DC657">
            <v>0</v>
          </cell>
          <cell r="DD657">
            <v>0</v>
          </cell>
          <cell r="DE657">
            <v>0</v>
          </cell>
          <cell r="DF657">
            <v>0</v>
          </cell>
          <cell r="DG657">
            <v>0</v>
          </cell>
          <cell r="DH657">
            <v>0</v>
          </cell>
          <cell r="DI657">
            <v>0</v>
          </cell>
          <cell r="DJ657">
            <v>0</v>
          </cell>
          <cell r="DK657">
            <v>0</v>
          </cell>
          <cell r="DL657">
            <v>0</v>
          </cell>
          <cell r="DM657">
            <v>0</v>
          </cell>
          <cell r="DN657">
            <v>0</v>
          </cell>
          <cell r="DO657">
            <v>0</v>
          </cell>
          <cell r="DP657">
            <v>0</v>
          </cell>
          <cell r="DQ657">
            <v>0</v>
          </cell>
          <cell r="DR657">
            <v>0</v>
          </cell>
          <cell r="DS657">
            <v>0</v>
          </cell>
          <cell r="DT657">
            <v>0</v>
          </cell>
          <cell r="DU657">
            <v>0</v>
          </cell>
        </row>
        <row r="658">
          <cell r="A658" t="str">
            <v>CE-ME-CON-170</v>
          </cell>
          <cell r="B658" t="str">
            <v>CE</v>
          </cell>
          <cell r="C658" t="str">
            <v>ME-CON</v>
          </cell>
          <cell r="D658">
            <v>170</v>
          </cell>
          <cell r="E658" t="str">
            <v>Margine Diretto 2</v>
          </cell>
          <cell r="F658">
            <v>1.0152999999999968E-2</v>
          </cell>
          <cell r="G658">
            <v>3.6615600000000637E-3</v>
          </cell>
          <cell r="H658">
            <v>-8.0850199999999983E-3</v>
          </cell>
          <cell r="I658">
            <v>-4.9018000000000006E-2</v>
          </cell>
          <cell r="J658">
            <v>0</v>
          </cell>
          <cell r="K658">
            <v>0</v>
          </cell>
          <cell r="L658">
            <v>0</v>
          </cell>
          <cell r="M658">
            <v>0</v>
          </cell>
          <cell r="N658">
            <v>0</v>
          </cell>
          <cell r="O658">
            <v>0</v>
          </cell>
          <cell r="P658">
            <v>0</v>
          </cell>
          <cell r="Q658">
            <v>0</v>
          </cell>
          <cell r="R658">
            <v>1.0152999999999968E-2</v>
          </cell>
          <cell r="S658">
            <v>-6.491439999999904E-3</v>
          </cell>
          <cell r="T658">
            <v>-1.1746580000000062E-2</v>
          </cell>
          <cell r="U658">
            <v>-4.0932980000000008E-2</v>
          </cell>
          <cell r="V658">
            <v>4.9018000000000006E-2</v>
          </cell>
          <cell r="W658">
            <v>0</v>
          </cell>
          <cell r="X658">
            <v>0</v>
          </cell>
          <cell r="Y658">
            <v>0</v>
          </cell>
          <cell r="Z658">
            <v>0</v>
          </cell>
          <cell r="AA658">
            <v>0</v>
          </cell>
          <cell r="AB658">
            <v>0</v>
          </cell>
          <cell r="AC658">
            <v>0</v>
          </cell>
          <cell r="AD658">
            <v>5.5999999999999939E-3</v>
          </cell>
          <cell r="AE658">
            <v>1.3200000000000017E-2</v>
          </cell>
          <cell r="AF658">
            <v>1.6799999999999982E-2</v>
          </cell>
          <cell r="AG658">
            <v>2.0899999999999974E-2</v>
          </cell>
          <cell r="AH658">
            <v>1.3799999999999923E-2</v>
          </cell>
          <cell r="AI658">
            <v>4.0999999999999925E-3</v>
          </cell>
          <cell r="AJ658">
            <v>1.0300000000000087E-2</v>
          </cell>
          <cell r="AK658">
            <v>2.5999999999999357E-3</v>
          </cell>
          <cell r="AL658">
            <v>-9.0000000000012292E-4</v>
          </cell>
          <cell r="AM658">
            <v>1.0299999999999976E-2</v>
          </cell>
          <cell r="AN658">
            <v>3.3999999999998476E-3</v>
          </cell>
          <cell r="AO658">
            <v>4.7999999999999154E-3</v>
          </cell>
          <cell r="AP658">
            <v>5.5999999999999939E-3</v>
          </cell>
          <cell r="AQ658">
            <v>7.6000000000000234E-3</v>
          </cell>
          <cell r="AR658">
            <v>3.5999999999999643E-3</v>
          </cell>
          <cell r="AS658">
            <v>4.0999999999999925E-3</v>
          </cell>
          <cell r="AT658">
            <v>-7.1000000000000507E-3</v>
          </cell>
          <cell r="AU658">
            <v>-9.6999999999999309E-3</v>
          </cell>
          <cell r="AV658">
            <v>6.2000000000000943E-3</v>
          </cell>
          <cell r="AW658">
            <v>-7.7000000000001512E-3</v>
          </cell>
          <cell r="AX658">
            <v>-3.5000000000000586E-3</v>
          </cell>
          <cell r="AY658">
            <v>1.1200000000000099E-2</v>
          </cell>
          <cell r="AZ658">
            <v>-6.9000000000001283E-3</v>
          </cell>
          <cell r="BA658">
            <v>1.4000000000000679E-3</v>
          </cell>
          <cell r="BB658">
            <v>7.1999999999999981E-3</v>
          </cell>
          <cell r="BC658">
            <v>5.7999999999999996E-3</v>
          </cell>
          <cell r="BD658">
            <v>1.7900000000000027E-2</v>
          </cell>
          <cell r="BE658">
            <v>-3.2200000000000006E-2</v>
          </cell>
          <cell r="BF658">
            <v>-8.9810000000000167E-3</v>
          </cell>
          <cell r="BG658">
            <v>2.0060000000000078E-2</v>
          </cell>
          <cell r="BH658">
            <v>1.6700999999999966E-2</v>
          </cell>
          <cell r="BI658">
            <v>1.0657000000000028E-2</v>
          </cell>
          <cell r="BJ658">
            <v>4.240199999999994E-2</v>
          </cell>
          <cell r="BK658">
            <v>0.11015599999999992</v>
          </cell>
          <cell r="BL658">
            <v>0.10515700000000017</v>
          </cell>
          <cell r="BM658">
            <v>0.1043923100000006</v>
          </cell>
          <cell r="BN658">
            <v>7.1999999999999981E-3</v>
          </cell>
          <cell r="BO658">
            <v>-1.3999999999999985E-3</v>
          </cell>
          <cell r="BP658">
            <v>1.2100000000000027E-2</v>
          </cell>
          <cell r="BQ658">
            <v>-5.0100000000000033E-2</v>
          </cell>
          <cell r="BR658">
            <v>2.321899999999999E-2</v>
          </cell>
          <cell r="BS658">
            <v>2.9041000000000095E-2</v>
          </cell>
          <cell r="BT658">
            <v>-3.3590000000001119E-3</v>
          </cell>
          <cell r="BU658">
            <v>-6.0439999999999383E-3</v>
          </cell>
          <cell r="BV658">
            <v>3.1744999999999912E-2</v>
          </cell>
          <cell r="BW658">
            <v>6.775399999999987E-2</v>
          </cell>
          <cell r="BX658">
            <v>-4.9989999999997536E-3</v>
          </cell>
          <cell r="BY658">
            <v>-7.6468999999956822E-4</v>
          </cell>
          <cell r="BZ658">
            <v>-1.1700000000000002E-2</v>
          </cell>
          <cell r="CA658">
            <v>-2.9100000000000015E-2</v>
          </cell>
          <cell r="CB658">
            <v>-4.3200000000000016E-2</v>
          </cell>
          <cell r="CC658">
            <v>-6.3E-2</v>
          </cell>
          <cell r="CD658">
            <v>-7.6200000000000045E-2</v>
          </cell>
          <cell r="CE658">
            <v>-9.1841999999999979E-2</v>
          </cell>
          <cell r="CF658">
            <v>-0.115541</v>
          </cell>
          <cell r="CG658">
            <v>-0.13368900000000006</v>
          </cell>
          <cell r="CH658">
            <v>-0.16409099999999999</v>
          </cell>
          <cell r="CI658">
            <v>-0.17610099999999995</v>
          </cell>
          <cell r="CJ658">
            <v>-0.19642500000000007</v>
          </cell>
          <cell r="CK658">
            <v>-0.22233199999999997</v>
          </cell>
          <cell r="CL658">
            <v>-1.1700000000000002E-2</v>
          </cell>
          <cell r="CM658">
            <v>-1.7400000000000013E-2</v>
          </cell>
          <cell r="CN658">
            <v>-1.4100000000000001E-2</v>
          </cell>
          <cell r="CO658">
            <v>-1.9799999999999984E-2</v>
          </cell>
          <cell r="CP658">
            <v>-1.3200000000000045E-2</v>
          </cell>
          <cell r="CQ658">
            <v>-1.5641999999999934E-2</v>
          </cell>
          <cell r="CR658">
            <v>-2.3699000000000026E-2</v>
          </cell>
          <cell r="CS658">
            <v>-1.8148000000000053E-2</v>
          </cell>
          <cell r="CT658">
            <v>-3.0401999999999929E-2</v>
          </cell>
          <cell r="CU658">
            <v>-1.2009999999999965E-2</v>
          </cell>
          <cell r="CV658">
            <v>-2.032400000000012E-2</v>
          </cell>
          <cell r="CW658">
            <v>-2.5906999999999902E-2</v>
          </cell>
          <cell r="CX658">
            <v>0</v>
          </cell>
          <cell r="CY658">
            <v>0</v>
          </cell>
          <cell r="CZ658">
            <v>0</v>
          </cell>
          <cell r="DA658">
            <v>0</v>
          </cell>
          <cell r="DB658">
            <v>0</v>
          </cell>
          <cell r="DC658">
            <v>0</v>
          </cell>
          <cell r="DD658">
            <v>0</v>
          </cell>
          <cell r="DE658">
            <v>-3.8115999999999997E-2</v>
          </cell>
          <cell r="DF658">
            <v>-1.0805000000000009E-2</v>
          </cell>
          <cell r="DG658">
            <v>-2.9961999999999989E-2</v>
          </cell>
          <cell r="DH658">
            <v>1.2299999999999978E-2</v>
          </cell>
          <cell r="DI658">
            <v>3.6451000000000011E-2</v>
          </cell>
          <cell r="DJ658">
            <v>0</v>
          </cell>
          <cell r="DK658">
            <v>0</v>
          </cell>
          <cell r="DL658">
            <v>0</v>
          </cell>
          <cell r="DM658">
            <v>0</v>
          </cell>
          <cell r="DN658">
            <v>0</v>
          </cell>
          <cell r="DO658">
            <v>0</v>
          </cell>
          <cell r="DP658">
            <v>0</v>
          </cell>
          <cell r="DQ658">
            <v>-3.8115999999999997E-2</v>
          </cell>
          <cell r="DR658">
            <v>2.7310999999999988E-2</v>
          </cell>
          <cell r="DS658">
            <v>-1.915699999999998E-2</v>
          </cell>
          <cell r="DT658">
            <v>4.2261999999999966E-2</v>
          </cell>
          <cell r="DU658">
            <v>2.4151000000000034E-2</v>
          </cell>
        </row>
        <row r="659">
          <cell r="A659" t="str">
            <v>CE-ME-CON-180</v>
          </cell>
          <cell r="B659" t="str">
            <v>CE</v>
          </cell>
          <cell r="C659" t="str">
            <v>ME-CON</v>
          </cell>
          <cell r="D659">
            <v>180</v>
          </cell>
          <cell r="E659" t="str">
            <v>MD %</v>
          </cell>
          <cell r="F659">
            <v>1.6011190328629119E-2</v>
          </cell>
          <cell r="G659">
            <v>4.992912267071558E-3</v>
          </cell>
          <cell r="H659">
            <v>-9.8633152834906798E-3</v>
          </cell>
          <cell r="I659">
            <v>-5.2293396915822549E-2</v>
          </cell>
          <cell r="J659" t="e">
            <v>#DIV/0!</v>
          </cell>
          <cell r="K659" t="e">
            <v>#DIV/0!</v>
          </cell>
          <cell r="L659" t="e">
            <v>#DIV/0!</v>
          </cell>
          <cell r="M659" t="e">
            <v>#DIV/0!</v>
          </cell>
          <cell r="N659" t="e">
            <v>#DIV/0!</v>
          </cell>
          <cell r="O659" t="e">
            <v>#DIV/0!</v>
          </cell>
          <cell r="P659" t="e">
            <v>#DIV/0!</v>
          </cell>
          <cell r="Q659" t="e">
            <v>#DIV/0!</v>
          </cell>
          <cell r="R659">
            <v>1.6011190328629119E-2</v>
          </cell>
          <cell r="S659">
            <v>-6.5416431864701488E-2</v>
          </cell>
          <cell r="T659">
            <v>-0.13602731158293138</v>
          </cell>
          <cell r="U659">
            <v>-0.34789540304101185</v>
          </cell>
          <cell r="V659">
            <v>-5.2293396915822549E-2</v>
          </cell>
          <cell r="W659" t="e">
            <v>#DIV/0!</v>
          </cell>
          <cell r="X659" t="e">
            <v>#DIV/0!</v>
          </cell>
          <cell r="Y659" t="e">
            <v>#DIV/0!</v>
          </cell>
          <cell r="Z659" t="e">
            <v>#DIV/0!</v>
          </cell>
          <cell r="AA659" t="e">
            <v>#DIV/0!</v>
          </cell>
          <cell r="AB659" t="e">
            <v>#DIV/0!</v>
          </cell>
          <cell r="AC659" t="e">
            <v>#DIV/0!</v>
          </cell>
          <cell r="AD659">
            <v>5.4368932038834895E-2</v>
          </cell>
          <cell r="AE659">
            <v>5.8823529411764781E-2</v>
          </cell>
          <cell r="AF659">
            <v>4.9426301853486267E-2</v>
          </cell>
          <cell r="AG659">
            <v>4.634146341463409E-2</v>
          </cell>
          <cell r="AH659">
            <v>2.3863046861490447E-2</v>
          </cell>
          <cell r="AI659">
            <v>6.1989718778348848E-3</v>
          </cell>
          <cell r="AJ659">
            <v>1.3409712277047372E-2</v>
          </cell>
          <cell r="AK659">
            <v>3.0151919285630706E-3</v>
          </cell>
          <cell r="AL659">
            <v>-9.352592746546015E-4</v>
          </cell>
          <cell r="AM659">
            <v>9.4339622641509222E-3</v>
          </cell>
          <cell r="AN659">
            <v>2.8248587570620202E-3</v>
          </cell>
          <cell r="AO659">
            <v>3.6923076923076272E-3</v>
          </cell>
          <cell r="AP659">
            <v>5.4368932038834895E-2</v>
          </cell>
          <cell r="AQ659">
            <v>6.2602965403624561E-2</v>
          </cell>
          <cell r="AR659">
            <v>3.116883116883087E-2</v>
          </cell>
          <cell r="AS659">
            <v>3.6903690369036825E-2</v>
          </cell>
          <cell r="AT659">
            <v>-5.5773762765122199E-2</v>
          </cell>
          <cell r="AU659">
            <v>-0.11672683513838657</v>
          </cell>
          <cell r="AV659">
            <v>5.8106841611997126E-2</v>
          </cell>
          <cell r="AW659">
            <v>-8.1740976645436891E-2</v>
          </cell>
          <cell r="AX659">
            <v>-3.5000000000000593E-2</v>
          </cell>
          <cell r="AY659">
            <v>8.6486486486487282E-2</v>
          </cell>
          <cell r="AZ659">
            <v>-6.1717352415027911E-2</v>
          </cell>
          <cell r="BA659">
            <v>1.4522821576764183E-2</v>
          </cell>
          <cell r="BB659">
            <v>8.6538461538461522E-2</v>
          </cell>
          <cell r="BC659">
            <v>3.4855769230769232E-2</v>
          </cell>
          <cell r="BD659">
            <v>5.9428950863213897E-2</v>
          </cell>
          <cell r="BE659">
            <v>-8.4029227557411296E-2</v>
          </cell>
          <cell r="BF659">
            <v>-1.6673442979646957E-2</v>
          </cell>
          <cell r="BG659">
            <v>3.0069237191719233E-2</v>
          </cell>
          <cell r="BH659">
            <v>2.1990190592185346E-2</v>
          </cell>
          <cell r="BI659">
            <v>1.225567991020708E-2</v>
          </cell>
          <cell r="BJ659">
            <v>4.2769302772207661E-2</v>
          </cell>
          <cell r="BK659">
            <v>2.5163238043372966E-2</v>
          </cell>
          <cell r="BL659">
            <v>2.3493589235178781E-2</v>
          </cell>
          <cell r="BM659">
            <v>2.2774532868321203E-2</v>
          </cell>
          <cell r="BN659">
            <v>8.6538461538461522E-2</v>
          </cell>
          <cell r="BO659">
            <v>-1.6826923076923059E-2</v>
          </cell>
          <cell r="BP659">
            <v>8.9762611275964577E-2</v>
          </cell>
          <cell r="BQ659">
            <v>-0.61097560975609821</v>
          </cell>
          <cell r="BR659">
            <v>0.14937500402081808</v>
          </cell>
          <cell r="BS659">
            <v>0.22602462525100087</v>
          </cell>
          <cell r="BT659">
            <v>-3.6373283666133675E-2</v>
          </cell>
          <cell r="BU659">
            <v>-5.4905024481971813E-2</v>
          </cell>
          <cell r="BV659">
            <v>0.26051240808823467</v>
          </cell>
          <cell r="BW659">
            <v>2.0008599498441301E-2</v>
          </cell>
          <cell r="BX659">
            <v>-5.0838494472747721E-2</v>
          </cell>
          <cell r="BY659">
            <v>-7.0973507146873003E-3</v>
          </cell>
          <cell r="BZ659">
            <v>-0.15455746367239104</v>
          </cell>
          <cell r="CA659">
            <v>-0.19233311302048919</v>
          </cell>
          <cell r="CB659">
            <v>-0.18390804597701157</v>
          </cell>
          <cell r="CC659">
            <v>-0.21098459477561957</v>
          </cell>
          <cell r="CD659">
            <v>-0.19931990583311548</v>
          </cell>
          <cell r="CE659">
            <v>-0.19883524572418268</v>
          </cell>
          <cell r="CF659">
            <v>-0.21493760650053204</v>
          </cell>
          <cell r="CG659">
            <v>-0.23315219097380888</v>
          </cell>
          <cell r="CH659">
            <v>-0.25595586274023502</v>
          </cell>
          <cell r="CI659">
            <v>-0.2416672613394959</v>
          </cell>
          <cell r="CJ659">
            <v>-0.24300100206598799</v>
          </cell>
          <cell r="CK659">
            <v>-0.25849672594687101</v>
          </cell>
          <cell r="CL659">
            <v>-0.15455746367239104</v>
          </cell>
          <cell r="CM659">
            <v>-0.23015873015873037</v>
          </cell>
          <cell r="CN659">
            <v>-0.1686602870813397</v>
          </cell>
          <cell r="CO659">
            <v>-0.31083202511773927</v>
          </cell>
          <cell r="CP659">
            <v>-0.1577060931899647</v>
          </cell>
          <cell r="CQ659">
            <v>-0.19650753768844137</v>
          </cell>
          <cell r="CR659">
            <v>-0.31324680131119814</v>
          </cell>
          <cell r="CS659">
            <v>-0.50633335193348827</v>
          </cell>
          <cell r="CT659">
            <v>-0.44911586131505365</v>
          </cell>
          <cell r="CU659">
            <v>-0.13709889156516433</v>
          </cell>
          <cell r="CV659">
            <v>-0.25520480172781995</v>
          </cell>
          <cell r="CW659">
            <v>-0.50046362477301531</v>
          </cell>
          <cell r="CX659" t="e">
            <v>#DIV/0!</v>
          </cell>
          <cell r="CY659" t="e">
            <v>#DIV/0!</v>
          </cell>
          <cell r="CZ659" t="e">
            <v>#DIV/0!</v>
          </cell>
          <cell r="DA659" t="e">
            <v>#DIV/0!</v>
          </cell>
          <cell r="DB659" t="e">
            <v>#DIV/0!</v>
          </cell>
          <cell r="DC659" t="e">
            <v>#DIV/0!</v>
          </cell>
          <cell r="DD659" t="e">
            <v>#DIV/0!</v>
          </cell>
          <cell r="DE659" t="e">
            <v>#DIV/0!</v>
          </cell>
          <cell r="DF659">
            <v>-9.4039112611946224E-2</v>
          </cell>
          <cell r="DG659">
            <v>-0.17631447318092205</v>
          </cell>
          <cell r="DH659">
            <v>3.7603179455823837E-2</v>
          </cell>
          <cell r="DI659">
            <v>9.02252475247525E-2</v>
          </cell>
          <cell r="DJ659" t="e">
            <v>#DIV/0!</v>
          </cell>
          <cell r="DK659" t="e">
            <v>#DIV/0!</v>
          </cell>
          <cell r="DL659" t="e">
            <v>#DIV/0!</v>
          </cell>
          <cell r="DM659" t="e">
            <v>#DIV/0!</v>
          </cell>
          <cell r="DN659" t="e">
            <v>#DIV/0!</v>
          </cell>
          <cell r="DO659" t="e">
            <v>#DIV/0!</v>
          </cell>
          <cell r="DP659" t="e">
            <v>#DIV/0!</v>
          </cell>
          <cell r="DQ659" t="e">
            <v>#DIV/0!</v>
          </cell>
          <cell r="DR659">
            <v>0.23769571536740952</v>
          </cell>
          <cell r="DS659">
            <v>-0.34808125590522532</v>
          </cell>
          <cell r="DT659">
            <v>0.26890210924824209</v>
          </cell>
          <cell r="DU659">
            <v>0.31405721716514989</v>
          </cell>
        </row>
        <row r="660">
          <cell r="A660" t="str">
            <v>CE-ME-CON-190</v>
          </cell>
          <cell r="B660" t="str">
            <v>CE</v>
          </cell>
          <cell r="C660" t="str">
            <v>ME-CON</v>
          </cell>
          <cell r="D660">
            <v>190</v>
          </cell>
          <cell r="E660" t="str">
            <v>Costi Indiretti</v>
          </cell>
          <cell r="F660">
            <v>-3.0530000000000002E-3</v>
          </cell>
          <cell r="G660">
            <v>-6.1413300000000013E-3</v>
          </cell>
          <cell r="H660">
            <v>-9.1150199999999997E-3</v>
          </cell>
          <cell r="I660">
            <v>-1.1155E-2</v>
          </cell>
          <cell r="R660">
            <v>-3.0530000000000002E-3</v>
          </cell>
          <cell r="S660">
            <v>-3.0883300000000011E-3</v>
          </cell>
          <cell r="T660">
            <v>-2.9736899999999985E-3</v>
          </cell>
          <cell r="U660">
            <v>-2.0399800000000003E-3</v>
          </cell>
          <cell r="V660">
            <v>1.1155E-2</v>
          </cell>
          <cell r="W660">
            <v>0</v>
          </cell>
          <cell r="X660">
            <v>0</v>
          </cell>
          <cell r="Y660">
            <v>0</v>
          </cell>
          <cell r="Z660">
            <v>0</v>
          </cell>
          <cell r="AA660">
            <v>0</v>
          </cell>
          <cell r="AB660">
            <v>0</v>
          </cell>
          <cell r="AC660">
            <v>0</v>
          </cell>
          <cell r="AD660">
            <v>-3.8E-3</v>
          </cell>
          <cell r="AE660">
            <v>-7.7000000000000002E-3</v>
          </cell>
          <cell r="AF660">
            <v>-1.15E-2</v>
          </cell>
          <cell r="AG660">
            <v>-1.5300000000000001E-2</v>
          </cell>
          <cell r="AH660">
            <v>-1.9199999999999998E-2</v>
          </cell>
          <cell r="AI660">
            <v>-2.29E-2</v>
          </cell>
          <cell r="AJ660">
            <v>-2.6800000000000001E-2</v>
          </cell>
          <cell r="AK660">
            <v>-3.0499999999999999E-2</v>
          </cell>
          <cell r="AL660">
            <v>-3.4299999999999997E-2</v>
          </cell>
          <cell r="AM660">
            <v>-3.8399999999999997E-2</v>
          </cell>
          <cell r="AN660">
            <v>-4.2299999999999997E-2</v>
          </cell>
          <cell r="AO660">
            <v>-4.65E-2</v>
          </cell>
          <cell r="AP660">
            <v>-3.8E-3</v>
          </cell>
          <cell r="AQ660">
            <v>-3.9000000000000003E-3</v>
          </cell>
          <cell r="AR660">
            <v>-3.7999999999999996E-3</v>
          </cell>
          <cell r="AS660">
            <v>-3.8000000000000013E-3</v>
          </cell>
          <cell r="AT660">
            <v>-3.8999999999999972E-3</v>
          </cell>
          <cell r="AU660">
            <v>-3.7000000000000019E-3</v>
          </cell>
          <cell r="AV660">
            <v>-3.9000000000000007E-3</v>
          </cell>
          <cell r="AW660">
            <v>-3.6999999999999984E-3</v>
          </cell>
          <cell r="AX660">
            <v>-3.7999999999999978E-3</v>
          </cell>
          <cell r="AY660">
            <v>-4.0999999999999995E-3</v>
          </cell>
          <cell r="AZ660">
            <v>-3.9000000000000007E-3</v>
          </cell>
          <cell r="BA660">
            <v>-4.2000000000000023E-3</v>
          </cell>
          <cell r="BB660">
            <v>-1.43E-2</v>
          </cell>
          <cell r="BC660">
            <v>-1.84E-2</v>
          </cell>
          <cell r="BD660">
            <v>-2.8500000000000001E-2</v>
          </cell>
          <cell r="BE660">
            <v>-3.2099999999999997E-2</v>
          </cell>
          <cell r="BF660">
            <v>-3.5584999999999999E-2</v>
          </cell>
          <cell r="BG660">
            <v>-3.7398000000000001E-2</v>
          </cell>
          <cell r="BH660">
            <v>-4.0048E-2</v>
          </cell>
          <cell r="BI660">
            <v>-4.2597000000000003E-2</v>
          </cell>
          <cell r="BJ660">
            <v>-4.4202999999999999E-2</v>
          </cell>
          <cell r="BK660">
            <v>-4.6699999999999998E-2</v>
          </cell>
          <cell r="BL660">
            <v>-4.9959999999999997E-2</v>
          </cell>
          <cell r="BM660">
            <v>-5.3908360000000002E-2</v>
          </cell>
          <cell r="BN660">
            <v>-1.43E-2</v>
          </cell>
          <cell r="BO660">
            <v>-4.0999999999999995E-3</v>
          </cell>
          <cell r="BP660">
            <v>-1.0100000000000001E-2</v>
          </cell>
          <cell r="BQ660">
            <v>-3.5999999999999956E-3</v>
          </cell>
          <cell r="BR660">
            <v>-3.485000000000002E-3</v>
          </cell>
          <cell r="BS660">
            <v>-1.8130000000000021E-3</v>
          </cell>
          <cell r="BT660">
            <v>-2.6499999999999996E-3</v>
          </cell>
          <cell r="BU660">
            <v>-2.5490000000000027E-3</v>
          </cell>
          <cell r="BV660">
            <v>-1.6059999999999963E-3</v>
          </cell>
          <cell r="BW660">
            <v>-2.4969999999999992E-3</v>
          </cell>
          <cell r="BX660">
            <v>-3.259999999999999E-3</v>
          </cell>
          <cell r="BY660">
            <v>-3.9483600000000049E-3</v>
          </cell>
          <cell r="BZ660">
            <v>-1E-4</v>
          </cell>
          <cell r="CA660">
            <v>-2.9999999999999997E-4</v>
          </cell>
          <cell r="CB660">
            <v>-4.0000000000000002E-4</v>
          </cell>
          <cell r="CC660">
            <v>-5.0000000000000001E-4</v>
          </cell>
          <cell r="CD660">
            <v>-5.9999999999999995E-4</v>
          </cell>
          <cell r="CE660">
            <v>-7.6400000000000003E-4</v>
          </cell>
          <cell r="CF660">
            <v>-8.8900000000000003E-4</v>
          </cell>
          <cell r="CG660">
            <v>-9.6400000000000001E-4</v>
          </cell>
          <cell r="CH660">
            <v>-1.08E-3</v>
          </cell>
          <cell r="CI660">
            <v>-1.2130000000000001E-3</v>
          </cell>
          <cell r="CJ660">
            <v>-1.34E-3</v>
          </cell>
          <cell r="CK660">
            <v>-1.4400000000000001E-3</v>
          </cell>
          <cell r="CL660">
            <v>-1E-4</v>
          </cell>
          <cell r="CM660">
            <v>-1.9999999999999998E-4</v>
          </cell>
          <cell r="CN660">
            <v>-1.0000000000000005E-4</v>
          </cell>
          <cell r="CO660">
            <v>-9.9999999999999991E-5</v>
          </cell>
          <cell r="CP660">
            <v>-9.9999999999999937E-5</v>
          </cell>
          <cell r="CQ660">
            <v>-1.6400000000000008E-4</v>
          </cell>
          <cell r="CR660">
            <v>-1.25E-4</v>
          </cell>
          <cell r="CS660">
            <v>-7.499999999999998E-5</v>
          </cell>
          <cell r="CT660">
            <v>-1.16E-4</v>
          </cell>
          <cell r="CU660">
            <v>-1.3300000000000009E-4</v>
          </cell>
          <cell r="CV660">
            <v>-1.2699999999999994E-4</v>
          </cell>
          <cell r="CW660">
            <v>-1.0000000000000005E-4</v>
          </cell>
          <cell r="DC660">
            <v>0</v>
          </cell>
          <cell r="DD660">
            <v>0</v>
          </cell>
          <cell r="DE660">
            <v>-6.3039999999999997E-3</v>
          </cell>
          <cell r="DF660">
            <v>-1.9359000000000001E-2</v>
          </cell>
          <cell r="DG660">
            <v>-1.9361E-2</v>
          </cell>
          <cell r="DH660">
            <v>-0.107</v>
          </cell>
          <cell r="DI660">
            <v>-0.23600000000000002</v>
          </cell>
          <cell r="DJ660">
            <v>0</v>
          </cell>
          <cell r="DK660">
            <v>0</v>
          </cell>
          <cell r="DL660">
            <v>0</v>
          </cell>
          <cell r="DM660">
            <v>0</v>
          </cell>
          <cell r="DN660">
            <v>0</v>
          </cell>
          <cell r="DO660">
            <v>0</v>
          </cell>
          <cell r="DP660">
            <v>0</v>
          </cell>
          <cell r="DQ660">
            <v>-6.3039999999999997E-3</v>
          </cell>
          <cell r="DR660">
            <v>-1.3055000000000001E-2</v>
          </cell>
          <cell r="DS660">
            <v>-1.9999999999985307E-6</v>
          </cell>
          <cell r="DT660">
            <v>-8.7638999999999995E-2</v>
          </cell>
          <cell r="DU660">
            <v>-0.129</v>
          </cell>
        </row>
        <row r="661">
          <cell r="A661" t="str">
            <v>CE-ME-CON-200</v>
          </cell>
          <cell r="B661" t="str">
            <v>CE</v>
          </cell>
          <cell r="C661" t="str">
            <v>ME-CON</v>
          </cell>
          <cell r="D661">
            <v>200</v>
          </cell>
          <cell r="E661" t="str">
            <v>Risultato di Competenza</v>
          </cell>
          <cell r="F661">
            <v>7.0999999999999674E-3</v>
          </cell>
          <cell r="G661">
            <v>-2.4797699999999376E-3</v>
          </cell>
          <cell r="H661">
            <v>-1.720004E-2</v>
          </cell>
          <cell r="I661">
            <v>-6.0173000000000004E-2</v>
          </cell>
          <cell r="J661">
            <v>0</v>
          </cell>
          <cell r="K661">
            <v>0</v>
          </cell>
          <cell r="L661">
            <v>0</v>
          </cell>
          <cell r="M661">
            <v>0</v>
          </cell>
          <cell r="N661">
            <v>0</v>
          </cell>
          <cell r="O661">
            <v>0</v>
          </cell>
          <cell r="P661">
            <v>0</v>
          </cell>
          <cell r="Q661">
            <v>0</v>
          </cell>
          <cell r="R661">
            <v>7.0999999999999674E-3</v>
          </cell>
          <cell r="S661">
            <v>-9.5797699999999042E-3</v>
          </cell>
          <cell r="T661">
            <v>-1.472027000000006E-2</v>
          </cell>
          <cell r="U661">
            <v>-4.2972960000000004E-2</v>
          </cell>
          <cell r="V661">
            <v>6.0173000000000004E-2</v>
          </cell>
          <cell r="W661">
            <v>0</v>
          </cell>
          <cell r="X661">
            <v>0</v>
          </cell>
          <cell r="Y661">
            <v>0</v>
          </cell>
          <cell r="Z661">
            <v>0</v>
          </cell>
          <cell r="AA661">
            <v>0</v>
          </cell>
          <cell r="AB661">
            <v>0</v>
          </cell>
          <cell r="AC661">
            <v>0</v>
          </cell>
          <cell r="AD661">
            <v>1.7999999999999939E-3</v>
          </cell>
          <cell r="AE661">
            <v>5.500000000000017E-3</v>
          </cell>
          <cell r="AF661">
            <v>5.2999999999999818E-3</v>
          </cell>
          <cell r="AG661">
            <v>5.5999999999999731E-3</v>
          </cell>
          <cell r="AH661">
            <v>-5.4000000000000749E-3</v>
          </cell>
          <cell r="AI661">
            <v>-1.8800000000000008E-2</v>
          </cell>
          <cell r="AJ661">
            <v>-1.6499999999999914E-2</v>
          </cell>
          <cell r="AK661">
            <v>-2.7900000000000064E-2</v>
          </cell>
          <cell r="AL661">
            <v>-3.520000000000012E-2</v>
          </cell>
          <cell r="AM661">
            <v>-2.8100000000000021E-2</v>
          </cell>
          <cell r="AN661">
            <v>-3.890000000000015E-2</v>
          </cell>
          <cell r="AO661">
            <v>-4.1700000000000084E-2</v>
          </cell>
          <cell r="AP661">
            <v>1.7999999999999939E-3</v>
          </cell>
          <cell r="AQ661">
            <v>3.7000000000000231E-3</v>
          </cell>
          <cell r="AR661">
            <v>-2.0000000000003522E-4</v>
          </cell>
          <cell r="AS661">
            <v>2.9999999999999125E-4</v>
          </cell>
          <cell r="AT661">
            <v>-1.1000000000000048E-2</v>
          </cell>
          <cell r="AU661">
            <v>-1.3399999999999933E-2</v>
          </cell>
          <cell r="AV661">
            <v>2.3000000000000936E-3</v>
          </cell>
          <cell r="AW661">
            <v>-1.140000000000015E-2</v>
          </cell>
          <cell r="AX661">
            <v>-7.3000000000000564E-3</v>
          </cell>
          <cell r="AY661">
            <v>7.1000000000000993E-3</v>
          </cell>
          <cell r="AZ661">
            <v>-1.0800000000000129E-2</v>
          </cell>
          <cell r="BA661">
            <v>-2.7999999999999345E-3</v>
          </cell>
          <cell r="BB661">
            <v>-7.1000000000000021E-3</v>
          </cell>
          <cell r="BC661">
            <v>-1.26E-2</v>
          </cell>
          <cell r="BD661">
            <v>-1.0599999999999974E-2</v>
          </cell>
          <cell r="BE661">
            <v>-6.4299999999999996E-2</v>
          </cell>
          <cell r="BF661">
            <v>-4.4566000000000015E-2</v>
          </cell>
          <cell r="BG661">
            <v>-1.7337999999999923E-2</v>
          </cell>
          <cell r="BH661">
            <v>-2.3347000000000034E-2</v>
          </cell>
          <cell r="BI661">
            <v>-3.1939999999999975E-2</v>
          </cell>
          <cell r="BJ661">
            <v>-1.8010000000000595E-3</v>
          </cell>
          <cell r="BK661">
            <v>6.3455999999999929E-2</v>
          </cell>
          <cell r="BL661">
            <v>5.519700000000017E-2</v>
          </cell>
          <cell r="BM661">
            <v>5.0483950000000596E-2</v>
          </cell>
          <cell r="BN661">
            <v>-7.1000000000000021E-3</v>
          </cell>
          <cell r="BO661">
            <v>-5.4999999999999979E-3</v>
          </cell>
          <cell r="BP661">
            <v>2.0000000000000261E-3</v>
          </cell>
          <cell r="BQ661">
            <v>-5.3700000000000025E-2</v>
          </cell>
          <cell r="BR661">
            <v>1.9733999999999988E-2</v>
          </cell>
          <cell r="BS661">
            <v>2.7228000000000092E-2</v>
          </cell>
          <cell r="BT661">
            <v>-6.0090000000001115E-3</v>
          </cell>
          <cell r="BU661">
            <v>-8.592999999999941E-3</v>
          </cell>
          <cell r="BV661">
            <v>3.0138999999999916E-2</v>
          </cell>
          <cell r="BW661">
            <v>6.5256999999999871E-2</v>
          </cell>
          <cell r="BX661">
            <v>-8.2589999999997527E-3</v>
          </cell>
          <cell r="BY661">
            <v>-4.7130499999995731E-3</v>
          </cell>
          <cell r="BZ661">
            <v>-1.1800000000000001E-2</v>
          </cell>
          <cell r="CA661">
            <v>-2.9400000000000016E-2</v>
          </cell>
          <cell r="CB661">
            <v>-4.3600000000000014E-2</v>
          </cell>
          <cell r="CC661">
            <v>-6.3500000000000001E-2</v>
          </cell>
          <cell r="CD661">
            <v>-7.6800000000000049E-2</v>
          </cell>
          <cell r="CE661">
            <v>-9.260599999999998E-2</v>
          </cell>
          <cell r="CF661">
            <v>-0.11643000000000001</v>
          </cell>
          <cell r="CG661">
            <v>-0.13465300000000005</v>
          </cell>
          <cell r="CH661">
            <v>-0.16517099999999998</v>
          </cell>
          <cell r="CI661">
            <v>-0.17731399999999994</v>
          </cell>
          <cell r="CJ661">
            <v>-0.19776500000000008</v>
          </cell>
          <cell r="CK661">
            <v>-0.22377199999999997</v>
          </cell>
          <cell r="CL661">
            <v>-1.1800000000000001E-2</v>
          </cell>
          <cell r="CM661">
            <v>-1.7600000000000011E-2</v>
          </cell>
          <cell r="CN661">
            <v>-1.4200000000000001E-2</v>
          </cell>
          <cell r="CO661">
            <v>-1.9899999999999984E-2</v>
          </cell>
          <cell r="CP661">
            <v>-1.3300000000000044E-2</v>
          </cell>
          <cell r="CQ661">
            <v>-1.5805999999999935E-2</v>
          </cell>
          <cell r="CR661">
            <v>-2.3824000000000026E-2</v>
          </cell>
          <cell r="CS661">
            <v>-1.8223000000000052E-2</v>
          </cell>
          <cell r="CT661">
            <v>-3.0517999999999931E-2</v>
          </cell>
          <cell r="CU661">
            <v>-1.2142999999999965E-2</v>
          </cell>
          <cell r="CV661">
            <v>-2.0451000000000118E-2</v>
          </cell>
          <cell r="CW661">
            <v>-2.6006999999999902E-2</v>
          </cell>
          <cell r="CX661">
            <v>0</v>
          </cell>
          <cell r="CY661">
            <v>0</v>
          </cell>
          <cell r="CZ661">
            <v>0</v>
          </cell>
          <cell r="DA661">
            <v>0</v>
          </cell>
          <cell r="DB661">
            <v>0</v>
          </cell>
          <cell r="DC661">
            <v>0</v>
          </cell>
          <cell r="DD661">
            <v>0</v>
          </cell>
          <cell r="DE661">
            <v>-4.4419999999999994E-2</v>
          </cell>
          <cell r="DF661">
            <v>-3.016400000000001E-2</v>
          </cell>
          <cell r="DG661">
            <v>-4.9322999999999992E-2</v>
          </cell>
          <cell r="DH661">
            <v>-9.470000000000002E-2</v>
          </cell>
          <cell r="DI661">
            <v>-0.199549</v>
          </cell>
          <cell r="DJ661">
            <v>0</v>
          </cell>
          <cell r="DK661">
            <v>0</v>
          </cell>
          <cell r="DL661">
            <v>0</v>
          </cell>
          <cell r="DM661">
            <v>0</v>
          </cell>
          <cell r="DN661">
            <v>0</v>
          </cell>
          <cell r="DO661">
            <v>0</v>
          </cell>
          <cell r="DP661">
            <v>0</v>
          </cell>
          <cell r="DQ661">
            <v>-4.4419999999999994E-2</v>
          </cell>
          <cell r="DR661">
            <v>1.4255999999999987E-2</v>
          </cell>
          <cell r="DS661">
            <v>-1.9158999999999978E-2</v>
          </cell>
          <cell r="DT661">
            <v>-4.5377000000000028E-2</v>
          </cell>
          <cell r="DU661">
            <v>-0.10484899999999997</v>
          </cell>
        </row>
        <row r="662">
          <cell r="A662" t="str">
            <v>CE-ME-CON-210</v>
          </cell>
          <cell r="B662" t="str">
            <v>CE</v>
          </cell>
          <cell r="C662" t="str">
            <v>ME-CON</v>
          </cell>
          <cell r="D662">
            <v>210</v>
          </cell>
          <cell r="E662" t="str">
            <v>RC %</v>
          </cell>
          <cell r="F662">
            <v>1.1196636593446919E-2</v>
          </cell>
          <cell r="G662">
            <v>-3.3814205017848979E-3</v>
          </cell>
          <cell r="H662">
            <v>-2.0983178447134463E-2</v>
          </cell>
          <cell r="I662">
            <v>-6.41937772372555E-2</v>
          </cell>
          <cell r="J662" t="e">
            <v>#DIV/0!</v>
          </cell>
          <cell r="K662" t="e">
            <v>#DIV/0!</v>
          </cell>
          <cell r="L662" t="e">
            <v>#DIV/0!</v>
          </cell>
          <cell r="M662" t="e">
            <v>#DIV/0!</v>
          </cell>
          <cell r="N662" t="e">
            <v>#DIV/0!</v>
          </cell>
          <cell r="O662" t="e">
            <v>#DIV/0!</v>
          </cell>
          <cell r="P662" t="e">
            <v>#DIV/0!</v>
          </cell>
          <cell r="Q662" t="e">
            <v>#DIV/0!</v>
          </cell>
          <cell r="R662">
            <v>1.1196636593446919E-2</v>
          </cell>
          <cell r="S662">
            <v>-9.6538575644928459E-2</v>
          </cell>
          <cell r="T662">
            <v>-0.17046312661854557</v>
          </cell>
          <cell r="U662">
            <v>-0.36523349238353231</v>
          </cell>
          <cell r="V662">
            <v>-6.41937772372555E-2</v>
          </cell>
          <cell r="W662" t="e">
            <v>#DIV/0!</v>
          </cell>
          <cell r="X662" t="e">
            <v>#DIV/0!</v>
          </cell>
          <cell r="Y662" t="e">
            <v>#DIV/0!</v>
          </cell>
          <cell r="Z662" t="e">
            <v>#DIV/0!</v>
          </cell>
          <cell r="AA662" t="e">
            <v>#DIV/0!</v>
          </cell>
          <cell r="AB662" t="e">
            <v>#DIV/0!</v>
          </cell>
          <cell r="AC662" t="e">
            <v>#DIV/0!</v>
          </cell>
          <cell r="AD662">
            <v>1.7475728155339747E-2</v>
          </cell>
          <cell r="AE662">
            <v>2.45098039215687E-2</v>
          </cell>
          <cell r="AF662">
            <v>1.5592821418064083E-2</v>
          </cell>
          <cell r="AG662">
            <v>1.2416851441241624E-2</v>
          </cell>
          <cell r="AH662">
            <v>-9.337713989279052E-3</v>
          </cell>
          <cell r="AI662">
            <v>-2.8424553976413681E-2</v>
          </cell>
          <cell r="AJ662">
            <v>-2.1481577919541615E-2</v>
          </cell>
          <cell r="AK662">
            <v>-3.2355328771889208E-2</v>
          </cell>
          <cell r="AL662">
            <v>-3.6579029408708427E-2</v>
          </cell>
          <cell r="AM662">
            <v>-2.573731452647007E-2</v>
          </cell>
          <cell r="AN662">
            <v>-3.2319707544034688E-2</v>
          </cell>
          <cell r="AO662">
            <v>-3.2076923076923142E-2</v>
          </cell>
          <cell r="AP662">
            <v>1.7475728155339747E-2</v>
          </cell>
          <cell r="AQ662">
            <v>3.047775947281732E-2</v>
          </cell>
          <cell r="AR662">
            <v>-1.7316017316020371E-3</v>
          </cell>
          <cell r="AS662">
            <v>2.7002700270026209E-3</v>
          </cell>
          <cell r="AT662">
            <v>-8.6410054988217244E-2</v>
          </cell>
          <cell r="AU662">
            <v>-0.1612515042117921</v>
          </cell>
          <cell r="AV662">
            <v>2.1555763823805935E-2</v>
          </cell>
          <cell r="AW662">
            <v>-0.12101910828025643</v>
          </cell>
          <cell r="AX662">
            <v>-7.3000000000000578E-2</v>
          </cell>
          <cell r="AY662">
            <v>5.4826254826255617E-2</v>
          </cell>
          <cell r="AZ662">
            <v>-9.6601073345260441E-2</v>
          </cell>
          <cell r="BA662">
            <v>-2.9045643153526278E-2</v>
          </cell>
          <cell r="BB662">
            <v>-8.5336538461538491E-2</v>
          </cell>
          <cell r="BC662">
            <v>-7.5721153846153855E-2</v>
          </cell>
          <cell r="BD662">
            <v>-3.5192563081009209E-2</v>
          </cell>
          <cell r="BE662">
            <v>-0.16779749478079331</v>
          </cell>
          <cell r="BF662">
            <v>-8.2737853226917388E-2</v>
          </cell>
          <cell r="BG662">
            <v>-2.5989054557827702E-2</v>
          </cell>
          <cell r="BH662">
            <v>-3.0740972382237775E-2</v>
          </cell>
          <cell r="BI662">
            <v>-3.6731389352727108E-2</v>
          </cell>
          <cell r="BJ662">
            <v>-1.816600969122887E-3</v>
          </cell>
          <cell r="BK662">
            <v>1.449542860380074E-2</v>
          </cell>
          <cell r="BL662">
            <v>1.2331805253232454E-2</v>
          </cell>
          <cell r="BM662">
            <v>1.1013726763951206E-2</v>
          </cell>
          <cell r="BN662">
            <v>-8.5336538461538491E-2</v>
          </cell>
          <cell r="BO662">
            <v>-6.6105769230769204E-2</v>
          </cell>
          <cell r="BP662">
            <v>1.4836795252225709E-2</v>
          </cell>
          <cell r="BQ662">
            <v>-0.65487804878048839</v>
          </cell>
          <cell r="BR662">
            <v>0.12695492180312776</v>
          </cell>
          <cell r="BS662">
            <v>0.2119141385053632</v>
          </cell>
          <cell r="BT662">
            <v>-6.50690864988967E-2</v>
          </cell>
          <cell r="BU662">
            <v>-7.8060700756714979E-2</v>
          </cell>
          <cell r="BV662">
            <v>0.2473329175420162</v>
          </cell>
          <cell r="BW662">
            <v>1.9271204319594178E-2</v>
          </cell>
          <cell r="BX662">
            <v>-8.3991823534793272E-2</v>
          </cell>
          <cell r="BY662">
            <v>-4.3743436929831486E-2</v>
          </cell>
          <cell r="BZ662">
            <v>-0.15587846763540292</v>
          </cell>
          <cell r="CA662">
            <v>-0.19431592861863858</v>
          </cell>
          <cell r="CB662">
            <v>-0.18561089825457647</v>
          </cell>
          <cell r="CC662">
            <v>-0.21265907568653719</v>
          </cell>
          <cell r="CD662">
            <v>-0.20088935391054161</v>
          </cell>
          <cell r="CE662">
            <v>-0.20048928339467414</v>
          </cell>
          <cell r="CF662">
            <v>-0.21659138768798042</v>
          </cell>
          <cell r="CG662">
            <v>-0.23483339669827949</v>
          </cell>
          <cell r="CH662">
            <v>-0.25764049097554015</v>
          </cell>
          <cell r="CI662">
            <v>-0.24333188782091741</v>
          </cell>
          <cell r="CJ662">
            <v>-0.24465874086078715</v>
          </cell>
          <cell r="CK662">
            <v>-0.26017095766054021</v>
          </cell>
          <cell r="CL662">
            <v>-0.15587846763540292</v>
          </cell>
          <cell r="CM662">
            <v>-0.23280423280423299</v>
          </cell>
          <cell r="CN662">
            <v>-0.16985645933014354</v>
          </cell>
          <cell r="CO662">
            <v>-0.31240188383045508</v>
          </cell>
          <cell r="CP662">
            <v>-0.1589008363201917</v>
          </cell>
          <cell r="CQ662">
            <v>-0.19856783919597906</v>
          </cell>
          <cell r="CR662">
            <v>-0.31489901660145936</v>
          </cell>
          <cell r="CS662">
            <v>-0.50842586909212895</v>
          </cell>
          <cell r="CT662">
            <v>-0.45082948015304286</v>
          </cell>
          <cell r="CU662">
            <v>-0.13861713907375439</v>
          </cell>
          <cell r="CV662">
            <v>-0.25679951781812854</v>
          </cell>
          <cell r="CW662">
            <v>-0.50239539466058636</v>
          </cell>
          <cell r="CX662" t="e">
            <v>#DIV/0!</v>
          </cell>
          <cell r="CY662" t="e">
            <v>#DIV/0!</v>
          </cell>
          <cell r="CZ662" t="e">
            <v>#DIV/0!</v>
          </cell>
          <cell r="DA662" t="e">
            <v>#DIV/0!</v>
          </cell>
          <cell r="DB662" t="e">
            <v>#DIV/0!</v>
          </cell>
          <cell r="DC662" t="e">
            <v>#DIV/0!</v>
          </cell>
          <cell r="DD662" t="e">
            <v>#DIV/0!</v>
          </cell>
          <cell r="DE662" t="e">
            <v>#DIV/0!</v>
          </cell>
          <cell r="DF662">
            <v>-0.26252621867901382</v>
          </cell>
          <cell r="DG662">
            <v>-0.29024627063288899</v>
          </cell>
          <cell r="DH662">
            <v>-0.28951391011922967</v>
          </cell>
          <cell r="DI662">
            <v>-0.49393316831683165</v>
          </cell>
          <cell r="DJ662" t="e">
            <v>#DIV/0!</v>
          </cell>
          <cell r="DK662" t="e">
            <v>#DIV/0!</v>
          </cell>
          <cell r="DL662" t="e">
            <v>#DIV/0!</v>
          </cell>
          <cell r="DM662" t="e">
            <v>#DIV/0!</v>
          </cell>
          <cell r="DN662" t="e">
            <v>#DIV/0!</v>
          </cell>
          <cell r="DO662" t="e">
            <v>#DIV/0!</v>
          </cell>
          <cell r="DP662" t="e">
            <v>#DIV/0!</v>
          </cell>
          <cell r="DQ662" t="e">
            <v>#DIV/0!</v>
          </cell>
          <cell r="DR662">
            <v>0.12407418689457686</v>
          </cell>
          <cell r="DS662">
            <v>-0.3481175957555051</v>
          </cell>
          <cell r="DT662">
            <v>-0.28872204371202259</v>
          </cell>
          <cell r="DU662">
            <v>-1.3634460338101422</v>
          </cell>
        </row>
        <row r="663">
          <cell r="A663" t="str">
            <v>CE-ME-CON-211</v>
          </cell>
          <cell r="B663" t="str">
            <v>CE</v>
          </cell>
          <cell r="C663" t="str">
            <v>ME-CON</v>
          </cell>
          <cell r="D663">
            <v>211</v>
          </cell>
          <cell r="E663" t="str">
            <v>Costi di divisione</v>
          </cell>
          <cell r="F663">
            <v>-0.16056500000000001</v>
          </cell>
          <cell r="G663">
            <v>-0.295873</v>
          </cell>
          <cell r="H663">
            <v>-0.45713299999999996</v>
          </cell>
          <cell r="I663">
            <v>-0.63355600000000001</v>
          </cell>
          <cell r="R663">
            <v>-0.16056500000000001</v>
          </cell>
          <cell r="S663">
            <v>-0.13530799999999998</v>
          </cell>
          <cell r="T663">
            <v>-0.16125999999999996</v>
          </cell>
          <cell r="U663">
            <v>-0.17642300000000005</v>
          </cell>
          <cell r="V663">
            <v>0.63355600000000001</v>
          </cell>
          <cell r="W663">
            <v>0</v>
          </cell>
          <cell r="X663">
            <v>0</v>
          </cell>
          <cell r="Y663">
            <v>0</v>
          </cell>
          <cell r="Z663">
            <v>0</v>
          </cell>
          <cell r="AA663">
            <v>0</v>
          </cell>
          <cell r="AB663">
            <v>0</v>
          </cell>
          <cell r="AC663">
            <v>0</v>
          </cell>
          <cell r="AD663">
            <v>-0.1726</v>
          </cell>
          <cell r="AE663">
            <v>-0.35580000000000001</v>
          </cell>
          <cell r="AF663">
            <v>-0.53620000000000001</v>
          </cell>
          <cell r="AG663">
            <v>-0.71320000000000006</v>
          </cell>
          <cell r="AH663">
            <v>-0.89600000000000002</v>
          </cell>
          <cell r="AI663">
            <v>-1.0727</v>
          </cell>
          <cell r="AJ663">
            <v>-1.2517</v>
          </cell>
          <cell r="AK663">
            <v>-1.3680999999999999</v>
          </cell>
          <cell r="AL663">
            <v>-1.5515999999999999</v>
          </cell>
          <cell r="AM663">
            <v>-1.7352000000000001</v>
          </cell>
          <cell r="AN663">
            <v>-1.9127000000000001</v>
          </cell>
          <cell r="AO663">
            <v>-2.0649000000000002</v>
          </cell>
          <cell r="AP663">
            <v>-0.1726</v>
          </cell>
          <cell r="AQ663">
            <v>-0.1832</v>
          </cell>
          <cell r="AR663">
            <v>-0.1804</v>
          </cell>
          <cell r="AS663">
            <v>-0.17700000000000005</v>
          </cell>
          <cell r="AT663">
            <v>-0.18279999999999996</v>
          </cell>
          <cell r="AU663">
            <v>-0.17669999999999997</v>
          </cell>
          <cell r="AV663">
            <v>-0.17900000000000005</v>
          </cell>
          <cell r="AW663">
            <v>-0.11639999999999984</v>
          </cell>
          <cell r="AX663">
            <v>-0.1835</v>
          </cell>
          <cell r="AY663">
            <v>-0.18360000000000021</v>
          </cell>
          <cell r="AZ663">
            <v>-0.17749999999999999</v>
          </cell>
          <cell r="BA663">
            <v>-0.15220000000000011</v>
          </cell>
          <cell r="BB663">
            <v>-6.4005000000000006E-2</v>
          </cell>
          <cell r="BC663">
            <v>-0.14962</v>
          </cell>
          <cell r="BD663">
            <v>-0.199404</v>
          </cell>
          <cell r="BE663">
            <v>-0.25490000000000002</v>
          </cell>
          <cell r="BF663">
            <v>-0.35147499999999998</v>
          </cell>
          <cell r="BG663">
            <v>-0.42493300000000001</v>
          </cell>
          <cell r="BH663">
            <v>-0.52368099999999995</v>
          </cell>
          <cell r="BI663">
            <v>-0.60352700000000004</v>
          </cell>
          <cell r="BJ663">
            <v>-0.71486000000000005</v>
          </cell>
          <cell r="BK663">
            <v>-0.81189999999999996</v>
          </cell>
          <cell r="BL663">
            <v>-0.91693599999999997</v>
          </cell>
          <cell r="BM663">
            <v>-1.039285</v>
          </cell>
          <cell r="BN663">
            <v>-6.4005000000000006E-2</v>
          </cell>
          <cell r="BO663">
            <v>-8.5614999999999997E-2</v>
          </cell>
          <cell r="BP663">
            <v>-4.9783999999999995E-2</v>
          </cell>
          <cell r="BQ663">
            <v>-5.5496000000000018E-2</v>
          </cell>
          <cell r="BR663">
            <v>-9.6574999999999966E-2</v>
          </cell>
          <cell r="BS663">
            <v>-7.3458000000000023E-2</v>
          </cell>
          <cell r="BT663">
            <v>-9.8747999999999947E-2</v>
          </cell>
          <cell r="BU663">
            <v>-7.9846000000000084E-2</v>
          </cell>
          <cell r="BV663">
            <v>-0.11133300000000002</v>
          </cell>
          <cell r="BW663">
            <v>-9.7039999999999904E-2</v>
          </cell>
          <cell r="BX663">
            <v>-0.10503600000000002</v>
          </cell>
          <cell r="BY663">
            <v>-0.12234900000000004</v>
          </cell>
          <cell r="CC663">
            <v>-0.21679999999999999</v>
          </cell>
          <cell r="CD663">
            <v>-0.28410000000000002</v>
          </cell>
          <cell r="CE663">
            <v>-0.35057300000000002</v>
          </cell>
          <cell r="CF663">
            <v>-0.41548000000000002</v>
          </cell>
          <cell r="CG663">
            <v>-0.46638499999999999</v>
          </cell>
          <cell r="CH663">
            <v>-0.531856</v>
          </cell>
          <cell r="CI663">
            <v>-0.60009699999999999</v>
          </cell>
          <cell r="CJ663">
            <v>-0.66656800000000005</v>
          </cell>
          <cell r="CK663">
            <v>-0.72761900000000002</v>
          </cell>
          <cell r="CL663">
            <v>0</v>
          </cell>
          <cell r="CM663">
            <v>0</v>
          </cell>
          <cell r="CN663">
            <v>0</v>
          </cell>
          <cell r="CO663">
            <v>-0.21679999999999999</v>
          </cell>
          <cell r="CP663">
            <v>-6.7300000000000026E-2</v>
          </cell>
          <cell r="CQ663">
            <v>-6.6473000000000004E-2</v>
          </cell>
          <cell r="CR663">
            <v>-6.4906999999999992E-2</v>
          </cell>
          <cell r="CS663">
            <v>-5.0904999999999978E-2</v>
          </cell>
          <cell r="CT663">
            <v>-6.5471000000000001E-2</v>
          </cell>
          <cell r="CU663">
            <v>-6.8240999999999996E-2</v>
          </cell>
          <cell r="CV663">
            <v>-6.6471000000000058E-2</v>
          </cell>
          <cell r="CW663">
            <v>-6.1050999999999966E-2</v>
          </cell>
          <cell r="DB663">
            <v>0</v>
          </cell>
          <cell r="DC663">
            <v>0</v>
          </cell>
          <cell r="DD663">
            <v>0</v>
          </cell>
          <cell r="DE663">
            <v>-0.51800000000000002</v>
          </cell>
          <cell r="DF663">
            <v>-0.65</v>
          </cell>
          <cell r="DG663">
            <v>-0.76400000000000001</v>
          </cell>
          <cell r="DH663">
            <v>-0.85499999999999998</v>
          </cell>
          <cell r="DI663">
            <v>-1.0249999999999999</v>
          </cell>
          <cell r="DJ663">
            <v>0</v>
          </cell>
          <cell r="DK663">
            <v>0</v>
          </cell>
          <cell r="DL663">
            <v>0</v>
          </cell>
          <cell r="DM663">
            <v>0</v>
          </cell>
          <cell r="DN663">
            <v>0</v>
          </cell>
          <cell r="DO663">
            <v>0</v>
          </cell>
          <cell r="DP663">
            <v>0</v>
          </cell>
          <cell r="DQ663">
            <v>-0.51800000000000002</v>
          </cell>
          <cell r="DR663">
            <v>-5.3999999999999999E-2</v>
          </cell>
          <cell r="DS663">
            <v>-0.11399999999999999</v>
          </cell>
          <cell r="DT663">
            <v>-9.099999999999997E-2</v>
          </cell>
          <cell r="DU663">
            <v>-0.16999999999999993</v>
          </cell>
        </row>
        <row r="664">
          <cell r="A664" t="str">
            <v>CE-ME-CON-212</v>
          </cell>
          <cell r="B664" t="str">
            <v>CE</v>
          </cell>
          <cell r="C664" t="str">
            <v>ME-CON</v>
          </cell>
          <cell r="D664">
            <v>212</v>
          </cell>
          <cell r="E664" t="str">
            <v>Risultato di divisione</v>
          </cell>
          <cell r="F664">
            <v>-0.15346500000000005</v>
          </cell>
          <cell r="G664">
            <v>-0.29835276999999993</v>
          </cell>
          <cell r="H664">
            <v>-0.47433303999999998</v>
          </cell>
          <cell r="I664">
            <v>-0.69372900000000004</v>
          </cell>
          <cell r="J664">
            <v>0</v>
          </cell>
          <cell r="K664">
            <v>0</v>
          </cell>
          <cell r="L664">
            <v>0</v>
          </cell>
          <cell r="M664">
            <v>0</v>
          </cell>
          <cell r="N664">
            <v>0</v>
          </cell>
          <cell r="O664">
            <v>0</v>
          </cell>
          <cell r="P664">
            <v>0</v>
          </cell>
          <cell r="Q664">
            <v>0</v>
          </cell>
          <cell r="R664">
            <v>-0.15346500000000005</v>
          </cell>
          <cell r="S664">
            <v>-0.14488776999999989</v>
          </cell>
          <cell r="T664">
            <v>-0.17598027000000002</v>
          </cell>
          <cell r="U664">
            <v>-0.21939596000000006</v>
          </cell>
          <cell r="V664">
            <v>0.69372900000000004</v>
          </cell>
          <cell r="W664">
            <v>0</v>
          </cell>
          <cell r="X664">
            <v>0</v>
          </cell>
          <cell r="Y664">
            <v>0</v>
          </cell>
          <cell r="Z664">
            <v>0</v>
          </cell>
          <cell r="AA664">
            <v>0</v>
          </cell>
          <cell r="AB664">
            <v>0</v>
          </cell>
          <cell r="AC664">
            <v>0</v>
          </cell>
          <cell r="AD664">
            <v>-0.17080000000000001</v>
          </cell>
          <cell r="AE664">
            <v>-0.3503</v>
          </cell>
          <cell r="AF664">
            <v>-0.53090000000000004</v>
          </cell>
          <cell r="AG664">
            <v>-0.70760000000000012</v>
          </cell>
          <cell r="AH664">
            <v>-0.90140000000000009</v>
          </cell>
          <cell r="AI664">
            <v>-1.0914999999999999</v>
          </cell>
          <cell r="AJ664">
            <v>-1.2682</v>
          </cell>
          <cell r="AK664">
            <v>-1.3959999999999999</v>
          </cell>
          <cell r="AL664">
            <v>-1.5868</v>
          </cell>
          <cell r="AM664">
            <v>-1.7633000000000001</v>
          </cell>
          <cell r="AN664">
            <v>-1.9516000000000002</v>
          </cell>
          <cell r="AO664">
            <v>-2.1066000000000003</v>
          </cell>
          <cell r="AP664">
            <v>-0.17080000000000001</v>
          </cell>
          <cell r="AQ664">
            <v>-0.17949999999999997</v>
          </cell>
          <cell r="AR664">
            <v>-0.18060000000000004</v>
          </cell>
          <cell r="AS664">
            <v>-0.17670000000000005</v>
          </cell>
          <cell r="AT664">
            <v>-0.1938</v>
          </cell>
          <cell r="AU664">
            <v>-0.19009999999999991</v>
          </cell>
          <cell r="AV664">
            <v>-0.17669999999999997</v>
          </cell>
          <cell r="AW664">
            <v>-0.1278</v>
          </cell>
          <cell r="AX664">
            <v>-0.19080000000000005</v>
          </cell>
          <cell r="AY664">
            <v>-0.1765000000000001</v>
          </cell>
          <cell r="AZ664">
            <v>-0.18830000000000013</v>
          </cell>
          <cell r="BA664">
            <v>-0.15500000000000005</v>
          </cell>
          <cell r="BB664">
            <v>-7.1105000000000002E-2</v>
          </cell>
          <cell r="BC664">
            <v>-0.16222</v>
          </cell>
          <cell r="BD664">
            <v>-0.21000399999999997</v>
          </cell>
          <cell r="BE664">
            <v>-0.31920000000000004</v>
          </cell>
          <cell r="BF664">
            <v>-0.39604099999999998</v>
          </cell>
          <cell r="BG664">
            <v>-0.44227099999999991</v>
          </cell>
          <cell r="BH664">
            <v>-0.54702799999999996</v>
          </cell>
          <cell r="BI664">
            <v>-0.635467</v>
          </cell>
          <cell r="BJ664">
            <v>-0.7166610000000001</v>
          </cell>
          <cell r="BK664">
            <v>-0.748444</v>
          </cell>
          <cell r="BL664">
            <v>-0.86173899999999981</v>
          </cell>
          <cell r="BM664">
            <v>-0.9888010499999994</v>
          </cell>
          <cell r="BN664">
            <v>-7.1105000000000002E-2</v>
          </cell>
          <cell r="BO664">
            <v>-9.1115000000000002E-2</v>
          </cell>
          <cell r="BP664">
            <v>-4.7783999999999965E-2</v>
          </cell>
          <cell r="BQ664">
            <v>-0.10919600000000004</v>
          </cell>
          <cell r="BR664">
            <v>-7.6840999999999979E-2</v>
          </cell>
          <cell r="BS664">
            <v>-4.6229999999999931E-2</v>
          </cell>
          <cell r="BT664">
            <v>-0.10475700000000006</v>
          </cell>
          <cell r="BU664">
            <v>-8.8439000000000018E-2</v>
          </cell>
          <cell r="BV664">
            <v>-8.1194000000000099E-2</v>
          </cell>
          <cell r="BW664">
            <v>-3.1783000000000033E-2</v>
          </cell>
          <cell r="BX664">
            <v>-0.11329499999999977</v>
          </cell>
          <cell r="BY664">
            <v>-0.12706204999999962</v>
          </cell>
          <cell r="BZ664">
            <v>-1.1800000000000001E-2</v>
          </cell>
          <cell r="CA664">
            <v>-2.9400000000000016E-2</v>
          </cell>
          <cell r="CB664">
            <v>-4.3600000000000014E-2</v>
          </cell>
          <cell r="CC664">
            <v>-0.28029999999999999</v>
          </cell>
          <cell r="CD664">
            <v>-0.36090000000000005</v>
          </cell>
          <cell r="CE664">
            <v>-0.44317899999999999</v>
          </cell>
          <cell r="CF664">
            <v>-0.53190999999999999</v>
          </cell>
          <cell r="CG664">
            <v>-0.60103800000000007</v>
          </cell>
          <cell r="CH664">
            <v>-0.69702699999999995</v>
          </cell>
          <cell r="CI664">
            <v>-0.77741099999999996</v>
          </cell>
          <cell r="CJ664">
            <v>-0.86433300000000013</v>
          </cell>
          <cell r="CK664">
            <v>-0.95139099999999999</v>
          </cell>
          <cell r="CL664">
            <v>-1.1800000000000001E-2</v>
          </cell>
          <cell r="CM664">
            <v>-1.7600000000000011E-2</v>
          </cell>
          <cell r="CN664">
            <v>-1.4200000000000001E-2</v>
          </cell>
          <cell r="CO664">
            <v>-0.23669999999999997</v>
          </cell>
          <cell r="CP664">
            <v>-8.0600000000000074E-2</v>
          </cell>
          <cell r="CQ664">
            <v>-8.2278999999999936E-2</v>
          </cell>
          <cell r="CR664">
            <v>-8.8731000000000018E-2</v>
          </cell>
          <cell r="CS664">
            <v>-6.9128000000000023E-2</v>
          </cell>
          <cell r="CT664">
            <v>-9.5988999999999935E-2</v>
          </cell>
          <cell r="CU664">
            <v>-8.0383999999999955E-2</v>
          </cell>
          <cell r="CV664">
            <v>-8.692200000000018E-2</v>
          </cell>
          <cell r="CW664">
            <v>-8.7057999999999872E-2</v>
          </cell>
          <cell r="CX664">
            <v>0</v>
          </cell>
          <cell r="CY664">
            <v>0</v>
          </cell>
          <cell r="CZ664">
            <v>0</v>
          </cell>
          <cell r="DA664">
            <v>0</v>
          </cell>
          <cell r="DB664">
            <v>0</v>
          </cell>
          <cell r="DC664">
            <v>0</v>
          </cell>
          <cell r="DD664">
            <v>0</v>
          </cell>
          <cell r="DE664">
            <v>-0.56242000000000003</v>
          </cell>
          <cell r="DF664">
            <v>-0.68016399999999999</v>
          </cell>
          <cell r="DG664">
            <v>-0.81332300000000002</v>
          </cell>
          <cell r="DH664">
            <v>-0.94969999999999999</v>
          </cell>
          <cell r="DI664">
            <v>-1.2245489999999999</v>
          </cell>
          <cell r="DJ664">
            <v>0</v>
          </cell>
          <cell r="DK664">
            <v>0</v>
          </cell>
          <cell r="DL664">
            <v>0</v>
          </cell>
          <cell r="DM664">
            <v>0</v>
          </cell>
          <cell r="DN664">
            <v>0</v>
          </cell>
          <cell r="DO664">
            <v>0</v>
          </cell>
          <cell r="DP664">
            <v>0</v>
          </cell>
          <cell r="DQ664">
            <v>-0.56242000000000003</v>
          </cell>
          <cell r="DR664">
            <v>-3.9744000000000015E-2</v>
          </cell>
          <cell r="DS664">
            <v>-0.13315899999999997</v>
          </cell>
          <cell r="DT664">
            <v>-0.136377</v>
          </cell>
          <cell r="DU664">
            <v>-0.2748489999999999</v>
          </cell>
          <cell r="DV664">
            <v>0</v>
          </cell>
          <cell r="DW664">
            <v>0</v>
          </cell>
          <cell r="DX664">
            <v>0</v>
          </cell>
          <cell r="DY664">
            <v>0</v>
          </cell>
        </row>
        <row r="665">
          <cell r="A665" t="str">
            <v>CE-ME-CON-213</v>
          </cell>
          <cell r="B665" t="str">
            <v>CE</v>
          </cell>
          <cell r="C665" t="str">
            <v>ME-CON</v>
          </cell>
          <cell r="D665">
            <v>213</v>
          </cell>
          <cell r="E665" t="str">
            <v>RD %</v>
          </cell>
          <cell r="F665">
            <v>-0.24201293448075212</v>
          </cell>
          <cell r="G665">
            <v>-0.40683457467520751</v>
          </cell>
          <cell r="H665">
            <v>-0.5786623066976454</v>
          </cell>
          <cell r="I665">
            <v>-0.74008417212078548</v>
          </cell>
          <cell r="J665" t="e">
            <v>#DIV/0!</v>
          </cell>
          <cell r="K665" t="e">
            <v>#DIV/0!</v>
          </cell>
          <cell r="L665" t="e">
            <v>#DIV/0!</v>
          </cell>
          <cell r="M665" t="e">
            <v>#DIV/0!</v>
          </cell>
          <cell r="N665" t="e">
            <v>#DIV/0!</v>
          </cell>
          <cell r="O665" t="e">
            <v>#DIV/0!</v>
          </cell>
          <cell r="P665" t="e">
            <v>#DIV/0!</v>
          </cell>
          <cell r="Q665" t="e">
            <v>#DIV/0!</v>
          </cell>
          <cell r="R665">
            <v>-0.24201293448075212</v>
          </cell>
          <cell r="S665">
            <v>-1.4600829606733903</v>
          </cell>
          <cell r="T665">
            <v>-2.0378802187307512</v>
          </cell>
          <cell r="U665">
            <v>-1.8646784556064504</v>
          </cell>
          <cell r="V665">
            <v>-0.74008417212078548</v>
          </cell>
          <cell r="W665" t="e">
            <v>#DIV/0!</v>
          </cell>
          <cell r="X665" t="e">
            <v>#DIV/0!</v>
          </cell>
          <cell r="Y665" t="e">
            <v>#DIV/0!</v>
          </cell>
          <cell r="Z665" t="e">
            <v>#DIV/0!</v>
          </cell>
          <cell r="AA665" t="e">
            <v>#DIV/0!</v>
          </cell>
          <cell r="AB665" t="e">
            <v>#DIV/0!</v>
          </cell>
          <cell r="AC665" t="e">
            <v>#DIV/0!</v>
          </cell>
          <cell r="AD665">
            <v>-1.6582524271844661</v>
          </cell>
          <cell r="AE665">
            <v>-1.5610516934046346</v>
          </cell>
          <cell r="AF665">
            <v>-1.5619299794057078</v>
          </cell>
          <cell r="AG665">
            <v>-1.5689578713968959</v>
          </cell>
          <cell r="AH665">
            <v>-1.5587065536918558</v>
          </cell>
          <cell r="AI665">
            <v>-1.6502872694284849</v>
          </cell>
          <cell r="AJ665">
            <v>-1.6510870980341101</v>
          </cell>
          <cell r="AK665">
            <v>-1.6189261277977502</v>
          </cell>
          <cell r="AL665">
            <v>-1.6489660189130211</v>
          </cell>
          <cell r="AM665">
            <v>-1.6150393845026565</v>
          </cell>
          <cell r="AN665">
            <v>-1.6214689265536726</v>
          </cell>
          <cell r="AO665">
            <v>-1.6204615384615386</v>
          </cell>
          <cell r="AP665">
            <v>-1.6582524271844661</v>
          </cell>
          <cell r="AQ665">
            <v>-1.478583196046128</v>
          </cell>
          <cell r="AR665">
            <v>-1.5636363636363644</v>
          </cell>
          <cell r="AS665">
            <v>-1.5904590459045904</v>
          </cell>
          <cell r="AT665">
            <v>-1.5223880597014936</v>
          </cell>
          <cell r="AU665">
            <v>-2.2876052948255086</v>
          </cell>
          <cell r="AV665">
            <v>-1.6560449859418926</v>
          </cell>
          <cell r="AW665">
            <v>-1.3566878980891726</v>
          </cell>
          <cell r="AX665">
            <v>-1.908000000000001</v>
          </cell>
          <cell r="AY665">
            <v>-1.3629343629343642</v>
          </cell>
          <cell r="AZ665">
            <v>-1.6842576028622533</v>
          </cell>
          <cell r="BA665">
            <v>-1.6078838174273857</v>
          </cell>
          <cell r="BB665">
            <v>-0.85462740384615388</v>
          </cell>
          <cell r="BC665">
            <v>-0.97487980769230775</v>
          </cell>
          <cell r="BD665">
            <v>-0.69722443559096925</v>
          </cell>
          <cell r="BE665">
            <v>-0.83298538622129448</v>
          </cell>
          <cell r="BF665">
            <v>-0.73525966274383114</v>
          </cell>
          <cell r="BG665">
            <v>-0.66294873389924247</v>
          </cell>
          <cell r="BH665">
            <v>-0.72027124000131659</v>
          </cell>
          <cell r="BI665">
            <v>-0.73079479642484213</v>
          </cell>
          <cell r="BJ665">
            <v>-0.7228689989630952</v>
          </cell>
          <cell r="BK665">
            <v>-0.17096912137454381</v>
          </cell>
          <cell r="BL665">
            <v>-0.19252491126538121</v>
          </cell>
          <cell r="BM665">
            <v>-0.21571974040478051</v>
          </cell>
          <cell r="BN665">
            <v>-0.85462740384615388</v>
          </cell>
          <cell r="BO665">
            <v>-1.0951322115384616</v>
          </cell>
          <cell r="BP665">
            <v>-0.35448071216617177</v>
          </cell>
          <cell r="BQ665">
            <v>-1.331658536585367</v>
          </cell>
          <cell r="BR665">
            <v>-0.49434190464549221</v>
          </cell>
          <cell r="BS665">
            <v>-0.3598057375900871</v>
          </cell>
          <cell r="BT665">
            <v>-1.1343721574912295</v>
          </cell>
          <cell r="BU665">
            <v>-0.8033993150498272</v>
          </cell>
          <cell r="BV665">
            <v>-0.66631105567226989</v>
          </cell>
          <cell r="BW665">
            <v>-9.3859154863028278E-3</v>
          </cell>
          <cell r="BX665">
            <v>-1.152179882234492</v>
          </cell>
          <cell r="BY665">
            <v>-1.1793065573992598</v>
          </cell>
          <cell r="BZ665">
            <v>-0.15587846763540292</v>
          </cell>
          <cell r="CA665">
            <v>-0.19431592861863858</v>
          </cell>
          <cell r="CB665">
            <v>-0.18561089825457647</v>
          </cell>
          <cell r="CC665">
            <v>-0.93871399866041527</v>
          </cell>
          <cell r="CD665">
            <v>-0.94402301857180249</v>
          </cell>
          <cell r="CE665">
            <v>-0.95946958216064082</v>
          </cell>
          <cell r="CF665">
            <v>-0.98949690822909608</v>
          </cell>
          <cell r="CG665">
            <v>-1.0482038653779751</v>
          </cell>
          <cell r="CH665">
            <v>-1.0872512638611367</v>
          </cell>
          <cell r="CI665">
            <v>-1.0668581513177033</v>
          </cell>
          <cell r="CJ665">
            <v>-1.0692823475560727</v>
          </cell>
          <cell r="CK665">
            <v>-1.1061451279857133</v>
          </cell>
          <cell r="CL665">
            <v>-0.15587846763540292</v>
          </cell>
          <cell r="CM665">
            <v>-0.23280423280423299</v>
          </cell>
          <cell r="CN665">
            <v>-0.16985645933014354</v>
          </cell>
          <cell r="CO665">
            <v>-3.7158555729984308</v>
          </cell>
          <cell r="CP665">
            <v>-0.96296296296296391</v>
          </cell>
          <cell r="CQ665">
            <v>-1.0336557788944716</v>
          </cell>
          <cell r="CR665">
            <v>-1.1728217193613191</v>
          </cell>
          <cell r="CS665">
            <v>-1.9286870152335294</v>
          </cell>
          <cell r="CT665">
            <v>-1.4180048158598368</v>
          </cell>
          <cell r="CU665">
            <v>-0.91761509571808453</v>
          </cell>
          <cell r="CV665">
            <v>-1.0914638740299882</v>
          </cell>
          <cell r="CW665">
            <v>-1.681760228721553</v>
          </cell>
          <cell r="CX665" t="e">
            <v>#DIV/0!</v>
          </cell>
          <cell r="CY665" t="e">
            <v>#DIV/0!</v>
          </cell>
          <cell r="CZ665" t="e">
            <v>#DIV/0!</v>
          </cell>
          <cell r="DA665" t="e">
            <v>#DIV/0!</v>
          </cell>
          <cell r="DB665" t="e">
            <v>#DIV/0!</v>
          </cell>
          <cell r="DC665" t="e">
            <v>#DIV/0!</v>
          </cell>
          <cell r="DD665" t="e">
            <v>#DIV/0!</v>
          </cell>
          <cell r="DE665" t="e">
            <v>#DIV/0!</v>
          </cell>
          <cell r="DF665">
            <v>-5.9196685784906746</v>
          </cell>
          <cell r="DG665">
            <v>-4.786082914055374</v>
          </cell>
          <cell r="DH665">
            <v>-2.9033934576582086</v>
          </cell>
          <cell r="DI665">
            <v>-3.0310618811881183</v>
          </cell>
          <cell r="DJ665" t="e">
            <v>#DIV/0!</v>
          </cell>
          <cell r="DK665" t="e">
            <v>#DIV/0!</v>
          </cell>
          <cell r="DL665" t="e">
            <v>#DIV/0!</v>
          </cell>
          <cell r="DM665" t="e">
            <v>#DIV/0!</v>
          </cell>
          <cell r="DN665" t="e">
            <v>#DIV/0!</v>
          </cell>
          <cell r="DO665" t="e">
            <v>#DIV/0!</v>
          </cell>
          <cell r="DP665" t="e">
            <v>#DIV/0!</v>
          </cell>
          <cell r="DQ665" t="e">
            <v>#DIV/0!</v>
          </cell>
          <cell r="DR665">
            <v>-0.34590379376669961</v>
          </cell>
          <cell r="DS665">
            <v>-2.4194890617050651</v>
          </cell>
          <cell r="DT665">
            <v>-0.86773136512582316</v>
          </cell>
          <cell r="DU665">
            <v>-3.5741092327698287</v>
          </cell>
          <cell r="DV665" t="e">
            <v>#DIV/0!</v>
          </cell>
          <cell r="DW665" t="e">
            <v>#DIV/0!</v>
          </cell>
          <cell r="DX665" t="e">
            <v>#DIV/0!</v>
          </cell>
          <cell r="DY665" t="e">
            <v>#DIV/0!</v>
          </cell>
        </row>
        <row r="666">
          <cell r="A666" t="str">
            <v>CE-ME-CON-220</v>
          </cell>
          <cell r="B666" t="str">
            <v>CE</v>
          </cell>
          <cell r="C666" t="str">
            <v>ME-CON</v>
          </cell>
          <cell r="D666">
            <v>220</v>
          </cell>
          <cell r="E666" t="str">
            <v>Spese Generali</v>
          </cell>
          <cell r="F666">
            <v>-1.4277E-2</v>
          </cell>
          <cell r="G666">
            <v>-2.1562390000000001E-2</v>
          </cell>
          <cell r="H666">
            <v>-2.7244499999999998E-2</v>
          </cell>
          <cell r="I666">
            <v>-4.1341999999999997E-2</v>
          </cell>
          <cell r="R666">
            <v>-1.4277E-2</v>
          </cell>
          <cell r="S666">
            <v>-7.285390000000001E-3</v>
          </cell>
          <cell r="T666">
            <v>-5.6821099999999972E-3</v>
          </cell>
          <cell r="U666">
            <v>-1.4097499999999999E-2</v>
          </cell>
          <cell r="V666">
            <v>4.1341999999999997E-2</v>
          </cell>
          <cell r="W666">
            <v>0</v>
          </cell>
          <cell r="X666">
            <v>0</v>
          </cell>
          <cell r="Y666">
            <v>0</v>
          </cell>
          <cell r="Z666">
            <v>0</v>
          </cell>
          <cell r="AA666">
            <v>0</v>
          </cell>
          <cell r="AB666">
            <v>0</v>
          </cell>
          <cell r="AC666">
            <v>0</v>
          </cell>
          <cell r="AD666">
            <v>-1.5900000000000001E-2</v>
          </cell>
          <cell r="AE666">
            <v>-2.6600000000000002E-2</v>
          </cell>
          <cell r="AF666">
            <v>-3.7100000000000001E-2</v>
          </cell>
          <cell r="AG666">
            <v>-5.5200000000000006E-2</v>
          </cell>
          <cell r="AH666">
            <v>-6.5799999999999997E-2</v>
          </cell>
          <cell r="AI666">
            <v>-7.740000000000001E-2</v>
          </cell>
          <cell r="AJ666">
            <v>-9.6099999999999991E-2</v>
          </cell>
          <cell r="AK666">
            <v>-0.105</v>
          </cell>
          <cell r="AL666">
            <v>-0.11650000000000001</v>
          </cell>
          <cell r="AM666">
            <v>-0.1386</v>
          </cell>
          <cell r="AN666">
            <v>-0.15059999999999998</v>
          </cell>
          <cell r="AO666">
            <v>-0.16200000000000001</v>
          </cell>
          <cell r="AP666">
            <v>-1.5900000000000001E-2</v>
          </cell>
          <cell r="AQ666">
            <v>-1.0700000000000001E-2</v>
          </cell>
          <cell r="AR666">
            <v>-1.0499999999999999E-2</v>
          </cell>
          <cell r="AS666">
            <v>-1.8100000000000005E-2</v>
          </cell>
          <cell r="AT666">
            <v>-1.0599999999999991E-2</v>
          </cell>
          <cell r="AU666">
            <v>-1.1600000000000013E-2</v>
          </cell>
          <cell r="AV666">
            <v>-1.8699999999999981E-2</v>
          </cell>
          <cell r="AW666">
            <v>-8.9000000000000051E-3</v>
          </cell>
          <cell r="AX666">
            <v>-1.150000000000001E-2</v>
          </cell>
          <cell r="AY666">
            <v>-2.2099999999999995E-2</v>
          </cell>
          <cell r="AZ666">
            <v>-1.1999999999999983E-2</v>
          </cell>
          <cell r="BA666">
            <v>-1.1400000000000021E-2</v>
          </cell>
          <cell r="BB666">
            <v>-5.4694E-2</v>
          </cell>
          <cell r="BC666">
            <v>-0.105937</v>
          </cell>
          <cell r="BD666">
            <v>-0.158467</v>
          </cell>
          <cell r="BE666">
            <v>-0.20699999999999999</v>
          </cell>
          <cell r="BF666">
            <v>-0.26968999999999999</v>
          </cell>
          <cell r="BG666">
            <v>-0.32813100000000001</v>
          </cell>
          <cell r="BH666">
            <v>-0.39326</v>
          </cell>
          <cell r="BI666">
            <v>-0.43590000000000001</v>
          </cell>
          <cell r="BJ666">
            <v>-0.49593799999999999</v>
          </cell>
          <cell r="BK666">
            <v>-0.55595499999999998</v>
          </cell>
          <cell r="BL666">
            <v>-0.62827999999999995</v>
          </cell>
          <cell r="BM666">
            <v>-0.67657800000000001</v>
          </cell>
          <cell r="BN666">
            <v>-5.4694E-2</v>
          </cell>
          <cell r="BO666">
            <v>-5.1243000000000004E-2</v>
          </cell>
          <cell r="BP666">
            <v>-5.2529999999999993E-2</v>
          </cell>
          <cell r="BQ666">
            <v>-4.8532999999999993E-2</v>
          </cell>
          <cell r="BR666">
            <v>-6.2689999999999996E-2</v>
          </cell>
          <cell r="BS666">
            <v>-5.8441000000000021E-2</v>
          </cell>
          <cell r="BT666">
            <v>-6.5128999999999992E-2</v>
          </cell>
          <cell r="BU666">
            <v>-4.2640000000000011E-2</v>
          </cell>
          <cell r="BV666">
            <v>-6.003799999999998E-2</v>
          </cell>
          <cell r="BW666">
            <v>-6.0016999999999987E-2</v>
          </cell>
          <cell r="BX666">
            <v>-7.2324999999999973E-2</v>
          </cell>
          <cell r="BY666">
            <v>-4.8298000000000063E-2</v>
          </cell>
          <cell r="BZ666">
            <v>-9.01E-2</v>
          </cell>
          <cell r="CA666">
            <v>-0.18740000000000001</v>
          </cell>
          <cell r="CB666">
            <v>-0.30780000000000002</v>
          </cell>
          <cell r="CC666">
            <v>-0.2021</v>
          </cell>
          <cell r="CD666">
            <v>-0.25700000000000001</v>
          </cell>
          <cell r="CE666">
            <v>-0.31048199999999998</v>
          </cell>
          <cell r="CF666">
            <v>-0.362709</v>
          </cell>
          <cell r="CG666">
            <v>-0.40353299999999998</v>
          </cell>
          <cell r="CH666">
            <v>-0.45720300000000003</v>
          </cell>
          <cell r="CI666">
            <v>-0.51496500000000001</v>
          </cell>
          <cell r="CJ666">
            <v>-0.571218</v>
          </cell>
          <cell r="CK666">
            <v>-0.62324900000000005</v>
          </cell>
          <cell r="CL666">
            <v>-9.01E-2</v>
          </cell>
          <cell r="CM666">
            <v>-9.7300000000000011E-2</v>
          </cell>
          <cell r="CN666">
            <v>-0.12040000000000001</v>
          </cell>
          <cell r="CO666">
            <v>0.10570000000000002</v>
          </cell>
          <cell r="CP666">
            <v>-5.4900000000000004E-2</v>
          </cell>
          <cell r="CQ666">
            <v>-5.3481999999999974E-2</v>
          </cell>
          <cell r="CR666">
            <v>-5.2227000000000023E-2</v>
          </cell>
          <cell r="CS666">
            <v>-4.0823999999999971E-2</v>
          </cell>
          <cell r="CT666">
            <v>-5.3670000000000051E-2</v>
          </cell>
          <cell r="CU666">
            <v>-5.776199999999998E-2</v>
          </cell>
          <cell r="CV666">
            <v>-5.6252999999999997E-2</v>
          </cell>
          <cell r="CW666">
            <v>-5.2031000000000049E-2</v>
          </cell>
          <cell r="DC666">
            <v>0</v>
          </cell>
          <cell r="DD666">
            <v>0</v>
          </cell>
          <cell r="DE666">
            <v>0.51800000000000002</v>
          </cell>
          <cell r="DF666">
            <v>0.184</v>
          </cell>
          <cell r="DG666">
            <v>1.9488999999999979E-2</v>
          </cell>
          <cell r="DH666">
            <v>-0.57729999999999992</v>
          </cell>
          <cell r="DI666">
            <v>0.35399999999999987</v>
          </cell>
          <cell r="DJ666">
            <v>0</v>
          </cell>
          <cell r="DK666">
            <v>0</v>
          </cell>
          <cell r="DL666">
            <v>0</v>
          </cell>
          <cell r="DM666">
            <v>0</v>
          </cell>
          <cell r="DN666">
            <v>0</v>
          </cell>
          <cell r="DO666">
            <v>0</v>
          </cell>
          <cell r="DP666">
            <v>0</v>
          </cell>
          <cell r="DQ666">
            <v>0.51800000000000002</v>
          </cell>
          <cell r="DR666">
            <v>-0.41</v>
          </cell>
          <cell r="DS666">
            <v>-0.16451100000000002</v>
          </cell>
          <cell r="DT666">
            <v>-0.5967889999999999</v>
          </cell>
          <cell r="DU666">
            <v>0.93129999999999979</v>
          </cell>
        </row>
        <row r="667">
          <cell r="A667" t="str">
            <v>CE-ME-CON-230</v>
          </cell>
          <cell r="B667" t="str">
            <v>CE</v>
          </cell>
          <cell r="C667" t="str">
            <v>ME-CON</v>
          </cell>
          <cell r="D667">
            <v>230</v>
          </cell>
          <cell r="E667" t="str">
            <v>Risultato Operativo pre IAS</v>
          </cell>
          <cell r="F667">
            <v>-0.16774200000000006</v>
          </cell>
          <cell r="G667">
            <v>-0.31991515999999992</v>
          </cell>
          <cell r="H667">
            <v>-0.50157753999999999</v>
          </cell>
          <cell r="I667">
            <v>-0.73507100000000003</v>
          </cell>
          <cell r="J667">
            <v>0</v>
          </cell>
          <cell r="K667">
            <v>0</v>
          </cell>
          <cell r="L667">
            <v>0</v>
          </cell>
          <cell r="M667">
            <v>0</v>
          </cell>
          <cell r="N667">
            <v>0</v>
          </cell>
          <cell r="O667">
            <v>0</v>
          </cell>
          <cell r="P667">
            <v>0</v>
          </cell>
          <cell r="Q667">
            <v>0</v>
          </cell>
          <cell r="R667">
            <v>-0.16774200000000006</v>
          </cell>
          <cell r="S667">
            <v>-0.15217315999999989</v>
          </cell>
          <cell r="T667">
            <v>-0.18166238000000001</v>
          </cell>
          <cell r="U667">
            <v>-0.23349346000000004</v>
          </cell>
          <cell r="V667">
            <v>0.73507100000000003</v>
          </cell>
          <cell r="W667">
            <v>0</v>
          </cell>
          <cell r="X667">
            <v>0</v>
          </cell>
          <cell r="Y667">
            <v>0</v>
          </cell>
          <cell r="Z667">
            <v>0</v>
          </cell>
          <cell r="AA667">
            <v>0</v>
          </cell>
          <cell r="AB667">
            <v>0</v>
          </cell>
          <cell r="AC667">
            <v>0</v>
          </cell>
          <cell r="AD667">
            <v>-0.1867</v>
          </cell>
          <cell r="AE667">
            <v>-0.37690000000000001</v>
          </cell>
          <cell r="AF667">
            <v>-0.56800000000000006</v>
          </cell>
          <cell r="AG667">
            <v>-0.76280000000000014</v>
          </cell>
          <cell r="AH667">
            <v>-0.96720000000000006</v>
          </cell>
          <cell r="AI667">
            <v>-1.1688999999999998</v>
          </cell>
          <cell r="AJ667">
            <v>-1.3643000000000001</v>
          </cell>
          <cell r="AK667">
            <v>-1.5009999999999999</v>
          </cell>
          <cell r="AL667">
            <v>-1.7033</v>
          </cell>
          <cell r="AM667">
            <v>-1.9019000000000001</v>
          </cell>
          <cell r="AN667">
            <v>-2.1022000000000003</v>
          </cell>
          <cell r="AO667">
            <v>-2.2686000000000002</v>
          </cell>
          <cell r="AP667">
            <v>-0.1867</v>
          </cell>
          <cell r="AQ667">
            <v>-0.19019999999999998</v>
          </cell>
          <cell r="AR667">
            <v>-0.19110000000000005</v>
          </cell>
          <cell r="AS667">
            <v>-0.19480000000000006</v>
          </cell>
          <cell r="AT667">
            <v>-0.2044</v>
          </cell>
          <cell r="AU667">
            <v>-0.20169999999999993</v>
          </cell>
          <cell r="AV667">
            <v>-0.19539999999999996</v>
          </cell>
          <cell r="AW667">
            <v>-0.13669999999999999</v>
          </cell>
          <cell r="AX667">
            <v>-0.20230000000000006</v>
          </cell>
          <cell r="AY667">
            <v>-0.19860000000000011</v>
          </cell>
          <cell r="AZ667">
            <v>-0.20030000000000012</v>
          </cell>
          <cell r="BA667">
            <v>-0.16640000000000008</v>
          </cell>
          <cell r="BB667">
            <v>-0.12579899999999999</v>
          </cell>
          <cell r="BC667">
            <v>-0.26815699999999998</v>
          </cell>
          <cell r="BD667">
            <v>-0.36847099999999999</v>
          </cell>
          <cell r="BE667">
            <v>-0.5262</v>
          </cell>
          <cell r="BF667">
            <v>-0.66573099999999996</v>
          </cell>
          <cell r="BG667">
            <v>-0.77040199999999992</v>
          </cell>
          <cell r="BH667">
            <v>-0.94028800000000001</v>
          </cell>
          <cell r="BI667">
            <v>-1.071367</v>
          </cell>
          <cell r="BJ667">
            <v>-1.212599</v>
          </cell>
          <cell r="BK667">
            <v>-1.3043990000000001</v>
          </cell>
          <cell r="BL667">
            <v>-1.4900189999999998</v>
          </cell>
          <cell r="BM667">
            <v>-1.6653790499999994</v>
          </cell>
          <cell r="BN667">
            <v>-0.12579899999999999</v>
          </cell>
          <cell r="BO667">
            <v>-0.14235800000000001</v>
          </cell>
          <cell r="BP667">
            <v>-0.10031399999999996</v>
          </cell>
          <cell r="BQ667">
            <v>-0.15772900000000004</v>
          </cell>
          <cell r="BR667">
            <v>-0.13953099999999996</v>
          </cell>
          <cell r="BS667">
            <v>-0.10467099999999996</v>
          </cell>
          <cell r="BT667">
            <v>-0.16988600000000004</v>
          </cell>
          <cell r="BU667">
            <v>-0.13107900000000003</v>
          </cell>
          <cell r="BV667">
            <v>-0.14123200000000008</v>
          </cell>
          <cell r="BW667">
            <v>-9.180000000000002E-2</v>
          </cell>
          <cell r="BX667">
            <v>-0.18561999999999973</v>
          </cell>
          <cell r="BY667">
            <v>-0.17536004999999968</v>
          </cell>
          <cell r="BZ667">
            <v>-0.1019</v>
          </cell>
          <cell r="CA667">
            <v>-0.21680000000000002</v>
          </cell>
          <cell r="CB667">
            <v>-0.35140000000000005</v>
          </cell>
          <cell r="CC667">
            <v>-0.4824</v>
          </cell>
          <cell r="CD667">
            <v>-0.61790000000000012</v>
          </cell>
          <cell r="CE667">
            <v>-0.75366099999999991</v>
          </cell>
          <cell r="CF667">
            <v>-0.89461900000000005</v>
          </cell>
          <cell r="CG667">
            <v>-1.0045710000000001</v>
          </cell>
          <cell r="CH667">
            <v>-1.1542300000000001</v>
          </cell>
          <cell r="CI667">
            <v>-1.292376</v>
          </cell>
          <cell r="CJ667">
            <v>-1.4355510000000002</v>
          </cell>
          <cell r="CK667">
            <v>-1.57464</v>
          </cell>
          <cell r="CL667">
            <v>-0.1019</v>
          </cell>
          <cell r="CM667">
            <v>-0.11490000000000003</v>
          </cell>
          <cell r="CN667">
            <v>-0.1346</v>
          </cell>
          <cell r="CO667">
            <v>-0.13099999999999995</v>
          </cell>
          <cell r="CP667">
            <v>-0.13550000000000006</v>
          </cell>
          <cell r="CQ667">
            <v>-0.13576099999999991</v>
          </cell>
          <cell r="CR667">
            <v>-0.14095800000000003</v>
          </cell>
          <cell r="CS667">
            <v>-0.10995199999999999</v>
          </cell>
          <cell r="CT667">
            <v>-0.14965899999999999</v>
          </cell>
          <cell r="CU667">
            <v>-0.13814599999999994</v>
          </cell>
          <cell r="CV667">
            <v>-0.14317500000000016</v>
          </cell>
          <cell r="CW667">
            <v>-0.13908899999999991</v>
          </cell>
          <cell r="CX667">
            <v>0</v>
          </cell>
          <cell r="CY667">
            <v>0</v>
          </cell>
          <cell r="CZ667">
            <v>0</v>
          </cell>
          <cell r="DA667">
            <v>0</v>
          </cell>
          <cell r="DB667">
            <v>0</v>
          </cell>
          <cell r="DC667">
            <v>0</v>
          </cell>
          <cell r="DD667">
            <v>0</v>
          </cell>
          <cell r="DE667">
            <v>-4.4420000000000015E-2</v>
          </cell>
          <cell r="DF667">
            <v>-0.49616399999999999</v>
          </cell>
          <cell r="DG667">
            <v>-0.79383400000000004</v>
          </cell>
          <cell r="DH667">
            <v>-1.5269999999999999</v>
          </cell>
          <cell r="DI667">
            <v>-0.87054900000000002</v>
          </cell>
          <cell r="DJ667">
            <v>0</v>
          </cell>
          <cell r="DK667">
            <v>0</v>
          </cell>
          <cell r="DL667">
            <v>0</v>
          </cell>
          <cell r="DM667">
            <v>0</v>
          </cell>
          <cell r="DN667">
            <v>0</v>
          </cell>
          <cell r="DO667">
            <v>0</v>
          </cell>
          <cell r="DP667">
            <v>0</v>
          </cell>
          <cell r="DQ667">
            <v>-4.4420000000000015E-2</v>
          </cell>
          <cell r="DR667">
            <v>-0.44974399999999998</v>
          </cell>
          <cell r="DS667">
            <v>-0.29766999999999999</v>
          </cell>
          <cell r="DT667">
            <v>-0.73316599999999987</v>
          </cell>
          <cell r="DU667">
            <v>0.6564509999999999</v>
          </cell>
          <cell r="DV667">
            <v>0</v>
          </cell>
          <cell r="DW667">
            <v>0</v>
          </cell>
          <cell r="DX667">
            <v>0</v>
          </cell>
          <cell r="DY667">
            <v>0</v>
          </cell>
        </row>
        <row r="668">
          <cell r="A668" t="str">
            <v>CE-ME-CON-240</v>
          </cell>
          <cell r="B668" t="str">
            <v>CE</v>
          </cell>
          <cell r="C668" t="str">
            <v>ME-CON</v>
          </cell>
          <cell r="D668">
            <v>240</v>
          </cell>
          <cell r="E668" t="str">
            <v>RO % pre-IAS</v>
          </cell>
          <cell r="F668">
            <v>-0.26452763597999757</v>
          </cell>
          <cell r="G668">
            <v>-0.43623710297964036</v>
          </cell>
          <cell r="H668">
            <v>-0.61189921807709302</v>
          </cell>
          <cell r="I668">
            <v>-0.78418865649986935</v>
          </cell>
          <cell r="J668" t="e">
            <v>#DIV/0!</v>
          </cell>
          <cell r="K668" t="e">
            <v>#DIV/0!</v>
          </cell>
          <cell r="L668" t="e">
            <v>#DIV/0!</v>
          </cell>
          <cell r="M668" t="e">
            <v>#DIV/0!</v>
          </cell>
          <cell r="N668" t="e">
            <v>#DIV/0!</v>
          </cell>
          <cell r="O668" t="e">
            <v>#DIV/0!</v>
          </cell>
          <cell r="P668" t="e">
            <v>#DIV/0!</v>
          </cell>
          <cell r="Q668" t="e">
            <v>#DIV/0!</v>
          </cell>
          <cell r="R668">
            <v>-0.26452763597999757</v>
          </cell>
          <cell r="S668">
            <v>-1.5335002946613476</v>
          </cell>
          <cell r="T668">
            <v>-2.1036799789518952</v>
          </cell>
          <cell r="U668">
            <v>-1.9844951766067453</v>
          </cell>
          <cell r="V668">
            <v>-0.78418865649986935</v>
          </cell>
          <cell r="W668" t="e">
            <v>#DIV/0!</v>
          </cell>
          <cell r="X668" t="e">
            <v>#DIV/0!</v>
          </cell>
          <cell r="Y668" t="e">
            <v>#DIV/0!</v>
          </cell>
          <cell r="Z668" t="e">
            <v>#DIV/0!</v>
          </cell>
          <cell r="AA668" t="e">
            <v>#DIV/0!</v>
          </cell>
          <cell r="AB668" t="e">
            <v>#DIV/0!</v>
          </cell>
          <cell r="AC668" t="e">
            <v>#DIV/0!</v>
          </cell>
          <cell r="AD668">
            <v>-1.8126213592233011</v>
          </cell>
          <cell r="AE668">
            <v>-1.6795900178253118</v>
          </cell>
          <cell r="AF668">
            <v>-1.6710797293321569</v>
          </cell>
          <cell r="AG668">
            <v>-1.6913525498891355</v>
          </cell>
          <cell r="AH668">
            <v>-1.6724883278575138</v>
          </cell>
          <cell r="AI668">
            <v>-1.767311762927124</v>
          </cell>
          <cell r="AJ668">
            <v>-1.7762010154927745</v>
          </cell>
          <cell r="AK668">
            <v>-1.7406934941435694</v>
          </cell>
          <cell r="AL668">
            <v>-1.7700301361321835</v>
          </cell>
          <cell r="AM668">
            <v>-1.7419857116688042</v>
          </cell>
          <cell r="AN668">
            <v>-1.7465935526753076</v>
          </cell>
          <cell r="AO668">
            <v>-1.7450769230769232</v>
          </cell>
          <cell r="AP668">
            <v>-1.8126213592233011</v>
          </cell>
          <cell r="AQ668">
            <v>-1.5667215815485993</v>
          </cell>
          <cell r="AR668">
            <v>-1.6545454545454554</v>
          </cell>
          <cell r="AS668">
            <v>-1.7533753375337533</v>
          </cell>
          <cell r="AT668">
            <v>-1.6056559308719571</v>
          </cell>
          <cell r="AU668">
            <v>-2.4271961492178074</v>
          </cell>
          <cell r="AV668">
            <v>-1.8313027179006554</v>
          </cell>
          <cell r="AW668">
            <v>-1.4511677282377926</v>
          </cell>
          <cell r="AX668">
            <v>-2.023000000000001</v>
          </cell>
          <cell r="AY668">
            <v>-1.5335907335907351</v>
          </cell>
          <cell r="AZ668">
            <v>-1.7915921288014303</v>
          </cell>
          <cell r="BA668">
            <v>-1.7261410788381744</v>
          </cell>
          <cell r="BB668">
            <v>-1.5120072115384615</v>
          </cell>
          <cell r="BC668">
            <v>-1.6115204326923076</v>
          </cell>
          <cell r="BD668">
            <v>-1.2233432934926958</v>
          </cell>
          <cell r="BE668">
            <v>-1.3731732776617955</v>
          </cell>
          <cell r="BF668">
            <v>-1.2359456484003259</v>
          </cell>
          <cell r="BG668">
            <v>-1.1548056067285537</v>
          </cell>
          <cell r="BH668">
            <v>-1.2380763027091082</v>
          </cell>
          <cell r="BI668">
            <v>-1.232085110102167</v>
          </cell>
          <cell r="BJ668">
            <v>-1.2231030086381847</v>
          </cell>
          <cell r="BK668">
            <v>-0.29796745107427358</v>
          </cell>
          <cell r="BL668">
            <v>-0.33289171751392482</v>
          </cell>
          <cell r="BM668">
            <v>-0.36332398346619887</v>
          </cell>
          <cell r="BN668">
            <v>-1.5120072115384615</v>
          </cell>
          <cell r="BO668">
            <v>-1.7110336538461541</v>
          </cell>
          <cell r="BP668">
            <v>-0.74416913946587493</v>
          </cell>
          <cell r="BQ668">
            <v>-1.9235243902439039</v>
          </cell>
          <cell r="BR668">
            <v>-0.89764605219986948</v>
          </cell>
          <cell r="BS668">
            <v>-0.81464906682440086</v>
          </cell>
          <cell r="BT668">
            <v>-1.8396283622818044</v>
          </cell>
          <cell r="BU668">
            <v>-1.1907504473978257</v>
          </cell>
          <cell r="BV668">
            <v>-1.1590073529411775</v>
          </cell>
          <cell r="BW668">
            <v>-2.7109682586370035E-2</v>
          </cell>
          <cell r="BX668">
            <v>-1.8877058099683703</v>
          </cell>
          <cell r="BY668">
            <v>-1.6275768954684919</v>
          </cell>
          <cell r="BZ668">
            <v>-1.3461030383091148</v>
          </cell>
          <cell r="CA668">
            <v>-1.4329147389292798</v>
          </cell>
          <cell r="CB668">
            <v>-1.4959557258407836</v>
          </cell>
          <cell r="CC668">
            <v>-1.6155391828533157</v>
          </cell>
          <cell r="CD668">
            <v>-1.6162699450693176</v>
          </cell>
          <cell r="CE668">
            <v>-1.6316540376704913</v>
          </cell>
          <cell r="CF668">
            <v>-1.6642340518941283</v>
          </cell>
          <cell r="CG668">
            <v>-1.7519611160136592</v>
          </cell>
          <cell r="CH668">
            <v>-1.8004152296631837</v>
          </cell>
          <cell r="CI668">
            <v>-1.7735559056501238</v>
          </cell>
          <cell r="CJ668">
            <v>-1.7759467049348661</v>
          </cell>
          <cell r="CK668">
            <v>-1.8307723788972394</v>
          </cell>
          <cell r="CL668">
            <v>-1.3461030383091148</v>
          </cell>
          <cell r="CM668">
            <v>-1.5198412698412704</v>
          </cell>
          <cell r="CN668">
            <v>-1.610047846889952</v>
          </cell>
          <cell r="CO668">
            <v>-2.0565149136577707</v>
          </cell>
          <cell r="CP668">
            <v>-1.6188769414575874</v>
          </cell>
          <cell r="CQ668">
            <v>-1.7055402010050238</v>
          </cell>
          <cell r="CR668">
            <v>-1.8631437030770848</v>
          </cell>
          <cell r="CS668">
            <v>-3.067685955024837</v>
          </cell>
          <cell r="CT668">
            <v>-2.2108489799536137</v>
          </cell>
          <cell r="CU668">
            <v>-1.5769911302382378</v>
          </cell>
          <cell r="CV668">
            <v>-1.7978226474798487</v>
          </cell>
          <cell r="CW668">
            <v>-2.6868794189236169</v>
          </cell>
          <cell r="CX668" t="e">
            <v>#DIV/0!</v>
          </cell>
          <cell r="CY668" t="e">
            <v>#DIV/0!</v>
          </cell>
          <cell r="CZ668" t="e">
            <v>#DIV/0!</v>
          </cell>
          <cell r="DA668" t="e">
            <v>#DIV/0!</v>
          </cell>
          <cell r="DB668" t="e">
            <v>#DIV/0!</v>
          </cell>
          <cell r="DC668" t="e">
            <v>#DIV/0!</v>
          </cell>
          <cell r="DD668" t="e">
            <v>#DIV/0!</v>
          </cell>
          <cell r="DE668" t="e">
            <v>#DIV/0!</v>
          </cell>
          <cell r="DF668">
            <v>-4.3182621258670659</v>
          </cell>
          <cell r="DG668">
            <v>-4.6713978874275464</v>
          </cell>
          <cell r="DH668">
            <v>-4.6682971568327725</v>
          </cell>
          <cell r="DI668">
            <v>-2.1548242574257426</v>
          </cell>
          <cell r="DJ668" t="e">
            <v>#DIV/0!</v>
          </cell>
          <cell r="DK668" t="e">
            <v>#DIV/0!</v>
          </cell>
          <cell r="DL668" t="e">
            <v>#DIV/0!</v>
          </cell>
          <cell r="DM668" t="e">
            <v>#DIV/0!</v>
          </cell>
          <cell r="DN668" t="e">
            <v>#DIV/0!</v>
          </cell>
          <cell r="DO668" t="e">
            <v>#DIV/0!</v>
          </cell>
          <cell r="DP668" t="e">
            <v>#DIV/0!</v>
          </cell>
          <cell r="DQ668" t="e">
            <v>#DIV/0!</v>
          </cell>
          <cell r="DR668">
            <v>-3.9142551284171314</v>
          </cell>
          <cell r="DS668">
            <v>-5.4086416163965403</v>
          </cell>
          <cell r="DT668">
            <v>-4.6649444850952815</v>
          </cell>
          <cell r="DU668">
            <v>8.5364239271781486</v>
          </cell>
        </row>
        <row r="669">
          <cell r="A669" t="str">
            <v>CE-ME-CON-250</v>
          </cell>
          <cell r="B669" t="str">
            <v>CE</v>
          </cell>
          <cell r="C669" t="str">
            <v>ME-CON</v>
          </cell>
          <cell r="D669">
            <v>250</v>
          </cell>
          <cell r="E669" t="str">
            <v>Poste Straordinarie</v>
          </cell>
          <cell r="F669">
            <v>0</v>
          </cell>
          <cell r="G669">
            <v>0</v>
          </cell>
          <cell r="H669">
            <v>0</v>
          </cell>
          <cell r="I669">
            <v>0</v>
          </cell>
          <cell r="R669">
            <v>0</v>
          </cell>
          <cell r="S669">
            <v>0</v>
          </cell>
          <cell r="T669">
            <v>0</v>
          </cell>
          <cell r="U669">
            <v>0</v>
          </cell>
          <cell r="V669">
            <v>0</v>
          </cell>
          <cell r="W669">
            <v>0</v>
          </cell>
          <cell r="X669">
            <v>0</v>
          </cell>
          <cell r="Y669">
            <v>0</v>
          </cell>
          <cell r="Z669">
            <v>0</v>
          </cell>
          <cell r="AA669">
            <v>0</v>
          </cell>
          <cell r="AB669">
            <v>0</v>
          </cell>
          <cell r="AC669">
            <v>0</v>
          </cell>
          <cell r="AD669">
            <v>0</v>
          </cell>
          <cell r="AE669">
            <v>0</v>
          </cell>
          <cell r="AF669">
            <v>0</v>
          </cell>
          <cell r="AG669">
            <v>0</v>
          </cell>
          <cell r="AH669">
            <v>0</v>
          </cell>
          <cell r="AI669">
            <v>0</v>
          </cell>
          <cell r="AJ669">
            <v>0</v>
          </cell>
          <cell r="AK669">
            <v>0</v>
          </cell>
          <cell r="AL669">
            <v>0</v>
          </cell>
          <cell r="AM669">
            <v>0</v>
          </cell>
          <cell r="AN669">
            <v>0</v>
          </cell>
          <cell r="AO669">
            <v>0</v>
          </cell>
          <cell r="AP669">
            <v>0</v>
          </cell>
          <cell r="AQ669">
            <v>0</v>
          </cell>
          <cell r="AR669">
            <v>0</v>
          </cell>
          <cell r="AS669">
            <v>0</v>
          </cell>
          <cell r="AT669">
            <v>0</v>
          </cell>
          <cell r="AU669">
            <v>0</v>
          </cell>
          <cell r="AV669">
            <v>0</v>
          </cell>
          <cell r="AW669">
            <v>0</v>
          </cell>
          <cell r="AX669">
            <v>0</v>
          </cell>
          <cell r="AY669">
            <v>0</v>
          </cell>
          <cell r="AZ669">
            <v>0</v>
          </cell>
          <cell r="BA669">
            <v>0</v>
          </cell>
          <cell r="BB669">
            <v>0</v>
          </cell>
          <cell r="BC669">
            <v>0</v>
          </cell>
          <cell r="BD669">
            <v>0</v>
          </cell>
          <cell r="BE669">
            <v>0</v>
          </cell>
          <cell r="BF669">
            <v>0</v>
          </cell>
          <cell r="BG669">
            <v>0</v>
          </cell>
          <cell r="BH669">
            <v>0</v>
          </cell>
          <cell r="BI669">
            <v>0</v>
          </cell>
          <cell r="BJ669">
            <v>0</v>
          </cell>
          <cell r="BK669">
            <v>0</v>
          </cell>
          <cell r="BL669">
            <v>0</v>
          </cell>
          <cell r="BM669">
            <v>0</v>
          </cell>
          <cell r="BN669">
            <v>0</v>
          </cell>
          <cell r="BO669">
            <v>0</v>
          </cell>
          <cell r="BP669">
            <v>0</v>
          </cell>
          <cell r="BQ669">
            <v>0</v>
          </cell>
          <cell r="BR669">
            <v>0</v>
          </cell>
          <cell r="BS669">
            <v>0</v>
          </cell>
          <cell r="BT669">
            <v>0</v>
          </cell>
          <cell r="BU669">
            <v>0</v>
          </cell>
          <cell r="BV669">
            <v>0</v>
          </cell>
          <cell r="BW669">
            <v>0</v>
          </cell>
          <cell r="BX669">
            <v>0</v>
          </cell>
          <cell r="BY669">
            <v>0</v>
          </cell>
          <cell r="BZ669">
            <v>0</v>
          </cell>
          <cell r="CA669">
            <v>0</v>
          </cell>
          <cell r="CB669">
            <v>0</v>
          </cell>
          <cell r="CC669">
            <v>0</v>
          </cell>
          <cell r="CD669">
            <v>0</v>
          </cell>
          <cell r="CE669">
            <v>0</v>
          </cell>
          <cell r="CF669">
            <v>0</v>
          </cell>
          <cell r="CG669">
            <v>0</v>
          </cell>
          <cell r="CH669">
            <v>0</v>
          </cell>
          <cell r="CI669">
            <v>0</v>
          </cell>
          <cell r="CL669">
            <v>0</v>
          </cell>
          <cell r="CM669">
            <v>0</v>
          </cell>
          <cell r="CN669">
            <v>0</v>
          </cell>
          <cell r="CO669">
            <v>0</v>
          </cell>
          <cell r="CP669">
            <v>0</v>
          </cell>
          <cell r="CQ669">
            <v>0</v>
          </cell>
          <cell r="CR669">
            <v>0</v>
          </cell>
          <cell r="CS669">
            <v>0</v>
          </cell>
          <cell r="CT669">
            <v>0</v>
          </cell>
          <cell r="CU669">
            <v>0</v>
          </cell>
          <cell r="CV669">
            <v>0</v>
          </cell>
          <cell r="CW669">
            <v>0</v>
          </cell>
          <cell r="DC669">
            <v>0</v>
          </cell>
          <cell r="DD669">
            <v>0</v>
          </cell>
          <cell r="DE669">
            <v>0</v>
          </cell>
          <cell r="DF669">
            <v>0</v>
          </cell>
          <cell r="DG669">
            <v>0</v>
          </cell>
          <cell r="DH669">
            <v>0</v>
          </cell>
          <cell r="DI669">
            <v>0</v>
          </cell>
          <cell r="DJ669">
            <v>0</v>
          </cell>
          <cell r="DK669">
            <v>0</v>
          </cell>
          <cell r="DL669">
            <v>0</v>
          </cell>
          <cell r="DM669">
            <v>0</v>
          </cell>
          <cell r="DN669">
            <v>0</v>
          </cell>
          <cell r="DO669">
            <v>0</v>
          </cell>
          <cell r="DP669">
            <v>0</v>
          </cell>
          <cell r="DQ669">
            <v>0</v>
          </cell>
          <cell r="DR669">
            <v>0</v>
          </cell>
          <cell r="DS669">
            <v>0</v>
          </cell>
          <cell r="DT669">
            <v>0</v>
          </cell>
          <cell r="DU669">
            <v>0</v>
          </cell>
        </row>
        <row r="670">
          <cell r="A670" t="str">
            <v>CE-ME-CON-260</v>
          </cell>
          <cell r="B670" t="str">
            <v>CE</v>
          </cell>
          <cell r="C670" t="str">
            <v>ME-CON</v>
          </cell>
          <cell r="D670">
            <v>260</v>
          </cell>
          <cell r="E670" t="str">
            <v>Risultato Operativo</v>
          </cell>
          <cell r="F670">
            <v>-0.16774200000000006</v>
          </cell>
          <cell r="G670">
            <v>-0.31991515999999992</v>
          </cell>
          <cell r="H670">
            <v>-0.50157753999999999</v>
          </cell>
          <cell r="I670">
            <v>-0.73507100000000003</v>
          </cell>
          <cell r="J670">
            <v>0</v>
          </cell>
          <cell r="K670">
            <v>0</v>
          </cell>
          <cell r="L670">
            <v>0</v>
          </cell>
          <cell r="M670">
            <v>0</v>
          </cell>
          <cell r="N670">
            <v>0</v>
          </cell>
          <cell r="O670">
            <v>0</v>
          </cell>
          <cell r="P670">
            <v>0</v>
          </cell>
          <cell r="Q670">
            <v>0</v>
          </cell>
          <cell r="R670">
            <v>-0.16774200000000006</v>
          </cell>
          <cell r="S670">
            <v>-0.15217315999999989</v>
          </cell>
          <cell r="T670">
            <v>-0.18166238000000001</v>
          </cell>
          <cell r="U670">
            <v>-0.23349346000000004</v>
          </cell>
          <cell r="V670">
            <v>0.73507100000000003</v>
          </cell>
          <cell r="W670">
            <v>0</v>
          </cell>
          <cell r="X670">
            <v>0</v>
          </cell>
          <cell r="Y670">
            <v>0</v>
          </cell>
          <cell r="Z670">
            <v>0</v>
          </cell>
          <cell r="AA670">
            <v>0</v>
          </cell>
          <cell r="AB670">
            <v>0</v>
          </cell>
          <cell r="AC670">
            <v>0</v>
          </cell>
          <cell r="AD670">
            <v>-0.1867</v>
          </cell>
          <cell r="AE670">
            <v>-0.37690000000000001</v>
          </cell>
          <cell r="AF670">
            <v>-0.56800000000000006</v>
          </cell>
          <cell r="AG670">
            <v>-0.76280000000000014</v>
          </cell>
          <cell r="AH670">
            <v>-0.96720000000000006</v>
          </cell>
          <cell r="AI670">
            <v>-1.1688999999999998</v>
          </cell>
          <cell r="AJ670">
            <v>-1.3643000000000001</v>
          </cell>
          <cell r="AK670">
            <v>-1.5009999999999999</v>
          </cell>
          <cell r="AL670">
            <v>-1.7033</v>
          </cell>
          <cell r="AM670">
            <v>-1.9019000000000001</v>
          </cell>
          <cell r="AN670">
            <v>-2.1022000000000003</v>
          </cell>
          <cell r="AO670">
            <v>-2.2686000000000002</v>
          </cell>
          <cell r="AP670">
            <v>-0.1867</v>
          </cell>
          <cell r="AQ670">
            <v>-0.19019999999999998</v>
          </cell>
          <cell r="AR670">
            <v>-0.19110000000000005</v>
          </cell>
          <cell r="AS670">
            <v>-0.19480000000000006</v>
          </cell>
          <cell r="AT670">
            <v>-0.2044</v>
          </cell>
          <cell r="AU670">
            <v>-0.20169999999999993</v>
          </cell>
          <cell r="AV670">
            <v>-0.19539999999999996</v>
          </cell>
          <cell r="AW670">
            <v>-0.13669999999999999</v>
          </cell>
          <cell r="AX670">
            <v>-0.20230000000000006</v>
          </cell>
          <cell r="AY670">
            <v>-0.19860000000000011</v>
          </cell>
          <cell r="AZ670">
            <v>-0.20030000000000012</v>
          </cell>
          <cell r="BA670">
            <v>-0.16640000000000008</v>
          </cell>
          <cell r="BB670">
            <v>-0.12579899999999999</v>
          </cell>
          <cell r="BC670">
            <v>-0.26815699999999998</v>
          </cell>
          <cell r="BD670">
            <v>-0.36847099999999999</v>
          </cell>
          <cell r="BE670">
            <v>-0.5262</v>
          </cell>
          <cell r="BF670">
            <v>-0.66573099999999996</v>
          </cell>
          <cell r="BG670">
            <v>-0.77040199999999992</v>
          </cell>
          <cell r="BH670">
            <v>-0.94028800000000001</v>
          </cell>
          <cell r="BI670">
            <v>-1.071367</v>
          </cell>
          <cell r="BJ670">
            <v>-1.212599</v>
          </cell>
          <cell r="BK670">
            <v>-1.3043990000000001</v>
          </cell>
          <cell r="BL670">
            <v>-1.4900189999999998</v>
          </cell>
          <cell r="BM670">
            <v>-1.6653790499999994</v>
          </cell>
          <cell r="BN670">
            <v>-0.12579899999999999</v>
          </cell>
          <cell r="BO670">
            <v>-0.14235800000000001</v>
          </cell>
          <cell r="BP670">
            <v>-0.10031399999999996</v>
          </cell>
          <cell r="BQ670">
            <v>-0.15772900000000004</v>
          </cell>
          <cell r="BR670">
            <v>-0.13953099999999996</v>
          </cell>
          <cell r="BS670">
            <v>-0.10467099999999996</v>
          </cell>
          <cell r="BT670">
            <v>-0.16988600000000004</v>
          </cell>
          <cell r="BU670">
            <v>-0.13107900000000003</v>
          </cell>
          <cell r="BV670">
            <v>-0.14123200000000008</v>
          </cell>
          <cell r="BW670">
            <v>-9.180000000000002E-2</v>
          </cell>
          <cell r="BX670">
            <v>-0.18561999999999973</v>
          </cell>
          <cell r="BY670">
            <v>-0.17536004999999968</v>
          </cell>
          <cell r="BZ670">
            <v>-0.1019</v>
          </cell>
          <cell r="CA670">
            <v>-0.21680000000000002</v>
          </cell>
          <cell r="CB670">
            <v>-0.35140000000000005</v>
          </cell>
          <cell r="CC670">
            <v>-0.4824</v>
          </cell>
          <cell r="CD670">
            <v>-0.61790000000000012</v>
          </cell>
          <cell r="CE670">
            <v>-0.75366099999999991</v>
          </cell>
          <cell r="CF670">
            <v>-0.89461900000000005</v>
          </cell>
          <cell r="CG670">
            <v>-1.0045710000000001</v>
          </cell>
          <cell r="CH670">
            <v>-1.1542300000000001</v>
          </cell>
          <cell r="CI670">
            <v>-1.292376</v>
          </cell>
          <cell r="CJ670">
            <v>-1.4355510000000002</v>
          </cell>
          <cell r="CK670">
            <v>-1.57464</v>
          </cell>
          <cell r="CL670">
            <v>-0.1019</v>
          </cell>
          <cell r="CM670">
            <v>-0.11490000000000003</v>
          </cell>
          <cell r="CN670">
            <v>-0.1346</v>
          </cell>
          <cell r="CO670">
            <v>-0.13099999999999995</v>
          </cell>
          <cell r="CP670">
            <v>-0.13550000000000006</v>
          </cell>
          <cell r="CQ670">
            <v>-0.13576099999999991</v>
          </cell>
          <cell r="CR670">
            <v>-0.14095800000000003</v>
          </cell>
          <cell r="CS670">
            <v>-0.10995199999999999</v>
          </cell>
          <cell r="CT670">
            <v>-0.14965899999999999</v>
          </cell>
          <cell r="CU670">
            <v>-0.13814599999999994</v>
          </cell>
          <cell r="CV670">
            <v>-0.14317500000000016</v>
          </cell>
          <cell r="CW670">
            <v>-0.13908899999999991</v>
          </cell>
          <cell r="CX670">
            <v>0</v>
          </cell>
          <cell r="CY670">
            <v>0</v>
          </cell>
          <cell r="CZ670">
            <v>0</v>
          </cell>
          <cell r="DA670">
            <v>0</v>
          </cell>
          <cell r="DB670">
            <v>0</v>
          </cell>
          <cell r="DC670">
            <v>0</v>
          </cell>
          <cell r="DD670">
            <v>0</v>
          </cell>
          <cell r="DE670">
            <v>-4.4420000000000015E-2</v>
          </cell>
          <cell r="DF670">
            <v>-0.49616399999999999</v>
          </cell>
          <cell r="DG670">
            <v>-0.79383400000000004</v>
          </cell>
          <cell r="DH670">
            <v>-1.5269999999999999</v>
          </cell>
          <cell r="DI670">
            <v>-0.87054900000000002</v>
          </cell>
          <cell r="DJ670">
            <v>0</v>
          </cell>
          <cell r="DK670">
            <v>0</v>
          </cell>
          <cell r="DL670">
            <v>0</v>
          </cell>
          <cell r="DM670">
            <v>0</v>
          </cell>
          <cell r="DN670">
            <v>0</v>
          </cell>
          <cell r="DO670">
            <v>0</v>
          </cell>
          <cell r="DP670">
            <v>0</v>
          </cell>
          <cell r="DQ670">
            <v>-4.4420000000000015E-2</v>
          </cell>
          <cell r="DR670">
            <v>-0.44974399999999998</v>
          </cell>
          <cell r="DS670">
            <v>-0.29766999999999999</v>
          </cell>
          <cell r="DT670">
            <v>-0.73316599999999987</v>
          </cell>
          <cell r="DU670">
            <v>0.6564509999999999</v>
          </cell>
        </row>
        <row r="671">
          <cell r="A671" t="str">
            <v>CE-ME-CON-270</v>
          </cell>
          <cell r="B671" t="str">
            <v>CE</v>
          </cell>
          <cell r="C671" t="str">
            <v>ME-CON</v>
          </cell>
          <cell r="D671">
            <v>270</v>
          </cell>
          <cell r="E671" t="str">
            <v>RO%</v>
          </cell>
          <cell r="F671">
            <v>-0.26452763597999757</v>
          </cell>
          <cell r="G671">
            <v>-0.43623710297964036</v>
          </cell>
          <cell r="H671">
            <v>-0.61189921807709302</v>
          </cell>
          <cell r="I671">
            <v>-0.78418865649986935</v>
          </cell>
          <cell r="J671" t="e">
            <v>#DIV/0!</v>
          </cell>
          <cell r="K671" t="e">
            <v>#DIV/0!</v>
          </cell>
          <cell r="L671" t="e">
            <v>#DIV/0!</v>
          </cell>
          <cell r="M671" t="e">
            <v>#DIV/0!</v>
          </cell>
          <cell r="N671" t="e">
            <v>#DIV/0!</v>
          </cell>
          <cell r="O671" t="e">
            <v>#DIV/0!</v>
          </cell>
          <cell r="P671" t="e">
            <v>#DIV/0!</v>
          </cell>
          <cell r="Q671" t="e">
            <v>#DIV/0!</v>
          </cell>
          <cell r="R671">
            <v>-0.26452763597999757</v>
          </cell>
          <cell r="S671">
            <v>-1.5335002946613476</v>
          </cell>
          <cell r="T671">
            <v>-2.1036799789518952</v>
          </cell>
          <cell r="U671">
            <v>-1.9844951766067453</v>
          </cell>
          <cell r="V671">
            <v>-0.78418865649986935</v>
          </cell>
          <cell r="W671" t="e">
            <v>#DIV/0!</v>
          </cell>
          <cell r="X671" t="e">
            <v>#DIV/0!</v>
          </cell>
          <cell r="Y671" t="e">
            <v>#DIV/0!</v>
          </cell>
          <cell r="Z671" t="e">
            <v>#DIV/0!</v>
          </cell>
          <cell r="AA671" t="e">
            <v>#DIV/0!</v>
          </cell>
          <cell r="AB671" t="e">
            <v>#DIV/0!</v>
          </cell>
          <cell r="AC671" t="e">
            <v>#DIV/0!</v>
          </cell>
          <cell r="AD671">
            <v>-1.8126213592233011</v>
          </cell>
          <cell r="AE671">
            <v>-1.6795900178253118</v>
          </cell>
          <cell r="AF671">
            <v>-1.6710797293321569</v>
          </cell>
          <cell r="AG671">
            <v>-1.6913525498891355</v>
          </cell>
          <cell r="AH671">
            <v>-1.6724883278575138</v>
          </cell>
          <cell r="AI671">
            <v>-1.767311762927124</v>
          </cell>
          <cell r="AJ671">
            <v>-1.7762010154927745</v>
          </cell>
          <cell r="AK671">
            <v>-1.7406934941435694</v>
          </cell>
          <cell r="AL671">
            <v>-1.7700301361321835</v>
          </cell>
          <cell r="AM671">
            <v>-1.7419857116688042</v>
          </cell>
          <cell r="AN671">
            <v>-1.7465935526753076</v>
          </cell>
          <cell r="AO671">
            <v>-1.7450769230769232</v>
          </cell>
          <cell r="AP671">
            <v>-1.8126213592233011</v>
          </cell>
          <cell r="AQ671">
            <v>-1.5667215815485993</v>
          </cell>
          <cell r="AR671">
            <v>-1.6545454545454554</v>
          </cell>
          <cell r="AS671">
            <v>-1.7533753375337533</v>
          </cell>
          <cell r="AT671">
            <v>-1.6056559308719571</v>
          </cell>
          <cell r="AU671">
            <v>-2.4271961492178074</v>
          </cell>
          <cell r="AV671">
            <v>-1.8313027179006554</v>
          </cell>
          <cell r="AW671">
            <v>-1.4511677282377926</v>
          </cell>
          <cell r="AX671">
            <v>-2.023000000000001</v>
          </cell>
          <cell r="AY671">
            <v>-1.5335907335907351</v>
          </cell>
          <cell r="AZ671">
            <v>-1.7915921288014303</v>
          </cell>
          <cell r="BA671">
            <v>-1.7261410788381744</v>
          </cell>
          <cell r="BB671">
            <v>-1.5120072115384615</v>
          </cell>
          <cell r="BC671">
            <v>-1.6115204326923076</v>
          </cell>
          <cell r="BD671">
            <v>-1.2233432934926958</v>
          </cell>
          <cell r="BE671">
            <v>-1.3731732776617955</v>
          </cell>
          <cell r="BF671">
            <v>-1.2359456484003259</v>
          </cell>
          <cell r="BG671">
            <v>-1.1548056067285537</v>
          </cell>
          <cell r="BH671">
            <v>-1.2380763027091082</v>
          </cell>
          <cell r="BI671">
            <v>-1.232085110102167</v>
          </cell>
          <cell r="BJ671">
            <v>-1.2231030086381847</v>
          </cell>
          <cell r="BK671">
            <v>-0.29796745107427358</v>
          </cell>
          <cell r="BL671">
            <v>-0.33289171751392482</v>
          </cell>
          <cell r="BM671">
            <v>-0.36332398346619887</v>
          </cell>
          <cell r="BN671">
            <v>-1.5120072115384615</v>
          </cell>
          <cell r="BO671">
            <v>-1.7110336538461541</v>
          </cell>
          <cell r="BP671">
            <v>-0.74416913946587493</v>
          </cell>
          <cell r="BQ671">
            <v>-1.9235243902439039</v>
          </cell>
          <cell r="BR671">
            <v>-0.89764605219986948</v>
          </cell>
          <cell r="BS671">
            <v>-0.81464906682440086</v>
          </cell>
          <cell r="BT671">
            <v>-1.8396283622818044</v>
          </cell>
          <cell r="BU671">
            <v>-1.1907504473978257</v>
          </cell>
          <cell r="BV671">
            <v>-1.1590073529411775</v>
          </cell>
          <cell r="BW671">
            <v>-2.7109682586370035E-2</v>
          </cell>
          <cell r="BX671">
            <v>-1.8877058099683703</v>
          </cell>
          <cell r="BY671">
            <v>-1.6275768954684919</v>
          </cell>
          <cell r="BZ671">
            <v>-1.3461030383091148</v>
          </cell>
          <cell r="CA671">
            <v>-1.4329147389292798</v>
          </cell>
          <cell r="CB671">
            <v>-1.4959557258407836</v>
          </cell>
          <cell r="CC671">
            <v>-1.6155391828533157</v>
          </cell>
          <cell r="CD671">
            <v>-1.6162699450693176</v>
          </cell>
          <cell r="CE671">
            <v>-1.6316540376704913</v>
          </cell>
          <cell r="CF671">
            <v>-1.6642340518941283</v>
          </cell>
          <cell r="CG671">
            <v>-1.7519611160136592</v>
          </cell>
          <cell r="CH671">
            <v>-1.8004152296631837</v>
          </cell>
          <cell r="CI671">
            <v>-1.7735559056501238</v>
          </cell>
          <cell r="CJ671">
            <v>-1.7759467049348661</v>
          </cell>
          <cell r="CK671">
            <v>-1.8307723788972394</v>
          </cell>
          <cell r="CL671">
            <v>-1.3461030383091148</v>
          </cell>
          <cell r="CM671">
            <v>-1.5198412698412704</v>
          </cell>
          <cell r="CN671">
            <v>-1.610047846889952</v>
          </cell>
          <cell r="CO671">
            <v>-2.0565149136577707</v>
          </cell>
          <cell r="CP671">
            <v>-1.6188769414575874</v>
          </cell>
          <cell r="CQ671">
            <v>-1.7055402010050238</v>
          </cell>
          <cell r="CR671">
            <v>-1.8631437030770848</v>
          </cell>
          <cell r="CS671">
            <v>-3.067685955024837</v>
          </cell>
          <cell r="CT671">
            <v>-2.2108489799536137</v>
          </cell>
          <cell r="CU671">
            <v>-1.5769911302382378</v>
          </cell>
          <cell r="CV671">
            <v>-1.7978226474798487</v>
          </cell>
          <cell r="CW671">
            <v>-2.6868794189236169</v>
          </cell>
          <cell r="CX671" t="e">
            <v>#DIV/0!</v>
          </cell>
          <cell r="CY671" t="e">
            <v>#DIV/0!</v>
          </cell>
          <cell r="CZ671" t="e">
            <v>#DIV/0!</v>
          </cell>
          <cell r="DA671" t="e">
            <v>#DIV/0!</v>
          </cell>
          <cell r="DB671" t="e">
            <v>#DIV/0!</v>
          </cell>
          <cell r="DC671" t="e">
            <v>#DIV/0!</v>
          </cell>
          <cell r="DD671" t="e">
            <v>#DIV/0!</v>
          </cell>
          <cell r="DE671" t="e">
            <v>#DIV/0!</v>
          </cell>
          <cell r="DF671">
            <v>-4.3182621258670659</v>
          </cell>
          <cell r="DG671">
            <v>-4.6713978874275464</v>
          </cell>
          <cell r="DH671">
            <v>-4.6682971568327725</v>
          </cell>
          <cell r="DI671">
            <v>-2.1548242574257426</v>
          </cell>
          <cell r="DJ671" t="e">
            <v>#DIV/0!</v>
          </cell>
          <cell r="DK671" t="e">
            <v>#DIV/0!</v>
          </cell>
          <cell r="DL671" t="e">
            <v>#DIV/0!</v>
          </cell>
          <cell r="DM671" t="e">
            <v>#DIV/0!</v>
          </cell>
          <cell r="DN671" t="e">
            <v>#DIV/0!</v>
          </cell>
          <cell r="DO671" t="e">
            <v>#DIV/0!</v>
          </cell>
          <cell r="DP671" t="e">
            <v>#DIV/0!</v>
          </cell>
          <cell r="DQ671" t="e">
            <v>#DIV/0!</v>
          </cell>
          <cell r="DR671">
            <v>-3.9142551284171314</v>
          </cell>
          <cell r="DS671">
            <v>-5.4086416163965403</v>
          </cell>
          <cell r="DT671">
            <v>-4.6649444850952815</v>
          </cell>
          <cell r="DU671">
            <v>8.5364239271781486</v>
          </cell>
        </row>
        <row r="672">
          <cell r="A672" t="str">
            <v>CE-ES-BR-100</v>
          </cell>
          <cell r="B672" t="str">
            <v>CE</v>
          </cell>
          <cell r="C672" t="str">
            <v>ES-BR</v>
          </cell>
          <cell r="D672">
            <v>100</v>
          </cell>
          <cell r="E672" t="str">
            <v>Valore della Produzione</v>
          </cell>
          <cell r="F672">
            <v>9.0000999999999998E-2</v>
          </cell>
          <cell r="G672">
            <v>0.10037</v>
          </cell>
          <cell r="H672">
            <v>0.21338417000000001</v>
          </cell>
          <cell r="I672">
            <v>0.81474199999999997</v>
          </cell>
          <cell r="R672">
            <v>9.0000999999999998E-2</v>
          </cell>
          <cell r="S672">
            <v>1.0369000000000003E-2</v>
          </cell>
          <cell r="T672">
            <v>0.11301417000000001</v>
          </cell>
          <cell r="U672">
            <v>0.60135782999999998</v>
          </cell>
          <cell r="V672">
            <v>-0.81474199999999997</v>
          </cell>
          <cell r="W672">
            <v>0</v>
          </cell>
          <cell r="X672">
            <v>0</v>
          </cell>
          <cell r="Y672">
            <v>0</v>
          </cell>
          <cell r="Z672">
            <v>0</v>
          </cell>
          <cell r="AA672">
            <v>0</v>
          </cell>
          <cell r="AB672">
            <v>0</v>
          </cell>
          <cell r="AC672">
            <v>0</v>
          </cell>
          <cell r="AD672">
            <v>0</v>
          </cell>
          <cell r="AE672">
            <v>0</v>
          </cell>
          <cell r="AF672">
            <v>0</v>
          </cell>
          <cell r="AG672">
            <v>0</v>
          </cell>
          <cell r="AH672">
            <v>0</v>
          </cell>
          <cell r="AI672">
            <v>0</v>
          </cell>
          <cell r="AJ672">
            <v>0</v>
          </cell>
          <cell r="AK672">
            <v>0</v>
          </cell>
          <cell r="AL672">
            <v>0</v>
          </cell>
          <cell r="AM672">
            <v>0</v>
          </cell>
          <cell r="AN672">
            <v>0</v>
          </cell>
          <cell r="AO672">
            <v>0</v>
          </cell>
          <cell r="AP672">
            <v>0</v>
          </cell>
          <cell r="AQ672">
            <v>0</v>
          </cell>
          <cell r="AR672">
            <v>0</v>
          </cell>
          <cell r="AS672">
            <v>0</v>
          </cell>
          <cell r="AT672">
            <v>0</v>
          </cell>
          <cell r="AU672">
            <v>0</v>
          </cell>
          <cell r="AV672">
            <v>0</v>
          </cell>
          <cell r="AW672">
            <v>0</v>
          </cell>
          <cell r="AX672">
            <v>0</v>
          </cell>
          <cell r="AY672">
            <v>0</v>
          </cell>
          <cell r="AZ672">
            <v>0</v>
          </cell>
          <cell r="BA672">
            <v>0</v>
          </cell>
          <cell r="BB672">
            <v>0</v>
          </cell>
          <cell r="BC672">
            <v>0</v>
          </cell>
          <cell r="BD672">
            <v>0</v>
          </cell>
          <cell r="BE672">
            <v>0</v>
          </cell>
          <cell r="BF672">
            <v>0</v>
          </cell>
          <cell r="BG672">
            <v>0</v>
          </cell>
          <cell r="BH672">
            <v>6.9999999999999999E-6</v>
          </cell>
          <cell r="BI672">
            <v>7.9999999999999996E-6</v>
          </cell>
          <cell r="BJ672">
            <v>9.0000000000000002E-6</v>
          </cell>
          <cell r="BK672">
            <v>1.0000000000000001E-5</v>
          </cell>
          <cell r="BL672">
            <v>0</v>
          </cell>
          <cell r="BM672">
            <v>1.2E-5</v>
          </cell>
          <cell r="BN672">
            <v>0</v>
          </cell>
          <cell r="BO672">
            <v>0</v>
          </cell>
          <cell r="BP672">
            <v>0</v>
          </cell>
          <cell r="BQ672">
            <v>0</v>
          </cell>
          <cell r="BR672">
            <v>0</v>
          </cell>
          <cell r="BS672">
            <v>0</v>
          </cell>
          <cell r="BT672">
            <v>6.9999999999999999E-6</v>
          </cell>
          <cell r="BU672">
            <v>9.9999999999999974E-7</v>
          </cell>
          <cell r="BV672">
            <v>1.0000000000000006E-6</v>
          </cell>
          <cell r="BW672">
            <v>1.0000000000000006E-6</v>
          </cell>
          <cell r="BX672">
            <v>-1.0000000000000001E-5</v>
          </cell>
          <cell r="BY672">
            <v>1.2E-5</v>
          </cell>
          <cell r="BZ672">
            <v>0</v>
          </cell>
          <cell r="CA672">
            <v>0</v>
          </cell>
          <cell r="CB672">
            <v>0</v>
          </cell>
          <cell r="CC672">
            <v>0</v>
          </cell>
          <cell r="CD672">
            <v>0</v>
          </cell>
          <cell r="CE672">
            <v>6.0000000000000002E-6</v>
          </cell>
          <cell r="CF672">
            <v>6.9999999999999999E-6</v>
          </cell>
          <cell r="CG672">
            <v>7.9999999999999996E-6</v>
          </cell>
          <cell r="CH672">
            <v>9.0000000000000002E-6</v>
          </cell>
          <cell r="CI672">
            <v>1.0000000000000001E-5</v>
          </cell>
          <cell r="CJ672">
            <v>1.1E-5</v>
          </cell>
          <cell r="CK672">
            <v>1.2E-5</v>
          </cell>
          <cell r="CL672">
            <v>0</v>
          </cell>
          <cell r="CM672">
            <v>0</v>
          </cell>
          <cell r="CN672">
            <v>0</v>
          </cell>
          <cell r="CO672">
            <v>0</v>
          </cell>
          <cell r="CP672">
            <v>0</v>
          </cell>
          <cell r="CQ672">
            <v>6.0000000000000002E-6</v>
          </cell>
          <cell r="CR672">
            <v>9.9999999999999974E-7</v>
          </cell>
          <cell r="CS672">
            <v>9.9999999999999974E-7</v>
          </cell>
          <cell r="CT672">
            <v>1.0000000000000006E-6</v>
          </cell>
          <cell r="CU672">
            <v>1.0000000000000006E-6</v>
          </cell>
          <cell r="CV672">
            <v>9.999999999999989E-7</v>
          </cell>
          <cell r="CW672">
            <v>1.0000000000000006E-6</v>
          </cell>
          <cell r="DC672">
            <v>0</v>
          </cell>
          <cell r="DD672">
            <v>0</v>
          </cell>
          <cell r="DE672">
            <v>0</v>
          </cell>
          <cell r="DF672">
            <v>0</v>
          </cell>
          <cell r="DG672">
            <v>0</v>
          </cell>
          <cell r="DH672">
            <v>0</v>
          </cell>
          <cell r="DI672">
            <v>0</v>
          </cell>
          <cell r="DJ672">
            <v>0</v>
          </cell>
          <cell r="DK672">
            <v>0</v>
          </cell>
          <cell r="DL672">
            <v>0</v>
          </cell>
          <cell r="DM672">
            <v>0</v>
          </cell>
          <cell r="DN672">
            <v>0</v>
          </cell>
          <cell r="DO672">
            <v>0</v>
          </cell>
          <cell r="DP672">
            <v>0</v>
          </cell>
          <cell r="DQ672">
            <v>0</v>
          </cell>
          <cell r="DR672">
            <v>0</v>
          </cell>
          <cell r="DS672">
            <v>0</v>
          </cell>
          <cell r="DT672">
            <v>0</v>
          </cell>
          <cell r="DU672">
            <v>0</v>
          </cell>
        </row>
        <row r="673">
          <cell r="A673" t="str">
            <v>CE-ES-BR-110</v>
          </cell>
          <cell r="B673" t="str">
            <v>CE</v>
          </cell>
          <cell r="C673" t="str">
            <v>ES-BR</v>
          </cell>
          <cell r="D673">
            <v>110</v>
          </cell>
          <cell r="E673" t="str">
            <v>Costi Diretti</v>
          </cell>
          <cell r="F673">
            <v>-9.3788999999999997E-2</v>
          </cell>
          <cell r="G673">
            <v>-0.15304117</v>
          </cell>
          <cell r="H673">
            <v>-0.31179379000000002</v>
          </cell>
          <cell r="I673">
            <v>-0.85435700000000003</v>
          </cell>
          <cell r="R673">
            <v>-9.3788999999999997E-2</v>
          </cell>
          <cell r="S673">
            <v>-5.9252170000000007E-2</v>
          </cell>
          <cell r="T673">
            <v>-0.15875262000000001</v>
          </cell>
          <cell r="U673">
            <v>-0.54256320999999996</v>
          </cell>
          <cell r="V673">
            <v>0.85435700000000003</v>
          </cell>
          <cell r="W673">
            <v>0</v>
          </cell>
          <cell r="X673">
            <v>0</v>
          </cell>
          <cell r="Y673">
            <v>0</v>
          </cell>
          <cell r="Z673">
            <v>0</v>
          </cell>
          <cell r="AA673">
            <v>0</v>
          </cell>
          <cell r="AB673">
            <v>0</v>
          </cell>
          <cell r="AC673">
            <v>0</v>
          </cell>
          <cell r="AD673">
            <v>0</v>
          </cell>
          <cell r="AE673">
            <v>0</v>
          </cell>
          <cell r="AF673">
            <v>0</v>
          </cell>
          <cell r="AG673">
            <v>0</v>
          </cell>
          <cell r="AH673">
            <v>0</v>
          </cell>
          <cell r="AI673">
            <v>0</v>
          </cell>
          <cell r="AJ673">
            <v>0</v>
          </cell>
          <cell r="AK673">
            <v>0</v>
          </cell>
          <cell r="AL673">
            <v>0</v>
          </cell>
          <cell r="AM673">
            <v>0</v>
          </cell>
          <cell r="AN673">
            <v>0</v>
          </cell>
          <cell r="AO673">
            <v>0</v>
          </cell>
          <cell r="AP673">
            <v>0</v>
          </cell>
          <cell r="AQ673">
            <v>0</v>
          </cell>
          <cell r="AR673">
            <v>0</v>
          </cell>
          <cell r="AS673">
            <v>0</v>
          </cell>
          <cell r="AT673">
            <v>0</v>
          </cell>
          <cell r="AU673">
            <v>0</v>
          </cell>
          <cell r="AV673">
            <v>0</v>
          </cell>
          <cell r="AW673">
            <v>0</v>
          </cell>
          <cell r="AX673">
            <v>0</v>
          </cell>
          <cell r="AY673">
            <v>0</v>
          </cell>
          <cell r="AZ673">
            <v>0</v>
          </cell>
          <cell r="BA673">
            <v>0</v>
          </cell>
          <cell r="BB673">
            <v>0</v>
          </cell>
          <cell r="BC673">
            <v>0</v>
          </cell>
          <cell r="BD673">
            <v>0</v>
          </cell>
          <cell r="BE673">
            <v>0</v>
          </cell>
          <cell r="BF673">
            <v>0</v>
          </cell>
          <cell r="BG673">
            <v>0</v>
          </cell>
          <cell r="BH673">
            <v>0</v>
          </cell>
          <cell r="BI673">
            <v>0</v>
          </cell>
          <cell r="BJ673">
            <v>0</v>
          </cell>
          <cell r="BK673">
            <v>0</v>
          </cell>
          <cell r="BL673">
            <v>0</v>
          </cell>
          <cell r="BM673">
            <v>0</v>
          </cell>
          <cell r="BN673">
            <v>0</v>
          </cell>
          <cell r="BO673">
            <v>0</v>
          </cell>
          <cell r="BP673">
            <v>0</v>
          </cell>
          <cell r="BQ673">
            <v>0</v>
          </cell>
          <cell r="BR673">
            <v>0</v>
          </cell>
          <cell r="BS673">
            <v>0</v>
          </cell>
          <cell r="BT673">
            <v>0</v>
          </cell>
          <cell r="BU673">
            <v>0</v>
          </cell>
          <cell r="BV673">
            <v>0</v>
          </cell>
          <cell r="BW673">
            <v>0</v>
          </cell>
          <cell r="BX673">
            <v>0</v>
          </cell>
          <cell r="BY673">
            <v>0</v>
          </cell>
          <cell r="BZ673">
            <v>0</v>
          </cell>
          <cell r="CA673">
            <v>0</v>
          </cell>
          <cell r="CB673">
            <v>0</v>
          </cell>
          <cell r="CC673">
            <v>0</v>
          </cell>
          <cell r="CD673">
            <v>0</v>
          </cell>
          <cell r="CE673">
            <v>0</v>
          </cell>
          <cell r="CF673">
            <v>0</v>
          </cell>
          <cell r="CG673">
            <v>0</v>
          </cell>
          <cell r="CH673">
            <v>0</v>
          </cell>
          <cell r="CI673">
            <v>0</v>
          </cell>
          <cell r="CJ673">
            <v>0</v>
          </cell>
          <cell r="CK673">
            <v>0</v>
          </cell>
          <cell r="CL673">
            <v>0</v>
          </cell>
          <cell r="CM673">
            <v>0</v>
          </cell>
          <cell r="CN673">
            <v>0</v>
          </cell>
          <cell r="CO673">
            <v>0</v>
          </cell>
          <cell r="CP673">
            <v>0</v>
          </cell>
          <cell r="CQ673">
            <v>0</v>
          </cell>
          <cell r="CR673">
            <v>0</v>
          </cell>
          <cell r="CS673">
            <v>0</v>
          </cell>
          <cell r="CT673">
            <v>0</v>
          </cell>
          <cell r="CU673">
            <v>0</v>
          </cell>
          <cell r="CV673">
            <v>0</v>
          </cell>
          <cell r="CW673">
            <v>0</v>
          </cell>
          <cell r="DC673">
            <v>0</v>
          </cell>
          <cell r="DD673">
            <v>0</v>
          </cell>
          <cell r="DE673">
            <v>0</v>
          </cell>
          <cell r="DF673">
            <v>0</v>
          </cell>
          <cell r="DG673">
            <v>0</v>
          </cell>
          <cell r="DH673">
            <v>0</v>
          </cell>
          <cell r="DI673">
            <v>0</v>
          </cell>
          <cell r="DJ673">
            <v>0</v>
          </cell>
          <cell r="DK673">
            <v>0</v>
          </cell>
          <cell r="DL673">
            <v>0</v>
          </cell>
          <cell r="DM673">
            <v>0</v>
          </cell>
          <cell r="DN673">
            <v>0</v>
          </cell>
          <cell r="DO673">
            <v>0</v>
          </cell>
          <cell r="DP673">
            <v>0</v>
          </cell>
          <cell r="DQ673">
            <v>0</v>
          </cell>
          <cell r="DR673">
            <v>0</v>
          </cell>
          <cell r="DS673">
            <v>0</v>
          </cell>
          <cell r="DT673">
            <v>0</v>
          </cell>
          <cell r="DU673">
            <v>0</v>
          </cell>
        </row>
        <row r="674">
          <cell r="A674" t="str">
            <v>CE-ES-BR-120</v>
          </cell>
          <cell r="B674" t="str">
            <v>CE</v>
          </cell>
          <cell r="C674" t="str">
            <v>ES-BR</v>
          </cell>
          <cell r="D674">
            <v>120</v>
          </cell>
          <cell r="E674" t="str">
            <v>Margine Diretto</v>
          </cell>
          <cell r="F674">
            <v>-3.7879999999999997E-3</v>
          </cell>
          <cell r="G674">
            <v>-5.2671170000000003E-2</v>
          </cell>
          <cell r="H674">
            <v>-9.8409620000000003E-2</v>
          </cell>
          <cell r="I674">
            <v>-3.9615000000000067E-2</v>
          </cell>
          <cell r="J674">
            <v>0</v>
          </cell>
          <cell r="K674">
            <v>0</v>
          </cell>
          <cell r="L674">
            <v>0</v>
          </cell>
          <cell r="M674">
            <v>0</v>
          </cell>
          <cell r="N674">
            <v>0</v>
          </cell>
          <cell r="O674">
            <v>0</v>
          </cell>
          <cell r="P674">
            <v>0</v>
          </cell>
          <cell r="Q674">
            <v>0</v>
          </cell>
          <cell r="R674">
            <v>-3.7879999999999997E-3</v>
          </cell>
          <cell r="S674">
            <v>-4.8883170000000004E-2</v>
          </cell>
          <cell r="T674">
            <v>-4.573845E-2</v>
          </cell>
          <cell r="U674">
            <v>5.879462000000002E-2</v>
          </cell>
          <cell r="V674">
            <v>3.9615000000000067E-2</v>
          </cell>
          <cell r="W674">
            <v>0</v>
          </cell>
          <cell r="X674">
            <v>0</v>
          </cell>
          <cell r="Y674">
            <v>0</v>
          </cell>
          <cell r="Z674">
            <v>0</v>
          </cell>
          <cell r="AA674">
            <v>0</v>
          </cell>
          <cell r="AB674">
            <v>0</v>
          </cell>
          <cell r="AC674">
            <v>0</v>
          </cell>
          <cell r="AD674">
            <v>0</v>
          </cell>
          <cell r="AE674">
            <v>0</v>
          </cell>
          <cell r="AF674">
            <v>0</v>
          </cell>
          <cell r="AG674">
            <v>0</v>
          </cell>
          <cell r="AH674">
            <v>0</v>
          </cell>
          <cell r="AI674">
            <v>0</v>
          </cell>
          <cell r="AJ674">
            <v>0</v>
          </cell>
          <cell r="AK674">
            <v>0</v>
          </cell>
          <cell r="AL674">
            <v>0</v>
          </cell>
          <cell r="AM674">
            <v>0</v>
          </cell>
          <cell r="AN674">
            <v>0</v>
          </cell>
          <cell r="AO674">
            <v>0</v>
          </cell>
          <cell r="AP674">
            <v>0</v>
          </cell>
          <cell r="AQ674">
            <v>0</v>
          </cell>
          <cell r="AR674">
            <v>0</v>
          </cell>
          <cell r="AS674">
            <v>0</v>
          </cell>
          <cell r="AT674">
            <v>0</v>
          </cell>
          <cell r="AU674">
            <v>0</v>
          </cell>
          <cell r="AV674">
            <v>0</v>
          </cell>
          <cell r="AW674">
            <v>0</v>
          </cell>
          <cell r="AX674">
            <v>0</v>
          </cell>
          <cell r="AY674">
            <v>0</v>
          </cell>
          <cell r="AZ674">
            <v>0</v>
          </cell>
          <cell r="BA674">
            <v>0</v>
          </cell>
          <cell r="BB674">
            <v>0</v>
          </cell>
          <cell r="BC674">
            <v>0</v>
          </cell>
          <cell r="BD674">
            <v>0</v>
          </cell>
          <cell r="BE674">
            <v>0</v>
          </cell>
          <cell r="BF674">
            <v>0</v>
          </cell>
          <cell r="BG674">
            <v>0</v>
          </cell>
          <cell r="BH674">
            <v>6.9999999999999999E-6</v>
          </cell>
          <cell r="BI674">
            <v>7.9999999999999996E-6</v>
          </cell>
          <cell r="BJ674">
            <v>9.0000000000000002E-6</v>
          </cell>
          <cell r="BK674">
            <v>1.0000000000000001E-5</v>
          </cell>
          <cell r="BL674">
            <v>0</v>
          </cell>
          <cell r="BM674">
            <v>1.2E-5</v>
          </cell>
          <cell r="BN674">
            <v>0</v>
          </cell>
          <cell r="BO674">
            <v>0</v>
          </cell>
          <cell r="BP674">
            <v>0</v>
          </cell>
          <cell r="BQ674">
            <v>0</v>
          </cell>
          <cell r="BR674">
            <v>0</v>
          </cell>
          <cell r="BS674">
            <v>0</v>
          </cell>
          <cell r="BT674">
            <v>6.9999999999999999E-6</v>
          </cell>
          <cell r="BU674">
            <v>9.9999999999999974E-7</v>
          </cell>
          <cell r="BV674">
            <v>1.0000000000000006E-6</v>
          </cell>
          <cell r="BW674">
            <v>1.0000000000000006E-6</v>
          </cell>
          <cell r="BX674">
            <v>-1.0000000000000001E-5</v>
          </cell>
          <cell r="BY674">
            <v>1.2E-5</v>
          </cell>
          <cell r="BZ674">
            <v>0</v>
          </cell>
          <cell r="CA674">
            <v>0</v>
          </cell>
          <cell r="CB674">
            <v>0</v>
          </cell>
          <cell r="CC674">
            <v>0</v>
          </cell>
          <cell r="CD674">
            <v>0</v>
          </cell>
          <cell r="CE674">
            <v>6.0000000000000002E-6</v>
          </cell>
          <cell r="CF674">
            <v>6.9999999999999999E-6</v>
          </cell>
          <cell r="CG674">
            <v>7.9999999999999996E-6</v>
          </cell>
          <cell r="CH674">
            <v>9.0000000000000002E-6</v>
          </cell>
          <cell r="CI674">
            <v>1.0000000000000001E-5</v>
          </cell>
          <cell r="CJ674">
            <v>1.1E-5</v>
          </cell>
          <cell r="CK674">
            <v>1.2E-5</v>
          </cell>
          <cell r="CL674">
            <v>0</v>
          </cell>
          <cell r="CM674">
            <v>0</v>
          </cell>
          <cell r="CN674">
            <v>0</v>
          </cell>
          <cell r="CO674">
            <v>0</v>
          </cell>
          <cell r="CP674">
            <v>0</v>
          </cell>
          <cell r="CQ674">
            <v>6.0000000000000002E-6</v>
          </cell>
          <cell r="CR674">
            <v>9.9999999999999974E-7</v>
          </cell>
          <cell r="CS674">
            <v>9.9999999999999974E-7</v>
          </cell>
          <cell r="CT674">
            <v>1.0000000000000006E-6</v>
          </cell>
          <cell r="CU674">
            <v>1.0000000000000006E-6</v>
          </cell>
          <cell r="CV674">
            <v>9.999999999999989E-7</v>
          </cell>
          <cell r="CW674">
            <v>1.0000000000000006E-6</v>
          </cell>
          <cell r="CX674">
            <v>0</v>
          </cell>
          <cell r="CY674">
            <v>0</v>
          </cell>
          <cell r="CZ674">
            <v>0</v>
          </cell>
          <cell r="DA674">
            <v>0</v>
          </cell>
          <cell r="DB674">
            <v>0</v>
          </cell>
          <cell r="DC674">
            <v>0</v>
          </cell>
          <cell r="DD674">
            <v>0</v>
          </cell>
          <cell r="DE674">
            <v>0</v>
          </cell>
          <cell r="DF674">
            <v>0</v>
          </cell>
          <cell r="DG674">
            <v>0</v>
          </cell>
          <cell r="DH674">
            <v>0</v>
          </cell>
          <cell r="DI674">
            <v>0</v>
          </cell>
          <cell r="DJ674">
            <v>0</v>
          </cell>
          <cell r="DK674">
            <v>0</v>
          </cell>
          <cell r="DL674">
            <v>0</v>
          </cell>
          <cell r="DM674">
            <v>0</v>
          </cell>
          <cell r="DN674">
            <v>0</v>
          </cell>
          <cell r="DO674">
            <v>0</v>
          </cell>
          <cell r="DP674">
            <v>0</v>
          </cell>
          <cell r="DQ674">
            <v>0</v>
          </cell>
          <cell r="DR674">
            <v>0</v>
          </cell>
          <cell r="DS674">
            <v>0</v>
          </cell>
          <cell r="DT674">
            <v>0</v>
          </cell>
          <cell r="DU674">
            <v>0</v>
          </cell>
        </row>
        <row r="675">
          <cell r="A675" t="str">
            <v>CE-ES-BR-130</v>
          </cell>
          <cell r="B675" t="str">
            <v>CE</v>
          </cell>
          <cell r="C675" t="str">
            <v>ES-BR</v>
          </cell>
          <cell r="D675">
            <v>130</v>
          </cell>
          <cell r="E675" t="str">
            <v>MD %</v>
          </cell>
          <cell r="F675">
            <v>-4.2088421239764001E-2</v>
          </cell>
          <cell r="G675">
            <v>-0.52477005081199568</v>
          </cell>
          <cell r="H675">
            <v>-0.46118519475929259</v>
          </cell>
          <cell r="I675">
            <v>-4.862275419703424E-2</v>
          </cell>
          <cell r="J675" t="e">
            <v>#DIV/0!</v>
          </cell>
          <cell r="K675" t="e">
            <v>#DIV/0!</v>
          </cell>
          <cell r="L675" t="e">
            <v>#DIV/0!</v>
          </cell>
          <cell r="M675" t="e">
            <v>#DIV/0!</v>
          </cell>
          <cell r="N675" t="e">
            <v>#DIV/0!</v>
          </cell>
          <cell r="O675" t="e">
            <v>#DIV/0!</v>
          </cell>
          <cell r="P675" t="e">
            <v>#DIV/0!</v>
          </cell>
          <cell r="Q675" t="e">
            <v>#DIV/0!</v>
          </cell>
          <cell r="R675">
            <v>-4.2088421239764001E-2</v>
          </cell>
          <cell r="S675">
            <v>-4.7143572186324612</v>
          </cell>
          <cell r="T675">
            <v>-0.40471429379165458</v>
          </cell>
          <cell r="U675">
            <v>9.7769775443017043E-2</v>
          </cell>
          <cell r="V675">
            <v>-4.862275419703424E-2</v>
          </cell>
          <cell r="W675" t="e">
            <v>#DIV/0!</v>
          </cell>
          <cell r="X675" t="e">
            <v>#DIV/0!</v>
          </cell>
          <cell r="Y675" t="e">
            <v>#DIV/0!</v>
          </cell>
          <cell r="Z675" t="e">
            <v>#DIV/0!</v>
          </cell>
          <cell r="AA675" t="e">
            <v>#DIV/0!</v>
          </cell>
          <cell r="AB675" t="e">
            <v>#DIV/0!</v>
          </cell>
          <cell r="AC675" t="e">
            <v>#DIV/0!</v>
          </cell>
          <cell r="AD675" t="e">
            <v>#DIV/0!</v>
          </cell>
          <cell r="AE675" t="e">
            <v>#DIV/0!</v>
          </cell>
          <cell r="AF675" t="e">
            <v>#DIV/0!</v>
          </cell>
          <cell r="AG675" t="e">
            <v>#DIV/0!</v>
          </cell>
          <cell r="AH675" t="e">
            <v>#DIV/0!</v>
          </cell>
          <cell r="AI675" t="e">
            <v>#DIV/0!</v>
          </cell>
          <cell r="AJ675" t="e">
            <v>#DIV/0!</v>
          </cell>
          <cell r="AK675" t="e">
            <v>#DIV/0!</v>
          </cell>
          <cell r="AL675" t="e">
            <v>#DIV/0!</v>
          </cell>
          <cell r="AM675" t="e">
            <v>#DIV/0!</v>
          </cell>
          <cell r="AN675" t="e">
            <v>#DIV/0!</v>
          </cell>
          <cell r="AO675" t="e">
            <v>#DIV/0!</v>
          </cell>
          <cell r="AP675" t="e">
            <v>#DIV/0!</v>
          </cell>
          <cell r="AQ675" t="e">
            <v>#DIV/0!</v>
          </cell>
          <cell r="AR675" t="e">
            <v>#DIV/0!</v>
          </cell>
          <cell r="AS675" t="e">
            <v>#DIV/0!</v>
          </cell>
          <cell r="AT675" t="e">
            <v>#DIV/0!</v>
          </cell>
          <cell r="AU675" t="e">
            <v>#DIV/0!</v>
          </cell>
          <cell r="AV675" t="e">
            <v>#DIV/0!</v>
          </cell>
          <cell r="AW675" t="e">
            <v>#DIV/0!</v>
          </cell>
          <cell r="AX675" t="e">
            <v>#DIV/0!</v>
          </cell>
          <cell r="AY675" t="e">
            <v>#DIV/0!</v>
          </cell>
          <cell r="AZ675" t="e">
            <v>#DIV/0!</v>
          </cell>
          <cell r="BA675" t="e">
            <v>#DIV/0!</v>
          </cell>
          <cell r="BB675" t="e">
            <v>#DIV/0!</v>
          </cell>
          <cell r="BC675" t="e">
            <v>#DIV/0!</v>
          </cell>
          <cell r="BD675" t="e">
            <v>#DIV/0!</v>
          </cell>
          <cell r="BE675" t="e">
            <v>#DIV/0!</v>
          </cell>
          <cell r="BF675" t="e">
            <v>#DIV/0!</v>
          </cell>
          <cell r="BG675" t="e">
            <v>#DIV/0!</v>
          </cell>
          <cell r="BH675">
            <v>1</v>
          </cell>
          <cell r="BI675">
            <v>1</v>
          </cell>
          <cell r="BJ675">
            <v>1</v>
          </cell>
          <cell r="BK675">
            <v>1</v>
          </cell>
          <cell r="BL675" t="e">
            <v>#DIV/0!</v>
          </cell>
          <cell r="BM675">
            <v>1</v>
          </cell>
          <cell r="BN675" t="e">
            <v>#DIV/0!</v>
          </cell>
          <cell r="BO675" t="e">
            <v>#DIV/0!</v>
          </cell>
          <cell r="BP675" t="e">
            <v>#DIV/0!</v>
          </cell>
          <cell r="BQ675" t="e">
            <v>#DIV/0!</v>
          </cell>
          <cell r="BR675" t="e">
            <v>#DIV/0!</v>
          </cell>
          <cell r="BS675" t="e">
            <v>#DIV/0!</v>
          </cell>
          <cell r="BT675">
            <v>1</v>
          </cell>
          <cell r="BU675">
            <v>1</v>
          </cell>
          <cell r="BV675">
            <v>1</v>
          </cell>
          <cell r="BW675">
            <v>1</v>
          </cell>
          <cell r="BX675">
            <v>1</v>
          </cell>
          <cell r="BY675">
            <v>1</v>
          </cell>
          <cell r="BZ675" t="e">
            <v>#DIV/0!</v>
          </cell>
          <cell r="CA675" t="e">
            <v>#DIV/0!</v>
          </cell>
          <cell r="CB675" t="e">
            <v>#DIV/0!</v>
          </cell>
          <cell r="CC675" t="e">
            <v>#DIV/0!</v>
          </cell>
          <cell r="CD675" t="e">
            <v>#DIV/0!</v>
          </cell>
          <cell r="CE675">
            <v>1</v>
          </cell>
          <cell r="CF675">
            <v>1</v>
          </cell>
          <cell r="CG675">
            <v>1</v>
          </cell>
          <cell r="CH675">
            <v>1</v>
          </cell>
          <cell r="CI675">
            <v>1</v>
          </cell>
          <cell r="CJ675">
            <v>1</v>
          </cell>
          <cell r="CK675">
            <v>1</v>
          </cell>
          <cell r="CL675" t="e">
            <v>#DIV/0!</v>
          </cell>
          <cell r="CM675" t="e">
            <v>#DIV/0!</v>
          </cell>
          <cell r="CN675" t="e">
            <v>#DIV/0!</v>
          </cell>
          <cell r="CO675" t="e">
            <v>#DIV/0!</v>
          </cell>
          <cell r="CP675" t="e">
            <v>#DIV/0!</v>
          </cell>
          <cell r="CQ675">
            <v>1</v>
          </cell>
          <cell r="CR675">
            <v>1</v>
          </cell>
          <cell r="CS675">
            <v>1</v>
          </cell>
          <cell r="CT675">
            <v>1</v>
          </cell>
          <cell r="CU675">
            <v>1</v>
          </cell>
          <cell r="CV675">
            <v>1</v>
          </cell>
          <cell r="CW675">
            <v>1</v>
          </cell>
          <cell r="CX675" t="e">
            <v>#DIV/0!</v>
          </cell>
          <cell r="CY675" t="e">
            <v>#DIV/0!</v>
          </cell>
          <cell r="CZ675" t="e">
            <v>#DIV/0!</v>
          </cell>
          <cell r="DA675" t="e">
            <v>#DIV/0!</v>
          </cell>
          <cell r="DB675" t="e">
            <v>#DIV/0!</v>
          </cell>
          <cell r="DC675" t="e">
            <v>#DIV/0!</v>
          </cell>
          <cell r="DD675" t="e">
            <v>#DIV/0!</v>
          </cell>
          <cell r="DE675" t="e">
            <v>#DIV/0!</v>
          </cell>
          <cell r="DF675" t="e">
            <v>#DIV/0!</v>
          </cell>
          <cell r="DG675" t="e">
            <v>#DIV/0!</v>
          </cell>
          <cell r="DH675" t="e">
            <v>#DIV/0!</v>
          </cell>
          <cell r="DI675" t="e">
            <v>#DIV/0!</v>
          </cell>
          <cell r="DJ675" t="e">
            <v>#DIV/0!</v>
          </cell>
          <cell r="DK675" t="e">
            <v>#DIV/0!</v>
          </cell>
          <cell r="DL675" t="e">
            <v>#DIV/0!</v>
          </cell>
          <cell r="DM675" t="e">
            <v>#DIV/0!</v>
          </cell>
          <cell r="DN675" t="e">
            <v>#DIV/0!</v>
          </cell>
          <cell r="DO675" t="e">
            <v>#DIV/0!</v>
          </cell>
          <cell r="DP675" t="e">
            <v>#DIV/0!</v>
          </cell>
          <cell r="DQ675" t="e">
            <v>#DIV/0!</v>
          </cell>
          <cell r="DR675" t="e">
            <v>#DIV/0!</v>
          </cell>
          <cell r="DS675" t="e">
            <v>#DIV/0!</v>
          </cell>
          <cell r="DT675" t="e">
            <v>#DIV/0!</v>
          </cell>
          <cell r="DU675" t="e">
            <v>#DIV/0!</v>
          </cell>
        </row>
        <row r="676">
          <cell r="A676" t="str">
            <v>CE-ES-BR-140</v>
          </cell>
          <cell r="B676" t="str">
            <v>CE</v>
          </cell>
          <cell r="C676" t="str">
            <v>ES-BR</v>
          </cell>
          <cell r="D676">
            <v>140</v>
          </cell>
          <cell r="E676" t="str">
            <v>Fondi rettificativi dell'attivo</v>
          </cell>
          <cell r="F676">
            <v>0</v>
          </cell>
          <cell r="G676">
            <v>0</v>
          </cell>
          <cell r="H676">
            <v>0</v>
          </cell>
          <cell r="I676">
            <v>0</v>
          </cell>
          <cell r="R676">
            <v>0</v>
          </cell>
          <cell r="S676">
            <v>0</v>
          </cell>
          <cell r="T676">
            <v>0</v>
          </cell>
          <cell r="U676">
            <v>0</v>
          </cell>
          <cell r="V676">
            <v>0</v>
          </cell>
          <cell r="W676">
            <v>0</v>
          </cell>
          <cell r="X676">
            <v>0</v>
          </cell>
          <cell r="Y676">
            <v>0</v>
          </cell>
          <cell r="Z676">
            <v>0</v>
          </cell>
          <cell r="AA676">
            <v>0</v>
          </cell>
          <cell r="AB676">
            <v>0</v>
          </cell>
          <cell r="AC676">
            <v>0</v>
          </cell>
          <cell r="AD676">
            <v>0</v>
          </cell>
          <cell r="AE676">
            <v>0</v>
          </cell>
          <cell r="AF676">
            <v>0</v>
          </cell>
          <cell r="AG676">
            <v>0</v>
          </cell>
          <cell r="AH676">
            <v>0</v>
          </cell>
          <cell r="AI676">
            <v>0</v>
          </cell>
          <cell r="AJ676">
            <v>0</v>
          </cell>
          <cell r="AK676">
            <v>0</v>
          </cell>
          <cell r="AL676">
            <v>0</v>
          </cell>
          <cell r="AM676">
            <v>0</v>
          </cell>
          <cell r="AN676">
            <v>0</v>
          </cell>
          <cell r="AO676">
            <v>0</v>
          </cell>
          <cell r="AP676">
            <v>0</v>
          </cell>
          <cell r="AQ676">
            <v>0</v>
          </cell>
          <cell r="AR676">
            <v>0</v>
          </cell>
          <cell r="AS676">
            <v>0</v>
          </cell>
          <cell r="AT676">
            <v>0</v>
          </cell>
          <cell r="AU676">
            <v>0</v>
          </cell>
          <cell r="AV676">
            <v>0</v>
          </cell>
          <cell r="AW676">
            <v>0</v>
          </cell>
          <cell r="AX676">
            <v>0</v>
          </cell>
          <cell r="AY676">
            <v>0</v>
          </cell>
          <cell r="AZ676">
            <v>0</v>
          </cell>
          <cell r="BA676">
            <v>0</v>
          </cell>
          <cell r="BB676">
            <v>0</v>
          </cell>
          <cell r="BC676">
            <v>0</v>
          </cell>
          <cell r="BD676">
            <v>0</v>
          </cell>
          <cell r="BE676">
            <v>0</v>
          </cell>
          <cell r="BF676">
            <v>0</v>
          </cell>
          <cell r="BG676">
            <v>0</v>
          </cell>
          <cell r="BH676">
            <v>0</v>
          </cell>
          <cell r="BI676">
            <v>0</v>
          </cell>
          <cell r="BJ676">
            <v>0</v>
          </cell>
          <cell r="BK676">
            <v>0</v>
          </cell>
          <cell r="BL676">
            <v>0</v>
          </cell>
          <cell r="BN676">
            <v>0</v>
          </cell>
          <cell r="BO676">
            <v>0</v>
          </cell>
          <cell r="BP676">
            <v>0</v>
          </cell>
          <cell r="BQ676">
            <v>0</v>
          </cell>
          <cell r="BR676">
            <v>0</v>
          </cell>
          <cell r="BS676">
            <v>0</v>
          </cell>
          <cell r="BT676">
            <v>0</v>
          </cell>
          <cell r="BU676">
            <v>0</v>
          </cell>
          <cell r="BV676">
            <v>0</v>
          </cell>
          <cell r="BW676">
            <v>0</v>
          </cell>
          <cell r="BX676">
            <v>0</v>
          </cell>
          <cell r="BY676">
            <v>0</v>
          </cell>
          <cell r="BZ676">
            <v>0</v>
          </cell>
          <cell r="CA676">
            <v>0</v>
          </cell>
          <cell r="CB676">
            <v>0</v>
          </cell>
          <cell r="CC676">
            <v>0</v>
          </cell>
          <cell r="CD676">
            <v>0</v>
          </cell>
          <cell r="CE676">
            <v>0</v>
          </cell>
          <cell r="CF676">
            <v>0</v>
          </cell>
          <cell r="CG676">
            <v>0</v>
          </cell>
          <cell r="CH676">
            <v>0</v>
          </cell>
          <cell r="CI676">
            <v>0</v>
          </cell>
          <cell r="CJ676">
            <v>0</v>
          </cell>
          <cell r="CK676">
            <v>0</v>
          </cell>
          <cell r="CL676">
            <v>0</v>
          </cell>
          <cell r="CM676">
            <v>0</v>
          </cell>
          <cell r="CN676">
            <v>0</v>
          </cell>
          <cell r="CO676">
            <v>0</v>
          </cell>
          <cell r="CP676">
            <v>0</v>
          </cell>
          <cell r="CQ676">
            <v>0</v>
          </cell>
          <cell r="CR676">
            <v>0</v>
          </cell>
          <cell r="CS676">
            <v>0</v>
          </cell>
          <cell r="CT676">
            <v>0</v>
          </cell>
          <cell r="CU676">
            <v>0</v>
          </cell>
          <cell r="CV676">
            <v>0</v>
          </cell>
          <cell r="CW676">
            <v>0</v>
          </cell>
          <cell r="DC676">
            <v>0</v>
          </cell>
          <cell r="DD676">
            <v>0</v>
          </cell>
          <cell r="DE676">
            <v>0</v>
          </cell>
          <cell r="DF676">
            <v>0</v>
          </cell>
          <cell r="DG676">
            <v>0</v>
          </cell>
          <cell r="DH676">
            <v>0</v>
          </cell>
          <cell r="DI676">
            <v>0</v>
          </cell>
          <cell r="DJ676">
            <v>0</v>
          </cell>
          <cell r="DK676">
            <v>0</v>
          </cell>
          <cell r="DL676">
            <v>0</v>
          </cell>
          <cell r="DM676">
            <v>0</v>
          </cell>
          <cell r="DN676">
            <v>0</v>
          </cell>
          <cell r="DO676">
            <v>0</v>
          </cell>
          <cell r="DP676">
            <v>0</v>
          </cell>
          <cell r="DQ676">
            <v>0</v>
          </cell>
          <cell r="DR676">
            <v>0</v>
          </cell>
          <cell r="DS676">
            <v>0</v>
          </cell>
          <cell r="DT676">
            <v>0</v>
          </cell>
          <cell r="DU676">
            <v>0</v>
          </cell>
        </row>
        <row r="677">
          <cell r="A677" t="str">
            <v>CE-ES-BR-150</v>
          </cell>
          <cell r="B677" t="str">
            <v>CE</v>
          </cell>
          <cell r="C677" t="str">
            <v>ES-BR</v>
          </cell>
          <cell r="D677">
            <v>150</v>
          </cell>
          <cell r="E677" t="str">
            <v>Altri Fondi</v>
          </cell>
          <cell r="F677">
            <v>0</v>
          </cell>
          <cell r="G677">
            <v>0</v>
          </cell>
          <cell r="H677">
            <v>0</v>
          </cell>
          <cell r="I677">
            <v>0</v>
          </cell>
          <cell r="R677">
            <v>0</v>
          </cell>
          <cell r="S677">
            <v>0</v>
          </cell>
          <cell r="T677">
            <v>0</v>
          </cell>
          <cell r="U677">
            <v>0</v>
          </cell>
          <cell r="V677">
            <v>0</v>
          </cell>
          <cell r="W677">
            <v>0</v>
          </cell>
          <cell r="X677">
            <v>0</v>
          </cell>
          <cell r="Y677">
            <v>0</v>
          </cell>
          <cell r="Z677">
            <v>0</v>
          </cell>
          <cell r="AA677">
            <v>0</v>
          </cell>
          <cell r="AB677">
            <v>0</v>
          </cell>
          <cell r="AC677">
            <v>0</v>
          </cell>
          <cell r="AD677">
            <v>0</v>
          </cell>
          <cell r="AE677">
            <v>0</v>
          </cell>
          <cell r="AF677">
            <v>0</v>
          </cell>
          <cell r="AG677">
            <v>0</v>
          </cell>
          <cell r="AH677">
            <v>0</v>
          </cell>
          <cell r="AI677">
            <v>0</v>
          </cell>
          <cell r="AJ677">
            <v>0</v>
          </cell>
          <cell r="AK677">
            <v>0</v>
          </cell>
          <cell r="AL677">
            <v>0</v>
          </cell>
          <cell r="AM677">
            <v>0</v>
          </cell>
          <cell r="AN677">
            <v>0</v>
          </cell>
          <cell r="AO677">
            <v>0</v>
          </cell>
          <cell r="AP677">
            <v>0</v>
          </cell>
          <cell r="AQ677">
            <v>0</v>
          </cell>
          <cell r="AR677">
            <v>0</v>
          </cell>
          <cell r="AS677">
            <v>0</v>
          </cell>
          <cell r="AT677">
            <v>0</v>
          </cell>
          <cell r="AU677">
            <v>0</v>
          </cell>
          <cell r="AV677">
            <v>0</v>
          </cell>
          <cell r="AW677">
            <v>0</v>
          </cell>
          <cell r="AX677">
            <v>0</v>
          </cell>
          <cell r="AY677">
            <v>0</v>
          </cell>
          <cell r="AZ677">
            <v>0</v>
          </cell>
          <cell r="BA677">
            <v>0</v>
          </cell>
          <cell r="BB677">
            <v>0</v>
          </cell>
          <cell r="BC677">
            <v>0</v>
          </cell>
          <cell r="BD677">
            <v>0</v>
          </cell>
          <cell r="BE677">
            <v>0</v>
          </cell>
          <cell r="BF677">
            <v>0</v>
          </cell>
          <cell r="BG677">
            <v>0</v>
          </cell>
          <cell r="BH677">
            <v>0</v>
          </cell>
          <cell r="BI677">
            <v>0</v>
          </cell>
          <cell r="BJ677">
            <v>0</v>
          </cell>
          <cell r="BK677">
            <v>0</v>
          </cell>
          <cell r="BL677">
            <v>0</v>
          </cell>
          <cell r="BN677">
            <v>0</v>
          </cell>
          <cell r="BO677">
            <v>0</v>
          </cell>
          <cell r="BP677">
            <v>0</v>
          </cell>
          <cell r="BQ677">
            <v>0</v>
          </cell>
          <cell r="BR677">
            <v>0</v>
          </cell>
          <cell r="BS677">
            <v>0</v>
          </cell>
          <cell r="BT677">
            <v>0</v>
          </cell>
          <cell r="BU677">
            <v>0</v>
          </cell>
          <cell r="BV677">
            <v>0</v>
          </cell>
          <cell r="BW677">
            <v>0</v>
          </cell>
          <cell r="BX677">
            <v>0</v>
          </cell>
          <cell r="BY677">
            <v>0</v>
          </cell>
          <cell r="BZ677">
            <v>0</v>
          </cell>
          <cell r="CA677">
            <v>0</v>
          </cell>
          <cell r="CB677">
            <v>0</v>
          </cell>
          <cell r="CC677">
            <v>0</v>
          </cell>
          <cell r="CD677">
            <v>0</v>
          </cell>
          <cell r="CE677">
            <v>0</v>
          </cell>
          <cell r="CF677">
            <v>0</v>
          </cell>
          <cell r="CG677">
            <v>0</v>
          </cell>
          <cell r="CH677">
            <v>0</v>
          </cell>
          <cell r="CI677">
            <v>0</v>
          </cell>
          <cell r="CJ677">
            <v>0</v>
          </cell>
          <cell r="CK677">
            <v>0</v>
          </cell>
          <cell r="CL677">
            <v>0</v>
          </cell>
          <cell r="CM677">
            <v>0</v>
          </cell>
          <cell r="CN677">
            <v>0</v>
          </cell>
          <cell r="CO677">
            <v>0</v>
          </cell>
          <cell r="CP677">
            <v>0</v>
          </cell>
          <cell r="CQ677">
            <v>0</v>
          </cell>
          <cell r="CR677">
            <v>0</v>
          </cell>
          <cell r="CS677">
            <v>0</v>
          </cell>
          <cell r="CT677">
            <v>0</v>
          </cell>
          <cell r="CU677">
            <v>0</v>
          </cell>
          <cell r="CV677">
            <v>0</v>
          </cell>
          <cell r="CW677">
            <v>0</v>
          </cell>
          <cell r="DC677">
            <v>0</v>
          </cell>
          <cell r="DD677">
            <v>0</v>
          </cell>
          <cell r="DE677">
            <v>0</v>
          </cell>
          <cell r="DF677">
            <v>0</v>
          </cell>
          <cell r="DG677">
            <v>0</v>
          </cell>
          <cell r="DH677">
            <v>0</v>
          </cell>
          <cell r="DI677">
            <v>0</v>
          </cell>
          <cell r="DJ677">
            <v>0</v>
          </cell>
          <cell r="DK677">
            <v>0</v>
          </cell>
          <cell r="DL677">
            <v>0</v>
          </cell>
          <cell r="DM677">
            <v>0</v>
          </cell>
          <cell r="DN677">
            <v>0</v>
          </cell>
          <cell r="DO677">
            <v>0</v>
          </cell>
          <cell r="DP677">
            <v>0</v>
          </cell>
          <cell r="DQ677">
            <v>0</v>
          </cell>
          <cell r="DR677">
            <v>0</v>
          </cell>
          <cell r="DS677">
            <v>0</v>
          </cell>
          <cell r="DT677">
            <v>0</v>
          </cell>
          <cell r="DU677">
            <v>0</v>
          </cell>
        </row>
        <row r="678">
          <cell r="A678" t="str">
            <v>CE-ES-BR-160</v>
          </cell>
          <cell r="B678" t="str">
            <v>CE</v>
          </cell>
          <cell r="C678" t="str">
            <v>ES-BR</v>
          </cell>
          <cell r="D678">
            <v>160</v>
          </cell>
          <cell r="E678" t="str">
            <v>(Acc)/Utilizzo Fondo Rischi</v>
          </cell>
          <cell r="F678">
            <v>0</v>
          </cell>
          <cell r="G678">
            <v>0</v>
          </cell>
          <cell r="H678">
            <v>0</v>
          </cell>
          <cell r="I678">
            <v>0</v>
          </cell>
          <cell r="J678">
            <v>0</v>
          </cell>
          <cell r="K678">
            <v>0</v>
          </cell>
          <cell r="L678">
            <v>0</v>
          </cell>
          <cell r="M678">
            <v>0</v>
          </cell>
          <cell r="N678">
            <v>0</v>
          </cell>
          <cell r="O678">
            <v>0</v>
          </cell>
          <cell r="P678">
            <v>0</v>
          </cell>
          <cell r="Q678">
            <v>0</v>
          </cell>
          <cell r="R678">
            <v>0</v>
          </cell>
          <cell r="S678">
            <v>0</v>
          </cell>
          <cell r="T678">
            <v>0</v>
          </cell>
          <cell r="U678">
            <v>0</v>
          </cell>
          <cell r="V678">
            <v>0</v>
          </cell>
          <cell r="W678">
            <v>0</v>
          </cell>
          <cell r="X678">
            <v>0</v>
          </cell>
          <cell r="Y678">
            <v>0</v>
          </cell>
          <cell r="Z678">
            <v>0</v>
          </cell>
          <cell r="AA678">
            <v>0</v>
          </cell>
          <cell r="AB678">
            <v>0</v>
          </cell>
          <cell r="AC678">
            <v>0</v>
          </cell>
          <cell r="AD678">
            <v>0</v>
          </cell>
          <cell r="AE678">
            <v>0</v>
          </cell>
          <cell r="AF678">
            <v>0</v>
          </cell>
          <cell r="AG678">
            <v>0</v>
          </cell>
          <cell r="AH678">
            <v>0</v>
          </cell>
          <cell r="AI678">
            <v>0</v>
          </cell>
          <cell r="AJ678">
            <v>0</v>
          </cell>
          <cell r="AK678">
            <v>0</v>
          </cell>
          <cell r="AL678">
            <v>0</v>
          </cell>
          <cell r="AM678">
            <v>0</v>
          </cell>
          <cell r="AN678">
            <v>0</v>
          </cell>
          <cell r="AO678">
            <v>0</v>
          </cell>
          <cell r="AP678">
            <v>0</v>
          </cell>
          <cell r="AQ678">
            <v>0</v>
          </cell>
          <cell r="AR678">
            <v>0</v>
          </cell>
          <cell r="AS678">
            <v>0</v>
          </cell>
          <cell r="AT678">
            <v>0</v>
          </cell>
          <cell r="AU678">
            <v>0</v>
          </cell>
          <cell r="AV678">
            <v>0</v>
          </cell>
          <cell r="AW678">
            <v>0</v>
          </cell>
          <cell r="AX678">
            <v>0</v>
          </cell>
          <cell r="AY678">
            <v>0</v>
          </cell>
          <cell r="AZ678">
            <v>0</v>
          </cell>
          <cell r="BA678">
            <v>0</v>
          </cell>
          <cell r="BB678">
            <v>0</v>
          </cell>
          <cell r="BC678">
            <v>0</v>
          </cell>
          <cell r="BD678">
            <v>0</v>
          </cell>
          <cell r="BE678">
            <v>0</v>
          </cell>
          <cell r="BF678">
            <v>0</v>
          </cell>
          <cell r="BG678">
            <v>0</v>
          </cell>
          <cell r="BH678">
            <v>0</v>
          </cell>
          <cell r="BI678">
            <v>0</v>
          </cell>
          <cell r="BJ678">
            <v>0</v>
          </cell>
          <cell r="BK678">
            <v>0</v>
          </cell>
          <cell r="BL678">
            <v>0</v>
          </cell>
          <cell r="BN678">
            <v>0</v>
          </cell>
          <cell r="BO678">
            <v>0</v>
          </cell>
          <cell r="BP678">
            <v>0</v>
          </cell>
          <cell r="BQ678">
            <v>0</v>
          </cell>
          <cell r="BR678">
            <v>0</v>
          </cell>
          <cell r="BS678">
            <v>0</v>
          </cell>
          <cell r="BT678">
            <v>0</v>
          </cell>
          <cell r="BU678">
            <v>0</v>
          </cell>
          <cell r="BV678">
            <v>0</v>
          </cell>
          <cell r="BW678">
            <v>0</v>
          </cell>
          <cell r="BX678">
            <v>0</v>
          </cell>
          <cell r="BY678">
            <v>0</v>
          </cell>
          <cell r="BZ678">
            <v>0</v>
          </cell>
          <cell r="CA678">
            <v>0</v>
          </cell>
          <cell r="CB678">
            <v>0</v>
          </cell>
          <cell r="CC678">
            <v>0</v>
          </cell>
          <cell r="CD678">
            <v>0</v>
          </cell>
          <cell r="CE678">
            <v>0</v>
          </cell>
          <cell r="CF678">
            <v>0</v>
          </cell>
          <cell r="CG678">
            <v>0</v>
          </cell>
          <cell r="CH678">
            <v>0</v>
          </cell>
          <cell r="CI678">
            <v>0</v>
          </cell>
          <cell r="CJ678">
            <v>0</v>
          </cell>
          <cell r="CK678">
            <v>0</v>
          </cell>
          <cell r="CL678">
            <v>0</v>
          </cell>
          <cell r="CM678">
            <v>0</v>
          </cell>
          <cell r="CN678">
            <v>0</v>
          </cell>
          <cell r="CO678">
            <v>0</v>
          </cell>
          <cell r="CP678">
            <v>0</v>
          </cell>
          <cell r="CQ678">
            <v>0</v>
          </cell>
          <cell r="CR678">
            <v>0</v>
          </cell>
          <cell r="CS678">
            <v>0</v>
          </cell>
          <cell r="CT678">
            <v>0</v>
          </cell>
          <cell r="CU678">
            <v>0</v>
          </cell>
          <cell r="CV678">
            <v>0</v>
          </cell>
          <cell r="CW678">
            <v>0</v>
          </cell>
          <cell r="CX678">
            <v>0</v>
          </cell>
          <cell r="CY678">
            <v>0</v>
          </cell>
          <cell r="CZ678">
            <v>0</v>
          </cell>
          <cell r="DA678">
            <v>0</v>
          </cell>
          <cell r="DB678">
            <v>0</v>
          </cell>
          <cell r="DC678">
            <v>0</v>
          </cell>
          <cell r="DD678">
            <v>0</v>
          </cell>
          <cell r="DE678">
            <v>0</v>
          </cell>
          <cell r="DF678">
            <v>0</v>
          </cell>
          <cell r="DG678">
            <v>0</v>
          </cell>
          <cell r="DH678">
            <v>0</v>
          </cell>
          <cell r="DI678">
            <v>0</v>
          </cell>
          <cell r="DJ678">
            <v>0</v>
          </cell>
          <cell r="DK678">
            <v>0</v>
          </cell>
          <cell r="DL678">
            <v>0</v>
          </cell>
          <cell r="DM678">
            <v>0</v>
          </cell>
          <cell r="DN678">
            <v>0</v>
          </cell>
          <cell r="DO678">
            <v>0</v>
          </cell>
          <cell r="DP678">
            <v>0</v>
          </cell>
          <cell r="DQ678">
            <v>0</v>
          </cell>
          <cell r="DR678">
            <v>0</v>
          </cell>
          <cell r="DS678">
            <v>0</v>
          </cell>
          <cell r="DT678">
            <v>0</v>
          </cell>
          <cell r="DU678">
            <v>0</v>
          </cell>
        </row>
        <row r="679">
          <cell r="A679" t="str">
            <v>CE-ES-BR-170</v>
          </cell>
          <cell r="B679" t="str">
            <v>CE</v>
          </cell>
          <cell r="C679" t="str">
            <v>ES-BR</v>
          </cell>
          <cell r="D679">
            <v>170</v>
          </cell>
          <cell r="E679" t="str">
            <v>Margine Diretto 2</v>
          </cell>
          <cell r="F679">
            <v>-3.7879999999999997E-3</v>
          </cell>
          <cell r="G679">
            <v>-5.2671170000000003E-2</v>
          </cell>
          <cell r="H679">
            <v>-9.8409620000000003E-2</v>
          </cell>
          <cell r="I679">
            <v>-3.9615000000000067E-2</v>
          </cell>
          <cell r="J679">
            <v>0</v>
          </cell>
          <cell r="K679">
            <v>0</v>
          </cell>
          <cell r="L679">
            <v>0</v>
          </cell>
          <cell r="M679">
            <v>0</v>
          </cell>
          <cell r="N679">
            <v>0</v>
          </cell>
          <cell r="O679">
            <v>0</v>
          </cell>
          <cell r="P679">
            <v>0</v>
          </cell>
          <cell r="Q679">
            <v>0</v>
          </cell>
          <cell r="R679">
            <v>-3.7879999999999997E-3</v>
          </cell>
          <cell r="S679">
            <v>-4.8883170000000004E-2</v>
          </cell>
          <cell r="T679">
            <v>-4.573845E-2</v>
          </cell>
          <cell r="U679">
            <v>5.879462000000002E-2</v>
          </cell>
          <cell r="V679">
            <v>3.9615000000000067E-2</v>
          </cell>
          <cell r="W679">
            <v>0</v>
          </cell>
          <cell r="X679">
            <v>0</v>
          </cell>
          <cell r="Y679">
            <v>0</v>
          </cell>
          <cell r="Z679">
            <v>0</v>
          </cell>
          <cell r="AA679">
            <v>0</v>
          </cell>
          <cell r="AB679">
            <v>0</v>
          </cell>
          <cell r="AC679">
            <v>0</v>
          </cell>
          <cell r="AD679">
            <v>0</v>
          </cell>
          <cell r="AE679">
            <v>0</v>
          </cell>
          <cell r="AF679">
            <v>0</v>
          </cell>
          <cell r="AG679">
            <v>0</v>
          </cell>
          <cell r="AH679">
            <v>0</v>
          </cell>
          <cell r="AI679">
            <v>0</v>
          </cell>
          <cell r="AJ679">
            <v>0</v>
          </cell>
          <cell r="AK679">
            <v>0</v>
          </cell>
          <cell r="AL679">
            <v>0</v>
          </cell>
          <cell r="AM679">
            <v>0</v>
          </cell>
          <cell r="AN679">
            <v>0</v>
          </cell>
          <cell r="AO679">
            <v>0</v>
          </cell>
          <cell r="AP679">
            <v>0</v>
          </cell>
          <cell r="AQ679">
            <v>0</v>
          </cell>
          <cell r="AR679">
            <v>0</v>
          </cell>
          <cell r="AS679">
            <v>0</v>
          </cell>
          <cell r="AT679">
            <v>0</v>
          </cell>
          <cell r="AU679">
            <v>0</v>
          </cell>
          <cell r="AV679">
            <v>0</v>
          </cell>
          <cell r="AW679">
            <v>0</v>
          </cell>
          <cell r="AX679">
            <v>0</v>
          </cell>
          <cell r="AY679">
            <v>0</v>
          </cell>
          <cell r="AZ679">
            <v>0</v>
          </cell>
          <cell r="BA679">
            <v>0</v>
          </cell>
          <cell r="BB679">
            <v>0</v>
          </cell>
          <cell r="BC679">
            <v>0</v>
          </cell>
          <cell r="BD679">
            <v>0</v>
          </cell>
          <cell r="BE679">
            <v>0</v>
          </cell>
          <cell r="BF679">
            <v>0</v>
          </cell>
          <cell r="BG679">
            <v>0</v>
          </cell>
          <cell r="BH679">
            <v>6.9999999999999999E-6</v>
          </cell>
          <cell r="BI679">
            <v>7.9999999999999996E-6</v>
          </cell>
          <cell r="BJ679">
            <v>9.0000000000000002E-6</v>
          </cell>
          <cell r="BK679">
            <v>1.0000000000000001E-5</v>
          </cell>
          <cell r="BL679">
            <v>0</v>
          </cell>
          <cell r="BM679">
            <v>1.2E-5</v>
          </cell>
          <cell r="BN679">
            <v>0</v>
          </cell>
          <cell r="BO679">
            <v>0</v>
          </cell>
          <cell r="BP679">
            <v>0</v>
          </cell>
          <cell r="BQ679">
            <v>0</v>
          </cell>
          <cell r="BR679">
            <v>0</v>
          </cell>
          <cell r="BS679">
            <v>0</v>
          </cell>
          <cell r="BT679">
            <v>6.9999999999999999E-6</v>
          </cell>
          <cell r="BU679">
            <v>9.9999999999999974E-7</v>
          </cell>
          <cell r="BV679">
            <v>1.0000000000000006E-6</v>
          </cell>
          <cell r="BW679">
            <v>1.0000000000000006E-6</v>
          </cell>
          <cell r="BX679">
            <v>-1.0000000000000001E-5</v>
          </cell>
          <cell r="BY679">
            <v>1.2E-5</v>
          </cell>
          <cell r="BZ679">
            <v>0</v>
          </cell>
          <cell r="CA679">
            <v>0</v>
          </cell>
          <cell r="CB679">
            <v>0</v>
          </cell>
          <cell r="CC679">
            <v>0</v>
          </cell>
          <cell r="CD679">
            <v>0</v>
          </cell>
          <cell r="CE679">
            <v>6.0000000000000002E-6</v>
          </cell>
          <cell r="CF679">
            <v>6.9999999999999999E-6</v>
          </cell>
          <cell r="CG679">
            <v>7.9999999999999996E-6</v>
          </cell>
          <cell r="CH679">
            <v>9.0000000000000002E-6</v>
          </cell>
          <cell r="CI679">
            <v>1.0000000000000001E-5</v>
          </cell>
          <cell r="CJ679">
            <v>1.1E-5</v>
          </cell>
          <cell r="CK679">
            <v>1.2E-5</v>
          </cell>
          <cell r="CL679">
            <v>0</v>
          </cell>
          <cell r="CM679">
            <v>0</v>
          </cell>
          <cell r="CN679">
            <v>0</v>
          </cell>
          <cell r="CO679">
            <v>0</v>
          </cell>
          <cell r="CP679">
            <v>0</v>
          </cell>
          <cell r="CQ679">
            <v>6.0000000000000002E-6</v>
          </cell>
          <cell r="CR679">
            <v>9.9999999999999974E-7</v>
          </cell>
          <cell r="CS679">
            <v>9.9999999999999974E-7</v>
          </cell>
          <cell r="CT679">
            <v>1.0000000000000006E-6</v>
          </cell>
          <cell r="CU679">
            <v>1.0000000000000006E-6</v>
          </cell>
          <cell r="CV679">
            <v>9.999999999999989E-7</v>
          </cell>
          <cell r="CW679">
            <v>1.0000000000000006E-6</v>
          </cell>
          <cell r="CX679">
            <v>0</v>
          </cell>
          <cell r="CY679">
            <v>0</v>
          </cell>
          <cell r="CZ679">
            <v>0</v>
          </cell>
          <cell r="DA679">
            <v>0</v>
          </cell>
          <cell r="DB679">
            <v>0</v>
          </cell>
          <cell r="DC679">
            <v>0</v>
          </cell>
          <cell r="DD679">
            <v>0</v>
          </cell>
          <cell r="DE679">
            <v>0</v>
          </cell>
          <cell r="DF679">
            <v>0</v>
          </cell>
          <cell r="DG679">
            <v>0</v>
          </cell>
          <cell r="DH679">
            <v>0</v>
          </cell>
          <cell r="DI679">
            <v>0</v>
          </cell>
          <cell r="DJ679">
            <v>0</v>
          </cell>
          <cell r="DK679">
            <v>0</v>
          </cell>
          <cell r="DL679">
            <v>0</v>
          </cell>
          <cell r="DM679">
            <v>0</v>
          </cell>
          <cell r="DN679">
            <v>0</v>
          </cell>
          <cell r="DO679">
            <v>0</v>
          </cell>
          <cell r="DP679">
            <v>0</v>
          </cell>
          <cell r="DQ679">
            <v>0</v>
          </cell>
          <cell r="DR679">
            <v>0</v>
          </cell>
          <cell r="DS679">
            <v>0</v>
          </cell>
          <cell r="DT679">
            <v>0</v>
          </cell>
          <cell r="DU679">
            <v>0</v>
          </cell>
        </row>
        <row r="680">
          <cell r="A680" t="str">
            <v>CE-ES-BR-180</v>
          </cell>
          <cell r="B680" t="str">
            <v>CE</v>
          </cell>
          <cell r="C680" t="str">
            <v>ES-BR</v>
          </cell>
          <cell r="D680">
            <v>180</v>
          </cell>
          <cell r="E680" t="str">
            <v>MD %</v>
          </cell>
          <cell r="F680">
            <v>-4.2088421239764001E-2</v>
          </cell>
          <cell r="G680">
            <v>-0.52477005081199568</v>
          </cell>
          <cell r="H680">
            <v>-0.46118519475929259</v>
          </cell>
          <cell r="I680">
            <v>-4.862275419703424E-2</v>
          </cell>
          <cell r="J680" t="e">
            <v>#DIV/0!</v>
          </cell>
          <cell r="K680" t="e">
            <v>#DIV/0!</v>
          </cell>
          <cell r="L680" t="e">
            <v>#DIV/0!</v>
          </cell>
          <cell r="M680" t="e">
            <v>#DIV/0!</v>
          </cell>
          <cell r="N680" t="e">
            <v>#DIV/0!</v>
          </cell>
          <cell r="O680" t="e">
            <v>#DIV/0!</v>
          </cell>
          <cell r="P680" t="e">
            <v>#DIV/0!</v>
          </cell>
          <cell r="Q680" t="e">
            <v>#DIV/0!</v>
          </cell>
          <cell r="R680">
            <v>-4.2088421239764001E-2</v>
          </cell>
          <cell r="S680">
            <v>-4.7143572186324612</v>
          </cell>
          <cell r="T680">
            <v>-0.40471429379165458</v>
          </cell>
          <cell r="U680">
            <v>9.7769775443017043E-2</v>
          </cell>
          <cell r="V680">
            <v>-4.862275419703424E-2</v>
          </cell>
          <cell r="W680" t="e">
            <v>#DIV/0!</v>
          </cell>
          <cell r="X680" t="e">
            <v>#DIV/0!</v>
          </cell>
          <cell r="Y680" t="e">
            <v>#DIV/0!</v>
          </cell>
          <cell r="Z680" t="e">
            <v>#DIV/0!</v>
          </cell>
          <cell r="AA680" t="e">
            <v>#DIV/0!</v>
          </cell>
          <cell r="AB680" t="e">
            <v>#DIV/0!</v>
          </cell>
          <cell r="AC680" t="e">
            <v>#DIV/0!</v>
          </cell>
          <cell r="AD680" t="e">
            <v>#DIV/0!</v>
          </cell>
          <cell r="AE680" t="e">
            <v>#DIV/0!</v>
          </cell>
          <cell r="AF680" t="e">
            <v>#DIV/0!</v>
          </cell>
          <cell r="AG680" t="e">
            <v>#DIV/0!</v>
          </cell>
          <cell r="AH680" t="e">
            <v>#DIV/0!</v>
          </cell>
          <cell r="AI680" t="e">
            <v>#DIV/0!</v>
          </cell>
          <cell r="AJ680" t="e">
            <v>#DIV/0!</v>
          </cell>
          <cell r="AK680" t="e">
            <v>#DIV/0!</v>
          </cell>
          <cell r="AL680" t="e">
            <v>#DIV/0!</v>
          </cell>
          <cell r="AM680" t="e">
            <v>#DIV/0!</v>
          </cell>
          <cell r="AN680" t="e">
            <v>#DIV/0!</v>
          </cell>
          <cell r="AO680" t="e">
            <v>#DIV/0!</v>
          </cell>
          <cell r="AP680" t="e">
            <v>#DIV/0!</v>
          </cell>
          <cell r="AQ680" t="e">
            <v>#DIV/0!</v>
          </cell>
          <cell r="AR680" t="e">
            <v>#DIV/0!</v>
          </cell>
          <cell r="AS680" t="e">
            <v>#DIV/0!</v>
          </cell>
          <cell r="AT680" t="e">
            <v>#DIV/0!</v>
          </cell>
          <cell r="AU680" t="e">
            <v>#DIV/0!</v>
          </cell>
          <cell r="AV680" t="e">
            <v>#DIV/0!</v>
          </cell>
          <cell r="AW680" t="e">
            <v>#DIV/0!</v>
          </cell>
          <cell r="AX680" t="e">
            <v>#DIV/0!</v>
          </cell>
          <cell r="AY680" t="e">
            <v>#DIV/0!</v>
          </cell>
          <cell r="AZ680" t="e">
            <v>#DIV/0!</v>
          </cell>
          <cell r="BA680" t="e">
            <v>#DIV/0!</v>
          </cell>
          <cell r="BB680" t="e">
            <v>#DIV/0!</v>
          </cell>
          <cell r="BC680" t="e">
            <v>#DIV/0!</v>
          </cell>
          <cell r="BD680" t="e">
            <v>#DIV/0!</v>
          </cell>
          <cell r="BE680" t="e">
            <v>#DIV/0!</v>
          </cell>
          <cell r="BF680" t="e">
            <v>#DIV/0!</v>
          </cell>
          <cell r="BG680" t="e">
            <v>#DIV/0!</v>
          </cell>
          <cell r="BH680">
            <v>1</v>
          </cell>
          <cell r="BI680">
            <v>1</v>
          </cell>
          <cell r="BJ680">
            <v>1</v>
          </cell>
          <cell r="BK680">
            <v>1</v>
          </cell>
          <cell r="BL680" t="e">
            <v>#DIV/0!</v>
          </cell>
          <cell r="BM680">
            <v>1</v>
          </cell>
          <cell r="BN680" t="e">
            <v>#DIV/0!</v>
          </cell>
          <cell r="BO680" t="e">
            <v>#DIV/0!</v>
          </cell>
          <cell r="BP680" t="e">
            <v>#DIV/0!</v>
          </cell>
          <cell r="BQ680" t="e">
            <v>#DIV/0!</v>
          </cell>
          <cell r="BR680" t="e">
            <v>#DIV/0!</v>
          </cell>
          <cell r="BS680" t="e">
            <v>#DIV/0!</v>
          </cell>
          <cell r="BT680">
            <v>1</v>
          </cell>
          <cell r="BU680">
            <v>1</v>
          </cell>
          <cell r="BV680">
            <v>1</v>
          </cell>
          <cell r="BW680">
            <v>1</v>
          </cell>
          <cell r="BX680">
            <v>1</v>
          </cell>
          <cell r="BY680">
            <v>1</v>
          </cell>
          <cell r="BZ680" t="e">
            <v>#DIV/0!</v>
          </cell>
          <cell r="CA680" t="e">
            <v>#DIV/0!</v>
          </cell>
          <cell r="CB680" t="e">
            <v>#DIV/0!</v>
          </cell>
          <cell r="CC680" t="e">
            <v>#DIV/0!</v>
          </cell>
          <cell r="CD680" t="e">
            <v>#DIV/0!</v>
          </cell>
          <cell r="CE680">
            <v>1</v>
          </cell>
          <cell r="CF680">
            <v>1</v>
          </cell>
          <cell r="CG680">
            <v>1</v>
          </cell>
          <cell r="CH680">
            <v>1</v>
          </cell>
          <cell r="CI680">
            <v>1</v>
          </cell>
          <cell r="CJ680">
            <v>1</v>
          </cell>
          <cell r="CK680">
            <v>1</v>
          </cell>
          <cell r="CL680" t="e">
            <v>#DIV/0!</v>
          </cell>
          <cell r="CM680" t="e">
            <v>#DIV/0!</v>
          </cell>
          <cell r="CN680" t="e">
            <v>#DIV/0!</v>
          </cell>
          <cell r="CO680" t="e">
            <v>#DIV/0!</v>
          </cell>
          <cell r="CP680" t="e">
            <v>#DIV/0!</v>
          </cell>
          <cell r="CQ680">
            <v>1</v>
          </cell>
          <cell r="CR680">
            <v>1</v>
          </cell>
          <cell r="CS680">
            <v>1</v>
          </cell>
          <cell r="CT680">
            <v>1</v>
          </cell>
          <cell r="CU680">
            <v>1</v>
          </cell>
          <cell r="CV680">
            <v>1</v>
          </cell>
          <cell r="CW680">
            <v>1</v>
          </cell>
          <cell r="CX680" t="e">
            <v>#DIV/0!</v>
          </cell>
          <cell r="CY680" t="e">
            <v>#DIV/0!</v>
          </cell>
          <cell r="CZ680" t="e">
            <v>#DIV/0!</v>
          </cell>
          <cell r="DA680" t="e">
            <v>#DIV/0!</v>
          </cell>
          <cell r="DB680" t="e">
            <v>#DIV/0!</v>
          </cell>
          <cell r="DC680" t="e">
            <v>#DIV/0!</v>
          </cell>
          <cell r="DD680" t="e">
            <v>#DIV/0!</v>
          </cell>
          <cell r="DE680" t="e">
            <v>#DIV/0!</v>
          </cell>
          <cell r="DF680" t="e">
            <v>#DIV/0!</v>
          </cell>
          <cell r="DG680" t="e">
            <v>#DIV/0!</v>
          </cell>
          <cell r="DH680" t="e">
            <v>#DIV/0!</v>
          </cell>
          <cell r="DI680" t="e">
            <v>#DIV/0!</v>
          </cell>
          <cell r="DJ680" t="e">
            <v>#DIV/0!</v>
          </cell>
          <cell r="DK680" t="e">
            <v>#DIV/0!</v>
          </cell>
          <cell r="DL680" t="e">
            <v>#DIV/0!</v>
          </cell>
          <cell r="DM680" t="e">
            <v>#DIV/0!</v>
          </cell>
          <cell r="DN680" t="e">
            <v>#DIV/0!</v>
          </cell>
          <cell r="DO680" t="e">
            <v>#DIV/0!</v>
          </cell>
          <cell r="DP680" t="e">
            <v>#DIV/0!</v>
          </cell>
          <cell r="DQ680" t="e">
            <v>#DIV/0!</v>
          </cell>
          <cell r="DR680" t="e">
            <v>#DIV/0!</v>
          </cell>
          <cell r="DS680" t="e">
            <v>#DIV/0!</v>
          </cell>
          <cell r="DT680" t="e">
            <v>#DIV/0!</v>
          </cell>
          <cell r="DU680" t="e">
            <v>#DIV/0!</v>
          </cell>
        </row>
        <row r="681">
          <cell r="A681" t="str">
            <v>CE-ES-BR-190</v>
          </cell>
          <cell r="B681" t="str">
            <v>CE</v>
          </cell>
          <cell r="C681" t="str">
            <v>ES-BR</v>
          </cell>
          <cell r="D681">
            <v>190</v>
          </cell>
          <cell r="E681" t="str">
            <v>Costi Indiretti</v>
          </cell>
          <cell r="F681">
            <v>0</v>
          </cell>
          <cell r="G681">
            <v>0</v>
          </cell>
          <cell r="I681">
            <v>0</v>
          </cell>
          <cell r="R681">
            <v>0</v>
          </cell>
          <cell r="S681">
            <v>0</v>
          </cell>
          <cell r="T681">
            <v>0</v>
          </cell>
          <cell r="U681">
            <v>0</v>
          </cell>
          <cell r="V681">
            <v>0</v>
          </cell>
          <cell r="W681">
            <v>0</v>
          </cell>
          <cell r="X681">
            <v>0</v>
          </cell>
          <cell r="Y681">
            <v>0</v>
          </cell>
          <cell r="Z681">
            <v>0</v>
          </cell>
          <cell r="AA681">
            <v>0</v>
          </cell>
          <cell r="AB681">
            <v>0</v>
          </cell>
          <cell r="AC681">
            <v>0</v>
          </cell>
          <cell r="AD681">
            <v>0</v>
          </cell>
          <cell r="AE681">
            <v>0</v>
          </cell>
          <cell r="AF681">
            <v>0</v>
          </cell>
          <cell r="AG681">
            <v>0</v>
          </cell>
          <cell r="AH681">
            <v>0</v>
          </cell>
          <cell r="AI681">
            <v>0</v>
          </cell>
          <cell r="AJ681">
            <v>0</v>
          </cell>
          <cell r="AK681">
            <v>0</v>
          </cell>
          <cell r="AL681">
            <v>0</v>
          </cell>
          <cell r="AM681">
            <v>0</v>
          </cell>
          <cell r="AN681">
            <v>0</v>
          </cell>
          <cell r="AO681">
            <v>0</v>
          </cell>
          <cell r="AP681">
            <v>0</v>
          </cell>
          <cell r="AQ681">
            <v>0</v>
          </cell>
          <cell r="AR681">
            <v>0</v>
          </cell>
          <cell r="AS681">
            <v>0</v>
          </cell>
          <cell r="AT681">
            <v>0</v>
          </cell>
          <cell r="AU681">
            <v>0</v>
          </cell>
          <cell r="AV681">
            <v>0</v>
          </cell>
          <cell r="AW681">
            <v>0</v>
          </cell>
          <cell r="AX681">
            <v>0</v>
          </cell>
          <cell r="AY681">
            <v>0</v>
          </cell>
          <cell r="AZ681">
            <v>0</v>
          </cell>
          <cell r="BA681">
            <v>0</v>
          </cell>
          <cell r="BB681">
            <v>0</v>
          </cell>
          <cell r="BC681">
            <v>0</v>
          </cell>
          <cell r="BD681">
            <v>0</v>
          </cell>
          <cell r="BE681">
            <v>0</v>
          </cell>
          <cell r="BF681">
            <v>0</v>
          </cell>
          <cell r="BG681">
            <v>0</v>
          </cell>
          <cell r="BH681">
            <v>0</v>
          </cell>
          <cell r="BI681">
            <v>0</v>
          </cell>
          <cell r="BJ681">
            <v>0</v>
          </cell>
          <cell r="BK681">
            <v>0</v>
          </cell>
          <cell r="BL681">
            <v>0</v>
          </cell>
          <cell r="BN681">
            <v>0</v>
          </cell>
          <cell r="BO681">
            <v>0</v>
          </cell>
          <cell r="BP681">
            <v>0</v>
          </cell>
          <cell r="BQ681">
            <v>0</v>
          </cell>
          <cell r="BR681">
            <v>0</v>
          </cell>
          <cell r="BS681">
            <v>0</v>
          </cell>
          <cell r="BT681">
            <v>0</v>
          </cell>
          <cell r="BU681">
            <v>0</v>
          </cell>
          <cell r="BV681">
            <v>0</v>
          </cell>
          <cell r="BW681">
            <v>0</v>
          </cell>
          <cell r="BX681">
            <v>0</v>
          </cell>
          <cell r="BY681">
            <v>0</v>
          </cell>
          <cell r="BZ681">
            <v>0</v>
          </cell>
          <cell r="CA681">
            <v>0</v>
          </cell>
          <cell r="CB681">
            <v>0</v>
          </cell>
          <cell r="CC681">
            <v>0</v>
          </cell>
          <cell r="CD681">
            <v>0</v>
          </cell>
          <cell r="CE681">
            <v>0</v>
          </cell>
          <cell r="CF681">
            <v>0</v>
          </cell>
          <cell r="CG681">
            <v>0</v>
          </cell>
          <cell r="CH681">
            <v>0</v>
          </cell>
          <cell r="CI681">
            <v>0</v>
          </cell>
          <cell r="CJ681">
            <v>0</v>
          </cell>
          <cell r="CK681">
            <v>0</v>
          </cell>
          <cell r="CL681">
            <v>0</v>
          </cell>
          <cell r="CM681">
            <v>0</v>
          </cell>
          <cell r="CN681">
            <v>0</v>
          </cell>
          <cell r="CO681">
            <v>0</v>
          </cell>
          <cell r="CP681">
            <v>0</v>
          </cell>
          <cell r="CQ681">
            <v>0</v>
          </cell>
          <cell r="CR681">
            <v>0</v>
          </cell>
          <cell r="CS681">
            <v>0</v>
          </cell>
          <cell r="CT681">
            <v>0</v>
          </cell>
          <cell r="CU681">
            <v>0</v>
          </cell>
          <cell r="CV681">
            <v>0</v>
          </cell>
          <cell r="CW681">
            <v>0</v>
          </cell>
          <cell r="DC681">
            <v>0</v>
          </cell>
          <cell r="DD681">
            <v>0</v>
          </cell>
          <cell r="DE681">
            <v>0</v>
          </cell>
          <cell r="DF681">
            <v>0</v>
          </cell>
          <cell r="DG681">
            <v>0</v>
          </cell>
          <cell r="DH681">
            <v>0</v>
          </cell>
          <cell r="DI681">
            <v>0</v>
          </cell>
          <cell r="DJ681">
            <v>0</v>
          </cell>
          <cell r="DK681">
            <v>0</v>
          </cell>
          <cell r="DL681">
            <v>0</v>
          </cell>
          <cell r="DM681">
            <v>0</v>
          </cell>
          <cell r="DN681">
            <v>0</v>
          </cell>
          <cell r="DO681">
            <v>0</v>
          </cell>
          <cell r="DP681">
            <v>0</v>
          </cell>
          <cell r="DQ681">
            <v>0</v>
          </cell>
          <cell r="DR681">
            <v>0</v>
          </cell>
          <cell r="DS681">
            <v>0</v>
          </cell>
          <cell r="DT681">
            <v>0</v>
          </cell>
          <cell r="DU681">
            <v>0</v>
          </cell>
        </row>
        <row r="682">
          <cell r="A682" t="str">
            <v>CE-ES-BR-200</v>
          </cell>
          <cell r="B682" t="str">
            <v>CE</v>
          </cell>
          <cell r="C682" t="str">
            <v>ES-BR</v>
          </cell>
          <cell r="D682">
            <v>200</v>
          </cell>
          <cell r="E682" t="str">
            <v>Risultato di Competenza</v>
          </cell>
          <cell r="F682">
            <v>-3.7879999999999997E-3</v>
          </cell>
          <cell r="G682">
            <v>-5.2671170000000003E-2</v>
          </cell>
          <cell r="H682">
            <v>-9.8409620000000003E-2</v>
          </cell>
          <cell r="I682">
            <v>-3.9615000000000067E-2</v>
          </cell>
          <cell r="J682">
            <v>0</v>
          </cell>
          <cell r="K682">
            <v>0</v>
          </cell>
          <cell r="L682">
            <v>0</v>
          </cell>
          <cell r="M682">
            <v>0</v>
          </cell>
          <cell r="N682">
            <v>0</v>
          </cell>
          <cell r="O682">
            <v>0</v>
          </cell>
          <cell r="P682">
            <v>0</v>
          </cell>
          <cell r="R682">
            <v>-3.7879999999999997E-3</v>
          </cell>
          <cell r="S682">
            <v>-4.8883170000000004E-2</v>
          </cell>
          <cell r="T682">
            <v>-4.573845E-2</v>
          </cell>
          <cell r="U682">
            <v>5.879462000000002E-2</v>
          </cell>
          <cell r="V682">
            <v>3.9615000000000067E-2</v>
          </cell>
          <cell r="W682">
            <v>0</v>
          </cell>
          <cell r="X682">
            <v>0</v>
          </cell>
          <cell r="Y682">
            <v>0</v>
          </cell>
          <cell r="Z682">
            <v>0</v>
          </cell>
          <cell r="AA682">
            <v>0</v>
          </cell>
          <cell r="AB682">
            <v>0</v>
          </cell>
          <cell r="AC682">
            <v>0</v>
          </cell>
          <cell r="AD682">
            <v>0</v>
          </cell>
          <cell r="AE682">
            <v>0</v>
          </cell>
          <cell r="AF682">
            <v>0</v>
          </cell>
          <cell r="AG682">
            <v>0</v>
          </cell>
          <cell r="AH682">
            <v>0</v>
          </cell>
          <cell r="AI682">
            <v>0</v>
          </cell>
          <cell r="AJ682">
            <v>0</v>
          </cell>
          <cell r="AK682">
            <v>0</v>
          </cell>
          <cell r="AL682">
            <v>0</v>
          </cell>
          <cell r="AM682">
            <v>0</v>
          </cell>
          <cell r="AN682">
            <v>0</v>
          </cell>
          <cell r="AO682">
            <v>0</v>
          </cell>
          <cell r="AP682">
            <v>0</v>
          </cell>
          <cell r="AQ682">
            <v>0</v>
          </cell>
          <cell r="AR682">
            <v>0</v>
          </cell>
          <cell r="AS682">
            <v>0</v>
          </cell>
          <cell r="AT682">
            <v>0</v>
          </cell>
          <cell r="AU682">
            <v>0</v>
          </cell>
          <cell r="AV682">
            <v>0</v>
          </cell>
          <cell r="AW682">
            <v>0</v>
          </cell>
          <cell r="AX682">
            <v>0</v>
          </cell>
          <cell r="AY682">
            <v>0</v>
          </cell>
          <cell r="AZ682">
            <v>0</v>
          </cell>
          <cell r="BA682">
            <v>0</v>
          </cell>
          <cell r="BB682">
            <v>0</v>
          </cell>
          <cell r="BC682">
            <v>0</v>
          </cell>
          <cell r="BD682">
            <v>0</v>
          </cell>
          <cell r="BE682">
            <v>0</v>
          </cell>
          <cell r="BF682">
            <v>0</v>
          </cell>
          <cell r="BG682">
            <v>0</v>
          </cell>
          <cell r="BH682">
            <v>6.9999999999999999E-6</v>
          </cell>
          <cell r="BI682">
            <v>7.9999999999999996E-6</v>
          </cell>
          <cell r="BJ682">
            <v>9.0000000000000002E-6</v>
          </cell>
          <cell r="BK682">
            <v>1.0000000000000001E-5</v>
          </cell>
          <cell r="BL682">
            <v>0</v>
          </cell>
          <cell r="BN682">
            <v>0</v>
          </cell>
          <cell r="BO682">
            <v>0</v>
          </cell>
          <cell r="BP682">
            <v>0</v>
          </cell>
          <cell r="BQ682">
            <v>0</v>
          </cell>
          <cell r="BR682">
            <v>0</v>
          </cell>
          <cell r="BS682">
            <v>0</v>
          </cell>
          <cell r="BT682">
            <v>6.9999999999999999E-6</v>
          </cell>
          <cell r="BU682">
            <v>9.9999999999999974E-7</v>
          </cell>
          <cell r="BV682">
            <v>1.0000000000000006E-6</v>
          </cell>
          <cell r="BW682">
            <v>1.0000000000000006E-6</v>
          </cell>
          <cell r="BX682">
            <v>-1.0000000000000001E-5</v>
          </cell>
          <cell r="BY682">
            <v>1.2E-5</v>
          </cell>
          <cell r="BZ682">
            <v>0</v>
          </cell>
          <cell r="CA682">
            <v>0</v>
          </cell>
          <cell r="CB682">
            <v>0</v>
          </cell>
          <cell r="CC682">
            <v>0</v>
          </cell>
          <cell r="CD682">
            <v>0</v>
          </cell>
          <cell r="CE682">
            <v>6.0000000000000002E-6</v>
          </cell>
          <cell r="CF682">
            <v>6.9999999999999999E-6</v>
          </cell>
          <cell r="CG682">
            <v>7.9999999999999996E-6</v>
          </cell>
          <cell r="CH682">
            <v>9.0000000000000002E-6</v>
          </cell>
          <cell r="CI682">
            <v>1.0000000000000001E-5</v>
          </cell>
          <cell r="CJ682">
            <v>1.1E-5</v>
          </cell>
          <cell r="CK682">
            <v>1.2E-5</v>
          </cell>
          <cell r="CL682">
            <v>0</v>
          </cell>
          <cell r="CM682">
            <v>0</v>
          </cell>
          <cell r="CN682">
            <v>0</v>
          </cell>
          <cell r="CO682">
            <v>0</v>
          </cell>
          <cell r="CP682">
            <v>0</v>
          </cell>
          <cell r="CQ682">
            <v>6.0000000000000002E-6</v>
          </cell>
          <cell r="CR682">
            <v>9.9999999999999974E-7</v>
          </cell>
          <cell r="CS682">
            <v>9.9999999999999974E-7</v>
          </cell>
          <cell r="CT682">
            <v>1.0000000000000006E-6</v>
          </cell>
          <cell r="CU682">
            <v>1.0000000000000006E-6</v>
          </cell>
          <cell r="CV682">
            <v>9.999999999999989E-7</v>
          </cell>
          <cell r="CW682">
            <v>1.0000000000000006E-6</v>
          </cell>
          <cell r="CX682">
            <v>0</v>
          </cell>
          <cell r="CY682">
            <v>0</v>
          </cell>
          <cell r="CZ682">
            <v>0</v>
          </cell>
          <cell r="DA682">
            <v>0</v>
          </cell>
          <cell r="DB682">
            <v>0</v>
          </cell>
          <cell r="DC682">
            <v>0</v>
          </cell>
          <cell r="DD682">
            <v>0</v>
          </cell>
          <cell r="DE682">
            <v>0</v>
          </cell>
          <cell r="DF682">
            <v>0</v>
          </cell>
          <cell r="DG682">
            <v>0</v>
          </cell>
          <cell r="DH682">
            <v>0</v>
          </cell>
          <cell r="DI682">
            <v>0</v>
          </cell>
          <cell r="DJ682">
            <v>0</v>
          </cell>
          <cell r="DK682">
            <v>0</v>
          </cell>
          <cell r="DL682">
            <v>0</v>
          </cell>
          <cell r="DM682">
            <v>0</v>
          </cell>
          <cell r="DN682">
            <v>0</v>
          </cell>
          <cell r="DO682">
            <v>0</v>
          </cell>
          <cell r="DP682">
            <v>0</v>
          </cell>
          <cell r="DQ682">
            <v>0</v>
          </cell>
          <cell r="DR682">
            <v>0</v>
          </cell>
          <cell r="DS682">
            <v>0</v>
          </cell>
          <cell r="DT682">
            <v>0</v>
          </cell>
          <cell r="DU682">
            <v>0</v>
          </cell>
        </row>
        <row r="683">
          <cell r="A683" t="str">
            <v>CE-ES-BR-210</v>
          </cell>
          <cell r="B683" t="str">
            <v>CE</v>
          </cell>
          <cell r="C683" t="str">
            <v>ES-BR</v>
          </cell>
          <cell r="D683">
            <v>210</v>
          </cell>
          <cell r="E683" t="str">
            <v>RC %</v>
          </cell>
          <cell r="F683">
            <v>-4.2088421239764001E-2</v>
          </cell>
          <cell r="G683">
            <v>-0.52477005081199568</v>
          </cell>
          <cell r="H683">
            <v>-0.46118519475929259</v>
          </cell>
          <cell r="I683">
            <v>-4.862275419703424E-2</v>
          </cell>
          <cell r="J683" t="e">
            <v>#DIV/0!</v>
          </cell>
          <cell r="K683" t="e">
            <v>#DIV/0!</v>
          </cell>
          <cell r="L683" t="e">
            <v>#DIV/0!</v>
          </cell>
          <cell r="M683" t="e">
            <v>#DIV/0!</v>
          </cell>
          <cell r="N683" t="e">
            <v>#DIV/0!</v>
          </cell>
          <cell r="O683" t="e">
            <v>#DIV/0!</v>
          </cell>
          <cell r="P683" t="e">
            <v>#DIV/0!</v>
          </cell>
          <cell r="R683">
            <v>-4.2088421239764001E-2</v>
          </cell>
          <cell r="S683">
            <v>-4.7143572186324612</v>
          </cell>
          <cell r="T683">
            <v>-0.40471429379165458</v>
          </cell>
          <cell r="U683">
            <v>9.7769775443017043E-2</v>
          </cell>
          <cell r="V683">
            <v>-4.862275419703424E-2</v>
          </cell>
          <cell r="W683" t="e">
            <v>#DIV/0!</v>
          </cell>
          <cell r="X683" t="e">
            <v>#DIV/0!</v>
          </cell>
          <cell r="Y683" t="e">
            <v>#DIV/0!</v>
          </cell>
          <cell r="Z683" t="e">
            <v>#DIV/0!</v>
          </cell>
          <cell r="AA683" t="e">
            <v>#DIV/0!</v>
          </cell>
          <cell r="AB683" t="e">
            <v>#DIV/0!</v>
          </cell>
          <cell r="AC683" t="e">
            <v>#DIV/0!</v>
          </cell>
          <cell r="AD683" t="e">
            <v>#DIV/0!</v>
          </cell>
          <cell r="AE683" t="e">
            <v>#DIV/0!</v>
          </cell>
          <cell r="AF683" t="e">
            <v>#DIV/0!</v>
          </cell>
          <cell r="AG683" t="e">
            <v>#DIV/0!</v>
          </cell>
          <cell r="AH683" t="e">
            <v>#DIV/0!</v>
          </cell>
          <cell r="AI683" t="e">
            <v>#DIV/0!</v>
          </cell>
          <cell r="AJ683" t="e">
            <v>#DIV/0!</v>
          </cell>
          <cell r="AK683" t="e">
            <v>#DIV/0!</v>
          </cell>
          <cell r="AL683" t="e">
            <v>#DIV/0!</v>
          </cell>
          <cell r="AM683" t="e">
            <v>#DIV/0!</v>
          </cell>
          <cell r="AN683" t="e">
            <v>#DIV/0!</v>
          </cell>
          <cell r="AO683" t="e">
            <v>#DIV/0!</v>
          </cell>
          <cell r="AP683" t="e">
            <v>#DIV/0!</v>
          </cell>
          <cell r="AQ683" t="e">
            <v>#DIV/0!</v>
          </cell>
          <cell r="AR683" t="e">
            <v>#DIV/0!</v>
          </cell>
          <cell r="AS683" t="e">
            <v>#DIV/0!</v>
          </cell>
          <cell r="AT683" t="e">
            <v>#DIV/0!</v>
          </cell>
          <cell r="AU683" t="e">
            <v>#DIV/0!</v>
          </cell>
          <cell r="AV683" t="e">
            <v>#DIV/0!</v>
          </cell>
          <cell r="AW683" t="e">
            <v>#DIV/0!</v>
          </cell>
          <cell r="AX683" t="e">
            <v>#DIV/0!</v>
          </cell>
          <cell r="AY683" t="e">
            <v>#DIV/0!</v>
          </cell>
          <cell r="AZ683" t="e">
            <v>#DIV/0!</v>
          </cell>
          <cell r="BA683" t="e">
            <v>#DIV/0!</v>
          </cell>
          <cell r="BB683" t="e">
            <v>#DIV/0!</v>
          </cell>
          <cell r="BC683" t="e">
            <v>#DIV/0!</v>
          </cell>
          <cell r="BD683" t="e">
            <v>#DIV/0!</v>
          </cell>
          <cell r="BE683" t="e">
            <v>#DIV/0!</v>
          </cell>
          <cell r="BF683" t="e">
            <v>#DIV/0!</v>
          </cell>
          <cell r="BG683" t="e">
            <v>#DIV/0!</v>
          </cell>
          <cell r="BH683">
            <v>1</v>
          </cell>
          <cell r="BI683">
            <v>1</v>
          </cell>
          <cell r="BJ683">
            <v>1</v>
          </cell>
          <cell r="BK683">
            <v>1</v>
          </cell>
          <cell r="BL683" t="e">
            <v>#DIV/0!</v>
          </cell>
          <cell r="BN683" t="e">
            <v>#DIV/0!</v>
          </cell>
          <cell r="BO683" t="e">
            <v>#DIV/0!</v>
          </cell>
          <cell r="BP683" t="e">
            <v>#DIV/0!</v>
          </cell>
          <cell r="BQ683" t="e">
            <v>#DIV/0!</v>
          </cell>
          <cell r="BR683" t="e">
            <v>#DIV/0!</v>
          </cell>
          <cell r="BS683" t="e">
            <v>#DIV/0!</v>
          </cell>
          <cell r="BT683">
            <v>1</v>
          </cell>
          <cell r="BU683">
            <v>1</v>
          </cell>
          <cell r="BV683">
            <v>1</v>
          </cell>
          <cell r="BW683">
            <v>1</v>
          </cell>
          <cell r="BX683">
            <v>1</v>
          </cell>
          <cell r="BY683">
            <v>1</v>
          </cell>
          <cell r="BZ683" t="e">
            <v>#DIV/0!</v>
          </cell>
          <cell r="CA683" t="e">
            <v>#DIV/0!</v>
          </cell>
          <cell r="CB683" t="e">
            <v>#DIV/0!</v>
          </cell>
          <cell r="CC683" t="e">
            <v>#DIV/0!</v>
          </cell>
          <cell r="CD683" t="e">
            <v>#DIV/0!</v>
          </cell>
          <cell r="CE683">
            <v>1</v>
          </cell>
          <cell r="CF683">
            <v>1</v>
          </cell>
          <cell r="CG683">
            <v>1</v>
          </cell>
          <cell r="CH683">
            <v>1</v>
          </cell>
          <cell r="CI683">
            <v>1</v>
          </cell>
          <cell r="CJ683">
            <v>1</v>
          </cell>
          <cell r="CK683">
            <v>1</v>
          </cell>
          <cell r="CL683" t="e">
            <v>#DIV/0!</v>
          </cell>
          <cell r="CM683" t="e">
            <v>#DIV/0!</v>
          </cell>
          <cell r="CN683" t="e">
            <v>#DIV/0!</v>
          </cell>
          <cell r="CO683" t="e">
            <v>#DIV/0!</v>
          </cell>
          <cell r="CP683" t="e">
            <v>#DIV/0!</v>
          </cell>
          <cell r="CQ683">
            <v>1</v>
          </cell>
          <cell r="CR683">
            <v>1</v>
          </cell>
          <cell r="CS683">
            <v>1</v>
          </cell>
          <cell r="CT683">
            <v>1</v>
          </cell>
          <cell r="CU683">
            <v>1</v>
          </cell>
          <cell r="CV683">
            <v>1</v>
          </cell>
          <cell r="CW683">
            <v>1</v>
          </cell>
          <cell r="CX683" t="e">
            <v>#DIV/0!</v>
          </cell>
          <cell r="CY683" t="e">
            <v>#DIV/0!</v>
          </cell>
          <cell r="CZ683" t="e">
            <v>#DIV/0!</v>
          </cell>
          <cell r="DA683" t="e">
            <v>#DIV/0!</v>
          </cell>
          <cell r="DB683" t="e">
            <v>#DIV/0!</v>
          </cell>
          <cell r="DC683" t="e">
            <v>#DIV/0!</v>
          </cell>
          <cell r="DD683" t="e">
            <v>#DIV/0!</v>
          </cell>
          <cell r="DE683" t="e">
            <v>#DIV/0!</v>
          </cell>
          <cell r="DF683" t="e">
            <v>#DIV/0!</v>
          </cell>
          <cell r="DG683" t="e">
            <v>#DIV/0!</v>
          </cell>
          <cell r="DH683" t="e">
            <v>#DIV/0!</v>
          </cell>
          <cell r="DI683" t="e">
            <v>#DIV/0!</v>
          </cell>
          <cell r="DJ683" t="e">
            <v>#DIV/0!</v>
          </cell>
          <cell r="DK683" t="e">
            <v>#DIV/0!</v>
          </cell>
          <cell r="DL683" t="e">
            <v>#DIV/0!</v>
          </cell>
          <cell r="DM683" t="e">
            <v>#DIV/0!</v>
          </cell>
          <cell r="DN683" t="e">
            <v>#DIV/0!</v>
          </cell>
          <cell r="DO683" t="e">
            <v>#DIV/0!</v>
          </cell>
          <cell r="DP683" t="e">
            <v>#DIV/0!</v>
          </cell>
          <cell r="DQ683" t="e">
            <v>#DIV/0!</v>
          </cell>
          <cell r="DR683" t="e">
            <v>#DIV/0!</v>
          </cell>
          <cell r="DS683" t="e">
            <v>#DIV/0!</v>
          </cell>
          <cell r="DT683" t="e">
            <v>#DIV/0!</v>
          </cell>
          <cell r="DU683" t="e">
            <v>#DIV/0!</v>
          </cell>
        </row>
        <row r="684">
          <cell r="A684" t="str">
            <v>CE-ES-BR-211</v>
          </cell>
          <cell r="B684" t="str">
            <v>CE</v>
          </cell>
          <cell r="C684" t="str">
            <v>ES-BR</v>
          </cell>
          <cell r="D684">
            <v>211</v>
          </cell>
          <cell r="E684" t="str">
            <v>Costi di divisione</v>
          </cell>
          <cell r="F684">
            <v>-8.0282999999999993E-2</v>
          </cell>
          <cell r="G684">
            <v>-0.14793700000000001</v>
          </cell>
          <cell r="H684">
            <v>-0.22856800000000002</v>
          </cell>
          <cell r="I684">
            <v>-0.316778</v>
          </cell>
          <cell r="R684">
            <v>-8.0282999999999993E-2</v>
          </cell>
          <cell r="S684">
            <v>-6.765400000000002E-2</v>
          </cell>
          <cell r="T684">
            <v>-8.0631000000000008E-2</v>
          </cell>
          <cell r="U684">
            <v>-8.8209999999999983E-2</v>
          </cell>
          <cell r="V684">
            <v>0.316778</v>
          </cell>
          <cell r="W684">
            <v>0</v>
          </cell>
          <cell r="X684">
            <v>0</v>
          </cell>
          <cell r="Y684">
            <v>0</v>
          </cell>
          <cell r="Z684">
            <v>0</v>
          </cell>
          <cell r="AA684">
            <v>0</v>
          </cell>
          <cell r="AB684">
            <v>0</v>
          </cell>
          <cell r="AC684">
            <v>0</v>
          </cell>
          <cell r="AD684">
            <v>-8.6300000000000002E-2</v>
          </cell>
          <cell r="AE684">
            <v>-0.1779</v>
          </cell>
          <cell r="AF684">
            <v>-0.2681</v>
          </cell>
          <cell r="AG684">
            <v>-0.35660000000000003</v>
          </cell>
          <cell r="AH684">
            <v>-0.44800000000000001</v>
          </cell>
          <cell r="AI684">
            <v>-0.53639999999999999</v>
          </cell>
          <cell r="AJ684">
            <v>-0.62590000000000001</v>
          </cell>
          <cell r="AK684">
            <v>-0.68410000000000004</v>
          </cell>
          <cell r="AL684">
            <v>-0.77579999999999993</v>
          </cell>
          <cell r="AM684">
            <v>-0.86760000000000004</v>
          </cell>
          <cell r="AN684">
            <v>-0.95629999999999993</v>
          </cell>
          <cell r="AO684">
            <v>-1.0324</v>
          </cell>
          <cell r="AP684">
            <v>-8.6300000000000002E-2</v>
          </cell>
          <cell r="AQ684">
            <v>-9.1600000000000001E-2</v>
          </cell>
          <cell r="AR684">
            <v>-9.0200000000000002E-2</v>
          </cell>
          <cell r="AS684">
            <v>-8.8500000000000023E-2</v>
          </cell>
          <cell r="AT684">
            <v>-9.1399999999999981E-2</v>
          </cell>
          <cell r="AU684">
            <v>-8.8399999999999979E-2</v>
          </cell>
          <cell r="AV684">
            <v>-8.9500000000000024E-2</v>
          </cell>
          <cell r="AW684">
            <v>-5.8200000000000029E-2</v>
          </cell>
          <cell r="AX684">
            <v>-9.1699999999999893E-2</v>
          </cell>
          <cell r="AY684">
            <v>-9.1800000000000104E-2</v>
          </cell>
          <cell r="AZ684">
            <v>-8.869999999999989E-2</v>
          </cell>
          <cell r="BA684">
            <v>-7.6100000000000056E-2</v>
          </cell>
          <cell r="BB684">
            <v>-3.1371999999999997E-2</v>
          </cell>
          <cell r="BC684">
            <v>-5.3265E-2</v>
          </cell>
          <cell r="BD684">
            <v>-7.5365000000000001E-2</v>
          </cell>
          <cell r="BE684">
            <v>-9.8000000000000004E-2</v>
          </cell>
          <cell r="BF684">
            <v>-0.135051</v>
          </cell>
          <cell r="BG684">
            <v>-0.152391</v>
          </cell>
          <cell r="BH684">
            <v>-0.18709000000000001</v>
          </cell>
          <cell r="BI684">
            <v>-0.21121899999999999</v>
          </cell>
          <cell r="BJ684">
            <v>-0.24821399999999999</v>
          </cell>
          <cell r="BK684">
            <v>-0.30570000000000003</v>
          </cell>
          <cell r="BL684">
            <v>-0.37670500000000001</v>
          </cell>
          <cell r="BM684">
            <v>-0.40575800000000001</v>
          </cell>
          <cell r="BN684">
            <v>-3.1371999999999997E-2</v>
          </cell>
          <cell r="BO684">
            <v>-2.1893000000000003E-2</v>
          </cell>
          <cell r="BP684">
            <v>-2.2100000000000002E-2</v>
          </cell>
          <cell r="BQ684">
            <v>-2.2635000000000002E-2</v>
          </cell>
          <cell r="BR684">
            <v>-3.7051000000000001E-2</v>
          </cell>
          <cell r="BS684">
            <v>-1.7339999999999994E-2</v>
          </cell>
          <cell r="BT684">
            <v>-3.4699000000000008E-2</v>
          </cell>
          <cell r="BU684">
            <v>-2.4128999999999984E-2</v>
          </cell>
          <cell r="BV684">
            <v>-3.6995E-2</v>
          </cell>
          <cell r="BW684">
            <v>-5.7486000000000037E-2</v>
          </cell>
          <cell r="BX684">
            <v>-7.1004999999999985E-2</v>
          </cell>
          <cell r="BY684">
            <v>-2.9052999999999995E-2</v>
          </cell>
          <cell r="CC684">
            <v>-0.1084</v>
          </cell>
          <cell r="CD684">
            <v>-0.14199999999999999</v>
          </cell>
          <cell r="CE684">
            <v>-0.17523</v>
          </cell>
          <cell r="CF684">
            <v>-0.207672</v>
          </cell>
          <cell r="CG684">
            <v>-0.23311200000000001</v>
          </cell>
          <cell r="CH684">
            <v>-0.26583699999999999</v>
          </cell>
          <cell r="CI684">
            <v>-0.29994700000000002</v>
          </cell>
          <cell r="CJ684">
            <v>-0.333173</v>
          </cell>
          <cell r="CK684">
            <v>-0.36368699999999998</v>
          </cell>
          <cell r="CL684">
            <v>0</v>
          </cell>
          <cell r="CM684">
            <v>0</v>
          </cell>
          <cell r="CN684">
            <v>0</v>
          </cell>
          <cell r="CO684">
            <v>-0.1084</v>
          </cell>
          <cell r="CP684">
            <v>-3.3599999999999991E-2</v>
          </cell>
          <cell r="CQ684">
            <v>-3.323000000000001E-2</v>
          </cell>
          <cell r="CR684">
            <v>-3.2441999999999999E-2</v>
          </cell>
          <cell r="CS684">
            <v>-2.5440000000000018E-2</v>
          </cell>
          <cell r="CT684">
            <v>-3.2724999999999976E-2</v>
          </cell>
          <cell r="CU684">
            <v>-3.4110000000000029E-2</v>
          </cell>
          <cell r="CV684">
            <v>-3.3225999999999978E-2</v>
          </cell>
          <cell r="CW684">
            <v>-3.0513999999999986E-2</v>
          </cell>
          <cell r="DC684">
            <v>0</v>
          </cell>
          <cell r="DD684">
            <v>0</v>
          </cell>
          <cell r="DE684">
            <v>0</v>
          </cell>
          <cell r="DF684">
            <v>0</v>
          </cell>
          <cell r="DG684">
            <v>0</v>
          </cell>
          <cell r="DH684">
            <v>0</v>
          </cell>
          <cell r="DI684">
            <v>0</v>
          </cell>
          <cell r="DJ684">
            <v>0</v>
          </cell>
          <cell r="DK684">
            <v>0</v>
          </cell>
          <cell r="DL684">
            <v>0</v>
          </cell>
          <cell r="DM684">
            <v>0</v>
          </cell>
          <cell r="DN684">
            <v>0</v>
          </cell>
          <cell r="DO684">
            <v>0</v>
          </cell>
          <cell r="DP684">
            <v>0</v>
          </cell>
          <cell r="DQ684">
            <v>0</v>
          </cell>
          <cell r="DR684">
            <v>0</v>
          </cell>
          <cell r="DS684">
            <v>0</v>
          </cell>
          <cell r="DT684">
            <v>0</v>
          </cell>
          <cell r="DU684">
            <v>0</v>
          </cell>
        </row>
        <row r="685">
          <cell r="A685" t="str">
            <v>CE-ES-BR-212</v>
          </cell>
          <cell r="B685" t="str">
            <v>CE</v>
          </cell>
          <cell r="C685" t="str">
            <v>ES-BR</v>
          </cell>
          <cell r="D685">
            <v>212</v>
          </cell>
          <cell r="E685" t="str">
            <v>Risultato di divisione</v>
          </cell>
          <cell r="F685">
            <v>-8.4070999999999993E-2</v>
          </cell>
          <cell r="G685">
            <v>-0.20060817000000003</v>
          </cell>
          <cell r="H685">
            <v>-0.32697762000000002</v>
          </cell>
          <cell r="I685">
            <v>-0.35639300000000007</v>
          </cell>
          <cell r="J685">
            <v>0</v>
          </cell>
          <cell r="K685">
            <v>0</v>
          </cell>
          <cell r="L685">
            <v>0</v>
          </cell>
          <cell r="M685">
            <v>0</v>
          </cell>
          <cell r="N685">
            <v>0</v>
          </cell>
          <cell r="O685">
            <v>0</v>
          </cell>
          <cell r="P685">
            <v>0</v>
          </cell>
          <cell r="Q685">
            <v>0</v>
          </cell>
          <cell r="R685">
            <v>-8.4070999999999993E-2</v>
          </cell>
          <cell r="S685">
            <v>-0.11653717000000002</v>
          </cell>
          <cell r="T685">
            <v>-0.12636944999999999</v>
          </cell>
          <cell r="U685">
            <v>-2.9415379999999963E-2</v>
          </cell>
          <cell r="V685">
            <v>0.35639300000000007</v>
          </cell>
          <cell r="W685">
            <v>0</v>
          </cell>
          <cell r="X685">
            <v>0</v>
          </cell>
          <cell r="Y685">
            <v>0</v>
          </cell>
          <cell r="Z685">
            <v>0</v>
          </cell>
          <cell r="AA685">
            <v>0</v>
          </cell>
          <cell r="AB685">
            <v>0</v>
          </cell>
          <cell r="AC685">
            <v>0</v>
          </cell>
          <cell r="AD685">
            <v>-8.6300000000000002E-2</v>
          </cell>
          <cell r="AE685">
            <v>-0.1779</v>
          </cell>
          <cell r="AF685">
            <v>-0.2681</v>
          </cell>
          <cell r="AG685">
            <v>-0.35660000000000003</v>
          </cell>
          <cell r="AH685">
            <v>-0.44800000000000001</v>
          </cell>
          <cell r="AI685">
            <v>-0.53639999999999999</v>
          </cell>
          <cell r="AJ685">
            <v>-0.62590000000000001</v>
          </cell>
          <cell r="AK685">
            <v>-0.68410000000000004</v>
          </cell>
          <cell r="AL685">
            <v>-0.77579999999999993</v>
          </cell>
          <cell r="AM685">
            <v>-0.86760000000000004</v>
          </cell>
          <cell r="AN685">
            <v>-0.95629999999999993</v>
          </cell>
          <cell r="AO685">
            <v>-1.0324</v>
          </cell>
          <cell r="AP685">
            <v>-8.6300000000000002E-2</v>
          </cell>
          <cell r="AQ685">
            <v>-9.1600000000000001E-2</v>
          </cell>
          <cell r="AR685">
            <v>-9.0200000000000002E-2</v>
          </cell>
          <cell r="AS685">
            <v>-8.8500000000000023E-2</v>
          </cell>
          <cell r="AT685">
            <v>-9.1399999999999981E-2</v>
          </cell>
          <cell r="AU685">
            <v>-8.8399999999999979E-2</v>
          </cell>
          <cell r="AV685">
            <v>-8.9500000000000024E-2</v>
          </cell>
          <cell r="AW685">
            <v>-5.8200000000000029E-2</v>
          </cell>
          <cell r="AX685">
            <v>-9.1699999999999893E-2</v>
          </cell>
          <cell r="AY685">
            <v>-9.1800000000000104E-2</v>
          </cell>
          <cell r="AZ685">
            <v>-8.869999999999989E-2</v>
          </cell>
          <cell r="BA685">
            <v>-7.6100000000000056E-2</v>
          </cell>
          <cell r="BB685">
            <v>-3.1371999999999997E-2</v>
          </cell>
          <cell r="BC685">
            <v>-5.3265E-2</v>
          </cell>
          <cell r="BD685">
            <v>-7.5365000000000001E-2</v>
          </cell>
          <cell r="BE685">
            <v>-9.8000000000000004E-2</v>
          </cell>
          <cell r="BF685">
            <v>-0.135051</v>
          </cell>
          <cell r="BG685">
            <v>-0.152391</v>
          </cell>
          <cell r="BH685">
            <v>-0.187083</v>
          </cell>
          <cell r="BI685">
            <v>-0.21121099999999998</v>
          </cell>
          <cell r="BJ685">
            <v>-0.24820499999999998</v>
          </cell>
          <cell r="BK685">
            <v>-0.30569000000000002</v>
          </cell>
          <cell r="BL685">
            <v>-0.37670500000000001</v>
          </cell>
          <cell r="BM685">
            <v>-0.40575800000000001</v>
          </cell>
          <cell r="BN685">
            <v>-3.1371999999999997E-2</v>
          </cell>
          <cell r="BO685">
            <v>-2.1893000000000003E-2</v>
          </cell>
          <cell r="BP685">
            <v>-2.2100000000000002E-2</v>
          </cell>
          <cell r="BQ685">
            <v>-2.2635000000000002E-2</v>
          </cell>
          <cell r="BR685">
            <v>-3.7051000000000001E-2</v>
          </cell>
          <cell r="BS685">
            <v>-1.7339999999999994E-2</v>
          </cell>
          <cell r="BT685">
            <v>-3.4692000000000008E-2</v>
          </cell>
          <cell r="BU685">
            <v>-2.4127999999999983E-2</v>
          </cell>
          <cell r="BV685">
            <v>-3.6993999999999999E-2</v>
          </cell>
          <cell r="BW685">
            <v>-5.7485000000000036E-2</v>
          </cell>
          <cell r="BX685">
            <v>-7.1014999999999981E-2</v>
          </cell>
          <cell r="BY685">
            <v>-2.9040999999999994E-2</v>
          </cell>
          <cell r="BZ685">
            <v>0</v>
          </cell>
          <cell r="CA685">
            <v>0</v>
          </cell>
          <cell r="CB685">
            <v>0</v>
          </cell>
          <cell r="CC685">
            <v>-0.1084</v>
          </cell>
          <cell r="CD685">
            <v>-0.14199999999999999</v>
          </cell>
          <cell r="CE685">
            <v>-0.17522399999999999</v>
          </cell>
          <cell r="CF685">
            <v>-0.20766499999999999</v>
          </cell>
          <cell r="CG685">
            <v>-0.23310400000000001</v>
          </cell>
          <cell r="CH685">
            <v>-0.26582800000000001</v>
          </cell>
          <cell r="CI685">
            <v>-0.29993700000000001</v>
          </cell>
          <cell r="CJ685">
            <v>-0.33316200000000001</v>
          </cell>
          <cell r="CK685">
            <v>-0.36367499999999997</v>
          </cell>
          <cell r="CL685">
            <v>0</v>
          </cell>
          <cell r="CM685">
            <v>0</v>
          </cell>
          <cell r="CN685">
            <v>0</v>
          </cell>
          <cell r="CO685">
            <v>-0.1084</v>
          </cell>
          <cell r="CP685">
            <v>-3.3599999999999991E-2</v>
          </cell>
          <cell r="CQ685">
            <v>-3.322400000000001E-2</v>
          </cell>
          <cell r="CR685">
            <v>-3.2440999999999998E-2</v>
          </cell>
          <cell r="CS685">
            <v>-2.5439000000000017E-2</v>
          </cell>
          <cell r="CT685">
            <v>-3.2723999999999975E-2</v>
          </cell>
          <cell r="CU685">
            <v>-3.4109000000000028E-2</v>
          </cell>
          <cell r="CV685">
            <v>-3.3224999999999977E-2</v>
          </cell>
          <cell r="CW685">
            <v>-3.0512999999999985E-2</v>
          </cell>
          <cell r="CX685">
            <v>0</v>
          </cell>
          <cell r="CY685">
            <v>0</v>
          </cell>
          <cell r="CZ685">
            <v>0</v>
          </cell>
          <cell r="DA685">
            <v>0</v>
          </cell>
          <cell r="DB685">
            <v>0</v>
          </cell>
          <cell r="DC685">
            <v>0</v>
          </cell>
          <cell r="DD685">
            <v>0</v>
          </cell>
          <cell r="DE685">
            <v>0</v>
          </cell>
          <cell r="DF685">
            <v>0</v>
          </cell>
          <cell r="DG685">
            <v>0</v>
          </cell>
          <cell r="DH685">
            <v>0</v>
          </cell>
          <cell r="DI685">
            <v>0</v>
          </cell>
          <cell r="DJ685">
            <v>0</v>
          </cell>
          <cell r="DK685">
            <v>0</v>
          </cell>
          <cell r="DL685">
            <v>0</v>
          </cell>
          <cell r="DM685">
            <v>0</v>
          </cell>
          <cell r="DN685">
            <v>0</v>
          </cell>
          <cell r="DO685">
            <v>0</v>
          </cell>
          <cell r="DP685">
            <v>0</v>
          </cell>
          <cell r="DQ685">
            <v>0</v>
          </cell>
          <cell r="DR685">
            <v>0</v>
          </cell>
          <cell r="DS685">
            <v>0</v>
          </cell>
          <cell r="DT685">
            <v>0</v>
          </cell>
          <cell r="DU685">
            <v>0</v>
          </cell>
          <cell r="DV685">
            <v>0</v>
          </cell>
          <cell r="DW685">
            <v>0</v>
          </cell>
          <cell r="DX685">
            <v>0</v>
          </cell>
          <cell r="DY685">
            <v>0</v>
          </cell>
        </row>
        <row r="686">
          <cell r="A686" t="str">
            <v>CE-ES-BR-213</v>
          </cell>
          <cell r="B686" t="str">
            <v>CE</v>
          </cell>
          <cell r="C686" t="str">
            <v>ES-BR</v>
          </cell>
          <cell r="D686">
            <v>213</v>
          </cell>
          <cell r="E686" t="str">
            <v>RD %</v>
          </cell>
          <cell r="F686">
            <v>-0.93411184320174212</v>
          </cell>
          <cell r="G686">
            <v>-1.9986865597290029</v>
          </cell>
          <cell r="H686">
            <v>-1.5323424413348001</v>
          </cell>
          <cell r="I686">
            <v>-0.43743049947099827</v>
          </cell>
          <cell r="J686" t="e">
            <v>#DIV/0!</v>
          </cell>
          <cell r="K686" t="e">
            <v>#DIV/0!</v>
          </cell>
          <cell r="L686" t="e">
            <v>#DIV/0!</v>
          </cell>
          <cell r="M686" t="e">
            <v>#DIV/0!</v>
          </cell>
          <cell r="N686" t="e">
            <v>#DIV/0!</v>
          </cell>
          <cell r="O686" t="e">
            <v>#DIV/0!</v>
          </cell>
          <cell r="P686" t="e">
            <v>#DIV/0!</v>
          </cell>
          <cell r="Q686" t="e">
            <v>#DIV/0!</v>
          </cell>
          <cell r="R686">
            <v>-0.93411184320174212</v>
          </cell>
          <cell r="S686">
            <v>-11.238997974732374</v>
          </cell>
          <cell r="T686">
            <v>-1.1181734998363477</v>
          </cell>
          <cell r="U686">
            <v>-4.8914936386543706E-2</v>
          </cell>
          <cell r="V686">
            <v>-0.43743049947099827</v>
          </cell>
          <cell r="W686" t="e">
            <v>#DIV/0!</v>
          </cell>
          <cell r="X686" t="e">
            <v>#DIV/0!</v>
          </cell>
          <cell r="Y686" t="e">
            <v>#DIV/0!</v>
          </cell>
          <cell r="Z686" t="e">
            <v>#DIV/0!</v>
          </cell>
          <cell r="AA686" t="e">
            <v>#DIV/0!</v>
          </cell>
          <cell r="AB686" t="e">
            <v>#DIV/0!</v>
          </cell>
          <cell r="AC686" t="e">
            <v>#DIV/0!</v>
          </cell>
          <cell r="AD686" t="e">
            <v>#DIV/0!</v>
          </cell>
          <cell r="AE686" t="e">
            <v>#DIV/0!</v>
          </cell>
          <cell r="AF686" t="e">
            <v>#DIV/0!</v>
          </cell>
          <cell r="AG686" t="e">
            <v>#DIV/0!</v>
          </cell>
          <cell r="AH686" t="e">
            <v>#DIV/0!</v>
          </cell>
          <cell r="AI686" t="e">
            <v>#DIV/0!</v>
          </cell>
          <cell r="AJ686" t="e">
            <v>#DIV/0!</v>
          </cell>
          <cell r="AK686" t="e">
            <v>#DIV/0!</v>
          </cell>
          <cell r="AL686" t="e">
            <v>#DIV/0!</v>
          </cell>
          <cell r="AM686" t="e">
            <v>#DIV/0!</v>
          </cell>
          <cell r="AN686" t="e">
            <v>#DIV/0!</v>
          </cell>
          <cell r="AO686" t="e">
            <v>#DIV/0!</v>
          </cell>
          <cell r="AP686" t="e">
            <v>#DIV/0!</v>
          </cell>
          <cell r="AQ686" t="e">
            <v>#DIV/0!</v>
          </cell>
          <cell r="AR686" t="e">
            <v>#DIV/0!</v>
          </cell>
          <cell r="AS686" t="e">
            <v>#DIV/0!</v>
          </cell>
          <cell r="AT686" t="e">
            <v>#DIV/0!</v>
          </cell>
          <cell r="AU686" t="e">
            <v>#DIV/0!</v>
          </cell>
          <cell r="AV686" t="e">
            <v>#DIV/0!</v>
          </cell>
          <cell r="AW686" t="e">
            <v>#DIV/0!</v>
          </cell>
          <cell r="AX686" t="e">
            <v>#DIV/0!</v>
          </cell>
          <cell r="AY686" t="e">
            <v>#DIV/0!</v>
          </cell>
          <cell r="AZ686" t="e">
            <v>#DIV/0!</v>
          </cell>
          <cell r="BA686" t="e">
            <v>#DIV/0!</v>
          </cell>
          <cell r="BB686" t="e">
            <v>#DIV/0!</v>
          </cell>
          <cell r="BC686" t="e">
            <v>#DIV/0!</v>
          </cell>
          <cell r="BD686" t="e">
            <v>#DIV/0!</v>
          </cell>
          <cell r="BE686" t="e">
            <v>#DIV/0!</v>
          </cell>
          <cell r="BF686" t="e">
            <v>#DIV/0!</v>
          </cell>
          <cell r="BG686" t="e">
            <v>#DIV/0!</v>
          </cell>
          <cell r="BH686">
            <v>-26726.142857142859</v>
          </cell>
          <cell r="BI686">
            <v>-26401.375</v>
          </cell>
          <cell r="BJ686">
            <v>-27578.333333333332</v>
          </cell>
          <cell r="BK686">
            <v>-30569</v>
          </cell>
          <cell r="BL686" t="e">
            <v>#DIV/0!</v>
          </cell>
          <cell r="BM686">
            <v>-33813.166666666664</v>
          </cell>
          <cell r="BN686" t="e">
            <v>#DIV/0!</v>
          </cell>
          <cell r="BO686" t="e">
            <v>#DIV/0!</v>
          </cell>
          <cell r="BP686" t="e">
            <v>#DIV/0!</v>
          </cell>
          <cell r="BQ686" t="e">
            <v>#DIV/0!</v>
          </cell>
          <cell r="BR686" t="e">
            <v>#DIV/0!</v>
          </cell>
          <cell r="BS686" t="e">
            <v>#DIV/0!</v>
          </cell>
          <cell r="BT686">
            <v>-4956.0000000000009</v>
          </cell>
          <cell r="BU686">
            <v>-24127.999999999989</v>
          </cell>
          <cell r="BV686">
            <v>-36993.999999999978</v>
          </cell>
          <cell r="BW686">
            <v>-57485</v>
          </cell>
          <cell r="BX686">
            <v>7101.4999999999973</v>
          </cell>
          <cell r="BY686">
            <v>-2420.0833333333326</v>
          </cell>
          <cell r="BZ686" t="e">
            <v>#DIV/0!</v>
          </cell>
          <cell r="CA686" t="e">
            <v>#DIV/0!</v>
          </cell>
          <cell r="CB686" t="e">
            <v>#DIV/0!</v>
          </cell>
          <cell r="CC686" t="e">
            <v>#DIV/0!</v>
          </cell>
          <cell r="CD686" t="e">
            <v>#DIV/0!</v>
          </cell>
          <cell r="CE686">
            <v>-29203.999999999996</v>
          </cell>
          <cell r="CF686">
            <v>-29666.428571428569</v>
          </cell>
          <cell r="CG686">
            <v>-29138.000000000004</v>
          </cell>
          <cell r="CH686">
            <v>-29536.444444444445</v>
          </cell>
          <cell r="CI686">
            <v>-29993.699999999997</v>
          </cell>
          <cell r="CJ686">
            <v>-30287.454545454548</v>
          </cell>
          <cell r="CK686">
            <v>-30306.249999999996</v>
          </cell>
          <cell r="CL686" t="e">
            <v>#DIV/0!</v>
          </cell>
          <cell r="CM686" t="e">
            <v>#DIV/0!</v>
          </cell>
          <cell r="CN686" t="e">
            <v>#DIV/0!</v>
          </cell>
          <cell r="CO686" t="e">
            <v>#DIV/0!</v>
          </cell>
          <cell r="CP686" t="e">
            <v>#DIV/0!</v>
          </cell>
          <cell r="CQ686">
            <v>-5537.3333333333348</v>
          </cell>
          <cell r="CR686">
            <v>-32441.000000000007</v>
          </cell>
          <cell r="CS686">
            <v>-25439.000000000025</v>
          </cell>
          <cell r="CT686">
            <v>-32723.999999999956</v>
          </cell>
          <cell r="CU686">
            <v>-34109.000000000007</v>
          </cell>
          <cell r="CV686">
            <v>-33225.000000000015</v>
          </cell>
          <cell r="CW686">
            <v>-30512.999999999967</v>
          </cell>
          <cell r="CX686" t="e">
            <v>#DIV/0!</v>
          </cell>
          <cell r="CY686" t="e">
            <v>#DIV/0!</v>
          </cell>
          <cell r="CZ686" t="e">
            <v>#DIV/0!</v>
          </cell>
          <cell r="DA686" t="e">
            <v>#DIV/0!</v>
          </cell>
          <cell r="DB686" t="e">
            <v>#DIV/0!</v>
          </cell>
          <cell r="DC686" t="e">
            <v>#DIV/0!</v>
          </cell>
          <cell r="DD686" t="e">
            <v>#DIV/0!</v>
          </cell>
          <cell r="DE686" t="e">
            <v>#DIV/0!</v>
          </cell>
          <cell r="DF686" t="e">
            <v>#DIV/0!</v>
          </cell>
          <cell r="DG686" t="e">
            <v>#DIV/0!</v>
          </cell>
          <cell r="DH686" t="e">
            <v>#DIV/0!</v>
          </cell>
          <cell r="DI686" t="e">
            <v>#DIV/0!</v>
          </cell>
          <cell r="DJ686" t="e">
            <v>#DIV/0!</v>
          </cell>
          <cell r="DK686" t="e">
            <v>#DIV/0!</v>
          </cell>
          <cell r="DL686" t="e">
            <v>#DIV/0!</v>
          </cell>
          <cell r="DM686" t="e">
            <v>#DIV/0!</v>
          </cell>
          <cell r="DN686" t="e">
            <v>#DIV/0!</v>
          </cell>
          <cell r="DO686" t="e">
            <v>#DIV/0!</v>
          </cell>
          <cell r="DP686" t="e">
            <v>#DIV/0!</v>
          </cell>
          <cell r="DQ686" t="e">
            <v>#DIV/0!</v>
          </cell>
          <cell r="DR686" t="e">
            <v>#DIV/0!</v>
          </cell>
          <cell r="DS686" t="e">
            <v>#DIV/0!</v>
          </cell>
          <cell r="DT686" t="e">
            <v>#DIV/0!</v>
          </cell>
          <cell r="DU686" t="e">
            <v>#DIV/0!</v>
          </cell>
          <cell r="DV686" t="e">
            <v>#DIV/0!</v>
          </cell>
          <cell r="DW686" t="e">
            <v>#DIV/0!</v>
          </cell>
          <cell r="DX686" t="e">
            <v>#DIV/0!</v>
          </cell>
          <cell r="DY686" t="e">
            <v>#DIV/0!</v>
          </cell>
        </row>
        <row r="687">
          <cell r="A687" t="str">
            <v>CE-ES-BR-220</v>
          </cell>
          <cell r="B687" t="str">
            <v>CE</v>
          </cell>
          <cell r="C687" t="str">
            <v>ES-BR</v>
          </cell>
          <cell r="D687">
            <v>220</v>
          </cell>
          <cell r="E687" t="str">
            <v>Spese Generali</v>
          </cell>
          <cell r="F687">
            <v>-7.0670000000000004E-3</v>
          </cell>
          <cell r="G687">
            <v>-1.0700610000000001E-2</v>
          </cell>
          <cell r="H687">
            <v>-1.36845E-2</v>
          </cell>
          <cell r="I687">
            <v>-2.0792000000000001E-2</v>
          </cell>
          <cell r="R687">
            <v>-7.0670000000000004E-3</v>
          </cell>
          <cell r="S687">
            <v>-3.6336100000000007E-3</v>
          </cell>
          <cell r="T687">
            <v>-2.9838899999999995E-3</v>
          </cell>
          <cell r="U687">
            <v>-7.107500000000001E-3</v>
          </cell>
          <cell r="V687">
            <v>2.0792000000000001E-2</v>
          </cell>
          <cell r="W687">
            <v>0</v>
          </cell>
          <cell r="X687">
            <v>0</v>
          </cell>
          <cell r="Y687">
            <v>0</v>
          </cell>
          <cell r="Z687">
            <v>0</v>
          </cell>
          <cell r="AA687">
            <v>0</v>
          </cell>
          <cell r="AB687">
            <v>0</v>
          </cell>
          <cell r="AC687">
            <v>0</v>
          </cell>
          <cell r="AD687">
            <v>-7.9000000000000008E-3</v>
          </cell>
          <cell r="AE687">
            <v>-1.3300000000000001E-2</v>
          </cell>
          <cell r="AF687">
            <v>-1.8499999999999999E-2</v>
          </cell>
          <cell r="AG687">
            <v>-2.75E-2</v>
          </cell>
          <cell r="AH687">
            <v>-3.2799999999999996E-2</v>
          </cell>
          <cell r="AI687">
            <v>-3.8600000000000002E-2</v>
          </cell>
          <cell r="AJ687">
            <v>-4.7899999999999998E-2</v>
          </cell>
          <cell r="AK687">
            <v>-5.2399999999999995E-2</v>
          </cell>
          <cell r="AL687">
            <v>-5.8099999999999999E-2</v>
          </cell>
          <cell r="AM687">
            <v>-6.9099999999999995E-2</v>
          </cell>
          <cell r="AN687">
            <v>-7.51E-2</v>
          </cell>
          <cell r="AO687">
            <v>-8.0799999999999997E-2</v>
          </cell>
          <cell r="AP687">
            <v>-7.9000000000000008E-3</v>
          </cell>
          <cell r="AQ687">
            <v>-5.4000000000000003E-3</v>
          </cell>
          <cell r="AR687">
            <v>-5.199999999999998E-3</v>
          </cell>
          <cell r="AS687">
            <v>-9.0000000000000011E-3</v>
          </cell>
          <cell r="AT687">
            <v>-5.2999999999999957E-3</v>
          </cell>
          <cell r="AU687">
            <v>-5.8000000000000065E-3</v>
          </cell>
          <cell r="AV687">
            <v>-9.2999999999999958E-3</v>
          </cell>
          <cell r="AW687">
            <v>-4.4999999999999971E-3</v>
          </cell>
          <cell r="AX687">
            <v>-5.7000000000000037E-3</v>
          </cell>
          <cell r="AY687">
            <v>-1.0999999999999996E-2</v>
          </cell>
          <cell r="AZ687">
            <v>-6.0000000000000053E-3</v>
          </cell>
          <cell r="BA687">
            <v>-5.6999999999999967E-3</v>
          </cell>
          <cell r="BB687">
            <v>-2.9912999999999999E-2</v>
          </cell>
          <cell r="BC687">
            <v>-5.9874999999999998E-2</v>
          </cell>
          <cell r="BD687">
            <v>-9.0313000000000004E-2</v>
          </cell>
          <cell r="BE687">
            <v>-0.1186</v>
          </cell>
          <cell r="BF687">
            <v>-0.15668799999999999</v>
          </cell>
          <cell r="BG687">
            <v>-0.19363900000000001</v>
          </cell>
          <cell r="BH687">
            <v>-0.235432</v>
          </cell>
          <cell r="BI687">
            <v>-0.26273200000000002</v>
          </cell>
          <cell r="BJ687">
            <v>-0.30104300000000001</v>
          </cell>
          <cell r="BK687">
            <v>-0.33960000000000001</v>
          </cell>
          <cell r="BL687">
            <v>-0.38483400000000001</v>
          </cell>
          <cell r="BM687">
            <v>-0.41639999999999999</v>
          </cell>
          <cell r="BN687">
            <v>-2.9912999999999999E-2</v>
          </cell>
          <cell r="BO687">
            <v>-2.9961999999999999E-2</v>
          </cell>
          <cell r="BP687">
            <v>-3.0438000000000007E-2</v>
          </cell>
          <cell r="BQ687">
            <v>-2.8286999999999993E-2</v>
          </cell>
          <cell r="BR687">
            <v>-3.8087999999999997E-2</v>
          </cell>
          <cell r="BS687">
            <v>-3.6951000000000012E-2</v>
          </cell>
          <cell r="BT687">
            <v>-4.1792999999999997E-2</v>
          </cell>
          <cell r="BU687">
            <v>-2.7300000000000019E-2</v>
          </cell>
          <cell r="BV687">
            <v>-3.8310999999999984E-2</v>
          </cell>
          <cell r="BW687">
            <v>-3.8557000000000008E-2</v>
          </cell>
          <cell r="BX687">
            <v>-4.5233999999999996E-2</v>
          </cell>
          <cell r="BY687">
            <v>-3.1565999999999983E-2</v>
          </cell>
          <cell r="BZ687">
            <v>-4.9299999999999997E-2</v>
          </cell>
          <cell r="CA687">
            <v>-0.10249999999999999</v>
          </cell>
          <cell r="CB687">
            <v>-0.16569999999999999</v>
          </cell>
          <cell r="CC687">
            <v>-0.1273</v>
          </cell>
          <cell r="CD687">
            <v>-0.16259999999999999</v>
          </cell>
          <cell r="CE687">
            <v>-0.19675200000000001</v>
          </cell>
          <cell r="CF687">
            <v>-0.23023099999999999</v>
          </cell>
          <cell r="CG687">
            <v>-0.25589299999999998</v>
          </cell>
          <cell r="CH687">
            <v>-0.29018699999999997</v>
          </cell>
          <cell r="CI687">
            <v>-0.32709899999999997</v>
          </cell>
          <cell r="CJ687">
            <v>-0.36302299999999998</v>
          </cell>
          <cell r="CK687">
            <v>-0.39610299999999998</v>
          </cell>
          <cell r="CL687">
            <v>-4.9299999999999997E-2</v>
          </cell>
          <cell r="CM687">
            <v>-5.3199999999999997E-2</v>
          </cell>
          <cell r="CN687">
            <v>-6.3199999999999992E-2</v>
          </cell>
          <cell r="CO687">
            <v>3.839999999999999E-2</v>
          </cell>
          <cell r="CP687">
            <v>-3.5299999999999998E-2</v>
          </cell>
          <cell r="CQ687">
            <v>-3.4152000000000016E-2</v>
          </cell>
          <cell r="CR687">
            <v>-3.3478999999999981E-2</v>
          </cell>
          <cell r="CS687">
            <v>-2.566199999999999E-2</v>
          </cell>
          <cell r="CT687">
            <v>-3.4293999999999991E-2</v>
          </cell>
          <cell r="CU687">
            <v>-3.6912E-2</v>
          </cell>
          <cell r="CV687">
            <v>-3.5924000000000011E-2</v>
          </cell>
          <cell r="CW687">
            <v>-3.3079999999999998E-2</v>
          </cell>
          <cell r="DC687">
            <v>0</v>
          </cell>
          <cell r="DD687">
            <v>0</v>
          </cell>
          <cell r="DE687">
            <v>0</v>
          </cell>
          <cell r="DF687">
            <v>0</v>
          </cell>
          <cell r="DG687">
            <v>0</v>
          </cell>
          <cell r="DH687">
            <v>0</v>
          </cell>
          <cell r="DI687">
            <v>0</v>
          </cell>
          <cell r="DJ687">
            <v>0</v>
          </cell>
          <cell r="DK687">
            <v>0</v>
          </cell>
          <cell r="DL687">
            <v>0</v>
          </cell>
          <cell r="DM687">
            <v>0</v>
          </cell>
          <cell r="DN687">
            <v>0</v>
          </cell>
          <cell r="DO687">
            <v>0</v>
          </cell>
          <cell r="DP687">
            <v>0</v>
          </cell>
          <cell r="DQ687">
            <v>0</v>
          </cell>
          <cell r="DR687">
            <v>0</v>
          </cell>
          <cell r="DS687">
            <v>0</v>
          </cell>
          <cell r="DT687">
            <v>0</v>
          </cell>
          <cell r="DU687">
            <v>0</v>
          </cell>
        </row>
        <row r="688">
          <cell r="A688" t="str">
            <v>CE-ES-BR-230</v>
          </cell>
          <cell r="B688" t="str">
            <v>CE</v>
          </cell>
          <cell r="C688" t="str">
            <v>ES-BR</v>
          </cell>
          <cell r="D688">
            <v>230</v>
          </cell>
          <cell r="E688" t="str">
            <v>Risultato Operativo pre IAS</v>
          </cell>
          <cell r="F688">
            <v>-9.1137999999999997E-2</v>
          </cell>
          <cell r="G688">
            <v>-0.21130878000000003</v>
          </cell>
          <cell r="H688">
            <v>-0.34066212000000001</v>
          </cell>
          <cell r="I688">
            <v>-0.37718500000000005</v>
          </cell>
          <cell r="J688">
            <v>0</v>
          </cell>
          <cell r="K688">
            <v>0</v>
          </cell>
          <cell r="L688">
            <v>0</v>
          </cell>
          <cell r="M688">
            <v>0</v>
          </cell>
          <cell r="N688">
            <v>0</v>
          </cell>
          <cell r="O688">
            <v>0</v>
          </cell>
          <cell r="P688">
            <v>0</v>
          </cell>
          <cell r="Q688">
            <v>0</v>
          </cell>
          <cell r="R688">
            <v>-9.1137999999999997E-2</v>
          </cell>
          <cell r="S688">
            <v>-0.12017078000000002</v>
          </cell>
          <cell r="T688">
            <v>-0.12935333999999998</v>
          </cell>
          <cell r="U688">
            <v>-3.6522879999999966E-2</v>
          </cell>
          <cell r="V688">
            <v>0.37718500000000005</v>
          </cell>
          <cell r="W688">
            <v>0</v>
          </cell>
          <cell r="X688">
            <v>0</v>
          </cell>
          <cell r="Y688">
            <v>0</v>
          </cell>
          <cell r="Z688">
            <v>0</v>
          </cell>
          <cell r="AA688">
            <v>0</v>
          </cell>
          <cell r="AB688">
            <v>0</v>
          </cell>
          <cell r="AC688">
            <v>0</v>
          </cell>
          <cell r="AD688">
            <v>-9.4200000000000006E-2</v>
          </cell>
          <cell r="AE688">
            <v>-0.19120000000000001</v>
          </cell>
          <cell r="AF688">
            <v>-0.28660000000000002</v>
          </cell>
          <cell r="AG688">
            <v>-0.38410000000000005</v>
          </cell>
          <cell r="AH688">
            <v>-0.48080000000000001</v>
          </cell>
          <cell r="AI688">
            <v>-0.57499999999999996</v>
          </cell>
          <cell r="AJ688">
            <v>-0.67379999999999995</v>
          </cell>
          <cell r="AK688">
            <v>-0.73650000000000004</v>
          </cell>
          <cell r="AL688">
            <v>-0.83389999999999997</v>
          </cell>
          <cell r="AM688">
            <v>-0.93670000000000009</v>
          </cell>
          <cell r="AN688">
            <v>-1.0313999999999999</v>
          </cell>
          <cell r="AO688">
            <v>-1.1132</v>
          </cell>
          <cell r="AP688">
            <v>-9.4200000000000006E-2</v>
          </cell>
          <cell r="AQ688">
            <v>-9.7000000000000003E-2</v>
          </cell>
          <cell r="AR688">
            <v>-9.5399999999999999E-2</v>
          </cell>
          <cell r="AS688">
            <v>-9.7500000000000031E-2</v>
          </cell>
          <cell r="AT688">
            <v>-9.669999999999998E-2</v>
          </cell>
          <cell r="AU688">
            <v>-9.4199999999999978E-2</v>
          </cell>
          <cell r="AV688">
            <v>-9.8800000000000027E-2</v>
          </cell>
          <cell r="AW688">
            <v>-6.2700000000000033E-2</v>
          </cell>
          <cell r="AX688">
            <v>-9.7399999999999903E-2</v>
          </cell>
          <cell r="AY688">
            <v>-0.1028000000000001</v>
          </cell>
          <cell r="AZ688">
            <v>-9.4699999999999895E-2</v>
          </cell>
          <cell r="BA688">
            <v>-8.1800000000000053E-2</v>
          </cell>
          <cell r="BB688">
            <v>-6.1284999999999992E-2</v>
          </cell>
          <cell r="BC688">
            <v>-0.11313999999999999</v>
          </cell>
          <cell r="BD688">
            <v>-0.16567799999999999</v>
          </cell>
          <cell r="BE688">
            <v>-0.21660000000000001</v>
          </cell>
          <cell r="BF688">
            <v>-0.29173899999999997</v>
          </cell>
          <cell r="BG688">
            <v>-0.34603</v>
          </cell>
          <cell r="BH688">
            <v>-0.42251499999999997</v>
          </cell>
          <cell r="BI688">
            <v>-0.473943</v>
          </cell>
          <cell r="BJ688">
            <v>-0.54924799999999996</v>
          </cell>
          <cell r="BK688">
            <v>-0.64529000000000003</v>
          </cell>
          <cell r="BL688">
            <v>-0.76153899999999997</v>
          </cell>
          <cell r="BM688">
            <v>-0.82215799999999994</v>
          </cell>
          <cell r="BN688">
            <v>-6.1284999999999992E-2</v>
          </cell>
          <cell r="BO688">
            <v>-5.1854999999999998E-2</v>
          </cell>
          <cell r="BP688">
            <v>-5.2538000000000008E-2</v>
          </cell>
          <cell r="BQ688">
            <v>-5.0921999999999995E-2</v>
          </cell>
          <cell r="BR688">
            <v>-7.5138999999999997E-2</v>
          </cell>
          <cell r="BS688">
            <v>-5.4291000000000006E-2</v>
          </cell>
          <cell r="BT688">
            <v>-7.6484999999999997E-2</v>
          </cell>
          <cell r="BU688">
            <v>-5.1428000000000001E-2</v>
          </cell>
          <cell r="BV688">
            <v>-7.5304999999999983E-2</v>
          </cell>
          <cell r="BW688">
            <v>-9.6042000000000044E-2</v>
          </cell>
          <cell r="BX688">
            <v>-0.11624899999999998</v>
          </cell>
          <cell r="BY688">
            <v>-6.060699999999998E-2</v>
          </cell>
          <cell r="BZ688">
            <v>-4.9299999999999997E-2</v>
          </cell>
          <cell r="CA688">
            <v>-0.10249999999999999</v>
          </cell>
          <cell r="CB688">
            <v>-0.16569999999999999</v>
          </cell>
          <cell r="CC688">
            <v>-0.23569999999999999</v>
          </cell>
          <cell r="CD688">
            <v>-0.30459999999999998</v>
          </cell>
          <cell r="CE688">
            <v>-0.37197599999999997</v>
          </cell>
          <cell r="CF688">
            <v>-0.43789599999999995</v>
          </cell>
          <cell r="CG688">
            <v>-0.48899700000000001</v>
          </cell>
          <cell r="CH688">
            <v>-0.55601499999999993</v>
          </cell>
          <cell r="CI688">
            <v>-0.62703599999999993</v>
          </cell>
          <cell r="CJ688">
            <v>-0.69618500000000005</v>
          </cell>
          <cell r="CK688">
            <v>-0.75977799999999995</v>
          </cell>
          <cell r="CL688">
            <v>-4.9299999999999997E-2</v>
          </cell>
          <cell r="CM688">
            <v>-5.3199999999999997E-2</v>
          </cell>
          <cell r="CN688">
            <v>-6.3199999999999992E-2</v>
          </cell>
          <cell r="CO688">
            <v>-7.0000000000000007E-2</v>
          </cell>
          <cell r="CP688">
            <v>-6.8899999999999989E-2</v>
          </cell>
          <cell r="CQ688">
            <v>-6.7376000000000019E-2</v>
          </cell>
          <cell r="CR688">
            <v>-6.5919999999999979E-2</v>
          </cell>
          <cell r="CS688">
            <v>-5.1101000000000008E-2</v>
          </cell>
          <cell r="CT688">
            <v>-6.7017999999999966E-2</v>
          </cell>
          <cell r="CU688">
            <v>-7.1021000000000029E-2</v>
          </cell>
          <cell r="CV688">
            <v>-6.9148999999999988E-2</v>
          </cell>
          <cell r="CW688">
            <v>-6.3592999999999983E-2</v>
          </cell>
          <cell r="CX688">
            <v>0</v>
          </cell>
          <cell r="CY688">
            <v>0</v>
          </cell>
          <cell r="CZ688">
            <v>0</v>
          </cell>
          <cell r="DA688">
            <v>0</v>
          </cell>
          <cell r="DB688">
            <v>0</v>
          </cell>
          <cell r="DC688">
            <v>0</v>
          </cell>
          <cell r="DD688">
            <v>0</v>
          </cell>
          <cell r="DE688">
            <v>0</v>
          </cell>
          <cell r="DF688">
            <v>0</v>
          </cell>
          <cell r="DG688">
            <v>0</v>
          </cell>
          <cell r="DH688">
            <v>0</v>
          </cell>
          <cell r="DI688">
            <v>0</v>
          </cell>
          <cell r="DJ688">
            <v>0</v>
          </cell>
          <cell r="DK688">
            <v>0</v>
          </cell>
          <cell r="DL688">
            <v>0</v>
          </cell>
          <cell r="DM688">
            <v>0</v>
          </cell>
          <cell r="DN688">
            <v>0</v>
          </cell>
          <cell r="DO688">
            <v>0</v>
          </cell>
          <cell r="DP688">
            <v>0</v>
          </cell>
          <cell r="DQ688">
            <v>0</v>
          </cell>
          <cell r="DR688">
            <v>0</v>
          </cell>
          <cell r="DS688">
            <v>0</v>
          </cell>
          <cell r="DT688">
            <v>0</v>
          </cell>
          <cell r="DU688">
            <v>0</v>
          </cell>
          <cell r="DV688">
            <v>0</v>
          </cell>
          <cell r="DW688">
            <v>0</v>
          </cell>
          <cell r="DX688">
            <v>0</v>
          </cell>
          <cell r="DY688">
            <v>0</v>
          </cell>
        </row>
        <row r="689">
          <cell r="A689" t="str">
            <v>CE-ES-BR-240</v>
          </cell>
          <cell r="B689" t="str">
            <v>CE</v>
          </cell>
          <cell r="C689" t="str">
            <v>ES-BR</v>
          </cell>
          <cell r="D689">
            <v>240</v>
          </cell>
          <cell r="E689" t="str">
            <v>RO % pre-IAS</v>
          </cell>
          <cell r="F689">
            <v>-1.0126331929645227</v>
          </cell>
          <cell r="G689">
            <v>-2.1052981966723125</v>
          </cell>
          <cell r="H689">
            <v>-1.5964732529128098</v>
          </cell>
          <cell r="I689">
            <v>-0.46295023455277873</v>
          </cell>
          <cell r="J689" t="e">
            <v>#DIV/0!</v>
          </cell>
          <cell r="K689" t="e">
            <v>#DIV/0!</v>
          </cell>
          <cell r="L689" t="e">
            <v>#DIV/0!</v>
          </cell>
          <cell r="M689" t="e">
            <v>#DIV/0!</v>
          </cell>
          <cell r="N689" t="e">
            <v>#DIV/0!</v>
          </cell>
          <cell r="O689" t="e">
            <v>#DIV/0!</v>
          </cell>
          <cell r="P689" t="e">
            <v>#DIV/0!</v>
          </cell>
          <cell r="Q689" t="e">
            <v>#DIV/0!</v>
          </cell>
          <cell r="R689">
            <v>-1.0126331929645227</v>
          </cell>
          <cell r="S689">
            <v>-11.589428102999323</v>
          </cell>
          <cell r="T689">
            <v>-1.144576295167234</v>
          </cell>
          <cell r="U689">
            <v>-6.0734022536964333E-2</v>
          </cell>
          <cell r="V689">
            <v>-0.46295023455277873</v>
          </cell>
          <cell r="W689" t="e">
            <v>#DIV/0!</v>
          </cell>
          <cell r="X689" t="e">
            <v>#DIV/0!</v>
          </cell>
          <cell r="Y689" t="e">
            <v>#DIV/0!</v>
          </cell>
          <cell r="Z689" t="e">
            <v>#DIV/0!</v>
          </cell>
          <cell r="AA689" t="e">
            <v>#DIV/0!</v>
          </cell>
          <cell r="AB689" t="e">
            <v>#DIV/0!</v>
          </cell>
          <cell r="AC689" t="e">
            <v>#DIV/0!</v>
          </cell>
          <cell r="AD689" t="e">
            <v>#DIV/0!</v>
          </cell>
          <cell r="AE689" t="e">
            <v>#DIV/0!</v>
          </cell>
          <cell r="AF689" t="e">
            <v>#DIV/0!</v>
          </cell>
          <cell r="AG689" t="e">
            <v>#DIV/0!</v>
          </cell>
          <cell r="AH689" t="e">
            <v>#DIV/0!</v>
          </cell>
          <cell r="AI689" t="e">
            <v>#DIV/0!</v>
          </cell>
          <cell r="AJ689" t="e">
            <v>#DIV/0!</v>
          </cell>
          <cell r="AK689" t="e">
            <v>#DIV/0!</v>
          </cell>
          <cell r="AL689" t="e">
            <v>#DIV/0!</v>
          </cell>
          <cell r="AM689" t="e">
            <v>#DIV/0!</v>
          </cell>
          <cell r="AN689" t="e">
            <v>#DIV/0!</v>
          </cell>
          <cell r="AO689" t="e">
            <v>#DIV/0!</v>
          </cell>
          <cell r="AP689" t="e">
            <v>#DIV/0!</v>
          </cell>
          <cell r="AQ689" t="e">
            <v>#DIV/0!</v>
          </cell>
          <cell r="AR689" t="e">
            <v>#DIV/0!</v>
          </cell>
          <cell r="AS689" t="e">
            <v>#DIV/0!</v>
          </cell>
          <cell r="AT689" t="e">
            <v>#DIV/0!</v>
          </cell>
          <cell r="AU689" t="e">
            <v>#DIV/0!</v>
          </cell>
          <cell r="AV689" t="e">
            <v>#DIV/0!</v>
          </cell>
          <cell r="AW689" t="e">
            <v>#DIV/0!</v>
          </cell>
          <cell r="AX689" t="e">
            <v>#DIV/0!</v>
          </cell>
          <cell r="AY689" t="e">
            <v>#DIV/0!</v>
          </cell>
          <cell r="AZ689" t="e">
            <v>#DIV/0!</v>
          </cell>
          <cell r="BA689" t="e">
            <v>#DIV/0!</v>
          </cell>
          <cell r="BB689" t="e">
            <v>#DIV/0!</v>
          </cell>
          <cell r="BC689" t="e">
            <v>#DIV/0!</v>
          </cell>
          <cell r="BD689" t="e">
            <v>#DIV/0!</v>
          </cell>
          <cell r="BE689" t="e">
            <v>#DIV/0!</v>
          </cell>
          <cell r="BF689" t="e">
            <v>#DIV/0!</v>
          </cell>
          <cell r="BG689" t="e">
            <v>#DIV/0!</v>
          </cell>
          <cell r="BH689">
            <v>-60359.28571428571</v>
          </cell>
          <cell r="BI689">
            <v>-59242.875</v>
          </cell>
          <cell r="BJ689">
            <v>-61027.555555555547</v>
          </cell>
          <cell r="BK689">
            <v>-64529</v>
          </cell>
          <cell r="BL689" t="e">
            <v>#DIV/0!</v>
          </cell>
          <cell r="BM689">
            <v>-68513.166666666657</v>
          </cell>
          <cell r="BN689" t="e">
            <v>#DIV/0!</v>
          </cell>
          <cell r="BO689" t="e">
            <v>#DIV/0!</v>
          </cell>
          <cell r="BP689" t="e">
            <v>#DIV/0!</v>
          </cell>
          <cell r="BQ689" t="e">
            <v>#DIV/0!</v>
          </cell>
          <cell r="BR689" t="e">
            <v>#DIV/0!</v>
          </cell>
          <cell r="BS689" t="e">
            <v>#DIV/0!</v>
          </cell>
          <cell r="BT689">
            <v>-10926.428571428571</v>
          </cell>
          <cell r="BU689">
            <v>-51428.000000000015</v>
          </cell>
          <cell r="BV689">
            <v>-75304.999999999942</v>
          </cell>
          <cell r="BW689">
            <v>-96041.999999999985</v>
          </cell>
          <cell r="BX689">
            <v>11624.899999999996</v>
          </cell>
          <cell r="BY689">
            <v>-5050.5833333333312</v>
          </cell>
          <cell r="BZ689" t="e">
            <v>#DIV/0!</v>
          </cell>
          <cell r="CA689" t="e">
            <v>#DIV/0!</v>
          </cell>
          <cell r="CB689" t="e">
            <v>#DIV/0!</v>
          </cell>
          <cell r="CC689" t="e">
            <v>#DIV/0!</v>
          </cell>
          <cell r="CD689" t="e">
            <v>#DIV/0!</v>
          </cell>
          <cell r="CE689">
            <v>-61995.999999999993</v>
          </cell>
          <cell r="CF689">
            <v>-62556.57142857142</v>
          </cell>
          <cell r="CG689">
            <v>-61124.625000000007</v>
          </cell>
          <cell r="CH689">
            <v>-61779.444444444438</v>
          </cell>
          <cell r="CI689">
            <v>-62703.599999999984</v>
          </cell>
          <cell r="CJ689">
            <v>-63289.545454545463</v>
          </cell>
          <cell r="CK689">
            <v>-63314.833333333328</v>
          </cell>
          <cell r="CL689" t="e">
            <v>#DIV/0!</v>
          </cell>
          <cell r="CM689" t="e">
            <v>#DIV/0!</v>
          </cell>
          <cell r="CN689" t="e">
            <v>#DIV/0!</v>
          </cell>
          <cell r="CO689" t="e">
            <v>#DIV/0!</v>
          </cell>
          <cell r="CP689" t="e">
            <v>#DIV/0!</v>
          </cell>
          <cell r="CQ689">
            <v>-11229.333333333336</v>
          </cell>
          <cell r="CR689">
            <v>-65920</v>
          </cell>
          <cell r="CS689">
            <v>-51101.000000000022</v>
          </cell>
          <cell r="CT689">
            <v>-67017.999999999927</v>
          </cell>
          <cell r="CU689">
            <v>-71020.999999999985</v>
          </cell>
          <cell r="CV689">
            <v>-69149.000000000058</v>
          </cell>
          <cell r="CW689">
            <v>-63592.999999999942</v>
          </cell>
          <cell r="CX689" t="e">
            <v>#DIV/0!</v>
          </cell>
          <cell r="CY689" t="e">
            <v>#DIV/0!</v>
          </cell>
          <cell r="CZ689" t="e">
            <v>#DIV/0!</v>
          </cell>
          <cell r="DA689" t="e">
            <v>#DIV/0!</v>
          </cell>
          <cell r="DB689" t="e">
            <v>#DIV/0!</v>
          </cell>
          <cell r="DC689" t="e">
            <v>#DIV/0!</v>
          </cell>
          <cell r="DD689" t="e">
            <v>#DIV/0!</v>
          </cell>
          <cell r="DE689" t="e">
            <v>#DIV/0!</v>
          </cell>
          <cell r="DF689" t="e">
            <v>#DIV/0!</v>
          </cell>
          <cell r="DG689" t="e">
            <v>#DIV/0!</v>
          </cell>
          <cell r="DH689" t="e">
            <v>#DIV/0!</v>
          </cell>
          <cell r="DI689" t="e">
            <v>#DIV/0!</v>
          </cell>
          <cell r="DJ689" t="e">
            <v>#DIV/0!</v>
          </cell>
          <cell r="DK689" t="e">
            <v>#DIV/0!</v>
          </cell>
          <cell r="DL689" t="e">
            <v>#DIV/0!</v>
          </cell>
          <cell r="DM689" t="e">
            <v>#DIV/0!</v>
          </cell>
          <cell r="DN689" t="e">
            <v>#DIV/0!</v>
          </cell>
          <cell r="DO689" t="e">
            <v>#DIV/0!</v>
          </cell>
          <cell r="DP689" t="e">
            <v>#DIV/0!</v>
          </cell>
          <cell r="DQ689" t="e">
            <v>#DIV/0!</v>
          </cell>
          <cell r="DR689" t="e">
            <v>#DIV/0!</v>
          </cell>
          <cell r="DS689" t="e">
            <v>#DIV/0!</v>
          </cell>
          <cell r="DT689" t="e">
            <v>#DIV/0!</v>
          </cell>
          <cell r="DU689" t="e">
            <v>#DIV/0!</v>
          </cell>
        </row>
        <row r="690">
          <cell r="A690" t="str">
            <v>CE-ES-BR-250</v>
          </cell>
          <cell r="B690" t="str">
            <v>CE</v>
          </cell>
          <cell r="C690" t="str">
            <v>ES-BR</v>
          </cell>
          <cell r="D690">
            <v>250</v>
          </cell>
          <cell r="E690" t="str">
            <v>Poste Straordinarie</v>
          </cell>
          <cell r="F690">
            <v>0</v>
          </cell>
          <cell r="G690">
            <v>0</v>
          </cell>
          <cell r="H690">
            <v>0</v>
          </cell>
          <cell r="I690">
            <v>0</v>
          </cell>
          <cell r="R690">
            <v>0</v>
          </cell>
          <cell r="S690">
            <v>0</v>
          </cell>
          <cell r="T690">
            <v>0</v>
          </cell>
          <cell r="U690">
            <v>0</v>
          </cell>
          <cell r="V690">
            <v>0</v>
          </cell>
          <cell r="W690">
            <v>0</v>
          </cell>
          <cell r="X690">
            <v>0</v>
          </cell>
          <cell r="Y690">
            <v>0</v>
          </cell>
          <cell r="Z690">
            <v>0</v>
          </cell>
          <cell r="AA690">
            <v>0</v>
          </cell>
          <cell r="AB690">
            <v>0</v>
          </cell>
          <cell r="AC690">
            <v>0</v>
          </cell>
          <cell r="AD690">
            <v>0</v>
          </cell>
          <cell r="AE690">
            <v>0</v>
          </cell>
          <cell r="AF690">
            <v>0</v>
          </cell>
          <cell r="AG690">
            <v>0</v>
          </cell>
          <cell r="AH690">
            <v>0</v>
          </cell>
          <cell r="AI690">
            <v>0</v>
          </cell>
          <cell r="AJ690">
            <v>0</v>
          </cell>
          <cell r="AK690">
            <v>0</v>
          </cell>
          <cell r="AL690">
            <v>0</v>
          </cell>
          <cell r="AM690">
            <v>0</v>
          </cell>
          <cell r="AN690">
            <v>0</v>
          </cell>
          <cell r="AO690">
            <v>0</v>
          </cell>
          <cell r="AP690">
            <v>0</v>
          </cell>
          <cell r="AQ690">
            <v>0</v>
          </cell>
          <cell r="AR690">
            <v>0</v>
          </cell>
          <cell r="AS690">
            <v>0</v>
          </cell>
          <cell r="AT690">
            <v>0</v>
          </cell>
          <cell r="AU690">
            <v>0</v>
          </cell>
          <cell r="AV690">
            <v>0</v>
          </cell>
          <cell r="AW690">
            <v>0</v>
          </cell>
          <cell r="AX690">
            <v>0</v>
          </cell>
          <cell r="AY690">
            <v>0</v>
          </cell>
          <cell r="AZ690">
            <v>0</v>
          </cell>
          <cell r="BA690">
            <v>0</v>
          </cell>
          <cell r="BB690">
            <v>0</v>
          </cell>
          <cell r="BC690">
            <v>0</v>
          </cell>
          <cell r="BD690">
            <v>0</v>
          </cell>
          <cell r="BE690">
            <v>0</v>
          </cell>
          <cell r="BF690">
            <v>0</v>
          </cell>
          <cell r="BG690">
            <v>0</v>
          </cell>
          <cell r="BH690">
            <v>0</v>
          </cell>
          <cell r="BI690">
            <v>0</v>
          </cell>
          <cell r="BJ690">
            <v>0</v>
          </cell>
          <cell r="BK690">
            <v>0</v>
          </cell>
          <cell r="BL690">
            <v>0</v>
          </cell>
          <cell r="BM690">
            <v>0</v>
          </cell>
          <cell r="BN690">
            <v>0</v>
          </cell>
          <cell r="BO690">
            <v>0</v>
          </cell>
          <cell r="BP690">
            <v>0</v>
          </cell>
          <cell r="BQ690">
            <v>0</v>
          </cell>
          <cell r="BR690">
            <v>0</v>
          </cell>
          <cell r="BS690">
            <v>0</v>
          </cell>
          <cell r="BT690">
            <v>0</v>
          </cell>
          <cell r="BU690">
            <v>0</v>
          </cell>
          <cell r="BV690">
            <v>0</v>
          </cell>
          <cell r="BW690">
            <v>0</v>
          </cell>
          <cell r="BX690">
            <v>0</v>
          </cell>
          <cell r="BY690">
            <v>0</v>
          </cell>
          <cell r="BZ690">
            <v>0</v>
          </cell>
          <cell r="CA690">
            <v>0</v>
          </cell>
          <cell r="CB690">
            <v>0</v>
          </cell>
          <cell r="CC690">
            <v>0</v>
          </cell>
          <cell r="CD690">
            <v>0</v>
          </cell>
          <cell r="CE690">
            <v>0</v>
          </cell>
          <cell r="CF690">
            <v>0</v>
          </cell>
          <cell r="CG690">
            <v>0</v>
          </cell>
          <cell r="CH690">
            <v>0</v>
          </cell>
          <cell r="CI690">
            <v>0</v>
          </cell>
          <cell r="CJ690">
            <v>0</v>
          </cell>
          <cell r="CK690">
            <v>0</v>
          </cell>
          <cell r="CL690">
            <v>0</v>
          </cell>
          <cell r="CM690">
            <v>0</v>
          </cell>
          <cell r="CN690">
            <v>0</v>
          </cell>
          <cell r="CO690">
            <v>0</v>
          </cell>
          <cell r="CP690">
            <v>0</v>
          </cell>
          <cell r="CQ690">
            <v>0</v>
          </cell>
          <cell r="CR690">
            <v>0</v>
          </cell>
          <cell r="CS690">
            <v>0</v>
          </cell>
          <cell r="CT690">
            <v>0</v>
          </cell>
          <cell r="CU690">
            <v>0</v>
          </cell>
          <cell r="CV690">
            <v>0</v>
          </cell>
          <cell r="CW690">
            <v>0</v>
          </cell>
          <cell r="DC690">
            <v>0</v>
          </cell>
          <cell r="DD690">
            <v>0</v>
          </cell>
          <cell r="DE690">
            <v>0</v>
          </cell>
          <cell r="DF690">
            <v>0</v>
          </cell>
          <cell r="DG690">
            <v>0</v>
          </cell>
          <cell r="DH690">
            <v>0</v>
          </cell>
          <cell r="DI690">
            <v>0</v>
          </cell>
          <cell r="DJ690">
            <v>0</v>
          </cell>
          <cell r="DK690">
            <v>0</v>
          </cell>
          <cell r="DL690">
            <v>0</v>
          </cell>
          <cell r="DM690">
            <v>0</v>
          </cell>
          <cell r="DN690">
            <v>0</v>
          </cell>
          <cell r="DO690">
            <v>0</v>
          </cell>
          <cell r="DP690">
            <v>0</v>
          </cell>
          <cell r="DQ690">
            <v>0</v>
          </cell>
          <cell r="DR690">
            <v>0</v>
          </cell>
          <cell r="DS690">
            <v>0</v>
          </cell>
          <cell r="DT690">
            <v>0</v>
          </cell>
          <cell r="DU690">
            <v>0</v>
          </cell>
        </row>
        <row r="691">
          <cell r="A691" t="str">
            <v>CE-ES-BR-260</v>
          </cell>
          <cell r="B691" t="str">
            <v>CE</v>
          </cell>
          <cell r="C691" t="str">
            <v>ES-BR</v>
          </cell>
          <cell r="D691">
            <v>260</v>
          </cell>
          <cell r="E691" t="str">
            <v>Risultato Operativo</v>
          </cell>
          <cell r="F691">
            <v>-9.1137999999999997E-2</v>
          </cell>
          <cell r="G691">
            <v>-0.21130878000000003</v>
          </cell>
          <cell r="H691">
            <v>-0.34066212000000001</v>
          </cell>
          <cell r="I691">
            <v>-0.37718500000000005</v>
          </cell>
          <cell r="J691">
            <v>0</v>
          </cell>
          <cell r="K691">
            <v>0</v>
          </cell>
          <cell r="L691">
            <v>0</v>
          </cell>
          <cell r="M691">
            <v>0</v>
          </cell>
          <cell r="N691">
            <v>0</v>
          </cell>
          <cell r="O691">
            <v>0</v>
          </cell>
          <cell r="P691">
            <v>0</v>
          </cell>
          <cell r="Q691">
            <v>0</v>
          </cell>
          <cell r="R691">
            <v>-9.1137999999999997E-2</v>
          </cell>
          <cell r="S691">
            <v>-0.12017078000000002</v>
          </cell>
          <cell r="T691">
            <v>-0.12935333999999998</v>
          </cell>
          <cell r="U691">
            <v>-3.6522879999999966E-2</v>
          </cell>
          <cell r="V691">
            <v>0.37718500000000005</v>
          </cell>
          <cell r="W691">
            <v>0</v>
          </cell>
          <cell r="X691">
            <v>0</v>
          </cell>
          <cell r="Y691">
            <v>0</v>
          </cell>
          <cell r="Z691">
            <v>0</v>
          </cell>
          <cell r="AA691">
            <v>0</v>
          </cell>
          <cell r="AB691">
            <v>0</v>
          </cell>
          <cell r="AC691">
            <v>0</v>
          </cell>
          <cell r="AD691">
            <v>-9.4200000000000006E-2</v>
          </cell>
          <cell r="AE691">
            <v>-0.19120000000000001</v>
          </cell>
          <cell r="AF691">
            <v>-0.28660000000000002</v>
          </cell>
          <cell r="AG691">
            <v>-0.38410000000000005</v>
          </cell>
          <cell r="AH691">
            <v>-0.48080000000000001</v>
          </cell>
          <cell r="AI691">
            <v>-0.57499999999999996</v>
          </cell>
          <cell r="AJ691">
            <v>-0.67379999999999995</v>
          </cell>
          <cell r="AK691">
            <v>-0.73650000000000004</v>
          </cell>
          <cell r="AL691">
            <v>-0.83389999999999997</v>
          </cell>
          <cell r="AM691">
            <v>-0.93670000000000009</v>
          </cell>
          <cell r="AN691">
            <v>-1.0313999999999999</v>
          </cell>
          <cell r="AO691">
            <v>-1.1132</v>
          </cell>
          <cell r="AP691">
            <v>-9.4200000000000006E-2</v>
          </cell>
          <cell r="AQ691">
            <v>-9.7000000000000003E-2</v>
          </cell>
          <cell r="AR691">
            <v>-9.5399999999999999E-2</v>
          </cell>
          <cell r="AS691">
            <v>-9.7500000000000031E-2</v>
          </cell>
          <cell r="AT691">
            <v>-9.669999999999998E-2</v>
          </cell>
          <cell r="AU691">
            <v>-9.4199999999999978E-2</v>
          </cell>
          <cell r="AV691">
            <v>-9.8800000000000027E-2</v>
          </cell>
          <cell r="AW691">
            <v>-6.2700000000000033E-2</v>
          </cell>
          <cell r="AX691">
            <v>-9.7399999999999903E-2</v>
          </cell>
          <cell r="AY691">
            <v>-0.1028000000000001</v>
          </cell>
          <cell r="AZ691">
            <v>-9.4699999999999895E-2</v>
          </cell>
          <cell r="BA691">
            <v>-8.1800000000000053E-2</v>
          </cell>
          <cell r="BB691">
            <v>-6.1284999999999992E-2</v>
          </cell>
          <cell r="BC691">
            <v>-0.11313999999999999</v>
          </cell>
          <cell r="BD691">
            <v>-0.16567799999999999</v>
          </cell>
          <cell r="BE691">
            <v>-0.21660000000000001</v>
          </cell>
          <cell r="BF691">
            <v>-0.29173899999999997</v>
          </cell>
          <cell r="BG691">
            <v>-0.34603</v>
          </cell>
          <cell r="BH691">
            <v>-0.42251499999999997</v>
          </cell>
          <cell r="BI691">
            <v>-0.473943</v>
          </cell>
          <cell r="BJ691">
            <v>-0.54924799999999996</v>
          </cell>
          <cell r="BK691">
            <v>-0.64529000000000003</v>
          </cell>
          <cell r="BL691">
            <v>-0.76153899999999997</v>
          </cell>
          <cell r="BM691">
            <v>-0.82215799999999994</v>
          </cell>
          <cell r="BN691">
            <v>-6.1284999999999992E-2</v>
          </cell>
          <cell r="BO691">
            <v>-5.1854999999999998E-2</v>
          </cell>
          <cell r="BP691">
            <v>-5.2538000000000008E-2</v>
          </cell>
          <cell r="BQ691">
            <v>-5.0921999999999995E-2</v>
          </cell>
          <cell r="BR691">
            <v>-7.5138999999999997E-2</v>
          </cell>
          <cell r="BS691">
            <v>-5.4291000000000006E-2</v>
          </cell>
          <cell r="BT691">
            <v>-7.6484999999999997E-2</v>
          </cell>
          <cell r="BU691">
            <v>-5.1428000000000001E-2</v>
          </cell>
          <cell r="BV691">
            <v>-7.5304999999999983E-2</v>
          </cell>
          <cell r="BW691">
            <v>-9.6042000000000044E-2</v>
          </cell>
          <cell r="BX691">
            <v>-0.11624899999999998</v>
          </cell>
          <cell r="BY691">
            <v>-6.060699999999998E-2</v>
          </cell>
          <cell r="BZ691">
            <v>-4.9299999999999997E-2</v>
          </cell>
          <cell r="CA691">
            <v>-0.10249999999999999</v>
          </cell>
          <cell r="CB691">
            <v>-0.16569999999999999</v>
          </cell>
          <cell r="CC691">
            <v>-0.23569999999999999</v>
          </cell>
          <cell r="CD691">
            <v>-0.30459999999999998</v>
          </cell>
          <cell r="CE691">
            <v>-0.37197599999999997</v>
          </cell>
          <cell r="CF691">
            <v>-0.43789599999999995</v>
          </cell>
          <cell r="CG691">
            <v>-0.48899700000000001</v>
          </cell>
          <cell r="CH691">
            <v>-0.55601499999999993</v>
          </cell>
          <cell r="CI691">
            <v>-0.62703599999999993</v>
          </cell>
          <cell r="CJ691">
            <v>-0.69618500000000005</v>
          </cell>
          <cell r="CK691">
            <v>-0.75977799999999995</v>
          </cell>
          <cell r="CL691">
            <v>-4.9299999999999997E-2</v>
          </cell>
          <cell r="CM691">
            <v>-5.3199999999999997E-2</v>
          </cell>
          <cell r="CN691">
            <v>-6.3199999999999992E-2</v>
          </cell>
          <cell r="CO691">
            <v>-7.0000000000000007E-2</v>
          </cell>
          <cell r="CP691">
            <v>-6.8899999999999989E-2</v>
          </cell>
          <cell r="CQ691">
            <v>-6.7376000000000019E-2</v>
          </cell>
          <cell r="CR691">
            <v>-6.5919999999999979E-2</v>
          </cell>
          <cell r="CS691">
            <v>-5.1101000000000008E-2</v>
          </cell>
          <cell r="CT691">
            <v>-6.7017999999999966E-2</v>
          </cell>
          <cell r="CU691">
            <v>-7.1021000000000029E-2</v>
          </cell>
          <cell r="CV691">
            <v>-6.9148999999999988E-2</v>
          </cell>
          <cell r="CW691">
            <v>-6.3592999999999983E-2</v>
          </cell>
          <cell r="CX691">
            <v>0</v>
          </cell>
          <cell r="CY691">
            <v>0</v>
          </cell>
          <cell r="CZ691">
            <v>0</v>
          </cell>
          <cell r="DA691">
            <v>0</v>
          </cell>
          <cell r="DB691">
            <v>0</v>
          </cell>
          <cell r="DC691">
            <v>0</v>
          </cell>
          <cell r="DD691">
            <v>0</v>
          </cell>
          <cell r="DE691">
            <v>0</v>
          </cell>
          <cell r="DF691">
            <v>0</v>
          </cell>
          <cell r="DG691">
            <v>0</v>
          </cell>
          <cell r="DH691">
            <v>0</v>
          </cell>
          <cell r="DI691">
            <v>0</v>
          </cell>
          <cell r="DJ691">
            <v>0</v>
          </cell>
          <cell r="DK691">
            <v>0</v>
          </cell>
          <cell r="DL691">
            <v>0</v>
          </cell>
          <cell r="DM691">
            <v>0</v>
          </cell>
          <cell r="DN691">
            <v>0</v>
          </cell>
          <cell r="DO691">
            <v>0</v>
          </cell>
          <cell r="DP691">
            <v>0</v>
          </cell>
          <cell r="DQ691">
            <v>0</v>
          </cell>
          <cell r="DR691">
            <v>0</v>
          </cell>
          <cell r="DS691">
            <v>0</v>
          </cell>
          <cell r="DT691">
            <v>0</v>
          </cell>
          <cell r="DU691">
            <v>0</v>
          </cell>
        </row>
        <row r="692">
          <cell r="A692" t="str">
            <v>CE-ES-BR-270</v>
          </cell>
          <cell r="B692" t="str">
            <v>CE</v>
          </cell>
          <cell r="C692" t="str">
            <v>ES-BR</v>
          </cell>
          <cell r="D692">
            <v>270</v>
          </cell>
          <cell r="E692" t="str">
            <v>RO%</v>
          </cell>
          <cell r="F692">
            <v>-1.0126331929645227</v>
          </cell>
          <cell r="G692">
            <v>-2.1052981966723125</v>
          </cell>
          <cell r="H692">
            <v>-1.5964732529128098</v>
          </cell>
          <cell r="I692">
            <v>-0.46295023455277873</v>
          </cell>
          <cell r="J692" t="e">
            <v>#DIV/0!</v>
          </cell>
          <cell r="K692" t="e">
            <v>#DIV/0!</v>
          </cell>
          <cell r="L692" t="e">
            <v>#DIV/0!</v>
          </cell>
          <cell r="M692" t="e">
            <v>#DIV/0!</v>
          </cell>
          <cell r="N692" t="e">
            <v>#DIV/0!</v>
          </cell>
          <cell r="O692" t="e">
            <v>#DIV/0!</v>
          </cell>
          <cell r="P692" t="e">
            <v>#DIV/0!</v>
          </cell>
          <cell r="Q692" t="e">
            <v>#DIV/0!</v>
          </cell>
          <cell r="R692">
            <v>-1.0126331929645227</v>
          </cell>
          <cell r="S692">
            <v>-11.589428102999323</v>
          </cell>
          <cell r="T692">
            <v>-1.144576295167234</v>
          </cell>
          <cell r="U692">
            <v>-6.0734022536964333E-2</v>
          </cell>
          <cell r="V692">
            <v>-0.46295023455277873</v>
          </cell>
          <cell r="W692" t="e">
            <v>#DIV/0!</v>
          </cell>
          <cell r="X692" t="e">
            <v>#DIV/0!</v>
          </cell>
          <cell r="Y692" t="e">
            <v>#DIV/0!</v>
          </cell>
          <cell r="Z692" t="e">
            <v>#DIV/0!</v>
          </cell>
          <cell r="AA692" t="e">
            <v>#DIV/0!</v>
          </cell>
          <cell r="AB692" t="e">
            <v>#DIV/0!</v>
          </cell>
          <cell r="AC692" t="e">
            <v>#DIV/0!</v>
          </cell>
          <cell r="AD692" t="e">
            <v>#DIV/0!</v>
          </cell>
          <cell r="AE692" t="e">
            <v>#DIV/0!</v>
          </cell>
          <cell r="AF692" t="e">
            <v>#DIV/0!</v>
          </cell>
          <cell r="AG692" t="e">
            <v>#DIV/0!</v>
          </cell>
          <cell r="AH692" t="e">
            <v>#DIV/0!</v>
          </cell>
          <cell r="AI692" t="e">
            <v>#DIV/0!</v>
          </cell>
          <cell r="AJ692" t="e">
            <v>#DIV/0!</v>
          </cell>
          <cell r="AK692" t="e">
            <v>#DIV/0!</v>
          </cell>
          <cell r="AL692" t="e">
            <v>#DIV/0!</v>
          </cell>
          <cell r="AM692" t="e">
            <v>#DIV/0!</v>
          </cell>
          <cell r="AN692" t="e">
            <v>#DIV/0!</v>
          </cell>
          <cell r="AO692" t="e">
            <v>#DIV/0!</v>
          </cell>
          <cell r="AP692" t="e">
            <v>#DIV/0!</v>
          </cell>
          <cell r="AQ692" t="e">
            <v>#DIV/0!</v>
          </cell>
          <cell r="AR692" t="e">
            <v>#DIV/0!</v>
          </cell>
          <cell r="AS692" t="e">
            <v>#DIV/0!</v>
          </cell>
          <cell r="AT692" t="e">
            <v>#DIV/0!</v>
          </cell>
          <cell r="AU692" t="e">
            <v>#DIV/0!</v>
          </cell>
          <cell r="AV692" t="e">
            <v>#DIV/0!</v>
          </cell>
          <cell r="AW692" t="e">
            <v>#DIV/0!</v>
          </cell>
          <cell r="AX692" t="e">
            <v>#DIV/0!</v>
          </cell>
          <cell r="AY692" t="e">
            <v>#DIV/0!</v>
          </cell>
          <cell r="AZ692" t="e">
            <v>#DIV/0!</v>
          </cell>
          <cell r="BA692" t="e">
            <v>#DIV/0!</v>
          </cell>
          <cell r="BB692" t="e">
            <v>#DIV/0!</v>
          </cell>
          <cell r="BC692" t="e">
            <v>#DIV/0!</v>
          </cell>
          <cell r="BD692" t="e">
            <v>#DIV/0!</v>
          </cell>
          <cell r="BE692" t="e">
            <v>#DIV/0!</v>
          </cell>
          <cell r="BF692" t="e">
            <v>#DIV/0!</v>
          </cell>
          <cell r="BG692" t="e">
            <v>#DIV/0!</v>
          </cell>
          <cell r="BH692">
            <v>-60359.28571428571</v>
          </cell>
          <cell r="BI692">
            <v>-59242.875</v>
          </cell>
          <cell r="BJ692">
            <v>-61027.555555555547</v>
          </cell>
          <cell r="BK692">
            <v>-64529</v>
          </cell>
          <cell r="BL692" t="e">
            <v>#DIV/0!</v>
          </cell>
          <cell r="BM692">
            <v>-68513.166666666657</v>
          </cell>
          <cell r="BN692" t="e">
            <v>#DIV/0!</v>
          </cell>
          <cell r="BO692" t="e">
            <v>#DIV/0!</v>
          </cell>
          <cell r="BP692" t="e">
            <v>#DIV/0!</v>
          </cell>
          <cell r="BQ692" t="e">
            <v>#DIV/0!</v>
          </cell>
          <cell r="BR692" t="e">
            <v>#DIV/0!</v>
          </cell>
          <cell r="BS692" t="e">
            <v>#DIV/0!</v>
          </cell>
          <cell r="BT692">
            <v>-10926.428571428571</v>
          </cell>
          <cell r="BU692">
            <v>-51428.000000000015</v>
          </cell>
          <cell r="BV692">
            <v>-75304.999999999942</v>
          </cell>
          <cell r="BW692">
            <v>-96041.999999999985</v>
          </cell>
          <cell r="BX692">
            <v>11624.899999999996</v>
          </cell>
          <cell r="BY692">
            <v>-5050.5833333333312</v>
          </cell>
          <cell r="BZ692" t="e">
            <v>#DIV/0!</v>
          </cell>
          <cell r="CA692" t="e">
            <v>#DIV/0!</v>
          </cell>
          <cell r="CB692" t="e">
            <v>#DIV/0!</v>
          </cell>
          <cell r="CC692" t="e">
            <v>#DIV/0!</v>
          </cell>
          <cell r="CD692" t="e">
            <v>#DIV/0!</v>
          </cell>
          <cell r="CE692">
            <v>-61995.999999999993</v>
          </cell>
          <cell r="CF692">
            <v>-62556.57142857142</v>
          </cell>
          <cell r="CG692">
            <v>-61124.625000000007</v>
          </cell>
          <cell r="CH692">
            <v>-61779.444444444438</v>
          </cell>
          <cell r="CI692">
            <v>-62703.599999999984</v>
          </cell>
          <cell r="CJ692">
            <v>-63289.545454545463</v>
          </cell>
          <cell r="CK692">
            <v>-63314.833333333328</v>
          </cell>
          <cell r="CL692" t="e">
            <v>#DIV/0!</v>
          </cell>
          <cell r="CM692" t="e">
            <v>#DIV/0!</v>
          </cell>
          <cell r="CN692" t="e">
            <v>#DIV/0!</v>
          </cell>
          <cell r="CO692" t="e">
            <v>#DIV/0!</v>
          </cell>
          <cell r="CP692" t="e">
            <v>#DIV/0!</v>
          </cell>
          <cell r="CQ692">
            <v>-11229.333333333336</v>
          </cell>
          <cell r="CR692">
            <v>-65920</v>
          </cell>
          <cell r="CS692">
            <v>-51101.000000000022</v>
          </cell>
          <cell r="CT692">
            <v>-67017.999999999927</v>
          </cell>
          <cell r="CU692">
            <v>-71020.999999999985</v>
          </cell>
          <cell r="CV692">
            <v>-69149.000000000058</v>
          </cell>
          <cell r="CW692">
            <v>-63592.999999999942</v>
          </cell>
          <cell r="CX692" t="e">
            <v>#DIV/0!</v>
          </cell>
          <cell r="CY692" t="e">
            <v>#DIV/0!</v>
          </cell>
          <cell r="CZ692" t="e">
            <v>#DIV/0!</v>
          </cell>
          <cell r="DA692" t="e">
            <v>#DIV/0!</v>
          </cell>
          <cell r="DB692" t="e">
            <v>#DIV/0!</v>
          </cell>
          <cell r="DC692" t="e">
            <v>#DIV/0!</v>
          </cell>
          <cell r="DD692" t="e">
            <v>#DIV/0!</v>
          </cell>
          <cell r="DE692" t="e">
            <v>#DIV/0!</v>
          </cell>
          <cell r="DF692" t="e">
            <v>#DIV/0!</v>
          </cell>
          <cell r="DG692" t="e">
            <v>#DIV/0!</v>
          </cell>
          <cell r="DH692" t="e">
            <v>#DIV/0!</v>
          </cell>
          <cell r="DI692" t="e">
            <v>#DIV/0!</v>
          </cell>
          <cell r="DJ692" t="e">
            <v>#DIV/0!</v>
          </cell>
          <cell r="DK692" t="e">
            <v>#DIV/0!</v>
          </cell>
          <cell r="DL692" t="e">
            <v>#DIV/0!</v>
          </cell>
          <cell r="DM692" t="e">
            <v>#DIV/0!</v>
          </cell>
          <cell r="DN692" t="e">
            <v>#DIV/0!</v>
          </cell>
          <cell r="DO692" t="e">
            <v>#DIV/0!</v>
          </cell>
          <cell r="DP692" t="e">
            <v>#DIV/0!</v>
          </cell>
          <cell r="DQ692" t="e">
            <v>#DIV/0!</v>
          </cell>
          <cell r="DR692" t="e">
            <v>#DIV/0!</v>
          </cell>
          <cell r="DS692" t="e">
            <v>#DIV/0!</v>
          </cell>
          <cell r="DT692" t="e">
            <v>#DIV/0!</v>
          </cell>
          <cell r="DU692" t="e">
            <v>#DIV/0!</v>
          </cell>
        </row>
        <row r="693">
          <cell r="A693" t="str">
            <v>CE-SY-DG-100</v>
          </cell>
          <cell r="B693" t="str">
            <v>CE</v>
          </cell>
          <cell r="C693" t="str">
            <v>SY-DG</v>
          </cell>
          <cell r="D693">
            <v>100</v>
          </cell>
          <cell r="E693" t="str">
            <v>Valore della Produzione</v>
          </cell>
          <cell r="F693">
            <v>1.318295</v>
          </cell>
          <cell r="G693">
            <v>2.81261721</v>
          </cell>
          <cell r="H693">
            <v>4.3158565600000003</v>
          </cell>
          <cell r="I693">
            <v>5.9352407200000004</v>
          </cell>
          <cell r="R693">
            <v>1.318295</v>
          </cell>
          <cell r="S693">
            <v>1.49432221</v>
          </cell>
          <cell r="T693">
            <v>1.5032393500000003</v>
          </cell>
          <cell r="U693">
            <v>1.6193841600000001</v>
          </cell>
          <cell r="V693">
            <v>-5.9352407200000004</v>
          </cell>
          <cell r="W693">
            <v>0</v>
          </cell>
          <cell r="X693">
            <v>0</v>
          </cell>
          <cell r="Y693">
            <v>0</v>
          </cell>
          <cell r="Z693">
            <v>0</v>
          </cell>
          <cell r="AA693">
            <v>0</v>
          </cell>
          <cell r="AB693">
            <v>0</v>
          </cell>
          <cell r="AC693">
            <v>0</v>
          </cell>
          <cell r="AD693">
            <v>1.4527000000000001</v>
          </cell>
          <cell r="AE693">
            <v>3.0091999999999999</v>
          </cell>
          <cell r="AF693">
            <v>4.4989999999999997</v>
          </cell>
          <cell r="AG693">
            <v>5.9136000000000006</v>
          </cell>
          <cell r="AH693">
            <v>7.3818999999999999</v>
          </cell>
          <cell r="AI693">
            <v>9.7055000000000007</v>
          </cell>
          <cell r="AJ693">
            <v>11.6534</v>
          </cell>
          <cell r="AK693">
            <v>12.5837</v>
          </cell>
          <cell r="AL693">
            <v>14.3446</v>
          </cell>
          <cell r="AM693">
            <v>16.4465</v>
          </cell>
          <cell r="AN693">
            <v>18.1508</v>
          </cell>
          <cell r="AO693">
            <v>19.684000000000001</v>
          </cell>
          <cell r="AP693">
            <v>1.4527000000000001</v>
          </cell>
          <cell r="AQ693">
            <v>1.5564999999999998</v>
          </cell>
          <cell r="AR693">
            <v>1.4897999999999998</v>
          </cell>
          <cell r="AS693">
            <v>1.414600000000001</v>
          </cell>
          <cell r="AT693">
            <v>1.4682999999999993</v>
          </cell>
          <cell r="AU693">
            <v>2.3236000000000008</v>
          </cell>
          <cell r="AV693">
            <v>1.9478999999999989</v>
          </cell>
          <cell r="AW693">
            <v>0.93030000000000079</v>
          </cell>
          <cell r="AX693">
            <v>1.7608999999999995</v>
          </cell>
          <cell r="AY693">
            <v>2.1019000000000005</v>
          </cell>
          <cell r="AZ693">
            <v>1.7042999999999999</v>
          </cell>
          <cell r="BA693">
            <v>1.5332000000000008</v>
          </cell>
          <cell r="BB693">
            <v>1.2528999999999999</v>
          </cell>
          <cell r="BC693">
            <v>2.4714999999999998</v>
          </cell>
          <cell r="BD693">
            <v>3.7944</v>
          </cell>
          <cell r="BE693">
            <v>5.7569999999999997</v>
          </cell>
          <cell r="BF693">
            <v>7.9336000000000002</v>
          </cell>
          <cell r="BG693">
            <v>9.67666</v>
          </cell>
          <cell r="BH693">
            <v>11.661811</v>
          </cell>
          <cell r="BI693">
            <v>12.998526999999999</v>
          </cell>
          <cell r="BJ693">
            <v>14.751803000000001</v>
          </cell>
          <cell r="BK693">
            <v>16.721957</v>
          </cell>
          <cell r="BL693">
            <v>18.783728</v>
          </cell>
          <cell r="BM693">
            <v>20.914180840000004</v>
          </cell>
          <cell r="BN693">
            <v>1.2528999999999999</v>
          </cell>
          <cell r="BO693">
            <v>1.2185999999999999</v>
          </cell>
          <cell r="BP693">
            <v>1.3229000000000002</v>
          </cell>
          <cell r="BQ693">
            <v>1.9625999999999997</v>
          </cell>
          <cell r="BR693">
            <v>2.1766000000000005</v>
          </cell>
          <cell r="BS693">
            <v>1.7430599999999998</v>
          </cell>
          <cell r="BT693">
            <v>1.9851510000000001</v>
          </cell>
          <cell r="BU693">
            <v>1.3367159999999991</v>
          </cell>
          <cell r="BV693">
            <v>1.7532760000000014</v>
          </cell>
          <cell r="BW693">
            <v>1.9701539999999991</v>
          </cell>
          <cell r="BX693">
            <v>2.0617710000000002</v>
          </cell>
          <cell r="BY693">
            <v>2.1304528400000038</v>
          </cell>
          <cell r="BZ693">
            <v>1.1948000000000001</v>
          </cell>
          <cell r="CA693">
            <v>2.4510000000000001</v>
          </cell>
          <cell r="CB693">
            <v>3.7562000000000002</v>
          </cell>
          <cell r="CC693">
            <v>5.0019999999999998</v>
          </cell>
          <cell r="CD693">
            <v>7.0468999999999999</v>
          </cell>
          <cell r="CE693">
            <v>9.0360279999999999</v>
          </cell>
          <cell r="CF693">
            <v>10.748651000000001</v>
          </cell>
          <cell r="CG693">
            <v>11.807257999999999</v>
          </cell>
          <cell r="CH693">
            <v>13.812468000000001</v>
          </cell>
          <cell r="CI693">
            <v>15.606460999999999</v>
          </cell>
          <cell r="CJ693">
            <v>18.345427000000001</v>
          </cell>
          <cell r="CK693">
            <v>20.015000000000001</v>
          </cell>
          <cell r="CL693">
            <v>1.1948000000000001</v>
          </cell>
          <cell r="CM693">
            <v>1.2562</v>
          </cell>
          <cell r="CN693">
            <v>1.3052000000000001</v>
          </cell>
          <cell r="CO693">
            <v>1.2457999999999996</v>
          </cell>
          <cell r="CP693">
            <v>2.0449000000000002</v>
          </cell>
          <cell r="CQ693">
            <v>1.989128</v>
          </cell>
          <cell r="CR693">
            <v>1.7126230000000007</v>
          </cell>
          <cell r="CS693">
            <v>1.0586069999999985</v>
          </cell>
          <cell r="CT693">
            <v>2.0052100000000017</v>
          </cell>
          <cell r="CU693">
            <v>1.7939929999999986</v>
          </cell>
          <cell r="CV693">
            <v>2.7389660000000013</v>
          </cell>
          <cell r="CW693">
            <v>1.6695729999999998</v>
          </cell>
          <cell r="DC693">
            <v>6.9684999999999997</v>
          </cell>
          <cell r="DD693">
            <v>9.2210999999999999</v>
          </cell>
          <cell r="DE693">
            <v>10.018348</v>
          </cell>
          <cell r="DF693">
            <v>11.233051</v>
          </cell>
          <cell r="DG693">
            <v>13.209948000000001</v>
          </cell>
          <cell r="DH693">
            <v>14.883310999999999</v>
          </cell>
          <cell r="DI693">
            <v>16.957253000000001</v>
          </cell>
          <cell r="DJ693">
            <v>0</v>
          </cell>
          <cell r="DK693">
            <v>0</v>
          </cell>
          <cell r="DL693">
            <v>0</v>
          </cell>
          <cell r="DM693">
            <v>0</v>
          </cell>
          <cell r="DN693">
            <v>0</v>
          </cell>
          <cell r="DO693">
            <v>6.9684999999999997</v>
          </cell>
          <cell r="DP693">
            <v>2.2526000000000002</v>
          </cell>
          <cell r="DQ693">
            <v>0.79724799999999973</v>
          </cell>
          <cell r="DR693">
            <v>1.2147030000000001</v>
          </cell>
          <cell r="DS693">
            <v>1.976897000000001</v>
          </cell>
          <cell r="DT693">
            <v>1.6733629999999984</v>
          </cell>
          <cell r="DU693">
            <v>2.0739420000000024</v>
          </cell>
        </row>
        <row r="694">
          <cell r="A694" t="str">
            <v>CE-SY-DG-110</v>
          </cell>
          <cell r="B694" t="str">
            <v>CE</v>
          </cell>
          <cell r="C694" t="str">
            <v>SY-DG</v>
          </cell>
          <cell r="D694">
            <v>110</v>
          </cell>
          <cell r="E694" t="str">
            <v>Costi Diretti</v>
          </cell>
          <cell r="F694">
            <v>-1.112317</v>
          </cell>
          <cell r="G694">
            <v>-2.3836916399999994</v>
          </cell>
          <cell r="H694">
            <v>-3.6700623500000003</v>
          </cell>
          <cell r="I694">
            <v>-5.0366869300000001</v>
          </cell>
          <cell r="R694">
            <v>-1.112317</v>
          </cell>
          <cell r="S694">
            <v>-1.2713746399999994</v>
          </cell>
          <cell r="T694">
            <v>-1.2863707100000008</v>
          </cell>
          <cell r="U694">
            <v>-1.3666245799999999</v>
          </cell>
          <cell r="V694">
            <v>5.0366869300000001</v>
          </cell>
          <cell r="W694">
            <v>0</v>
          </cell>
          <cell r="X694">
            <v>0</v>
          </cell>
          <cell r="Y694">
            <v>0</v>
          </cell>
          <cell r="Z694">
            <v>0</v>
          </cell>
          <cell r="AA694">
            <v>0</v>
          </cell>
          <cell r="AB694">
            <v>0</v>
          </cell>
          <cell r="AC694">
            <v>0</v>
          </cell>
          <cell r="AD694">
            <v>-1.2028999999999999</v>
          </cell>
          <cell r="AE694">
            <v>-2.5114999999999998</v>
          </cell>
          <cell r="AF694">
            <v>-3.7731999999999997</v>
          </cell>
          <cell r="AG694">
            <v>-4.9542999999999999</v>
          </cell>
          <cell r="AH694">
            <v>-6.1603999999999992</v>
          </cell>
          <cell r="AI694">
            <v>-8.0845000000000002</v>
          </cell>
          <cell r="AJ694">
            <v>-9.6774000000000004</v>
          </cell>
          <cell r="AK694">
            <v>-10.4457</v>
          </cell>
          <cell r="AL694">
            <v>-11.9063</v>
          </cell>
          <cell r="AM694">
            <v>-13.6158</v>
          </cell>
          <cell r="AN694">
            <v>-15.057599999999999</v>
          </cell>
          <cell r="AO694">
            <v>-16.314399999999999</v>
          </cell>
          <cell r="AP694">
            <v>-1.2028999999999999</v>
          </cell>
          <cell r="AQ694">
            <v>-1.3086</v>
          </cell>
          <cell r="AR694">
            <v>-1.2616999999999998</v>
          </cell>
          <cell r="AS694">
            <v>-1.1811000000000003</v>
          </cell>
          <cell r="AT694">
            <v>-1.2060999999999993</v>
          </cell>
          <cell r="AU694">
            <v>-1.924100000000001</v>
          </cell>
          <cell r="AV694">
            <v>-1.5929000000000002</v>
          </cell>
          <cell r="AW694">
            <v>-0.76829999999999998</v>
          </cell>
          <cell r="AX694">
            <v>-1.4605999999999995</v>
          </cell>
          <cell r="AY694">
            <v>-1.7095000000000002</v>
          </cell>
          <cell r="AZ694">
            <v>-1.4417999999999989</v>
          </cell>
          <cell r="BA694">
            <v>-1.2568000000000001</v>
          </cell>
          <cell r="BB694">
            <v>-1.101</v>
          </cell>
          <cell r="BC694">
            <v>-2.1686000000000001</v>
          </cell>
          <cell r="BD694">
            <v>-3.2390999999999996</v>
          </cell>
          <cell r="BE694">
            <v>-4.8541999999999996</v>
          </cell>
          <cell r="BF694">
            <v>-6.6898000000000009</v>
          </cell>
          <cell r="BG694">
            <v>-8.0930569999999999</v>
          </cell>
          <cell r="BH694">
            <v>-9.8008740000000003</v>
          </cell>
          <cell r="BI694">
            <v>-10.839074999999999</v>
          </cell>
          <cell r="BJ694">
            <v>-12.307156000000001</v>
          </cell>
          <cell r="BK694">
            <v>-13.958845999999999</v>
          </cell>
          <cell r="BL694">
            <v>-15.573200000000002</v>
          </cell>
          <cell r="BM694">
            <v>-17.430275200000001</v>
          </cell>
          <cell r="BN694">
            <v>-1.101</v>
          </cell>
          <cell r="BO694">
            <v>-1.0676000000000001</v>
          </cell>
          <cell r="BP694">
            <v>-1.0704999999999996</v>
          </cell>
          <cell r="BQ694">
            <v>-1.6151</v>
          </cell>
          <cell r="BR694">
            <v>-1.8356000000000012</v>
          </cell>
          <cell r="BS694">
            <v>-1.4032569999999991</v>
          </cell>
          <cell r="BT694">
            <v>-1.7078170000000004</v>
          </cell>
          <cell r="BU694">
            <v>-1.038200999999999</v>
          </cell>
          <cell r="BV694">
            <v>-1.4680810000000015</v>
          </cell>
          <cell r="BW694">
            <v>-1.6516899999999985</v>
          </cell>
          <cell r="BX694">
            <v>-1.6143540000000023</v>
          </cell>
          <cell r="BY694">
            <v>-1.8570751999999988</v>
          </cell>
          <cell r="BZ694">
            <v>-0.92520000000000002</v>
          </cell>
          <cell r="CA694">
            <v>-1.9318</v>
          </cell>
          <cell r="CB694">
            <v>-2.9516</v>
          </cell>
          <cell r="CC694">
            <v>-3.9703999999999997</v>
          </cell>
          <cell r="CD694">
            <v>-5.6392999999999995</v>
          </cell>
          <cell r="CE694">
            <v>-7.2845339999999998</v>
          </cell>
          <cell r="CF694">
            <v>-8.6703659999999996</v>
          </cell>
          <cell r="CG694">
            <v>-9.5545059999999999</v>
          </cell>
          <cell r="CH694">
            <v>-11.255184</v>
          </cell>
          <cell r="CI694">
            <v>-12.687412999999999</v>
          </cell>
          <cell r="CJ694">
            <v>-14.980639</v>
          </cell>
          <cell r="CK694">
            <v>-16.403694999999999</v>
          </cell>
          <cell r="CL694">
            <v>-0.92520000000000002</v>
          </cell>
          <cell r="CM694">
            <v>-1.0065999999999999</v>
          </cell>
          <cell r="CN694">
            <v>-1.0198</v>
          </cell>
          <cell r="CO694">
            <v>-1.0187999999999997</v>
          </cell>
          <cell r="CP694">
            <v>-1.6688999999999998</v>
          </cell>
          <cell r="CQ694">
            <v>-1.6452340000000003</v>
          </cell>
          <cell r="CR694">
            <v>-1.3858319999999997</v>
          </cell>
          <cell r="CS694">
            <v>-0.88414000000000037</v>
          </cell>
          <cell r="CT694">
            <v>-1.7006779999999999</v>
          </cell>
          <cell r="CU694">
            <v>-1.4322289999999995</v>
          </cell>
          <cell r="CV694">
            <v>-2.2932260000000007</v>
          </cell>
          <cell r="CW694">
            <v>-1.423055999999999</v>
          </cell>
          <cell r="DC694">
            <v>-5.7244000000000002</v>
          </cell>
          <cell r="DD694">
            <v>-7.7225000000000001</v>
          </cell>
          <cell r="DE694">
            <v>-8.3103270000000009</v>
          </cell>
          <cell r="DF694">
            <v>-9.2800329999999995</v>
          </cell>
          <cell r="DG694">
            <v>-10.954961000000001</v>
          </cell>
          <cell r="DH694">
            <v>-12.339072999999999</v>
          </cell>
          <cell r="DI694">
            <v>-13.967745000000001</v>
          </cell>
          <cell r="DJ694">
            <v>0</v>
          </cell>
          <cell r="DK694">
            <v>0</v>
          </cell>
          <cell r="DL694">
            <v>0</v>
          </cell>
          <cell r="DM694">
            <v>0</v>
          </cell>
          <cell r="DN694">
            <v>0</v>
          </cell>
          <cell r="DO694">
            <v>-5.7244000000000002</v>
          </cell>
          <cell r="DP694">
            <v>-1.9981</v>
          </cell>
          <cell r="DQ694">
            <v>-0.58782700000000077</v>
          </cell>
          <cell r="DR694">
            <v>-0.96970599999999862</v>
          </cell>
          <cell r="DS694">
            <v>-1.6749280000000013</v>
          </cell>
          <cell r="DT694">
            <v>-1.3841119999999982</v>
          </cell>
          <cell r="DU694">
            <v>-1.6286720000000017</v>
          </cell>
        </row>
        <row r="695">
          <cell r="A695" t="str">
            <v>CE-SY-DG-120</v>
          </cell>
          <cell r="B695" t="str">
            <v>CE</v>
          </cell>
          <cell r="C695" t="str">
            <v>SY-DG</v>
          </cell>
          <cell r="D695">
            <v>120</v>
          </cell>
          <cell r="E695" t="str">
            <v>Margine Diretto</v>
          </cell>
          <cell r="F695">
            <v>0.20597799999999999</v>
          </cell>
          <cell r="G695">
            <v>0.42892557000000053</v>
          </cell>
          <cell r="H695">
            <v>0.64579421000000004</v>
          </cell>
          <cell r="I695">
            <v>0.89855379000000024</v>
          </cell>
          <cell r="J695">
            <v>0</v>
          </cell>
          <cell r="K695">
            <v>0</v>
          </cell>
          <cell r="L695">
            <v>0</v>
          </cell>
          <cell r="M695">
            <v>0</v>
          </cell>
          <cell r="N695">
            <v>0</v>
          </cell>
          <cell r="O695">
            <v>0</v>
          </cell>
          <cell r="P695">
            <v>0</v>
          </cell>
          <cell r="Q695">
            <v>0</v>
          </cell>
          <cell r="R695">
            <v>0.20597799999999999</v>
          </cell>
          <cell r="S695">
            <v>0.22294757000000054</v>
          </cell>
          <cell r="T695">
            <v>0.2168686399999995</v>
          </cell>
          <cell r="U695">
            <v>0.25275958000000021</v>
          </cell>
          <cell r="V695">
            <v>-0.89855379000000024</v>
          </cell>
          <cell r="W695">
            <v>0</v>
          </cell>
          <cell r="X695">
            <v>0</v>
          </cell>
          <cell r="Y695">
            <v>0</v>
          </cell>
          <cell r="Z695">
            <v>0</v>
          </cell>
          <cell r="AA695">
            <v>0</v>
          </cell>
          <cell r="AB695">
            <v>0</v>
          </cell>
          <cell r="AC695">
            <v>0</v>
          </cell>
          <cell r="AD695">
            <v>0.24980000000000024</v>
          </cell>
          <cell r="AE695">
            <v>0.49770000000000003</v>
          </cell>
          <cell r="AF695">
            <v>0.7258</v>
          </cell>
          <cell r="AG695">
            <v>0.95930000000000071</v>
          </cell>
          <cell r="AH695">
            <v>1.2215000000000007</v>
          </cell>
          <cell r="AI695">
            <v>1.6210000000000004</v>
          </cell>
          <cell r="AJ695">
            <v>1.9759999999999991</v>
          </cell>
          <cell r="AK695">
            <v>2.1379999999999999</v>
          </cell>
          <cell r="AL695">
            <v>2.4382999999999999</v>
          </cell>
          <cell r="AM695">
            <v>2.8307000000000002</v>
          </cell>
          <cell r="AN695">
            <v>3.0932000000000013</v>
          </cell>
          <cell r="AO695">
            <v>3.3696000000000019</v>
          </cell>
          <cell r="AP695">
            <v>0.24980000000000024</v>
          </cell>
          <cell r="AQ695">
            <v>0.24789999999999979</v>
          </cell>
          <cell r="AR695">
            <v>0.22809999999999997</v>
          </cell>
          <cell r="AS695">
            <v>0.23350000000000071</v>
          </cell>
          <cell r="AT695">
            <v>0.26219999999999999</v>
          </cell>
          <cell r="AU695">
            <v>0.39949999999999974</v>
          </cell>
          <cell r="AV695">
            <v>0.35499999999999865</v>
          </cell>
          <cell r="AW695">
            <v>0.16200000000000081</v>
          </cell>
          <cell r="AX695">
            <v>0.30030000000000001</v>
          </cell>
          <cell r="AY695">
            <v>0.3924000000000003</v>
          </cell>
          <cell r="AZ695">
            <v>0.26250000000000107</v>
          </cell>
          <cell r="BA695">
            <v>0.27640000000000065</v>
          </cell>
          <cell r="BB695">
            <v>0.15189999999999992</v>
          </cell>
          <cell r="BC695">
            <v>0.30289999999999973</v>
          </cell>
          <cell r="BD695">
            <v>0.55530000000000035</v>
          </cell>
          <cell r="BE695">
            <v>0.90280000000000005</v>
          </cell>
          <cell r="BF695">
            <v>1.2437999999999994</v>
          </cell>
          <cell r="BG695">
            <v>1.5836030000000001</v>
          </cell>
          <cell r="BH695">
            <v>1.8609369999999998</v>
          </cell>
          <cell r="BI695">
            <v>2.1594519999999999</v>
          </cell>
          <cell r="BJ695">
            <v>2.4446469999999998</v>
          </cell>
          <cell r="BK695">
            <v>2.7631110000000003</v>
          </cell>
          <cell r="BL695">
            <v>3.2105279999999983</v>
          </cell>
          <cell r="BM695">
            <v>3.4839056400000032</v>
          </cell>
          <cell r="BN695">
            <v>0.15189999999999992</v>
          </cell>
          <cell r="BO695">
            <v>0.1509999999999998</v>
          </cell>
          <cell r="BP695">
            <v>0.25240000000000062</v>
          </cell>
          <cell r="BQ695">
            <v>0.3474999999999997</v>
          </cell>
          <cell r="BR695">
            <v>0.3409999999999993</v>
          </cell>
          <cell r="BS695">
            <v>0.33980300000000074</v>
          </cell>
          <cell r="BT695">
            <v>0.27733399999999975</v>
          </cell>
          <cell r="BU695">
            <v>0.29851500000000009</v>
          </cell>
          <cell r="BV695">
            <v>0.28519499999999987</v>
          </cell>
          <cell r="BW695">
            <v>0.31846400000000052</v>
          </cell>
          <cell r="BX695">
            <v>0.44741699999999796</v>
          </cell>
          <cell r="BY695">
            <v>0.27337764000000497</v>
          </cell>
          <cell r="BZ695">
            <v>0.26960000000000006</v>
          </cell>
          <cell r="CA695">
            <v>0.51920000000000011</v>
          </cell>
          <cell r="CB695">
            <v>0.8046000000000002</v>
          </cell>
          <cell r="CC695">
            <v>1.0316000000000001</v>
          </cell>
          <cell r="CD695">
            <v>1.4076000000000004</v>
          </cell>
          <cell r="CE695">
            <v>1.7514940000000001</v>
          </cell>
          <cell r="CF695">
            <v>2.078285000000001</v>
          </cell>
          <cell r="CG695">
            <v>2.2527519999999992</v>
          </cell>
          <cell r="CH695">
            <v>2.557284000000001</v>
          </cell>
          <cell r="CI695">
            <v>2.9190480000000001</v>
          </cell>
          <cell r="CJ695">
            <v>3.3647880000000008</v>
          </cell>
          <cell r="CK695">
            <v>3.6113050000000015</v>
          </cell>
          <cell r="CL695">
            <v>0.26960000000000006</v>
          </cell>
          <cell r="CM695">
            <v>0.24960000000000004</v>
          </cell>
          <cell r="CN695">
            <v>0.2854000000000001</v>
          </cell>
          <cell r="CO695">
            <v>0.22699999999999987</v>
          </cell>
          <cell r="CP695">
            <v>0.37600000000000033</v>
          </cell>
          <cell r="CQ695">
            <v>0.3438939999999997</v>
          </cell>
          <cell r="CR695">
            <v>0.32679100000000094</v>
          </cell>
          <cell r="CS695">
            <v>0.17446699999999815</v>
          </cell>
          <cell r="CT695">
            <v>0.3045320000000018</v>
          </cell>
          <cell r="CU695">
            <v>0.36176399999999909</v>
          </cell>
          <cell r="CV695">
            <v>0.44574000000000069</v>
          </cell>
          <cell r="CW695">
            <v>0.24651700000000076</v>
          </cell>
          <cell r="CX695">
            <v>0</v>
          </cell>
          <cell r="CY695">
            <v>0</v>
          </cell>
          <cell r="CZ695">
            <v>0</v>
          </cell>
          <cell r="DA695">
            <v>0</v>
          </cell>
          <cell r="DB695">
            <v>0</v>
          </cell>
          <cell r="DC695">
            <v>1.2440999999999995</v>
          </cell>
          <cell r="DD695">
            <v>1.4985999999999997</v>
          </cell>
          <cell r="DE695">
            <v>1.7080209999999987</v>
          </cell>
          <cell r="DF695">
            <v>1.9530180000000001</v>
          </cell>
          <cell r="DG695">
            <v>2.2549869999999999</v>
          </cell>
          <cell r="DH695">
            <v>2.544238</v>
          </cell>
          <cell r="DI695">
            <v>2.9895080000000007</v>
          </cell>
          <cell r="DJ695">
            <v>0</v>
          </cell>
          <cell r="DK695">
            <v>0</v>
          </cell>
          <cell r="DL695">
            <v>0</v>
          </cell>
          <cell r="DM695">
            <v>0</v>
          </cell>
          <cell r="DN695">
            <v>0</v>
          </cell>
          <cell r="DO695">
            <v>1.2440999999999995</v>
          </cell>
          <cell r="DP695">
            <v>0.25450000000000017</v>
          </cell>
          <cell r="DQ695">
            <v>0.20942099999999897</v>
          </cell>
          <cell r="DR695">
            <v>0.24499700000000146</v>
          </cell>
          <cell r="DS695">
            <v>0.30196899999999971</v>
          </cell>
          <cell r="DT695">
            <v>0.28925100000000015</v>
          </cell>
          <cell r="DU695">
            <v>0.44527000000000072</v>
          </cell>
        </row>
        <row r="696">
          <cell r="A696" t="str">
            <v>CE-SY-DG-130</v>
          </cell>
          <cell r="B696" t="str">
            <v>CE</v>
          </cell>
          <cell r="C696" t="str">
            <v>SY-DG</v>
          </cell>
          <cell r="D696">
            <v>130</v>
          </cell>
          <cell r="E696" t="str">
            <v>MD %</v>
          </cell>
          <cell r="F696">
            <v>0.1562457568298446</v>
          </cell>
          <cell r="G696">
            <v>0.15250051392524919</v>
          </cell>
          <cell r="H696">
            <v>0.14963291782801974</v>
          </cell>
          <cell r="I696">
            <v>0.15139298174918847</v>
          </cell>
          <cell r="J696" t="e">
            <v>#DIV/0!</v>
          </cell>
          <cell r="K696" t="e">
            <v>#DIV/0!</v>
          </cell>
          <cell r="L696" t="e">
            <v>#DIV/0!</v>
          </cell>
          <cell r="M696" t="e">
            <v>#DIV/0!</v>
          </cell>
          <cell r="N696" t="e">
            <v>#DIV/0!</v>
          </cell>
          <cell r="O696" t="e">
            <v>#DIV/0!</v>
          </cell>
          <cell r="P696" t="e">
            <v>#DIV/0!</v>
          </cell>
          <cell r="Q696" t="e">
            <v>#DIV/0!</v>
          </cell>
          <cell r="R696">
            <v>0.1562457568298446</v>
          </cell>
          <cell r="S696">
            <v>0.14919645074404705</v>
          </cell>
          <cell r="T696">
            <v>0.1442675379672568</v>
          </cell>
          <cell r="U696">
            <v>0.15608376705376703</v>
          </cell>
          <cell r="V696">
            <v>0.15139298174918847</v>
          </cell>
          <cell r="W696" t="e">
            <v>#DIV/0!</v>
          </cell>
          <cell r="X696" t="e">
            <v>#DIV/0!</v>
          </cell>
          <cell r="Y696" t="e">
            <v>#DIV/0!</v>
          </cell>
          <cell r="Z696" t="e">
            <v>#DIV/0!</v>
          </cell>
          <cell r="AA696" t="e">
            <v>#DIV/0!</v>
          </cell>
          <cell r="AB696" t="e">
            <v>#DIV/0!</v>
          </cell>
          <cell r="AC696" t="e">
            <v>#DIV/0!</v>
          </cell>
          <cell r="AD696">
            <v>0.17195566875473273</v>
          </cell>
          <cell r="AE696">
            <v>0.16539279542735613</v>
          </cell>
          <cell r="AF696">
            <v>0.1613247388308513</v>
          </cell>
          <cell r="AG696">
            <v>0.16221929112554123</v>
          </cell>
          <cell r="AH696">
            <v>0.16547230387840539</v>
          </cell>
          <cell r="AI696">
            <v>0.16701870073669572</v>
          </cell>
          <cell r="AJ696">
            <v>0.16956424734412268</v>
          </cell>
          <cell r="AK696">
            <v>0.16990233397172533</v>
          </cell>
          <cell r="AL696">
            <v>0.1699803410342568</v>
          </cell>
          <cell r="AM696">
            <v>0.17211564770619889</v>
          </cell>
          <cell r="AN696">
            <v>0.17041673094298881</v>
          </cell>
          <cell r="AO696">
            <v>0.17118471855313969</v>
          </cell>
          <cell r="AP696">
            <v>0.17195566875473273</v>
          </cell>
          <cell r="AQ696">
            <v>0.15926758753613865</v>
          </cell>
          <cell r="AR696">
            <v>0.15310779970465835</v>
          </cell>
          <cell r="AS696">
            <v>0.16506432913897962</v>
          </cell>
          <cell r="AT696">
            <v>0.17857386092760344</v>
          </cell>
          <cell r="AU696">
            <v>0.17193148562575297</v>
          </cell>
          <cell r="AV696">
            <v>0.18224754864212683</v>
          </cell>
          <cell r="AW696">
            <v>0.17413737504031029</v>
          </cell>
          <cell r="AX696">
            <v>0.17053779317394521</v>
          </cell>
          <cell r="AY696">
            <v>0.18668823445454122</v>
          </cell>
          <cell r="AZ696">
            <v>0.15402217919380454</v>
          </cell>
          <cell r="BA696">
            <v>0.18027654578659047</v>
          </cell>
          <cell r="BB696">
            <v>0.12123872615531961</v>
          </cell>
          <cell r="BC696">
            <v>0.12255715152741239</v>
          </cell>
          <cell r="BD696">
            <v>0.14634724857685019</v>
          </cell>
          <cell r="BE696">
            <v>0.15681778704186211</v>
          </cell>
          <cell r="BF696">
            <v>0.15677624281536748</v>
          </cell>
          <cell r="BG696">
            <v>0.1636518178793096</v>
          </cell>
          <cell r="BH696">
            <v>0.15957530095454298</v>
          </cell>
          <cell r="BI696">
            <v>0.16613051617310176</v>
          </cell>
          <cell r="BJ696">
            <v>0.16571852267821091</v>
          </cell>
          <cell r="BK696">
            <v>0.16523849451353095</v>
          </cell>
          <cell r="BL696">
            <v>0.17092070328105252</v>
          </cell>
          <cell r="BM696">
            <v>0.16658102302227212</v>
          </cell>
          <cell r="BN696">
            <v>0.12123872615531961</v>
          </cell>
          <cell r="BO696">
            <v>0.1239126866896437</v>
          </cell>
          <cell r="BP696">
            <v>0.19079295487187284</v>
          </cell>
          <cell r="BQ696">
            <v>0.17706104147559348</v>
          </cell>
          <cell r="BR696">
            <v>0.15666636037857173</v>
          </cell>
          <cell r="BS696">
            <v>0.19494624396176882</v>
          </cell>
          <cell r="BT696">
            <v>0.13970423408597116</v>
          </cell>
          <cell r="BU696">
            <v>0.22331968795166685</v>
          </cell>
          <cell r="BV696">
            <v>0.16266406430020125</v>
          </cell>
          <cell r="BW696">
            <v>0.16164421664499357</v>
          </cell>
          <cell r="BX696">
            <v>0.21700615635780982</v>
          </cell>
          <cell r="BY696">
            <v>0.12831902911308024</v>
          </cell>
          <cell r="BZ696">
            <v>0.22564445932373622</v>
          </cell>
          <cell r="CA696">
            <v>0.21183190534475729</v>
          </cell>
          <cell r="CB696">
            <v>0.21420584633406106</v>
          </cell>
          <cell r="CC696">
            <v>0.20623750499800084</v>
          </cell>
          <cell r="CD696">
            <v>0.19974740666108506</v>
          </cell>
          <cell r="CE696">
            <v>0.19383450339020641</v>
          </cell>
          <cell r="CF696">
            <v>0.19335310077515783</v>
          </cell>
          <cell r="CG696">
            <v>0.19079383206498912</v>
          </cell>
          <cell r="CH696">
            <v>0.18514316196062869</v>
          </cell>
          <cell r="CI696">
            <v>0.18704099539286967</v>
          </cell>
          <cell r="CJ696">
            <v>0.18341290175475342</v>
          </cell>
          <cell r="CK696">
            <v>0.18042992755433432</v>
          </cell>
          <cell r="CL696">
            <v>0.22564445932373622</v>
          </cell>
          <cell r="CM696">
            <v>0.19869447540200608</v>
          </cell>
          <cell r="CN696">
            <v>0.21866380631320875</v>
          </cell>
          <cell r="CO696">
            <v>0.18221223310322679</v>
          </cell>
          <cell r="CP696">
            <v>0.18387207198396024</v>
          </cell>
          <cell r="CQ696">
            <v>0.17288681271391268</v>
          </cell>
          <cell r="CR696">
            <v>0.19081315619374539</v>
          </cell>
          <cell r="CS696">
            <v>0.16480809214373077</v>
          </cell>
          <cell r="CT696">
            <v>0.15187037766618036</v>
          </cell>
          <cell r="CU696">
            <v>0.20165296074176398</v>
          </cell>
          <cell r="CV696">
            <v>0.16274024577157967</v>
          </cell>
          <cell r="CW696">
            <v>0.14765272318131689</v>
          </cell>
          <cell r="CX696" t="e">
            <v>#DIV/0!</v>
          </cell>
          <cell r="CY696" t="e">
            <v>#DIV/0!</v>
          </cell>
          <cell r="CZ696" t="e">
            <v>#DIV/0!</v>
          </cell>
          <cell r="DA696" t="e">
            <v>#DIV/0!</v>
          </cell>
          <cell r="DB696" t="e">
            <v>#DIV/0!</v>
          </cell>
          <cell r="DC696">
            <v>0.1785319652722967</v>
          </cell>
          <cell r="DD696">
            <v>0.16251857153701832</v>
          </cell>
          <cell r="DE696">
            <v>0.17048928625757448</v>
          </cell>
          <cell r="DF696">
            <v>0.17386353894413906</v>
          </cell>
          <cell r="DG696">
            <v>0.17070369996914445</v>
          </cell>
          <cell r="DH696">
            <v>0.17094569884348987</v>
          </cell>
          <cell r="DI696">
            <v>0.17629671503987115</v>
          </cell>
          <cell r="DJ696" t="e">
            <v>#DIV/0!</v>
          </cell>
          <cell r="DK696" t="e">
            <v>#DIV/0!</v>
          </cell>
          <cell r="DL696" t="e">
            <v>#DIV/0!</v>
          </cell>
          <cell r="DM696" t="e">
            <v>#DIV/0!</v>
          </cell>
          <cell r="DN696" t="e">
            <v>#DIV/0!</v>
          </cell>
          <cell r="DO696">
            <v>0.1785319652722967</v>
          </cell>
          <cell r="DP696">
            <v>0.1129805558021842</v>
          </cell>
          <cell r="DQ696">
            <v>0.26267986874849364</v>
          </cell>
          <cell r="DR696">
            <v>0.20169292411396156</v>
          </cell>
          <cell r="DS696">
            <v>0.1527489798406288</v>
          </cell>
          <cell r="DT696">
            <v>0.1728560987663767</v>
          </cell>
          <cell r="DU696">
            <v>0.21469742162509858</v>
          </cell>
        </row>
        <row r="697">
          <cell r="A697" t="str">
            <v>CE-SY-DG-140</v>
          </cell>
          <cell r="B697" t="str">
            <v>CE</v>
          </cell>
          <cell r="C697" t="str">
            <v>SY-DG</v>
          </cell>
          <cell r="D697">
            <v>140</v>
          </cell>
          <cell r="E697" t="str">
            <v>Fondi rettificativi dell'attivo</v>
          </cell>
          <cell r="F697">
            <v>0</v>
          </cell>
          <cell r="G697">
            <v>0</v>
          </cell>
          <cell r="H697">
            <v>0</v>
          </cell>
          <cell r="I697">
            <v>0</v>
          </cell>
          <cell r="R697">
            <v>0</v>
          </cell>
          <cell r="S697">
            <v>0</v>
          </cell>
          <cell r="T697">
            <v>0</v>
          </cell>
          <cell r="U697">
            <v>0</v>
          </cell>
          <cell r="V697">
            <v>0</v>
          </cell>
          <cell r="W697">
            <v>0</v>
          </cell>
          <cell r="X697">
            <v>0</v>
          </cell>
          <cell r="Y697">
            <v>0</v>
          </cell>
          <cell r="Z697">
            <v>0</v>
          </cell>
          <cell r="AA697">
            <v>0</v>
          </cell>
          <cell r="AB697">
            <v>0</v>
          </cell>
          <cell r="AC697">
            <v>0</v>
          </cell>
          <cell r="AD697">
            <v>0</v>
          </cell>
          <cell r="AE697">
            <v>0</v>
          </cell>
          <cell r="AF697">
            <v>0</v>
          </cell>
          <cell r="AG697">
            <v>0</v>
          </cell>
          <cell r="AH697">
            <v>0</v>
          </cell>
          <cell r="AI697">
            <v>0</v>
          </cell>
          <cell r="AJ697">
            <v>0</v>
          </cell>
          <cell r="AK697">
            <v>0</v>
          </cell>
          <cell r="AL697">
            <v>0</v>
          </cell>
          <cell r="AM697">
            <v>0</v>
          </cell>
          <cell r="AN697">
            <v>0</v>
          </cell>
          <cell r="AO697">
            <v>0</v>
          </cell>
          <cell r="AP697">
            <v>0</v>
          </cell>
          <cell r="AQ697">
            <v>0</v>
          </cell>
          <cell r="AR697">
            <v>0</v>
          </cell>
          <cell r="AS697">
            <v>0</v>
          </cell>
          <cell r="AT697">
            <v>0</v>
          </cell>
          <cell r="AU697">
            <v>0</v>
          </cell>
          <cell r="AV697">
            <v>0</v>
          </cell>
          <cell r="AW697">
            <v>0</v>
          </cell>
          <cell r="AX697">
            <v>0</v>
          </cell>
          <cell r="AY697">
            <v>0</v>
          </cell>
          <cell r="AZ697">
            <v>0</v>
          </cell>
          <cell r="BA697">
            <v>0</v>
          </cell>
          <cell r="BB697">
            <v>0</v>
          </cell>
          <cell r="BC697">
            <v>0</v>
          </cell>
          <cell r="BD697">
            <v>0</v>
          </cell>
          <cell r="BE697">
            <v>0</v>
          </cell>
          <cell r="BF697">
            <v>0</v>
          </cell>
          <cell r="BG697">
            <v>0</v>
          </cell>
          <cell r="BH697">
            <v>0</v>
          </cell>
          <cell r="BI697">
            <v>0</v>
          </cell>
          <cell r="BJ697">
            <v>0</v>
          </cell>
          <cell r="BK697">
            <v>0</v>
          </cell>
          <cell r="BL697">
            <v>0</v>
          </cell>
          <cell r="BM697">
            <v>0</v>
          </cell>
          <cell r="BN697">
            <v>0</v>
          </cell>
          <cell r="BO697">
            <v>0</v>
          </cell>
          <cell r="BP697">
            <v>0</v>
          </cell>
          <cell r="BQ697">
            <v>0</v>
          </cell>
          <cell r="BR697">
            <v>0</v>
          </cell>
          <cell r="BS697">
            <v>0</v>
          </cell>
          <cell r="BT697">
            <v>0</v>
          </cell>
          <cell r="BU697">
            <v>0</v>
          </cell>
          <cell r="BV697">
            <v>0</v>
          </cell>
          <cell r="BW697">
            <v>0</v>
          </cell>
          <cell r="BX697">
            <v>0</v>
          </cell>
          <cell r="BY697">
            <v>0</v>
          </cell>
          <cell r="BZ697">
            <v>0</v>
          </cell>
          <cell r="CA697">
            <v>0</v>
          </cell>
          <cell r="CB697">
            <v>0</v>
          </cell>
          <cell r="CC697">
            <v>0</v>
          </cell>
          <cell r="CD697">
            <v>0</v>
          </cell>
          <cell r="CE697">
            <v>0</v>
          </cell>
          <cell r="CF697">
            <v>0</v>
          </cell>
          <cell r="CG697">
            <v>0</v>
          </cell>
          <cell r="CH697">
            <v>0</v>
          </cell>
          <cell r="CI697">
            <v>0</v>
          </cell>
          <cell r="CJ697">
            <v>0</v>
          </cell>
          <cell r="CK697">
            <v>0</v>
          </cell>
          <cell r="CL697">
            <v>0</v>
          </cell>
          <cell r="CM697">
            <v>0</v>
          </cell>
          <cell r="CN697">
            <v>0</v>
          </cell>
          <cell r="CO697">
            <v>0</v>
          </cell>
          <cell r="CP697">
            <v>0</v>
          </cell>
          <cell r="CQ697">
            <v>0</v>
          </cell>
          <cell r="CR697">
            <v>0</v>
          </cell>
          <cell r="CS697">
            <v>0</v>
          </cell>
          <cell r="CT697">
            <v>0</v>
          </cell>
          <cell r="CU697">
            <v>0</v>
          </cell>
          <cell r="CV697">
            <v>0</v>
          </cell>
          <cell r="CW697">
            <v>0</v>
          </cell>
          <cell r="DC697">
            <v>0</v>
          </cell>
          <cell r="DD697">
            <v>0</v>
          </cell>
          <cell r="DE697">
            <v>0</v>
          </cell>
          <cell r="DF697">
            <v>0</v>
          </cell>
          <cell r="DG697">
            <v>0</v>
          </cell>
          <cell r="DH697">
            <v>0</v>
          </cell>
          <cell r="DI697">
            <v>0</v>
          </cell>
          <cell r="DJ697">
            <v>0</v>
          </cell>
          <cell r="DK697">
            <v>0</v>
          </cell>
          <cell r="DL697">
            <v>0</v>
          </cell>
          <cell r="DM697">
            <v>0</v>
          </cell>
          <cell r="DN697">
            <v>0</v>
          </cell>
          <cell r="DO697">
            <v>0</v>
          </cell>
          <cell r="DP697">
            <v>0</v>
          </cell>
          <cell r="DQ697">
            <v>0</v>
          </cell>
          <cell r="DR697">
            <v>0</v>
          </cell>
          <cell r="DS697">
            <v>0</v>
          </cell>
          <cell r="DT697">
            <v>0</v>
          </cell>
          <cell r="DU697">
            <v>0</v>
          </cell>
        </row>
        <row r="698">
          <cell r="A698" t="str">
            <v>CE-SY-DG-150</v>
          </cell>
          <cell r="B698" t="str">
            <v>CE</v>
          </cell>
          <cell r="C698" t="str">
            <v>SY-DG</v>
          </cell>
          <cell r="D698">
            <v>150</v>
          </cell>
          <cell r="E698" t="str">
            <v>Altri Fondi</v>
          </cell>
          <cell r="F698">
            <v>2.5982000000000002E-2</v>
          </cell>
          <cell r="G698">
            <v>3.470442E-2</v>
          </cell>
          <cell r="H698">
            <v>7.1695100000000012E-2</v>
          </cell>
          <cell r="I698">
            <v>7.8132290000000007E-2</v>
          </cell>
          <cell r="R698">
            <v>2.5982000000000002E-2</v>
          </cell>
          <cell r="S698">
            <v>8.7224199999999981E-3</v>
          </cell>
          <cell r="T698">
            <v>3.6990680000000012E-2</v>
          </cell>
          <cell r="U698">
            <v>6.4371899999999954E-3</v>
          </cell>
          <cell r="V698">
            <v>-7.8132290000000007E-2</v>
          </cell>
          <cell r="W698">
            <v>0</v>
          </cell>
          <cell r="X698">
            <v>0</v>
          </cell>
          <cell r="Y698">
            <v>0</v>
          </cell>
          <cell r="Z698">
            <v>0</v>
          </cell>
          <cell r="AA698">
            <v>0</v>
          </cell>
          <cell r="AB698">
            <v>0</v>
          </cell>
          <cell r="AC698">
            <v>0</v>
          </cell>
          <cell r="AD698">
            <v>0</v>
          </cell>
          <cell r="AE698">
            <v>0</v>
          </cell>
          <cell r="AF698">
            <v>0</v>
          </cell>
          <cell r="AG698">
            <v>0</v>
          </cell>
          <cell r="AH698">
            <v>0</v>
          </cell>
          <cell r="AI698">
            <v>0</v>
          </cell>
          <cell r="AJ698">
            <v>0</v>
          </cell>
          <cell r="AK698">
            <v>0</v>
          </cell>
          <cell r="AL698">
            <v>0</v>
          </cell>
          <cell r="AM698">
            <v>0</v>
          </cell>
          <cell r="AN698">
            <v>0</v>
          </cell>
          <cell r="AO698">
            <v>0</v>
          </cell>
          <cell r="AP698">
            <v>0</v>
          </cell>
          <cell r="AQ698">
            <v>0</v>
          </cell>
          <cell r="AR698">
            <v>0</v>
          </cell>
          <cell r="AS698">
            <v>0</v>
          </cell>
          <cell r="AT698">
            <v>0</v>
          </cell>
          <cell r="AU698">
            <v>0</v>
          </cell>
          <cell r="AV698">
            <v>0</v>
          </cell>
          <cell r="AW698">
            <v>0</v>
          </cell>
          <cell r="AX698">
            <v>0</v>
          </cell>
          <cell r="AY698">
            <v>0</v>
          </cell>
          <cell r="AZ698">
            <v>0</v>
          </cell>
          <cell r="BA698">
            <v>0</v>
          </cell>
          <cell r="BB698">
            <v>3.1699999999999999E-2</v>
          </cell>
          <cell r="BC698">
            <v>5.0099999999999999E-2</v>
          </cell>
          <cell r="BD698">
            <v>5.1999999999999998E-2</v>
          </cell>
          <cell r="BE698">
            <v>6.4699999999999994E-2</v>
          </cell>
          <cell r="BF698">
            <v>6.7000000000000004E-2</v>
          </cell>
          <cell r="BG698">
            <v>0.135265</v>
          </cell>
          <cell r="BH698">
            <v>0.13447899999999999</v>
          </cell>
          <cell r="BI698">
            <v>0.134328</v>
          </cell>
          <cell r="BJ698">
            <v>0.13413600000000001</v>
          </cell>
          <cell r="BK698">
            <v>0.127917</v>
          </cell>
          <cell r="BL698">
            <v>0.127164</v>
          </cell>
          <cell r="BM698">
            <v>0.19548282999999997</v>
          </cell>
          <cell r="BN698">
            <v>3.1699999999999999E-2</v>
          </cell>
          <cell r="BO698">
            <v>1.84E-2</v>
          </cell>
          <cell r="BP698">
            <v>1.8999999999999989E-3</v>
          </cell>
          <cell r="BQ698">
            <v>1.2699999999999996E-2</v>
          </cell>
          <cell r="BR698">
            <v>2.3000000000000104E-3</v>
          </cell>
          <cell r="BS698">
            <v>6.8264999999999992E-2</v>
          </cell>
          <cell r="BT698">
            <v>-7.8600000000000891E-4</v>
          </cell>
          <cell r="BU698">
            <v>-1.5099999999998448E-4</v>
          </cell>
          <cell r="BV698">
            <v>-1.9199999999999773E-4</v>
          </cell>
          <cell r="BW698">
            <v>-6.2190000000000023E-3</v>
          </cell>
          <cell r="BX698">
            <v>-7.5300000000000367E-4</v>
          </cell>
          <cell r="BY698">
            <v>6.8318829999999969E-2</v>
          </cell>
          <cell r="BZ698">
            <v>0</v>
          </cell>
          <cell r="CA698">
            <v>0</v>
          </cell>
          <cell r="CB698">
            <v>0</v>
          </cell>
          <cell r="CC698">
            <v>0</v>
          </cell>
          <cell r="CD698">
            <v>0</v>
          </cell>
          <cell r="CE698">
            <v>0</v>
          </cell>
          <cell r="CF698">
            <v>0</v>
          </cell>
          <cell r="CG698">
            <v>0</v>
          </cell>
          <cell r="CH698">
            <v>0</v>
          </cell>
          <cell r="CI698">
            <v>0</v>
          </cell>
          <cell r="CJ698">
            <v>0</v>
          </cell>
          <cell r="CK698">
            <v>0</v>
          </cell>
          <cell r="CL698">
            <v>0</v>
          </cell>
          <cell r="CM698">
            <v>0</v>
          </cell>
          <cell r="CN698">
            <v>0</v>
          </cell>
          <cell r="CO698">
            <v>0</v>
          </cell>
          <cell r="CP698">
            <v>0</v>
          </cell>
          <cell r="CQ698">
            <v>0</v>
          </cell>
          <cell r="CR698">
            <v>0</v>
          </cell>
          <cell r="CS698">
            <v>0</v>
          </cell>
          <cell r="CT698">
            <v>0</v>
          </cell>
          <cell r="CU698">
            <v>0</v>
          </cell>
          <cell r="CV698">
            <v>0</v>
          </cell>
          <cell r="CW698">
            <v>0</v>
          </cell>
          <cell r="DC698">
            <v>3.3300000000000003E-2</v>
          </cell>
          <cell r="DD698">
            <v>3.6699999999999997E-2</v>
          </cell>
          <cell r="DE698">
            <v>3.6699999999999997E-2</v>
          </cell>
          <cell r="DF698">
            <v>3.6699999999999997E-2</v>
          </cell>
          <cell r="DG698">
            <v>3.6699999999999997E-2</v>
          </cell>
          <cell r="DH698">
            <v>-1.3300000000000006E-2</v>
          </cell>
          <cell r="DI698">
            <v>-2.6840000000000003E-2</v>
          </cell>
          <cell r="DJ698">
            <v>0</v>
          </cell>
          <cell r="DK698">
            <v>0</v>
          </cell>
          <cell r="DL698">
            <v>0</v>
          </cell>
          <cell r="DM698">
            <v>0</v>
          </cell>
          <cell r="DN698">
            <v>0</v>
          </cell>
          <cell r="DO698">
            <v>3.3300000000000003E-2</v>
          </cell>
          <cell r="DP698">
            <v>3.3999999999999933E-3</v>
          </cell>
          <cell r="DQ698">
            <v>0</v>
          </cell>
          <cell r="DR698">
            <v>0</v>
          </cell>
          <cell r="DS698">
            <v>0</v>
          </cell>
          <cell r="DT698">
            <v>-0.05</v>
          </cell>
          <cell r="DU698">
            <v>-1.3539999999999996E-2</v>
          </cell>
        </row>
        <row r="699">
          <cell r="A699" t="str">
            <v>CE-SY-DG-160</v>
          </cell>
          <cell r="B699" t="str">
            <v>CE</v>
          </cell>
          <cell r="C699" t="str">
            <v>SY-DG</v>
          </cell>
          <cell r="D699">
            <v>160</v>
          </cell>
          <cell r="E699" t="str">
            <v>(Acc)/Utilizzo Fondo Rischi</v>
          </cell>
          <cell r="F699">
            <v>2.5982000000000002E-2</v>
          </cell>
          <cell r="G699">
            <v>3.470442E-2</v>
          </cell>
          <cell r="H699">
            <v>7.1695100000000012E-2</v>
          </cell>
          <cell r="I699">
            <v>7.8132290000000007E-2</v>
          </cell>
          <cell r="J699">
            <v>0</v>
          </cell>
          <cell r="K699">
            <v>0</v>
          </cell>
          <cell r="L699">
            <v>0</v>
          </cell>
          <cell r="M699">
            <v>0</v>
          </cell>
          <cell r="N699">
            <v>0</v>
          </cell>
          <cell r="O699">
            <v>0</v>
          </cell>
          <cell r="P699">
            <v>0</v>
          </cell>
          <cell r="Q699">
            <v>0</v>
          </cell>
          <cell r="R699">
            <v>2.5982000000000002E-2</v>
          </cell>
          <cell r="S699">
            <v>8.7224199999999981E-3</v>
          </cell>
          <cell r="T699">
            <v>3.6990680000000012E-2</v>
          </cell>
          <cell r="U699">
            <v>6.4371899999999954E-3</v>
          </cell>
          <cell r="V699">
            <v>-7.8132290000000007E-2</v>
          </cell>
          <cell r="W699">
            <v>0</v>
          </cell>
          <cell r="X699">
            <v>0</v>
          </cell>
          <cell r="Y699">
            <v>0</v>
          </cell>
          <cell r="Z699">
            <v>0</v>
          </cell>
          <cell r="AA699">
            <v>0</v>
          </cell>
          <cell r="AB699">
            <v>0</v>
          </cell>
          <cell r="AC699">
            <v>0</v>
          </cell>
          <cell r="AD699">
            <v>0</v>
          </cell>
          <cell r="AE699">
            <v>0</v>
          </cell>
          <cell r="AF699">
            <v>0</v>
          </cell>
          <cell r="AG699">
            <v>0</v>
          </cell>
          <cell r="AH699">
            <v>0</v>
          </cell>
          <cell r="AI699">
            <v>0</v>
          </cell>
          <cell r="AJ699">
            <v>0</v>
          </cell>
          <cell r="AK699">
            <v>0</v>
          </cell>
          <cell r="AL699">
            <v>0</v>
          </cell>
          <cell r="AM699">
            <v>0</v>
          </cell>
          <cell r="AN699">
            <v>0</v>
          </cell>
          <cell r="AO699">
            <v>0</v>
          </cell>
          <cell r="AP699">
            <v>0</v>
          </cell>
          <cell r="AQ699">
            <v>0</v>
          </cell>
          <cell r="AR699">
            <v>0</v>
          </cell>
          <cell r="AS699">
            <v>0</v>
          </cell>
          <cell r="AT699">
            <v>0</v>
          </cell>
          <cell r="AU699">
            <v>0</v>
          </cell>
          <cell r="AV699">
            <v>0</v>
          </cell>
          <cell r="AW699">
            <v>0</v>
          </cell>
          <cell r="AX699">
            <v>0</v>
          </cell>
          <cell r="AY699">
            <v>0</v>
          </cell>
          <cell r="AZ699">
            <v>0</v>
          </cell>
          <cell r="BA699">
            <v>0</v>
          </cell>
          <cell r="BB699">
            <v>3.1699999999999999E-2</v>
          </cell>
          <cell r="BC699">
            <v>5.0099999999999999E-2</v>
          </cell>
          <cell r="BD699">
            <v>5.1999999999999998E-2</v>
          </cell>
          <cell r="BE699">
            <v>6.4699999999999994E-2</v>
          </cell>
          <cell r="BF699">
            <v>6.7000000000000004E-2</v>
          </cell>
          <cell r="BG699">
            <v>0.135265</v>
          </cell>
          <cell r="BH699">
            <v>0.13447899999999999</v>
          </cell>
          <cell r="BI699">
            <v>0.134328</v>
          </cell>
          <cell r="BJ699">
            <v>0.13413600000000001</v>
          </cell>
          <cell r="BK699">
            <v>0.127917</v>
          </cell>
          <cell r="BL699">
            <v>0.127164</v>
          </cell>
          <cell r="BM699">
            <v>0.19548282999999997</v>
          </cell>
          <cell r="BN699">
            <v>3.1699999999999999E-2</v>
          </cell>
          <cell r="BO699">
            <v>1.84E-2</v>
          </cell>
          <cell r="BP699">
            <v>1.8999999999999989E-3</v>
          </cell>
          <cell r="BQ699">
            <v>1.2699999999999996E-2</v>
          </cell>
          <cell r="BR699">
            <v>2.3000000000000104E-3</v>
          </cell>
          <cell r="BS699">
            <v>6.8264999999999992E-2</v>
          </cell>
          <cell r="BT699">
            <v>-7.8600000000000891E-4</v>
          </cell>
          <cell r="BU699">
            <v>-1.5099999999998448E-4</v>
          </cell>
          <cell r="BV699">
            <v>-1.9199999999999773E-4</v>
          </cell>
          <cell r="BW699">
            <v>-6.2190000000000023E-3</v>
          </cell>
          <cell r="BX699">
            <v>-7.5300000000000367E-4</v>
          </cell>
          <cell r="BY699">
            <v>6.8318829999999969E-2</v>
          </cell>
          <cell r="BZ699">
            <v>0</v>
          </cell>
          <cell r="CA699">
            <v>0</v>
          </cell>
          <cell r="CB699">
            <v>0</v>
          </cell>
          <cell r="CC699">
            <v>0</v>
          </cell>
          <cell r="CD699">
            <v>0</v>
          </cell>
          <cell r="CE699">
            <v>0</v>
          </cell>
          <cell r="CF699">
            <v>0</v>
          </cell>
          <cell r="CG699">
            <v>0</v>
          </cell>
          <cell r="CH699">
            <v>0</v>
          </cell>
          <cell r="CI699">
            <v>0</v>
          </cell>
          <cell r="CJ699">
            <v>0</v>
          </cell>
          <cell r="CK699">
            <v>0</v>
          </cell>
          <cell r="CL699">
            <v>0</v>
          </cell>
          <cell r="CM699">
            <v>0</v>
          </cell>
          <cell r="CN699">
            <v>0</v>
          </cell>
          <cell r="CO699">
            <v>0</v>
          </cell>
          <cell r="CP699">
            <v>0</v>
          </cell>
          <cell r="CQ699">
            <v>0</v>
          </cell>
          <cell r="CR699">
            <v>0</v>
          </cell>
          <cell r="CS699">
            <v>0</v>
          </cell>
          <cell r="CT699">
            <v>0</v>
          </cell>
          <cell r="CU699">
            <v>0</v>
          </cell>
          <cell r="CV699">
            <v>0</v>
          </cell>
          <cell r="CW699">
            <v>0</v>
          </cell>
          <cell r="CX699">
            <v>0</v>
          </cell>
          <cell r="CY699">
            <v>0</v>
          </cell>
          <cell r="CZ699">
            <v>0</v>
          </cell>
          <cell r="DA699">
            <v>0</v>
          </cell>
          <cell r="DB699">
            <v>0</v>
          </cell>
          <cell r="DC699">
            <v>3.3300000000000003E-2</v>
          </cell>
          <cell r="DD699">
            <v>3.6699999999999997E-2</v>
          </cell>
          <cell r="DE699">
            <v>3.6699999999999997E-2</v>
          </cell>
          <cell r="DF699">
            <v>3.6699999999999997E-2</v>
          </cell>
          <cell r="DG699">
            <v>3.6699999999999997E-2</v>
          </cell>
          <cell r="DH699">
            <v>-1.3300000000000006E-2</v>
          </cell>
          <cell r="DI699">
            <v>-2.6840000000000003E-2</v>
          </cell>
          <cell r="DJ699">
            <v>0</v>
          </cell>
          <cell r="DK699">
            <v>0</v>
          </cell>
          <cell r="DL699">
            <v>0</v>
          </cell>
          <cell r="DM699">
            <v>0</v>
          </cell>
          <cell r="DN699">
            <v>0</v>
          </cell>
          <cell r="DO699">
            <v>3.3300000000000003E-2</v>
          </cell>
          <cell r="DP699">
            <v>3.3999999999999933E-3</v>
          </cell>
          <cell r="DQ699">
            <v>0</v>
          </cell>
          <cell r="DR699">
            <v>0</v>
          </cell>
          <cell r="DS699">
            <v>0</v>
          </cell>
          <cell r="DT699">
            <v>-0.05</v>
          </cell>
          <cell r="DU699">
            <v>-1.3539999999999996E-2</v>
          </cell>
        </row>
        <row r="700">
          <cell r="A700" t="str">
            <v>CE-SY-DG-170</v>
          </cell>
          <cell r="B700" t="str">
            <v>CE</v>
          </cell>
          <cell r="C700" t="str">
            <v>SY-DG</v>
          </cell>
          <cell r="D700">
            <v>170</v>
          </cell>
          <cell r="E700" t="str">
            <v>Margine Diretto 2</v>
          </cell>
          <cell r="F700">
            <v>0.23196</v>
          </cell>
          <cell r="G700">
            <v>0.46362999000000055</v>
          </cell>
          <cell r="H700">
            <v>0.71748931000000005</v>
          </cell>
          <cell r="I700">
            <v>0.97668608000000023</v>
          </cell>
          <cell r="J700">
            <v>0</v>
          </cell>
          <cell r="K700">
            <v>0</v>
          </cell>
          <cell r="L700">
            <v>0</v>
          </cell>
          <cell r="M700">
            <v>0</v>
          </cell>
          <cell r="N700">
            <v>0</v>
          </cell>
          <cell r="O700">
            <v>0</v>
          </cell>
          <cell r="P700">
            <v>0</v>
          </cell>
          <cell r="Q700">
            <v>0</v>
          </cell>
          <cell r="R700">
            <v>0.23196</v>
          </cell>
          <cell r="S700">
            <v>0.23166999000000055</v>
          </cell>
          <cell r="T700">
            <v>0.2538593199999995</v>
          </cell>
          <cell r="U700">
            <v>0.25919677000000019</v>
          </cell>
          <cell r="V700">
            <v>-0.97668608000000023</v>
          </cell>
          <cell r="W700">
            <v>0</v>
          </cell>
          <cell r="X700">
            <v>0</v>
          </cell>
          <cell r="Y700">
            <v>0</v>
          </cell>
          <cell r="Z700">
            <v>0</v>
          </cell>
          <cell r="AA700">
            <v>0</v>
          </cell>
          <cell r="AB700">
            <v>0</v>
          </cell>
          <cell r="AC700">
            <v>0</v>
          </cell>
          <cell r="AD700">
            <v>0.24980000000000024</v>
          </cell>
          <cell r="AE700">
            <v>0.49770000000000003</v>
          </cell>
          <cell r="AF700">
            <v>0.7258</v>
          </cell>
          <cell r="AG700">
            <v>0.95930000000000071</v>
          </cell>
          <cell r="AH700">
            <v>1.2215000000000007</v>
          </cell>
          <cell r="AI700">
            <v>1.6210000000000004</v>
          </cell>
          <cell r="AJ700">
            <v>1.9759999999999991</v>
          </cell>
          <cell r="AK700">
            <v>2.1379999999999999</v>
          </cell>
          <cell r="AL700">
            <v>2.4382999999999999</v>
          </cell>
          <cell r="AM700">
            <v>2.8307000000000002</v>
          </cell>
          <cell r="AN700">
            <v>3.0932000000000013</v>
          </cell>
          <cell r="AO700">
            <v>3.3696000000000019</v>
          </cell>
          <cell r="AP700">
            <v>0.24980000000000024</v>
          </cell>
          <cell r="AQ700">
            <v>0.24789999999999979</v>
          </cell>
          <cell r="AR700">
            <v>0.22809999999999997</v>
          </cell>
          <cell r="AS700">
            <v>0.23350000000000071</v>
          </cell>
          <cell r="AT700">
            <v>0.26219999999999999</v>
          </cell>
          <cell r="AU700">
            <v>0.39949999999999974</v>
          </cell>
          <cell r="AV700">
            <v>0.35499999999999865</v>
          </cell>
          <cell r="AW700">
            <v>0.16200000000000081</v>
          </cell>
          <cell r="AX700">
            <v>0.30030000000000001</v>
          </cell>
          <cell r="AY700">
            <v>0.3924000000000003</v>
          </cell>
          <cell r="AZ700">
            <v>0.26250000000000107</v>
          </cell>
          <cell r="BA700">
            <v>0.27640000000000065</v>
          </cell>
          <cell r="BB700">
            <v>0.18359999999999993</v>
          </cell>
          <cell r="BC700">
            <v>0.3529999999999997</v>
          </cell>
          <cell r="BD700">
            <v>0.6073000000000004</v>
          </cell>
          <cell r="BE700">
            <v>0.96750000000000003</v>
          </cell>
          <cell r="BF700">
            <v>1.3107999999999993</v>
          </cell>
          <cell r="BG700">
            <v>1.7188680000000001</v>
          </cell>
          <cell r="BH700">
            <v>1.9954159999999999</v>
          </cell>
          <cell r="BI700">
            <v>2.2937799999999999</v>
          </cell>
          <cell r="BJ700">
            <v>2.5787829999999996</v>
          </cell>
          <cell r="BK700">
            <v>2.8910280000000004</v>
          </cell>
          <cell r="BL700">
            <v>3.3376919999999983</v>
          </cell>
          <cell r="BM700">
            <v>3.6793884700000032</v>
          </cell>
          <cell r="BN700">
            <v>0.18359999999999993</v>
          </cell>
          <cell r="BO700">
            <v>0.1693999999999998</v>
          </cell>
          <cell r="BP700">
            <v>0.25430000000000064</v>
          </cell>
          <cell r="BQ700">
            <v>0.36019999999999969</v>
          </cell>
          <cell r="BR700">
            <v>0.34329999999999933</v>
          </cell>
          <cell r="BS700">
            <v>0.40806800000000076</v>
          </cell>
          <cell r="BT700">
            <v>0.27654799999999974</v>
          </cell>
          <cell r="BU700">
            <v>0.29836400000000007</v>
          </cell>
          <cell r="BV700">
            <v>0.2850029999999999</v>
          </cell>
          <cell r="BW700">
            <v>0.31224500000000055</v>
          </cell>
          <cell r="BX700">
            <v>0.44666399999999795</v>
          </cell>
          <cell r="BY700">
            <v>0.34169647000000491</v>
          </cell>
          <cell r="BZ700">
            <v>0.26960000000000006</v>
          </cell>
          <cell r="CA700">
            <v>0.51920000000000011</v>
          </cell>
          <cell r="CB700">
            <v>0.8046000000000002</v>
          </cell>
          <cell r="CC700">
            <v>1.0316000000000001</v>
          </cell>
          <cell r="CD700">
            <v>1.4076000000000004</v>
          </cell>
          <cell r="CE700">
            <v>1.7514940000000001</v>
          </cell>
          <cell r="CF700">
            <v>2.078285000000001</v>
          </cell>
          <cell r="CG700">
            <v>2.2527519999999992</v>
          </cell>
          <cell r="CH700">
            <v>2.557284000000001</v>
          </cell>
          <cell r="CI700">
            <v>2.9190480000000001</v>
          </cell>
          <cell r="CJ700">
            <v>3.3647880000000008</v>
          </cell>
          <cell r="CK700">
            <v>3.6113050000000015</v>
          </cell>
          <cell r="CL700">
            <v>0.26960000000000006</v>
          </cell>
          <cell r="CM700">
            <v>0.24960000000000004</v>
          </cell>
          <cell r="CN700">
            <v>0.2854000000000001</v>
          </cell>
          <cell r="CO700">
            <v>0.22699999999999987</v>
          </cell>
          <cell r="CP700">
            <v>0.37600000000000033</v>
          </cell>
          <cell r="CQ700">
            <v>0.3438939999999997</v>
          </cell>
          <cell r="CR700">
            <v>0.32679100000000094</v>
          </cell>
          <cell r="CS700">
            <v>0.17446699999999815</v>
          </cell>
          <cell r="CT700">
            <v>0.3045320000000018</v>
          </cell>
          <cell r="CU700">
            <v>0.36176399999999909</v>
          </cell>
          <cell r="CV700">
            <v>0.44574000000000069</v>
          </cell>
          <cell r="CW700">
            <v>0.24651700000000076</v>
          </cell>
          <cell r="CX700">
            <v>0</v>
          </cell>
          <cell r="CY700">
            <v>0</v>
          </cell>
          <cell r="CZ700">
            <v>0</v>
          </cell>
          <cell r="DA700">
            <v>0</v>
          </cell>
          <cell r="DB700">
            <v>0</v>
          </cell>
          <cell r="DC700">
            <v>1.2773999999999996</v>
          </cell>
          <cell r="DD700">
            <v>1.5352999999999997</v>
          </cell>
          <cell r="DE700">
            <v>1.7447209999999986</v>
          </cell>
          <cell r="DF700">
            <v>1.9897180000000001</v>
          </cell>
          <cell r="DG700">
            <v>2.291687</v>
          </cell>
          <cell r="DH700">
            <v>2.5309379999999999</v>
          </cell>
          <cell r="DI700">
            <v>2.9626680000000007</v>
          </cell>
          <cell r="DJ700">
            <v>0</v>
          </cell>
          <cell r="DK700">
            <v>0</v>
          </cell>
          <cell r="DL700">
            <v>0</v>
          </cell>
          <cell r="DM700">
            <v>0</v>
          </cell>
          <cell r="DN700">
            <v>0</v>
          </cell>
          <cell r="DO700">
            <v>1.2773999999999996</v>
          </cell>
          <cell r="DP700">
            <v>0.25790000000000018</v>
          </cell>
          <cell r="DQ700">
            <v>0.20942099999999897</v>
          </cell>
          <cell r="DR700">
            <v>0.24499700000000146</v>
          </cell>
          <cell r="DS700">
            <v>0.30196899999999971</v>
          </cell>
          <cell r="DT700">
            <v>0.23925100000000016</v>
          </cell>
          <cell r="DU700">
            <v>0.43173000000000072</v>
          </cell>
        </row>
        <row r="701">
          <cell r="A701" t="str">
            <v>CE-SY-DG-180</v>
          </cell>
          <cell r="B701" t="str">
            <v>CE</v>
          </cell>
          <cell r="C701" t="str">
            <v>SY-DG</v>
          </cell>
          <cell r="D701">
            <v>180</v>
          </cell>
          <cell r="E701" t="str">
            <v>MD %</v>
          </cell>
          <cell r="F701">
            <v>0.17595454735093435</v>
          </cell>
          <cell r="G701">
            <v>0.16483934904174199</v>
          </cell>
          <cell r="H701">
            <v>0.16624493887257458</v>
          </cell>
          <cell r="I701">
            <v>0.16455711336338186</v>
          </cell>
          <cell r="J701" t="e">
            <v>#DIV/0!</v>
          </cell>
          <cell r="K701" t="e">
            <v>#DIV/0!</v>
          </cell>
          <cell r="L701" t="e">
            <v>#DIV/0!</v>
          </cell>
          <cell r="M701" t="e">
            <v>#DIV/0!</v>
          </cell>
          <cell r="N701" t="e">
            <v>#DIV/0!</v>
          </cell>
          <cell r="O701" t="e">
            <v>#DIV/0!</v>
          </cell>
          <cell r="P701" t="e">
            <v>#DIV/0!</v>
          </cell>
          <cell r="Q701" t="e">
            <v>#DIV/0!</v>
          </cell>
          <cell r="R701">
            <v>0.17595454735093435</v>
          </cell>
          <cell r="S701">
            <v>0.15503349173937564</v>
          </cell>
          <cell r="T701">
            <v>0.16887485016940212</v>
          </cell>
          <cell r="U701">
            <v>0.16005885224911684</v>
          </cell>
          <cell r="V701">
            <v>0.16455711336338186</v>
          </cell>
          <cell r="W701" t="e">
            <v>#DIV/0!</v>
          </cell>
          <cell r="X701" t="e">
            <v>#DIV/0!</v>
          </cell>
          <cell r="Y701" t="e">
            <v>#DIV/0!</v>
          </cell>
          <cell r="Z701" t="e">
            <v>#DIV/0!</v>
          </cell>
          <cell r="AA701" t="e">
            <v>#DIV/0!</v>
          </cell>
          <cell r="AB701" t="e">
            <v>#DIV/0!</v>
          </cell>
          <cell r="AC701" t="e">
            <v>#DIV/0!</v>
          </cell>
          <cell r="AD701">
            <v>0.17195566875473273</v>
          </cell>
          <cell r="AE701">
            <v>0.16539279542735613</v>
          </cell>
          <cell r="AF701">
            <v>0.1613247388308513</v>
          </cell>
          <cell r="AG701">
            <v>0.16221929112554123</v>
          </cell>
          <cell r="AH701">
            <v>0.16547230387840539</v>
          </cell>
          <cell r="AI701">
            <v>0.16701870073669572</v>
          </cell>
          <cell r="AJ701">
            <v>0.16956424734412268</v>
          </cell>
          <cell r="AK701">
            <v>0.16990233397172533</v>
          </cell>
          <cell r="AL701">
            <v>0.1699803410342568</v>
          </cell>
          <cell r="AM701">
            <v>0.17211564770619889</v>
          </cell>
          <cell r="AN701">
            <v>0.17041673094298881</v>
          </cell>
          <cell r="AO701">
            <v>0.17118471855313969</v>
          </cell>
          <cell r="AP701">
            <v>0.17195566875473273</v>
          </cell>
          <cell r="AQ701">
            <v>0.15926758753613865</v>
          </cell>
          <cell r="AR701">
            <v>0.15310779970465835</v>
          </cell>
          <cell r="AS701">
            <v>0.16506432913897962</v>
          </cell>
          <cell r="AT701">
            <v>0.17857386092760344</v>
          </cell>
          <cell r="AU701">
            <v>0.17193148562575297</v>
          </cell>
          <cell r="AV701">
            <v>0.18224754864212683</v>
          </cell>
          <cell r="AW701">
            <v>0.17413737504031029</v>
          </cell>
          <cell r="AX701">
            <v>0.17053779317394521</v>
          </cell>
          <cell r="AY701">
            <v>0.18668823445454122</v>
          </cell>
          <cell r="AZ701">
            <v>0.15402217919380454</v>
          </cell>
          <cell r="BA701">
            <v>0.18027654578659047</v>
          </cell>
          <cell r="BB701">
            <v>0.14654002713704201</v>
          </cell>
          <cell r="BC701">
            <v>0.1428282419583248</v>
          </cell>
          <cell r="BD701">
            <v>0.16005165507063052</v>
          </cell>
          <cell r="BE701">
            <v>0.16805627931214176</v>
          </cell>
          <cell r="BF701">
            <v>0.16522133709791259</v>
          </cell>
          <cell r="BG701">
            <v>0.17763029805738759</v>
          </cell>
          <cell r="BH701">
            <v>0.17110687182290982</v>
          </cell>
          <cell r="BI701">
            <v>0.17646461018236914</v>
          </cell>
          <cell r="BJ701">
            <v>0.17481137729401616</v>
          </cell>
          <cell r="BK701">
            <v>0.17288813743511003</v>
          </cell>
          <cell r="BL701">
            <v>0.17769060540058917</v>
          </cell>
          <cell r="BM701">
            <v>0.17592792651782399</v>
          </cell>
          <cell r="BN701">
            <v>0.14654002713704201</v>
          </cell>
          <cell r="BO701">
            <v>0.13901198096175924</v>
          </cell>
          <cell r="BP701">
            <v>0.19222919343865794</v>
          </cell>
          <cell r="BQ701">
            <v>0.18353204932232739</v>
          </cell>
          <cell r="BR701">
            <v>0.15772305430487882</v>
          </cell>
          <cell r="BS701">
            <v>0.23411012816541071</v>
          </cell>
          <cell r="BT701">
            <v>0.13930829443201032</v>
          </cell>
          <cell r="BU701">
            <v>0.22320672453984261</v>
          </cell>
          <cell r="BV701">
            <v>0.16255455501586724</v>
          </cell>
          <cell r="BW701">
            <v>0.15848761061318084</v>
          </cell>
          <cell r="BX701">
            <v>0.21664093636005061</v>
          </cell>
          <cell r="BY701">
            <v>0.16038677955434316</v>
          </cell>
          <cell r="BZ701">
            <v>0.22564445932373622</v>
          </cell>
          <cell r="CA701">
            <v>0.21183190534475729</v>
          </cell>
          <cell r="CB701">
            <v>0.21420584633406106</v>
          </cell>
          <cell r="CC701">
            <v>0.20623750499800084</v>
          </cell>
          <cell r="CD701">
            <v>0.19974740666108506</v>
          </cell>
          <cell r="CE701">
            <v>0.19383450339020641</v>
          </cell>
          <cell r="CF701">
            <v>0.19335310077515783</v>
          </cell>
          <cell r="CG701">
            <v>0.19079383206498912</v>
          </cell>
          <cell r="CH701">
            <v>0.18514316196062869</v>
          </cell>
          <cell r="CI701">
            <v>0.18704099539286967</v>
          </cell>
          <cell r="CJ701">
            <v>0.18341290175475342</v>
          </cell>
          <cell r="CK701">
            <v>0.18042992755433432</v>
          </cell>
          <cell r="CL701">
            <v>0.22564445932373622</v>
          </cell>
          <cell r="CM701">
            <v>0.19869447540200608</v>
          </cell>
          <cell r="CN701">
            <v>0.21866380631320875</v>
          </cell>
          <cell r="CO701">
            <v>0.18221223310322679</v>
          </cell>
          <cell r="CP701">
            <v>0.18387207198396024</v>
          </cell>
          <cell r="CQ701">
            <v>0.17288681271391268</v>
          </cell>
          <cell r="CR701">
            <v>0.19081315619374539</v>
          </cell>
          <cell r="CS701">
            <v>0.16480809214373077</v>
          </cell>
          <cell r="CT701">
            <v>0.15187037766618036</v>
          </cell>
          <cell r="CU701">
            <v>0.20165296074176398</v>
          </cell>
          <cell r="CV701">
            <v>0.16274024577157967</v>
          </cell>
          <cell r="CW701">
            <v>0.14765272318131689</v>
          </cell>
          <cell r="CX701" t="e">
            <v>#DIV/0!</v>
          </cell>
          <cell r="CY701" t="e">
            <v>#DIV/0!</v>
          </cell>
          <cell r="CZ701" t="e">
            <v>#DIV/0!</v>
          </cell>
          <cell r="DA701" t="e">
            <v>#DIV/0!</v>
          </cell>
          <cell r="DB701" t="e">
            <v>#DIV/0!</v>
          </cell>
          <cell r="DC701">
            <v>0.18331061203989377</v>
          </cell>
          <cell r="DD701">
            <v>0.16649857392285081</v>
          </cell>
          <cell r="DE701">
            <v>0.1741525648739691</v>
          </cell>
          <cell r="DF701">
            <v>0.17713068337355542</v>
          </cell>
          <cell r="DG701">
            <v>0.17348190923991524</v>
          </cell>
          <cell r="DH701">
            <v>0.17005208048128539</v>
          </cell>
          <cell r="DI701">
            <v>0.17471391150441645</v>
          </cell>
          <cell r="DJ701" t="e">
            <v>#DIV/0!</v>
          </cell>
          <cell r="DK701" t="e">
            <v>#DIV/0!</v>
          </cell>
          <cell r="DL701" t="e">
            <v>#DIV/0!</v>
          </cell>
          <cell r="DM701" t="e">
            <v>#DIV/0!</v>
          </cell>
          <cell r="DN701" t="e">
            <v>#DIV/0!</v>
          </cell>
          <cell r="DO701">
            <v>0.18331061203989377</v>
          </cell>
          <cell r="DP701">
            <v>0.11448992275592657</v>
          </cell>
          <cell r="DQ701">
            <v>0.26267986874849364</v>
          </cell>
          <cell r="DR701">
            <v>0.20169292411396156</v>
          </cell>
          <cell r="DS701">
            <v>0.1527489798406288</v>
          </cell>
          <cell r="DT701">
            <v>0.14297615042283138</v>
          </cell>
          <cell r="DU701">
            <v>0.20816879160555127</v>
          </cell>
        </row>
        <row r="702">
          <cell r="A702" t="str">
            <v>CE-SY-DG-190</v>
          </cell>
          <cell r="B702" t="str">
            <v>CE</v>
          </cell>
          <cell r="C702" t="str">
            <v>SY-DG</v>
          </cell>
          <cell r="D702">
            <v>190</v>
          </cell>
          <cell r="E702" t="str">
            <v>Costi Indiretti</v>
          </cell>
          <cell r="F702">
            <v>-0.105665</v>
          </cell>
          <cell r="G702">
            <v>-0.22032504</v>
          </cell>
          <cell r="H702">
            <v>-0.34483379000000003</v>
          </cell>
          <cell r="I702">
            <v>-0.47819801000000006</v>
          </cell>
          <cell r="R702">
            <v>-0.105665</v>
          </cell>
          <cell r="S702">
            <v>-0.11466004</v>
          </cell>
          <cell r="T702">
            <v>-0.12450875000000003</v>
          </cell>
          <cell r="U702">
            <v>-0.13336422000000003</v>
          </cell>
          <cell r="V702">
            <v>0.47819801000000006</v>
          </cell>
          <cell r="W702">
            <v>0</v>
          </cell>
          <cell r="X702">
            <v>0</v>
          </cell>
          <cell r="Y702">
            <v>0</v>
          </cell>
          <cell r="Z702">
            <v>0</v>
          </cell>
          <cell r="AA702">
            <v>0</v>
          </cell>
          <cell r="AB702">
            <v>0</v>
          </cell>
          <cell r="AC702">
            <v>0</v>
          </cell>
          <cell r="AD702">
            <v>-0.1043</v>
          </cell>
          <cell r="AE702">
            <v>-0.2087</v>
          </cell>
          <cell r="AF702">
            <v>-0.31939999999999996</v>
          </cell>
          <cell r="AG702">
            <v>-0.42819999999999997</v>
          </cell>
          <cell r="AH702">
            <v>-0.54339999999999999</v>
          </cell>
          <cell r="AI702">
            <v>-0.65589999999999993</v>
          </cell>
          <cell r="AJ702">
            <v>-0.76870000000000005</v>
          </cell>
          <cell r="AK702">
            <v>-0.84520000000000006</v>
          </cell>
          <cell r="AL702">
            <v>-0.95689999999999997</v>
          </cell>
          <cell r="AM702">
            <v>-1.0629999999999999</v>
          </cell>
          <cell r="AN702">
            <v>-1.165</v>
          </cell>
          <cell r="AO702">
            <v>-1.2701</v>
          </cell>
          <cell r="AP702">
            <v>-0.1043</v>
          </cell>
          <cell r="AQ702">
            <v>-0.10439999999999999</v>
          </cell>
          <cell r="AR702">
            <v>-0.11069999999999997</v>
          </cell>
          <cell r="AS702">
            <v>-0.10880000000000001</v>
          </cell>
          <cell r="AT702">
            <v>-0.11520000000000002</v>
          </cell>
          <cell r="AU702">
            <v>-0.11249999999999993</v>
          </cell>
          <cell r="AV702">
            <v>-0.11280000000000012</v>
          </cell>
          <cell r="AW702">
            <v>-7.6500000000000012E-2</v>
          </cell>
          <cell r="AX702">
            <v>-0.11169999999999991</v>
          </cell>
          <cell r="AY702">
            <v>-0.10609999999999997</v>
          </cell>
          <cell r="AZ702">
            <v>-0.10200000000000009</v>
          </cell>
          <cell r="BA702">
            <v>-0.10509999999999997</v>
          </cell>
          <cell r="BB702">
            <v>-9.0399999999999994E-2</v>
          </cell>
          <cell r="BC702">
            <v>-0.19270000000000001</v>
          </cell>
          <cell r="BD702">
            <v>-0.34250000000000003</v>
          </cell>
          <cell r="BE702">
            <v>-0.46279999999999999</v>
          </cell>
          <cell r="BF702">
            <v>-0.60470000000000002</v>
          </cell>
          <cell r="BG702">
            <v>-0.72995900000000002</v>
          </cell>
          <cell r="BH702">
            <v>-0.86000600000000005</v>
          </cell>
          <cell r="BI702">
            <v>-0.97448500000000005</v>
          </cell>
          <cell r="BJ702">
            <v>-1.0873619999999999</v>
          </cell>
          <cell r="BK702">
            <v>-1.2053430000000001</v>
          </cell>
          <cell r="BL702">
            <v>-1.2145779999999999</v>
          </cell>
          <cell r="BM702">
            <v>-1.3542867699999999</v>
          </cell>
          <cell r="BN702">
            <v>-9.0399999999999994E-2</v>
          </cell>
          <cell r="BO702">
            <v>-0.10230000000000002</v>
          </cell>
          <cell r="BP702">
            <v>-0.14980000000000002</v>
          </cell>
          <cell r="BQ702">
            <v>-0.12029999999999996</v>
          </cell>
          <cell r="BR702">
            <v>-0.14190000000000003</v>
          </cell>
          <cell r="BS702">
            <v>-0.12525900000000001</v>
          </cell>
          <cell r="BT702">
            <v>-0.13004700000000002</v>
          </cell>
          <cell r="BU702">
            <v>-0.114479</v>
          </cell>
          <cell r="BV702">
            <v>-0.11287699999999989</v>
          </cell>
          <cell r="BW702">
            <v>-0.11798100000000011</v>
          </cell>
          <cell r="BX702">
            <v>-9.2349999999998822E-3</v>
          </cell>
          <cell r="BY702">
            <v>-0.13970876999999993</v>
          </cell>
          <cell r="BZ702">
            <v>-0.13700000000000001</v>
          </cell>
          <cell r="CA702">
            <v>-0.28199999999999997</v>
          </cell>
          <cell r="CB702">
            <v>-0.43259999999999998</v>
          </cell>
          <cell r="CC702">
            <v>-0.54100000000000004</v>
          </cell>
          <cell r="CD702">
            <v>-0.68659999999999999</v>
          </cell>
          <cell r="CE702">
            <v>-0.82623800000000003</v>
          </cell>
          <cell r="CF702">
            <v>-0.962862</v>
          </cell>
          <cell r="CG702">
            <v>-1.074862</v>
          </cell>
          <cell r="CH702">
            <v>-1.215279</v>
          </cell>
          <cell r="CI702">
            <v>-1.3594109999999999</v>
          </cell>
          <cell r="CJ702">
            <v>-1.501425</v>
          </cell>
          <cell r="CK702">
            <v>-1.6349130000000001</v>
          </cell>
          <cell r="CL702">
            <v>-0.13700000000000001</v>
          </cell>
          <cell r="CM702">
            <v>-0.14499999999999996</v>
          </cell>
          <cell r="CN702">
            <v>-0.15060000000000001</v>
          </cell>
          <cell r="CO702">
            <v>-0.10840000000000005</v>
          </cell>
          <cell r="CP702">
            <v>-0.14559999999999995</v>
          </cell>
          <cell r="CQ702">
            <v>-0.13963800000000004</v>
          </cell>
          <cell r="CR702">
            <v>-0.13662399999999997</v>
          </cell>
          <cell r="CS702">
            <v>-0.11199999999999999</v>
          </cell>
          <cell r="CT702">
            <v>-0.14041700000000001</v>
          </cell>
          <cell r="CU702">
            <v>-0.14413199999999993</v>
          </cell>
          <cell r="CV702">
            <v>-0.14201400000000008</v>
          </cell>
          <cell r="CW702">
            <v>-0.13348800000000005</v>
          </cell>
          <cell r="DC702">
            <v>-0.901725</v>
          </cell>
          <cell r="DD702">
            <v>-1.060424</v>
          </cell>
          <cell r="DE702">
            <v>-1.1919500000000001</v>
          </cell>
          <cell r="DF702">
            <v>-1.3021210000000001</v>
          </cell>
          <cell r="DG702">
            <v>-1.4951140000000001</v>
          </cell>
          <cell r="DH702">
            <v>-1.6687940000000001</v>
          </cell>
          <cell r="DI702">
            <v>-1.828924</v>
          </cell>
          <cell r="DJ702">
            <v>0</v>
          </cell>
          <cell r="DK702">
            <v>0</v>
          </cell>
          <cell r="DL702">
            <v>0</v>
          </cell>
          <cell r="DM702">
            <v>0</v>
          </cell>
          <cell r="DN702">
            <v>0</v>
          </cell>
          <cell r="DO702">
            <v>-0.901725</v>
          </cell>
          <cell r="DP702">
            <v>-0.15869900000000003</v>
          </cell>
          <cell r="DQ702">
            <v>-0.13152600000000003</v>
          </cell>
          <cell r="DR702">
            <v>-0.11017100000000002</v>
          </cell>
          <cell r="DS702">
            <v>-0.19299299999999997</v>
          </cell>
          <cell r="DT702">
            <v>-0.17368000000000006</v>
          </cell>
          <cell r="DU702">
            <v>-0.16012999999999988</v>
          </cell>
        </row>
        <row r="703">
          <cell r="A703" t="str">
            <v>CE-SY-DG-200</v>
          </cell>
          <cell r="B703" t="str">
            <v>CE</v>
          </cell>
          <cell r="C703" t="str">
            <v>SY-DG</v>
          </cell>
          <cell r="D703">
            <v>200</v>
          </cell>
          <cell r="E703" t="str">
            <v>Risultato di Competenza</v>
          </cell>
          <cell r="F703">
            <v>0.12629499999999999</v>
          </cell>
          <cell r="G703">
            <v>0.24330495000000055</v>
          </cell>
          <cell r="H703">
            <v>0.37265552000000002</v>
          </cell>
          <cell r="I703">
            <v>0.49848807000000017</v>
          </cell>
          <cell r="J703">
            <v>0</v>
          </cell>
          <cell r="K703">
            <v>0</v>
          </cell>
          <cell r="L703">
            <v>0</v>
          </cell>
          <cell r="M703">
            <v>0</v>
          </cell>
          <cell r="N703">
            <v>0</v>
          </cell>
          <cell r="O703">
            <v>0</v>
          </cell>
          <cell r="P703">
            <v>0</v>
          </cell>
          <cell r="Q703">
            <v>0</v>
          </cell>
          <cell r="R703">
            <v>0.12629499999999999</v>
          </cell>
          <cell r="S703">
            <v>0.11700995000000054</v>
          </cell>
          <cell r="T703">
            <v>0.12935056999999947</v>
          </cell>
          <cell r="U703">
            <v>0.12583255000000015</v>
          </cell>
          <cell r="V703">
            <v>-0.49848807000000017</v>
          </cell>
          <cell r="W703">
            <v>0</v>
          </cell>
          <cell r="X703">
            <v>0</v>
          </cell>
          <cell r="Y703">
            <v>0</v>
          </cell>
          <cell r="Z703">
            <v>0</v>
          </cell>
          <cell r="AA703">
            <v>0</v>
          </cell>
          <cell r="AB703">
            <v>0</v>
          </cell>
          <cell r="AC703">
            <v>0</v>
          </cell>
          <cell r="AD703">
            <v>0.14550000000000024</v>
          </cell>
          <cell r="AE703">
            <v>0.28900000000000003</v>
          </cell>
          <cell r="AF703">
            <v>0.40640000000000004</v>
          </cell>
          <cell r="AG703">
            <v>0.53110000000000079</v>
          </cell>
          <cell r="AH703">
            <v>0.6781000000000007</v>
          </cell>
          <cell r="AI703">
            <v>0.96510000000000051</v>
          </cell>
          <cell r="AJ703">
            <v>1.2072999999999992</v>
          </cell>
          <cell r="AK703">
            <v>1.2927999999999997</v>
          </cell>
          <cell r="AL703">
            <v>1.4813999999999998</v>
          </cell>
          <cell r="AM703">
            <v>1.7677000000000003</v>
          </cell>
          <cell r="AN703">
            <v>1.9282000000000012</v>
          </cell>
          <cell r="AO703">
            <v>2.0995000000000017</v>
          </cell>
          <cell r="AP703">
            <v>0.14550000000000024</v>
          </cell>
          <cell r="AQ703">
            <v>0.14349999999999979</v>
          </cell>
          <cell r="AR703">
            <v>0.1174</v>
          </cell>
          <cell r="AS703">
            <v>0.1247000000000007</v>
          </cell>
          <cell r="AT703">
            <v>0.14699999999999996</v>
          </cell>
          <cell r="AU703">
            <v>0.28699999999999981</v>
          </cell>
          <cell r="AV703">
            <v>0.24219999999999853</v>
          </cell>
          <cell r="AW703">
            <v>8.5500000000000798E-2</v>
          </cell>
          <cell r="AX703">
            <v>0.1886000000000001</v>
          </cell>
          <cell r="AY703">
            <v>0.28630000000000033</v>
          </cell>
          <cell r="AZ703">
            <v>0.16050000000000098</v>
          </cell>
          <cell r="BA703">
            <v>0.17130000000000067</v>
          </cell>
          <cell r="BB703">
            <v>9.3199999999999936E-2</v>
          </cell>
          <cell r="BC703">
            <v>0.16029999999999969</v>
          </cell>
          <cell r="BD703">
            <v>0.26480000000000037</v>
          </cell>
          <cell r="BE703">
            <v>0.50470000000000004</v>
          </cell>
          <cell r="BF703">
            <v>0.70609999999999928</v>
          </cell>
          <cell r="BG703">
            <v>0.98890900000000004</v>
          </cell>
          <cell r="BH703">
            <v>1.1354099999999998</v>
          </cell>
          <cell r="BI703">
            <v>1.3192949999999999</v>
          </cell>
          <cell r="BJ703">
            <v>1.4914209999999997</v>
          </cell>
          <cell r="BK703">
            <v>1.6856850000000003</v>
          </cell>
          <cell r="BL703">
            <v>2.1231139999999984</v>
          </cell>
          <cell r="BM703">
            <v>2.3251017000000034</v>
          </cell>
          <cell r="BN703">
            <v>9.3199999999999936E-2</v>
          </cell>
          <cell r="BO703">
            <v>6.7099999999999785E-2</v>
          </cell>
          <cell r="BP703">
            <v>0.10450000000000062</v>
          </cell>
          <cell r="BQ703">
            <v>0.23989999999999972</v>
          </cell>
          <cell r="BR703">
            <v>0.2013999999999993</v>
          </cell>
          <cell r="BS703">
            <v>0.28280900000000075</v>
          </cell>
          <cell r="BT703">
            <v>0.14650099999999971</v>
          </cell>
          <cell r="BU703">
            <v>0.18388500000000008</v>
          </cell>
          <cell r="BV703">
            <v>0.172126</v>
          </cell>
          <cell r="BW703">
            <v>0.19426400000000044</v>
          </cell>
          <cell r="BX703">
            <v>0.43742899999999807</v>
          </cell>
          <cell r="BY703">
            <v>0.20198770000000499</v>
          </cell>
          <cell r="BZ703">
            <v>0.13260000000000005</v>
          </cell>
          <cell r="CA703">
            <v>0.23720000000000013</v>
          </cell>
          <cell r="CB703">
            <v>0.37200000000000022</v>
          </cell>
          <cell r="CC703">
            <v>0.49060000000000004</v>
          </cell>
          <cell r="CD703">
            <v>0.72100000000000042</v>
          </cell>
          <cell r="CE703">
            <v>0.92525600000000008</v>
          </cell>
          <cell r="CF703">
            <v>1.1154230000000012</v>
          </cell>
          <cell r="CG703">
            <v>1.1778899999999992</v>
          </cell>
          <cell r="CH703">
            <v>1.342005000000001</v>
          </cell>
          <cell r="CI703">
            <v>1.5596370000000002</v>
          </cell>
          <cell r="CJ703">
            <v>1.8633630000000008</v>
          </cell>
          <cell r="CK703">
            <v>1.9763920000000015</v>
          </cell>
          <cell r="CL703">
            <v>0.13260000000000005</v>
          </cell>
          <cell r="CM703">
            <v>0.10460000000000008</v>
          </cell>
          <cell r="CN703">
            <v>0.13480000000000009</v>
          </cell>
          <cell r="CO703">
            <v>0.11859999999999982</v>
          </cell>
          <cell r="CP703">
            <v>0.23040000000000038</v>
          </cell>
          <cell r="CQ703">
            <v>0.20425599999999966</v>
          </cell>
          <cell r="CR703">
            <v>0.19016700000000097</v>
          </cell>
          <cell r="CS703">
            <v>6.2466999999998163E-2</v>
          </cell>
          <cell r="CT703">
            <v>0.16411500000000179</v>
          </cell>
          <cell r="CU703">
            <v>0.21763199999999916</v>
          </cell>
          <cell r="CV703">
            <v>0.30372600000000061</v>
          </cell>
          <cell r="CW703">
            <v>0.11302900000000071</v>
          </cell>
          <cell r="CX703">
            <v>0</v>
          </cell>
          <cell r="CY703">
            <v>0</v>
          </cell>
          <cell r="CZ703">
            <v>0</v>
          </cell>
          <cell r="DA703">
            <v>0</v>
          </cell>
          <cell r="DB703">
            <v>0</v>
          </cell>
          <cell r="DC703">
            <v>0.37567499999999965</v>
          </cell>
          <cell r="DD703">
            <v>0.47487599999999963</v>
          </cell>
          <cell r="DE703">
            <v>0.55277099999999857</v>
          </cell>
          <cell r="DF703">
            <v>0.68759700000000001</v>
          </cell>
          <cell r="DG703">
            <v>0.79657299999999998</v>
          </cell>
          <cell r="DH703">
            <v>0.8621439999999998</v>
          </cell>
          <cell r="DI703">
            <v>1.1337440000000008</v>
          </cell>
          <cell r="DJ703">
            <v>0</v>
          </cell>
          <cell r="DK703">
            <v>0</v>
          </cell>
          <cell r="DL703">
            <v>0</v>
          </cell>
          <cell r="DM703">
            <v>0</v>
          </cell>
          <cell r="DN703">
            <v>0</v>
          </cell>
          <cell r="DO703">
            <v>0.37567499999999965</v>
          </cell>
          <cell r="DP703">
            <v>9.920100000000015E-2</v>
          </cell>
          <cell r="DQ703">
            <v>7.7894999999998937E-2</v>
          </cell>
          <cell r="DR703">
            <v>0.13482600000000144</v>
          </cell>
          <cell r="DS703">
            <v>0.10897599999999974</v>
          </cell>
          <cell r="DT703">
            <v>6.5571000000000101E-2</v>
          </cell>
          <cell r="DU703">
            <v>0.27160000000000084</v>
          </cell>
        </row>
        <row r="704">
          <cell r="A704" t="str">
            <v>CE-SY-DG-210</v>
          </cell>
          <cell r="B704" t="str">
            <v>CE</v>
          </cell>
          <cell r="C704" t="str">
            <v>SY-DG</v>
          </cell>
          <cell r="D704">
            <v>210</v>
          </cell>
          <cell r="E704" t="str">
            <v>RC %</v>
          </cell>
          <cell r="F704">
            <v>9.5801774261451339E-2</v>
          </cell>
          <cell r="G704">
            <v>8.6504821607061327E-2</v>
          </cell>
          <cell r="H704">
            <v>8.6345668540939641E-2</v>
          </cell>
          <cell r="I704">
            <v>8.3987843714618565E-2</v>
          </cell>
          <cell r="J704" t="e">
            <v>#DIV/0!</v>
          </cell>
          <cell r="K704" t="e">
            <v>#DIV/0!</v>
          </cell>
          <cell r="L704" t="e">
            <v>#DIV/0!</v>
          </cell>
          <cell r="M704" t="e">
            <v>#DIV/0!</v>
          </cell>
          <cell r="N704" t="e">
            <v>#DIV/0!</v>
          </cell>
          <cell r="O704" t="e">
            <v>#DIV/0!</v>
          </cell>
          <cell r="P704" t="e">
            <v>#DIV/0!</v>
          </cell>
          <cell r="Q704" t="e">
            <v>#DIV/0!</v>
          </cell>
          <cell r="R704">
            <v>9.5801774261451339E-2</v>
          </cell>
          <cell r="S704">
            <v>7.8303025423145212E-2</v>
          </cell>
          <cell r="T704">
            <v>8.6047887184432376E-2</v>
          </cell>
          <cell r="U704">
            <v>7.7703952593929385E-2</v>
          </cell>
          <cell r="V704">
            <v>8.3987843714618565E-2</v>
          </cell>
          <cell r="W704" t="e">
            <v>#DIV/0!</v>
          </cell>
          <cell r="X704" t="e">
            <v>#DIV/0!</v>
          </cell>
          <cell r="Y704" t="e">
            <v>#DIV/0!</v>
          </cell>
          <cell r="Z704" t="e">
            <v>#DIV/0!</v>
          </cell>
          <cell r="AA704" t="e">
            <v>#DIV/0!</v>
          </cell>
          <cell r="AB704" t="e">
            <v>#DIV/0!</v>
          </cell>
          <cell r="AC704" t="e">
            <v>#DIV/0!</v>
          </cell>
          <cell r="AD704">
            <v>0.10015832587595527</v>
          </cell>
          <cell r="AE704">
            <v>9.6038814302804754E-2</v>
          </cell>
          <cell r="AF704">
            <v>9.0331184707712842E-2</v>
          </cell>
          <cell r="AG704">
            <v>8.9809929653679774E-2</v>
          </cell>
          <cell r="AH704">
            <v>9.1859819287717345E-2</v>
          </cell>
          <cell r="AI704">
            <v>9.9438462727319613E-2</v>
          </cell>
          <cell r="AJ704">
            <v>0.10360066590008059</v>
          </cell>
          <cell r="AK704">
            <v>0.10273607921358581</v>
          </cell>
          <cell r="AL704">
            <v>0.10327231153186564</v>
          </cell>
          <cell r="AM704">
            <v>0.10748183504089018</v>
          </cell>
          <cell r="AN704">
            <v>0.10623223218811299</v>
          </cell>
          <cell r="AO704">
            <v>0.10666023166023174</v>
          </cell>
          <cell r="AP704">
            <v>0.10015832587595527</v>
          </cell>
          <cell r="AQ704">
            <v>9.2194025056215753E-2</v>
          </cell>
          <cell r="AR704">
            <v>7.8802523828701856E-2</v>
          </cell>
          <cell r="AS704">
            <v>8.815212780998205E-2</v>
          </cell>
          <cell r="AT704">
            <v>0.10011578015391952</v>
          </cell>
          <cell r="AU704">
            <v>0.123515234980203</v>
          </cell>
          <cell r="AV704">
            <v>0.12433903177781132</v>
          </cell>
          <cell r="AW704">
            <v>9.1905836826830831E-2</v>
          </cell>
          <cell r="AX704">
            <v>0.1071043216536999</v>
          </cell>
          <cell r="AY704">
            <v>0.13621009562776548</v>
          </cell>
          <cell r="AZ704">
            <v>9.4173560992783539E-2</v>
          </cell>
          <cell r="BA704">
            <v>0.11172710670493124</v>
          </cell>
          <cell r="BB704">
            <v>7.4387421182855726E-2</v>
          </cell>
          <cell r="BC704">
            <v>6.4859397127250543E-2</v>
          </cell>
          <cell r="BD704">
            <v>6.9787054606789051E-2</v>
          </cell>
          <cell r="BE704">
            <v>8.7667187771408736E-2</v>
          </cell>
          <cell r="BF704">
            <v>8.9001210043359799E-2</v>
          </cell>
          <cell r="BG704">
            <v>0.10219528225648106</v>
          </cell>
          <cell r="BH704">
            <v>9.7361378948775612E-2</v>
          </cell>
          <cell r="BI704">
            <v>0.10149573101629131</v>
          </cell>
          <cell r="BJ704">
            <v>0.10110092983210253</v>
          </cell>
          <cell r="BK704">
            <v>0.10080668189734014</v>
          </cell>
          <cell r="BL704">
            <v>0.11302942632048327</v>
          </cell>
          <cell r="BM704">
            <v>0.11117345296895706</v>
          </cell>
          <cell r="BN704">
            <v>7.4387421182855726E-2</v>
          </cell>
          <cell r="BO704">
            <v>5.5063187264073353E-2</v>
          </cell>
          <cell r="BP704">
            <v>7.8993121173180594E-2</v>
          </cell>
          <cell r="BQ704">
            <v>0.12223580964027299</v>
          </cell>
          <cell r="BR704">
            <v>9.2529633373150441E-2</v>
          </cell>
          <cell r="BS704">
            <v>0.16224857434626505</v>
          </cell>
          <cell r="BT704">
            <v>7.3798416342132009E-2</v>
          </cell>
          <cell r="BU704">
            <v>0.13756474823373116</v>
          </cell>
          <cell r="BV704">
            <v>9.8173932683730272E-2</v>
          </cell>
          <cell r="BW704">
            <v>9.8603459424999526E-2</v>
          </cell>
          <cell r="BX704">
            <v>0.21216177742338893</v>
          </cell>
          <cell r="BY704">
            <v>9.4809749461529799E-2</v>
          </cell>
          <cell r="BZ704">
            <v>0.11098091730833616</v>
          </cell>
          <cell r="CA704">
            <v>9.6776825785393775E-2</v>
          </cell>
          <cell r="CB704">
            <v>9.9036260050050631E-2</v>
          </cell>
          <cell r="CC704">
            <v>9.8080767692922843E-2</v>
          </cell>
          <cell r="CD704">
            <v>0.10231449289758623</v>
          </cell>
          <cell r="CE704">
            <v>0.1023963183823689</v>
          </cell>
          <cell r="CF704">
            <v>0.10377330141242851</v>
          </cell>
          <cell r="CG704">
            <v>9.9759825693653797E-2</v>
          </cell>
          <cell r="CH704">
            <v>9.7158958123921155E-2</v>
          </cell>
          <cell r="CI704">
            <v>9.9935340882215395E-2</v>
          </cell>
          <cell r="CJ704">
            <v>0.10157098005949933</v>
          </cell>
          <cell r="CK704">
            <v>9.8745540844366791E-2</v>
          </cell>
          <cell r="CL704">
            <v>0.11098091730833616</v>
          </cell>
          <cell r="CM704">
            <v>8.3266995701321511E-2</v>
          </cell>
          <cell r="CN704">
            <v>0.10327919092859338</v>
          </cell>
          <cell r="CO704">
            <v>9.5199871568469943E-2</v>
          </cell>
          <cell r="CP704">
            <v>0.11267054623697999</v>
          </cell>
          <cell r="CQ704">
            <v>0.10268620219513257</v>
          </cell>
          <cell r="CR704">
            <v>0.11103844804139668</v>
          </cell>
          <cell r="CS704">
            <v>5.9008678385839362E-2</v>
          </cell>
          <cell r="CT704">
            <v>8.1844295609936932E-2</v>
          </cell>
          <cell r="CU704">
            <v>0.12131151013409713</v>
          </cell>
          <cell r="CV704">
            <v>0.11089075220356896</v>
          </cell>
          <cell r="CW704">
            <v>6.7699345880653752E-2</v>
          </cell>
          <cell r="CX704" t="e">
            <v>#DIV/0!</v>
          </cell>
          <cell r="CY704" t="e">
            <v>#DIV/0!</v>
          </cell>
          <cell r="CZ704" t="e">
            <v>#DIV/0!</v>
          </cell>
          <cell r="DA704" t="e">
            <v>#DIV/0!</v>
          </cell>
          <cell r="DB704" t="e">
            <v>#DIV/0!</v>
          </cell>
          <cell r="DC704">
            <v>5.3910454186697231E-2</v>
          </cell>
          <cell r="DD704">
            <v>5.1498845040179549E-2</v>
          </cell>
          <cell r="DE704">
            <v>5.5175863325969368E-2</v>
          </cell>
          <cell r="DF704">
            <v>6.1211953902817681E-2</v>
          </cell>
          <cell r="DG704">
            <v>6.0300994371817358E-2</v>
          </cell>
          <cell r="DH704">
            <v>5.792689543341531E-2</v>
          </cell>
          <cell r="DI704">
            <v>6.6858942306280422E-2</v>
          </cell>
          <cell r="DJ704" t="e">
            <v>#DIV/0!</v>
          </cell>
          <cell r="DK704" t="e">
            <v>#DIV/0!</v>
          </cell>
          <cell r="DL704" t="e">
            <v>#DIV/0!</v>
          </cell>
          <cell r="DM704" t="e">
            <v>#DIV/0!</v>
          </cell>
          <cell r="DN704" t="e">
            <v>#DIV/0!</v>
          </cell>
          <cell r="DO704">
            <v>5.3910454186697231E-2</v>
          </cell>
          <cell r="DP704">
            <v>4.4038444464174792E-2</v>
          </cell>
          <cell r="DQ704">
            <v>9.7704854700167279E-2</v>
          </cell>
          <cell r="DR704">
            <v>0.11099503335383336</v>
          </cell>
          <cell r="DS704">
            <v>5.512477382483745E-2</v>
          </cell>
          <cell r="DT704">
            <v>3.9185161856692283E-2</v>
          </cell>
          <cell r="DU704">
            <v>0.13095833923995973</v>
          </cell>
        </row>
        <row r="705">
          <cell r="A705" t="str">
            <v>CE-SY-DG-211</v>
          </cell>
          <cell r="B705" t="str">
            <v>CE</v>
          </cell>
          <cell r="C705" t="str">
            <v>SY-DG</v>
          </cell>
          <cell r="D705">
            <v>211</v>
          </cell>
          <cell r="E705" t="str">
            <v>Costi di divisione</v>
          </cell>
          <cell r="F705">
            <v>0</v>
          </cell>
          <cell r="G705">
            <v>0</v>
          </cell>
          <cell r="H705">
            <v>0</v>
          </cell>
          <cell r="I705">
            <v>0</v>
          </cell>
          <cell r="R705">
            <v>0</v>
          </cell>
          <cell r="S705">
            <v>0</v>
          </cell>
          <cell r="T705">
            <v>0</v>
          </cell>
          <cell r="U705">
            <v>0</v>
          </cell>
          <cell r="V705">
            <v>0</v>
          </cell>
          <cell r="W705">
            <v>0</v>
          </cell>
          <cell r="X705">
            <v>0</v>
          </cell>
          <cell r="Y705">
            <v>0</v>
          </cell>
          <cell r="Z705">
            <v>0</v>
          </cell>
          <cell r="AA705">
            <v>0</v>
          </cell>
          <cell r="AB705">
            <v>0</v>
          </cell>
          <cell r="AC705">
            <v>0</v>
          </cell>
          <cell r="AD705">
            <v>0</v>
          </cell>
          <cell r="AE705">
            <v>0</v>
          </cell>
          <cell r="AF705">
            <v>0</v>
          </cell>
          <cell r="AG705">
            <v>0</v>
          </cell>
          <cell r="AH705">
            <v>0</v>
          </cell>
          <cell r="AI705">
            <v>0</v>
          </cell>
          <cell r="AJ705">
            <v>0</v>
          </cell>
          <cell r="AK705">
            <v>0</v>
          </cell>
          <cell r="AL705">
            <v>0</v>
          </cell>
          <cell r="AM705">
            <v>0</v>
          </cell>
          <cell r="AN705">
            <v>0</v>
          </cell>
          <cell r="AO705">
            <v>0</v>
          </cell>
          <cell r="AP705">
            <v>0</v>
          </cell>
          <cell r="AQ705">
            <v>0</v>
          </cell>
          <cell r="AR705">
            <v>0</v>
          </cell>
          <cell r="AS705">
            <v>0</v>
          </cell>
          <cell r="AT705">
            <v>0</v>
          </cell>
          <cell r="AU705">
            <v>0</v>
          </cell>
          <cell r="AV705">
            <v>0</v>
          </cell>
          <cell r="AW705">
            <v>0</v>
          </cell>
          <cell r="AX705">
            <v>0</v>
          </cell>
          <cell r="AY705">
            <v>0</v>
          </cell>
          <cell r="AZ705">
            <v>0</v>
          </cell>
          <cell r="BA705">
            <v>0</v>
          </cell>
          <cell r="BE705">
            <v>0</v>
          </cell>
          <cell r="BF705">
            <v>0</v>
          </cell>
          <cell r="BG705">
            <v>0</v>
          </cell>
          <cell r="BH705">
            <v>0</v>
          </cell>
          <cell r="BI705">
            <v>0</v>
          </cell>
          <cell r="BJ705">
            <v>0</v>
          </cell>
          <cell r="BK705">
            <v>0</v>
          </cell>
          <cell r="BL705">
            <v>0</v>
          </cell>
          <cell r="BM705">
            <v>0</v>
          </cell>
          <cell r="BN705">
            <v>0</v>
          </cell>
          <cell r="BO705">
            <v>0</v>
          </cell>
          <cell r="BP705">
            <v>0</v>
          </cell>
          <cell r="BQ705">
            <v>0</v>
          </cell>
          <cell r="BR705">
            <v>0</v>
          </cell>
          <cell r="BS705">
            <v>0</v>
          </cell>
          <cell r="BT705">
            <v>0</v>
          </cell>
          <cell r="BU705">
            <v>0</v>
          </cell>
          <cell r="BV705">
            <v>0</v>
          </cell>
          <cell r="BW705">
            <v>0</v>
          </cell>
          <cell r="BX705">
            <v>0</v>
          </cell>
          <cell r="BY705">
            <v>0</v>
          </cell>
          <cell r="CG705">
            <v>0</v>
          </cell>
          <cell r="CH705">
            <v>0</v>
          </cell>
          <cell r="CI705">
            <v>0</v>
          </cell>
          <cell r="CL705">
            <v>0</v>
          </cell>
          <cell r="CM705">
            <v>0</v>
          </cell>
          <cell r="CN705">
            <v>0</v>
          </cell>
          <cell r="CO705">
            <v>0</v>
          </cell>
          <cell r="CP705">
            <v>0</v>
          </cell>
          <cell r="CQ705">
            <v>0</v>
          </cell>
          <cell r="CR705">
            <v>0</v>
          </cell>
          <cell r="CS705">
            <v>0</v>
          </cell>
          <cell r="CT705">
            <v>0</v>
          </cell>
          <cell r="CU705">
            <v>0</v>
          </cell>
          <cell r="CV705">
            <v>0</v>
          </cell>
          <cell r="CW705">
            <v>0</v>
          </cell>
          <cell r="DC705">
            <v>0</v>
          </cell>
          <cell r="DD705">
            <v>0</v>
          </cell>
          <cell r="DE705">
            <v>0</v>
          </cell>
          <cell r="DF705">
            <v>0</v>
          </cell>
          <cell r="DG705">
            <v>0</v>
          </cell>
          <cell r="DJ705">
            <v>0</v>
          </cell>
          <cell r="DK705">
            <v>0</v>
          </cell>
          <cell r="DL705">
            <v>0</v>
          </cell>
          <cell r="DM705">
            <v>0</v>
          </cell>
          <cell r="DN705">
            <v>0</v>
          </cell>
          <cell r="DO705">
            <v>0</v>
          </cell>
          <cell r="DP705">
            <v>0</v>
          </cell>
          <cell r="DQ705">
            <v>0</v>
          </cell>
          <cell r="DR705">
            <v>0</v>
          </cell>
          <cell r="DS705">
            <v>0</v>
          </cell>
          <cell r="DT705">
            <v>0</v>
          </cell>
          <cell r="DU705">
            <v>0</v>
          </cell>
        </row>
        <row r="706">
          <cell r="A706" t="str">
            <v>CE-SY-DG-212</v>
          </cell>
          <cell r="B706" t="str">
            <v>CE</v>
          </cell>
          <cell r="C706" t="str">
            <v>SY-DG</v>
          </cell>
          <cell r="D706">
            <v>212</v>
          </cell>
          <cell r="E706" t="str">
            <v>Risultato di divisione</v>
          </cell>
          <cell r="F706">
            <v>0.12629499999999999</v>
          </cell>
          <cell r="G706">
            <v>0.24330495000000055</v>
          </cell>
          <cell r="H706">
            <v>0.37265552000000002</v>
          </cell>
          <cell r="I706">
            <v>0.49848807000000017</v>
          </cell>
          <cell r="J706">
            <v>0</v>
          </cell>
          <cell r="K706">
            <v>0</v>
          </cell>
          <cell r="L706">
            <v>0</v>
          </cell>
          <cell r="M706">
            <v>0</v>
          </cell>
          <cell r="N706">
            <v>0</v>
          </cell>
          <cell r="O706">
            <v>0</v>
          </cell>
          <cell r="P706">
            <v>0</v>
          </cell>
          <cell r="Q706">
            <v>0</v>
          </cell>
          <cell r="R706">
            <v>0.12629499999999999</v>
          </cell>
          <cell r="S706">
            <v>0.11700995000000054</v>
          </cell>
          <cell r="T706">
            <v>0.12935056999999947</v>
          </cell>
          <cell r="U706">
            <v>0.12583255000000015</v>
          </cell>
          <cell r="V706">
            <v>-0.49848807000000017</v>
          </cell>
          <cell r="W706">
            <v>0</v>
          </cell>
          <cell r="X706">
            <v>0</v>
          </cell>
          <cell r="Y706">
            <v>0</v>
          </cell>
          <cell r="Z706">
            <v>0</v>
          </cell>
          <cell r="AA706">
            <v>0</v>
          </cell>
          <cell r="AB706">
            <v>0</v>
          </cell>
          <cell r="AC706">
            <v>0</v>
          </cell>
          <cell r="AD706">
            <v>0.14550000000000024</v>
          </cell>
          <cell r="AE706">
            <v>0.28900000000000003</v>
          </cell>
          <cell r="AF706">
            <v>0.40640000000000004</v>
          </cell>
          <cell r="AG706">
            <v>0.53110000000000079</v>
          </cell>
          <cell r="AH706">
            <v>0.6781000000000007</v>
          </cell>
          <cell r="AI706">
            <v>0.96510000000000051</v>
          </cell>
          <cell r="AJ706">
            <v>1.2072999999999992</v>
          </cell>
          <cell r="AK706">
            <v>1.2927999999999997</v>
          </cell>
          <cell r="AL706">
            <v>1.4813999999999998</v>
          </cell>
          <cell r="AM706">
            <v>1.7677000000000003</v>
          </cell>
          <cell r="AN706">
            <v>1.9282000000000012</v>
          </cell>
          <cell r="AO706">
            <v>2.0995000000000017</v>
          </cell>
          <cell r="AP706">
            <v>0.14550000000000024</v>
          </cell>
          <cell r="AQ706">
            <v>0.14349999999999979</v>
          </cell>
          <cell r="AR706">
            <v>0.1174</v>
          </cell>
          <cell r="AS706">
            <v>0.1247000000000007</v>
          </cell>
          <cell r="AT706">
            <v>0.14699999999999996</v>
          </cell>
          <cell r="AU706">
            <v>0.28699999999999981</v>
          </cell>
          <cell r="AV706">
            <v>0.24219999999999853</v>
          </cell>
          <cell r="AW706">
            <v>8.5500000000000798E-2</v>
          </cell>
          <cell r="AX706">
            <v>0.1886000000000001</v>
          </cell>
          <cell r="AY706">
            <v>0.28630000000000033</v>
          </cell>
          <cell r="AZ706">
            <v>0.16050000000000098</v>
          </cell>
          <cell r="BA706">
            <v>0.17130000000000067</v>
          </cell>
          <cell r="BB706">
            <v>9.3199999999999936E-2</v>
          </cell>
          <cell r="BC706">
            <v>0.16029999999999969</v>
          </cell>
          <cell r="BD706">
            <v>0.26480000000000037</v>
          </cell>
          <cell r="BE706">
            <v>0.50470000000000004</v>
          </cell>
          <cell r="BF706">
            <v>0.70609999999999928</v>
          </cell>
          <cell r="BG706">
            <v>0.98890900000000004</v>
          </cell>
          <cell r="BH706">
            <v>1.1354099999999998</v>
          </cell>
          <cell r="BI706">
            <v>1.3192949999999999</v>
          </cell>
          <cell r="BJ706">
            <v>1.4914209999999997</v>
          </cell>
          <cell r="BK706">
            <v>1.6856850000000003</v>
          </cell>
          <cell r="BL706">
            <v>2.1231139999999984</v>
          </cell>
          <cell r="BM706">
            <v>2.3251017000000034</v>
          </cell>
          <cell r="BN706">
            <v>9.3199999999999936E-2</v>
          </cell>
          <cell r="BO706">
            <v>6.7099999999999785E-2</v>
          </cell>
          <cell r="BP706">
            <v>0.10450000000000062</v>
          </cell>
          <cell r="BQ706">
            <v>0.23989999999999972</v>
          </cell>
          <cell r="BR706">
            <v>0.2013999999999993</v>
          </cell>
          <cell r="BS706">
            <v>0.28280900000000075</v>
          </cell>
          <cell r="BT706">
            <v>0.14650099999999971</v>
          </cell>
          <cell r="BU706">
            <v>0.18388500000000008</v>
          </cell>
          <cell r="BV706">
            <v>0.172126</v>
          </cell>
          <cell r="BW706">
            <v>0.19426400000000044</v>
          </cell>
          <cell r="BX706">
            <v>0.43742899999999807</v>
          </cell>
          <cell r="BY706">
            <v>0.20198770000000499</v>
          </cell>
          <cell r="BZ706">
            <v>0.13260000000000005</v>
          </cell>
          <cell r="CA706">
            <v>0.23720000000000013</v>
          </cell>
          <cell r="CB706">
            <v>0.37200000000000022</v>
          </cell>
          <cell r="CC706">
            <v>0.49060000000000004</v>
          </cell>
          <cell r="CD706">
            <v>0.72100000000000042</v>
          </cell>
          <cell r="CE706">
            <v>0.92525600000000008</v>
          </cell>
          <cell r="CF706">
            <v>1.1154230000000012</v>
          </cell>
          <cell r="CG706">
            <v>1.1778899999999992</v>
          </cell>
          <cell r="CH706">
            <v>1.342005000000001</v>
          </cell>
          <cell r="CI706">
            <v>1.5596370000000002</v>
          </cell>
          <cell r="CJ706">
            <v>1.8633630000000008</v>
          </cell>
          <cell r="CK706">
            <v>1.9763920000000015</v>
          </cell>
          <cell r="CL706">
            <v>0.13260000000000005</v>
          </cell>
          <cell r="CM706">
            <v>0.10460000000000008</v>
          </cell>
          <cell r="CN706">
            <v>0.13480000000000009</v>
          </cell>
          <cell r="CO706">
            <v>0.11859999999999982</v>
          </cell>
          <cell r="CP706">
            <v>0.23040000000000038</v>
          </cell>
          <cell r="CQ706">
            <v>0.20425599999999966</v>
          </cell>
          <cell r="CR706">
            <v>0.19016700000000097</v>
          </cell>
          <cell r="CS706">
            <v>6.2466999999998163E-2</v>
          </cell>
          <cell r="CT706">
            <v>0.16411500000000179</v>
          </cell>
          <cell r="CU706">
            <v>0.21763199999999916</v>
          </cell>
          <cell r="CV706">
            <v>0.30372600000000061</v>
          </cell>
          <cell r="CW706">
            <v>0.11302900000000071</v>
          </cell>
          <cell r="CX706">
            <v>0</v>
          </cell>
          <cell r="CY706">
            <v>0</v>
          </cell>
          <cell r="CZ706">
            <v>0</v>
          </cell>
          <cell r="DA706">
            <v>0</v>
          </cell>
          <cell r="DB706">
            <v>0</v>
          </cell>
          <cell r="DC706">
            <v>0.37567499999999965</v>
          </cell>
          <cell r="DD706">
            <v>0.47487599999999963</v>
          </cell>
          <cell r="DE706">
            <v>0.55277099999999857</v>
          </cell>
          <cell r="DF706">
            <v>0.68759700000000001</v>
          </cell>
          <cell r="DG706">
            <v>0.79657299999999998</v>
          </cell>
          <cell r="DH706">
            <v>0.8621439999999998</v>
          </cell>
          <cell r="DI706">
            <v>1.1337440000000008</v>
          </cell>
          <cell r="DJ706">
            <v>0</v>
          </cell>
          <cell r="DK706">
            <v>0</v>
          </cell>
          <cell r="DL706">
            <v>0</v>
          </cell>
          <cell r="DM706">
            <v>0</v>
          </cell>
          <cell r="DN706">
            <v>0</v>
          </cell>
          <cell r="DO706">
            <v>0.37567499999999965</v>
          </cell>
          <cell r="DP706">
            <v>9.920100000000015E-2</v>
          </cell>
          <cell r="DQ706">
            <v>7.7894999999998937E-2</v>
          </cell>
          <cell r="DR706">
            <v>0.13482600000000144</v>
          </cell>
          <cell r="DS706">
            <v>0.10897599999999974</v>
          </cell>
          <cell r="DT706">
            <v>6.5571000000000101E-2</v>
          </cell>
          <cell r="DU706">
            <v>0.27160000000000084</v>
          </cell>
          <cell r="DV706">
            <v>0</v>
          </cell>
          <cell r="DW706">
            <v>0</v>
          </cell>
          <cell r="DX706">
            <v>0</v>
          </cell>
          <cell r="DY706">
            <v>0</v>
          </cell>
        </row>
        <row r="707">
          <cell r="A707" t="str">
            <v>CE-SY-DG-213</v>
          </cell>
          <cell r="B707" t="str">
            <v>CE</v>
          </cell>
          <cell r="C707" t="str">
            <v>SY-DG</v>
          </cell>
          <cell r="D707">
            <v>213</v>
          </cell>
          <cell r="E707" t="str">
            <v>RD %</v>
          </cell>
          <cell r="F707">
            <v>9.5801774261451339E-2</v>
          </cell>
          <cell r="G707">
            <v>8.6504821607061327E-2</v>
          </cell>
          <cell r="H707">
            <v>8.6345668540939641E-2</v>
          </cell>
          <cell r="I707">
            <v>8.3987843714618565E-2</v>
          </cell>
          <cell r="J707" t="e">
            <v>#DIV/0!</v>
          </cell>
          <cell r="K707" t="e">
            <v>#DIV/0!</v>
          </cell>
          <cell r="L707" t="e">
            <v>#DIV/0!</v>
          </cell>
          <cell r="M707" t="e">
            <v>#DIV/0!</v>
          </cell>
          <cell r="N707" t="e">
            <v>#DIV/0!</v>
          </cell>
          <cell r="O707" t="e">
            <v>#DIV/0!</v>
          </cell>
          <cell r="P707" t="e">
            <v>#DIV/0!</v>
          </cell>
          <cell r="Q707" t="e">
            <v>#DIV/0!</v>
          </cell>
          <cell r="R707">
            <v>9.5801774261451339E-2</v>
          </cell>
          <cell r="S707">
            <v>7.8303025423145212E-2</v>
          </cell>
          <cell r="T707">
            <v>8.6047887184432376E-2</v>
          </cell>
          <cell r="U707">
            <v>7.7703952593929385E-2</v>
          </cell>
          <cell r="V707">
            <v>8.3987843714618565E-2</v>
          </cell>
          <cell r="W707" t="e">
            <v>#DIV/0!</v>
          </cell>
          <cell r="X707" t="e">
            <v>#DIV/0!</v>
          </cell>
          <cell r="Y707" t="e">
            <v>#DIV/0!</v>
          </cell>
          <cell r="Z707" t="e">
            <v>#DIV/0!</v>
          </cell>
          <cell r="AA707" t="e">
            <v>#DIV/0!</v>
          </cell>
          <cell r="AB707" t="e">
            <v>#DIV/0!</v>
          </cell>
          <cell r="AC707" t="e">
            <v>#DIV/0!</v>
          </cell>
          <cell r="AD707">
            <v>0.10015832587595527</v>
          </cell>
          <cell r="AE707">
            <v>9.6038814302804754E-2</v>
          </cell>
          <cell r="AF707">
            <v>9.0331184707712842E-2</v>
          </cell>
          <cell r="AG707">
            <v>8.9809929653679774E-2</v>
          </cell>
          <cell r="AH707">
            <v>9.1859819287717345E-2</v>
          </cell>
          <cell r="AI707">
            <v>9.9438462727319613E-2</v>
          </cell>
          <cell r="AJ707">
            <v>0.10360066590008059</v>
          </cell>
          <cell r="AK707">
            <v>0.10273607921358581</v>
          </cell>
          <cell r="AL707">
            <v>0.10327231153186564</v>
          </cell>
          <cell r="AM707">
            <v>0.10748183504089018</v>
          </cell>
          <cell r="AN707">
            <v>0.10623223218811299</v>
          </cell>
          <cell r="AO707">
            <v>0.10666023166023174</v>
          </cell>
          <cell r="AP707">
            <v>0.10015832587595527</v>
          </cell>
          <cell r="AQ707">
            <v>9.2194025056215753E-2</v>
          </cell>
          <cell r="AR707">
            <v>7.8802523828701856E-2</v>
          </cell>
          <cell r="AS707">
            <v>8.815212780998205E-2</v>
          </cell>
          <cell r="AT707">
            <v>0.10011578015391952</v>
          </cell>
          <cell r="AU707">
            <v>0.123515234980203</v>
          </cell>
          <cell r="AV707">
            <v>0.12433903177781132</v>
          </cell>
          <cell r="AW707">
            <v>9.1905836826830831E-2</v>
          </cell>
          <cell r="AX707">
            <v>0.1071043216536999</v>
          </cell>
          <cell r="AY707">
            <v>0.13621009562776548</v>
          </cell>
          <cell r="AZ707">
            <v>9.4173560992783539E-2</v>
          </cell>
          <cell r="BA707">
            <v>0.11172710670493124</v>
          </cell>
          <cell r="BB707">
            <v>7.4387421182855726E-2</v>
          </cell>
          <cell r="BC707">
            <v>6.4859397127250543E-2</v>
          </cell>
          <cell r="BD707">
            <v>6.9787054606789051E-2</v>
          </cell>
          <cell r="BE707">
            <v>8.7667187771408736E-2</v>
          </cell>
          <cell r="BF707">
            <v>8.9001210043359799E-2</v>
          </cell>
          <cell r="BG707">
            <v>0.10219528225648106</v>
          </cell>
          <cell r="BH707">
            <v>9.7361378948775612E-2</v>
          </cell>
          <cell r="BI707">
            <v>0.10149573101629131</v>
          </cell>
          <cell r="BJ707">
            <v>0.10110092983210253</v>
          </cell>
          <cell r="BK707">
            <v>0.10080668189734014</v>
          </cell>
          <cell r="BL707">
            <v>0.11302942632048327</v>
          </cell>
          <cell r="BM707">
            <v>0.11117345296895706</v>
          </cell>
          <cell r="BN707">
            <v>7.4387421182855726E-2</v>
          </cell>
          <cell r="BO707">
            <v>5.5063187264073353E-2</v>
          </cell>
          <cell r="BP707">
            <v>7.8993121173180594E-2</v>
          </cell>
          <cell r="BQ707">
            <v>0.12223580964027299</v>
          </cell>
          <cell r="BR707">
            <v>9.2529633373150441E-2</v>
          </cell>
          <cell r="BS707">
            <v>0.16224857434626505</v>
          </cell>
          <cell r="BT707">
            <v>7.3798416342132009E-2</v>
          </cell>
          <cell r="BU707">
            <v>0.13756474823373116</v>
          </cell>
          <cell r="BV707">
            <v>9.8173932683730272E-2</v>
          </cell>
          <cell r="BW707">
            <v>9.8603459424999526E-2</v>
          </cell>
          <cell r="BX707">
            <v>0.21216177742338893</v>
          </cell>
          <cell r="BY707">
            <v>9.4809749461529799E-2</v>
          </cell>
          <cell r="BZ707">
            <v>0.11098091730833616</v>
          </cell>
          <cell r="CA707">
            <v>9.6776825785393775E-2</v>
          </cell>
          <cell r="CB707">
            <v>9.9036260050050631E-2</v>
          </cell>
          <cell r="CC707">
            <v>9.8080767692922843E-2</v>
          </cell>
          <cell r="CD707">
            <v>0.10231449289758623</v>
          </cell>
          <cell r="CE707">
            <v>0.1023963183823689</v>
          </cell>
          <cell r="CF707">
            <v>0.10377330141242851</v>
          </cell>
          <cell r="CG707">
            <v>9.9759825693653797E-2</v>
          </cell>
          <cell r="CH707">
            <v>9.7158958123921155E-2</v>
          </cell>
          <cell r="CI707">
            <v>9.9935340882215395E-2</v>
          </cell>
          <cell r="CJ707">
            <v>0.10157098005949933</v>
          </cell>
          <cell r="CK707">
            <v>9.8745540844366791E-2</v>
          </cell>
          <cell r="CL707">
            <v>0.11098091730833616</v>
          </cell>
          <cell r="CM707">
            <v>8.3266995701321511E-2</v>
          </cell>
          <cell r="CN707">
            <v>0.10327919092859338</v>
          </cell>
          <cell r="CO707">
            <v>9.5199871568469943E-2</v>
          </cell>
          <cell r="CP707">
            <v>0.11267054623697999</v>
          </cell>
          <cell r="CQ707">
            <v>0.10268620219513257</v>
          </cell>
          <cell r="CR707">
            <v>0.11103844804139668</v>
          </cell>
          <cell r="CS707">
            <v>5.9008678385839362E-2</v>
          </cell>
          <cell r="CT707">
            <v>8.1844295609936932E-2</v>
          </cell>
          <cell r="CU707">
            <v>0.12131151013409713</v>
          </cell>
          <cell r="CV707">
            <v>0.11089075220356896</v>
          </cell>
          <cell r="CW707">
            <v>6.7699345880653752E-2</v>
          </cell>
          <cell r="CX707" t="e">
            <v>#DIV/0!</v>
          </cell>
          <cell r="CY707" t="e">
            <v>#DIV/0!</v>
          </cell>
          <cell r="CZ707" t="e">
            <v>#DIV/0!</v>
          </cell>
          <cell r="DA707" t="e">
            <v>#DIV/0!</v>
          </cell>
          <cell r="DB707" t="e">
            <v>#DIV/0!</v>
          </cell>
          <cell r="DC707">
            <v>5.3910454186697231E-2</v>
          </cell>
          <cell r="DD707">
            <v>5.1498845040179549E-2</v>
          </cell>
          <cell r="DE707">
            <v>5.5175863325969368E-2</v>
          </cell>
          <cell r="DF707">
            <v>6.1211953902817681E-2</v>
          </cell>
          <cell r="DG707">
            <v>6.0300994371817358E-2</v>
          </cell>
          <cell r="DH707">
            <v>5.792689543341531E-2</v>
          </cell>
          <cell r="DI707">
            <v>6.6858942306280422E-2</v>
          </cell>
          <cell r="DJ707" t="e">
            <v>#DIV/0!</v>
          </cell>
          <cell r="DK707" t="e">
            <v>#DIV/0!</v>
          </cell>
          <cell r="DL707" t="e">
            <v>#DIV/0!</v>
          </cell>
          <cell r="DM707" t="e">
            <v>#DIV/0!</v>
          </cell>
          <cell r="DN707" t="e">
            <v>#DIV/0!</v>
          </cell>
          <cell r="DO707">
            <v>5.3910454186697231E-2</v>
          </cell>
          <cell r="DP707">
            <v>4.4038444464174792E-2</v>
          </cell>
          <cell r="DQ707">
            <v>9.7704854700167279E-2</v>
          </cell>
          <cell r="DR707">
            <v>0.11099503335383336</v>
          </cell>
          <cell r="DS707">
            <v>5.512477382483745E-2</v>
          </cell>
          <cell r="DT707">
            <v>3.9185161856692283E-2</v>
          </cell>
          <cell r="DU707">
            <v>0.13095833923995973</v>
          </cell>
          <cell r="DV707" t="e">
            <v>#DIV/0!</v>
          </cell>
          <cell r="DW707" t="e">
            <v>#DIV/0!</v>
          </cell>
          <cell r="DX707" t="e">
            <v>#DIV/0!</v>
          </cell>
          <cell r="DY707" t="e">
            <v>#DIV/0!</v>
          </cell>
        </row>
        <row r="708">
          <cell r="A708" t="str">
            <v>CE-SY-DG-220</v>
          </cell>
          <cell r="B708" t="str">
            <v>CE</v>
          </cell>
          <cell r="C708" t="str">
            <v>SY-DG</v>
          </cell>
          <cell r="D708">
            <v>220</v>
          </cell>
          <cell r="E708" t="str">
            <v>Spese Generali</v>
          </cell>
          <cell r="F708">
            <v>-8.8963E-2</v>
          </cell>
          <cell r="G708">
            <v>-0.18734360999999999</v>
          </cell>
          <cell r="H708">
            <v>-0.30332706999999998</v>
          </cell>
          <cell r="I708">
            <v>-0.41843821000000009</v>
          </cell>
          <cell r="R708">
            <v>-8.8963E-2</v>
          </cell>
          <cell r="S708">
            <v>-9.8380609999999993E-2</v>
          </cell>
          <cell r="T708">
            <v>-0.11598345999999998</v>
          </cell>
          <cell r="U708">
            <v>-0.11511114000000011</v>
          </cell>
          <cell r="V708">
            <v>0.41843821000000009</v>
          </cell>
          <cell r="W708">
            <v>0</v>
          </cell>
          <cell r="X708">
            <v>0</v>
          </cell>
          <cell r="Y708">
            <v>0</v>
          </cell>
          <cell r="Z708">
            <v>0</v>
          </cell>
          <cell r="AA708">
            <v>0</v>
          </cell>
          <cell r="AB708">
            <v>0</v>
          </cell>
          <cell r="AC708">
            <v>0</v>
          </cell>
          <cell r="AD708">
            <v>-9.8099999999999993E-2</v>
          </cell>
          <cell r="AE708">
            <v>-0.19769999999999999</v>
          </cell>
          <cell r="AF708">
            <v>-0.28749999999999998</v>
          </cell>
          <cell r="AG708">
            <v>-0.37430000000000002</v>
          </cell>
          <cell r="AH708">
            <v>-0.45489999999999997</v>
          </cell>
          <cell r="AI708">
            <v>-0.5706</v>
          </cell>
          <cell r="AJ708">
            <v>-0.69289999999999996</v>
          </cell>
          <cell r="AK708">
            <v>-0.75629999999999997</v>
          </cell>
          <cell r="AL708">
            <v>-0.85739999999999994</v>
          </cell>
          <cell r="AM708">
            <v>-0.98270000000000002</v>
          </cell>
          <cell r="AN708">
            <v>-1.0831999999999999</v>
          </cell>
          <cell r="AO708">
            <v>-1.1708000000000001</v>
          </cell>
          <cell r="AP708">
            <v>-9.8099999999999993E-2</v>
          </cell>
          <cell r="AQ708">
            <v>-9.9599999999999994E-2</v>
          </cell>
          <cell r="AR708">
            <v>-8.9799999999999991E-2</v>
          </cell>
          <cell r="AS708">
            <v>-8.6800000000000044E-2</v>
          </cell>
          <cell r="AT708">
            <v>-8.0599999999999949E-2</v>
          </cell>
          <cell r="AU708">
            <v>-0.11570000000000003</v>
          </cell>
          <cell r="AV708">
            <v>-0.12229999999999996</v>
          </cell>
          <cell r="AW708">
            <v>-6.3400000000000012E-2</v>
          </cell>
          <cell r="AX708">
            <v>-0.10109999999999997</v>
          </cell>
          <cell r="AY708">
            <v>-0.12530000000000008</v>
          </cell>
          <cell r="AZ708">
            <v>-0.10049999999999992</v>
          </cell>
          <cell r="BA708">
            <v>-8.7600000000000122E-2</v>
          </cell>
          <cell r="BB708">
            <v>-0.117172</v>
          </cell>
          <cell r="BC708">
            <v>-0.23213900000000001</v>
          </cell>
          <cell r="BD708">
            <v>-0.35921999999999998</v>
          </cell>
          <cell r="BE708">
            <v>-0.498</v>
          </cell>
          <cell r="BF708">
            <v>-0.65759999999999996</v>
          </cell>
          <cell r="BG708">
            <v>-0.74968900000000005</v>
          </cell>
          <cell r="BH708">
            <v>-0.86359699999999995</v>
          </cell>
          <cell r="BI708">
            <v>-0.96813300000000002</v>
          </cell>
          <cell r="BJ708">
            <v>-1.108792</v>
          </cell>
          <cell r="BK708">
            <v>-1.2551650000000001</v>
          </cell>
          <cell r="BL708">
            <v>-1.4057839999999999</v>
          </cell>
          <cell r="BM708">
            <v>-1.6115980099999998</v>
          </cell>
          <cell r="BN708">
            <v>-0.117172</v>
          </cell>
          <cell r="BO708">
            <v>-0.11496700000000001</v>
          </cell>
          <cell r="BP708">
            <v>-0.12708099999999997</v>
          </cell>
          <cell r="BQ708">
            <v>-0.13878000000000001</v>
          </cell>
          <cell r="BR708">
            <v>-0.15959999999999996</v>
          </cell>
          <cell r="BS708">
            <v>-9.2089000000000087E-2</v>
          </cell>
          <cell r="BT708">
            <v>-0.1139079999999999</v>
          </cell>
          <cell r="BU708">
            <v>-0.10453600000000007</v>
          </cell>
          <cell r="BV708">
            <v>-0.14065899999999998</v>
          </cell>
          <cell r="BW708">
            <v>-0.14637300000000009</v>
          </cell>
          <cell r="BX708">
            <v>-0.15061899999999984</v>
          </cell>
          <cell r="BY708">
            <v>-0.20581400999999988</v>
          </cell>
          <cell r="BZ708">
            <v>-0.12570000000000001</v>
          </cell>
          <cell r="CA708">
            <v>-0.26729999999999998</v>
          </cell>
          <cell r="CB708">
            <v>-0.4098</v>
          </cell>
          <cell r="CC708">
            <v>-0.51080000000000003</v>
          </cell>
          <cell r="CD708">
            <v>-0.67</v>
          </cell>
          <cell r="CE708">
            <v>-0.81647499999999995</v>
          </cell>
          <cell r="CF708">
            <v>-0.95245199999999997</v>
          </cell>
          <cell r="CG708">
            <v>-1.045674</v>
          </cell>
          <cell r="CH708">
            <v>-1.1916370000000001</v>
          </cell>
          <cell r="CI708">
            <v>-1.3285370000000001</v>
          </cell>
          <cell r="CJ708">
            <v>-1.487053</v>
          </cell>
          <cell r="CK708">
            <v>-1.616222</v>
          </cell>
          <cell r="CL708">
            <v>-0.12570000000000001</v>
          </cell>
          <cell r="CM708">
            <v>-0.14159999999999998</v>
          </cell>
          <cell r="CN708">
            <v>-0.14250000000000002</v>
          </cell>
          <cell r="CO708">
            <v>-0.10100000000000003</v>
          </cell>
          <cell r="CP708">
            <v>-0.15920000000000001</v>
          </cell>
          <cell r="CQ708">
            <v>-0.14647499999999991</v>
          </cell>
          <cell r="CR708">
            <v>-0.13597700000000001</v>
          </cell>
          <cell r="CS708">
            <v>-9.3222000000000027E-2</v>
          </cell>
          <cell r="CT708">
            <v>-0.14596300000000006</v>
          </cell>
          <cell r="CU708">
            <v>-0.13690000000000002</v>
          </cell>
          <cell r="CV708">
            <v>-0.15851599999999988</v>
          </cell>
          <cell r="CW708">
            <v>-0.12916900000000009</v>
          </cell>
          <cell r="DC708">
            <v>-0.72726709627305774</v>
          </cell>
          <cell r="DD708">
            <v>-0.92234698089435485</v>
          </cell>
          <cell r="DE708">
            <v>-0.97478698089435489</v>
          </cell>
          <cell r="DF708">
            <v>-1.0335749808943548</v>
          </cell>
          <cell r="DG708">
            <v>-1.1342509808943548</v>
          </cell>
          <cell r="DH708">
            <v>-1.2248319808943549</v>
          </cell>
          <cell r="DI708">
            <v>-1.3172509808943549</v>
          </cell>
          <cell r="DJ708">
            <v>0</v>
          </cell>
          <cell r="DK708">
            <v>0</v>
          </cell>
          <cell r="DL708">
            <v>0</v>
          </cell>
          <cell r="DM708">
            <v>0</v>
          </cell>
          <cell r="DN708">
            <v>0</v>
          </cell>
          <cell r="DO708">
            <v>-0.72726709627305774</v>
          </cell>
          <cell r="DP708">
            <v>-0.19507988462129711</v>
          </cell>
          <cell r="DQ708">
            <v>-5.2440000000000042E-2</v>
          </cell>
          <cell r="DR708">
            <v>-5.8787999999999951E-2</v>
          </cell>
          <cell r="DS708">
            <v>-0.10067599999999999</v>
          </cell>
          <cell r="DT708">
            <v>-9.0581000000000023E-2</v>
          </cell>
          <cell r="DU708">
            <v>-9.2419000000000029E-2</v>
          </cell>
        </row>
        <row r="709">
          <cell r="A709" t="str">
            <v>CE-SY-DG-230</v>
          </cell>
          <cell r="B709" t="str">
            <v>CE</v>
          </cell>
          <cell r="C709" t="str">
            <v>SY-DG</v>
          </cell>
          <cell r="D709">
            <v>230</v>
          </cell>
          <cell r="E709" t="str">
            <v>Risultato Operativo pre IAS</v>
          </cell>
          <cell r="F709">
            <v>3.733199999999999E-2</v>
          </cell>
          <cell r="G709">
            <v>5.5961340000000553E-2</v>
          </cell>
          <cell r="H709">
            <v>6.9328450000000041E-2</v>
          </cell>
          <cell r="I709">
            <v>8.0049860000000084E-2</v>
          </cell>
          <cell r="J709">
            <v>0</v>
          </cell>
          <cell r="K709">
            <v>0</v>
          </cell>
          <cell r="L709">
            <v>0</v>
          </cell>
          <cell r="M709">
            <v>0</v>
          </cell>
          <cell r="N709">
            <v>0</v>
          </cell>
          <cell r="O709">
            <v>0</v>
          </cell>
          <cell r="P709">
            <v>0</v>
          </cell>
          <cell r="Q709">
            <v>0</v>
          </cell>
          <cell r="R709">
            <v>3.733199999999999E-2</v>
          </cell>
          <cell r="S709">
            <v>1.8629340000000549E-2</v>
          </cell>
          <cell r="T709">
            <v>1.3367109999999488E-2</v>
          </cell>
          <cell r="U709">
            <v>1.0721410000000042E-2</v>
          </cell>
          <cell r="V709">
            <v>-8.0049860000000084E-2</v>
          </cell>
          <cell r="W709">
            <v>0</v>
          </cell>
          <cell r="X709">
            <v>0</v>
          </cell>
          <cell r="Y709">
            <v>0</v>
          </cell>
          <cell r="Z709">
            <v>0</v>
          </cell>
          <cell r="AA709">
            <v>0</v>
          </cell>
          <cell r="AB709">
            <v>0</v>
          </cell>
          <cell r="AC709">
            <v>0</v>
          </cell>
          <cell r="AD709">
            <v>4.7400000000000247E-2</v>
          </cell>
          <cell r="AE709">
            <v>9.1300000000000048E-2</v>
          </cell>
          <cell r="AF709">
            <v>0.11890000000000006</v>
          </cell>
          <cell r="AG709">
            <v>0.15680000000000077</v>
          </cell>
          <cell r="AH709">
            <v>0.22320000000000073</v>
          </cell>
          <cell r="AI709">
            <v>0.39450000000000052</v>
          </cell>
          <cell r="AJ709">
            <v>0.51439999999999919</v>
          </cell>
          <cell r="AK709">
            <v>0.53649999999999975</v>
          </cell>
          <cell r="AL709">
            <v>0.62399999999999989</v>
          </cell>
          <cell r="AM709">
            <v>0.78500000000000025</v>
          </cell>
          <cell r="AN709">
            <v>0.84500000000000131</v>
          </cell>
          <cell r="AO709">
            <v>0.92870000000000164</v>
          </cell>
          <cell r="AP709">
            <v>4.7400000000000247E-2</v>
          </cell>
          <cell r="AQ709">
            <v>4.38999999999998E-2</v>
          </cell>
          <cell r="AR709">
            <v>2.7600000000000013E-2</v>
          </cell>
          <cell r="AS709">
            <v>3.7900000000000655E-2</v>
          </cell>
          <cell r="AT709">
            <v>6.6400000000000015E-2</v>
          </cell>
          <cell r="AU709">
            <v>0.17129999999999979</v>
          </cell>
          <cell r="AV709">
            <v>0.11989999999999856</v>
          </cell>
          <cell r="AW709">
            <v>2.2100000000000786E-2</v>
          </cell>
          <cell r="AX709">
            <v>8.7500000000000133E-2</v>
          </cell>
          <cell r="AY709">
            <v>0.16100000000000025</v>
          </cell>
          <cell r="AZ709">
            <v>6.0000000000001052E-2</v>
          </cell>
          <cell r="BA709">
            <v>8.3700000000000552E-2</v>
          </cell>
          <cell r="BB709">
            <v>-2.3972000000000063E-2</v>
          </cell>
          <cell r="BC709">
            <v>-7.1839000000000319E-2</v>
          </cell>
          <cell r="BD709">
            <v>-9.4419999999999615E-2</v>
          </cell>
          <cell r="BE709">
            <v>6.7000000000000393E-3</v>
          </cell>
          <cell r="BF709">
            <v>4.8499999999999321E-2</v>
          </cell>
          <cell r="BG709">
            <v>0.23921999999999999</v>
          </cell>
          <cell r="BH709">
            <v>0.27181299999999986</v>
          </cell>
          <cell r="BI709">
            <v>0.35116199999999986</v>
          </cell>
          <cell r="BJ709">
            <v>0.38262899999999966</v>
          </cell>
          <cell r="BK709">
            <v>0.43052000000000024</v>
          </cell>
          <cell r="BL709">
            <v>0.71732999999999847</v>
          </cell>
          <cell r="BM709">
            <v>0.71350369000000358</v>
          </cell>
          <cell r="BN709">
            <v>-2.3972000000000063E-2</v>
          </cell>
          <cell r="BO709">
            <v>-4.7867000000000229E-2</v>
          </cell>
          <cell r="BP709">
            <v>-2.2580999999999352E-2</v>
          </cell>
          <cell r="BQ709">
            <v>0.10111999999999971</v>
          </cell>
          <cell r="BR709">
            <v>4.1799999999999338E-2</v>
          </cell>
          <cell r="BS709">
            <v>0.19072000000000067</v>
          </cell>
          <cell r="BT709">
            <v>3.2592999999999817E-2</v>
          </cell>
          <cell r="BU709">
            <v>7.9349000000000003E-2</v>
          </cell>
          <cell r="BV709">
            <v>3.1467000000000023E-2</v>
          </cell>
          <cell r="BW709">
            <v>4.789100000000035E-2</v>
          </cell>
          <cell r="BX709">
            <v>0.28680999999999823</v>
          </cell>
          <cell r="BY709">
            <v>-3.8263099999948924E-3</v>
          </cell>
          <cell r="BZ709">
            <v>6.900000000000045E-3</v>
          </cell>
          <cell r="CA709">
            <v>-3.0099999999999849E-2</v>
          </cell>
          <cell r="CB709">
            <v>-3.7799999999999778E-2</v>
          </cell>
          <cell r="CC709">
            <v>-2.0199999999999996E-2</v>
          </cell>
          <cell r="CD709">
            <v>5.1000000000000378E-2</v>
          </cell>
          <cell r="CE709">
            <v>0.10878100000000013</v>
          </cell>
          <cell r="CF709">
            <v>0.1629710000000012</v>
          </cell>
          <cell r="CG709">
            <v>0.13221599999999922</v>
          </cell>
          <cell r="CH709">
            <v>0.15036800000000095</v>
          </cell>
          <cell r="CI709">
            <v>0.23110000000000008</v>
          </cell>
          <cell r="CJ709">
            <v>0.37631000000000081</v>
          </cell>
          <cell r="CK709">
            <v>0.36017000000000143</v>
          </cell>
          <cell r="CL709">
            <v>6.900000000000045E-3</v>
          </cell>
          <cell r="CM709">
            <v>-3.6999999999999894E-2</v>
          </cell>
          <cell r="CN709">
            <v>-7.6999999999999291E-3</v>
          </cell>
          <cell r="CO709">
            <v>1.7599999999999782E-2</v>
          </cell>
          <cell r="CP709">
            <v>7.1200000000000374E-2</v>
          </cell>
          <cell r="CQ709">
            <v>5.7780999999999749E-2</v>
          </cell>
          <cell r="CR709">
            <v>5.419000000000096E-2</v>
          </cell>
          <cell r="CS709">
            <v>-3.0755000000001864E-2</v>
          </cell>
          <cell r="CT709">
            <v>1.8152000000001722E-2</v>
          </cell>
          <cell r="CU709">
            <v>8.0731999999999138E-2</v>
          </cell>
          <cell r="CV709">
            <v>0.14521000000000073</v>
          </cell>
          <cell r="CW709">
            <v>-1.6139999999999377E-2</v>
          </cell>
          <cell r="CX709">
            <v>0</v>
          </cell>
          <cell r="CY709">
            <v>0</v>
          </cell>
          <cell r="CZ709">
            <v>0</v>
          </cell>
          <cell r="DA709">
            <v>0</v>
          </cell>
          <cell r="DB709">
            <v>0</v>
          </cell>
          <cell r="DC709">
            <v>-0.3515920962730581</v>
          </cell>
          <cell r="DD709">
            <v>-0.44747098089435522</v>
          </cell>
          <cell r="DE709">
            <v>-0.42201598089435632</v>
          </cell>
          <cell r="DF709">
            <v>-0.34597798089435483</v>
          </cell>
          <cell r="DG709">
            <v>-0.33767798089435486</v>
          </cell>
          <cell r="DH709">
            <v>-0.36268798089435506</v>
          </cell>
          <cell r="DI709">
            <v>-0.18350698089435413</v>
          </cell>
          <cell r="DJ709">
            <v>0</v>
          </cell>
          <cell r="DK709">
            <v>0</v>
          </cell>
          <cell r="DL709">
            <v>0</v>
          </cell>
          <cell r="DM709">
            <v>0</v>
          </cell>
          <cell r="DN709">
            <v>0</v>
          </cell>
          <cell r="DO709">
            <v>-0.3515920962730581</v>
          </cell>
          <cell r="DP709">
            <v>-9.5878884621296956E-2</v>
          </cell>
          <cell r="DQ709">
            <v>2.5454999999998895E-2</v>
          </cell>
          <cell r="DR709">
            <v>7.6038000000001493E-2</v>
          </cell>
          <cell r="DS709">
            <v>8.299999999999752E-3</v>
          </cell>
          <cell r="DT709">
            <v>-2.5009999999999921E-2</v>
          </cell>
          <cell r="DU709">
            <v>0.17918100000000081</v>
          </cell>
          <cell r="DV709">
            <v>0</v>
          </cell>
          <cell r="DW709">
            <v>0</v>
          </cell>
          <cell r="DX709">
            <v>0</v>
          </cell>
          <cell r="DY709">
            <v>0</v>
          </cell>
        </row>
        <row r="710">
          <cell r="A710" t="str">
            <v>CE-SY-DG-240</v>
          </cell>
          <cell r="B710" t="str">
            <v>CE</v>
          </cell>
          <cell r="C710" t="str">
            <v>SY-DG</v>
          </cell>
          <cell r="D710">
            <v>240</v>
          </cell>
          <cell r="E710" t="str">
            <v>RO % pre-IAS</v>
          </cell>
          <cell r="F710">
            <v>2.8318396110127087E-2</v>
          </cell>
          <cell r="G710">
            <v>1.9896536151821582E-2</v>
          </cell>
          <cell r="H710">
            <v>1.6063659446550291E-2</v>
          </cell>
          <cell r="I710">
            <v>1.3487213708157751E-2</v>
          </cell>
          <cell r="J710" t="e">
            <v>#DIV/0!</v>
          </cell>
          <cell r="K710" t="e">
            <v>#DIV/0!</v>
          </cell>
          <cell r="L710" t="e">
            <v>#DIV/0!</v>
          </cell>
          <cell r="M710" t="e">
            <v>#DIV/0!</v>
          </cell>
          <cell r="N710" t="e">
            <v>#DIV/0!</v>
          </cell>
          <cell r="O710" t="e">
            <v>#DIV/0!</v>
          </cell>
          <cell r="P710" t="e">
            <v>#DIV/0!</v>
          </cell>
          <cell r="Q710" t="e">
            <v>#DIV/0!</v>
          </cell>
          <cell r="R710">
            <v>2.8318396110127087E-2</v>
          </cell>
          <cell r="S710">
            <v>1.2466749055413257E-2</v>
          </cell>
          <cell r="T710">
            <v>8.8922033606953447E-3</v>
          </cell>
          <cell r="U710">
            <v>6.6206711568674616E-3</v>
          </cell>
          <cell r="V710">
            <v>1.3487213708157751E-2</v>
          </cell>
          <cell r="W710" t="e">
            <v>#DIV/0!</v>
          </cell>
          <cell r="X710" t="e">
            <v>#DIV/0!</v>
          </cell>
          <cell r="Y710" t="e">
            <v>#DIV/0!</v>
          </cell>
          <cell r="Z710" t="e">
            <v>#DIV/0!</v>
          </cell>
          <cell r="AA710" t="e">
            <v>#DIV/0!</v>
          </cell>
          <cell r="AB710" t="e">
            <v>#DIV/0!</v>
          </cell>
          <cell r="AC710" t="e">
            <v>#DIV/0!</v>
          </cell>
          <cell r="AD710">
            <v>3.2628897914228842E-2</v>
          </cell>
          <cell r="AE710">
            <v>3.0340289778014107E-2</v>
          </cell>
          <cell r="AF710">
            <v>2.6428095132251628E-2</v>
          </cell>
          <cell r="AG710">
            <v>2.6515151515151644E-2</v>
          </cell>
          <cell r="AH710">
            <v>3.023611807258304E-2</v>
          </cell>
          <cell r="AI710">
            <v>4.0647055793107054E-2</v>
          </cell>
          <cell r="AJ710">
            <v>4.4141623903753341E-2</v>
          </cell>
          <cell r="AK710">
            <v>4.2634519259041437E-2</v>
          </cell>
          <cell r="AL710">
            <v>4.3500690155180342E-2</v>
          </cell>
          <cell r="AM710">
            <v>4.773052017146507E-2</v>
          </cell>
          <cell r="AN710">
            <v>4.6554421843665365E-2</v>
          </cell>
          <cell r="AO710">
            <v>4.7180451127819628E-2</v>
          </cell>
          <cell r="AP710">
            <v>3.2628897914228842E-2</v>
          </cell>
          <cell r="AQ710">
            <v>2.8204304529392744E-2</v>
          </cell>
          <cell r="AR710">
            <v>1.8525976641159899E-2</v>
          </cell>
          <cell r="AS710">
            <v>2.6792026014421481E-2</v>
          </cell>
          <cell r="AT710">
            <v>4.5222366001498364E-2</v>
          </cell>
          <cell r="AU710">
            <v>7.3721810982957367E-2</v>
          </cell>
          <cell r="AV710">
            <v>6.1553467837157261E-2</v>
          </cell>
          <cell r="AW710">
            <v>2.3755777706117132E-2</v>
          </cell>
          <cell r="AX710">
            <v>4.9690499176557532E-2</v>
          </cell>
          <cell r="AY710">
            <v>7.6597364289452505E-2</v>
          </cell>
          <cell r="AZ710">
            <v>3.5205069530012942E-2</v>
          </cell>
          <cell r="BA710">
            <v>5.459170362640263E-2</v>
          </cell>
          <cell r="BB710">
            <v>-1.9133210950594674E-2</v>
          </cell>
          <cell r="BC710">
            <v>-2.9066963382561328E-2</v>
          </cell>
          <cell r="BD710">
            <v>-2.488403963736022E-2</v>
          </cell>
          <cell r="BE710">
            <v>1.1638005905853812E-3</v>
          </cell>
          <cell r="BF710">
            <v>6.1132398910960116E-3</v>
          </cell>
          <cell r="BG710">
            <v>2.4721339801129727E-2</v>
          </cell>
          <cell r="BH710">
            <v>2.3307957914941328E-2</v>
          </cell>
          <cell r="BI710">
            <v>2.7015522604984386E-2</v>
          </cell>
          <cell r="BJ710">
            <v>2.5937778588827388E-2</v>
          </cell>
          <cell r="BK710">
            <v>2.5745790400011209E-2</v>
          </cell>
          <cell r="BL710">
            <v>3.8188904779711381E-2</v>
          </cell>
          <cell r="BM710">
            <v>3.4115784665846062E-2</v>
          </cell>
          <cell r="BN710">
            <v>-1.9133210950594674E-2</v>
          </cell>
          <cell r="BO710">
            <v>-3.9280321680617292E-2</v>
          </cell>
          <cell r="BP710">
            <v>-1.7069317408722768E-2</v>
          </cell>
          <cell r="BQ710">
            <v>5.1523489248955327E-2</v>
          </cell>
          <cell r="BR710">
            <v>1.920426353027627E-2</v>
          </cell>
          <cell r="BS710">
            <v>0.10941677280185461</v>
          </cell>
          <cell r="BT710">
            <v>1.6418398398912633E-2</v>
          </cell>
          <cell r="BU710">
            <v>5.9361150760520599E-2</v>
          </cell>
          <cell r="BV710">
            <v>1.7947545052804006E-2</v>
          </cell>
          <cell r="BW710">
            <v>2.4308252045271778E-2</v>
          </cell>
          <cell r="BX710">
            <v>0.1391085624931179</v>
          </cell>
          <cell r="BY710">
            <v>-1.7960078384062638E-3</v>
          </cell>
          <cell r="BZ710">
            <v>5.775025108804858E-3</v>
          </cell>
          <cell r="CA710">
            <v>-1.2280701754385902E-2</v>
          </cell>
          <cell r="CB710">
            <v>-1.0063361908311532E-2</v>
          </cell>
          <cell r="CC710">
            <v>-4.0383846461415429E-3</v>
          </cell>
          <cell r="CD710">
            <v>7.2372248790248733E-3</v>
          </cell>
          <cell r="CE710">
            <v>1.2038585980477277E-2</v>
          </cell>
          <cell r="CF710">
            <v>1.5161995677411165E-2</v>
          </cell>
          <cell r="CG710">
            <v>1.1197858130990212E-2</v>
          </cell>
          <cell r="CH710">
            <v>1.0886396261696385E-2</v>
          </cell>
          <cell r="CI710">
            <v>1.4807969596694606E-2</v>
          </cell>
          <cell r="CJ710">
            <v>2.051246885668024E-2</v>
          </cell>
          <cell r="CK710">
            <v>1.7995003747189677E-2</v>
          </cell>
          <cell r="CL710">
            <v>5.775025108804858E-3</v>
          </cell>
          <cell r="CM710">
            <v>-2.9453908613278058E-2</v>
          </cell>
          <cell r="CN710">
            <v>-5.8994790070486733E-3</v>
          </cell>
          <cell r="CO710">
            <v>1.4127468293465876E-2</v>
          </cell>
          <cell r="CP710">
            <v>3.4818328524622411E-2</v>
          </cell>
          <cell r="CQ710">
            <v>2.9048407141219545E-2</v>
          </cell>
          <cell r="CR710">
            <v>3.1641522973824908E-2</v>
          </cell>
          <cell r="CS710">
            <v>-2.9052330090394176E-2</v>
          </cell>
          <cell r="CT710">
            <v>9.0524184499387629E-3</v>
          </cell>
          <cell r="CU710">
            <v>4.5001290417520691E-2</v>
          </cell>
          <cell r="CV710">
            <v>5.3016357267669866E-2</v>
          </cell>
          <cell r="CW710">
            <v>-9.6671424370179549E-3</v>
          </cell>
          <cell r="CX710" t="e">
            <v>#DIV/0!</v>
          </cell>
          <cell r="CY710" t="e">
            <v>#DIV/0!</v>
          </cell>
          <cell r="CZ710" t="e">
            <v>#DIV/0!</v>
          </cell>
          <cell r="DA710" t="e">
            <v>#DIV/0!</v>
          </cell>
          <cell r="DB710" t="e">
            <v>#DIV/0!</v>
          </cell>
          <cell r="DC710">
            <v>-5.0454487518556093E-2</v>
          </cell>
          <cell r="DD710">
            <v>-4.8526854810635955E-2</v>
          </cell>
          <cell r="DE710">
            <v>-4.2124308408367964E-2</v>
          </cell>
          <cell r="DF710">
            <v>-3.0800000898629842E-2</v>
          </cell>
          <cell r="DG710">
            <v>-2.5562400464737244E-2</v>
          </cell>
          <cell r="DH710">
            <v>-2.4368769885568815E-2</v>
          </cell>
          <cell r="DI710">
            <v>-1.0821739871095519E-2</v>
          </cell>
          <cell r="DJ710" t="e">
            <v>#DIV/0!</v>
          </cell>
          <cell r="DK710" t="e">
            <v>#DIV/0!</v>
          </cell>
          <cell r="DL710" t="e">
            <v>#DIV/0!</v>
          </cell>
          <cell r="DM710" t="e">
            <v>#DIV/0!</v>
          </cell>
          <cell r="DN710" t="e">
            <v>#DIV/0!</v>
          </cell>
          <cell r="DO710">
            <v>-5.0454487518556093E-2</v>
          </cell>
          <cell r="DP710">
            <v>-4.2563652943841318E-2</v>
          </cell>
          <cell r="DQ710">
            <v>3.1928584330094156E-2</v>
          </cell>
          <cell r="DR710">
            <v>6.2598017787065224E-2</v>
          </cell>
          <cell r="DS710">
            <v>4.1984989607449187E-3</v>
          </cell>
          <cell r="DT710">
            <v>-1.4945950161441329E-2</v>
          </cell>
          <cell r="DU710">
            <v>8.6396340881278552E-2</v>
          </cell>
        </row>
        <row r="711">
          <cell r="A711" t="str">
            <v>CE-SY-DG-250</v>
          </cell>
          <cell r="B711" t="str">
            <v>CE</v>
          </cell>
          <cell r="C711" t="str">
            <v>SY-DG</v>
          </cell>
          <cell r="D711">
            <v>250</v>
          </cell>
          <cell r="E711" t="str">
            <v>Poste Straordinarie</v>
          </cell>
          <cell r="F711">
            <v>-7.2259999999999998E-3</v>
          </cell>
          <cell r="G711">
            <v>-2.6172729999999995E-2</v>
          </cell>
          <cell r="H711">
            <v>-3.5222730000000001E-2</v>
          </cell>
          <cell r="I711">
            <v>-4.3697879999999995E-2</v>
          </cell>
          <cell r="R711">
            <v>-7.2259999999999998E-3</v>
          </cell>
          <cell r="S711">
            <v>-1.8946729999999995E-2</v>
          </cell>
          <cell r="T711">
            <v>-9.050000000000006E-3</v>
          </cell>
          <cell r="U711">
            <v>-8.4751499999999938E-3</v>
          </cell>
          <cell r="V711">
            <v>4.3697879999999995E-2</v>
          </cell>
          <cell r="W711">
            <v>0</v>
          </cell>
          <cell r="X711">
            <v>0</v>
          </cell>
          <cell r="Y711">
            <v>0</v>
          </cell>
          <cell r="Z711">
            <v>0</v>
          </cell>
          <cell r="AA711">
            <v>0</v>
          </cell>
          <cell r="AB711">
            <v>0</v>
          </cell>
          <cell r="AC711">
            <v>0</v>
          </cell>
          <cell r="AD711">
            <v>-8.3000000000000001E-3</v>
          </cell>
          <cell r="AE711">
            <v>-1.6500000000000001E-2</v>
          </cell>
          <cell r="AF711">
            <v>-2.41E-2</v>
          </cell>
          <cell r="AG711">
            <v>-3.0899999999999997E-2</v>
          </cell>
          <cell r="AH711">
            <v>-3.78E-2</v>
          </cell>
          <cell r="AI711">
            <v>-4.87E-2</v>
          </cell>
          <cell r="AJ711">
            <v>-5.79E-2</v>
          </cell>
          <cell r="AK711">
            <v>-6.5599999999999992E-2</v>
          </cell>
          <cell r="AL711">
            <v>-7.3700000000000002E-2</v>
          </cell>
          <cell r="AM711">
            <v>-8.3099999999999993E-2</v>
          </cell>
          <cell r="AN711">
            <v>-9.1400000000000009E-2</v>
          </cell>
          <cell r="AO711">
            <v>-9.9400000000000002E-2</v>
          </cell>
          <cell r="AP711">
            <v>-8.3000000000000001E-3</v>
          </cell>
          <cell r="AQ711">
            <v>-8.2000000000000007E-3</v>
          </cell>
          <cell r="AR711">
            <v>-7.5999999999999991E-3</v>
          </cell>
          <cell r="AS711">
            <v>-6.799999999999997E-3</v>
          </cell>
          <cell r="AT711">
            <v>-6.9000000000000034E-3</v>
          </cell>
          <cell r="AU711">
            <v>-1.09E-2</v>
          </cell>
          <cell r="AV711">
            <v>-9.1999999999999998E-3</v>
          </cell>
          <cell r="AW711">
            <v>-7.6999999999999916E-3</v>
          </cell>
          <cell r="AX711">
            <v>-8.10000000000001E-3</v>
          </cell>
          <cell r="AY711">
            <v>-9.3999999999999917E-3</v>
          </cell>
          <cell r="AZ711">
            <v>-8.3000000000000157E-3</v>
          </cell>
          <cell r="BA711">
            <v>-7.9999999999999932E-3</v>
          </cell>
          <cell r="BB711">
            <v>0</v>
          </cell>
          <cell r="BC711">
            <v>-1.6912E-2</v>
          </cell>
          <cell r="BD711">
            <v>-2.3439000000000002E-2</v>
          </cell>
          <cell r="BE711">
            <v>-4.5999999999999999E-2</v>
          </cell>
          <cell r="BF711">
            <v>-5.74E-2</v>
          </cell>
          <cell r="BG711">
            <v>-6.4857999999999999E-2</v>
          </cell>
          <cell r="BH711">
            <v>-7.4379000000000001E-2</v>
          </cell>
          <cell r="BI711">
            <v>-8.4130999999999997E-2</v>
          </cell>
          <cell r="BJ711">
            <v>-9.3611E-2</v>
          </cell>
          <cell r="BK711">
            <v>-0.10299</v>
          </cell>
          <cell r="BL711">
            <v>-0.112735</v>
          </cell>
          <cell r="BM711">
            <v>-0.13188307999999999</v>
          </cell>
          <cell r="BN711">
            <v>0</v>
          </cell>
          <cell r="BO711">
            <v>-1.6912E-2</v>
          </cell>
          <cell r="BP711">
            <v>-6.5270000000000016E-3</v>
          </cell>
          <cell r="BQ711">
            <v>-2.2560999999999998E-2</v>
          </cell>
          <cell r="BR711">
            <v>-1.14E-2</v>
          </cell>
          <cell r="BS711">
            <v>-7.4579999999999994E-3</v>
          </cell>
          <cell r="BT711">
            <v>-9.5210000000000017E-3</v>
          </cell>
          <cell r="BU711">
            <v>-9.7519999999999968E-3</v>
          </cell>
          <cell r="BV711">
            <v>-9.4800000000000023E-3</v>
          </cell>
          <cell r="BW711">
            <v>-9.3789999999999984E-3</v>
          </cell>
          <cell r="BX711">
            <v>-9.7450000000000037E-3</v>
          </cell>
          <cell r="BY711">
            <v>-1.9148079999999984E-2</v>
          </cell>
          <cell r="BZ711">
            <v>0</v>
          </cell>
          <cell r="CA711">
            <v>0</v>
          </cell>
          <cell r="CB711">
            <v>0</v>
          </cell>
          <cell r="CC711">
            <v>-3.3099999999999997E-2</v>
          </cell>
          <cell r="CD711">
            <v>-4.4699999999999997E-2</v>
          </cell>
          <cell r="CE711">
            <v>-5.6492000000000001E-2</v>
          </cell>
          <cell r="CF711">
            <v>-6.6809999999999994E-2</v>
          </cell>
          <cell r="CG711">
            <v>-7.6386999999999997E-2</v>
          </cell>
          <cell r="CH711">
            <v>-8.7790000000000007E-2</v>
          </cell>
          <cell r="CI711">
            <v>-9.6574999999999994E-2</v>
          </cell>
          <cell r="CJ711">
            <v>-0.110842</v>
          </cell>
          <cell r="CK711">
            <v>-0.120672</v>
          </cell>
          <cell r="CL711">
            <v>0</v>
          </cell>
          <cell r="CM711">
            <v>0</v>
          </cell>
          <cell r="CN711">
            <v>0</v>
          </cell>
          <cell r="CO711">
            <v>-3.3099999999999997E-2</v>
          </cell>
          <cell r="CP711">
            <v>-1.1599999999999999E-2</v>
          </cell>
          <cell r="CQ711">
            <v>-1.1792000000000004E-2</v>
          </cell>
          <cell r="CR711">
            <v>-1.0317999999999994E-2</v>
          </cell>
          <cell r="CS711">
            <v>-9.5770000000000022E-3</v>
          </cell>
          <cell r="CT711">
            <v>-1.140300000000001E-2</v>
          </cell>
          <cell r="CU711">
            <v>-8.7849999999999873E-3</v>
          </cell>
          <cell r="CV711">
            <v>-1.4267000000000002E-2</v>
          </cell>
          <cell r="CW711">
            <v>-9.8300000000000054E-3</v>
          </cell>
          <cell r="DC711">
            <v>0</v>
          </cell>
          <cell r="DD711">
            <v>0</v>
          </cell>
          <cell r="DE711">
            <v>0</v>
          </cell>
          <cell r="DF711">
            <v>0</v>
          </cell>
          <cell r="DG711">
            <v>0</v>
          </cell>
          <cell r="DJ711">
            <v>0</v>
          </cell>
          <cell r="DK711">
            <v>0</v>
          </cell>
          <cell r="DL711">
            <v>0</v>
          </cell>
          <cell r="DM711">
            <v>0</v>
          </cell>
          <cell r="DN711">
            <v>0</v>
          </cell>
          <cell r="DO711">
            <v>0</v>
          </cell>
          <cell r="DP711">
            <v>0</v>
          </cell>
          <cell r="DQ711">
            <v>0</v>
          </cell>
          <cell r="DR711">
            <v>0</v>
          </cell>
          <cell r="DS711">
            <v>0</v>
          </cell>
          <cell r="DT711">
            <v>0</v>
          </cell>
          <cell r="DU711">
            <v>0</v>
          </cell>
        </row>
        <row r="712">
          <cell r="A712" t="str">
            <v>CE-SY-DG-260</v>
          </cell>
          <cell r="B712" t="str">
            <v>CE</v>
          </cell>
          <cell r="C712" t="str">
            <v>SY-DG</v>
          </cell>
          <cell r="D712">
            <v>260</v>
          </cell>
          <cell r="E712" t="str">
            <v>Risultato Operativo</v>
          </cell>
          <cell r="F712">
            <v>3.010599999999999E-2</v>
          </cell>
          <cell r="G712">
            <v>2.9788610000000559E-2</v>
          </cell>
          <cell r="H712">
            <v>3.4105720000000041E-2</v>
          </cell>
          <cell r="I712">
            <v>3.6351980000000089E-2</v>
          </cell>
          <cell r="J712">
            <v>0</v>
          </cell>
          <cell r="K712">
            <v>0</v>
          </cell>
          <cell r="L712">
            <v>0</v>
          </cell>
          <cell r="M712">
            <v>0</v>
          </cell>
          <cell r="N712">
            <v>0</v>
          </cell>
          <cell r="O712">
            <v>0</v>
          </cell>
          <cell r="P712">
            <v>0</v>
          </cell>
          <cell r="Q712">
            <v>0</v>
          </cell>
          <cell r="R712">
            <v>3.010599999999999E-2</v>
          </cell>
          <cell r="S712">
            <v>-3.1738999999944562E-4</v>
          </cell>
          <cell r="T712">
            <v>4.3171099999994821E-3</v>
          </cell>
          <cell r="U712">
            <v>2.2462600000000485E-3</v>
          </cell>
          <cell r="V712">
            <v>-3.6351980000000089E-2</v>
          </cell>
          <cell r="W712">
            <v>0</v>
          </cell>
          <cell r="X712">
            <v>0</v>
          </cell>
          <cell r="Y712">
            <v>0</v>
          </cell>
          <cell r="Z712">
            <v>0</v>
          </cell>
          <cell r="AA712">
            <v>0</v>
          </cell>
          <cell r="AB712">
            <v>0</v>
          </cell>
          <cell r="AC712">
            <v>0</v>
          </cell>
          <cell r="AD712">
            <v>3.9100000000000246E-2</v>
          </cell>
          <cell r="AE712">
            <v>7.4800000000000047E-2</v>
          </cell>
          <cell r="AF712">
            <v>9.4800000000000065E-2</v>
          </cell>
          <cell r="AG712">
            <v>0.12590000000000079</v>
          </cell>
          <cell r="AH712">
            <v>0.18540000000000073</v>
          </cell>
          <cell r="AI712">
            <v>0.3458000000000005</v>
          </cell>
          <cell r="AJ712">
            <v>0.45649999999999918</v>
          </cell>
          <cell r="AK712">
            <v>0.47089999999999976</v>
          </cell>
          <cell r="AL712">
            <v>0.5502999999999999</v>
          </cell>
          <cell r="AM712">
            <v>0.7019000000000003</v>
          </cell>
          <cell r="AN712">
            <v>0.75360000000000127</v>
          </cell>
          <cell r="AO712">
            <v>0.82930000000000159</v>
          </cell>
          <cell r="AP712">
            <v>3.9100000000000246E-2</v>
          </cell>
          <cell r="AQ712">
            <v>3.5699999999999801E-2</v>
          </cell>
          <cell r="AR712">
            <v>2.0000000000000014E-2</v>
          </cell>
          <cell r="AS712">
            <v>3.1100000000000658E-2</v>
          </cell>
          <cell r="AT712">
            <v>5.9500000000000011E-2</v>
          </cell>
          <cell r="AU712">
            <v>0.16039999999999979</v>
          </cell>
          <cell r="AV712">
            <v>0.11069999999999856</v>
          </cell>
          <cell r="AW712">
            <v>1.4400000000000794E-2</v>
          </cell>
          <cell r="AX712">
            <v>7.9400000000000123E-2</v>
          </cell>
          <cell r="AY712">
            <v>0.15160000000000026</v>
          </cell>
          <cell r="AZ712">
            <v>5.1700000000001037E-2</v>
          </cell>
          <cell r="BA712">
            <v>7.5700000000000559E-2</v>
          </cell>
          <cell r="BB712">
            <v>-2.3972000000000063E-2</v>
          </cell>
          <cell r="BC712">
            <v>-8.8751000000000316E-2</v>
          </cell>
          <cell r="BD712">
            <v>-0.11785899999999962</v>
          </cell>
          <cell r="BE712">
            <v>-3.929999999999996E-2</v>
          </cell>
          <cell r="BF712">
            <v>-8.9000000000006782E-3</v>
          </cell>
          <cell r="BG712">
            <v>0.17436199999999999</v>
          </cell>
          <cell r="BH712">
            <v>0.19743399999999986</v>
          </cell>
          <cell r="BI712">
            <v>0.26703099999999985</v>
          </cell>
          <cell r="BJ712">
            <v>0.28901799999999966</v>
          </cell>
          <cell r="BK712">
            <v>0.32753000000000021</v>
          </cell>
          <cell r="BL712">
            <v>0.60459499999999844</v>
          </cell>
          <cell r="BM712">
            <v>0.58162061000000365</v>
          </cell>
          <cell r="BN712">
            <v>-2.3972000000000063E-2</v>
          </cell>
          <cell r="BO712">
            <v>-6.4779000000000225E-2</v>
          </cell>
          <cell r="BP712">
            <v>-2.9107999999999353E-2</v>
          </cell>
          <cell r="BQ712">
            <v>7.8558999999999712E-2</v>
          </cell>
          <cell r="BR712">
            <v>3.0399999999999337E-2</v>
          </cell>
          <cell r="BS712">
            <v>0.18326200000000067</v>
          </cell>
          <cell r="BT712">
            <v>2.3071999999999815E-2</v>
          </cell>
          <cell r="BU712">
            <v>6.9597000000000006E-2</v>
          </cell>
          <cell r="BV712">
            <v>2.198700000000002E-2</v>
          </cell>
          <cell r="BW712">
            <v>3.8512000000000352E-2</v>
          </cell>
          <cell r="BX712">
            <v>0.27706499999999823</v>
          </cell>
          <cell r="BY712">
            <v>-2.2974389999994876E-2</v>
          </cell>
          <cell r="BZ712">
            <v>6.900000000000045E-3</v>
          </cell>
          <cell r="CA712">
            <v>-3.0099999999999849E-2</v>
          </cell>
          <cell r="CB712">
            <v>-3.7799999999999778E-2</v>
          </cell>
          <cell r="CC712">
            <v>-5.3299999999999993E-2</v>
          </cell>
          <cell r="CD712">
            <v>6.3000000000003817E-3</v>
          </cell>
          <cell r="CE712">
            <v>5.2289000000000127E-2</v>
          </cell>
          <cell r="CF712">
            <v>9.6161000000001204E-2</v>
          </cell>
          <cell r="CG712">
            <v>5.5828999999999226E-2</v>
          </cell>
          <cell r="CH712">
            <v>6.2578000000000938E-2</v>
          </cell>
          <cell r="CI712">
            <v>0.13452500000000009</v>
          </cell>
          <cell r="CJ712">
            <v>0.26546800000000081</v>
          </cell>
          <cell r="CK712">
            <v>0.23949800000000143</v>
          </cell>
          <cell r="CL712">
            <v>6.900000000000045E-3</v>
          </cell>
          <cell r="CM712">
            <v>-3.6999999999999894E-2</v>
          </cell>
          <cell r="CN712">
            <v>-7.6999999999999291E-3</v>
          </cell>
          <cell r="CO712">
            <v>-1.5500000000000215E-2</v>
          </cell>
          <cell r="CP712">
            <v>5.9600000000000375E-2</v>
          </cell>
          <cell r="CQ712">
            <v>4.5988999999999745E-2</v>
          </cell>
          <cell r="CR712">
            <v>4.3872000000000966E-2</v>
          </cell>
          <cell r="CS712">
            <v>-4.0332000000001866E-2</v>
          </cell>
          <cell r="CT712">
            <v>6.749000000001712E-3</v>
          </cell>
          <cell r="CU712">
            <v>7.1946999999999151E-2</v>
          </cell>
          <cell r="CV712">
            <v>0.13094300000000073</v>
          </cell>
          <cell r="CW712">
            <v>-2.5969999999999382E-2</v>
          </cell>
          <cell r="CX712">
            <v>0</v>
          </cell>
          <cell r="CY712">
            <v>0</v>
          </cell>
          <cell r="CZ712">
            <v>0</v>
          </cell>
          <cell r="DA712">
            <v>0</v>
          </cell>
          <cell r="DB712">
            <v>0</v>
          </cell>
          <cell r="DC712">
            <v>-0.3515920962730581</v>
          </cell>
          <cell r="DD712">
            <v>-0.44747098089435522</v>
          </cell>
          <cell r="DE712">
            <v>-0.42201598089435632</v>
          </cell>
          <cell r="DF712">
            <v>-0.34597798089435483</v>
          </cell>
          <cell r="DG712">
            <v>-0.33767798089435486</v>
          </cell>
          <cell r="DH712">
            <v>-0.36268798089435506</v>
          </cell>
          <cell r="DI712">
            <v>-0.18350698089435413</v>
          </cell>
          <cell r="DJ712">
            <v>0</v>
          </cell>
          <cell r="DK712">
            <v>0</v>
          </cell>
          <cell r="DL712">
            <v>0</v>
          </cell>
          <cell r="DM712">
            <v>0</v>
          </cell>
          <cell r="DN712">
            <v>0</v>
          </cell>
          <cell r="DO712">
            <v>-0.3515920962730581</v>
          </cell>
          <cell r="DP712">
            <v>-9.5878884621296956E-2</v>
          </cell>
          <cell r="DQ712">
            <v>2.5454999999998895E-2</v>
          </cell>
          <cell r="DR712">
            <v>7.6038000000001493E-2</v>
          </cell>
          <cell r="DS712">
            <v>8.299999999999752E-3</v>
          </cell>
          <cell r="DT712">
            <v>-2.5009999999999921E-2</v>
          </cell>
          <cell r="DU712">
            <v>0.17918100000000081</v>
          </cell>
        </row>
        <row r="713">
          <cell r="A713" t="str">
            <v>CE-SY-DG-270</v>
          </cell>
          <cell r="B713" t="str">
            <v>CE</v>
          </cell>
          <cell r="C713" t="str">
            <v>SY-DG</v>
          </cell>
          <cell r="D713">
            <v>270</v>
          </cell>
          <cell r="E713" t="str">
            <v>RO%</v>
          </cell>
          <cell r="F713">
            <v>2.283707364436639E-2</v>
          </cell>
          <cell r="G713">
            <v>1.0591064398699515E-2</v>
          </cell>
          <cell r="H713">
            <v>7.9024220397167326E-3</v>
          </cell>
          <cell r="I713">
            <v>6.1247692747329859E-3</v>
          </cell>
          <cell r="J713" t="e">
            <v>#DIV/0!</v>
          </cell>
          <cell r="K713" t="e">
            <v>#DIV/0!</v>
          </cell>
          <cell r="L713" t="e">
            <v>#DIV/0!</v>
          </cell>
          <cell r="M713" t="e">
            <v>#DIV/0!</v>
          </cell>
          <cell r="N713" t="e">
            <v>#DIV/0!</v>
          </cell>
          <cell r="O713" t="e">
            <v>#DIV/0!</v>
          </cell>
          <cell r="P713" t="e">
            <v>#DIV/0!</v>
          </cell>
          <cell r="Q713" t="e">
            <v>#DIV/0!</v>
          </cell>
          <cell r="R713">
            <v>2.283707364436639E-2</v>
          </cell>
          <cell r="S713">
            <v>-2.123972981700149E-4</v>
          </cell>
          <cell r="T713">
            <v>2.8718713357253995E-3</v>
          </cell>
          <cell r="U713">
            <v>1.3871075532812722E-3</v>
          </cell>
          <cell r="V713">
            <v>6.1247692747329859E-3</v>
          </cell>
          <cell r="W713" t="e">
            <v>#DIV/0!</v>
          </cell>
          <cell r="X713" t="e">
            <v>#DIV/0!</v>
          </cell>
          <cell r="Y713" t="e">
            <v>#DIV/0!</v>
          </cell>
          <cell r="Z713" t="e">
            <v>#DIV/0!</v>
          </cell>
          <cell r="AA713" t="e">
            <v>#DIV/0!</v>
          </cell>
          <cell r="AB713" t="e">
            <v>#DIV/0!</v>
          </cell>
          <cell r="AC713" t="e">
            <v>#DIV/0!</v>
          </cell>
          <cell r="AD713">
            <v>2.6915398912370235E-2</v>
          </cell>
          <cell r="AE713">
            <v>2.4857104878373008E-2</v>
          </cell>
          <cell r="AF713">
            <v>2.1071349188708618E-2</v>
          </cell>
          <cell r="AG713">
            <v>2.128990800865814E-2</v>
          </cell>
          <cell r="AH713">
            <v>2.5115485173193994E-2</v>
          </cell>
          <cell r="AI713">
            <v>3.5629282365669E-2</v>
          </cell>
          <cell r="AJ713">
            <v>3.9173116858599137E-2</v>
          </cell>
          <cell r="AK713">
            <v>3.7421426130629286E-2</v>
          </cell>
          <cell r="AL713">
            <v>3.8362868257044457E-2</v>
          </cell>
          <cell r="AM713">
            <v>4.2677773386434824E-2</v>
          </cell>
          <cell r="AN713">
            <v>4.1518831125900858E-2</v>
          </cell>
          <cell r="AO713">
            <v>4.2130664499085632E-2</v>
          </cell>
          <cell r="AP713">
            <v>2.6915398912370235E-2</v>
          </cell>
          <cell r="AQ713">
            <v>2.2936074526180409E-2</v>
          </cell>
          <cell r="AR713">
            <v>1.3424620754463698E-2</v>
          </cell>
          <cell r="AS713">
            <v>2.1985013431359137E-2</v>
          </cell>
          <cell r="AT713">
            <v>4.0523053871824588E-2</v>
          </cell>
          <cell r="AU713">
            <v>6.9030814253744077E-2</v>
          </cell>
          <cell r="AV713">
            <v>5.683043277375565E-2</v>
          </cell>
          <cell r="AW713">
            <v>1.5478877781361691E-2</v>
          </cell>
          <cell r="AX713">
            <v>4.5090578681356207E-2</v>
          </cell>
          <cell r="AY713">
            <v>7.2125220039012422E-2</v>
          </cell>
          <cell r="AZ713">
            <v>3.033503491169456E-2</v>
          </cell>
          <cell r="BA713">
            <v>4.9373858596400026E-2</v>
          </cell>
          <cell r="BB713">
            <v>-1.9133210950594674E-2</v>
          </cell>
          <cell r="BC713">
            <v>-3.5909771393890483E-2</v>
          </cell>
          <cell r="BD713">
            <v>-3.1061300864431693E-2</v>
          </cell>
          <cell r="BE713">
            <v>-6.8264721208962939E-3</v>
          </cell>
          <cell r="BF713">
            <v>-1.1218110315620498E-3</v>
          </cell>
          <cell r="BG713">
            <v>1.8018820543451976E-2</v>
          </cell>
          <cell r="BH713">
            <v>1.692996053528906E-2</v>
          </cell>
          <cell r="BI713">
            <v>2.0543173853468155E-2</v>
          </cell>
          <cell r="BJ713">
            <v>1.959204579941853E-2</v>
          </cell>
          <cell r="BK713">
            <v>1.9586822284018562E-2</v>
          </cell>
          <cell r="BL713">
            <v>3.218716753138666E-2</v>
          </cell>
          <cell r="BM713">
            <v>2.7809868072270313E-2</v>
          </cell>
          <cell r="BN713">
            <v>-1.9133210950594674E-2</v>
          </cell>
          <cell r="BO713">
            <v>-5.3158542589857402E-2</v>
          </cell>
          <cell r="BP713">
            <v>-2.2003174843147139E-2</v>
          </cell>
          <cell r="BQ713">
            <v>4.0028024049729813E-2</v>
          </cell>
          <cell r="BR713">
            <v>1.3966737112928113E-2</v>
          </cell>
          <cell r="BS713">
            <v>0.10513809048455056</v>
          </cell>
          <cell r="BT713">
            <v>1.162228968980184E-2</v>
          </cell>
          <cell r="BU713">
            <v>5.2065659422046308E-2</v>
          </cell>
          <cell r="BV713">
            <v>1.2540524138812145E-2</v>
          </cell>
          <cell r="BW713">
            <v>1.9547710483546143E-2</v>
          </cell>
          <cell r="BX713">
            <v>0.13438204339861129</v>
          </cell>
          <cell r="BY713">
            <v>-1.0783805944277478E-2</v>
          </cell>
          <cell r="BZ713">
            <v>5.775025108804858E-3</v>
          </cell>
          <cell r="CA713">
            <v>-1.2280701754385902E-2</v>
          </cell>
          <cell r="CB713">
            <v>-1.0063361908311532E-2</v>
          </cell>
          <cell r="CC713">
            <v>-1.0655737704918032E-2</v>
          </cell>
          <cell r="CD713">
            <v>8.9401013211488477E-4</v>
          </cell>
          <cell r="CE713">
            <v>5.7867239897884479E-3</v>
          </cell>
          <cell r="CF713">
            <v>8.9463319629599289E-3</v>
          </cell>
          <cell r="CG713">
            <v>4.7283628425837084E-3</v>
          </cell>
          <cell r="CH713">
            <v>4.5305444327545909E-3</v>
          </cell>
          <cell r="CI713">
            <v>8.6198273907197847E-3</v>
          </cell>
          <cell r="CJ713">
            <v>1.4470527178244518E-2</v>
          </cell>
          <cell r="CK713">
            <v>1.1965925555833196E-2</v>
          </cell>
          <cell r="CL713">
            <v>5.775025108804858E-3</v>
          </cell>
          <cell r="CM713">
            <v>-2.9453908613278058E-2</v>
          </cell>
          <cell r="CN713">
            <v>-5.8994790070486733E-3</v>
          </cell>
          <cell r="CO713">
            <v>-1.2441804462995842E-2</v>
          </cell>
          <cell r="CP713">
            <v>2.9145679495330028E-2</v>
          </cell>
          <cell r="CQ713">
            <v>2.3120181305576987E-2</v>
          </cell>
          <cell r="CR713">
            <v>2.5616846206083271E-2</v>
          </cell>
          <cell r="CS713">
            <v>-3.8099124604316734E-2</v>
          </cell>
          <cell r="CT713">
            <v>3.3657322674441612E-3</v>
          </cell>
          <cell r="CU713">
            <v>4.0104392826504458E-2</v>
          </cell>
          <cell r="CV713">
            <v>4.7807457266720602E-2</v>
          </cell>
          <cell r="CW713">
            <v>-1.5554875408262704E-2</v>
          </cell>
          <cell r="CX713" t="e">
            <v>#DIV/0!</v>
          </cell>
          <cell r="CY713" t="e">
            <v>#DIV/0!</v>
          </cell>
          <cell r="CZ713" t="e">
            <v>#DIV/0!</v>
          </cell>
          <cell r="DA713" t="e">
            <v>#DIV/0!</v>
          </cell>
          <cell r="DB713" t="e">
            <v>#DIV/0!</v>
          </cell>
          <cell r="DC713">
            <v>-5.0454487518556093E-2</v>
          </cell>
          <cell r="DD713">
            <v>-4.8526854810635955E-2</v>
          </cell>
          <cell r="DE713">
            <v>-4.2124308408367964E-2</v>
          </cell>
          <cell r="DF713">
            <v>-3.0800000898629842E-2</v>
          </cell>
          <cell r="DG713">
            <v>-2.5562400464737244E-2</v>
          </cell>
          <cell r="DH713">
            <v>-2.4368769885568815E-2</v>
          </cell>
          <cell r="DI713">
            <v>-1.0821739871095519E-2</v>
          </cell>
          <cell r="DJ713" t="e">
            <v>#DIV/0!</v>
          </cell>
          <cell r="DK713" t="e">
            <v>#DIV/0!</v>
          </cell>
          <cell r="DL713" t="e">
            <v>#DIV/0!</v>
          </cell>
          <cell r="DM713" t="e">
            <v>#DIV/0!</v>
          </cell>
          <cell r="DN713" t="e">
            <v>#DIV/0!</v>
          </cell>
          <cell r="DO713">
            <v>-5.0454487518556093E-2</v>
          </cell>
          <cell r="DP713">
            <v>-4.2563652943841318E-2</v>
          </cell>
          <cell r="DQ713">
            <v>3.1928584330094156E-2</v>
          </cell>
          <cell r="DR713">
            <v>6.2598017787065224E-2</v>
          </cell>
          <cell r="DS713">
            <v>4.1984989607449187E-3</v>
          </cell>
          <cell r="DT713">
            <v>-1.4945950161441329E-2</v>
          </cell>
          <cell r="DU713">
            <v>8.6396340881278552E-2</v>
          </cell>
        </row>
        <row r="714">
          <cell r="A714" t="str">
            <v>CE-DELIVE-100</v>
          </cell>
          <cell r="B714" t="str">
            <v>CE</v>
          </cell>
          <cell r="C714" t="str">
            <v>DELIVE</v>
          </cell>
          <cell r="D714">
            <v>100</v>
          </cell>
          <cell r="E714" t="str">
            <v>Valore della Produzione</v>
          </cell>
          <cell r="F714">
            <v>3.4478</v>
          </cell>
          <cell r="G714">
            <v>7.2227492500000006</v>
          </cell>
          <cell r="H714">
            <v>9.6269438700000016</v>
          </cell>
          <cell r="I714">
            <v>12.398520229999999</v>
          </cell>
          <cell r="AD714">
            <v>3.1409000000000002</v>
          </cell>
          <cell r="AE714">
            <v>6.32</v>
          </cell>
          <cell r="AF714">
            <v>9.6110000000000007</v>
          </cell>
          <cell r="AG714">
            <v>13.155299999999999</v>
          </cell>
          <cell r="AH714">
            <v>16.852799999999998</v>
          </cell>
          <cell r="AI714">
            <v>20.3858</v>
          </cell>
          <cell r="AJ714">
            <v>23.805900000000001</v>
          </cell>
          <cell r="AK714">
            <v>25.817400000000003</v>
          </cell>
          <cell r="AL714">
            <v>29.452400000000001</v>
          </cell>
          <cell r="AM714">
            <v>33.298199999999994</v>
          </cell>
          <cell r="AN714">
            <v>36.746900000000004</v>
          </cell>
          <cell r="AO714">
            <v>40</v>
          </cell>
          <cell r="BB714">
            <v>4.1790310000000002</v>
          </cell>
          <cell r="BC714">
            <v>7.5603999999999996</v>
          </cell>
          <cell r="BD714">
            <v>10.967700000000001</v>
          </cell>
          <cell r="BE714">
            <v>14.4556</v>
          </cell>
          <cell r="BF714">
            <v>18.573699999999999</v>
          </cell>
          <cell r="BG714">
            <v>22.255814000000001</v>
          </cell>
          <cell r="BH714">
            <v>25.878399999999999</v>
          </cell>
          <cell r="BI714">
            <v>28.224399999999999</v>
          </cell>
          <cell r="BJ714">
            <v>30.657599999999999</v>
          </cell>
          <cell r="BK714">
            <v>33.201799999999999</v>
          </cell>
          <cell r="BL714">
            <v>35.042200000000001</v>
          </cell>
          <cell r="BM714">
            <v>36.686413250000001</v>
          </cell>
          <cell r="BZ714">
            <v>2.7252000000000001</v>
          </cell>
          <cell r="CA714">
            <v>5.0792000000000002</v>
          </cell>
          <cell r="CB714">
            <v>7.6695000000000002</v>
          </cell>
          <cell r="CC714">
            <v>10.0052</v>
          </cell>
          <cell r="CD714">
            <v>12.7951</v>
          </cell>
          <cell r="CE714">
            <v>15.465400000000001</v>
          </cell>
          <cell r="CF714">
            <v>17.988600000000002</v>
          </cell>
          <cell r="CG714">
            <v>19.678799999999999</v>
          </cell>
          <cell r="CH714">
            <v>22.2668</v>
          </cell>
          <cell r="CI714">
            <v>25.209700000000002</v>
          </cell>
          <cell r="CJ714">
            <v>27.948399999999999</v>
          </cell>
          <cell r="CK714">
            <v>30.4</v>
          </cell>
        </row>
        <row r="715">
          <cell r="A715" t="str">
            <v>CE-DELIVE-101</v>
          </cell>
          <cell r="B715" t="str">
            <v>CE</v>
          </cell>
          <cell r="C715" t="str">
            <v>DELIVE</v>
          </cell>
          <cell r="D715">
            <v>101</v>
          </cell>
          <cell r="E715" t="str">
            <v>di cui subappalto</v>
          </cell>
          <cell r="F715">
            <v>2.1282000000000001</v>
          </cell>
          <cell r="G715">
            <v>4.4699373900000001</v>
          </cell>
          <cell r="H715">
            <v>5.962810769999999</v>
          </cell>
          <cell r="I715">
            <v>7.8189379500000005</v>
          </cell>
          <cell r="AD715">
            <v>1.6720999999999999</v>
          </cell>
          <cell r="AE715">
            <v>3.1561999999999997</v>
          </cell>
          <cell r="AF715">
            <v>4.8895</v>
          </cell>
          <cell r="AG715">
            <v>6.8066000000000004</v>
          </cell>
          <cell r="AH715">
            <v>8.8082000000000011</v>
          </cell>
          <cell r="AI715">
            <v>10.7432</v>
          </cell>
          <cell r="AJ715">
            <v>12.6004</v>
          </cell>
          <cell r="AK715">
            <v>14.1008</v>
          </cell>
          <cell r="AL715">
            <v>16.061299999999999</v>
          </cell>
          <cell r="AM715">
            <v>18.084199999999999</v>
          </cell>
          <cell r="AN715">
            <v>20.046700000000001</v>
          </cell>
          <cell r="AO715">
            <v>21.872199999999999</v>
          </cell>
          <cell r="BB715">
            <v>2.5802999999999998</v>
          </cell>
          <cell r="BC715">
            <v>4.8350999999999997</v>
          </cell>
          <cell r="BD715">
            <v>6.9832999999999998</v>
          </cell>
          <cell r="BE715">
            <v>9.1967999999999996</v>
          </cell>
          <cell r="BF715">
            <v>11.789400000000001</v>
          </cell>
          <cell r="BG715">
            <v>14.233499999999999</v>
          </cell>
          <cell r="BH715">
            <v>16.594100000000001</v>
          </cell>
          <cell r="BI715">
            <v>18.239999999999998</v>
          </cell>
          <cell r="BJ715">
            <v>19.7163</v>
          </cell>
          <cell r="BK715">
            <v>21.318300000000001</v>
          </cell>
          <cell r="BL715">
            <v>22.458600000000001</v>
          </cell>
          <cell r="BM715">
            <v>23.592864230000004</v>
          </cell>
          <cell r="BZ715">
            <v>1.3751</v>
          </cell>
          <cell r="CA715">
            <v>2.3925000000000001</v>
          </cell>
          <cell r="CB715">
            <v>3.5085000000000002</v>
          </cell>
          <cell r="CC715">
            <v>4.59</v>
          </cell>
          <cell r="CD715">
            <v>5.8437999999999999</v>
          </cell>
          <cell r="CE715">
            <v>7.0747999999999998</v>
          </cell>
          <cell r="CF715">
            <v>8.2453000000000003</v>
          </cell>
          <cell r="CG715">
            <v>9.0898000000000003</v>
          </cell>
          <cell r="CH715">
            <v>10.297499999999999</v>
          </cell>
          <cell r="CI715">
            <v>11.6069</v>
          </cell>
          <cell r="CJ715">
            <v>12.8605</v>
          </cell>
          <cell r="CK715">
            <v>14.052237999999999</v>
          </cell>
        </row>
        <row r="716">
          <cell r="A716" t="str">
            <v>CE-DELIVE-110</v>
          </cell>
          <cell r="B716" t="str">
            <v>CE</v>
          </cell>
          <cell r="C716" t="str">
            <v>DELIVE</v>
          </cell>
          <cell r="D716">
            <v>110</v>
          </cell>
          <cell r="E716" t="str">
            <v>Costi Diretti</v>
          </cell>
          <cell r="F716">
            <v>-2.4892000000000003</v>
          </cell>
          <cell r="G716">
            <v>-5.3097488700000008</v>
          </cell>
          <cell r="H716">
            <v>-7.1800770399999987</v>
          </cell>
          <cell r="I716">
            <v>-9.2523000000000017</v>
          </cell>
          <cell r="AD716">
            <v>-2.3626999999999998</v>
          </cell>
          <cell r="AE716">
            <v>-4.6595000000000004</v>
          </cell>
          <cell r="AF716">
            <v>-7.1083999999999996</v>
          </cell>
          <cell r="AG716">
            <v>-9.670399999999999</v>
          </cell>
          <cell r="AH716">
            <v>-12.358900000000002</v>
          </cell>
          <cell r="AI716">
            <v>-14.940099999999999</v>
          </cell>
          <cell r="AJ716">
            <v>-17.434900000000003</v>
          </cell>
          <cell r="AK716">
            <v>-18.955099999999998</v>
          </cell>
          <cell r="AL716">
            <v>-21.587</v>
          </cell>
          <cell r="AM716">
            <v>-24.36</v>
          </cell>
          <cell r="AN716">
            <v>-26.8888</v>
          </cell>
          <cell r="AO716">
            <v>-29.2714</v>
          </cell>
          <cell r="BB716">
            <v>-3.0323000000000002</v>
          </cell>
          <cell r="BC716">
            <v>-5.4943999999999997</v>
          </cell>
          <cell r="BD716">
            <v>-7.9584000000000001</v>
          </cell>
          <cell r="BE716">
            <v>-10.301200000000001</v>
          </cell>
          <cell r="BF716">
            <v>-13.009599999999999</v>
          </cell>
          <cell r="BG716">
            <v>-15.732385000000001</v>
          </cell>
          <cell r="BH716">
            <v>-18.299199999999999</v>
          </cell>
          <cell r="BI716">
            <v>-20.0123</v>
          </cell>
          <cell r="BJ716">
            <v>-21.8903</v>
          </cell>
          <cell r="BK716">
            <v>-23.811500000000002</v>
          </cell>
          <cell r="BL716">
            <v>-25.251800000000003</v>
          </cell>
          <cell r="BM716">
            <v>-26.911479270000005</v>
          </cell>
          <cell r="BZ716">
            <v>-2.0610999999999997</v>
          </cell>
          <cell r="CA716">
            <v>-3.8491999999999997</v>
          </cell>
          <cell r="CB716">
            <v>-5.8113999999999999</v>
          </cell>
          <cell r="CC716">
            <v>-7.5972</v>
          </cell>
          <cell r="CD716">
            <v>-9.680299999999999</v>
          </cell>
          <cell r="CE716">
            <v>-11.6927</v>
          </cell>
          <cell r="CF716">
            <v>-13.613299999999999</v>
          </cell>
          <cell r="CG716">
            <v>-14.907399999999999</v>
          </cell>
          <cell r="CH716">
            <v>-16.873800000000003</v>
          </cell>
          <cell r="CI716">
            <v>-19.059200000000001</v>
          </cell>
          <cell r="CJ716">
            <v>-21.102700000000002</v>
          </cell>
          <cell r="CK716">
            <v>-23.112475999999997</v>
          </cell>
        </row>
        <row r="717">
          <cell r="A717" t="str">
            <v>CE-DELIVE-120</v>
          </cell>
          <cell r="B717" t="str">
            <v>CE</v>
          </cell>
          <cell r="C717" t="str">
            <v>DELIVE</v>
          </cell>
          <cell r="D717">
            <v>120</v>
          </cell>
          <cell r="E717" t="str">
            <v>Margine Diretto</v>
          </cell>
          <cell r="F717">
            <v>0.95859999999999967</v>
          </cell>
          <cell r="G717">
            <v>1.9130003799999997</v>
          </cell>
          <cell r="H717">
            <v>2.4468668300000029</v>
          </cell>
          <cell r="I717">
            <v>3.1462202299999973</v>
          </cell>
          <cell r="J717">
            <v>0</v>
          </cell>
          <cell r="K717">
            <v>0</v>
          </cell>
          <cell r="L717">
            <v>0</v>
          </cell>
          <cell r="M717">
            <v>0</v>
          </cell>
          <cell r="N717">
            <v>0</v>
          </cell>
          <cell r="O717">
            <v>0</v>
          </cell>
          <cell r="P717">
            <v>0</v>
          </cell>
          <cell r="Q717">
            <v>0</v>
          </cell>
          <cell r="AD717">
            <v>0.77820000000000045</v>
          </cell>
          <cell r="AE717">
            <v>1.6604999999999999</v>
          </cell>
          <cell r="AF717">
            <v>2.502600000000001</v>
          </cell>
          <cell r="AG717">
            <v>3.4848999999999997</v>
          </cell>
          <cell r="AH717">
            <v>4.4938999999999965</v>
          </cell>
          <cell r="AI717">
            <v>5.4457000000000004</v>
          </cell>
          <cell r="AJ717">
            <v>6.3709999999999987</v>
          </cell>
          <cell r="AK717">
            <v>6.8623000000000047</v>
          </cell>
          <cell r="AL717">
            <v>7.8654000000000011</v>
          </cell>
          <cell r="AM717">
            <v>8.9381999999999948</v>
          </cell>
          <cell r="AN717">
            <v>9.8581000000000039</v>
          </cell>
          <cell r="AO717">
            <v>10.7286</v>
          </cell>
          <cell r="BB717">
            <v>1.1467309999999999</v>
          </cell>
          <cell r="BC717">
            <v>2.0659999999999998</v>
          </cell>
          <cell r="BD717">
            <v>3.0093000000000005</v>
          </cell>
          <cell r="BE717">
            <v>4.154399999999999</v>
          </cell>
          <cell r="BF717">
            <v>5.5640999999999998</v>
          </cell>
          <cell r="BG717">
            <v>6.5234290000000001</v>
          </cell>
          <cell r="BH717">
            <v>7.5792000000000002</v>
          </cell>
          <cell r="BI717">
            <v>8.2120999999999995</v>
          </cell>
          <cell r="BJ717">
            <v>8.7672999999999988</v>
          </cell>
          <cell r="BK717">
            <v>9.3902999999999963</v>
          </cell>
          <cell r="BL717">
            <v>9.7903999999999982</v>
          </cell>
          <cell r="BM717">
            <v>9.7749339799999966</v>
          </cell>
          <cell r="BZ717">
            <v>0.66410000000000036</v>
          </cell>
          <cell r="CA717">
            <v>1.2300000000000004</v>
          </cell>
          <cell r="CB717">
            <v>1.8581000000000003</v>
          </cell>
          <cell r="CC717">
            <v>2.4080000000000004</v>
          </cell>
          <cell r="CD717">
            <v>3.1148000000000007</v>
          </cell>
          <cell r="CE717">
            <v>3.7727000000000004</v>
          </cell>
          <cell r="CF717">
            <v>4.3753000000000029</v>
          </cell>
          <cell r="CG717">
            <v>4.7713999999999999</v>
          </cell>
          <cell r="CH717">
            <v>5.3929999999999971</v>
          </cell>
          <cell r="CI717">
            <v>6.150500000000001</v>
          </cell>
          <cell r="CJ717">
            <v>6.8456999999999972</v>
          </cell>
          <cell r="CK717">
            <v>7.2875240000000012</v>
          </cell>
          <cell r="CX717">
            <v>0</v>
          </cell>
          <cell r="CY717">
            <v>0</v>
          </cell>
          <cell r="CZ717">
            <v>0</v>
          </cell>
          <cell r="DA717">
            <v>0</v>
          </cell>
          <cell r="DB717">
            <v>0</v>
          </cell>
          <cell r="DC717">
            <v>0</v>
          </cell>
          <cell r="DD717">
            <v>0</v>
          </cell>
          <cell r="DE717">
            <v>0</v>
          </cell>
          <cell r="DF717">
            <v>0</v>
          </cell>
          <cell r="DG717">
            <v>0</v>
          </cell>
          <cell r="DH717">
            <v>0</v>
          </cell>
          <cell r="DI717">
            <v>0</v>
          </cell>
        </row>
        <row r="718">
          <cell r="A718" t="str">
            <v>CE-DELIVE-130</v>
          </cell>
          <cell r="B718" t="str">
            <v>CE</v>
          </cell>
          <cell r="C718" t="str">
            <v>DELIVE</v>
          </cell>
          <cell r="D718">
            <v>130</v>
          </cell>
          <cell r="E718" t="str">
            <v>MD %</v>
          </cell>
          <cell r="F718">
            <v>0.27803236846684831</v>
          </cell>
          <cell r="G718">
            <v>0.26485764821477081</v>
          </cell>
          <cell r="H718">
            <v>0.25416859836744871</v>
          </cell>
          <cell r="I718">
            <v>0.25375772040821987</v>
          </cell>
          <cell r="J718" t="e">
            <v>#DIV/0!</v>
          </cell>
          <cell r="K718" t="e">
            <v>#DIV/0!</v>
          </cell>
          <cell r="L718" t="e">
            <v>#DIV/0!</v>
          </cell>
          <cell r="M718" t="e">
            <v>#DIV/0!</v>
          </cell>
          <cell r="N718" t="e">
            <v>#DIV/0!</v>
          </cell>
          <cell r="O718" t="e">
            <v>#DIV/0!</v>
          </cell>
          <cell r="P718" t="e">
            <v>#DIV/0!</v>
          </cell>
          <cell r="Q718" t="e">
            <v>#DIV/0!</v>
          </cell>
          <cell r="AD718">
            <v>0.24776337992295214</v>
          </cell>
          <cell r="AE718">
            <v>0.26273734177215186</v>
          </cell>
          <cell r="AF718">
            <v>0.2603891374466758</v>
          </cell>
          <cell r="AG718">
            <v>0.26490463919484925</v>
          </cell>
          <cell r="AH718">
            <v>0.26665598594892226</v>
          </cell>
          <cell r="AI718">
            <v>0.26713202327110047</v>
          </cell>
          <cell r="AJ718">
            <v>0.26762273217983767</v>
          </cell>
          <cell r="AK718">
            <v>0.2658013587735405</v>
          </cell>
          <cell r="AL718">
            <v>0.26705463731308826</v>
          </cell>
          <cell r="AM718">
            <v>0.26842892408598651</v>
          </cell>
          <cell r="AN718">
            <v>0.26827024864682469</v>
          </cell>
          <cell r="AO718">
            <v>0.26821499999999998</v>
          </cell>
          <cell r="BB718">
            <v>0.27440117098915989</v>
          </cell>
          <cell r="BC718">
            <v>0.27326596476376913</v>
          </cell>
          <cell r="BD718">
            <v>0.27437840203506664</v>
          </cell>
          <cell r="BE718">
            <v>0.28739035391128692</v>
          </cell>
          <cell r="BF718">
            <v>0.29956874505348963</v>
          </cell>
          <cell r="BG718">
            <v>0.29311122927249483</v>
          </cell>
          <cell r="BH718">
            <v>0.29287745764807716</v>
          </cell>
          <cell r="BI718">
            <v>0.29095746942361927</v>
          </cell>
          <cell r="BJ718">
            <v>0.28597476645269032</v>
          </cell>
          <cell r="BK718">
            <v>0.28282502755874672</v>
          </cell>
          <cell r="BL718">
            <v>0.27938885115660539</v>
          </cell>
          <cell r="BM718">
            <v>0.26644561607559158</v>
          </cell>
          <cell r="BZ718">
            <v>0.24368853662116555</v>
          </cell>
          <cell r="CA718">
            <v>0.24216412033391094</v>
          </cell>
          <cell r="CB718">
            <v>0.24227133450681274</v>
          </cell>
          <cell r="CC718">
            <v>0.24067484907847922</v>
          </cell>
          <cell r="CD718">
            <v>0.24343694070386326</v>
          </cell>
          <cell r="CE718">
            <v>0.24394454718274342</v>
          </cell>
          <cell r="CF718">
            <v>0.2432262655237207</v>
          </cell>
          <cell r="CG718">
            <v>0.24246397138036874</v>
          </cell>
          <cell r="CH718">
            <v>0.24219914850809263</v>
          </cell>
          <cell r="CI718">
            <v>0.24397354986374295</v>
          </cell>
          <cell r="CJ718">
            <v>0.244940676389346</v>
          </cell>
          <cell r="CK718">
            <v>0.23972118421052638</v>
          </cell>
          <cell r="CX718" t="e">
            <v>#DIV/0!</v>
          </cell>
          <cell r="CY718" t="e">
            <v>#DIV/0!</v>
          </cell>
          <cell r="CZ718" t="e">
            <v>#DIV/0!</v>
          </cell>
          <cell r="DA718" t="e">
            <v>#DIV/0!</v>
          </cell>
          <cell r="DB718" t="e">
            <v>#DIV/0!</v>
          </cell>
          <cell r="DC718" t="e">
            <v>#DIV/0!</v>
          </cell>
          <cell r="DD718" t="e">
            <v>#DIV/0!</v>
          </cell>
          <cell r="DE718" t="e">
            <v>#DIV/0!</v>
          </cell>
          <cell r="DF718" t="e">
            <v>#DIV/0!</v>
          </cell>
          <cell r="DG718" t="e">
            <v>#DIV/0!</v>
          </cell>
          <cell r="DH718" t="e">
            <v>#DIV/0!</v>
          </cell>
          <cell r="DI718" t="e">
            <v>#DIV/0!</v>
          </cell>
        </row>
        <row r="719">
          <cell r="A719" t="str">
            <v>CE-DELIVE-140</v>
          </cell>
          <cell r="B719" t="str">
            <v>CE</v>
          </cell>
          <cell r="C719" t="str">
            <v>DELIVE</v>
          </cell>
          <cell r="D719">
            <v>140</v>
          </cell>
          <cell r="E719" t="str">
            <v>Fondi rettificativi dell'attivo</v>
          </cell>
          <cell r="F719">
            <v>0</v>
          </cell>
          <cell r="G719">
            <v>0</v>
          </cell>
          <cell r="H719">
            <v>0</v>
          </cell>
          <cell r="I719">
            <v>0</v>
          </cell>
          <cell r="AD719">
            <v>0</v>
          </cell>
          <cell r="AE719">
            <v>0</v>
          </cell>
          <cell r="AF719">
            <v>0</v>
          </cell>
          <cell r="AG719">
            <v>0</v>
          </cell>
          <cell r="AH719">
            <v>0</v>
          </cell>
          <cell r="AI719">
            <v>0</v>
          </cell>
          <cell r="AJ719">
            <v>0</v>
          </cell>
          <cell r="AK719">
            <v>0</v>
          </cell>
          <cell r="AL719">
            <v>0</v>
          </cell>
          <cell r="AM719">
            <v>0</v>
          </cell>
          <cell r="AN719">
            <v>0</v>
          </cell>
          <cell r="AO719">
            <v>0</v>
          </cell>
          <cell r="BB719">
            <v>0</v>
          </cell>
          <cell r="BC719">
            <v>0</v>
          </cell>
          <cell r="BD719">
            <v>0</v>
          </cell>
          <cell r="BE719">
            <v>0</v>
          </cell>
          <cell r="BF719">
            <v>0</v>
          </cell>
          <cell r="BG719">
            <v>0</v>
          </cell>
          <cell r="BH719">
            <v>0</v>
          </cell>
          <cell r="BI719">
            <v>0</v>
          </cell>
          <cell r="BJ719">
            <v>0</v>
          </cell>
          <cell r="BK719">
            <v>0</v>
          </cell>
          <cell r="BL719">
            <v>0</v>
          </cell>
          <cell r="BM719">
            <v>0</v>
          </cell>
          <cell r="BZ719">
            <v>0</v>
          </cell>
          <cell r="CA719">
            <v>0</v>
          </cell>
          <cell r="CB719">
            <v>0</v>
          </cell>
          <cell r="CC719">
            <v>0</v>
          </cell>
          <cell r="CD719">
            <v>0</v>
          </cell>
          <cell r="CE719">
            <v>0</v>
          </cell>
          <cell r="CF719">
            <v>0</v>
          </cell>
          <cell r="CG719">
            <v>0</v>
          </cell>
          <cell r="CH719">
            <v>0</v>
          </cell>
          <cell r="CI719">
            <v>0</v>
          </cell>
          <cell r="CJ719">
            <v>0</v>
          </cell>
          <cell r="CK719">
            <v>0</v>
          </cell>
        </row>
        <row r="720">
          <cell r="A720" t="str">
            <v>CE-DELIVE-150</v>
          </cell>
          <cell r="B720" t="str">
            <v>CE</v>
          </cell>
          <cell r="C720" t="str">
            <v>DELIVE</v>
          </cell>
          <cell r="D720">
            <v>150</v>
          </cell>
          <cell r="E720" t="str">
            <v>Altri Fondi</v>
          </cell>
          <cell r="F720">
            <v>-8.6199999999999999E-2</v>
          </cell>
          <cell r="G720">
            <v>-0.18103999999999998</v>
          </cell>
          <cell r="H720">
            <v>-0.24112</v>
          </cell>
          <cell r="I720">
            <v>-0.31041599999999997</v>
          </cell>
          <cell r="AD720">
            <v>0</v>
          </cell>
          <cell r="AE720">
            <v>0</v>
          </cell>
          <cell r="AF720">
            <v>0</v>
          </cell>
          <cell r="AG720">
            <v>0</v>
          </cell>
          <cell r="AH720">
            <v>0</v>
          </cell>
          <cell r="AI720">
            <v>0</v>
          </cell>
          <cell r="AJ720">
            <v>0</v>
          </cell>
          <cell r="AK720">
            <v>0</v>
          </cell>
          <cell r="AL720">
            <v>0</v>
          </cell>
          <cell r="AM720">
            <v>0</v>
          </cell>
          <cell r="AN720">
            <v>0</v>
          </cell>
          <cell r="AO720">
            <v>0</v>
          </cell>
          <cell r="BB720">
            <v>-9.2796000000000003E-2</v>
          </cell>
          <cell r="BC720">
            <v>-0.17330000000000001</v>
          </cell>
          <cell r="BD720">
            <v>-0.2485</v>
          </cell>
          <cell r="BE720">
            <v>-0.39019999999999999</v>
          </cell>
          <cell r="BF720">
            <v>-0.44240000000000002</v>
          </cell>
          <cell r="BG720">
            <v>-0.48627399999999998</v>
          </cell>
          <cell r="BH720">
            <v>-0.4078</v>
          </cell>
          <cell r="BI720">
            <v>-0.52459999999999996</v>
          </cell>
          <cell r="BJ720">
            <v>-0.3579</v>
          </cell>
          <cell r="BK720">
            <v>-0.2586</v>
          </cell>
          <cell r="BL720">
            <v>-0.31559999999999999</v>
          </cell>
          <cell r="BM720">
            <v>7.4071629999999888E-2</v>
          </cell>
          <cell r="BZ720">
            <v>0</v>
          </cell>
          <cell r="CA720">
            <v>0</v>
          </cell>
          <cell r="CB720">
            <v>0</v>
          </cell>
          <cell r="CC720">
            <v>0</v>
          </cell>
          <cell r="CD720">
            <v>0</v>
          </cell>
          <cell r="CE720">
            <v>0</v>
          </cell>
          <cell r="CF720">
            <v>0</v>
          </cell>
          <cell r="CG720">
            <v>0</v>
          </cell>
          <cell r="CH720">
            <v>0</v>
          </cell>
          <cell r="CI720">
            <v>0</v>
          </cell>
          <cell r="CJ720">
            <v>0</v>
          </cell>
          <cell r="CK720">
            <v>0</v>
          </cell>
        </row>
        <row r="721">
          <cell r="A721" t="str">
            <v>CE-DELIVE-160</v>
          </cell>
          <cell r="B721" t="str">
            <v>CE</v>
          </cell>
          <cell r="C721" t="str">
            <v>DELIVE</v>
          </cell>
          <cell r="D721">
            <v>160</v>
          </cell>
          <cell r="E721" t="str">
            <v>(Acc)/Utilizzo Fondo Rischi</v>
          </cell>
          <cell r="F721">
            <v>-8.6199999999999999E-2</v>
          </cell>
          <cell r="G721">
            <v>-0.18103999999999998</v>
          </cell>
          <cell r="H721">
            <v>-0.24112</v>
          </cell>
          <cell r="I721">
            <v>-0.31041599999999997</v>
          </cell>
          <cell r="J721">
            <v>0</v>
          </cell>
          <cell r="K721">
            <v>0</v>
          </cell>
          <cell r="L721">
            <v>0</v>
          </cell>
          <cell r="M721">
            <v>0</v>
          </cell>
          <cell r="N721">
            <v>0</v>
          </cell>
          <cell r="O721">
            <v>0</v>
          </cell>
          <cell r="P721">
            <v>0</v>
          </cell>
          <cell r="Q721">
            <v>0</v>
          </cell>
          <cell r="AD721">
            <v>0</v>
          </cell>
          <cell r="AE721">
            <v>0</v>
          </cell>
          <cell r="AF721">
            <v>0</v>
          </cell>
          <cell r="AG721">
            <v>0</v>
          </cell>
          <cell r="AH721">
            <v>0</v>
          </cell>
          <cell r="AI721">
            <v>0</v>
          </cell>
          <cell r="AJ721">
            <v>0</v>
          </cell>
          <cell r="AK721">
            <v>0</v>
          </cell>
          <cell r="AL721">
            <v>0</v>
          </cell>
          <cell r="AM721">
            <v>0</v>
          </cell>
          <cell r="AN721">
            <v>0</v>
          </cell>
          <cell r="AO721">
            <v>0</v>
          </cell>
          <cell r="BB721">
            <v>-9.2796000000000003E-2</v>
          </cell>
          <cell r="BC721">
            <v>-0.17330000000000001</v>
          </cell>
          <cell r="BD721">
            <v>-0.2485</v>
          </cell>
          <cell r="BE721">
            <v>-0.39019999999999999</v>
          </cell>
          <cell r="BF721">
            <v>-0.44240000000000002</v>
          </cell>
          <cell r="BG721">
            <v>-0.48627399999999998</v>
          </cell>
          <cell r="BH721">
            <v>-0.4078</v>
          </cell>
          <cell r="BI721">
            <v>-0.52459999999999996</v>
          </cell>
          <cell r="BJ721">
            <v>-0.3579</v>
          </cell>
          <cell r="BK721">
            <v>-0.2586</v>
          </cell>
          <cell r="BL721">
            <v>-0.31559999999999999</v>
          </cell>
          <cell r="BM721">
            <v>7.4071629999999888E-2</v>
          </cell>
          <cell r="BZ721">
            <v>0</v>
          </cell>
          <cell r="CA721">
            <v>0</v>
          </cell>
          <cell r="CB721">
            <v>0</v>
          </cell>
          <cell r="CC721">
            <v>0</v>
          </cell>
          <cell r="CD721">
            <v>0</v>
          </cell>
          <cell r="CE721">
            <v>0</v>
          </cell>
          <cell r="CF721">
            <v>0</v>
          </cell>
          <cell r="CG721">
            <v>0</v>
          </cell>
          <cell r="CH721">
            <v>0</v>
          </cell>
          <cell r="CI721">
            <v>0</v>
          </cell>
          <cell r="CJ721">
            <v>0</v>
          </cell>
          <cell r="CK721">
            <v>0</v>
          </cell>
          <cell r="CX721">
            <v>0</v>
          </cell>
          <cell r="CY721">
            <v>0</v>
          </cell>
          <cell r="CZ721">
            <v>0</v>
          </cell>
          <cell r="DA721">
            <v>0</v>
          </cell>
          <cell r="DB721">
            <v>0</v>
          </cell>
          <cell r="DC721">
            <v>0</v>
          </cell>
          <cell r="DD721">
            <v>0</v>
          </cell>
          <cell r="DE721">
            <v>0</v>
          </cell>
          <cell r="DF721">
            <v>0</v>
          </cell>
          <cell r="DG721">
            <v>0</v>
          </cell>
          <cell r="DH721">
            <v>0</v>
          </cell>
          <cell r="DI721">
            <v>0</v>
          </cell>
        </row>
        <row r="722">
          <cell r="A722" t="str">
            <v>CE-DELIVE-170</v>
          </cell>
          <cell r="B722" t="str">
            <v>CE</v>
          </cell>
          <cell r="C722" t="str">
            <v>DELIVE</v>
          </cell>
          <cell r="D722">
            <v>170</v>
          </cell>
          <cell r="E722" t="str">
            <v>Margine Diretto 2</v>
          </cell>
          <cell r="F722">
            <v>0.87239999999999962</v>
          </cell>
          <cell r="G722">
            <v>1.7319603799999999</v>
          </cell>
          <cell r="H722">
            <v>2.2057468300000029</v>
          </cell>
          <cell r="I722">
            <v>2.8358042299999973</v>
          </cell>
          <cell r="J722">
            <v>0</v>
          </cell>
          <cell r="K722">
            <v>0</v>
          </cell>
          <cell r="L722">
            <v>0</v>
          </cell>
          <cell r="M722">
            <v>0</v>
          </cell>
          <cell r="N722">
            <v>0</v>
          </cell>
          <cell r="O722">
            <v>0</v>
          </cell>
          <cell r="P722">
            <v>0</v>
          </cell>
          <cell r="Q722">
            <v>0</v>
          </cell>
          <cell r="AD722">
            <v>0.77820000000000045</v>
          </cell>
          <cell r="AE722">
            <v>1.6604999999999999</v>
          </cell>
          <cell r="AF722">
            <v>2.502600000000001</v>
          </cell>
          <cell r="AG722">
            <v>3.4848999999999997</v>
          </cell>
          <cell r="AH722">
            <v>4.4938999999999965</v>
          </cell>
          <cell r="AI722">
            <v>5.4457000000000004</v>
          </cell>
          <cell r="AJ722">
            <v>6.3709999999999987</v>
          </cell>
          <cell r="AK722">
            <v>6.8623000000000047</v>
          </cell>
          <cell r="AL722">
            <v>7.8654000000000011</v>
          </cell>
          <cell r="AM722">
            <v>8.9381999999999948</v>
          </cell>
          <cell r="AN722">
            <v>9.8581000000000039</v>
          </cell>
          <cell r="AO722">
            <v>10.7286</v>
          </cell>
          <cell r="BB722">
            <v>1.0539349999999998</v>
          </cell>
          <cell r="BC722">
            <v>1.8926999999999998</v>
          </cell>
          <cell r="BD722">
            <v>2.7608000000000006</v>
          </cell>
          <cell r="BE722">
            <v>3.7641999999999989</v>
          </cell>
          <cell r="BF722">
            <v>5.1216999999999997</v>
          </cell>
          <cell r="BG722">
            <v>6.0371550000000003</v>
          </cell>
          <cell r="BH722">
            <v>7.1714000000000002</v>
          </cell>
          <cell r="BI722">
            <v>7.6875</v>
          </cell>
          <cell r="BJ722">
            <v>8.409399999999998</v>
          </cell>
          <cell r="BK722">
            <v>9.1316999999999968</v>
          </cell>
          <cell r="BL722">
            <v>9.4747999999999983</v>
          </cell>
          <cell r="BM722">
            <v>9.8490056099999972</v>
          </cell>
          <cell r="BZ722">
            <v>0.66410000000000036</v>
          </cell>
          <cell r="CA722">
            <v>1.2300000000000004</v>
          </cell>
          <cell r="CB722">
            <v>1.8581000000000003</v>
          </cell>
          <cell r="CC722">
            <v>2.4080000000000004</v>
          </cell>
          <cell r="CD722">
            <v>3.1148000000000007</v>
          </cell>
          <cell r="CE722">
            <v>3.7727000000000004</v>
          </cell>
          <cell r="CF722">
            <v>4.3753000000000029</v>
          </cell>
          <cell r="CG722">
            <v>4.7713999999999999</v>
          </cell>
          <cell r="CH722">
            <v>5.3929999999999971</v>
          </cell>
          <cell r="CI722">
            <v>6.150500000000001</v>
          </cell>
          <cell r="CJ722">
            <v>6.8456999999999972</v>
          </cell>
          <cell r="CK722">
            <v>7.2875240000000012</v>
          </cell>
          <cell r="CX722">
            <v>0</v>
          </cell>
          <cell r="CY722">
            <v>0</v>
          </cell>
          <cell r="CZ722">
            <v>0</v>
          </cell>
          <cell r="DA722">
            <v>0</v>
          </cell>
          <cell r="DB722">
            <v>0</v>
          </cell>
          <cell r="DC722">
            <v>0</v>
          </cell>
          <cell r="DD722">
            <v>0</v>
          </cell>
          <cell r="DE722">
            <v>0</v>
          </cell>
          <cell r="DF722">
            <v>0</v>
          </cell>
          <cell r="DG722">
            <v>0</v>
          </cell>
          <cell r="DH722">
            <v>0</v>
          </cell>
          <cell r="DI722">
            <v>0</v>
          </cell>
        </row>
        <row r="723">
          <cell r="A723" t="str">
            <v>CE-DELIVE-180</v>
          </cell>
          <cell r="B723" t="str">
            <v>CE</v>
          </cell>
          <cell r="C723" t="str">
            <v>DELIVE</v>
          </cell>
          <cell r="D723">
            <v>180</v>
          </cell>
          <cell r="E723" t="str">
            <v>MD %</v>
          </cell>
          <cell r="F723">
            <v>0.25303091826672069</v>
          </cell>
          <cell r="G723">
            <v>0.23979240037995223</v>
          </cell>
          <cell r="H723">
            <v>0.22912222817395553</v>
          </cell>
          <cell r="I723">
            <v>0.22872118425377586</v>
          </cell>
          <cell r="J723" t="e">
            <v>#DIV/0!</v>
          </cell>
          <cell r="K723" t="e">
            <v>#DIV/0!</v>
          </cell>
          <cell r="L723" t="e">
            <v>#DIV/0!</v>
          </cell>
          <cell r="M723" t="e">
            <v>#DIV/0!</v>
          </cell>
          <cell r="N723" t="e">
            <v>#DIV/0!</v>
          </cell>
          <cell r="O723" t="e">
            <v>#DIV/0!</v>
          </cell>
          <cell r="P723" t="e">
            <v>#DIV/0!</v>
          </cell>
          <cell r="Q723" t="e">
            <v>#DIV/0!</v>
          </cell>
          <cell r="AD723">
            <v>0.24776337992295214</v>
          </cell>
          <cell r="AE723">
            <v>0.26273734177215186</v>
          </cell>
          <cell r="AF723">
            <v>0.2603891374466758</v>
          </cell>
          <cell r="AG723">
            <v>0.26490463919484925</v>
          </cell>
          <cell r="AH723">
            <v>0.26665598594892226</v>
          </cell>
          <cell r="AI723">
            <v>0.26713202327110047</v>
          </cell>
          <cell r="AJ723">
            <v>0.26762273217983767</v>
          </cell>
          <cell r="AK723">
            <v>0.2658013587735405</v>
          </cell>
          <cell r="AL723">
            <v>0.26705463731308826</v>
          </cell>
          <cell r="AM723">
            <v>0.26842892408598651</v>
          </cell>
          <cell r="AN723">
            <v>0.26827024864682469</v>
          </cell>
          <cell r="AO723">
            <v>0.26821499999999998</v>
          </cell>
          <cell r="BB723">
            <v>0.25219602343222625</v>
          </cell>
          <cell r="BC723">
            <v>0.25034389714829902</v>
          </cell>
          <cell r="BD723">
            <v>0.25172096246250358</v>
          </cell>
          <cell r="BE723">
            <v>0.26039735465840219</v>
          </cell>
          <cell r="BF723">
            <v>0.2757501197930407</v>
          </cell>
          <cell r="BG723">
            <v>0.27126192733278592</v>
          </cell>
          <cell r="BH723">
            <v>0.2771191418325708</v>
          </cell>
          <cell r="BI723">
            <v>0.27237071470075536</v>
          </cell>
          <cell r="BJ723">
            <v>0.27430066280465526</v>
          </cell>
          <cell r="BK723">
            <v>0.27503629321301848</v>
          </cell>
          <cell r="BL723">
            <v>0.27038256730456417</v>
          </cell>
          <cell r="BM723">
            <v>0.2684646640946835</v>
          </cell>
          <cell r="BZ723">
            <v>0.24368853662116555</v>
          </cell>
          <cell r="CA723">
            <v>0.24216412033391094</v>
          </cell>
          <cell r="CB723">
            <v>0.24227133450681274</v>
          </cell>
          <cell r="CC723">
            <v>0.24067484907847922</v>
          </cell>
          <cell r="CD723">
            <v>0.24343694070386326</v>
          </cell>
          <cell r="CE723">
            <v>0.24394454718274342</v>
          </cell>
          <cell r="CF723">
            <v>0.2432262655237207</v>
          </cell>
          <cell r="CG723">
            <v>0.24246397138036874</v>
          </cell>
          <cell r="CH723">
            <v>0.24219914850809263</v>
          </cell>
          <cell r="CI723">
            <v>0.24397354986374295</v>
          </cell>
          <cell r="CJ723">
            <v>0.244940676389346</v>
          </cell>
          <cell r="CK723">
            <v>0.23972118421052638</v>
          </cell>
          <cell r="CX723" t="e">
            <v>#DIV/0!</v>
          </cell>
          <cell r="CY723" t="e">
            <v>#DIV/0!</v>
          </cell>
          <cell r="CZ723" t="e">
            <v>#DIV/0!</v>
          </cell>
          <cell r="DA723" t="e">
            <v>#DIV/0!</v>
          </cell>
          <cell r="DB723" t="e">
            <v>#DIV/0!</v>
          </cell>
          <cell r="DC723" t="e">
            <v>#DIV/0!</v>
          </cell>
          <cell r="DD723" t="e">
            <v>#DIV/0!</v>
          </cell>
          <cell r="DE723" t="e">
            <v>#DIV/0!</v>
          </cell>
          <cell r="DF723" t="e">
            <v>#DIV/0!</v>
          </cell>
          <cell r="DG723" t="e">
            <v>#DIV/0!</v>
          </cell>
          <cell r="DH723" t="e">
            <v>#DIV/0!</v>
          </cell>
          <cell r="DI723" t="e">
            <v>#DIV/0!</v>
          </cell>
        </row>
        <row r="724">
          <cell r="A724" t="str">
            <v>CE-DELIVE-190</v>
          </cell>
          <cell r="B724" t="str">
            <v>CE</v>
          </cell>
          <cell r="C724" t="str">
            <v>DELIVE</v>
          </cell>
          <cell r="D724">
            <v>190</v>
          </cell>
          <cell r="E724" t="str">
            <v>Costi Indiretti</v>
          </cell>
          <cell r="F724">
            <v>-0.1636</v>
          </cell>
          <cell r="G724">
            <v>-0.33756108000000001</v>
          </cell>
          <cell r="H724">
            <v>-0.46804800000000002</v>
          </cell>
          <cell r="I724">
            <v>-0.61130616000000015</v>
          </cell>
          <cell r="AD724">
            <v>-0.14899999999999999</v>
          </cell>
          <cell r="AE724">
            <v>-0.30510000000000004</v>
          </cell>
          <cell r="AF724">
            <v>-0.4662</v>
          </cell>
          <cell r="AG724">
            <v>-0.63170000000000004</v>
          </cell>
          <cell r="AH724">
            <v>-0.79779999999999995</v>
          </cell>
          <cell r="AI724">
            <v>-0.95860000000000001</v>
          </cell>
          <cell r="AJ724">
            <v>-1.1171</v>
          </cell>
          <cell r="AK724">
            <v>-1.2295</v>
          </cell>
          <cell r="AL724">
            <v>-1.3951</v>
          </cell>
          <cell r="AM724">
            <v>-1.5688</v>
          </cell>
          <cell r="AN724">
            <v>-1.7321</v>
          </cell>
          <cell r="AO724">
            <v>-1.903</v>
          </cell>
          <cell r="BB724">
            <v>-0.235236</v>
          </cell>
          <cell r="BC724">
            <v>-0.34899999999999998</v>
          </cell>
          <cell r="BD724">
            <v>-0.50900000000000001</v>
          </cell>
          <cell r="BE724">
            <v>-0.65959999999999996</v>
          </cell>
          <cell r="BF724">
            <v>-0.81779999999999997</v>
          </cell>
          <cell r="BG724">
            <v>-0.95011299999999999</v>
          </cell>
          <cell r="BH724">
            <v>-1.1013999999999999</v>
          </cell>
          <cell r="BI724">
            <v>-1.2145999999999999</v>
          </cell>
          <cell r="BJ724">
            <v>-1.3280000000000001</v>
          </cell>
          <cell r="BK724">
            <v>-1.4419999999999999</v>
          </cell>
          <cell r="BL724">
            <v>-1.5472999999999999</v>
          </cell>
          <cell r="BM724">
            <v>-1.64906156</v>
          </cell>
          <cell r="BZ724">
            <v>-0.19500000000000001</v>
          </cell>
          <cell r="CA724">
            <v>-0.28289999999999998</v>
          </cell>
          <cell r="CB724">
            <v>-0.41949999999999998</v>
          </cell>
          <cell r="CC724">
            <v>-0.54700000000000004</v>
          </cell>
          <cell r="CD724">
            <v>-0.68279999999999996</v>
          </cell>
          <cell r="CE724">
            <v>-0.81410000000000005</v>
          </cell>
          <cell r="CF724">
            <v>-0.94040000000000001</v>
          </cell>
          <cell r="CG724">
            <v>-1.0464</v>
          </cell>
          <cell r="CH724">
            <v>-1.1786000000000001</v>
          </cell>
          <cell r="CI724">
            <v>-1.3142</v>
          </cell>
          <cell r="CJ724">
            <v>-1.4433</v>
          </cell>
          <cell r="CK724">
            <v>-1.5702170000000002</v>
          </cell>
        </row>
        <row r="725">
          <cell r="A725" t="str">
            <v>CE-DELIVE-200</v>
          </cell>
          <cell r="B725" t="str">
            <v>CE</v>
          </cell>
          <cell r="C725" t="str">
            <v>DELIVE</v>
          </cell>
          <cell r="D725">
            <v>200</v>
          </cell>
          <cell r="E725" t="str">
            <v>Risultato di Competenza</v>
          </cell>
          <cell r="F725">
            <v>0.70879999999999965</v>
          </cell>
          <cell r="G725">
            <v>1.3943992999999999</v>
          </cell>
          <cell r="H725">
            <v>1.7376988300000029</v>
          </cell>
          <cell r="I725">
            <v>2.224498069999997</v>
          </cell>
          <cell r="J725">
            <v>0</v>
          </cell>
          <cell r="K725">
            <v>0</v>
          </cell>
          <cell r="L725">
            <v>0</v>
          </cell>
          <cell r="M725">
            <v>0</v>
          </cell>
          <cell r="N725">
            <v>0</v>
          </cell>
          <cell r="O725">
            <v>0</v>
          </cell>
          <cell r="P725">
            <v>0</v>
          </cell>
          <cell r="Q725">
            <v>0</v>
          </cell>
          <cell r="AD725">
            <v>0.62920000000000043</v>
          </cell>
          <cell r="AE725">
            <v>1.3553999999999999</v>
          </cell>
          <cell r="AF725">
            <v>2.0364000000000009</v>
          </cell>
          <cell r="AG725">
            <v>2.8531999999999997</v>
          </cell>
          <cell r="AH725">
            <v>3.6960999999999964</v>
          </cell>
          <cell r="AI725">
            <v>4.4871000000000008</v>
          </cell>
          <cell r="AJ725">
            <v>5.2538999999999989</v>
          </cell>
          <cell r="AK725">
            <v>5.6328000000000049</v>
          </cell>
          <cell r="AL725">
            <v>6.4703000000000008</v>
          </cell>
          <cell r="AM725">
            <v>7.3693999999999953</v>
          </cell>
          <cell r="AN725">
            <v>8.1260000000000048</v>
          </cell>
          <cell r="AO725">
            <v>8.8255999999999997</v>
          </cell>
          <cell r="BB725">
            <v>0.81869899999999984</v>
          </cell>
          <cell r="BC725">
            <v>1.5436999999999999</v>
          </cell>
          <cell r="BD725">
            <v>2.2518000000000007</v>
          </cell>
          <cell r="BE725">
            <v>3.1045999999999987</v>
          </cell>
          <cell r="BF725">
            <v>4.3038999999999996</v>
          </cell>
          <cell r="BG725">
            <v>5.0870420000000003</v>
          </cell>
          <cell r="BH725">
            <v>6.07</v>
          </cell>
          <cell r="BI725">
            <v>6.4729000000000001</v>
          </cell>
          <cell r="BJ725">
            <v>7.0813999999999977</v>
          </cell>
          <cell r="BK725">
            <v>7.6896999999999966</v>
          </cell>
          <cell r="BL725">
            <v>7.9274999999999984</v>
          </cell>
          <cell r="BM725">
            <v>8.1999440499999974</v>
          </cell>
          <cell r="BZ725">
            <v>0.46910000000000035</v>
          </cell>
          <cell r="CA725">
            <v>0.9471000000000005</v>
          </cell>
          <cell r="CB725">
            <v>1.4386000000000003</v>
          </cell>
          <cell r="CC725">
            <v>1.8610000000000002</v>
          </cell>
          <cell r="CD725">
            <v>2.4320000000000008</v>
          </cell>
          <cell r="CE725">
            <v>2.9586000000000006</v>
          </cell>
          <cell r="CF725">
            <v>3.434900000000003</v>
          </cell>
          <cell r="CG725">
            <v>3.7249999999999996</v>
          </cell>
          <cell r="CH725">
            <v>4.2143999999999968</v>
          </cell>
          <cell r="CI725">
            <v>4.8363000000000014</v>
          </cell>
          <cell r="CJ725">
            <v>5.4023999999999974</v>
          </cell>
          <cell r="CK725">
            <v>5.7173070000000008</v>
          </cell>
          <cell r="CX725">
            <v>0</v>
          </cell>
          <cell r="CY725">
            <v>0</v>
          </cell>
          <cell r="CZ725">
            <v>0</v>
          </cell>
          <cell r="DA725">
            <v>0</v>
          </cell>
          <cell r="DB725">
            <v>0</v>
          </cell>
          <cell r="DC725">
            <v>0</v>
          </cell>
          <cell r="DD725">
            <v>0</v>
          </cell>
          <cell r="DE725">
            <v>0</v>
          </cell>
          <cell r="DF725">
            <v>0</v>
          </cell>
          <cell r="DG725">
            <v>0</v>
          </cell>
          <cell r="DH725">
            <v>0</v>
          </cell>
          <cell r="DI725">
            <v>0</v>
          </cell>
        </row>
        <row r="726">
          <cell r="A726" t="str">
            <v>CE-DELIVE-210</v>
          </cell>
          <cell r="B726" t="str">
            <v>CE</v>
          </cell>
          <cell r="C726" t="str">
            <v>DELIVE</v>
          </cell>
          <cell r="D726">
            <v>210</v>
          </cell>
          <cell r="E726" t="str">
            <v>RC %</v>
          </cell>
          <cell r="F726">
            <v>0.20558037009107247</v>
          </cell>
          <cell r="G726">
            <v>0.19305658437471018</v>
          </cell>
          <cell r="H726">
            <v>0.1805036835641177</v>
          </cell>
          <cell r="I726">
            <v>0.17941641653473328</v>
          </cell>
          <cell r="J726" t="e">
            <v>#DIV/0!</v>
          </cell>
          <cell r="K726" t="e">
            <v>#DIV/0!</v>
          </cell>
          <cell r="L726" t="e">
            <v>#DIV/0!</v>
          </cell>
          <cell r="M726" t="e">
            <v>#DIV/0!</v>
          </cell>
          <cell r="N726" t="e">
            <v>#DIV/0!</v>
          </cell>
          <cell r="O726" t="e">
            <v>#DIV/0!</v>
          </cell>
          <cell r="P726" t="e">
            <v>#DIV/0!</v>
          </cell>
          <cell r="Q726" t="e">
            <v>#DIV/0!</v>
          </cell>
          <cell r="AD726">
            <v>0.20032474768378503</v>
          </cell>
          <cell r="AE726">
            <v>0.21446202531645567</v>
          </cell>
          <cell r="AF726">
            <v>0.21188221829154102</v>
          </cell>
          <cell r="AG726">
            <v>0.21688596991326689</v>
          </cell>
          <cell r="AH726">
            <v>0.21931667141365213</v>
          </cell>
          <cell r="AI726">
            <v>0.22010909554690034</v>
          </cell>
          <cell r="AJ726">
            <v>0.22069739014277967</v>
          </cell>
          <cell r="AK726">
            <v>0.21817843779776447</v>
          </cell>
          <cell r="AL726">
            <v>0.21968668088169388</v>
          </cell>
          <cell r="AM726">
            <v>0.22131526629067028</v>
          </cell>
          <cell r="AN726">
            <v>0.22113429976406185</v>
          </cell>
          <cell r="AO726">
            <v>0.22064</v>
          </cell>
          <cell r="BB726">
            <v>0.19590641945465342</v>
          </cell>
          <cell r="BC726">
            <v>0.20418231839585207</v>
          </cell>
          <cell r="BD726">
            <v>0.20531196148691161</v>
          </cell>
          <cell r="BE726">
            <v>0.21476797919145513</v>
          </cell>
          <cell r="BF726">
            <v>0.23172012038527595</v>
          </cell>
          <cell r="BG726">
            <v>0.2285713746529334</v>
          </cell>
          <cell r="BH726">
            <v>0.23455855076047979</v>
          </cell>
          <cell r="BI726">
            <v>0.22933702753645782</v>
          </cell>
          <cell r="BJ726">
            <v>0.23098350816763211</v>
          </cell>
          <cell r="BK726">
            <v>0.23160491298664521</v>
          </cell>
          <cell r="BL726">
            <v>0.22622723459143543</v>
          </cell>
          <cell r="BM726">
            <v>0.22351446553582061</v>
          </cell>
          <cell r="BZ726">
            <v>0.1721341552913549</v>
          </cell>
          <cell r="CA726">
            <v>0.18646637265711144</v>
          </cell>
          <cell r="CB726">
            <v>0.18757415737662173</v>
          </cell>
          <cell r="CC726">
            <v>0.18600327829528646</v>
          </cell>
          <cell r="CD726">
            <v>0.19007276222929098</v>
          </cell>
          <cell r="CE726">
            <v>0.19130446027907461</v>
          </cell>
          <cell r="CF726">
            <v>0.19094871196202054</v>
          </cell>
          <cell r="CG726">
            <v>0.18928999735756244</v>
          </cell>
          <cell r="CH726">
            <v>0.18926832773456431</v>
          </cell>
          <cell r="CI726">
            <v>0.19184282240566136</v>
          </cell>
          <cell r="CJ726">
            <v>0.19329907973265009</v>
          </cell>
          <cell r="CK726">
            <v>0.18806930921052636</v>
          </cell>
          <cell r="CX726" t="e">
            <v>#DIV/0!</v>
          </cell>
          <cell r="CY726" t="e">
            <v>#DIV/0!</v>
          </cell>
          <cell r="CZ726" t="e">
            <v>#DIV/0!</v>
          </cell>
          <cell r="DA726" t="e">
            <v>#DIV/0!</v>
          </cell>
          <cell r="DB726" t="e">
            <v>#DIV/0!</v>
          </cell>
          <cell r="DC726" t="e">
            <v>#DIV/0!</v>
          </cell>
          <cell r="DD726" t="e">
            <v>#DIV/0!</v>
          </cell>
          <cell r="DE726" t="e">
            <v>#DIV/0!</v>
          </cell>
          <cell r="DF726" t="e">
            <v>#DIV/0!</v>
          </cell>
          <cell r="DG726" t="e">
            <v>#DIV/0!</v>
          </cell>
          <cell r="DH726" t="e">
            <v>#DIV/0!</v>
          </cell>
          <cell r="DI726" t="e">
            <v>#DIV/0!</v>
          </cell>
        </row>
        <row r="727">
          <cell r="A727" t="str">
            <v>CE-DELIVE-211</v>
          </cell>
          <cell r="B727" t="str">
            <v>CE</v>
          </cell>
          <cell r="C727" t="str">
            <v>DELIVE</v>
          </cell>
          <cell r="D727">
            <v>211</v>
          </cell>
          <cell r="E727" t="str">
            <v>Costi di divisione</v>
          </cell>
          <cell r="F727">
            <v>0</v>
          </cell>
          <cell r="G727">
            <v>0</v>
          </cell>
          <cell r="H727">
            <v>0</v>
          </cell>
          <cell r="I727">
            <v>0</v>
          </cell>
          <cell r="R727">
            <v>0</v>
          </cell>
          <cell r="S727">
            <v>0</v>
          </cell>
          <cell r="T727">
            <v>0</v>
          </cell>
          <cell r="U727">
            <v>0</v>
          </cell>
          <cell r="V727">
            <v>0</v>
          </cell>
          <cell r="W727">
            <v>0</v>
          </cell>
          <cell r="X727">
            <v>0</v>
          </cell>
          <cell r="Y727">
            <v>0</v>
          </cell>
          <cell r="Z727">
            <v>0</v>
          </cell>
          <cell r="AA727">
            <v>0</v>
          </cell>
          <cell r="AB727">
            <v>0</v>
          </cell>
          <cell r="AC727">
            <v>0</v>
          </cell>
          <cell r="AD727">
            <v>0</v>
          </cell>
          <cell r="AE727">
            <v>0</v>
          </cell>
          <cell r="AF727">
            <v>0</v>
          </cell>
          <cell r="AG727">
            <v>0</v>
          </cell>
          <cell r="AH727">
            <v>0</v>
          </cell>
          <cell r="AI727">
            <v>0</v>
          </cell>
          <cell r="AJ727">
            <v>0</v>
          </cell>
          <cell r="AK727">
            <v>0</v>
          </cell>
          <cell r="AL727">
            <v>0</v>
          </cell>
          <cell r="AM727">
            <v>0</v>
          </cell>
          <cell r="AN727">
            <v>0</v>
          </cell>
          <cell r="AO727">
            <v>0</v>
          </cell>
          <cell r="AP727">
            <v>0</v>
          </cell>
          <cell r="AQ727">
            <v>0</v>
          </cell>
          <cell r="AR727">
            <v>0</v>
          </cell>
          <cell r="AS727">
            <v>0</v>
          </cell>
          <cell r="AT727">
            <v>0</v>
          </cell>
          <cell r="AU727">
            <v>0</v>
          </cell>
          <cell r="AV727">
            <v>0</v>
          </cell>
          <cell r="AW727">
            <v>0</v>
          </cell>
          <cell r="AX727">
            <v>0</v>
          </cell>
          <cell r="AY727">
            <v>0</v>
          </cell>
          <cell r="AZ727">
            <v>0</v>
          </cell>
          <cell r="BA727">
            <v>0</v>
          </cell>
          <cell r="BF727">
            <v>0</v>
          </cell>
          <cell r="BG727">
            <v>0</v>
          </cell>
          <cell r="BH727">
            <v>0</v>
          </cell>
          <cell r="BI727">
            <v>0</v>
          </cell>
          <cell r="BJ727">
            <v>0</v>
          </cell>
          <cell r="BK727">
            <v>0</v>
          </cell>
          <cell r="BL727">
            <v>0</v>
          </cell>
          <cell r="BM727">
            <v>0</v>
          </cell>
          <cell r="BN727">
            <v>0</v>
          </cell>
          <cell r="BO727">
            <v>0</v>
          </cell>
          <cell r="BP727">
            <v>0</v>
          </cell>
          <cell r="BQ727">
            <v>0</v>
          </cell>
          <cell r="BR727">
            <v>0</v>
          </cell>
          <cell r="BS727">
            <v>0</v>
          </cell>
          <cell r="BT727">
            <v>0</v>
          </cell>
          <cell r="BU727">
            <v>0</v>
          </cell>
          <cell r="BV727">
            <v>0</v>
          </cell>
          <cell r="BW727">
            <v>0</v>
          </cell>
          <cell r="BX727">
            <v>0</v>
          </cell>
          <cell r="BY727">
            <v>0</v>
          </cell>
          <cell r="CD727">
            <v>0</v>
          </cell>
          <cell r="CE727">
            <v>0</v>
          </cell>
          <cell r="CF727">
            <v>0</v>
          </cell>
          <cell r="CG727">
            <v>0</v>
          </cell>
          <cell r="CH727">
            <v>0</v>
          </cell>
          <cell r="CI727">
            <v>0</v>
          </cell>
          <cell r="CJ727">
            <v>0</v>
          </cell>
          <cell r="CK727">
            <v>0</v>
          </cell>
          <cell r="CL727">
            <v>0</v>
          </cell>
          <cell r="CM727">
            <v>0</v>
          </cell>
          <cell r="CN727">
            <v>0</v>
          </cell>
          <cell r="CO727">
            <v>0</v>
          </cell>
          <cell r="CP727">
            <v>0</v>
          </cell>
          <cell r="CQ727">
            <v>0</v>
          </cell>
          <cell r="CR727">
            <v>0</v>
          </cell>
          <cell r="CS727">
            <v>0</v>
          </cell>
          <cell r="CT727">
            <v>0</v>
          </cell>
          <cell r="CU727">
            <v>0</v>
          </cell>
          <cell r="CV727">
            <v>0</v>
          </cell>
          <cell r="CW727">
            <v>0</v>
          </cell>
          <cell r="DJ727">
            <v>0</v>
          </cell>
          <cell r="DK727">
            <v>0</v>
          </cell>
          <cell r="DL727">
            <v>0</v>
          </cell>
          <cell r="DM727">
            <v>0</v>
          </cell>
          <cell r="DN727">
            <v>0</v>
          </cell>
          <cell r="DO727">
            <v>0</v>
          </cell>
          <cell r="DP727">
            <v>0</v>
          </cell>
          <cell r="DQ727">
            <v>0</v>
          </cell>
          <cell r="DR727">
            <v>0</v>
          </cell>
          <cell r="DS727">
            <v>0</v>
          </cell>
          <cell r="DT727">
            <v>0</v>
          </cell>
          <cell r="DU727">
            <v>0</v>
          </cell>
        </row>
        <row r="728">
          <cell r="A728" t="str">
            <v>CE-DELIVE-212</v>
          </cell>
          <cell r="B728" t="str">
            <v>CE</v>
          </cell>
          <cell r="C728" t="str">
            <v>DELIVE</v>
          </cell>
          <cell r="D728">
            <v>212</v>
          </cell>
          <cell r="E728" t="str">
            <v>Risultato di divisione</v>
          </cell>
          <cell r="F728">
            <v>0.70879999999999965</v>
          </cell>
          <cell r="G728">
            <v>1.3943992999999999</v>
          </cell>
          <cell r="H728">
            <v>1.7376988300000029</v>
          </cell>
          <cell r="I728">
            <v>2.224498069999997</v>
          </cell>
          <cell r="J728">
            <v>0</v>
          </cell>
          <cell r="K728">
            <v>0</v>
          </cell>
          <cell r="L728">
            <v>0</v>
          </cell>
          <cell r="M728">
            <v>0</v>
          </cell>
          <cell r="N728">
            <v>0</v>
          </cell>
          <cell r="O728">
            <v>0</v>
          </cell>
          <cell r="P728">
            <v>0</v>
          </cell>
          <cell r="Q728">
            <v>0</v>
          </cell>
          <cell r="R728">
            <v>0</v>
          </cell>
          <cell r="S728">
            <v>0</v>
          </cell>
          <cell r="T728">
            <v>0</v>
          </cell>
          <cell r="U728">
            <v>0</v>
          </cell>
          <cell r="V728">
            <v>0</v>
          </cell>
          <cell r="W728">
            <v>0</v>
          </cell>
          <cell r="X728">
            <v>0</v>
          </cell>
          <cell r="Y728">
            <v>0</v>
          </cell>
          <cell r="Z728">
            <v>0</v>
          </cell>
          <cell r="AA728">
            <v>0</v>
          </cell>
          <cell r="AB728">
            <v>0</v>
          </cell>
          <cell r="AC728">
            <v>0</v>
          </cell>
          <cell r="AD728">
            <v>0.62920000000000043</v>
          </cell>
          <cell r="AE728">
            <v>1.3553999999999999</v>
          </cell>
          <cell r="AF728">
            <v>2.0364000000000009</v>
          </cell>
          <cell r="AG728">
            <v>2.8531999999999997</v>
          </cell>
          <cell r="AH728">
            <v>3.6960999999999964</v>
          </cell>
          <cell r="AI728">
            <v>4.4871000000000008</v>
          </cell>
          <cell r="AJ728">
            <v>5.2538999999999989</v>
          </cell>
          <cell r="AK728">
            <v>5.6328000000000049</v>
          </cell>
          <cell r="AL728">
            <v>6.4703000000000008</v>
          </cell>
          <cell r="AM728">
            <v>7.3693999999999953</v>
          </cell>
          <cell r="AN728">
            <v>8.1260000000000048</v>
          </cell>
          <cell r="AO728">
            <v>8.8255999999999997</v>
          </cell>
          <cell r="AP728">
            <v>0</v>
          </cell>
          <cell r="AQ728">
            <v>0</v>
          </cell>
          <cell r="AR728">
            <v>0</v>
          </cell>
          <cell r="AS728">
            <v>0</v>
          </cell>
          <cell r="AT728">
            <v>0</v>
          </cell>
          <cell r="AU728">
            <v>0</v>
          </cell>
          <cell r="AV728">
            <v>0</v>
          </cell>
          <cell r="AW728">
            <v>0</v>
          </cell>
          <cell r="AX728">
            <v>0</v>
          </cell>
          <cell r="AY728">
            <v>0</v>
          </cell>
          <cell r="AZ728">
            <v>0</v>
          </cell>
          <cell r="BA728">
            <v>0</v>
          </cell>
          <cell r="BB728">
            <v>0.81869899999999984</v>
          </cell>
          <cell r="BC728">
            <v>1.5436999999999999</v>
          </cell>
          <cell r="BD728">
            <v>2.2518000000000007</v>
          </cell>
          <cell r="BE728">
            <v>3.1045999999999987</v>
          </cell>
          <cell r="BF728">
            <v>4.3038999999999996</v>
          </cell>
          <cell r="BG728">
            <v>5.0870420000000003</v>
          </cell>
          <cell r="BH728">
            <v>6.07</v>
          </cell>
          <cell r="BI728">
            <v>6.4729000000000001</v>
          </cell>
          <cell r="BJ728">
            <v>7.0813999999999977</v>
          </cell>
          <cell r="BK728">
            <v>7.6896999999999966</v>
          </cell>
          <cell r="BL728">
            <v>7.9274999999999984</v>
          </cell>
          <cell r="BM728">
            <v>8.1999440499999974</v>
          </cell>
          <cell r="BN728">
            <v>0</v>
          </cell>
          <cell r="BO728">
            <v>0</v>
          </cell>
          <cell r="BP728">
            <v>0</v>
          </cell>
          <cell r="BQ728">
            <v>0</v>
          </cell>
          <cell r="BR728">
            <v>0</v>
          </cell>
          <cell r="BS728">
            <v>0</v>
          </cell>
          <cell r="BT728">
            <v>0</v>
          </cell>
          <cell r="BU728">
            <v>0</v>
          </cell>
          <cell r="BV728">
            <v>0</v>
          </cell>
          <cell r="BW728">
            <v>0</v>
          </cell>
          <cell r="BX728">
            <v>0</v>
          </cell>
          <cell r="BY728">
            <v>0</v>
          </cell>
          <cell r="BZ728">
            <v>0.46910000000000035</v>
          </cell>
          <cell r="CA728">
            <v>0.9471000000000005</v>
          </cell>
          <cell r="CB728">
            <v>1.4386000000000003</v>
          </cell>
          <cell r="CC728">
            <v>1.8610000000000002</v>
          </cell>
          <cell r="CD728">
            <v>2.4320000000000008</v>
          </cell>
          <cell r="CE728">
            <v>2.9586000000000006</v>
          </cell>
          <cell r="CF728">
            <v>3.434900000000003</v>
          </cell>
          <cell r="CG728">
            <v>3.7249999999999996</v>
          </cell>
          <cell r="CH728">
            <v>4.2143999999999968</v>
          </cell>
          <cell r="CI728">
            <v>4.8363000000000014</v>
          </cell>
          <cell r="CJ728">
            <v>5.4023999999999974</v>
          </cell>
          <cell r="CK728">
            <v>5.7173070000000008</v>
          </cell>
          <cell r="CL728">
            <v>0</v>
          </cell>
          <cell r="CM728">
            <v>0</v>
          </cell>
          <cell r="CN728">
            <v>0</v>
          </cell>
          <cell r="CO728">
            <v>0</v>
          </cell>
          <cell r="CP728">
            <v>0</v>
          </cell>
          <cell r="CQ728">
            <v>0</v>
          </cell>
          <cell r="CR728">
            <v>0</v>
          </cell>
          <cell r="CS728">
            <v>0</v>
          </cell>
          <cell r="CT728">
            <v>0</v>
          </cell>
          <cell r="CU728">
            <v>0</v>
          </cell>
          <cell r="CV728">
            <v>0</v>
          </cell>
          <cell r="CW728">
            <v>0</v>
          </cell>
          <cell r="CX728">
            <v>0</v>
          </cell>
          <cell r="CY728">
            <v>0</v>
          </cell>
          <cell r="CZ728">
            <v>0</v>
          </cell>
          <cell r="DA728">
            <v>0</v>
          </cell>
          <cell r="DB728">
            <v>0</v>
          </cell>
          <cell r="DC728">
            <v>0</v>
          </cell>
          <cell r="DD728">
            <v>0</v>
          </cell>
          <cell r="DE728">
            <v>0</v>
          </cell>
          <cell r="DF728">
            <v>0</v>
          </cell>
          <cell r="DG728">
            <v>0</v>
          </cell>
          <cell r="DH728">
            <v>0</v>
          </cell>
          <cell r="DI728">
            <v>0</v>
          </cell>
          <cell r="DJ728">
            <v>0</v>
          </cell>
          <cell r="DK728">
            <v>0</v>
          </cell>
          <cell r="DL728">
            <v>0</v>
          </cell>
          <cell r="DM728">
            <v>0</v>
          </cell>
          <cell r="DN728">
            <v>0</v>
          </cell>
          <cell r="DO728">
            <v>0</v>
          </cell>
          <cell r="DP728">
            <v>0</v>
          </cell>
          <cell r="DQ728">
            <v>0</v>
          </cell>
          <cell r="DR728">
            <v>0</v>
          </cell>
          <cell r="DS728">
            <v>0</v>
          </cell>
          <cell r="DT728">
            <v>0</v>
          </cell>
          <cell r="DU728">
            <v>0</v>
          </cell>
          <cell r="DV728">
            <v>0</v>
          </cell>
          <cell r="DW728">
            <v>0</v>
          </cell>
          <cell r="DX728">
            <v>0</v>
          </cell>
          <cell r="DY728">
            <v>0</v>
          </cell>
        </row>
        <row r="729">
          <cell r="A729" t="str">
            <v>CE-DELIVE-213</v>
          </cell>
          <cell r="B729" t="str">
            <v>CE</v>
          </cell>
          <cell r="C729" t="str">
            <v>DELIVE</v>
          </cell>
          <cell r="D729">
            <v>213</v>
          </cell>
          <cell r="E729" t="str">
            <v>RD %</v>
          </cell>
          <cell r="F729">
            <v>0.20558037009107247</v>
          </cell>
          <cell r="G729">
            <v>0.19305658437471018</v>
          </cell>
          <cell r="H729">
            <v>0.1805036835641177</v>
          </cell>
          <cell r="I729">
            <v>0.17941641653473328</v>
          </cell>
          <cell r="J729" t="e">
            <v>#DIV/0!</v>
          </cell>
          <cell r="K729" t="e">
            <v>#DIV/0!</v>
          </cell>
          <cell r="L729" t="e">
            <v>#DIV/0!</v>
          </cell>
          <cell r="M729" t="e">
            <v>#DIV/0!</v>
          </cell>
          <cell r="N729" t="e">
            <v>#DIV/0!</v>
          </cell>
          <cell r="O729" t="e">
            <v>#DIV/0!</v>
          </cell>
          <cell r="P729" t="e">
            <v>#DIV/0!</v>
          </cell>
          <cell r="Q729" t="e">
            <v>#DIV/0!</v>
          </cell>
          <cell r="R729" t="e">
            <v>#DIV/0!</v>
          </cell>
          <cell r="S729" t="e">
            <v>#DIV/0!</v>
          </cell>
          <cell r="T729" t="e">
            <v>#DIV/0!</v>
          </cell>
          <cell r="U729" t="e">
            <v>#DIV/0!</v>
          </cell>
          <cell r="V729" t="e">
            <v>#DIV/0!</v>
          </cell>
          <cell r="W729" t="e">
            <v>#DIV/0!</v>
          </cell>
          <cell r="X729" t="e">
            <v>#DIV/0!</v>
          </cell>
          <cell r="Y729" t="e">
            <v>#DIV/0!</v>
          </cell>
          <cell r="Z729" t="e">
            <v>#DIV/0!</v>
          </cell>
          <cell r="AA729" t="e">
            <v>#DIV/0!</v>
          </cell>
          <cell r="AB729" t="e">
            <v>#DIV/0!</v>
          </cell>
          <cell r="AC729" t="e">
            <v>#DIV/0!</v>
          </cell>
          <cell r="AD729">
            <v>0.20032474768378503</v>
          </cell>
          <cell r="AE729">
            <v>0.21446202531645567</v>
          </cell>
          <cell r="AF729">
            <v>0.21188221829154102</v>
          </cell>
          <cell r="AG729">
            <v>0.21688596991326689</v>
          </cell>
          <cell r="AH729">
            <v>0.21931667141365213</v>
          </cell>
          <cell r="AI729">
            <v>0.22010909554690034</v>
          </cell>
          <cell r="AJ729">
            <v>0.22069739014277967</v>
          </cell>
          <cell r="AK729">
            <v>0.21817843779776447</v>
          </cell>
          <cell r="AL729">
            <v>0.21968668088169388</v>
          </cell>
          <cell r="AM729">
            <v>0.22131526629067028</v>
          </cell>
          <cell r="AN729">
            <v>0.22113429976406185</v>
          </cell>
          <cell r="AO729">
            <v>0.22064</v>
          </cell>
          <cell r="AP729" t="e">
            <v>#DIV/0!</v>
          </cell>
          <cell r="AQ729" t="e">
            <v>#DIV/0!</v>
          </cell>
          <cell r="AR729" t="e">
            <v>#DIV/0!</v>
          </cell>
          <cell r="AS729" t="e">
            <v>#DIV/0!</v>
          </cell>
          <cell r="AT729" t="e">
            <v>#DIV/0!</v>
          </cell>
          <cell r="AU729" t="e">
            <v>#DIV/0!</v>
          </cell>
          <cell r="AV729" t="e">
            <v>#DIV/0!</v>
          </cell>
          <cell r="AW729" t="e">
            <v>#DIV/0!</v>
          </cell>
          <cell r="AX729" t="e">
            <v>#DIV/0!</v>
          </cell>
          <cell r="AY729" t="e">
            <v>#DIV/0!</v>
          </cell>
          <cell r="AZ729" t="e">
            <v>#DIV/0!</v>
          </cell>
          <cell r="BA729" t="e">
            <v>#DIV/0!</v>
          </cell>
          <cell r="BB729">
            <v>0.19590641945465342</v>
          </cell>
          <cell r="BC729">
            <v>0.20418231839585207</v>
          </cell>
          <cell r="BD729">
            <v>0.20531196148691161</v>
          </cell>
          <cell r="BE729">
            <v>0.21476797919145513</v>
          </cell>
          <cell r="BF729">
            <v>0.23172012038527595</v>
          </cell>
          <cell r="BG729">
            <v>0.2285713746529334</v>
          </cell>
          <cell r="BH729">
            <v>0.23455855076047979</v>
          </cell>
          <cell r="BI729">
            <v>0.22933702753645782</v>
          </cell>
          <cell r="BJ729">
            <v>0.23098350816763211</v>
          </cell>
          <cell r="BK729">
            <v>0.23160491298664521</v>
          </cell>
          <cell r="BL729">
            <v>0.22622723459143543</v>
          </cell>
          <cell r="BM729">
            <v>0.22351446553582061</v>
          </cell>
          <cell r="BN729" t="e">
            <v>#DIV/0!</v>
          </cell>
          <cell r="BO729" t="e">
            <v>#DIV/0!</v>
          </cell>
          <cell r="BP729" t="e">
            <v>#DIV/0!</v>
          </cell>
          <cell r="BQ729" t="e">
            <v>#DIV/0!</v>
          </cell>
          <cell r="BR729" t="e">
            <v>#DIV/0!</v>
          </cell>
          <cell r="BS729" t="e">
            <v>#DIV/0!</v>
          </cell>
          <cell r="BT729" t="e">
            <v>#DIV/0!</v>
          </cell>
          <cell r="BU729" t="e">
            <v>#DIV/0!</v>
          </cell>
          <cell r="BV729" t="e">
            <v>#DIV/0!</v>
          </cell>
          <cell r="BW729" t="e">
            <v>#DIV/0!</v>
          </cell>
          <cell r="BX729" t="e">
            <v>#DIV/0!</v>
          </cell>
          <cell r="BY729" t="e">
            <v>#DIV/0!</v>
          </cell>
          <cell r="BZ729">
            <v>0.1721341552913549</v>
          </cell>
          <cell r="CA729">
            <v>0.18646637265711144</v>
          </cell>
          <cell r="CB729">
            <v>0.18757415737662173</v>
          </cell>
          <cell r="CC729">
            <v>0.18600327829528646</v>
          </cell>
          <cell r="CD729">
            <v>0.19007276222929098</v>
          </cell>
          <cell r="CE729">
            <v>0.19130446027907461</v>
          </cell>
          <cell r="CF729">
            <v>0.19094871196202054</v>
          </cell>
          <cell r="CG729">
            <v>0.18928999735756244</v>
          </cell>
          <cell r="CH729">
            <v>0.18926832773456431</v>
          </cell>
          <cell r="CI729">
            <v>0.19184282240566136</v>
          </cell>
          <cell r="CJ729">
            <v>0.19329907973265009</v>
          </cell>
          <cell r="CK729">
            <v>0.18806930921052636</v>
          </cell>
          <cell r="CL729" t="e">
            <v>#DIV/0!</v>
          </cell>
          <cell r="CM729" t="e">
            <v>#DIV/0!</v>
          </cell>
          <cell r="CN729" t="e">
            <v>#DIV/0!</v>
          </cell>
          <cell r="CO729" t="e">
            <v>#DIV/0!</v>
          </cell>
          <cell r="CP729" t="e">
            <v>#DIV/0!</v>
          </cell>
          <cell r="CQ729" t="e">
            <v>#DIV/0!</v>
          </cell>
          <cell r="CR729" t="e">
            <v>#DIV/0!</v>
          </cell>
          <cell r="CS729" t="e">
            <v>#DIV/0!</v>
          </cell>
          <cell r="CT729" t="e">
            <v>#DIV/0!</v>
          </cell>
          <cell r="CU729" t="e">
            <v>#DIV/0!</v>
          </cell>
          <cell r="CV729" t="e">
            <v>#DIV/0!</v>
          </cell>
          <cell r="CW729" t="e">
            <v>#DIV/0!</v>
          </cell>
          <cell r="CX729" t="e">
            <v>#DIV/0!</v>
          </cell>
          <cell r="CY729" t="e">
            <v>#DIV/0!</v>
          </cell>
          <cell r="CZ729" t="e">
            <v>#DIV/0!</v>
          </cell>
          <cell r="DA729" t="e">
            <v>#DIV/0!</v>
          </cell>
          <cell r="DB729" t="e">
            <v>#DIV/0!</v>
          </cell>
          <cell r="DC729" t="e">
            <v>#DIV/0!</v>
          </cell>
          <cell r="DD729" t="e">
            <v>#DIV/0!</v>
          </cell>
          <cell r="DE729" t="e">
            <v>#DIV/0!</v>
          </cell>
          <cell r="DF729" t="e">
            <v>#DIV/0!</v>
          </cell>
          <cell r="DG729" t="e">
            <v>#DIV/0!</v>
          </cell>
          <cell r="DH729" t="e">
            <v>#DIV/0!</v>
          </cell>
          <cell r="DI729" t="e">
            <v>#DIV/0!</v>
          </cell>
          <cell r="DJ729" t="e">
            <v>#DIV/0!</v>
          </cell>
          <cell r="DK729" t="e">
            <v>#DIV/0!</v>
          </cell>
          <cell r="DL729" t="e">
            <v>#DIV/0!</v>
          </cell>
          <cell r="DM729" t="e">
            <v>#DIV/0!</v>
          </cell>
          <cell r="DN729" t="e">
            <v>#DIV/0!</v>
          </cell>
          <cell r="DO729" t="e">
            <v>#DIV/0!</v>
          </cell>
          <cell r="DP729" t="e">
            <v>#DIV/0!</v>
          </cell>
          <cell r="DQ729" t="e">
            <v>#DIV/0!</v>
          </cell>
          <cell r="DR729" t="e">
            <v>#DIV/0!</v>
          </cell>
          <cell r="DS729" t="e">
            <v>#DIV/0!</v>
          </cell>
          <cell r="DT729" t="e">
            <v>#DIV/0!</v>
          </cell>
          <cell r="DU729" t="e">
            <v>#DIV/0!</v>
          </cell>
          <cell r="DV729" t="e">
            <v>#DIV/0!</v>
          </cell>
          <cell r="DW729" t="e">
            <v>#DIV/0!</v>
          </cell>
          <cell r="DX729" t="e">
            <v>#DIV/0!</v>
          </cell>
          <cell r="DY729" t="e">
            <v>#DIV/0!</v>
          </cell>
        </row>
        <row r="730">
          <cell r="A730" t="str">
            <v>CE-DELIVE-220</v>
          </cell>
          <cell r="B730" t="str">
            <v>CE</v>
          </cell>
          <cell r="C730" t="str">
            <v>DELIVE</v>
          </cell>
          <cell r="D730">
            <v>220</v>
          </cell>
          <cell r="E730" t="str">
            <v>Spese Generali</v>
          </cell>
          <cell r="F730">
            <v>-0.21490000000000001</v>
          </cell>
          <cell r="G730">
            <v>-0.43594099999999997</v>
          </cell>
          <cell r="H730">
            <v>-0.58172100000000004</v>
          </cell>
          <cell r="I730">
            <v>-0.75673100000000004</v>
          </cell>
          <cell r="AD730">
            <v>-0.20710000000000001</v>
          </cell>
          <cell r="AE730">
            <v>-0.4047</v>
          </cell>
          <cell r="AF730">
            <v>-0.59329999999999994</v>
          </cell>
          <cell r="AG730">
            <v>-0.79889999999999994</v>
          </cell>
          <cell r="AH730">
            <v>-1.0009999999999999</v>
          </cell>
          <cell r="AI730">
            <v>-1.1910000000000001</v>
          </cell>
          <cell r="AJ730">
            <v>-1.3904000000000001</v>
          </cell>
          <cell r="AK730">
            <v>-1.5189000000000001</v>
          </cell>
          <cell r="AL730">
            <v>-1.7187000000000001</v>
          </cell>
          <cell r="AM730">
            <v>-1.9402000000000001</v>
          </cell>
          <cell r="AN730">
            <v>-2.1395999999999997</v>
          </cell>
          <cell r="AO730">
            <v>-2.3254999999999999</v>
          </cell>
          <cell r="BB730">
            <v>-0.22124899999999992</v>
          </cell>
          <cell r="BC730">
            <v>-0.433</v>
          </cell>
          <cell r="BD730">
            <v>-0.63949999999999996</v>
          </cell>
          <cell r="BE730">
            <v>-0.87319999999999998</v>
          </cell>
          <cell r="BF730">
            <v>-0.96760000000000002</v>
          </cell>
          <cell r="BG730">
            <v>-1.1544859999999999</v>
          </cell>
          <cell r="BH730">
            <v>-1.3476999999999999</v>
          </cell>
          <cell r="BI730">
            <v>-1.4843999999999999</v>
          </cell>
          <cell r="BJ730">
            <v>-1.6357999999999999</v>
          </cell>
          <cell r="BK730">
            <v>-1.7789999999999999</v>
          </cell>
          <cell r="BL730">
            <v>-1.8905000000000001</v>
          </cell>
          <cell r="BM730">
            <v>-2.04371196</v>
          </cell>
          <cell r="BZ730">
            <v>-0.1711</v>
          </cell>
          <cell r="CA730">
            <v>-0.36969999999999997</v>
          </cell>
          <cell r="CB730">
            <v>-0.5625</v>
          </cell>
          <cell r="CC730">
            <v>-0.74309999999999998</v>
          </cell>
          <cell r="CD730">
            <v>-0.83589999999999998</v>
          </cell>
          <cell r="CE730">
            <v>-0.99670000000000003</v>
          </cell>
          <cell r="CF730">
            <v>-1.1514</v>
          </cell>
          <cell r="CG730">
            <v>-1.2650999999999999</v>
          </cell>
          <cell r="CH730">
            <v>-1.4272</v>
          </cell>
          <cell r="CI730">
            <v>-1.5889</v>
          </cell>
          <cell r="CJ730">
            <v>-1.7430000000000001</v>
          </cell>
          <cell r="CK730">
            <v>-1.8975820000000001</v>
          </cell>
        </row>
        <row r="731">
          <cell r="A731" t="str">
            <v>CE-DELIVE-230</v>
          </cell>
          <cell r="B731" t="str">
            <v>CE</v>
          </cell>
          <cell r="C731" t="str">
            <v>DELIVE</v>
          </cell>
          <cell r="D731">
            <v>230</v>
          </cell>
          <cell r="E731" t="str">
            <v>Risultato Operativo pre IAS</v>
          </cell>
          <cell r="F731">
            <v>0.49389999999999967</v>
          </cell>
          <cell r="G731">
            <v>0.95845829999999999</v>
          </cell>
          <cell r="H731">
            <v>1.155977830000003</v>
          </cell>
          <cell r="I731">
            <v>1.467767069999997</v>
          </cell>
          <cell r="J731">
            <v>0</v>
          </cell>
          <cell r="K731">
            <v>0</v>
          </cell>
          <cell r="L731">
            <v>0</v>
          </cell>
          <cell r="M731">
            <v>0</v>
          </cell>
          <cell r="N731">
            <v>0</v>
          </cell>
          <cell r="O731">
            <v>0</v>
          </cell>
          <cell r="P731">
            <v>0</v>
          </cell>
          <cell r="Q731">
            <v>0</v>
          </cell>
          <cell r="R731">
            <v>0</v>
          </cell>
          <cell r="S731">
            <v>0</v>
          </cell>
          <cell r="T731">
            <v>0</v>
          </cell>
          <cell r="U731">
            <v>0</v>
          </cell>
          <cell r="V731">
            <v>0</v>
          </cell>
          <cell r="W731">
            <v>0</v>
          </cell>
          <cell r="X731">
            <v>0</v>
          </cell>
          <cell r="Y731">
            <v>0</v>
          </cell>
          <cell r="Z731">
            <v>0</v>
          </cell>
          <cell r="AA731">
            <v>0</v>
          </cell>
          <cell r="AB731">
            <v>0</v>
          </cell>
          <cell r="AC731">
            <v>0</v>
          </cell>
          <cell r="AD731">
            <v>0.42210000000000042</v>
          </cell>
          <cell r="AE731">
            <v>0.95069999999999988</v>
          </cell>
          <cell r="AF731">
            <v>1.4431000000000009</v>
          </cell>
          <cell r="AG731">
            <v>2.0542999999999996</v>
          </cell>
          <cell r="AH731">
            <v>2.6950999999999965</v>
          </cell>
          <cell r="AI731">
            <v>3.2961000000000009</v>
          </cell>
          <cell r="AJ731">
            <v>3.8634999999999988</v>
          </cell>
          <cell r="AK731">
            <v>4.1139000000000046</v>
          </cell>
          <cell r="AL731">
            <v>4.7516000000000007</v>
          </cell>
          <cell r="AM731">
            <v>5.4291999999999954</v>
          </cell>
          <cell r="AN731">
            <v>5.9864000000000051</v>
          </cell>
          <cell r="AO731">
            <v>6.5000999999999998</v>
          </cell>
          <cell r="AP731">
            <v>0</v>
          </cell>
          <cell r="AQ731">
            <v>0</v>
          </cell>
          <cell r="AR731">
            <v>0</v>
          </cell>
          <cell r="AS731">
            <v>0</v>
          </cell>
          <cell r="AT731">
            <v>0</v>
          </cell>
          <cell r="AU731">
            <v>0</v>
          </cell>
          <cell r="AV731">
            <v>0</v>
          </cell>
          <cell r="AW731">
            <v>0</v>
          </cell>
          <cell r="AX731">
            <v>0</v>
          </cell>
          <cell r="AY731">
            <v>0</v>
          </cell>
          <cell r="AZ731">
            <v>0</v>
          </cell>
          <cell r="BA731">
            <v>0</v>
          </cell>
          <cell r="BB731">
            <v>0.59744999999999993</v>
          </cell>
          <cell r="BC731">
            <v>1.1106999999999998</v>
          </cell>
          <cell r="BD731">
            <v>1.6123000000000007</v>
          </cell>
          <cell r="BE731">
            <v>2.2313999999999989</v>
          </cell>
          <cell r="BF731">
            <v>3.3362999999999996</v>
          </cell>
          <cell r="BG731">
            <v>3.9325560000000004</v>
          </cell>
          <cell r="BH731">
            <v>4.7223000000000006</v>
          </cell>
          <cell r="BI731">
            <v>4.9885000000000002</v>
          </cell>
          <cell r="BJ731">
            <v>5.445599999999998</v>
          </cell>
          <cell r="BK731">
            <v>5.9106999999999967</v>
          </cell>
          <cell r="BL731">
            <v>6.0369999999999981</v>
          </cell>
          <cell r="BM731">
            <v>6.1562320899999978</v>
          </cell>
          <cell r="BN731">
            <v>0</v>
          </cell>
          <cell r="BO731">
            <v>0</v>
          </cell>
          <cell r="BP731">
            <v>0</v>
          </cell>
          <cell r="BQ731">
            <v>0</v>
          </cell>
          <cell r="BR731">
            <v>0</v>
          </cell>
          <cell r="BS731">
            <v>0</v>
          </cell>
          <cell r="BT731">
            <v>0</v>
          </cell>
          <cell r="BU731">
            <v>0</v>
          </cell>
          <cell r="BV731">
            <v>0</v>
          </cell>
          <cell r="BW731">
            <v>0</v>
          </cell>
          <cell r="BX731">
            <v>0</v>
          </cell>
          <cell r="BY731">
            <v>0</v>
          </cell>
          <cell r="BZ731">
            <v>0.29800000000000038</v>
          </cell>
          <cell r="CA731">
            <v>0.57740000000000058</v>
          </cell>
          <cell r="CB731">
            <v>0.87610000000000032</v>
          </cell>
          <cell r="CC731">
            <v>1.1179000000000001</v>
          </cell>
          <cell r="CD731">
            <v>1.5961000000000007</v>
          </cell>
          <cell r="CE731">
            <v>1.9619000000000004</v>
          </cell>
          <cell r="CF731">
            <v>2.2835000000000027</v>
          </cell>
          <cell r="CG731">
            <v>2.4598999999999998</v>
          </cell>
          <cell r="CH731">
            <v>2.7871999999999968</v>
          </cell>
          <cell r="CI731">
            <v>3.2474000000000016</v>
          </cell>
          <cell r="CJ731">
            <v>3.6593999999999971</v>
          </cell>
          <cell r="CK731">
            <v>3.8197250000000009</v>
          </cell>
          <cell r="CL731">
            <v>0</v>
          </cell>
          <cell r="CM731">
            <v>0</v>
          </cell>
          <cell r="CN731">
            <v>0</v>
          </cell>
          <cell r="CO731">
            <v>0</v>
          </cell>
          <cell r="CP731">
            <v>0</v>
          </cell>
          <cell r="CQ731">
            <v>0</v>
          </cell>
          <cell r="CR731">
            <v>0</v>
          </cell>
          <cell r="CS731">
            <v>0</v>
          </cell>
          <cell r="CT731">
            <v>0</v>
          </cell>
          <cell r="CU731">
            <v>0</v>
          </cell>
          <cell r="CV731">
            <v>0</v>
          </cell>
          <cell r="CW731">
            <v>0</v>
          </cell>
          <cell r="CX731">
            <v>0</v>
          </cell>
          <cell r="CY731">
            <v>0</v>
          </cell>
          <cell r="CZ731">
            <v>0</v>
          </cell>
          <cell r="DA731">
            <v>0</v>
          </cell>
          <cell r="DB731">
            <v>0</v>
          </cell>
          <cell r="DC731">
            <v>0</v>
          </cell>
          <cell r="DD731">
            <v>0</v>
          </cell>
          <cell r="DE731">
            <v>0</v>
          </cell>
          <cell r="DF731">
            <v>0</v>
          </cell>
          <cell r="DG731">
            <v>0</v>
          </cell>
          <cell r="DH731">
            <v>0</v>
          </cell>
          <cell r="DI731">
            <v>0</v>
          </cell>
          <cell r="DJ731">
            <v>0</v>
          </cell>
          <cell r="DK731">
            <v>0</v>
          </cell>
          <cell r="DL731">
            <v>0</v>
          </cell>
          <cell r="DM731">
            <v>0</v>
          </cell>
          <cell r="DN731">
            <v>0</v>
          </cell>
          <cell r="DO731">
            <v>0</v>
          </cell>
          <cell r="DP731">
            <v>0</v>
          </cell>
          <cell r="DQ731">
            <v>0</v>
          </cell>
          <cell r="DR731">
            <v>0</v>
          </cell>
          <cell r="DS731">
            <v>0</v>
          </cell>
          <cell r="DT731">
            <v>0</v>
          </cell>
          <cell r="DU731">
            <v>0</v>
          </cell>
          <cell r="DV731">
            <v>0</v>
          </cell>
          <cell r="DW731">
            <v>0</v>
          </cell>
          <cell r="DX731">
            <v>0</v>
          </cell>
          <cell r="DY731">
            <v>0</v>
          </cell>
        </row>
        <row r="732">
          <cell r="A732" t="str">
            <v>CE-DELIVE-240</v>
          </cell>
          <cell r="B732" t="str">
            <v>CE</v>
          </cell>
          <cell r="C732" t="str">
            <v>DELIVE</v>
          </cell>
          <cell r="D732">
            <v>240</v>
          </cell>
          <cell r="E732" t="str">
            <v>RO % pre-IAS</v>
          </cell>
          <cell r="F732">
            <v>0.14325076860606753</v>
          </cell>
          <cell r="G732">
            <v>0.13269992724723206</v>
          </cell>
          <cell r="H732">
            <v>0.12007734184493617</v>
          </cell>
          <cell r="I732">
            <v>0.11838243941793343</v>
          </cell>
          <cell r="J732" t="e">
            <v>#DIV/0!</v>
          </cell>
          <cell r="K732" t="e">
            <v>#DIV/0!</v>
          </cell>
          <cell r="L732" t="e">
            <v>#DIV/0!</v>
          </cell>
          <cell r="M732" t="e">
            <v>#DIV/0!</v>
          </cell>
          <cell r="N732" t="e">
            <v>#DIV/0!</v>
          </cell>
          <cell r="O732" t="e">
            <v>#DIV/0!</v>
          </cell>
          <cell r="P732" t="e">
            <v>#DIV/0!</v>
          </cell>
          <cell r="Q732" t="e">
            <v>#DIV/0!</v>
          </cell>
          <cell r="AD732">
            <v>0.13438823267216415</v>
          </cell>
          <cell r="AE732">
            <v>0.1504272151898734</v>
          </cell>
          <cell r="AF732">
            <v>0.15015086879617115</v>
          </cell>
          <cell r="AG732">
            <v>0.15615759427759152</v>
          </cell>
          <cell r="AH732">
            <v>0.15992001329155967</v>
          </cell>
          <cell r="AI732">
            <v>0.16168607560164433</v>
          </cell>
          <cell r="AJ732">
            <v>0.16229170079686123</v>
          </cell>
          <cell r="AK732">
            <v>0.15934602244997575</v>
          </cell>
          <cell r="AL732">
            <v>0.16133150439352992</v>
          </cell>
          <cell r="AM732">
            <v>0.16304785243646794</v>
          </cell>
          <cell r="AN732">
            <v>0.16290898007723112</v>
          </cell>
          <cell r="AO732">
            <v>0.16250249999999999</v>
          </cell>
          <cell r="BB732">
            <v>0.14296376360931515</v>
          </cell>
          <cell r="BC732">
            <v>0.14691021639066715</v>
          </cell>
          <cell r="BD732">
            <v>0.14700438560500384</v>
          </cell>
          <cell r="BE732">
            <v>0.15436232325188845</v>
          </cell>
          <cell r="BF732">
            <v>0.17962495356337185</v>
          </cell>
          <cell r="BG732">
            <v>0.17669791812602317</v>
          </cell>
          <cell r="BH732">
            <v>0.18248036972919504</v>
          </cell>
          <cell r="BI732">
            <v>0.17674423548419099</v>
          </cell>
          <cell r="BJ732">
            <v>0.17762642868326281</v>
          </cell>
          <cell r="BK732">
            <v>0.1780234806546632</v>
          </cell>
          <cell r="BL732">
            <v>0.17227799624452797</v>
          </cell>
          <cell r="BM732">
            <v>0.16780686757378763</v>
          </cell>
          <cell r="BZ732">
            <v>0.10934977249376206</v>
          </cell>
          <cell r="CA732">
            <v>0.11367931957788639</v>
          </cell>
          <cell r="CB732">
            <v>0.11423169698155033</v>
          </cell>
          <cell r="CC732">
            <v>0.11173189941230562</v>
          </cell>
          <cell r="CD732">
            <v>0.1247430657048402</v>
          </cell>
          <cell r="CE732">
            <v>0.12685737193994337</v>
          </cell>
          <cell r="CF732">
            <v>0.12694150739913071</v>
          </cell>
          <cell r="CG732">
            <v>0.12500254080533366</v>
          </cell>
          <cell r="CH732">
            <v>0.12517290315626839</v>
          </cell>
          <cell r="CI732">
            <v>0.12881549562271671</v>
          </cell>
          <cell r="CJ732">
            <v>0.13093415007656958</v>
          </cell>
          <cell r="CK732">
            <v>0.12564884868421056</v>
          </cell>
          <cell r="CX732" t="e">
            <v>#DIV/0!</v>
          </cell>
          <cell r="CY732" t="e">
            <v>#DIV/0!</v>
          </cell>
          <cell r="CZ732" t="e">
            <v>#DIV/0!</v>
          </cell>
          <cell r="DA732" t="e">
            <v>#DIV/0!</v>
          </cell>
          <cell r="DB732" t="e">
            <v>#DIV/0!</v>
          </cell>
          <cell r="DC732" t="e">
            <v>#DIV/0!</v>
          </cell>
          <cell r="DD732" t="e">
            <v>#DIV/0!</v>
          </cell>
          <cell r="DE732" t="e">
            <v>#DIV/0!</v>
          </cell>
          <cell r="DF732" t="e">
            <v>#DIV/0!</v>
          </cell>
          <cell r="DG732" t="e">
            <v>#DIV/0!</v>
          </cell>
          <cell r="DH732" t="e">
            <v>#DIV/0!</v>
          </cell>
          <cell r="DI732" t="e">
            <v>#DIV/0!</v>
          </cell>
        </row>
        <row r="733">
          <cell r="A733" t="str">
            <v>CE-DELIVE-250</v>
          </cell>
          <cell r="B733" t="str">
            <v>CE</v>
          </cell>
          <cell r="C733" t="str">
            <v>DELIVE</v>
          </cell>
          <cell r="D733">
            <v>250</v>
          </cell>
          <cell r="E733" t="str">
            <v>Poste Straordinarie</v>
          </cell>
          <cell r="F733">
            <v>-1.8700000000000001E-2</v>
          </cell>
          <cell r="G733">
            <v>-7.3131000000000002E-2</v>
          </cell>
          <cell r="H733">
            <v>-8.6247000000000018E-2</v>
          </cell>
          <cell r="I733">
            <v>-0.10136400000000001</v>
          </cell>
          <cell r="AD733">
            <v>-1.7899999999999999E-2</v>
          </cell>
          <cell r="AE733">
            <v>-3.4700000000000002E-2</v>
          </cell>
          <cell r="AF733">
            <v>-5.1400000000000001E-2</v>
          </cell>
          <cell r="AG733">
            <v>-6.8599999999999994E-2</v>
          </cell>
          <cell r="AH733">
            <v>-8.5999999999999993E-2</v>
          </cell>
          <cell r="AI733">
            <v>-0.10249999999999999</v>
          </cell>
          <cell r="AJ733">
            <v>-0.1187</v>
          </cell>
          <cell r="AK733">
            <v>-0.1353</v>
          </cell>
          <cell r="AL733">
            <v>-0.152</v>
          </cell>
          <cell r="AM733">
            <v>-0.16919999999999999</v>
          </cell>
          <cell r="AN733">
            <v>-0.18609999999999999</v>
          </cell>
          <cell r="AO733">
            <v>-0.2031</v>
          </cell>
          <cell r="BB733">
            <v>0</v>
          </cell>
          <cell r="BC733">
            <v>0</v>
          </cell>
          <cell r="BD733">
            <v>0</v>
          </cell>
          <cell r="BE733">
            <v>0</v>
          </cell>
          <cell r="BF733">
            <v>-0.13039999999999999</v>
          </cell>
          <cell r="BG733">
            <v>-0.14605099999999999</v>
          </cell>
          <cell r="BH733">
            <v>-0.16339999999999999</v>
          </cell>
          <cell r="BI733">
            <v>-0.18049999999999999</v>
          </cell>
          <cell r="BJ733">
            <v>-0.19359999999999999</v>
          </cell>
          <cell r="BK733">
            <v>-0.2056</v>
          </cell>
          <cell r="BL733">
            <v>-0.21440000000000001</v>
          </cell>
          <cell r="BM733">
            <v>-0.22921557000000001</v>
          </cell>
          <cell r="BZ733">
            <v>0</v>
          </cell>
          <cell r="CA733">
            <v>0</v>
          </cell>
          <cell r="CB733">
            <v>0</v>
          </cell>
          <cell r="CC733">
            <v>0</v>
          </cell>
          <cell r="CD733">
            <v>-8.2500000000000004E-2</v>
          </cell>
          <cell r="CE733">
            <v>-9.8299999999999998E-2</v>
          </cell>
          <cell r="CF733">
            <v>-0.1135</v>
          </cell>
          <cell r="CG733">
            <v>-0.1288</v>
          </cell>
          <cell r="CH733">
            <v>-0.1444</v>
          </cell>
          <cell r="CI733">
            <v>-0.16</v>
          </cell>
          <cell r="CJ733">
            <v>-0.17499999999999999</v>
          </cell>
          <cell r="CK733">
            <v>-0.19047</v>
          </cell>
        </row>
        <row r="734">
          <cell r="A734" t="str">
            <v>CE-DELIVE-260</v>
          </cell>
          <cell r="B734" t="str">
            <v>CE</v>
          </cell>
          <cell r="C734" t="str">
            <v>DELIVE</v>
          </cell>
          <cell r="D734">
            <v>260</v>
          </cell>
          <cell r="E734" t="str">
            <v>Risultato Operativo</v>
          </cell>
          <cell r="F734">
            <v>0.47519999999999968</v>
          </cell>
          <cell r="G734">
            <v>0.88532729999999993</v>
          </cell>
          <cell r="H734">
            <v>1.069730830000003</v>
          </cell>
          <cell r="I734">
            <v>1.3664030699999969</v>
          </cell>
          <cell r="J734">
            <v>0</v>
          </cell>
          <cell r="K734">
            <v>0</v>
          </cell>
          <cell r="L734">
            <v>0</v>
          </cell>
          <cell r="M734">
            <v>0</v>
          </cell>
          <cell r="N734">
            <v>0</v>
          </cell>
          <cell r="O734">
            <v>0</v>
          </cell>
          <cell r="P734">
            <v>0</v>
          </cell>
          <cell r="Q734">
            <v>0</v>
          </cell>
          <cell r="AD734">
            <v>0.40420000000000045</v>
          </cell>
          <cell r="AE734">
            <v>0.91599999999999993</v>
          </cell>
          <cell r="AF734">
            <v>1.391700000000001</v>
          </cell>
          <cell r="AG734">
            <v>1.9856999999999996</v>
          </cell>
          <cell r="AH734">
            <v>2.6090999999999966</v>
          </cell>
          <cell r="AI734">
            <v>3.1936000000000009</v>
          </cell>
          <cell r="AJ734">
            <v>3.7447999999999988</v>
          </cell>
          <cell r="AK734">
            <v>3.9786000000000046</v>
          </cell>
          <cell r="AL734">
            <v>4.5996000000000006</v>
          </cell>
          <cell r="AM734">
            <v>5.2599999999999953</v>
          </cell>
          <cell r="AN734">
            <v>5.8003000000000053</v>
          </cell>
          <cell r="AO734">
            <v>6.2969999999999997</v>
          </cell>
          <cell r="BB734">
            <v>0.59744999999999993</v>
          </cell>
          <cell r="BC734">
            <v>1.1106999999999998</v>
          </cell>
          <cell r="BD734">
            <v>1.6123000000000007</v>
          </cell>
          <cell r="BE734">
            <v>2.2313999999999989</v>
          </cell>
          <cell r="BF734">
            <v>3.2058999999999997</v>
          </cell>
          <cell r="BG734">
            <v>3.7865050000000005</v>
          </cell>
          <cell r="BH734">
            <v>4.5589000000000004</v>
          </cell>
          <cell r="BI734">
            <v>4.8079999999999998</v>
          </cell>
          <cell r="BJ734">
            <v>5.251999999999998</v>
          </cell>
          <cell r="BK734">
            <v>5.7050999999999963</v>
          </cell>
          <cell r="BL734">
            <v>5.8225999999999978</v>
          </cell>
          <cell r="BM734">
            <v>5.9270165199999978</v>
          </cell>
          <cell r="BZ734">
            <v>0.29800000000000038</v>
          </cell>
          <cell r="CA734">
            <v>0.57740000000000058</v>
          </cell>
          <cell r="CB734">
            <v>0.87610000000000032</v>
          </cell>
          <cell r="CC734">
            <v>1.1179000000000001</v>
          </cell>
          <cell r="CD734">
            <v>1.5136000000000007</v>
          </cell>
          <cell r="CE734">
            <v>1.8636000000000004</v>
          </cell>
          <cell r="CF734">
            <v>2.1700000000000026</v>
          </cell>
          <cell r="CG734">
            <v>2.3310999999999997</v>
          </cell>
          <cell r="CH734">
            <v>2.6427999999999967</v>
          </cell>
          <cell r="CI734">
            <v>3.0874000000000015</v>
          </cell>
          <cell r="CJ734">
            <v>3.4843999999999973</v>
          </cell>
          <cell r="CK734">
            <v>3.629255000000001</v>
          </cell>
          <cell r="CX734">
            <v>0</v>
          </cell>
          <cell r="CY734">
            <v>0</v>
          </cell>
          <cell r="CZ734">
            <v>0</v>
          </cell>
          <cell r="DA734">
            <v>0</v>
          </cell>
          <cell r="DB734">
            <v>0</v>
          </cell>
          <cell r="DC734">
            <v>0</v>
          </cell>
          <cell r="DD734">
            <v>0</v>
          </cell>
          <cell r="DE734">
            <v>0</v>
          </cell>
          <cell r="DF734">
            <v>0</v>
          </cell>
          <cell r="DG734">
            <v>0</v>
          </cell>
          <cell r="DH734">
            <v>0</v>
          </cell>
          <cell r="DI734">
            <v>0</v>
          </cell>
        </row>
        <row r="735">
          <cell r="A735" t="str">
            <v>CE-DELIVE-270</v>
          </cell>
          <cell r="B735" t="str">
            <v>CE</v>
          </cell>
          <cell r="C735" t="str">
            <v>DELIVE</v>
          </cell>
          <cell r="D735">
            <v>270</v>
          </cell>
          <cell r="E735" t="str">
            <v>RO%</v>
          </cell>
          <cell r="F735">
            <v>0.13782702012877768</v>
          </cell>
          <cell r="G735">
            <v>0.1225748353371121</v>
          </cell>
          <cell r="H735">
            <v>0.11111842391992703</v>
          </cell>
          <cell r="I735">
            <v>0.11020694765604275</v>
          </cell>
          <cell r="J735" t="e">
            <v>#DIV/0!</v>
          </cell>
          <cell r="K735" t="e">
            <v>#DIV/0!</v>
          </cell>
          <cell r="L735" t="e">
            <v>#DIV/0!</v>
          </cell>
          <cell r="M735" t="e">
            <v>#DIV/0!</v>
          </cell>
          <cell r="N735" t="e">
            <v>#DIV/0!</v>
          </cell>
          <cell r="O735" t="e">
            <v>#DIV/0!</v>
          </cell>
          <cell r="P735" t="e">
            <v>#DIV/0!</v>
          </cell>
          <cell r="Q735" t="e">
            <v>#DIV/0!</v>
          </cell>
          <cell r="AD735">
            <v>0.12868922920182127</v>
          </cell>
          <cell r="AE735">
            <v>0.14493670886075949</v>
          </cell>
          <cell r="AF735">
            <v>0.14480283009052139</v>
          </cell>
          <cell r="AG735">
            <v>0.15094296595288589</v>
          </cell>
          <cell r="AH735">
            <v>0.15481700370264864</v>
          </cell>
          <cell r="AI735">
            <v>0.15665806590862272</v>
          </cell>
          <cell r="AJ735">
            <v>0.15730554190347765</v>
          </cell>
          <cell r="AK735">
            <v>0.15410537079643977</v>
          </cell>
          <cell r="AL735">
            <v>0.15617063465116596</v>
          </cell>
          <cell r="AM735">
            <v>0.15796649668750853</v>
          </cell>
          <cell r="AN735">
            <v>0.15784460730020777</v>
          </cell>
          <cell r="AO735">
            <v>0.15742499999999998</v>
          </cell>
          <cell r="BB735">
            <v>0.14296376360931515</v>
          </cell>
          <cell r="BC735">
            <v>0.14691021639066715</v>
          </cell>
          <cell r="BD735">
            <v>0.14700438560500384</v>
          </cell>
          <cell r="BE735">
            <v>0.15436232325188845</v>
          </cell>
          <cell r="BF735">
            <v>0.17260427378497553</v>
          </cell>
          <cell r="BG735">
            <v>0.17013554300912115</v>
          </cell>
          <cell r="BH735">
            <v>0.17616622356869052</v>
          </cell>
          <cell r="BI735">
            <v>0.17034905967885944</v>
          </cell>
          <cell r="BJ735">
            <v>0.17131151818798596</v>
          </cell>
          <cell r="BK735">
            <v>0.17183104530477253</v>
          </cell>
          <cell r="BL735">
            <v>0.16615965892552401</v>
          </cell>
          <cell r="BM735">
            <v>0.16155889864758033</v>
          </cell>
          <cell r="BZ735">
            <v>0.10934977249376206</v>
          </cell>
          <cell r="CA735">
            <v>0.11367931957788639</v>
          </cell>
          <cell r="CB735">
            <v>0.11423169698155033</v>
          </cell>
          <cell r="CC735">
            <v>0.11173189941230562</v>
          </cell>
          <cell r="CD735">
            <v>0.11829528491375611</v>
          </cell>
          <cell r="CE735">
            <v>0.12050124794703017</v>
          </cell>
          <cell r="CF735">
            <v>0.12063195579422537</v>
          </cell>
          <cell r="CG735">
            <v>0.11845742626582921</v>
          </cell>
          <cell r="CH735">
            <v>0.1186879120484307</v>
          </cell>
          <cell r="CI735">
            <v>0.12246873227368836</v>
          </cell>
          <cell r="CJ735">
            <v>0.12467261095447314</v>
          </cell>
          <cell r="CK735">
            <v>0.11938338815789477</v>
          </cell>
          <cell r="CX735" t="e">
            <v>#DIV/0!</v>
          </cell>
          <cell r="CY735" t="e">
            <v>#DIV/0!</v>
          </cell>
          <cell r="CZ735" t="e">
            <v>#DIV/0!</v>
          </cell>
          <cell r="DA735" t="e">
            <v>#DIV/0!</v>
          </cell>
          <cell r="DB735" t="e">
            <v>#DIV/0!</v>
          </cell>
          <cell r="DC735" t="e">
            <v>#DIV/0!</v>
          </cell>
          <cell r="DD735" t="e">
            <v>#DIV/0!</v>
          </cell>
          <cell r="DE735" t="e">
            <v>#DIV/0!</v>
          </cell>
          <cell r="DF735" t="e">
            <v>#DIV/0!</v>
          </cell>
          <cell r="DG735" t="e">
            <v>#DIV/0!</v>
          </cell>
          <cell r="DH735" t="e">
            <v>#DIV/0!</v>
          </cell>
          <cell r="DI735" t="e">
            <v>#DIV/0!</v>
          </cell>
        </row>
        <row r="736">
          <cell r="A736" t="str">
            <v>CE-ASSURA-100</v>
          </cell>
          <cell r="B736" t="str">
            <v>CE</v>
          </cell>
          <cell r="C736" t="str">
            <v>ASSURA</v>
          </cell>
          <cell r="D736">
            <v>100</v>
          </cell>
          <cell r="E736" t="str">
            <v>Valore della Produzione</v>
          </cell>
          <cell r="F736">
            <v>6.347900000000001</v>
          </cell>
          <cell r="G736">
            <v>12.234378929999998</v>
          </cell>
          <cell r="H736">
            <v>20.220342079999998</v>
          </cell>
          <cell r="I736">
            <v>25.866254680000001</v>
          </cell>
          <cell r="AD736">
            <v>6.0340000000000007</v>
          </cell>
          <cell r="AE736">
            <v>12.1419</v>
          </cell>
          <cell r="AF736">
            <v>18.321400000000001</v>
          </cell>
          <cell r="AG736">
            <v>24.5288</v>
          </cell>
          <cell r="AH736">
            <v>30.734900000000003</v>
          </cell>
          <cell r="AI736">
            <v>36.903100000000002</v>
          </cell>
          <cell r="AJ736">
            <v>43.128800000000005</v>
          </cell>
          <cell r="AK736">
            <v>49.279300000000006</v>
          </cell>
          <cell r="AL736">
            <v>55.433199999999999</v>
          </cell>
          <cell r="AM736">
            <v>61.694400000000002</v>
          </cell>
          <cell r="AN736">
            <v>67.98060000000001</v>
          </cell>
          <cell r="AO736">
            <v>74.162100000000009</v>
          </cell>
          <cell r="BB736">
            <v>5.9</v>
          </cell>
          <cell r="BC736">
            <v>11.551500000000001</v>
          </cell>
          <cell r="BD736">
            <v>17.239999999999998</v>
          </cell>
          <cell r="BE736">
            <v>22.8261</v>
          </cell>
          <cell r="BF736">
            <v>28.3719</v>
          </cell>
          <cell r="BG736">
            <v>34.095100000000002</v>
          </cell>
          <cell r="BH736">
            <v>40.0899</v>
          </cell>
          <cell r="BI736">
            <v>45.764600000000002</v>
          </cell>
          <cell r="BJ736">
            <v>51.727400000000003</v>
          </cell>
          <cell r="BK736">
            <v>58.045999999999992</v>
          </cell>
          <cell r="BL736">
            <v>64.045000000000002</v>
          </cell>
          <cell r="BM736">
            <v>67.776032199999989</v>
          </cell>
          <cell r="BZ736">
            <v>5.1105999999999998</v>
          </cell>
          <cell r="CA736">
            <v>9.7510999999999992</v>
          </cell>
          <cell r="CB736">
            <v>14.8132</v>
          </cell>
          <cell r="CC736">
            <v>19.547000000000001</v>
          </cell>
          <cell r="CD736">
            <v>25.030200000000001</v>
          </cell>
          <cell r="CE736">
            <v>30.378499999999999</v>
          </cell>
          <cell r="CF736">
            <v>35.445300000000003</v>
          </cell>
          <cell r="CG736">
            <v>38.784500000000001</v>
          </cell>
          <cell r="CH736">
            <v>43.916600000000003</v>
          </cell>
          <cell r="CI736">
            <v>49.752000000000002</v>
          </cell>
          <cell r="CJ736">
            <v>55.285400000000003</v>
          </cell>
          <cell r="CK736">
            <v>60.41</v>
          </cell>
        </row>
        <row r="737">
          <cell r="A737" t="str">
            <v>CE-ASSURA-101</v>
          </cell>
          <cell r="B737" t="str">
            <v>CE</v>
          </cell>
          <cell r="C737" t="str">
            <v>ASSURA</v>
          </cell>
          <cell r="D737">
            <v>101</v>
          </cell>
          <cell r="E737" t="str">
            <v>di cui subappalto</v>
          </cell>
          <cell r="F737">
            <v>4.1581000000000001</v>
          </cell>
          <cell r="G737">
            <v>7.7002296099999992</v>
          </cell>
          <cell r="H737">
            <v>11.20744824</v>
          </cell>
          <cell r="I737">
            <v>14.722650549999999</v>
          </cell>
          <cell r="AD737">
            <v>3.4313000000000002</v>
          </cell>
          <cell r="AE737">
            <v>6.6657000000000002</v>
          </cell>
          <cell r="AF737">
            <v>10.262700000000001</v>
          </cell>
          <cell r="AG737">
            <v>13.818100000000001</v>
          </cell>
          <cell r="AH737">
            <v>17.123900000000003</v>
          </cell>
          <cell r="AI737">
            <v>20.686799999999998</v>
          </cell>
          <cell r="AJ737">
            <v>24.2197</v>
          </cell>
          <cell r="AK737">
            <v>29.060099999999998</v>
          </cell>
          <cell r="AL737">
            <v>32.090699999999998</v>
          </cell>
          <cell r="AM737">
            <v>35.137900000000002</v>
          </cell>
          <cell r="AN737">
            <v>38.381399999999999</v>
          </cell>
          <cell r="AO737">
            <v>41.5182</v>
          </cell>
          <cell r="BB737">
            <v>4.1123000000000003</v>
          </cell>
          <cell r="BC737">
            <v>7.9733999999999998</v>
          </cell>
          <cell r="BD737">
            <v>11.710100000000001</v>
          </cell>
          <cell r="BE737">
            <v>15.4933</v>
          </cell>
          <cell r="BF737">
            <v>19.364699999999999</v>
          </cell>
          <cell r="BG737">
            <v>23.212</v>
          </cell>
          <cell r="BH737">
            <v>27.295300000000001</v>
          </cell>
          <cell r="BI737">
            <v>31.2301</v>
          </cell>
          <cell r="BJ737">
            <v>35.203400000000002</v>
          </cell>
          <cell r="BK737">
            <v>39.419899999999998</v>
          </cell>
          <cell r="BL737">
            <v>43.344299999999997</v>
          </cell>
          <cell r="BM737">
            <v>45.363301759999992</v>
          </cell>
          <cell r="BZ737">
            <v>3.4674</v>
          </cell>
          <cell r="CA737">
            <v>6.4991000000000003</v>
          </cell>
          <cell r="CB737">
            <v>9.7367000000000008</v>
          </cell>
          <cell r="CC737">
            <v>13.135</v>
          </cell>
          <cell r="CD737">
            <v>16.7683</v>
          </cell>
          <cell r="CE737">
            <v>20.402799999999999</v>
          </cell>
          <cell r="CF737">
            <v>23.9009</v>
          </cell>
          <cell r="CG737">
            <v>26.381900000000002</v>
          </cell>
          <cell r="CH737">
            <v>29.895900000000001</v>
          </cell>
          <cell r="CI737">
            <v>33.677799999999998</v>
          </cell>
          <cell r="CJ737">
            <v>37.387</v>
          </cell>
          <cell r="CK737">
            <v>40.918425000000006</v>
          </cell>
        </row>
        <row r="738">
          <cell r="A738" t="str">
            <v>CE-ASSURA-110</v>
          </cell>
          <cell r="B738" t="str">
            <v>CE</v>
          </cell>
          <cell r="C738" t="str">
            <v>ASSURA</v>
          </cell>
          <cell r="D738">
            <v>110</v>
          </cell>
          <cell r="E738" t="str">
            <v>Costi Diretti</v>
          </cell>
          <cell r="F738">
            <v>-5.0804</v>
          </cell>
          <cell r="G738">
            <v>-9.5582457699999992</v>
          </cell>
          <cell r="H738">
            <v>-13.775991709999998</v>
          </cell>
          <cell r="I738">
            <v>-18.507440240000001</v>
          </cell>
          <cell r="AD738">
            <v>-4.9278000000000004</v>
          </cell>
          <cell r="AE738">
            <v>-9.6072999999999986</v>
          </cell>
          <cell r="AF738">
            <v>-14.302299999999999</v>
          </cell>
          <cell r="AG738">
            <v>-18.938800000000001</v>
          </cell>
          <cell r="AH738">
            <v>-23.589400000000001</v>
          </cell>
          <cell r="AI738">
            <v>-28.252599999999997</v>
          </cell>
          <cell r="AJ738">
            <v>-32.9313</v>
          </cell>
          <cell r="AK738">
            <v>-37.717400000000005</v>
          </cell>
          <cell r="AL738">
            <v>-42.315100000000001</v>
          </cell>
          <cell r="AM738">
            <v>-46.962100000000007</v>
          </cell>
          <cell r="AN738">
            <v>-51.694899999999997</v>
          </cell>
          <cell r="AO738">
            <v>-56.298999999999999</v>
          </cell>
          <cell r="BB738">
            <v>-3.5449999999999999</v>
          </cell>
          <cell r="BC738">
            <v>-7.523299999999999</v>
          </cell>
          <cell r="BD738">
            <v>-11.3262</v>
          </cell>
          <cell r="BE738">
            <v>-14.665800000000001</v>
          </cell>
          <cell r="BF738">
            <v>-18.5746</v>
          </cell>
          <cell r="BG738">
            <v>-23.5063</v>
          </cell>
          <cell r="BH738">
            <v>-28.205500000000001</v>
          </cell>
          <cell r="BI738">
            <v>-32.240399999999994</v>
          </cell>
          <cell r="BJ738">
            <v>-38.057000000000002</v>
          </cell>
          <cell r="BK738">
            <v>-44.265699999999995</v>
          </cell>
          <cell r="BL738">
            <v>-49.612099999999998</v>
          </cell>
          <cell r="BM738">
            <v>-54.657690450000004</v>
          </cell>
          <cell r="BZ738">
            <v>-3.8317000000000001</v>
          </cell>
          <cell r="CA738">
            <v>-7.5109999999999992</v>
          </cell>
          <cell r="CB738">
            <v>-11.496700000000001</v>
          </cell>
          <cell r="CC738">
            <v>-15.272600000000001</v>
          </cell>
          <cell r="CD738">
            <v>-19.571400000000001</v>
          </cell>
          <cell r="CE738">
            <v>-23.798499999999997</v>
          </cell>
          <cell r="CF738">
            <v>-27.823599999999999</v>
          </cell>
          <cell r="CG738">
            <v>-30.485399999999998</v>
          </cell>
          <cell r="CH738">
            <v>-34.5608</v>
          </cell>
          <cell r="CI738">
            <v>-39.120446000000001</v>
          </cell>
          <cell r="CJ738">
            <v>-43.489899999999999</v>
          </cell>
          <cell r="CK738">
            <v>-47.775348999999999</v>
          </cell>
        </row>
        <row r="739">
          <cell r="A739" t="str">
            <v>CE-ASSURA-120</v>
          </cell>
          <cell r="B739" t="str">
            <v>CE</v>
          </cell>
          <cell r="C739" t="str">
            <v>ASSURA</v>
          </cell>
          <cell r="D739">
            <v>120</v>
          </cell>
          <cell r="E739" t="str">
            <v>Margine Diretto</v>
          </cell>
          <cell r="F739">
            <v>1.267500000000001</v>
          </cell>
          <cell r="G739">
            <v>2.6761331599999991</v>
          </cell>
          <cell r="H739">
            <v>6.4443503700000004</v>
          </cell>
          <cell r="I739">
            <v>7.3588144399999997</v>
          </cell>
          <cell r="J739">
            <v>0</v>
          </cell>
          <cell r="K739">
            <v>0</v>
          </cell>
          <cell r="L739">
            <v>0</v>
          </cell>
          <cell r="M739">
            <v>0</v>
          </cell>
          <cell r="N739">
            <v>0</v>
          </cell>
          <cell r="O739">
            <v>0</v>
          </cell>
          <cell r="P739">
            <v>0</v>
          </cell>
          <cell r="Q739">
            <v>0</v>
          </cell>
          <cell r="AD739">
            <v>1.1062000000000003</v>
          </cell>
          <cell r="AE739">
            <v>2.5346000000000011</v>
          </cell>
          <cell r="AF739">
            <v>4.0191000000000017</v>
          </cell>
          <cell r="AG739">
            <v>5.59</v>
          </cell>
          <cell r="AH739">
            <v>7.145500000000002</v>
          </cell>
          <cell r="AI739">
            <v>8.6505000000000045</v>
          </cell>
          <cell r="AJ739">
            <v>10.197500000000005</v>
          </cell>
          <cell r="AK739">
            <v>11.561900000000001</v>
          </cell>
          <cell r="AL739">
            <v>13.118099999999998</v>
          </cell>
          <cell r="AM739">
            <v>14.732299999999995</v>
          </cell>
          <cell r="AN739">
            <v>16.285700000000013</v>
          </cell>
          <cell r="AO739">
            <v>17.86310000000001</v>
          </cell>
          <cell r="BB739">
            <v>2.3550000000000004</v>
          </cell>
          <cell r="BC739">
            <v>4.0282000000000018</v>
          </cell>
          <cell r="BD739">
            <v>5.9137999999999984</v>
          </cell>
          <cell r="BE739">
            <v>8.1602999999999994</v>
          </cell>
          <cell r="BF739">
            <v>9.7972999999999999</v>
          </cell>
          <cell r="BG739">
            <v>10.588800000000003</v>
          </cell>
          <cell r="BH739">
            <v>11.884399999999999</v>
          </cell>
          <cell r="BI739">
            <v>13.524200000000008</v>
          </cell>
          <cell r="BJ739">
            <v>13.670400000000001</v>
          </cell>
          <cell r="BK739">
            <v>13.780299999999997</v>
          </cell>
          <cell r="BL739">
            <v>14.432900000000004</v>
          </cell>
          <cell r="BM739">
            <v>13.118341749999985</v>
          </cell>
          <cell r="BZ739">
            <v>1.2788999999999997</v>
          </cell>
          <cell r="CA739">
            <v>2.2401</v>
          </cell>
          <cell r="CB739">
            <v>3.3164999999999996</v>
          </cell>
          <cell r="CC739">
            <v>4.2744</v>
          </cell>
          <cell r="CD739">
            <v>5.4588000000000001</v>
          </cell>
          <cell r="CE739">
            <v>6.5800000000000018</v>
          </cell>
          <cell r="CF739">
            <v>7.6217000000000041</v>
          </cell>
          <cell r="CG739">
            <v>8.2991000000000028</v>
          </cell>
          <cell r="CH739">
            <v>9.3558000000000021</v>
          </cell>
          <cell r="CI739">
            <v>10.631554000000001</v>
          </cell>
          <cell r="CJ739">
            <v>11.795500000000004</v>
          </cell>
          <cell r="CK739">
            <v>12.634650999999998</v>
          </cell>
          <cell r="CX739">
            <v>0</v>
          </cell>
          <cell r="CY739">
            <v>0</v>
          </cell>
          <cell r="CZ739">
            <v>0</v>
          </cell>
          <cell r="DA739">
            <v>0</v>
          </cell>
          <cell r="DB739">
            <v>0</v>
          </cell>
          <cell r="DC739">
            <v>0</v>
          </cell>
          <cell r="DD739">
            <v>0</v>
          </cell>
          <cell r="DE739">
            <v>0</v>
          </cell>
          <cell r="DF739">
            <v>0</v>
          </cell>
          <cell r="DG739">
            <v>0</v>
          </cell>
          <cell r="DH739">
            <v>0</v>
          </cell>
          <cell r="DI739">
            <v>0</v>
          </cell>
        </row>
        <row r="740">
          <cell r="A740" t="str">
            <v>CE-ASSURA-130</v>
          </cell>
          <cell r="B740" t="str">
            <v>CE</v>
          </cell>
          <cell r="C740" t="str">
            <v>ASSURA</v>
          </cell>
          <cell r="D740">
            <v>130</v>
          </cell>
          <cell r="E740" t="str">
            <v>MD %</v>
          </cell>
          <cell r="F740">
            <v>0.19967233258242895</v>
          </cell>
          <cell r="G740">
            <v>0.21873878317090834</v>
          </cell>
          <cell r="H740">
            <v>0.31870629806872192</v>
          </cell>
          <cell r="I740">
            <v>0.28449478020835756</v>
          </cell>
          <cell r="J740" t="e">
            <v>#DIV/0!</v>
          </cell>
          <cell r="K740" t="e">
            <v>#DIV/0!</v>
          </cell>
          <cell r="L740" t="e">
            <v>#DIV/0!</v>
          </cell>
          <cell r="M740" t="e">
            <v>#DIV/0!</v>
          </cell>
          <cell r="N740" t="e">
            <v>#DIV/0!</v>
          </cell>
          <cell r="O740" t="e">
            <v>#DIV/0!</v>
          </cell>
          <cell r="P740" t="e">
            <v>#DIV/0!</v>
          </cell>
          <cell r="Q740" t="e">
            <v>#DIV/0!</v>
          </cell>
          <cell r="AD740">
            <v>0.18332780908186944</v>
          </cell>
          <cell r="AE740">
            <v>0.20874821897726065</v>
          </cell>
          <cell r="AF740">
            <v>0.21936642396323433</v>
          </cell>
          <cell r="AG740">
            <v>0.22789537197090765</v>
          </cell>
          <cell r="AH740">
            <v>0.23248814865185835</v>
          </cell>
          <cell r="AI740">
            <v>0.2344112012269973</v>
          </cell>
          <cell r="AJ740">
            <v>0.23644293372410091</v>
          </cell>
          <cell r="AK740">
            <v>0.23461980994048209</v>
          </cell>
          <cell r="AL740">
            <v>0.23664699133371334</v>
          </cell>
          <cell r="AM740">
            <v>0.23879476905521399</v>
          </cell>
          <cell r="AN740">
            <v>0.23956393441658372</v>
          </cell>
          <cell r="AO740">
            <v>0.2408656173436298</v>
          </cell>
          <cell r="BB740">
            <v>0.39915254237288139</v>
          </cell>
          <cell r="BC740">
            <v>0.34871661688958155</v>
          </cell>
          <cell r="BD740">
            <v>0.34302784222737814</v>
          </cell>
          <cell r="BE740">
            <v>0.3574986528579126</v>
          </cell>
          <cell r="BF740">
            <v>0.34531702141908016</v>
          </cell>
          <cell r="BG740">
            <v>0.31056662101005722</v>
          </cell>
          <cell r="BH740">
            <v>0.29644374268830803</v>
          </cell>
          <cell r="BI740">
            <v>0.29551662201789169</v>
          </cell>
          <cell r="BJ740">
            <v>0.26427773288431278</v>
          </cell>
          <cell r="BK740">
            <v>0.23740309409778448</v>
          </cell>
          <cell r="BL740">
            <v>0.22535560933718485</v>
          </cell>
          <cell r="BM740">
            <v>0.19355428938786398</v>
          </cell>
          <cell r="BZ740">
            <v>0.25024458967635888</v>
          </cell>
          <cell r="CA740">
            <v>0.22972792813118523</v>
          </cell>
          <cell r="CB740">
            <v>0.22388815380876512</v>
          </cell>
          <cell r="CC740">
            <v>0.21867294213945873</v>
          </cell>
          <cell r="CD740">
            <v>0.21808854903276842</v>
          </cell>
          <cell r="CE740">
            <v>0.21660055631449882</v>
          </cell>
          <cell r="CF740">
            <v>0.21502709809198972</v>
          </cell>
          <cell r="CG740">
            <v>0.21397981152264442</v>
          </cell>
          <cell r="CH740">
            <v>0.21303561751137387</v>
          </cell>
          <cell r="CI740">
            <v>0.2136909872969931</v>
          </cell>
          <cell r="CJ740">
            <v>0.21335651003700803</v>
          </cell>
          <cell r="CK740">
            <v>0.20914833636815094</v>
          </cell>
          <cell r="CX740" t="e">
            <v>#DIV/0!</v>
          </cell>
          <cell r="CY740" t="e">
            <v>#DIV/0!</v>
          </cell>
          <cell r="CZ740" t="e">
            <v>#DIV/0!</v>
          </cell>
          <cell r="DA740" t="e">
            <v>#DIV/0!</v>
          </cell>
          <cell r="DB740" t="e">
            <v>#DIV/0!</v>
          </cell>
          <cell r="DC740" t="e">
            <v>#DIV/0!</v>
          </cell>
          <cell r="DD740" t="e">
            <v>#DIV/0!</v>
          </cell>
          <cell r="DE740" t="e">
            <v>#DIV/0!</v>
          </cell>
          <cell r="DF740" t="e">
            <v>#DIV/0!</v>
          </cell>
          <cell r="DG740" t="e">
            <v>#DIV/0!</v>
          </cell>
          <cell r="DH740" t="e">
            <v>#DIV/0!</v>
          </cell>
          <cell r="DI740" t="e">
            <v>#DIV/0!</v>
          </cell>
        </row>
        <row r="741">
          <cell r="A741" t="str">
            <v>CE-ASSURA-140</v>
          </cell>
          <cell r="B741" t="str">
            <v>CE</v>
          </cell>
          <cell r="C741" t="str">
            <v>ASSURA</v>
          </cell>
          <cell r="D741">
            <v>140</v>
          </cell>
          <cell r="E741" t="str">
            <v>Fondi rettificativi dell'attivo</v>
          </cell>
          <cell r="F741">
            <v>0</v>
          </cell>
          <cell r="G741">
            <v>0</v>
          </cell>
          <cell r="H741">
            <v>0</v>
          </cell>
          <cell r="I741">
            <v>0</v>
          </cell>
          <cell r="AD741">
            <v>0</v>
          </cell>
          <cell r="AE741">
            <v>0</v>
          </cell>
          <cell r="AF741">
            <v>0</v>
          </cell>
          <cell r="AG741">
            <v>0</v>
          </cell>
          <cell r="AH741">
            <v>0</v>
          </cell>
          <cell r="AI741">
            <v>0</v>
          </cell>
          <cell r="AJ741">
            <v>0</v>
          </cell>
          <cell r="AK741">
            <v>0</v>
          </cell>
          <cell r="AL741">
            <v>0</v>
          </cell>
          <cell r="AM741">
            <v>0</v>
          </cell>
          <cell r="AN741">
            <v>0</v>
          </cell>
          <cell r="AO741">
            <v>0</v>
          </cell>
          <cell r="BB741">
            <v>0</v>
          </cell>
          <cell r="BC741">
            <v>0</v>
          </cell>
          <cell r="BD741">
            <v>0</v>
          </cell>
          <cell r="BE741">
            <v>0</v>
          </cell>
          <cell r="BF741">
            <v>0</v>
          </cell>
          <cell r="BG741">
            <v>0</v>
          </cell>
          <cell r="BH741">
            <v>0</v>
          </cell>
          <cell r="BI741">
            <v>0</v>
          </cell>
          <cell r="BJ741">
            <v>0</v>
          </cell>
          <cell r="BK741">
            <v>0</v>
          </cell>
          <cell r="BL741">
            <v>0</v>
          </cell>
          <cell r="BM741">
            <v>0</v>
          </cell>
          <cell r="BZ741">
            <v>0</v>
          </cell>
          <cell r="CA741">
            <v>0</v>
          </cell>
          <cell r="CB741">
            <v>0</v>
          </cell>
          <cell r="CC741">
            <v>0</v>
          </cell>
          <cell r="CD741">
            <v>0</v>
          </cell>
          <cell r="CE741">
            <v>0</v>
          </cell>
          <cell r="CF741">
            <v>0</v>
          </cell>
          <cell r="CG741">
            <v>0</v>
          </cell>
          <cell r="CH741">
            <v>0</v>
          </cell>
          <cell r="CI741">
            <v>0</v>
          </cell>
          <cell r="CJ741">
            <v>0</v>
          </cell>
          <cell r="CK741">
            <v>0</v>
          </cell>
        </row>
        <row r="742">
          <cell r="A742" t="str">
            <v>CE-ASSURA-150</v>
          </cell>
          <cell r="B742" t="str">
            <v>CE</v>
          </cell>
          <cell r="C742" t="str">
            <v>ASSURA</v>
          </cell>
          <cell r="D742">
            <v>150</v>
          </cell>
          <cell r="E742" t="str">
            <v>Altri Fondi</v>
          </cell>
          <cell r="F742">
            <v>-0.30049999999999999</v>
          </cell>
          <cell r="G742">
            <v>-0.62688348999999999</v>
          </cell>
          <cell r="H742">
            <v>-3.3912795100000004</v>
          </cell>
          <cell r="I742">
            <v>-2.7915705100000006</v>
          </cell>
          <cell r="AD742">
            <v>0</v>
          </cell>
          <cell r="AE742">
            <v>0</v>
          </cell>
          <cell r="AF742">
            <v>0</v>
          </cell>
          <cell r="AG742">
            <v>0</v>
          </cell>
          <cell r="AH742">
            <v>0</v>
          </cell>
          <cell r="AI742">
            <v>0</v>
          </cell>
          <cell r="AJ742">
            <v>0</v>
          </cell>
          <cell r="AK742">
            <v>0</v>
          </cell>
          <cell r="AL742">
            <v>0</v>
          </cell>
          <cell r="AM742">
            <v>0</v>
          </cell>
          <cell r="AN742">
            <v>0</v>
          </cell>
          <cell r="AO742">
            <v>0</v>
          </cell>
          <cell r="BB742">
            <v>-0.80030000000000001</v>
          </cell>
          <cell r="BC742">
            <v>-1.2958000000000001</v>
          </cell>
          <cell r="BD742">
            <v>-1.5825</v>
          </cell>
          <cell r="BE742">
            <v>-2.2378</v>
          </cell>
          <cell r="BF742">
            <v>-2.5310999999999999</v>
          </cell>
          <cell r="BG742">
            <v>-2.4508999999999999</v>
          </cell>
          <cell r="BH742">
            <v>-2.698</v>
          </cell>
          <cell r="BI742">
            <v>-3.3447</v>
          </cell>
          <cell r="BJ742">
            <v>-3.0571999999999999</v>
          </cell>
          <cell r="BK742">
            <v>-3.1006</v>
          </cell>
          <cell r="BL742">
            <v>-3.1046999999999998</v>
          </cell>
          <cell r="BM742">
            <v>-0.5875450100000007</v>
          </cell>
          <cell r="BZ742">
            <v>0</v>
          </cell>
          <cell r="CA742">
            <v>0</v>
          </cell>
          <cell r="CB742">
            <v>0</v>
          </cell>
          <cell r="CC742">
            <v>0</v>
          </cell>
          <cell r="CD742">
            <v>0</v>
          </cell>
          <cell r="CE742">
            <v>0</v>
          </cell>
          <cell r="CF742">
            <v>0</v>
          </cell>
          <cell r="CG742">
            <v>0</v>
          </cell>
          <cell r="CH742">
            <v>0</v>
          </cell>
          <cell r="CI742">
            <v>0</v>
          </cell>
          <cell r="CJ742">
            <v>0</v>
          </cell>
          <cell r="CK742">
            <v>0</v>
          </cell>
        </row>
        <row r="743">
          <cell r="A743" t="str">
            <v>CE-ASSURA-160</v>
          </cell>
          <cell r="B743" t="str">
            <v>CE</v>
          </cell>
          <cell r="C743" t="str">
            <v>ASSURA</v>
          </cell>
          <cell r="D743">
            <v>160</v>
          </cell>
          <cell r="E743" t="str">
            <v>(Acc)/Utilizzo Fondo Rischi</v>
          </cell>
          <cell r="F743">
            <v>-0.30049999999999999</v>
          </cell>
          <cell r="G743">
            <v>-0.62688348999999999</v>
          </cell>
          <cell r="H743">
            <v>-3.3912795100000004</v>
          </cell>
          <cell r="I743">
            <v>-2.7915705100000006</v>
          </cell>
          <cell r="J743">
            <v>0</v>
          </cell>
          <cell r="K743">
            <v>0</v>
          </cell>
          <cell r="L743">
            <v>0</v>
          </cell>
          <cell r="M743">
            <v>0</v>
          </cell>
          <cell r="N743">
            <v>0</v>
          </cell>
          <cell r="O743">
            <v>0</v>
          </cell>
          <cell r="P743">
            <v>0</v>
          </cell>
          <cell r="Q743">
            <v>0</v>
          </cell>
          <cell r="AD743">
            <v>0</v>
          </cell>
          <cell r="AE743">
            <v>0</v>
          </cell>
          <cell r="AF743">
            <v>0</v>
          </cell>
          <cell r="AG743">
            <v>0</v>
          </cell>
          <cell r="AH743">
            <v>0</v>
          </cell>
          <cell r="AI743">
            <v>0</v>
          </cell>
          <cell r="AJ743">
            <v>0</v>
          </cell>
          <cell r="AK743">
            <v>0</v>
          </cell>
          <cell r="AL743">
            <v>0</v>
          </cell>
          <cell r="AM743">
            <v>0</v>
          </cell>
          <cell r="AN743">
            <v>0</v>
          </cell>
          <cell r="AO743">
            <v>0</v>
          </cell>
          <cell r="BB743">
            <v>-0.80030000000000001</v>
          </cell>
          <cell r="BC743">
            <v>-1.2958000000000001</v>
          </cell>
          <cell r="BD743">
            <v>-1.5825</v>
          </cell>
          <cell r="BE743">
            <v>-2.2378</v>
          </cell>
          <cell r="BF743">
            <v>-2.5310999999999999</v>
          </cell>
          <cell r="BG743">
            <v>-2.4508999999999999</v>
          </cell>
          <cell r="BH743">
            <v>-2.698</v>
          </cell>
          <cell r="BI743">
            <v>-3.3447</v>
          </cell>
          <cell r="BJ743">
            <v>-3.0571999999999999</v>
          </cell>
          <cell r="BK743">
            <v>-3.1006</v>
          </cell>
          <cell r="BL743">
            <v>-3.1046999999999998</v>
          </cell>
          <cell r="BM743">
            <v>-0.5875450100000007</v>
          </cell>
          <cell r="BZ743">
            <v>0</v>
          </cell>
          <cell r="CA743">
            <v>0</v>
          </cell>
          <cell r="CB743">
            <v>0</v>
          </cell>
          <cell r="CC743">
            <v>0</v>
          </cell>
          <cell r="CD743">
            <v>0</v>
          </cell>
          <cell r="CE743">
            <v>0</v>
          </cell>
          <cell r="CF743">
            <v>0</v>
          </cell>
          <cell r="CG743">
            <v>0</v>
          </cell>
          <cell r="CH743">
            <v>0</v>
          </cell>
          <cell r="CI743">
            <v>0</v>
          </cell>
          <cell r="CJ743">
            <v>0</v>
          </cell>
          <cell r="CK743">
            <v>0</v>
          </cell>
          <cell r="CX743">
            <v>0</v>
          </cell>
          <cell r="CY743">
            <v>0</v>
          </cell>
          <cell r="CZ743">
            <v>0</v>
          </cell>
          <cell r="DA743">
            <v>0</v>
          </cell>
          <cell r="DB743">
            <v>0</v>
          </cell>
          <cell r="DC743">
            <v>0</v>
          </cell>
          <cell r="DD743">
            <v>0</v>
          </cell>
          <cell r="DE743">
            <v>0</v>
          </cell>
          <cell r="DF743">
            <v>0</v>
          </cell>
          <cell r="DG743">
            <v>0</v>
          </cell>
          <cell r="DH743">
            <v>0</v>
          </cell>
          <cell r="DI743">
            <v>0</v>
          </cell>
        </row>
        <row r="744">
          <cell r="A744" t="str">
            <v>CE-ASSURA-170</v>
          </cell>
          <cell r="B744" t="str">
            <v>CE</v>
          </cell>
          <cell r="C744" t="str">
            <v>ASSURA</v>
          </cell>
          <cell r="D744">
            <v>170</v>
          </cell>
          <cell r="E744" t="str">
            <v>Margine Diretto 2</v>
          </cell>
          <cell r="F744">
            <v>0.96700000000000097</v>
          </cell>
          <cell r="G744">
            <v>2.0492496699999991</v>
          </cell>
          <cell r="H744">
            <v>3.0530708600000001</v>
          </cell>
          <cell r="I744">
            <v>4.5672439299999992</v>
          </cell>
          <cell r="J744">
            <v>0</v>
          </cell>
          <cell r="K744">
            <v>0</v>
          </cell>
          <cell r="L744">
            <v>0</v>
          </cell>
          <cell r="M744">
            <v>0</v>
          </cell>
          <cell r="N744">
            <v>0</v>
          </cell>
          <cell r="O744">
            <v>0</v>
          </cell>
          <cell r="P744">
            <v>0</v>
          </cell>
          <cell r="Q744">
            <v>0</v>
          </cell>
          <cell r="AD744">
            <v>1.1062000000000003</v>
          </cell>
          <cell r="AE744">
            <v>2.5346000000000011</v>
          </cell>
          <cell r="AF744">
            <v>4.0191000000000017</v>
          </cell>
          <cell r="AG744">
            <v>5.59</v>
          </cell>
          <cell r="AH744">
            <v>7.145500000000002</v>
          </cell>
          <cell r="AI744">
            <v>8.6505000000000045</v>
          </cell>
          <cell r="AJ744">
            <v>10.197500000000005</v>
          </cell>
          <cell r="AK744">
            <v>11.561900000000001</v>
          </cell>
          <cell r="AL744">
            <v>13.118099999999998</v>
          </cell>
          <cell r="AM744">
            <v>14.732299999999995</v>
          </cell>
          <cell r="AN744">
            <v>16.285700000000013</v>
          </cell>
          <cell r="AO744">
            <v>17.86310000000001</v>
          </cell>
          <cell r="BB744">
            <v>1.5547000000000004</v>
          </cell>
          <cell r="BC744">
            <v>2.7324000000000019</v>
          </cell>
          <cell r="BD744">
            <v>4.3312999999999988</v>
          </cell>
          <cell r="BE744">
            <v>5.9224999999999994</v>
          </cell>
          <cell r="BF744">
            <v>7.2661999999999995</v>
          </cell>
          <cell r="BG744">
            <v>8.1379000000000019</v>
          </cell>
          <cell r="BH744">
            <v>9.186399999999999</v>
          </cell>
          <cell r="BI744">
            <v>10.179500000000008</v>
          </cell>
          <cell r="BJ744">
            <v>10.613200000000001</v>
          </cell>
          <cell r="BK744">
            <v>10.679699999999997</v>
          </cell>
          <cell r="BL744">
            <v>11.328200000000004</v>
          </cell>
          <cell r="BM744">
            <v>12.530796739999984</v>
          </cell>
          <cell r="BZ744">
            <v>1.2788999999999997</v>
          </cell>
          <cell r="CA744">
            <v>2.2401</v>
          </cell>
          <cell r="CB744">
            <v>3.3164999999999996</v>
          </cell>
          <cell r="CC744">
            <v>4.2744</v>
          </cell>
          <cell r="CD744">
            <v>5.4588000000000001</v>
          </cell>
          <cell r="CE744">
            <v>6.5800000000000018</v>
          </cell>
          <cell r="CF744">
            <v>7.6217000000000041</v>
          </cell>
          <cell r="CG744">
            <v>8.2991000000000028</v>
          </cell>
          <cell r="CH744">
            <v>9.3558000000000021</v>
          </cell>
          <cell r="CI744">
            <v>10.631554000000001</v>
          </cell>
          <cell r="CJ744">
            <v>11.795500000000004</v>
          </cell>
          <cell r="CK744">
            <v>12.634650999999998</v>
          </cell>
          <cell r="CX744">
            <v>0</v>
          </cell>
          <cell r="CY744">
            <v>0</v>
          </cell>
          <cell r="CZ744">
            <v>0</v>
          </cell>
          <cell r="DA744">
            <v>0</v>
          </cell>
          <cell r="DB744">
            <v>0</v>
          </cell>
          <cell r="DC744">
            <v>0</v>
          </cell>
          <cell r="DD744">
            <v>0</v>
          </cell>
          <cell r="DE744">
            <v>0</v>
          </cell>
          <cell r="DF744">
            <v>0</v>
          </cell>
          <cell r="DG744">
            <v>0</v>
          </cell>
          <cell r="DH744">
            <v>0</v>
          </cell>
          <cell r="DI744">
            <v>0</v>
          </cell>
        </row>
        <row r="745">
          <cell r="A745" t="str">
            <v>CE-ASSURA-180</v>
          </cell>
          <cell r="B745" t="str">
            <v>CE</v>
          </cell>
          <cell r="C745" t="str">
            <v>ASSURA</v>
          </cell>
          <cell r="D745">
            <v>180</v>
          </cell>
          <cell r="E745" t="str">
            <v>MD %</v>
          </cell>
          <cell r="F745">
            <v>0.15233384268813321</v>
          </cell>
          <cell r="G745">
            <v>0.16749928065208289</v>
          </cell>
          <cell r="H745">
            <v>0.15099006969915715</v>
          </cell>
          <cell r="I745">
            <v>0.17657152094506476</v>
          </cell>
          <cell r="J745" t="e">
            <v>#DIV/0!</v>
          </cell>
          <cell r="K745" t="e">
            <v>#DIV/0!</v>
          </cell>
          <cell r="L745" t="e">
            <v>#DIV/0!</v>
          </cell>
          <cell r="M745" t="e">
            <v>#DIV/0!</v>
          </cell>
          <cell r="N745" t="e">
            <v>#DIV/0!</v>
          </cell>
          <cell r="O745" t="e">
            <v>#DIV/0!</v>
          </cell>
          <cell r="P745" t="e">
            <v>#DIV/0!</v>
          </cell>
          <cell r="Q745" t="e">
            <v>#DIV/0!</v>
          </cell>
          <cell r="AD745">
            <v>0.18332780908186944</v>
          </cell>
          <cell r="AE745">
            <v>0.20874821897726065</v>
          </cell>
          <cell r="AF745">
            <v>0.21936642396323433</v>
          </cell>
          <cell r="AG745">
            <v>0.22789537197090765</v>
          </cell>
          <cell r="AH745">
            <v>0.23248814865185835</v>
          </cell>
          <cell r="AI745">
            <v>0.2344112012269973</v>
          </cell>
          <cell r="AJ745">
            <v>0.23644293372410091</v>
          </cell>
          <cell r="AK745">
            <v>0.23461980994048209</v>
          </cell>
          <cell r="AL745">
            <v>0.23664699133371334</v>
          </cell>
          <cell r="AM745">
            <v>0.23879476905521399</v>
          </cell>
          <cell r="AN745">
            <v>0.23956393441658372</v>
          </cell>
          <cell r="AO745">
            <v>0.2408656173436298</v>
          </cell>
          <cell r="BB745">
            <v>0.26350847457627125</v>
          </cell>
          <cell r="BC745">
            <v>0.23654070899883148</v>
          </cell>
          <cell r="BD745">
            <v>0.25123549883990715</v>
          </cell>
          <cell r="BE745">
            <v>0.25946175649804387</v>
          </cell>
          <cell r="BF745">
            <v>0.25610551284898087</v>
          </cell>
          <cell r="BG745">
            <v>0.23868239131136149</v>
          </cell>
          <cell r="BH745">
            <v>0.2291449966200963</v>
          </cell>
          <cell r="BI745">
            <v>0.22243174855674491</v>
          </cell>
          <cell r="BJ745">
            <v>0.2051755935925641</v>
          </cell>
          <cell r="BK745">
            <v>0.18398683802501462</v>
          </cell>
          <cell r="BL745">
            <v>0.17687875712389733</v>
          </cell>
          <cell r="BM745">
            <v>0.18488536925594748</v>
          </cell>
          <cell r="BZ745">
            <v>0.25024458967635888</v>
          </cell>
          <cell r="CA745">
            <v>0.22972792813118523</v>
          </cell>
          <cell r="CB745">
            <v>0.22388815380876512</v>
          </cell>
          <cell r="CC745">
            <v>0.21867294213945873</v>
          </cell>
          <cell r="CD745">
            <v>0.21808854903276842</v>
          </cell>
          <cell r="CE745">
            <v>0.21660055631449882</v>
          </cell>
          <cell r="CF745">
            <v>0.21502709809198972</v>
          </cell>
          <cell r="CG745">
            <v>0.21397981152264442</v>
          </cell>
          <cell r="CH745">
            <v>0.21303561751137387</v>
          </cell>
          <cell r="CI745">
            <v>0.2136909872969931</v>
          </cell>
          <cell r="CJ745">
            <v>0.21335651003700803</v>
          </cell>
          <cell r="CK745">
            <v>0.20914833636815094</v>
          </cell>
          <cell r="CX745" t="e">
            <v>#DIV/0!</v>
          </cell>
          <cell r="CY745" t="e">
            <v>#DIV/0!</v>
          </cell>
          <cell r="CZ745" t="e">
            <v>#DIV/0!</v>
          </cell>
          <cell r="DA745" t="e">
            <v>#DIV/0!</v>
          </cell>
          <cell r="DB745" t="e">
            <v>#DIV/0!</v>
          </cell>
          <cell r="DC745" t="e">
            <v>#DIV/0!</v>
          </cell>
          <cell r="DD745" t="e">
            <v>#DIV/0!</v>
          </cell>
          <cell r="DE745" t="e">
            <v>#DIV/0!</v>
          </cell>
          <cell r="DF745" t="e">
            <v>#DIV/0!</v>
          </cell>
          <cell r="DG745" t="e">
            <v>#DIV/0!</v>
          </cell>
          <cell r="DH745" t="e">
            <v>#DIV/0!</v>
          </cell>
          <cell r="DI745" t="e">
            <v>#DIV/0!</v>
          </cell>
        </row>
        <row r="746">
          <cell r="A746" t="str">
            <v>CE-ASSURA-190</v>
          </cell>
          <cell r="B746" t="str">
            <v>CE</v>
          </cell>
          <cell r="C746" t="str">
            <v>ASSURA</v>
          </cell>
          <cell r="D746">
            <v>190</v>
          </cell>
          <cell r="E746" t="str">
            <v>Costi Indiretti</v>
          </cell>
          <cell r="F746">
            <v>-0.32700000000000001</v>
          </cell>
          <cell r="G746">
            <v>-0.59981899999999999</v>
          </cell>
          <cell r="H746">
            <v>-0.88384244999999995</v>
          </cell>
          <cell r="I746">
            <v>-1.2149865900000001</v>
          </cell>
          <cell r="AD746">
            <v>-0.32240000000000002</v>
          </cell>
          <cell r="AE746">
            <v>-0.64890000000000003</v>
          </cell>
          <cell r="AF746">
            <v>-0.96250000000000002</v>
          </cell>
          <cell r="AG746">
            <v>-1.2679</v>
          </cell>
          <cell r="AH746">
            <v>-1.5586</v>
          </cell>
          <cell r="AI746">
            <v>-1.8540000000000001</v>
          </cell>
          <cell r="AJ746">
            <v>-2.1518999999999999</v>
          </cell>
          <cell r="AK746">
            <v>-2.5024999999999999</v>
          </cell>
          <cell r="AL746">
            <v>-2.7959999999999998</v>
          </cell>
          <cell r="AM746">
            <v>-3.0893999999999999</v>
          </cell>
          <cell r="AN746">
            <v>-3.3936999999999999</v>
          </cell>
          <cell r="AO746">
            <v>-3.7234000000000003</v>
          </cell>
          <cell r="BB746">
            <v>-0.21010000000000001</v>
          </cell>
          <cell r="BC746">
            <v>-0.49580000000000002</v>
          </cell>
          <cell r="BD746">
            <v>-0.75280000000000002</v>
          </cell>
          <cell r="BE746">
            <v>-0.96950000000000003</v>
          </cell>
          <cell r="BF746">
            <v>-1.2016</v>
          </cell>
          <cell r="BG746">
            <v>-1.4481999999999999</v>
          </cell>
          <cell r="BH746">
            <v>-1.7203999999999999</v>
          </cell>
          <cell r="BI746">
            <v>-1.9910000000000001</v>
          </cell>
          <cell r="BJ746">
            <v>-2.3509000000000002</v>
          </cell>
          <cell r="BK746">
            <v>-2.7263000000000002</v>
          </cell>
          <cell r="BL746">
            <v>-3.1385999999999998</v>
          </cell>
          <cell r="BM746">
            <v>-3.4648363500000001</v>
          </cell>
          <cell r="BZ746">
            <v>-0.2339</v>
          </cell>
          <cell r="CA746">
            <v>-0.54820000000000002</v>
          </cell>
          <cell r="CB746">
            <v>-0.82399999999999995</v>
          </cell>
          <cell r="CC746">
            <v>-1.0912999999999999</v>
          </cell>
          <cell r="CD746">
            <v>-1.3683000000000001</v>
          </cell>
          <cell r="CE746">
            <v>-1.6429</v>
          </cell>
          <cell r="CF746">
            <v>-1.9056</v>
          </cell>
          <cell r="CG746">
            <v>-2.1173000000000002</v>
          </cell>
          <cell r="CH746">
            <v>-2.3900999999999999</v>
          </cell>
          <cell r="CI746">
            <v>-2.6705220000000001</v>
          </cell>
          <cell r="CJ746">
            <v>-2.9443999999999999</v>
          </cell>
          <cell r="CK746">
            <v>-3.2146340000000002</v>
          </cell>
        </row>
        <row r="747">
          <cell r="A747" t="str">
            <v>CE-ASSURA-200</v>
          </cell>
          <cell r="B747" t="str">
            <v>CE</v>
          </cell>
          <cell r="C747" t="str">
            <v>ASSURA</v>
          </cell>
          <cell r="D747">
            <v>200</v>
          </cell>
          <cell r="E747" t="str">
            <v>Risultato di Competenza</v>
          </cell>
          <cell r="F747">
            <v>0.64000000000000101</v>
          </cell>
          <cell r="G747">
            <v>1.449430669999999</v>
          </cell>
          <cell r="H747">
            <v>2.1692284100000001</v>
          </cell>
          <cell r="I747">
            <v>3.3522573399999991</v>
          </cell>
          <cell r="J747">
            <v>0</v>
          </cell>
          <cell r="K747">
            <v>0</v>
          </cell>
          <cell r="L747">
            <v>0</v>
          </cell>
          <cell r="M747">
            <v>0</v>
          </cell>
          <cell r="N747">
            <v>0</v>
          </cell>
          <cell r="O747">
            <v>0</v>
          </cell>
          <cell r="P747">
            <v>0</v>
          </cell>
          <cell r="Q747">
            <v>0</v>
          </cell>
          <cell r="AD747">
            <v>0.78380000000000027</v>
          </cell>
          <cell r="AE747">
            <v>1.885700000000001</v>
          </cell>
          <cell r="AF747">
            <v>3.0566000000000018</v>
          </cell>
          <cell r="AG747">
            <v>4.3220999999999998</v>
          </cell>
          <cell r="AH747">
            <v>5.5869000000000018</v>
          </cell>
          <cell r="AI747">
            <v>6.7965000000000044</v>
          </cell>
          <cell r="AJ747">
            <v>8.0456000000000056</v>
          </cell>
          <cell r="AK747">
            <v>9.0594000000000019</v>
          </cell>
          <cell r="AL747">
            <v>10.322099999999999</v>
          </cell>
          <cell r="AM747">
            <v>11.642899999999996</v>
          </cell>
          <cell r="AN747">
            <v>12.892000000000014</v>
          </cell>
          <cell r="AO747">
            <v>14.13970000000001</v>
          </cell>
          <cell r="BB747">
            <v>1.3446000000000005</v>
          </cell>
          <cell r="BC747">
            <v>2.2366000000000019</v>
          </cell>
          <cell r="BD747">
            <v>3.5784999999999987</v>
          </cell>
          <cell r="BE747">
            <v>4.9529999999999994</v>
          </cell>
          <cell r="BF747">
            <v>6.0645999999999995</v>
          </cell>
          <cell r="BG747">
            <v>6.689700000000002</v>
          </cell>
          <cell r="BH747">
            <v>7.4659999999999993</v>
          </cell>
          <cell r="BI747">
            <v>8.1885000000000083</v>
          </cell>
          <cell r="BJ747">
            <v>8.2622999999999998</v>
          </cell>
          <cell r="BK747">
            <v>7.9533999999999967</v>
          </cell>
          <cell r="BL747">
            <v>8.189600000000004</v>
          </cell>
          <cell r="BM747">
            <v>9.065960389999983</v>
          </cell>
          <cell r="BZ747">
            <v>1.0449999999999997</v>
          </cell>
          <cell r="CA747">
            <v>1.6919</v>
          </cell>
          <cell r="CB747">
            <v>2.4924999999999997</v>
          </cell>
          <cell r="CC747">
            <v>3.1831</v>
          </cell>
          <cell r="CD747">
            <v>4.0905000000000005</v>
          </cell>
          <cell r="CE747">
            <v>4.9371000000000018</v>
          </cell>
          <cell r="CF747">
            <v>5.7161000000000044</v>
          </cell>
          <cell r="CG747">
            <v>6.1818000000000026</v>
          </cell>
          <cell r="CH747">
            <v>6.9657000000000018</v>
          </cell>
          <cell r="CI747">
            <v>7.9610320000000012</v>
          </cell>
          <cell r="CJ747">
            <v>8.8511000000000042</v>
          </cell>
          <cell r="CK747">
            <v>9.4200169999999979</v>
          </cell>
          <cell r="CX747">
            <v>0</v>
          </cell>
          <cell r="CY747">
            <v>0</v>
          </cell>
          <cell r="CZ747">
            <v>0</v>
          </cell>
          <cell r="DA747">
            <v>0</v>
          </cell>
          <cell r="DB747">
            <v>0</v>
          </cell>
          <cell r="DC747">
            <v>0</v>
          </cell>
          <cell r="DD747">
            <v>0</v>
          </cell>
          <cell r="DE747">
            <v>0</v>
          </cell>
          <cell r="DF747">
            <v>0</v>
          </cell>
          <cell r="DG747">
            <v>0</v>
          </cell>
          <cell r="DH747">
            <v>0</v>
          </cell>
          <cell r="DI747">
            <v>0</v>
          </cell>
        </row>
        <row r="748">
          <cell r="A748" t="str">
            <v>CE-ASSURA-210</v>
          </cell>
          <cell r="B748" t="str">
            <v>CE</v>
          </cell>
          <cell r="C748" t="str">
            <v>ASSURA</v>
          </cell>
          <cell r="D748">
            <v>210</v>
          </cell>
          <cell r="E748" t="str">
            <v>RC %</v>
          </cell>
          <cell r="F748">
            <v>0.100820743868051</v>
          </cell>
          <cell r="G748">
            <v>0.11847194518765811</v>
          </cell>
          <cell r="H748">
            <v>0.10727951097056812</v>
          </cell>
          <cell r="I748">
            <v>0.12959964175223218</v>
          </cell>
          <cell r="J748" t="e">
            <v>#DIV/0!</v>
          </cell>
          <cell r="K748" t="e">
            <v>#DIV/0!</v>
          </cell>
          <cell r="L748" t="e">
            <v>#DIV/0!</v>
          </cell>
          <cell r="M748" t="e">
            <v>#DIV/0!</v>
          </cell>
          <cell r="N748" t="e">
            <v>#DIV/0!</v>
          </cell>
          <cell r="O748" t="e">
            <v>#DIV/0!</v>
          </cell>
          <cell r="P748" t="e">
            <v>#DIV/0!</v>
          </cell>
          <cell r="Q748" t="e">
            <v>#DIV/0!</v>
          </cell>
          <cell r="AD748">
            <v>0.12989724892277099</v>
          </cell>
          <cell r="AE748">
            <v>0.15530518287912115</v>
          </cell>
          <cell r="AF748">
            <v>0.16683222897813496</v>
          </cell>
          <cell r="AG748">
            <v>0.17620511398845437</v>
          </cell>
          <cell r="AH748">
            <v>0.181777067763357</v>
          </cell>
          <cell r="AI748">
            <v>0.18417151946584445</v>
          </cell>
          <cell r="AJ748">
            <v>0.1865481998107994</v>
          </cell>
          <cell r="AK748">
            <v>0.18383783860566202</v>
          </cell>
          <cell r="AL748">
            <v>0.18620790428840475</v>
          </cell>
          <cell r="AM748">
            <v>0.1887189112788194</v>
          </cell>
          <cell r="AN748">
            <v>0.18964233913793069</v>
          </cell>
          <cell r="AO748">
            <v>0.19065937992586521</v>
          </cell>
          <cell r="BB748">
            <v>0.22789830508474582</v>
          </cell>
          <cell r="BC748">
            <v>0.19361987620655341</v>
          </cell>
          <cell r="BD748">
            <v>0.20756960556844542</v>
          </cell>
          <cell r="BE748">
            <v>0.21698844743517287</v>
          </cell>
          <cell r="BF748">
            <v>0.21375374930829447</v>
          </cell>
          <cell r="BG748">
            <v>0.19620707960968004</v>
          </cell>
          <cell r="BH748">
            <v>0.18623144482774961</v>
          </cell>
          <cell r="BI748">
            <v>0.17892650651376846</v>
          </cell>
          <cell r="BJ748">
            <v>0.15972772650471509</v>
          </cell>
          <cell r="BK748">
            <v>0.13701891603211241</v>
          </cell>
          <cell r="BL748">
            <v>0.12787258958544778</v>
          </cell>
          <cell r="BM748">
            <v>0.13376351633048217</v>
          </cell>
          <cell r="BZ748">
            <v>0.20447696943607399</v>
          </cell>
          <cell r="CA748">
            <v>0.17350862979561282</v>
          </cell>
          <cell r="CB748">
            <v>0.16826209056787186</v>
          </cell>
          <cell r="CC748">
            <v>0.16284340307975648</v>
          </cell>
          <cell r="CD748">
            <v>0.16342258551669583</v>
          </cell>
          <cell r="CE748">
            <v>0.16251954507299576</v>
          </cell>
          <cell r="CF748">
            <v>0.16126538638409052</v>
          </cell>
          <cell r="CG748">
            <v>0.15938841547525434</v>
          </cell>
          <cell r="CH748">
            <v>0.15861200548312032</v>
          </cell>
          <cell r="CI748">
            <v>0.1600143109824731</v>
          </cell>
          <cell r="CJ748">
            <v>0.16009832614035538</v>
          </cell>
          <cell r="CK748">
            <v>0.15593472934944544</v>
          </cell>
          <cell r="CX748" t="e">
            <v>#DIV/0!</v>
          </cell>
          <cell r="CY748" t="e">
            <v>#DIV/0!</v>
          </cell>
          <cell r="CZ748" t="e">
            <v>#DIV/0!</v>
          </cell>
          <cell r="DA748" t="e">
            <v>#DIV/0!</v>
          </cell>
          <cell r="DB748" t="e">
            <v>#DIV/0!</v>
          </cell>
          <cell r="DC748" t="e">
            <v>#DIV/0!</v>
          </cell>
          <cell r="DD748" t="e">
            <v>#DIV/0!</v>
          </cell>
          <cell r="DE748" t="e">
            <v>#DIV/0!</v>
          </cell>
          <cell r="DF748" t="e">
            <v>#DIV/0!</v>
          </cell>
          <cell r="DG748" t="e">
            <v>#DIV/0!</v>
          </cell>
          <cell r="DH748" t="e">
            <v>#DIV/0!</v>
          </cell>
          <cell r="DI748" t="e">
            <v>#DIV/0!</v>
          </cell>
        </row>
        <row r="749">
          <cell r="A749" t="str">
            <v>CE-ASSURA-211</v>
          </cell>
          <cell r="B749" t="str">
            <v>CE</v>
          </cell>
          <cell r="C749" t="str">
            <v>ASSURA</v>
          </cell>
          <cell r="D749">
            <v>211</v>
          </cell>
          <cell r="E749" t="str">
            <v>Costi di divisione</v>
          </cell>
          <cell r="F749">
            <v>0</v>
          </cell>
          <cell r="G749">
            <v>0</v>
          </cell>
          <cell r="H749">
            <v>0</v>
          </cell>
          <cell r="I749">
            <v>0</v>
          </cell>
          <cell r="R749">
            <v>0</v>
          </cell>
          <cell r="S749">
            <v>0</v>
          </cell>
          <cell r="T749">
            <v>0</v>
          </cell>
          <cell r="U749">
            <v>0</v>
          </cell>
          <cell r="V749">
            <v>0</v>
          </cell>
          <cell r="W749">
            <v>0</v>
          </cell>
          <cell r="X749">
            <v>0</v>
          </cell>
          <cell r="Y749">
            <v>0</v>
          </cell>
          <cell r="Z749">
            <v>0</v>
          </cell>
          <cell r="AA749">
            <v>0</v>
          </cell>
          <cell r="AB749">
            <v>0</v>
          </cell>
          <cell r="AC749">
            <v>0</v>
          </cell>
          <cell r="AD749">
            <v>0</v>
          </cell>
          <cell r="AE749">
            <v>0</v>
          </cell>
          <cell r="AF749">
            <v>0</v>
          </cell>
          <cell r="AG749">
            <v>0</v>
          </cell>
          <cell r="AH749">
            <v>0</v>
          </cell>
          <cell r="AI749">
            <v>0</v>
          </cell>
          <cell r="AJ749">
            <v>0</v>
          </cell>
          <cell r="AK749">
            <v>0</v>
          </cell>
          <cell r="AL749">
            <v>0</v>
          </cell>
          <cell r="AM749">
            <v>0</v>
          </cell>
          <cell r="AN749">
            <v>0</v>
          </cell>
          <cell r="AO749">
            <v>0</v>
          </cell>
          <cell r="AP749">
            <v>0</v>
          </cell>
          <cell r="AQ749">
            <v>0</v>
          </cell>
          <cell r="AR749">
            <v>0</v>
          </cell>
          <cell r="AS749">
            <v>0</v>
          </cell>
          <cell r="AT749">
            <v>0</v>
          </cell>
          <cell r="AU749">
            <v>0</v>
          </cell>
          <cell r="AV749">
            <v>0</v>
          </cell>
          <cell r="AW749">
            <v>0</v>
          </cell>
          <cell r="AX749">
            <v>0</v>
          </cell>
          <cell r="AY749">
            <v>0</v>
          </cell>
          <cell r="AZ749">
            <v>0</v>
          </cell>
          <cell r="BA749">
            <v>0</v>
          </cell>
          <cell r="BF749">
            <v>0</v>
          </cell>
          <cell r="BG749">
            <v>0</v>
          </cell>
          <cell r="BH749">
            <v>0</v>
          </cell>
          <cell r="BI749">
            <v>0</v>
          </cell>
          <cell r="BJ749">
            <v>0</v>
          </cell>
          <cell r="BK749">
            <v>0</v>
          </cell>
          <cell r="BL749">
            <v>0</v>
          </cell>
          <cell r="BM749">
            <v>0</v>
          </cell>
          <cell r="BN749">
            <v>0</v>
          </cell>
          <cell r="BO749">
            <v>0</v>
          </cell>
          <cell r="BP749">
            <v>0</v>
          </cell>
          <cell r="BQ749">
            <v>0</v>
          </cell>
          <cell r="BR749">
            <v>0</v>
          </cell>
          <cell r="BS749">
            <v>0</v>
          </cell>
          <cell r="BT749">
            <v>0</v>
          </cell>
          <cell r="BU749">
            <v>0</v>
          </cell>
          <cell r="BV749">
            <v>0</v>
          </cell>
          <cell r="BW749">
            <v>0</v>
          </cell>
          <cell r="BX749">
            <v>0</v>
          </cell>
          <cell r="BY749">
            <v>0</v>
          </cell>
          <cell r="CI749">
            <v>0</v>
          </cell>
          <cell r="CJ749">
            <v>0</v>
          </cell>
          <cell r="CK749">
            <v>0</v>
          </cell>
          <cell r="CL749">
            <v>0</v>
          </cell>
          <cell r="CM749">
            <v>0</v>
          </cell>
          <cell r="CN749">
            <v>0</v>
          </cell>
          <cell r="CO749">
            <v>0</v>
          </cell>
          <cell r="CP749">
            <v>0</v>
          </cell>
          <cell r="CQ749">
            <v>0</v>
          </cell>
          <cell r="CR749">
            <v>0</v>
          </cell>
          <cell r="CS749">
            <v>0</v>
          </cell>
          <cell r="CT749">
            <v>0</v>
          </cell>
          <cell r="CU749">
            <v>0</v>
          </cell>
          <cell r="CV749">
            <v>0</v>
          </cell>
          <cell r="CW749">
            <v>0</v>
          </cell>
          <cell r="DJ749">
            <v>0</v>
          </cell>
          <cell r="DK749">
            <v>0</v>
          </cell>
          <cell r="DL749">
            <v>0</v>
          </cell>
          <cell r="DM749">
            <v>0</v>
          </cell>
          <cell r="DN749">
            <v>0</v>
          </cell>
          <cell r="DO749">
            <v>0</v>
          </cell>
          <cell r="DP749">
            <v>0</v>
          </cell>
          <cell r="DQ749">
            <v>0</v>
          </cell>
          <cell r="DR749">
            <v>0</v>
          </cell>
          <cell r="DS749">
            <v>0</v>
          </cell>
          <cell r="DT749">
            <v>0</v>
          </cell>
          <cell r="DU749">
            <v>0</v>
          </cell>
        </row>
        <row r="750">
          <cell r="A750" t="str">
            <v>CE-ASSURA-212</v>
          </cell>
          <cell r="B750" t="str">
            <v>CE</v>
          </cell>
          <cell r="C750" t="str">
            <v>ASSURA</v>
          </cell>
          <cell r="D750">
            <v>212</v>
          </cell>
          <cell r="E750" t="str">
            <v>Risultato di divisione</v>
          </cell>
          <cell r="F750">
            <v>0.64000000000000101</v>
          </cell>
          <cell r="G750">
            <v>1.449430669999999</v>
          </cell>
          <cell r="H750">
            <v>2.1692284100000001</v>
          </cell>
          <cell r="I750">
            <v>3.3522573399999991</v>
          </cell>
          <cell r="J750">
            <v>0</v>
          </cell>
          <cell r="K750">
            <v>0</v>
          </cell>
          <cell r="L750">
            <v>0</v>
          </cell>
          <cell r="M750">
            <v>0</v>
          </cell>
          <cell r="N750">
            <v>0</v>
          </cell>
          <cell r="O750">
            <v>0</v>
          </cell>
          <cell r="P750">
            <v>0</v>
          </cell>
          <cell r="Q750">
            <v>0</v>
          </cell>
          <cell r="R750">
            <v>0</v>
          </cell>
          <cell r="S750">
            <v>0</v>
          </cell>
          <cell r="T750">
            <v>0</v>
          </cell>
          <cell r="U750">
            <v>0</v>
          </cell>
          <cell r="V750">
            <v>0</v>
          </cell>
          <cell r="W750">
            <v>0</v>
          </cell>
          <cell r="X750">
            <v>0</v>
          </cell>
          <cell r="Y750">
            <v>0</v>
          </cell>
          <cell r="Z750">
            <v>0</v>
          </cell>
          <cell r="AA750">
            <v>0</v>
          </cell>
          <cell r="AB750">
            <v>0</v>
          </cell>
          <cell r="AC750">
            <v>0</v>
          </cell>
          <cell r="AD750">
            <v>0.78380000000000027</v>
          </cell>
          <cell r="AE750">
            <v>1.885700000000001</v>
          </cell>
          <cell r="AF750">
            <v>3.0566000000000018</v>
          </cell>
          <cell r="AG750">
            <v>4.3220999999999998</v>
          </cell>
          <cell r="AH750">
            <v>5.5869000000000018</v>
          </cell>
          <cell r="AI750">
            <v>6.7965000000000044</v>
          </cell>
          <cell r="AJ750">
            <v>8.0456000000000056</v>
          </cell>
          <cell r="AK750">
            <v>9.0594000000000019</v>
          </cell>
          <cell r="AL750">
            <v>10.322099999999999</v>
          </cell>
          <cell r="AM750">
            <v>11.642899999999996</v>
          </cell>
          <cell r="AN750">
            <v>12.892000000000014</v>
          </cell>
          <cell r="AO750">
            <v>14.13970000000001</v>
          </cell>
          <cell r="AP750">
            <v>0</v>
          </cell>
          <cell r="AQ750">
            <v>0</v>
          </cell>
          <cell r="AR750">
            <v>0</v>
          </cell>
          <cell r="AS750">
            <v>0</v>
          </cell>
          <cell r="AT750">
            <v>0</v>
          </cell>
          <cell r="AU750">
            <v>0</v>
          </cell>
          <cell r="AV750">
            <v>0</v>
          </cell>
          <cell r="AW750">
            <v>0</v>
          </cell>
          <cell r="AX750">
            <v>0</v>
          </cell>
          <cell r="AY750">
            <v>0</v>
          </cell>
          <cell r="AZ750">
            <v>0</v>
          </cell>
          <cell r="BA750">
            <v>0</v>
          </cell>
          <cell r="BB750">
            <v>1.3446000000000005</v>
          </cell>
          <cell r="BC750">
            <v>2.2366000000000019</v>
          </cell>
          <cell r="BD750">
            <v>3.5784999999999987</v>
          </cell>
          <cell r="BE750">
            <v>4.9529999999999994</v>
          </cell>
          <cell r="BF750">
            <v>6.0645999999999995</v>
          </cell>
          <cell r="BG750">
            <v>6.689700000000002</v>
          </cell>
          <cell r="BH750">
            <v>7.4659999999999993</v>
          </cell>
          <cell r="BI750">
            <v>8.1885000000000083</v>
          </cell>
          <cell r="BJ750">
            <v>8.2622999999999998</v>
          </cell>
          <cell r="BK750">
            <v>7.9533999999999967</v>
          </cell>
          <cell r="BL750">
            <v>8.189600000000004</v>
          </cell>
          <cell r="BM750">
            <v>9.065960389999983</v>
          </cell>
          <cell r="BN750">
            <v>0</v>
          </cell>
          <cell r="BO750">
            <v>0</v>
          </cell>
          <cell r="BP750">
            <v>0</v>
          </cell>
          <cell r="BQ750">
            <v>0</v>
          </cell>
          <cell r="BR750">
            <v>0</v>
          </cell>
          <cell r="BS750">
            <v>0</v>
          </cell>
          <cell r="BT750">
            <v>0</v>
          </cell>
          <cell r="BU750">
            <v>0</v>
          </cell>
          <cell r="BV750">
            <v>0</v>
          </cell>
          <cell r="BW750">
            <v>0</v>
          </cell>
          <cell r="BX750">
            <v>0</v>
          </cell>
          <cell r="BY750">
            <v>0</v>
          </cell>
          <cell r="BZ750">
            <v>1.0449999999999997</v>
          </cell>
          <cell r="CA750">
            <v>1.6919</v>
          </cell>
          <cell r="CB750">
            <v>2.4924999999999997</v>
          </cell>
          <cell r="CC750">
            <v>3.1831</v>
          </cell>
          <cell r="CD750">
            <v>4.0905000000000005</v>
          </cell>
          <cell r="CE750">
            <v>4.9371000000000018</v>
          </cell>
          <cell r="CF750">
            <v>5.7161000000000044</v>
          </cell>
          <cell r="CG750">
            <v>6.1818000000000026</v>
          </cell>
          <cell r="CH750">
            <v>6.9657000000000018</v>
          </cell>
          <cell r="CI750">
            <v>7.9610320000000012</v>
          </cell>
          <cell r="CJ750">
            <v>8.8511000000000042</v>
          </cell>
          <cell r="CK750">
            <v>9.4200169999999979</v>
          </cell>
          <cell r="CL750">
            <v>0</v>
          </cell>
          <cell r="CM750">
            <v>0</v>
          </cell>
          <cell r="CN750">
            <v>0</v>
          </cell>
          <cell r="CO750">
            <v>0</v>
          </cell>
          <cell r="CP750">
            <v>0</v>
          </cell>
          <cell r="CQ750">
            <v>0</v>
          </cell>
          <cell r="CR750">
            <v>0</v>
          </cell>
          <cell r="CS750">
            <v>0</v>
          </cell>
          <cell r="CT750">
            <v>0</v>
          </cell>
          <cell r="CU750">
            <v>0</v>
          </cell>
          <cell r="CV750">
            <v>0</v>
          </cell>
          <cell r="CW750">
            <v>0</v>
          </cell>
          <cell r="CX750">
            <v>0</v>
          </cell>
          <cell r="CY750">
            <v>0</v>
          </cell>
          <cell r="CZ750">
            <v>0</v>
          </cell>
          <cell r="DA750">
            <v>0</v>
          </cell>
          <cell r="DB750">
            <v>0</v>
          </cell>
          <cell r="DC750">
            <v>0</v>
          </cell>
          <cell r="DD750">
            <v>0</v>
          </cell>
          <cell r="DE750">
            <v>0</v>
          </cell>
          <cell r="DF750">
            <v>0</v>
          </cell>
          <cell r="DG750">
            <v>0</v>
          </cell>
          <cell r="DH750">
            <v>0</v>
          </cell>
          <cell r="DI750">
            <v>0</v>
          </cell>
          <cell r="DJ750">
            <v>0</v>
          </cell>
          <cell r="DK750">
            <v>0</v>
          </cell>
          <cell r="DL750">
            <v>0</v>
          </cell>
          <cell r="DM750">
            <v>0</v>
          </cell>
          <cell r="DN750">
            <v>0</v>
          </cell>
          <cell r="DO750">
            <v>0</v>
          </cell>
          <cell r="DP750">
            <v>0</v>
          </cell>
          <cell r="DQ750">
            <v>0</v>
          </cell>
          <cell r="DR750">
            <v>0</v>
          </cell>
          <cell r="DS750">
            <v>0</v>
          </cell>
          <cell r="DT750">
            <v>0</v>
          </cell>
          <cell r="DU750">
            <v>0</v>
          </cell>
          <cell r="DV750">
            <v>0</v>
          </cell>
          <cell r="DW750">
            <v>0</v>
          </cell>
          <cell r="DX750">
            <v>0</v>
          </cell>
          <cell r="DY750">
            <v>0</v>
          </cell>
        </row>
        <row r="751">
          <cell r="A751" t="str">
            <v>CE-ASSURA-213</v>
          </cell>
          <cell r="B751" t="str">
            <v>CE</v>
          </cell>
          <cell r="C751" t="str">
            <v>ASSURA</v>
          </cell>
          <cell r="D751">
            <v>213</v>
          </cell>
          <cell r="E751" t="str">
            <v>RD %</v>
          </cell>
          <cell r="F751">
            <v>0.100820743868051</v>
          </cell>
          <cell r="G751">
            <v>0.11847194518765811</v>
          </cell>
          <cell r="H751">
            <v>0.10727951097056812</v>
          </cell>
          <cell r="I751">
            <v>0.12959964175223218</v>
          </cell>
          <cell r="J751" t="e">
            <v>#DIV/0!</v>
          </cell>
          <cell r="K751" t="e">
            <v>#DIV/0!</v>
          </cell>
          <cell r="L751" t="e">
            <v>#DIV/0!</v>
          </cell>
          <cell r="M751" t="e">
            <v>#DIV/0!</v>
          </cell>
          <cell r="N751" t="e">
            <v>#DIV/0!</v>
          </cell>
          <cell r="O751" t="e">
            <v>#DIV/0!</v>
          </cell>
          <cell r="P751" t="e">
            <v>#DIV/0!</v>
          </cell>
          <cell r="Q751" t="e">
            <v>#DIV/0!</v>
          </cell>
          <cell r="R751" t="e">
            <v>#DIV/0!</v>
          </cell>
          <cell r="S751" t="e">
            <v>#DIV/0!</v>
          </cell>
          <cell r="T751" t="e">
            <v>#DIV/0!</v>
          </cell>
          <cell r="U751" t="e">
            <v>#DIV/0!</v>
          </cell>
          <cell r="V751" t="e">
            <v>#DIV/0!</v>
          </cell>
          <cell r="W751" t="e">
            <v>#DIV/0!</v>
          </cell>
          <cell r="X751" t="e">
            <v>#DIV/0!</v>
          </cell>
          <cell r="Y751" t="e">
            <v>#DIV/0!</v>
          </cell>
          <cell r="Z751" t="e">
            <v>#DIV/0!</v>
          </cell>
          <cell r="AA751" t="e">
            <v>#DIV/0!</v>
          </cell>
          <cell r="AB751" t="e">
            <v>#DIV/0!</v>
          </cell>
          <cell r="AC751" t="e">
            <v>#DIV/0!</v>
          </cell>
          <cell r="AD751">
            <v>0.12989724892277099</v>
          </cell>
          <cell r="AE751">
            <v>0.15530518287912115</v>
          </cell>
          <cell r="AF751">
            <v>0.16683222897813496</v>
          </cell>
          <cell r="AG751">
            <v>0.17620511398845437</v>
          </cell>
          <cell r="AH751">
            <v>0.181777067763357</v>
          </cell>
          <cell r="AI751">
            <v>0.18417151946584445</v>
          </cell>
          <cell r="AJ751">
            <v>0.1865481998107994</v>
          </cell>
          <cell r="AK751">
            <v>0.18383783860566202</v>
          </cell>
          <cell r="AL751">
            <v>0.18620790428840475</v>
          </cell>
          <cell r="AM751">
            <v>0.1887189112788194</v>
          </cell>
          <cell r="AN751">
            <v>0.18964233913793069</v>
          </cell>
          <cell r="AO751">
            <v>0.19065937992586521</v>
          </cell>
          <cell r="AP751" t="e">
            <v>#DIV/0!</v>
          </cell>
          <cell r="AQ751" t="e">
            <v>#DIV/0!</v>
          </cell>
          <cell r="AR751" t="e">
            <v>#DIV/0!</v>
          </cell>
          <cell r="AS751" t="e">
            <v>#DIV/0!</v>
          </cell>
          <cell r="AT751" t="e">
            <v>#DIV/0!</v>
          </cell>
          <cell r="AU751" t="e">
            <v>#DIV/0!</v>
          </cell>
          <cell r="AV751" t="e">
            <v>#DIV/0!</v>
          </cell>
          <cell r="AW751" t="e">
            <v>#DIV/0!</v>
          </cell>
          <cell r="AX751" t="e">
            <v>#DIV/0!</v>
          </cell>
          <cell r="AY751" t="e">
            <v>#DIV/0!</v>
          </cell>
          <cell r="AZ751" t="e">
            <v>#DIV/0!</v>
          </cell>
          <cell r="BA751" t="e">
            <v>#DIV/0!</v>
          </cell>
          <cell r="BB751">
            <v>0.22789830508474582</v>
          </cell>
          <cell r="BC751">
            <v>0.19361987620655341</v>
          </cell>
          <cell r="BD751">
            <v>0.20756960556844542</v>
          </cell>
          <cell r="BE751">
            <v>0.21698844743517287</v>
          </cell>
          <cell r="BF751">
            <v>0.21375374930829447</v>
          </cell>
          <cell r="BG751">
            <v>0.19620707960968004</v>
          </cell>
          <cell r="BH751">
            <v>0.18623144482774961</v>
          </cell>
          <cell r="BI751">
            <v>0.17892650651376846</v>
          </cell>
          <cell r="BJ751">
            <v>0.15972772650471509</v>
          </cell>
          <cell r="BK751">
            <v>0.13701891603211241</v>
          </cell>
          <cell r="BL751">
            <v>0.12787258958544778</v>
          </cell>
          <cell r="BM751">
            <v>0.13376351633048217</v>
          </cell>
          <cell r="BN751" t="e">
            <v>#DIV/0!</v>
          </cell>
          <cell r="BO751" t="e">
            <v>#DIV/0!</v>
          </cell>
          <cell r="BP751" t="e">
            <v>#DIV/0!</v>
          </cell>
          <cell r="BQ751" t="e">
            <v>#DIV/0!</v>
          </cell>
          <cell r="BR751" t="e">
            <v>#DIV/0!</v>
          </cell>
          <cell r="BS751" t="e">
            <v>#DIV/0!</v>
          </cell>
          <cell r="BT751" t="e">
            <v>#DIV/0!</v>
          </cell>
          <cell r="BU751" t="e">
            <v>#DIV/0!</v>
          </cell>
          <cell r="BV751" t="e">
            <v>#DIV/0!</v>
          </cell>
          <cell r="BW751" t="e">
            <v>#DIV/0!</v>
          </cell>
          <cell r="BX751" t="e">
            <v>#DIV/0!</v>
          </cell>
          <cell r="BY751" t="e">
            <v>#DIV/0!</v>
          </cell>
          <cell r="BZ751">
            <v>0.20447696943607399</v>
          </cell>
          <cell r="CA751">
            <v>0.17350862979561282</v>
          </cell>
          <cell r="CB751">
            <v>0.16826209056787186</v>
          </cell>
          <cell r="CC751">
            <v>0.16284340307975648</v>
          </cell>
          <cell r="CD751">
            <v>0.16342258551669583</v>
          </cell>
          <cell r="CE751">
            <v>0.16251954507299576</v>
          </cell>
          <cell r="CF751">
            <v>0.16126538638409052</v>
          </cell>
          <cell r="CG751">
            <v>0.15938841547525434</v>
          </cell>
          <cell r="CH751">
            <v>0.15861200548312032</v>
          </cell>
          <cell r="CI751">
            <v>0.1600143109824731</v>
          </cell>
          <cell r="CJ751">
            <v>0.16009832614035538</v>
          </cell>
          <cell r="CK751">
            <v>0.15593472934944544</v>
          </cell>
          <cell r="CL751" t="e">
            <v>#DIV/0!</v>
          </cell>
          <cell r="CM751" t="e">
            <v>#DIV/0!</v>
          </cell>
          <cell r="CN751" t="e">
            <v>#DIV/0!</v>
          </cell>
          <cell r="CO751" t="e">
            <v>#DIV/0!</v>
          </cell>
          <cell r="CP751" t="e">
            <v>#DIV/0!</v>
          </cell>
          <cell r="CQ751" t="e">
            <v>#DIV/0!</v>
          </cell>
          <cell r="CR751" t="e">
            <v>#DIV/0!</v>
          </cell>
          <cell r="CS751" t="e">
            <v>#DIV/0!</v>
          </cell>
          <cell r="CT751" t="e">
            <v>#DIV/0!</v>
          </cell>
          <cell r="CU751" t="e">
            <v>#DIV/0!</v>
          </cell>
          <cell r="CV751" t="e">
            <v>#DIV/0!</v>
          </cell>
          <cell r="CW751" t="e">
            <v>#DIV/0!</v>
          </cell>
          <cell r="CX751" t="e">
            <v>#DIV/0!</v>
          </cell>
          <cell r="CY751" t="e">
            <v>#DIV/0!</v>
          </cell>
          <cell r="CZ751" t="e">
            <v>#DIV/0!</v>
          </cell>
          <cell r="DA751" t="e">
            <v>#DIV/0!</v>
          </cell>
          <cell r="DB751" t="e">
            <v>#DIV/0!</v>
          </cell>
          <cell r="DC751" t="e">
            <v>#DIV/0!</v>
          </cell>
          <cell r="DD751" t="e">
            <v>#DIV/0!</v>
          </cell>
          <cell r="DE751" t="e">
            <v>#DIV/0!</v>
          </cell>
          <cell r="DF751" t="e">
            <v>#DIV/0!</v>
          </cell>
          <cell r="DG751" t="e">
            <v>#DIV/0!</v>
          </cell>
          <cell r="DH751" t="e">
            <v>#DIV/0!</v>
          </cell>
          <cell r="DI751" t="e">
            <v>#DIV/0!</v>
          </cell>
          <cell r="DJ751" t="e">
            <v>#DIV/0!</v>
          </cell>
          <cell r="DK751" t="e">
            <v>#DIV/0!</v>
          </cell>
          <cell r="DL751" t="e">
            <v>#DIV/0!</v>
          </cell>
          <cell r="DM751" t="e">
            <v>#DIV/0!</v>
          </cell>
          <cell r="DN751" t="e">
            <v>#DIV/0!</v>
          </cell>
          <cell r="DO751" t="e">
            <v>#DIV/0!</v>
          </cell>
          <cell r="DP751" t="e">
            <v>#DIV/0!</v>
          </cell>
          <cell r="DQ751" t="e">
            <v>#DIV/0!</v>
          </cell>
          <cell r="DR751" t="e">
            <v>#DIV/0!</v>
          </cell>
          <cell r="DS751" t="e">
            <v>#DIV/0!</v>
          </cell>
          <cell r="DT751" t="e">
            <v>#DIV/0!</v>
          </cell>
          <cell r="DU751" t="e">
            <v>#DIV/0!</v>
          </cell>
          <cell r="DV751" t="e">
            <v>#DIV/0!</v>
          </cell>
          <cell r="DW751" t="e">
            <v>#DIV/0!</v>
          </cell>
          <cell r="DX751" t="e">
            <v>#DIV/0!</v>
          </cell>
          <cell r="DY751" t="e">
            <v>#DIV/0!</v>
          </cell>
        </row>
        <row r="752">
          <cell r="A752" t="str">
            <v>CE-ASSURA-220</v>
          </cell>
          <cell r="B752" t="str">
            <v>CE</v>
          </cell>
          <cell r="C752" t="str">
            <v>ASSURA</v>
          </cell>
          <cell r="D752">
            <v>220</v>
          </cell>
          <cell r="E752" t="str">
            <v>Spese Generali</v>
          </cell>
          <cell r="F752">
            <v>-0.39829999999999999</v>
          </cell>
          <cell r="G752">
            <v>-0.74518200000000001</v>
          </cell>
          <cell r="H752">
            <v>-1.187797</v>
          </cell>
          <cell r="I752">
            <v>-1.5602850000000001</v>
          </cell>
          <cell r="AD752">
            <v>-0.40760000000000002</v>
          </cell>
          <cell r="AE752">
            <v>-0.76660000000000006</v>
          </cell>
          <cell r="AF752">
            <v>-1.1145</v>
          </cell>
          <cell r="AG752">
            <v>-1.4707000000000001</v>
          </cell>
          <cell r="AH752">
            <v>-1.8109999999999999</v>
          </cell>
          <cell r="AI752">
            <v>-2.1395999999999997</v>
          </cell>
          <cell r="AJ752">
            <v>-2.5000999999999998</v>
          </cell>
          <cell r="AK752">
            <v>-2.8821999999999997</v>
          </cell>
          <cell r="AL752">
            <v>-3.2256</v>
          </cell>
          <cell r="AM752">
            <v>-3.5898000000000003</v>
          </cell>
          <cell r="AN752">
            <v>-3.9579</v>
          </cell>
          <cell r="AO752">
            <v>-4.3158000000000003</v>
          </cell>
          <cell r="BB752">
            <v>-0.27660000000000001</v>
          </cell>
          <cell r="BC752">
            <v>-0.61809999999999998</v>
          </cell>
          <cell r="BD752">
            <v>-0.95599999999999996</v>
          </cell>
          <cell r="BE752">
            <v>-1.3189</v>
          </cell>
          <cell r="BF752">
            <v>-1.4274</v>
          </cell>
          <cell r="BG752">
            <v>-1.7254</v>
          </cell>
          <cell r="BH752">
            <v>-2.0400999999999998</v>
          </cell>
          <cell r="BI752">
            <v>-2.3485</v>
          </cell>
          <cell r="BJ752">
            <v>-2.7160000000000002</v>
          </cell>
          <cell r="BK752">
            <v>-2.7263000000000002</v>
          </cell>
          <cell r="BL752">
            <v>-3.4152</v>
          </cell>
          <cell r="BM752">
            <v>-3.7576551300000012</v>
          </cell>
          <cell r="BZ752">
            <v>-0.2636</v>
          </cell>
          <cell r="CA752">
            <v>-0.59960000000000002</v>
          </cell>
          <cell r="CB752">
            <v>-0.92</v>
          </cell>
          <cell r="CC752">
            <v>-1.2154</v>
          </cell>
          <cell r="CD752">
            <v>-1.4388000000000001</v>
          </cell>
          <cell r="CE752">
            <v>-1.7245999999999999</v>
          </cell>
          <cell r="CF752">
            <v>-1.9977</v>
          </cell>
          <cell r="CG752">
            <v>-2.1926000000000001</v>
          </cell>
          <cell r="CH752">
            <v>-2.4773999999999998</v>
          </cell>
          <cell r="CI752">
            <v>-2.7635489999999998</v>
          </cell>
          <cell r="CJ752">
            <v>-3.0364</v>
          </cell>
          <cell r="CK752">
            <v>-3.3174450000000002</v>
          </cell>
        </row>
        <row r="753">
          <cell r="A753" t="str">
            <v>CE-ASSURA-230</v>
          </cell>
          <cell r="B753" t="str">
            <v>CE</v>
          </cell>
          <cell r="C753" t="str">
            <v>ASSURA</v>
          </cell>
          <cell r="D753">
            <v>230</v>
          </cell>
          <cell r="E753" t="str">
            <v>Risultato Operativo pre IAS</v>
          </cell>
          <cell r="F753">
            <v>0.24170000000000103</v>
          </cell>
          <cell r="G753">
            <v>0.70424866999999902</v>
          </cell>
          <cell r="H753">
            <v>0.98143141000000012</v>
          </cell>
          <cell r="I753">
            <v>1.7919723399999989</v>
          </cell>
          <cell r="J753">
            <v>0</v>
          </cell>
          <cell r="K753">
            <v>0</v>
          </cell>
          <cell r="L753">
            <v>0</v>
          </cell>
          <cell r="M753">
            <v>0</v>
          </cell>
          <cell r="N753">
            <v>0</v>
          </cell>
          <cell r="O753">
            <v>0</v>
          </cell>
          <cell r="P753">
            <v>0</v>
          </cell>
          <cell r="Q753">
            <v>0</v>
          </cell>
          <cell r="AD753">
            <v>0.37620000000000026</v>
          </cell>
          <cell r="AE753">
            <v>1.1191000000000009</v>
          </cell>
          <cell r="AF753">
            <v>1.9421000000000017</v>
          </cell>
          <cell r="AG753">
            <v>2.8513999999999999</v>
          </cell>
          <cell r="AH753">
            <v>3.7759000000000018</v>
          </cell>
          <cell r="AI753">
            <v>4.6569000000000047</v>
          </cell>
          <cell r="AJ753">
            <v>5.5455000000000059</v>
          </cell>
          <cell r="AK753">
            <v>6.1772000000000027</v>
          </cell>
          <cell r="AL753">
            <v>7.0964999999999989</v>
          </cell>
          <cell r="AM753">
            <v>8.0530999999999953</v>
          </cell>
          <cell r="AN753">
            <v>8.9341000000000133</v>
          </cell>
          <cell r="AO753">
            <v>9.823900000000009</v>
          </cell>
          <cell r="BB753">
            <v>1.0680000000000005</v>
          </cell>
          <cell r="BC753">
            <v>1.6185000000000018</v>
          </cell>
          <cell r="BD753">
            <v>2.6224999999999987</v>
          </cell>
          <cell r="BE753">
            <v>3.6340999999999992</v>
          </cell>
          <cell r="BF753">
            <v>4.6372</v>
          </cell>
          <cell r="BG753">
            <v>4.9643000000000015</v>
          </cell>
          <cell r="BH753">
            <v>5.4258999999999995</v>
          </cell>
          <cell r="BI753">
            <v>5.8400000000000087</v>
          </cell>
          <cell r="BJ753">
            <v>5.5462999999999996</v>
          </cell>
          <cell r="BK753">
            <v>5.2270999999999965</v>
          </cell>
          <cell r="BL753">
            <v>4.7744000000000035</v>
          </cell>
          <cell r="BM753">
            <v>5.3083052599999814</v>
          </cell>
          <cell r="BZ753">
            <v>0.78139999999999965</v>
          </cell>
          <cell r="CA753">
            <v>1.0922999999999998</v>
          </cell>
          <cell r="CB753">
            <v>1.5724999999999998</v>
          </cell>
          <cell r="CC753">
            <v>1.9677</v>
          </cell>
          <cell r="CD753">
            <v>2.6517000000000004</v>
          </cell>
          <cell r="CE753">
            <v>3.2125000000000021</v>
          </cell>
          <cell r="CF753">
            <v>3.7184000000000044</v>
          </cell>
          <cell r="CG753">
            <v>3.9892000000000025</v>
          </cell>
          <cell r="CH753">
            <v>4.4883000000000024</v>
          </cell>
          <cell r="CI753">
            <v>5.1974830000000019</v>
          </cell>
          <cell r="CJ753">
            <v>5.8147000000000038</v>
          </cell>
          <cell r="CK753">
            <v>6.1025719999999977</v>
          </cell>
          <cell r="CX753">
            <v>0</v>
          </cell>
          <cell r="CY753">
            <v>0</v>
          </cell>
          <cell r="CZ753">
            <v>0</v>
          </cell>
          <cell r="DA753">
            <v>0</v>
          </cell>
          <cell r="DB753">
            <v>0</v>
          </cell>
          <cell r="DC753">
            <v>0</v>
          </cell>
          <cell r="DD753">
            <v>0</v>
          </cell>
          <cell r="DE753">
            <v>0</v>
          </cell>
          <cell r="DF753">
            <v>0</v>
          </cell>
          <cell r="DG753">
            <v>0</v>
          </cell>
          <cell r="DH753">
            <v>0</v>
          </cell>
          <cell r="DI753">
            <v>0</v>
          </cell>
        </row>
        <row r="754">
          <cell r="A754" t="str">
            <v>CE-ASSURA-240</v>
          </cell>
          <cell r="B754" t="str">
            <v>CE</v>
          </cell>
          <cell r="C754" t="str">
            <v>ASSURA</v>
          </cell>
          <cell r="D754">
            <v>240</v>
          </cell>
          <cell r="E754" t="str">
            <v>RO % pre-IAS</v>
          </cell>
          <cell r="F754">
            <v>3.8075584051418733E-2</v>
          </cell>
          <cell r="G754">
            <v>5.756309118995051E-2</v>
          </cell>
          <cell r="H754">
            <v>4.8536835139437969E-2</v>
          </cell>
          <cell r="I754">
            <v>6.9278384604539084E-2</v>
          </cell>
          <cell r="J754" t="e">
            <v>#DIV/0!</v>
          </cell>
          <cell r="K754" t="e">
            <v>#DIV/0!</v>
          </cell>
          <cell r="L754" t="e">
            <v>#DIV/0!</v>
          </cell>
          <cell r="M754" t="e">
            <v>#DIV/0!</v>
          </cell>
          <cell r="N754" t="e">
            <v>#DIV/0!</v>
          </cell>
          <cell r="O754" t="e">
            <v>#DIV/0!</v>
          </cell>
          <cell r="P754" t="e">
            <v>#DIV/0!</v>
          </cell>
          <cell r="Q754" t="e">
            <v>#DIV/0!</v>
          </cell>
          <cell r="AD754">
            <v>6.2346702021876074E-2</v>
          </cell>
          <cell r="AE754">
            <v>9.2168441512448698E-2</v>
          </cell>
          <cell r="AF754">
            <v>0.10600172475902506</v>
          </cell>
          <cell r="AG754">
            <v>0.11624702390659143</v>
          </cell>
          <cell r="AH754">
            <v>0.12285382415430021</v>
          </cell>
          <cell r="AI754">
            <v>0.12619265048193795</v>
          </cell>
          <cell r="AJ754">
            <v>0.12857997440225569</v>
          </cell>
          <cell r="AK754">
            <v>0.12535080652525507</v>
          </cell>
          <cell r="AL754">
            <v>0.12801894893313032</v>
          </cell>
          <cell r="AM754">
            <v>0.13053210664176967</v>
          </cell>
          <cell r="AN754">
            <v>0.13142131725815911</v>
          </cell>
          <cell r="AO754">
            <v>0.13246523493806145</v>
          </cell>
          <cell r="BB754">
            <v>0.18101694915254246</v>
          </cell>
          <cell r="BC754">
            <v>0.14011167380859643</v>
          </cell>
          <cell r="BD754">
            <v>0.15211716937354983</v>
          </cell>
          <cell r="BE754">
            <v>0.15920809950013359</v>
          </cell>
          <cell r="BF754">
            <v>0.16344340703301505</v>
          </cell>
          <cell r="BG754">
            <v>0.14560156738065003</v>
          </cell>
          <cell r="BH754">
            <v>0.1353433158975203</v>
          </cell>
          <cell r="BI754">
            <v>0.12760954973931835</v>
          </cell>
          <cell r="BJ754">
            <v>0.10722170455116629</v>
          </cell>
          <cell r="BK754">
            <v>9.0050994039210228E-2</v>
          </cell>
          <cell r="BL754">
            <v>7.454758373018977E-2</v>
          </cell>
          <cell r="BM754">
            <v>7.832127505392654E-2</v>
          </cell>
          <cell r="BZ754">
            <v>0.15289789848550067</v>
          </cell>
          <cell r="CA754">
            <v>0.11201813128775215</v>
          </cell>
          <cell r="CB754">
            <v>0.10615532092998135</v>
          </cell>
          <cell r="CC754">
            <v>0.10066506369263825</v>
          </cell>
          <cell r="CD754">
            <v>0.10594002445046385</v>
          </cell>
          <cell r="CE754">
            <v>0.10574913178728385</v>
          </cell>
          <cell r="CF754">
            <v>0.10490530479358347</v>
          </cell>
          <cell r="CG754">
            <v>0.10285552218025248</v>
          </cell>
          <cell r="CH754">
            <v>0.10220053464976801</v>
          </cell>
          <cell r="CI754">
            <v>0.10446782038913012</v>
          </cell>
          <cell r="CJ754">
            <v>0.10517605009640887</v>
          </cell>
          <cell r="CK754">
            <v>0.10101923522595593</v>
          </cell>
          <cell r="CX754" t="e">
            <v>#DIV/0!</v>
          </cell>
          <cell r="CY754" t="e">
            <v>#DIV/0!</v>
          </cell>
          <cell r="CZ754" t="e">
            <v>#DIV/0!</v>
          </cell>
          <cell r="DA754" t="e">
            <v>#DIV/0!</v>
          </cell>
          <cell r="DB754" t="e">
            <v>#DIV/0!</v>
          </cell>
          <cell r="DC754" t="e">
            <v>#DIV/0!</v>
          </cell>
          <cell r="DD754" t="e">
            <v>#DIV/0!</v>
          </cell>
          <cell r="DE754" t="e">
            <v>#DIV/0!</v>
          </cell>
          <cell r="DF754" t="e">
            <v>#DIV/0!</v>
          </cell>
          <cell r="DG754" t="e">
            <v>#DIV/0!</v>
          </cell>
          <cell r="DH754" t="e">
            <v>#DIV/0!</v>
          </cell>
          <cell r="DI754" t="e">
            <v>#DIV/0!</v>
          </cell>
        </row>
        <row r="755">
          <cell r="A755" t="str">
            <v>CE-ASSURA-250</v>
          </cell>
          <cell r="B755" t="str">
            <v>CE</v>
          </cell>
          <cell r="C755" t="str">
            <v>ASSURA</v>
          </cell>
          <cell r="D755">
            <v>250</v>
          </cell>
          <cell r="E755" t="str">
            <v>Poste Straordinarie</v>
          </cell>
          <cell r="F755">
            <v>-3.4600000000000006E-2</v>
          </cell>
          <cell r="G755">
            <v>-0.123889</v>
          </cell>
          <cell r="H755">
            <v>-0.16748199999999999</v>
          </cell>
          <cell r="I755">
            <v>-0.19820400000000002</v>
          </cell>
          <cell r="AD755">
            <v>-3.44E-2</v>
          </cell>
          <cell r="AE755">
            <v>-6.6700000000000009E-2</v>
          </cell>
          <cell r="AF755">
            <v>-9.8099999999999993E-2</v>
          </cell>
          <cell r="AG755">
            <v>-0.12819999999999998</v>
          </cell>
          <cell r="AH755">
            <v>-0.15740000000000001</v>
          </cell>
          <cell r="AI755">
            <v>-0.18630000000000002</v>
          </cell>
          <cell r="AJ755">
            <v>-0.21569999999999998</v>
          </cell>
          <cell r="AK755">
            <v>-0.26639999999999997</v>
          </cell>
          <cell r="AL755">
            <v>-0.29480000000000001</v>
          </cell>
          <cell r="AM755">
            <v>-0.32269999999999999</v>
          </cell>
          <cell r="AN755">
            <v>-0.35349999999999998</v>
          </cell>
          <cell r="AO755">
            <v>-0.38580000000000003</v>
          </cell>
          <cell r="BB755">
            <v>0</v>
          </cell>
          <cell r="BC755">
            <v>0</v>
          </cell>
          <cell r="BD755">
            <v>0</v>
          </cell>
          <cell r="BE755">
            <v>0</v>
          </cell>
          <cell r="BF755">
            <v>-0.20080000000000001</v>
          </cell>
          <cell r="BG755">
            <v>-0.2253</v>
          </cell>
          <cell r="BH755">
            <v>-0.25430000000000003</v>
          </cell>
          <cell r="BI755">
            <v>-0.29580000000000001</v>
          </cell>
          <cell r="BJ755">
            <v>-0.32800000000000001</v>
          </cell>
          <cell r="BK755">
            <v>-0.35799999999999998</v>
          </cell>
          <cell r="BL755">
            <v>-0.3866</v>
          </cell>
          <cell r="BM755">
            <v>-0.42022750000000003</v>
          </cell>
          <cell r="BZ755">
            <v>0</v>
          </cell>
          <cell r="CA755">
            <v>0</v>
          </cell>
          <cell r="CB755">
            <v>0</v>
          </cell>
          <cell r="CC755">
            <v>0</v>
          </cell>
          <cell r="CD755">
            <v>-0.1598</v>
          </cell>
          <cell r="CE755">
            <v>-0.19139999999999999</v>
          </cell>
          <cell r="CF755">
            <v>-0.22189999999999999</v>
          </cell>
          <cell r="CG755">
            <v>-0.25209999999999999</v>
          </cell>
          <cell r="CH755">
            <v>-0.28320000000000001</v>
          </cell>
          <cell r="CI755">
            <v>-0.31402999999999998</v>
          </cell>
          <cell r="CJ755">
            <v>-0.34429999999999999</v>
          </cell>
          <cell r="CK755">
            <v>-0.37671199999999999</v>
          </cell>
        </row>
        <row r="756">
          <cell r="A756" t="str">
            <v>CE-ASSURA-260</v>
          </cell>
          <cell r="B756" t="str">
            <v>CE</v>
          </cell>
          <cell r="C756" t="str">
            <v>ASSURA</v>
          </cell>
          <cell r="D756">
            <v>260</v>
          </cell>
          <cell r="E756" t="str">
            <v>Risultato Operativo</v>
          </cell>
          <cell r="F756">
            <v>0.20710000000000101</v>
          </cell>
          <cell r="G756">
            <v>0.58035966999999899</v>
          </cell>
          <cell r="H756">
            <v>0.8139494100000001</v>
          </cell>
          <cell r="I756">
            <v>1.5937683399999989</v>
          </cell>
          <cell r="J756">
            <v>0</v>
          </cell>
          <cell r="K756">
            <v>0</v>
          </cell>
          <cell r="L756">
            <v>0</v>
          </cell>
          <cell r="M756">
            <v>0</v>
          </cell>
          <cell r="N756">
            <v>0</v>
          </cell>
          <cell r="O756">
            <v>0</v>
          </cell>
          <cell r="P756">
            <v>0</v>
          </cell>
          <cell r="Q756">
            <v>0</v>
          </cell>
          <cell r="AD756">
            <v>0.34180000000000027</v>
          </cell>
          <cell r="AE756">
            <v>1.0524000000000009</v>
          </cell>
          <cell r="AF756">
            <v>1.8440000000000016</v>
          </cell>
          <cell r="AG756">
            <v>2.7231999999999998</v>
          </cell>
          <cell r="AH756">
            <v>3.6185000000000018</v>
          </cell>
          <cell r="AI756">
            <v>4.4706000000000046</v>
          </cell>
          <cell r="AJ756">
            <v>5.3298000000000059</v>
          </cell>
          <cell r="AK756">
            <v>5.9108000000000027</v>
          </cell>
          <cell r="AL756">
            <v>6.8016999999999985</v>
          </cell>
          <cell r="AM756">
            <v>7.7303999999999951</v>
          </cell>
          <cell r="AN756">
            <v>8.5806000000000129</v>
          </cell>
          <cell r="AO756">
            <v>9.4381000000000093</v>
          </cell>
          <cell r="BB756">
            <v>1.0680000000000005</v>
          </cell>
          <cell r="BC756">
            <v>1.6185000000000018</v>
          </cell>
          <cell r="BD756">
            <v>2.6224999999999987</v>
          </cell>
          <cell r="BE756">
            <v>3.6340999999999992</v>
          </cell>
          <cell r="BF756">
            <v>4.4363999999999999</v>
          </cell>
          <cell r="BG756">
            <v>4.7390000000000017</v>
          </cell>
          <cell r="BH756">
            <v>5.1715999999999998</v>
          </cell>
          <cell r="BI756">
            <v>5.5442000000000089</v>
          </cell>
          <cell r="BJ756">
            <v>5.2182999999999993</v>
          </cell>
          <cell r="BK756">
            <v>4.8690999999999969</v>
          </cell>
          <cell r="BL756">
            <v>4.3878000000000039</v>
          </cell>
          <cell r="BM756">
            <v>4.8880777599999812</v>
          </cell>
          <cell r="BZ756">
            <v>0.78139999999999965</v>
          </cell>
          <cell r="CA756">
            <v>1.0922999999999998</v>
          </cell>
          <cell r="CB756">
            <v>1.5724999999999998</v>
          </cell>
          <cell r="CC756">
            <v>1.9677</v>
          </cell>
          <cell r="CD756">
            <v>2.4919000000000002</v>
          </cell>
          <cell r="CE756">
            <v>3.0211000000000023</v>
          </cell>
          <cell r="CF756">
            <v>3.4965000000000046</v>
          </cell>
          <cell r="CG756">
            <v>3.7371000000000025</v>
          </cell>
          <cell r="CH756">
            <v>4.2051000000000025</v>
          </cell>
          <cell r="CI756">
            <v>4.883453000000002</v>
          </cell>
          <cell r="CJ756">
            <v>5.4704000000000041</v>
          </cell>
          <cell r="CK756">
            <v>5.7258599999999973</v>
          </cell>
          <cell r="CX756">
            <v>0</v>
          </cell>
          <cell r="CY756">
            <v>0</v>
          </cell>
          <cell r="CZ756">
            <v>0</v>
          </cell>
          <cell r="DA756">
            <v>0</v>
          </cell>
          <cell r="DB756">
            <v>0</v>
          </cell>
          <cell r="DC756">
            <v>0</v>
          </cell>
          <cell r="DD756">
            <v>0</v>
          </cell>
          <cell r="DE756">
            <v>0</v>
          </cell>
          <cell r="DF756">
            <v>0</v>
          </cell>
          <cell r="DG756">
            <v>0</v>
          </cell>
          <cell r="DH756">
            <v>0</v>
          </cell>
          <cell r="DI756">
            <v>0</v>
          </cell>
        </row>
        <row r="757">
          <cell r="A757" t="str">
            <v>CE-ASSURA-270</v>
          </cell>
          <cell r="B757" t="str">
            <v>CE</v>
          </cell>
          <cell r="C757" t="str">
            <v>ASSURA</v>
          </cell>
          <cell r="D757">
            <v>270</v>
          </cell>
          <cell r="E757" t="str">
            <v>RO%</v>
          </cell>
          <cell r="F757">
            <v>3.2624962586052235E-2</v>
          </cell>
          <cell r="G757">
            <v>4.743679048365057E-2</v>
          </cell>
          <cell r="H757">
            <v>4.0253988126396731E-2</v>
          </cell>
          <cell r="I757">
            <v>6.1615736785902507E-2</v>
          </cell>
          <cell r="J757" t="e">
            <v>#DIV/0!</v>
          </cell>
          <cell r="K757" t="e">
            <v>#DIV/0!</v>
          </cell>
          <cell r="L757" t="e">
            <v>#DIV/0!</v>
          </cell>
          <cell r="M757" t="e">
            <v>#DIV/0!</v>
          </cell>
          <cell r="N757" t="e">
            <v>#DIV/0!</v>
          </cell>
          <cell r="O757" t="e">
            <v>#DIV/0!</v>
          </cell>
          <cell r="P757" t="e">
            <v>#DIV/0!</v>
          </cell>
          <cell r="Q757" t="e">
            <v>#DIV/0!</v>
          </cell>
          <cell r="AD757">
            <v>5.6645674511103784E-2</v>
          </cell>
          <cell r="AE757">
            <v>8.6675067328836577E-2</v>
          </cell>
          <cell r="AF757">
            <v>0.10064733044418012</v>
          </cell>
          <cell r="AG757">
            <v>0.11102051466031766</v>
          </cell>
          <cell r="AH757">
            <v>0.11773261015978582</v>
          </cell>
          <cell r="AI757">
            <v>0.12114429411079297</v>
          </cell>
          <cell r="AJ757">
            <v>0.12357867596594399</v>
          </cell>
          <cell r="AK757">
            <v>0.11994488558076113</v>
          </cell>
          <cell r="AL757">
            <v>0.12270083632191536</v>
          </cell>
          <cell r="AM757">
            <v>0.12530148603438879</v>
          </cell>
          <cell r="AN757">
            <v>0.12622130431328954</v>
          </cell>
          <cell r="AO757">
            <v>0.12726311687506162</v>
          </cell>
          <cell r="BB757">
            <v>0.18101694915254246</v>
          </cell>
          <cell r="BC757">
            <v>0.14011167380859643</v>
          </cell>
          <cell r="BD757">
            <v>0.15211716937354983</v>
          </cell>
          <cell r="BE757">
            <v>0.15920809950013359</v>
          </cell>
          <cell r="BF757">
            <v>0.15636598183413869</v>
          </cell>
          <cell r="BG757">
            <v>0.13899357972259949</v>
          </cell>
          <cell r="BH757">
            <v>0.12900007233742164</v>
          </cell>
          <cell r="BI757">
            <v>0.1211460386412207</v>
          </cell>
          <cell r="BJ757">
            <v>0.10088077111936805</v>
          </cell>
          <cell r="BK757">
            <v>8.3883471729318079E-2</v>
          </cell>
          <cell r="BL757">
            <v>6.8511203060348247E-2</v>
          </cell>
          <cell r="BM757">
            <v>7.2121037501513427E-2</v>
          </cell>
          <cell r="BZ757">
            <v>0.15289789848550067</v>
          </cell>
          <cell r="CA757">
            <v>0.11201813128775215</v>
          </cell>
          <cell r="CB757">
            <v>0.10615532092998135</v>
          </cell>
          <cell r="CC757">
            <v>0.10066506369263825</v>
          </cell>
          <cell r="CD757">
            <v>9.9555736670102521E-2</v>
          </cell>
          <cell r="CE757">
            <v>9.9448623203910735E-2</v>
          </cell>
          <cell r="CF757">
            <v>9.8644954338092894E-2</v>
          </cell>
          <cell r="CG757">
            <v>9.6355502842630489E-2</v>
          </cell>
          <cell r="CH757">
            <v>9.5751948010547316E-2</v>
          </cell>
          <cell r="CI757">
            <v>9.8155913330117417E-2</v>
          </cell>
          <cell r="CJ757">
            <v>9.8948366114742836E-2</v>
          </cell>
          <cell r="CK757">
            <v>9.4783314020857434E-2</v>
          </cell>
          <cell r="CX757" t="e">
            <v>#DIV/0!</v>
          </cell>
          <cell r="CY757" t="e">
            <v>#DIV/0!</v>
          </cell>
          <cell r="CZ757" t="e">
            <v>#DIV/0!</v>
          </cell>
          <cell r="DA757" t="e">
            <v>#DIV/0!</v>
          </cell>
          <cell r="DB757" t="e">
            <v>#DIV/0!</v>
          </cell>
          <cell r="DC757" t="e">
            <v>#DIV/0!</v>
          </cell>
          <cell r="DD757" t="e">
            <v>#DIV/0!</v>
          </cell>
          <cell r="DE757" t="e">
            <v>#DIV/0!</v>
          </cell>
          <cell r="DF757" t="e">
            <v>#DIV/0!</v>
          </cell>
          <cell r="DG757" t="e">
            <v>#DIV/0!</v>
          </cell>
          <cell r="DH757" t="e">
            <v>#DIV/0!</v>
          </cell>
          <cell r="DI757" t="e">
            <v>#DIV/0!</v>
          </cell>
        </row>
        <row r="758">
          <cell r="A758" t="str">
            <v>CE-TECNOL-100</v>
          </cell>
          <cell r="B758" t="str">
            <v>CE</v>
          </cell>
          <cell r="C758" t="str">
            <v>TECNOL</v>
          </cell>
          <cell r="D758">
            <v>100</v>
          </cell>
          <cell r="E758" t="str">
            <v>Valore della Produzione</v>
          </cell>
          <cell r="F758">
            <v>4.0724</v>
          </cell>
          <cell r="G758">
            <v>10.355334089999998</v>
          </cell>
          <cell r="H758">
            <v>16.135325459999997</v>
          </cell>
          <cell r="I758">
            <v>22.029053519999994</v>
          </cell>
          <cell r="AD758">
            <v>5.3695000000000004</v>
          </cell>
          <cell r="AE758">
            <v>11.380600000000001</v>
          </cell>
          <cell r="AF758">
            <v>18.032</v>
          </cell>
          <cell r="AG758">
            <v>25.0641</v>
          </cell>
          <cell r="AH758">
            <v>32.474899999999998</v>
          </cell>
          <cell r="AI758">
            <v>39.598399999999998</v>
          </cell>
          <cell r="AJ758">
            <v>46.740499999999997</v>
          </cell>
          <cell r="AK758">
            <v>51.271900000000002</v>
          </cell>
          <cell r="AL758">
            <v>58.642099999999999</v>
          </cell>
          <cell r="AM758">
            <v>66.579700000000003</v>
          </cell>
          <cell r="AN758">
            <v>73.633899999999997</v>
          </cell>
          <cell r="AO758">
            <v>80.05</v>
          </cell>
          <cell r="BB758">
            <v>4.2477</v>
          </cell>
          <cell r="BC758">
            <v>9.4217999999999993</v>
          </cell>
          <cell r="BD758">
            <v>16.1313</v>
          </cell>
          <cell r="BE758">
            <v>22.487200000000001</v>
          </cell>
          <cell r="BF758">
            <v>30.296399999999998</v>
          </cell>
          <cell r="BG758">
            <v>38.285400000000003</v>
          </cell>
          <cell r="BH758">
            <v>46.0062</v>
          </cell>
          <cell r="BI758">
            <v>50.385899999999999</v>
          </cell>
          <cell r="BJ758">
            <v>56.7226</v>
          </cell>
          <cell r="BK758">
            <v>63.737499999999997</v>
          </cell>
          <cell r="BL758">
            <v>69.844800000000006</v>
          </cell>
          <cell r="BM758">
            <v>75.465935999999999</v>
          </cell>
          <cell r="BZ758">
            <v>5.4081000000000001</v>
          </cell>
          <cell r="CA758">
            <v>11.090999999999999</v>
          </cell>
          <cell r="CB758">
            <v>17.3886</v>
          </cell>
          <cell r="CC758">
            <v>23.414200000000001</v>
          </cell>
          <cell r="CD758">
            <v>30.3203</v>
          </cell>
          <cell r="CE758">
            <v>37.456200000000003</v>
          </cell>
          <cell r="CF758">
            <v>44.295000000000002</v>
          </cell>
          <cell r="CG758">
            <v>49.107399999999998</v>
          </cell>
          <cell r="CH758">
            <v>56.1066</v>
          </cell>
          <cell r="CI758">
            <v>64.048299999999998</v>
          </cell>
          <cell r="CJ758">
            <v>71.4923</v>
          </cell>
          <cell r="CK758">
            <v>78.13</v>
          </cell>
        </row>
        <row r="759">
          <cell r="A759" t="str">
            <v>CE-TECNOL-101</v>
          </cell>
          <cell r="B759" t="str">
            <v>CE</v>
          </cell>
          <cell r="C759" t="str">
            <v>TECNOL</v>
          </cell>
          <cell r="D759">
            <v>101</v>
          </cell>
          <cell r="E759" t="str">
            <v>di cui subappalto</v>
          </cell>
          <cell r="F759">
            <v>2.6168</v>
          </cell>
          <cell r="G759">
            <v>6.7194804600000007</v>
          </cell>
          <cell r="H759">
            <v>10.817071430000002</v>
          </cell>
          <cell r="I759">
            <v>14.803150459999999</v>
          </cell>
          <cell r="AD759">
            <v>3.5775000000000001</v>
          </cell>
          <cell r="AE759">
            <v>7.5960000000000001</v>
          </cell>
          <cell r="AF759">
            <v>12.0745</v>
          </cell>
          <cell r="AG759">
            <v>16.852499999999999</v>
          </cell>
          <cell r="AH759">
            <v>21.839400000000001</v>
          </cell>
          <cell r="AI759">
            <v>26.681900000000002</v>
          </cell>
          <cell r="AJ759">
            <v>31.463900000000002</v>
          </cell>
          <cell r="AK759">
            <v>34.8371</v>
          </cell>
          <cell r="AL759">
            <v>39.772300000000001</v>
          </cell>
          <cell r="AM759">
            <v>45.072400000000002</v>
          </cell>
          <cell r="AN759">
            <v>49.880600000000001</v>
          </cell>
          <cell r="AO759">
            <v>54.073099999999997</v>
          </cell>
          <cell r="BB759">
            <v>2.7161</v>
          </cell>
          <cell r="BC759">
            <v>6.2821999999999996</v>
          </cell>
          <cell r="BD759">
            <v>11.167999999999999</v>
          </cell>
          <cell r="BE759">
            <v>16.094200000000001</v>
          </cell>
          <cell r="BF759">
            <v>22.026399999999999</v>
          </cell>
          <cell r="BG759">
            <v>28.064699999999998</v>
          </cell>
          <cell r="BH759">
            <v>33.841200000000001</v>
          </cell>
          <cell r="BI759">
            <v>37.092399999999998</v>
          </cell>
          <cell r="BJ759">
            <v>41.736400000000003</v>
          </cell>
          <cell r="BK759">
            <v>46.665799999999997</v>
          </cell>
          <cell r="BL759">
            <v>50.861400000000003</v>
          </cell>
          <cell r="BM759">
            <v>54.813293769999994</v>
          </cell>
          <cell r="BZ759">
            <v>3.3849999999999998</v>
          </cell>
          <cell r="CA759">
            <v>7.0841000000000003</v>
          </cell>
          <cell r="CB759">
            <v>11.172499999999999</v>
          </cell>
          <cell r="CC759">
            <v>15.240399999999999</v>
          </cell>
          <cell r="CD759">
            <v>19.786100000000001</v>
          </cell>
          <cell r="CE759">
            <v>24.6008</v>
          </cell>
          <cell r="CF759">
            <v>29.200299999999999</v>
          </cell>
          <cell r="CG759">
            <v>32.5456</v>
          </cell>
          <cell r="CH759">
            <v>37.3232</v>
          </cell>
          <cell r="CI759">
            <v>42.695</v>
          </cell>
          <cell r="CJ759">
            <v>47.761099999999999</v>
          </cell>
          <cell r="CK759">
            <v>52.368634</v>
          </cell>
        </row>
        <row r="760">
          <cell r="A760" t="str">
            <v>CE-TECNOL-110</v>
          </cell>
          <cell r="B760" t="str">
            <v>CE</v>
          </cell>
          <cell r="C760" t="str">
            <v>TECNOL</v>
          </cell>
          <cell r="D760">
            <v>110</v>
          </cell>
          <cell r="E760" t="str">
            <v>Costi Diretti</v>
          </cell>
          <cell r="F760">
            <v>-3.5758999999999999</v>
          </cell>
          <cell r="G760">
            <v>-8.9020779900000004</v>
          </cell>
          <cell r="H760">
            <v>-13.783568059999999</v>
          </cell>
          <cell r="I760">
            <v>-18.753554170000001</v>
          </cell>
          <cell r="AD760">
            <v>-4.4512999999999998</v>
          </cell>
          <cell r="AE760">
            <v>-9.3670000000000009</v>
          </cell>
          <cell r="AF760">
            <v>-14.875399999999997</v>
          </cell>
          <cell r="AG760">
            <v>-20.620900000000002</v>
          </cell>
          <cell r="AH760">
            <v>-26.670699999999997</v>
          </cell>
          <cell r="AI760">
            <v>-32.513100000000001</v>
          </cell>
          <cell r="AJ760">
            <v>-38.335200000000007</v>
          </cell>
          <cell r="AK760">
            <v>-42.222499999999997</v>
          </cell>
          <cell r="AL760">
            <v>-48.2363</v>
          </cell>
          <cell r="AM760">
            <v>-54.670999999999999</v>
          </cell>
          <cell r="AN760">
            <v>-60.493300000000005</v>
          </cell>
          <cell r="AO760">
            <v>-65.806300000000007</v>
          </cell>
          <cell r="BB760">
            <v>-3.5714000000000001</v>
          </cell>
          <cell r="BC760">
            <v>-7.938699999999999</v>
          </cell>
          <cell r="BD760">
            <v>-13.5459</v>
          </cell>
          <cell r="BE760">
            <v>-18.718699999999998</v>
          </cell>
          <cell r="BF760">
            <v>-25.2288</v>
          </cell>
          <cell r="BG760">
            <v>-31.576300000000003</v>
          </cell>
          <cell r="BH760">
            <v>-37.856499999999997</v>
          </cell>
          <cell r="BI760">
            <v>-41.498399999999997</v>
          </cell>
          <cell r="BJ760">
            <v>-46.7468</v>
          </cell>
          <cell r="BK760">
            <v>-52.749899999999997</v>
          </cell>
          <cell r="BL760">
            <v>-57.799500000000002</v>
          </cell>
          <cell r="BM760">
            <v>-62.540755220000008</v>
          </cell>
          <cell r="BZ760">
            <v>-4.4584999999999999</v>
          </cell>
          <cell r="CA760">
            <v>-9.1953999999999994</v>
          </cell>
          <cell r="CB760">
            <v>-14.4329</v>
          </cell>
          <cell r="CC760">
            <v>-19.4436</v>
          </cell>
          <cell r="CD760">
            <v>-25.1145</v>
          </cell>
          <cell r="CE760">
            <v>-30.987000000000002</v>
          </cell>
          <cell r="CF760">
            <v>-36.658300000000004</v>
          </cell>
          <cell r="CG760">
            <v>-40.688299999999998</v>
          </cell>
          <cell r="CH760">
            <v>-46.478999999999999</v>
          </cell>
          <cell r="CI760">
            <v>-52.960300000000004</v>
          </cell>
          <cell r="CJ760">
            <v>-59.107500000000002</v>
          </cell>
          <cell r="CK760">
            <v>-64.869658999999999</v>
          </cell>
        </row>
        <row r="761">
          <cell r="A761" t="str">
            <v>CE-TECNOL-120</v>
          </cell>
          <cell r="B761" t="str">
            <v>CE</v>
          </cell>
          <cell r="C761" t="str">
            <v>TECNOL</v>
          </cell>
          <cell r="D761">
            <v>120</v>
          </cell>
          <cell r="E761" t="str">
            <v>Margine Diretto</v>
          </cell>
          <cell r="F761">
            <v>0.49650000000000016</v>
          </cell>
          <cell r="G761">
            <v>1.4532560999999973</v>
          </cell>
          <cell r="H761">
            <v>2.3517573999999986</v>
          </cell>
          <cell r="I761">
            <v>3.2754993499999934</v>
          </cell>
          <cell r="J761">
            <v>0</v>
          </cell>
          <cell r="K761">
            <v>0</v>
          </cell>
          <cell r="L761">
            <v>0</v>
          </cell>
          <cell r="M761">
            <v>0</v>
          </cell>
          <cell r="N761">
            <v>0</v>
          </cell>
          <cell r="O761">
            <v>0</v>
          </cell>
          <cell r="P761">
            <v>0</v>
          </cell>
          <cell r="Q761">
            <v>0</v>
          </cell>
          <cell r="AD761">
            <v>0.91820000000000057</v>
          </cell>
          <cell r="AE761">
            <v>2.0136000000000003</v>
          </cell>
          <cell r="AF761">
            <v>3.1566000000000027</v>
          </cell>
          <cell r="AG761">
            <v>4.4431999999999974</v>
          </cell>
          <cell r="AH761">
            <v>5.8042000000000016</v>
          </cell>
          <cell r="AI761">
            <v>7.0852999999999966</v>
          </cell>
          <cell r="AJ761">
            <v>8.4052999999999898</v>
          </cell>
          <cell r="AK761">
            <v>9.0494000000000057</v>
          </cell>
          <cell r="AL761">
            <v>10.405799999999999</v>
          </cell>
          <cell r="AM761">
            <v>11.908700000000003</v>
          </cell>
          <cell r="AN761">
            <v>13.140599999999992</v>
          </cell>
          <cell r="AO761">
            <v>14.24369999999999</v>
          </cell>
          <cell r="BB761">
            <v>0.6762999999999999</v>
          </cell>
          <cell r="BC761">
            <v>1.4831000000000003</v>
          </cell>
          <cell r="BD761">
            <v>2.5853999999999999</v>
          </cell>
          <cell r="BE761">
            <v>3.7685000000000031</v>
          </cell>
          <cell r="BF761">
            <v>5.0675999999999988</v>
          </cell>
          <cell r="BG761">
            <v>6.7090999999999994</v>
          </cell>
          <cell r="BH761">
            <v>8.1497000000000028</v>
          </cell>
          <cell r="BI761">
            <v>8.8875000000000028</v>
          </cell>
          <cell r="BJ761">
            <v>9.9757999999999996</v>
          </cell>
          <cell r="BK761">
            <v>10.9876</v>
          </cell>
          <cell r="BL761">
            <v>12.045300000000005</v>
          </cell>
          <cell r="BM761">
            <v>12.925180779999991</v>
          </cell>
          <cell r="BZ761">
            <v>0.94960000000000022</v>
          </cell>
          <cell r="CA761">
            <v>1.8956</v>
          </cell>
          <cell r="CB761">
            <v>2.9557000000000002</v>
          </cell>
          <cell r="CC761">
            <v>3.970600000000001</v>
          </cell>
          <cell r="CD761">
            <v>5.2058</v>
          </cell>
          <cell r="CE761">
            <v>6.4692000000000007</v>
          </cell>
          <cell r="CF761">
            <v>7.6366999999999976</v>
          </cell>
          <cell r="CG761">
            <v>8.4191000000000003</v>
          </cell>
          <cell r="CH761">
            <v>9.627600000000001</v>
          </cell>
          <cell r="CI761">
            <v>11.087999999999994</v>
          </cell>
          <cell r="CJ761">
            <v>12.384799999999998</v>
          </cell>
          <cell r="CK761">
            <v>13.260340999999997</v>
          </cell>
          <cell r="CX761">
            <v>0</v>
          </cell>
          <cell r="CY761">
            <v>0</v>
          </cell>
          <cell r="CZ761">
            <v>0</v>
          </cell>
          <cell r="DA761">
            <v>0</v>
          </cell>
          <cell r="DB761">
            <v>0</v>
          </cell>
          <cell r="DC761">
            <v>0</v>
          </cell>
          <cell r="DD761">
            <v>0</v>
          </cell>
          <cell r="DE761">
            <v>0</v>
          </cell>
          <cell r="DF761">
            <v>0</v>
          </cell>
          <cell r="DG761">
            <v>0</v>
          </cell>
          <cell r="DH761">
            <v>0</v>
          </cell>
          <cell r="DI761">
            <v>0</v>
          </cell>
        </row>
        <row r="762">
          <cell r="A762" t="str">
            <v>CE-TECNOL-130</v>
          </cell>
          <cell r="B762" t="str">
            <v>CE</v>
          </cell>
          <cell r="C762" t="str">
            <v>TECNOL</v>
          </cell>
          <cell r="D762">
            <v>130</v>
          </cell>
          <cell r="E762" t="str">
            <v>MD %</v>
          </cell>
          <cell r="F762">
            <v>0.12191827914743153</v>
          </cell>
          <cell r="G762">
            <v>0.14033889079478243</v>
          </cell>
          <cell r="H762">
            <v>0.14575208946544541</v>
          </cell>
          <cell r="I762">
            <v>0.14868997195118686</v>
          </cell>
          <cell r="J762" t="e">
            <v>#DIV/0!</v>
          </cell>
          <cell r="K762" t="e">
            <v>#DIV/0!</v>
          </cell>
          <cell r="L762" t="e">
            <v>#DIV/0!</v>
          </cell>
          <cell r="M762" t="e">
            <v>#DIV/0!</v>
          </cell>
          <cell r="N762" t="e">
            <v>#DIV/0!</v>
          </cell>
          <cell r="O762" t="e">
            <v>#DIV/0!</v>
          </cell>
          <cell r="P762" t="e">
            <v>#DIV/0!</v>
          </cell>
          <cell r="Q762" t="e">
            <v>#DIV/0!</v>
          </cell>
          <cell r="AD762">
            <v>0.17100288667473704</v>
          </cell>
          <cell r="AE762">
            <v>0.17693267490290496</v>
          </cell>
          <cell r="AF762">
            <v>0.17505545696539501</v>
          </cell>
          <cell r="AG762">
            <v>0.17727347082081532</v>
          </cell>
          <cell r="AH762">
            <v>0.17872880286005505</v>
          </cell>
          <cell r="AI762">
            <v>0.17892894662410594</v>
          </cell>
          <cell r="AJ762">
            <v>0.17982905617184219</v>
          </cell>
          <cell r="AK762">
            <v>0.1764982378261778</v>
          </cell>
          <cell r="AL762">
            <v>0.17744589637819927</v>
          </cell>
          <cell r="AM762">
            <v>0.1788638278634479</v>
          </cell>
          <cell r="AN762">
            <v>0.17845856324328865</v>
          </cell>
          <cell r="AO762">
            <v>0.17793504059962512</v>
          </cell>
          <cell r="BB762">
            <v>0.15921557548791107</v>
          </cell>
          <cell r="BC762">
            <v>0.15741153495085869</v>
          </cell>
          <cell r="BD762">
            <v>0.16027226571943984</v>
          </cell>
          <cell r="BE762">
            <v>0.16758422569283871</v>
          </cell>
          <cell r="BF762">
            <v>0.16726739810670571</v>
          </cell>
          <cell r="BG762">
            <v>0.17523912509729556</v>
          </cell>
          <cell r="BH762">
            <v>0.17714351543922346</v>
          </cell>
          <cell r="BI762">
            <v>0.17638863253410186</v>
          </cell>
          <cell r="BJ762">
            <v>0.17586993544019491</v>
          </cell>
          <cell r="BK762">
            <v>0.17238831143361444</v>
          </cell>
          <cell r="BL762">
            <v>0.17245807848257858</v>
          </cell>
          <cell r="BM762">
            <v>0.17127172158839971</v>
          </cell>
          <cell r="BZ762">
            <v>0.1755884691481297</v>
          </cell>
          <cell r="CA762">
            <v>0.17091335316923634</v>
          </cell>
          <cell r="CB762">
            <v>0.16997918176276411</v>
          </cell>
          <cell r="CC762">
            <v>0.16958085264497616</v>
          </cell>
          <cell r="CD762">
            <v>0.17169355184480364</v>
          </cell>
          <cell r="CE762">
            <v>0.17271372963621512</v>
          </cell>
          <cell r="CF762">
            <v>0.17240546337058352</v>
          </cell>
          <cell r="CG762">
            <v>0.1714425931733303</v>
          </cell>
          <cell r="CH762">
            <v>0.17159478564019209</v>
          </cell>
          <cell r="CI762">
            <v>0.17311934899130804</v>
          </cell>
          <cell r="CJ762">
            <v>0.17323264183695306</v>
          </cell>
          <cell r="CK762">
            <v>0.16972150262383204</v>
          </cell>
          <cell r="CX762" t="e">
            <v>#DIV/0!</v>
          </cell>
          <cell r="CY762" t="e">
            <v>#DIV/0!</v>
          </cell>
          <cell r="CZ762" t="e">
            <v>#DIV/0!</v>
          </cell>
          <cell r="DA762" t="e">
            <v>#DIV/0!</v>
          </cell>
          <cell r="DB762" t="e">
            <v>#DIV/0!</v>
          </cell>
          <cell r="DC762" t="e">
            <v>#DIV/0!</v>
          </cell>
          <cell r="DD762" t="e">
            <v>#DIV/0!</v>
          </cell>
          <cell r="DE762" t="e">
            <v>#DIV/0!</v>
          </cell>
          <cell r="DF762" t="e">
            <v>#DIV/0!</v>
          </cell>
          <cell r="DG762" t="e">
            <v>#DIV/0!</v>
          </cell>
          <cell r="DH762" t="e">
            <v>#DIV/0!</v>
          </cell>
          <cell r="DI762" t="e">
            <v>#DIV/0!</v>
          </cell>
        </row>
        <row r="763">
          <cell r="A763" t="str">
            <v>CE-TECNOL-140</v>
          </cell>
          <cell r="B763" t="str">
            <v>CE</v>
          </cell>
          <cell r="C763" t="str">
            <v>TECNOL</v>
          </cell>
          <cell r="D763">
            <v>140</v>
          </cell>
          <cell r="E763" t="str">
            <v>Fondi rettificativi dell'attivo</v>
          </cell>
          <cell r="F763">
            <v>0</v>
          </cell>
          <cell r="G763">
            <v>0</v>
          </cell>
          <cell r="H763">
            <v>0</v>
          </cell>
          <cell r="I763">
            <v>0</v>
          </cell>
          <cell r="AD763">
            <v>0</v>
          </cell>
          <cell r="AE763">
            <v>0</v>
          </cell>
          <cell r="AF763">
            <v>0</v>
          </cell>
          <cell r="AG763">
            <v>0</v>
          </cell>
          <cell r="AH763">
            <v>0</v>
          </cell>
          <cell r="AI763">
            <v>0</v>
          </cell>
          <cell r="AJ763">
            <v>0</v>
          </cell>
          <cell r="AK763">
            <v>0</v>
          </cell>
          <cell r="AL763">
            <v>0</v>
          </cell>
          <cell r="AM763">
            <v>0</v>
          </cell>
          <cell r="AN763">
            <v>0</v>
          </cell>
          <cell r="AO763">
            <v>0</v>
          </cell>
          <cell r="BB763">
            <v>0</v>
          </cell>
          <cell r="BC763">
            <v>0</v>
          </cell>
          <cell r="BD763">
            <v>0</v>
          </cell>
          <cell r="BE763">
            <v>0</v>
          </cell>
          <cell r="BF763">
            <v>0</v>
          </cell>
          <cell r="BG763">
            <v>0</v>
          </cell>
          <cell r="BH763">
            <v>0</v>
          </cell>
          <cell r="BI763">
            <v>0</v>
          </cell>
          <cell r="BJ763">
            <v>0</v>
          </cell>
          <cell r="BK763">
            <v>0</v>
          </cell>
          <cell r="BL763">
            <v>0</v>
          </cell>
          <cell r="BM763">
            <v>0</v>
          </cell>
          <cell r="BZ763">
            <v>0</v>
          </cell>
          <cell r="CA763">
            <v>0</v>
          </cell>
          <cell r="CB763">
            <v>0</v>
          </cell>
          <cell r="CC763">
            <v>0</v>
          </cell>
          <cell r="CD763">
            <v>0</v>
          </cell>
          <cell r="CE763">
            <v>0</v>
          </cell>
          <cell r="CF763">
            <v>0</v>
          </cell>
          <cell r="CG763">
            <v>0</v>
          </cell>
          <cell r="CH763">
            <v>0</v>
          </cell>
          <cell r="CI763">
            <v>0</v>
          </cell>
          <cell r="CJ763">
            <v>0</v>
          </cell>
          <cell r="CK763">
            <v>0</v>
          </cell>
        </row>
        <row r="764">
          <cell r="A764" t="str">
            <v>CE-TECNOL-150</v>
          </cell>
          <cell r="B764" t="str">
            <v>CE</v>
          </cell>
          <cell r="C764" t="str">
            <v>TECNOL</v>
          </cell>
          <cell r="D764">
            <v>150</v>
          </cell>
          <cell r="E764" t="str">
            <v>Altri Fondi</v>
          </cell>
          <cell r="F764">
            <v>0.21940000000000001</v>
          </cell>
          <cell r="G764">
            <v>0.20239878</v>
          </cell>
          <cell r="H764">
            <v>0.39071575999999997</v>
          </cell>
          <cell r="I764">
            <v>0.59602878000000004</v>
          </cell>
          <cell r="AD764">
            <v>5.1999999999999998E-2</v>
          </cell>
          <cell r="AE764">
            <v>9.8000000000000004E-2</v>
          </cell>
          <cell r="AF764">
            <v>9.8000000000000004E-2</v>
          </cell>
          <cell r="AG764">
            <v>9.8000000000000004E-2</v>
          </cell>
          <cell r="AH764">
            <v>9.8000000000000004E-2</v>
          </cell>
          <cell r="AI764">
            <v>9.8000000000000004E-2</v>
          </cell>
          <cell r="AJ764">
            <v>9.8000000000000004E-2</v>
          </cell>
          <cell r="AK764">
            <v>9.8000000000000004E-2</v>
          </cell>
          <cell r="AL764">
            <v>9.8000000000000004E-2</v>
          </cell>
          <cell r="AM764">
            <v>9.8000000000000004E-2</v>
          </cell>
          <cell r="AN764">
            <v>9.8000000000000004E-2</v>
          </cell>
          <cell r="AO764">
            <v>0.31010000000000004</v>
          </cell>
          <cell r="BB764">
            <v>0</v>
          </cell>
          <cell r="BC764">
            <v>0</v>
          </cell>
          <cell r="BD764">
            <v>0</v>
          </cell>
          <cell r="BE764">
            <v>1.14E-2</v>
          </cell>
          <cell r="BF764">
            <v>0.26989999999999997</v>
          </cell>
          <cell r="BG764">
            <v>0.22090000000000001</v>
          </cell>
          <cell r="BH764">
            <v>0.1928</v>
          </cell>
          <cell r="BI764">
            <v>0.1928</v>
          </cell>
          <cell r="BJ764">
            <v>0.60409999999999997</v>
          </cell>
          <cell r="BK764">
            <v>0.70369999999999999</v>
          </cell>
          <cell r="BL764">
            <v>0.69579999999999997</v>
          </cell>
          <cell r="BM764">
            <v>0.17146521999999995</v>
          </cell>
          <cell r="BZ764">
            <v>0</v>
          </cell>
          <cell r="CA764">
            <v>0</v>
          </cell>
          <cell r="CB764">
            <v>0</v>
          </cell>
          <cell r="CC764">
            <v>0</v>
          </cell>
          <cell r="CD764">
            <v>0</v>
          </cell>
          <cell r="CE764">
            <v>2.5000000000000001E-2</v>
          </cell>
          <cell r="CF764">
            <v>2.5000000000000001E-2</v>
          </cell>
          <cell r="CG764">
            <v>2.5000000000000001E-3</v>
          </cell>
          <cell r="CH764">
            <v>2.5000000000000001E-2</v>
          </cell>
          <cell r="CI764">
            <v>2.5000000000000001E-2</v>
          </cell>
          <cell r="CJ764">
            <v>2.5000000000000001E-2</v>
          </cell>
          <cell r="CK764">
            <v>2.5000000000000001E-2</v>
          </cell>
        </row>
        <row r="765">
          <cell r="A765" t="str">
            <v>CE-TECNOL-160</v>
          </cell>
          <cell r="B765" t="str">
            <v>CE</v>
          </cell>
          <cell r="C765" t="str">
            <v>TECNOL</v>
          </cell>
          <cell r="D765">
            <v>160</v>
          </cell>
          <cell r="E765" t="str">
            <v>(Acc)/Utilizzo Fondo Rischi</v>
          </cell>
          <cell r="F765">
            <v>0.21940000000000001</v>
          </cell>
          <cell r="G765">
            <v>0.20239878</v>
          </cell>
          <cell r="H765">
            <v>0.39071575999999997</v>
          </cell>
          <cell r="I765">
            <v>0.59602878000000004</v>
          </cell>
          <cell r="J765">
            <v>0</v>
          </cell>
          <cell r="K765">
            <v>0</v>
          </cell>
          <cell r="L765">
            <v>0</v>
          </cell>
          <cell r="M765">
            <v>0</v>
          </cell>
          <cell r="N765">
            <v>0</v>
          </cell>
          <cell r="O765">
            <v>0</v>
          </cell>
          <cell r="P765">
            <v>0</v>
          </cell>
          <cell r="Q765">
            <v>0</v>
          </cell>
          <cell r="AD765">
            <v>5.1999999999999998E-2</v>
          </cell>
          <cell r="AE765">
            <v>9.8000000000000004E-2</v>
          </cell>
          <cell r="AF765">
            <v>9.8000000000000004E-2</v>
          </cell>
          <cell r="AG765">
            <v>9.8000000000000004E-2</v>
          </cell>
          <cell r="AH765">
            <v>9.8000000000000004E-2</v>
          </cell>
          <cell r="AI765">
            <v>9.8000000000000004E-2</v>
          </cell>
          <cell r="AJ765">
            <v>9.8000000000000004E-2</v>
          </cell>
          <cell r="AK765">
            <v>9.8000000000000004E-2</v>
          </cell>
          <cell r="AL765">
            <v>9.8000000000000004E-2</v>
          </cell>
          <cell r="AM765">
            <v>9.8000000000000004E-2</v>
          </cell>
          <cell r="AN765">
            <v>9.8000000000000004E-2</v>
          </cell>
          <cell r="AO765">
            <v>0.31010000000000004</v>
          </cell>
          <cell r="BB765">
            <v>0</v>
          </cell>
          <cell r="BC765">
            <v>0</v>
          </cell>
          <cell r="BD765">
            <v>0</v>
          </cell>
          <cell r="BE765">
            <v>1.14E-2</v>
          </cell>
          <cell r="BF765">
            <v>0.26989999999999997</v>
          </cell>
          <cell r="BG765">
            <v>0.22090000000000001</v>
          </cell>
          <cell r="BH765">
            <v>0.1928</v>
          </cell>
          <cell r="BI765">
            <v>0.1928</v>
          </cell>
          <cell r="BJ765">
            <v>0.60409999999999997</v>
          </cell>
          <cell r="BK765">
            <v>0.70369999999999999</v>
          </cell>
          <cell r="BL765">
            <v>0.69579999999999997</v>
          </cell>
          <cell r="BM765">
            <v>0.17146521999999995</v>
          </cell>
          <cell r="BZ765">
            <v>0</v>
          </cell>
          <cell r="CA765">
            <v>0</v>
          </cell>
          <cell r="CB765">
            <v>0</v>
          </cell>
          <cell r="CC765">
            <v>0</v>
          </cell>
          <cell r="CD765">
            <v>0</v>
          </cell>
          <cell r="CE765">
            <v>2.5000000000000001E-2</v>
          </cell>
          <cell r="CF765">
            <v>2.5000000000000001E-2</v>
          </cell>
          <cell r="CG765">
            <v>2.5000000000000001E-3</v>
          </cell>
          <cell r="CH765">
            <v>2.5000000000000001E-2</v>
          </cell>
          <cell r="CI765">
            <v>2.5000000000000001E-2</v>
          </cell>
          <cell r="CJ765">
            <v>2.5000000000000001E-2</v>
          </cell>
          <cell r="CK765">
            <v>2.5000000000000001E-2</v>
          </cell>
          <cell r="CX765">
            <v>0</v>
          </cell>
          <cell r="CY765">
            <v>0</v>
          </cell>
          <cell r="CZ765">
            <v>0</v>
          </cell>
          <cell r="DA765">
            <v>0</v>
          </cell>
          <cell r="DB765">
            <v>0</v>
          </cell>
          <cell r="DC765">
            <v>0</v>
          </cell>
          <cell r="DD765">
            <v>0</v>
          </cell>
          <cell r="DE765">
            <v>0</v>
          </cell>
          <cell r="DF765">
            <v>0</v>
          </cell>
          <cell r="DG765">
            <v>0</v>
          </cell>
          <cell r="DH765">
            <v>0</v>
          </cell>
          <cell r="DI765">
            <v>0</v>
          </cell>
        </row>
        <row r="766">
          <cell r="A766" t="str">
            <v>CE-TECNOL-170</v>
          </cell>
          <cell r="B766" t="str">
            <v>CE</v>
          </cell>
          <cell r="C766" t="str">
            <v>TECNOL</v>
          </cell>
          <cell r="D766">
            <v>170</v>
          </cell>
          <cell r="E766" t="str">
            <v>Margine Diretto 2</v>
          </cell>
          <cell r="F766">
            <v>0.7159000000000002</v>
          </cell>
          <cell r="G766">
            <v>1.6556548799999973</v>
          </cell>
          <cell r="H766">
            <v>2.7424731599999985</v>
          </cell>
          <cell r="I766">
            <v>3.8715281299999935</v>
          </cell>
          <cell r="J766">
            <v>0</v>
          </cell>
          <cell r="K766">
            <v>0</v>
          </cell>
          <cell r="L766">
            <v>0</v>
          </cell>
          <cell r="M766">
            <v>0</v>
          </cell>
          <cell r="N766">
            <v>0</v>
          </cell>
          <cell r="O766">
            <v>0</v>
          </cell>
          <cell r="P766">
            <v>0</v>
          </cell>
          <cell r="Q766">
            <v>0</v>
          </cell>
          <cell r="AD766">
            <v>0.97020000000000062</v>
          </cell>
          <cell r="AE766">
            <v>2.1116000000000001</v>
          </cell>
          <cell r="AF766">
            <v>3.2546000000000026</v>
          </cell>
          <cell r="AG766">
            <v>4.5411999999999972</v>
          </cell>
          <cell r="AH766">
            <v>5.9022000000000014</v>
          </cell>
          <cell r="AI766">
            <v>7.1832999999999965</v>
          </cell>
          <cell r="AJ766">
            <v>8.5032999999999905</v>
          </cell>
          <cell r="AK766">
            <v>9.1474000000000064</v>
          </cell>
          <cell r="AL766">
            <v>10.5038</v>
          </cell>
          <cell r="AM766">
            <v>12.006700000000004</v>
          </cell>
          <cell r="AN766">
            <v>13.238599999999993</v>
          </cell>
          <cell r="AO766">
            <v>14.55379999999999</v>
          </cell>
          <cell r="BB766">
            <v>0.6762999999999999</v>
          </cell>
          <cell r="BC766">
            <v>1.4831000000000003</v>
          </cell>
          <cell r="BD766">
            <v>2.5853999999999999</v>
          </cell>
          <cell r="BE766">
            <v>3.7799000000000031</v>
          </cell>
          <cell r="BF766">
            <v>5.3374999999999986</v>
          </cell>
          <cell r="BG766">
            <v>6.93</v>
          </cell>
          <cell r="BH766">
            <v>8.3425000000000029</v>
          </cell>
          <cell r="BI766">
            <v>9.0803000000000029</v>
          </cell>
          <cell r="BJ766">
            <v>10.5799</v>
          </cell>
          <cell r="BK766">
            <v>11.6913</v>
          </cell>
          <cell r="BL766">
            <v>12.741100000000005</v>
          </cell>
          <cell r="BM766">
            <v>13.096645999999991</v>
          </cell>
          <cell r="BZ766">
            <v>0.94960000000000022</v>
          </cell>
          <cell r="CA766">
            <v>1.8956</v>
          </cell>
          <cell r="CB766">
            <v>2.9557000000000002</v>
          </cell>
          <cell r="CC766">
            <v>3.970600000000001</v>
          </cell>
          <cell r="CD766">
            <v>5.2058</v>
          </cell>
          <cell r="CE766">
            <v>6.4942000000000011</v>
          </cell>
          <cell r="CF766">
            <v>7.661699999999998</v>
          </cell>
          <cell r="CG766">
            <v>8.4215999999999998</v>
          </cell>
          <cell r="CH766">
            <v>9.6526000000000014</v>
          </cell>
          <cell r="CI766">
            <v>11.112999999999994</v>
          </cell>
          <cell r="CJ766">
            <v>12.409799999999999</v>
          </cell>
          <cell r="CK766">
            <v>13.285340999999997</v>
          </cell>
          <cell r="CX766">
            <v>0</v>
          </cell>
          <cell r="CY766">
            <v>0</v>
          </cell>
          <cell r="CZ766">
            <v>0</v>
          </cell>
          <cell r="DA766">
            <v>0</v>
          </cell>
          <cell r="DB766">
            <v>0</v>
          </cell>
          <cell r="DC766">
            <v>0</v>
          </cell>
          <cell r="DD766">
            <v>0</v>
          </cell>
          <cell r="DE766">
            <v>0</v>
          </cell>
          <cell r="DF766">
            <v>0</v>
          </cell>
          <cell r="DG766">
            <v>0</v>
          </cell>
          <cell r="DH766">
            <v>0</v>
          </cell>
          <cell r="DI766">
            <v>0</v>
          </cell>
        </row>
        <row r="767">
          <cell r="A767" t="str">
            <v>CE-TECNOL-180</v>
          </cell>
          <cell r="B767" t="str">
            <v>CE</v>
          </cell>
          <cell r="C767" t="str">
            <v>TECNOL</v>
          </cell>
          <cell r="D767">
            <v>180</v>
          </cell>
          <cell r="E767" t="str">
            <v>MD %</v>
          </cell>
          <cell r="F767">
            <v>0.175793144091936</v>
          </cell>
          <cell r="G767">
            <v>0.15988425536157644</v>
          </cell>
          <cell r="H767">
            <v>0.1699670184402961</v>
          </cell>
          <cell r="I767">
            <v>0.17574645803484318</v>
          </cell>
          <cell r="J767" t="e">
            <v>#DIV/0!</v>
          </cell>
          <cell r="K767" t="e">
            <v>#DIV/0!</v>
          </cell>
          <cell r="L767" t="e">
            <v>#DIV/0!</v>
          </cell>
          <cell r="M767" t="e">
            <v>#DIV/0!</v>
          </cell>
          <cell r="N767" t="e">
            <v>#DIV/0!</v>
          </cell>
          <cell r="O767" t="e">
            <v>#DIV/0!</v>
          </cell>
          <cell r="P767" t="e">
            <v>#DIV/0!</v>
          </cell>
          <cell r="Q767" t="e">
            <v>#DIV/0!</v>
          </cell>
          <cell r="AD767">
            <v>0.18068721482447164</v>
          </cell>
          <cell r="AE767">
            <v>0.1855438201852275</v>
          </cell>
          <cell r="AF767">
            <v>0.18049023957409066</v>
          </cell>
          <cell r="AG767">
            <v>0.18118344564536518</v>
          </cell>
          <cell r="AH767">
            <v>0.18174651808011733</v>
          </cell>
          <cell r="AI767">
            <v>0.18140379409269053</v>
          </cell>
          <cell r="AJ767">
            <v>0.18192573892020819</v>
          </cell>
          <cell r="AK767">
            <v>0.17840961618352363</v>
          </cell>
          <cell r="AL767">
            <v>0.17911705071953427</v>
          </cell>
          <cell r="AM767">
            <v>0.1803357479832442</v>
          </cell>
          <cell r="AN767">
            <v>0.17978947196875344</v>
          </cell>
          <cell r="AO767">
            <v>0.1818088694565895</v>
          </cell>
          <cell r="BB767">
            <v>0.15921557548791107</v>
          </cell>
          <cell r="BC767">
            <v>0.15741153495085869</v>
          </cell>
          <cell r="BD767">
            <v>0.16027226571943984</v>
          </cell>
          <cell r="BE767">
            <v>0.16809118076061061</v>
          </cell>
          <cell r="BF767">
            <v>0.1761760473191534</v>
          </cell>
          <cell r="BG767">
            <v>0.18100894858092118</v>
          </cell>
          <cell r="BH767">
            <v>0.18133425494824618</v>
          </cell>
          <cell r="BI767">
            <v>0.1802150998592861</v>
          </cell>
          <cell r="BJ767">
            <v>0.18652001142401795</v>
          </cell>
          <cell r="BK767">
            <v>0.18342890762894687</v>
          </cell>
          <cell r="BL767">
            <v>0.1824201658534351</v>
          </cell>
          <cell r="BM767">
            <v>0.17354380922274643</v>
          </cell>
          <cell r="BZ767">
            <v>0.1755884691481297</v>
          </cell>
          <cell r="CA767">
            <v>0.17091335316923634</v>
          </cell>
          <cell r="CB767">
            <v>0.16997918176276411</v>
          </cell>
          <cell r="CC767">
            <v>0.16958085264497616</v>
          </cell>
          <cell r="CD767">
            <v>0.17169355184480364</v>
          </cell>
          <cell r="CE767">
            <v>0.17338117588009463</v>
          </cell>
          <cell r="CF767">
            <v>0.17296986115814419</v>
          </cell>
          <cell r="CG767">
            <v>0.17149350199766228</v>
          </cell>
          <cell r="CH767">
            <v>0.17204036601754519</v>
          </cell>
          <cell r="CI767">
            <v>0.17350967941381731</v>
          </cell>
          <cell r="CJ767">
            <v>0.17358232984531199</v>
          </cell>
          <cell r="CK767">
            <v>0.1700414821451427</v>
          </cell>
          <cell r="CX767" t="e">
            <v>#DIV/0!</v>
          </cell>
          <cell r="CY767" t="e">
            <v>#DIV/0!</v>
          </cell>
          <cell r="CZ767" t="e">
            <v>#DIV/0!</v>
          </cell>
          <cell r="DA767" t="e">
            <v>#DIV/0!</v>
          </cell>
          <cell r="DB767" t="e">
            <v>#DIV/0!</v>
          </cell>
          <cell r="DC767" t="e">
            <v>#DIV/0!</v>
          </cell>
          <cell r="DD767" t="e">
            <v>#DIV/0!</v>
          </cell>
          <cell r="DE767" t="e">
            <v>#DIV/0!</v>
          </cell>
          <cell r="DF767" t="e">
            <v>#DIV/0!</v>
          </cell>
          <cell r="DG767" t="e">
            <v>#DIV/0!</v>
          </cell>
          <cell r="DH767" t="e">
            <v>#DIV/0!</v>
          </cell>
          <cell r="DI767" t="e">
            <v>#DIV/0!</v>
          </cell>
        </row>
        <row r="768">
          <cell r="A768" t="str">
            <v>CE-TECNOL-190</v>
          </cell>
          <cell r="B768" t="str">
            <v>CE</v>
          </cell>
          <cell r="C768" t="str">
            <v>TECNOL</v>
          </cell>
          <cell r="D768">
            <v>190</v>
          </cell>
          <cell r="E768" t="str">
            <v>Costi Indiretti</v>
          </cell>
          <cell r="F768">
            <v>-0.24490000000000001</v>
          </cell>
          <cell r="G768">
            <v>-0.56463367999999992</v>
          </cell>
          <cell r="H768">
            <v>-0.91546543000000014</v>
          </cell>
          <cell r="I768">
            <v>-1.2877478500000004</v>
          </cell>
          <cell r="AD768">
            <v>-0.2984</v>
          </cell>
          <cell r="AE768">
            <v>-0.64749999999999996</v>
          </cell>
          <cell r="AF768">
            <v>-1.0018</v>
          </cell>
          <cell r="AG768">
            <v>-1.3685</v>
          </cell>
          <cell r="AH768">
            <v>-1.73</v>
          </cell>
          <cell r="AI768">
            <v>-2.0796999999999999</v>
          </cell>
          <cell r="AJ768">
            <v>-2.4276</v>
          </cell>
          <cell r="AK768">
            <v>-2.6764999999999999</v>
          </cell>
          <cell r="AL768">
            <v>-3.0408000000000004</v>
          </cell>
          <cell r="AM768">
            <v>-3.4384000000000001</v>
          </cell>
          <cell r="AN768">
            <v>-3.7965</v>
          </cell>
          <cell r="AO768">
            <v>-4.1612</v>
          </cell>
          <cell r="BB768">
            <v>-0.217</v>
          </cell>
          <cell r="BC768">
            <v>-0.5262</v>
          </cell>
          <cell r="BD768">
            <v>-0.90790000000000004</v>
          </cell>
          <cell r="BE768">
            <v>-1.2484</v>
          </cell>
          <cell r="BF768">
            <v>-1.6337999999999999</v>
          </cell>
          <cell r="BG768">
            <v>-1.9548000000000001</v>
          </cell>
          <cell r="BH768">
            <v>-2.3298000000000001</v>
          </cell>
          <cell r="BI768">
            <v>-2.5691000000000002</v>
          </cell>
          <cell r="BJ768">
            <v>-2.9062000000000001</v>
          </cell>
          <cell r="BK768">
            <v>-3.2753000000000001</v>
          </cell>
          <cell r="BL768">
            <v>-3.6612</v>
          </cell>
          <cell r="BM768">
            <v>-3.9668390299999987</v>
          </cell>
          <cell r="BZ768">
            <v>-0.28360000000000002</v>
          </cell>
          <cell r="CA768">
            <v>-0.67290000000000005</v>
          </cell>
          <cell r="CB768">
            <v>-1.0362</v>
          </cell>
          <cell r="CC768">
            <v>-1.3884000000000001</v>
          </cell>
          <cell r="CD768">
            <v>-1.7508999999999999</v>
          </cell>
          <cell r="CE768">
            <v>-2.1231</v>
          </cell>
          <cell r="CF768">
            <v>-2.4847999999999999</v>
          </cell>
          <cell r="CG768">
            <v>-2.7915999999999999</v>
          </cell>
          <cell r="CH768">
            <v>-3.1707999999999998</v>
          </cell>
          <cell r="CI768">
            <v>-3.5638000000000001</v>
          </cell>
          <cell r="CJ768">
            <v>-3.9416000000000002</v>
          </cell>
          <cell r="CK768">
            <v>-4.2933580000000005</v>
          </cell>
        </row>
        <row r="769">
          <cell r="A769" t="str">
            <v>CE-TECNOL-200</v>
          </cell>
          <cell r="B769" t="str">
            <v>CE</v>
          </cell>
          <cell r="C769" t="str">
            <v>TECNOL</v>
          </cell>
          <cell r="D769">
            <v>200</v>
          </cell>
          <cell r="E769" t="str">
            <v>Risultato di Competenza</v>
          </cell>
          <cell r="F769">
            <v>0.4710000000000002</v>
          </cell>
          <cell r="G769">
            <v>1.0910211999999975</v>
          </cell>
          <cell r="H769">
            <v>1.8270077299999983</v>
          </cell>
          <cell r="I769">
            <v>2.5837802799999929</v>
          </cell>
          <cell r="J769">
            <v>0</v>
          </cell>
          <cell r="K769">
            <v>0</v>
          </cell>
          <cell r="L769">
            <v>0</v>
          </cell>
          <cell r="M769">
            <v>0</v>
          </cell>
          <cell r="N769">
            <v>0</v>
          </cell>
          <cell r="O769">
            <v>0</v>
          </cell>
          <cell r="P769">
            <v>0</v>
          </cell>
          <cell r="Q769">
            <v>0</v>
          </cell>
          <cell r="AD769">
            <v>0.67180000000000062</v>
          </cell>
          <cell r="AE769">
            <v>1.4641000000000002</v>
          </cell>
          <cell r="AF769">
            <v>2.2528000000000024</v>
          </cell>
          <cell r="AG769">
            <v>3.1726999999999972</v>
          </cell>
          <cell r="AH769">
            <v>4.1722000000000019</v>
          </cell>
          <cell r="AI769">
            <v>5.1035999999999966</v>
          </cell>
          <cell r="AJ769">
            <v>6.0756999999999906</v>
          </cell>
          <cell r="AK769">
            <v>6.4709000000000065</v>
          </cell>
          <cell r="AL769">
            <v>7.4629999999999992</v>
          </cell>
          <cell r="AM769">
            <v>8.5683000000000042</v>
          </cell>
          <cell r="AN769">
            <v>9.4420999999999928</v>
          </cell>
          <cell r="AO769">
            <v>10.392599999999991</v>
          </cell>
          <cell r="BB769">
            <v>0.45929999999999993</v>
          </cell>
          <cell r="BC769">
            <v>0.95690000000000031</v>
          </cell>
          <cell r="BD769">
            <v>1.6774999999999998</v>
          </cell>
          <cell r="BE769">
            <v>2.531500000000003</v>
          </cell>
          <cell r="BF769">
            <v>3.7036999999999987</v>
          </cell>
          <cell r="BG769">
            <v>4.9751999999999992</v>
          </cell>
          <cell r="BH769">
            <v>6.0127000000000024</v>
          </cell>
          <cell r="BI769">
            <v>6.5112000000000023</v>
          </cell>
          <cell r="BJ769">
            <v>7.6737000000000002</v>
          </cell>
          <cell r="BK769">
            <v>8.4160000000000004</v>
          </cell>
          <cell r="BL769">
            <v>9.0799000000000056</v>
          </cell>
          <cell r="BM769">
            <v>9.1298069699999918</v>
          </cell>
          <cell r="BZ769">
            <v>0.66600000000000015</v>
          </cell>
          <cell r="CA769">
            <v>1.2226999999999999</v>
          </cell>
          <cell r="CB769">
            <v>1.9195000000000002</v>
          </cell>
          <cell r="CC769">
            <v>2.5822000000000012</v>
          </cell>
          <cell r="CD769">
            <v>3.4549000000000003</v>
          </cell>
          <cell r="CE769">
            <v>4.3711000000000011</v>
          </cell>
          <cell r="CF769">
            <v>5.1768999999999981</v>
          </cell>
          <cell r="CG769">
            <v>5.63</v>
          </cell>
          <cell r="CH769">
            <v>6.4818000000000016</v>
          </cell>
          <cell r="CI769">
            <v>7.5491999999999937</v>
          </cell>
          <cell r="CJ769">
            <v>8.4681999999999995</v>
          </cell>
          <cell r="CK769">
            <v>8.9919829999999976</v>
          </cell>
          <cell r="CX769">
            <v>0</v>
          </cell>
          <cell r="CY769">
            <v>0</v>
          </cell>
          <cell r="CZ769">
            <v>0</v>
          </cell>
          <cell r="DA769">
            <v>0</v>
          </cell>
          <cell r="DB769">
            <v>0</v>
          </cell>
          <cell r="DC769">
            <v>0</v>
          </cell>
          <cell r="DD769">
            <v>0</v>
          </cell>
          <cell r="DE769">
            <v>0</v>
          </cell>
          <cell r="DF769">
            <v>0</v>
          </cell>
          <cell r="DG769">
            <v>0</v>
          </cell>
          <cell r="DH769">
            <v>0</v>
          </cell>
          <cell r="DI769">
            <v>0</v>
          </cell>
        </row>
        <row r="770">
          <cell r="A770" t="str">
            <v>CE-TECNOL-210</v>
          </cell>
          <cell r="B770" t="str">
            <v>CE</v>
          </cell>
          <cell r="C770" t="str">
            <v>TECNOL</v>
          </cell>
          <cell r="D770">
            <v>210</v>
          </cell>
          <cell r="E770" t="str">
            <v>RC %</v>
          </cell>
          <cell r="F770">
            <v>0.1156566152637266</v>
          </cell>
          <cell r="G770">
            <v>0.10535837767451477</v>
          </cell>
          <cell r="H770">
            <v>0.11323029922942741</v>
          </cell>
          <cell r="I770">
            <v>0.11728966374584365</v>
          </cell>
          <cell r="J770" t="e">
            <v>#DIV/0!</v>
          </cell>
          <cell r="K770" t="e">
            <v>#DIV/0!</v>
          </cell>
          <cell r="L770" t="e">
            <v>#DIV/0!</v>
          </cell>
          <cell r="M770" t="e">
            <v>#DIV/0!</v>
          </cell>
          <cell r="N770" t="e">
            <v>#DIV/0!</v>
          </cell>
          <cell r="O770" t="e">
            <v>#DIV/0!</v>
          </cell>
          <cell r="P770" t="e">
            <v>#DIV/0!</v>
          </cell>
          <cell r="Q770" t="e">
            <v>#DIV/0!</v>
          </cell>
          <cell r="AD770">
            <v>0.12511407021137919</v>
          </cell>
          <cell r="AE770">
            <v>0.12864875314131066</v>
          </cell>
          <cell r="AF770">
            <v>0.12493345164152631</v>
          </cell>
          <cell r="AG770">
            <v>0.12658344005968686</v>
          </cell>
          <cell r="AH770">
            <v>0.12847460654228349</v>
          </cell>
          <cell r="AI770">
            <v>0.12888399531294187</v>
          </cell>
          <cell r="AJ770">
            <v>0.12998791198211382</v>
          </cell>
          <cell r="AK770">
            <v>0.12620753278111416</v>
          </cell>
          <cell r="AL770">
            <v>0.12726351887125459</v>
          </cell>
          <cell r="AM770">
            <v>0.12869237920867777</v>
          </cell>
          <cell r="AN770">
            <v>0.12823033955827401</v>
          </cell>
          <cell r="AO770">
            <v>0.1298263585259212</v>
          </cell>
          <cell r="BB770">
            <v>0.10812910516279396</v>
          </cell>
          <cell r="BC770">
            <v>0.10156233416120065</v>
          </cell>
          <cell r="BD770">
            <v>0.10399037895271923</v>
          </cell>
          <cell r="BE770">
            <v>0.11257515386531017</v>
          </cell>
          <cell r="BF770">
            <v>0.12224884804795286</v>
          </cell>
          <cell r="BG770">
            <v>0.12995032048770547</v>
          </cell>
          <cell r="BH770">
            <v>0.13069325438745219</v>
          </cell>
          <cell r="BI770">
            <v>0.12922662887831721</v>
          </cell>
          <cell r="BJ770">
            <v>0.13528470133597542</v>
          </cell>
          <cell r="BK770">
            <v>0.13204157677976075</v>
          </cell>
          <cell r="BL770">
            <v>0.13000108812681838</v>
          </cell>
          <cell r="BM770">
            <v>0.12097917887084832</v>
          </cell>
          <cell r="BZ770">
            <v>0.12314861041770679</v>
          </cell>
          <cell r="CA770">
            <v>0.11024253899558201</v>
          </cell>
          <cell r="CB770">
            <v>0.11038841539859449</v>
          </cell>
          <cell r="CC770">
            <v>0.11028350317328806</v>
          </cell>
          <cell r="CD770">
            <v>0.11394676174048411</v>
          </cell>
          <cell r="CE770">
            <v>0.11669897106487045</v>
          </cell>
          <cell r="CF770">
            <v>0.11687323625691383</v>
          </cell>
          <cell r="CG770">
            <v>0.11464667239560637</v>
          </cell>
          <cell r="CH770">
            <v>0.11552651559709555</v>
          </cell>
          <cell r="CI770">
            <v>0.1178672970242769</v>
          </cell>
          <cell r="CJ770">
            <v>0.11844911969540775</v>
          </cell>
          <cell r="CK770">
            <v>0.11509001663893509</v>
          </cell>
          <cell r="CX770" t="e">
            <v>#DIV/0!</v>
          </cell>
          <cell r="CY770" t="e">
            <v>#DIV/0!</v>
          </cell>
          <cell r="CZ770" t="e">
            <v>#DIV/0!</v>
          </cell>
          <cell r="DA770" t="e">
            <v>#DIV/0!</v>
          </cell>
          <cell r="DB770" t="e">
            <v>#DIV/0!</v>
          </cell>
          <cell r="DC770" t="e">
            <v>#DIV/0!</v>
          </cell>
          <cell r="DD770" t="e">
            <v>#DIV/0!</v>
          </cell>
          <cell r="DE770" t="e">
            <v>#DIV/0!</v>
          </cell>
          <cell r="DF770" t="e">
            <v>#DIV/0!</v>
          </cell>
          <cell r="DG770" t="e">
            <v>#DIV/0!</v>
          </cell>
          <cell r="DH770" t="e">
            <v>#DIV/0!</v>
          </cell>
          <cell r="DI770" t="e">
            <v>#DIV/0!</v>
          </cell>
        </row>
        <row r="771">
          <cell r="A771" t="str">
            <v>CE-TECNOL-211</v>
          </cell>
          <cell r="B771" t="str">
            <v>CE</v>
          </cell>
          <cell r="C771" t="str">
            <v>TECNOL</v>
          </cell>
          <cell r="D771">
            <v>211</v>
          </cell>
          <cell r="E771" t="str">
            <v>Costi di divisione</v>
          </cell>
          <cell r="F771">
            <v>0</v>
          </cell>
          <cell r="G771">
            <v>0</v>
          </cell>
          <cell r="H771">
            <v>0</v>
          </cell>
          <cell r="I771">
            <v>0</v>
          </cell>
          <cell r="R771">
            <v>0</v>
          </cell>
          <cell r="S771">
            <v>0</v>
          </cell>
          <cell r="T771">
            <v>0</v>
          </cell>
          <cell r="U771">
            <v>0</v>
          </cell>
          <cell r="V771">
            <v>0</v>
          </cell>
          <cell r="W771">
            <v>0</v>
          </cell>
          <cell r="X771">
            <v>0</v>
          </cell>
          <cell r="Y771">
            <v>0</v>
          </cell>
          <cell r="Z771">
            <v>0</v>
          </cell>
          <cell r="AA771">
            <v>0</v>
          </cell>
          <cell r="AB771">
            <v>0</v>
          </cell>
          <cell r="AC771">
            <v>0</v>
          </cell>
          <cell r="AD771">
            <v>0</v>
          </cell>
          <cell r="AE771">
            <v>0</v>
          </cell>
          <cell r="AF771">
            <v>0</v>
          </cell>
          <cell r="AG771">
            <v>0</v>
          </cell>
          <cell r="AH771">
            <v>0</v>
          </cell>
          <cell r="AI771">
            <v>0</v>
          </cell>
          <cell r="AJ771">
            <v>0</v>
          </cell>
          <cell r="AK771">
            <v>0</v>
          </cell>
          <cell r="AL771">
            <v>0</v>
          </cell>
          <cell r="AM771">
            <v>0</v>
          </cell>
          <cell r="AN771">
            <v>0</v>
          </cell>
          <cell r="AO771">
            <v>0</v>
          </cell>
          <cell r="AP771">
            <v>0</v>
          </cell>
          <cell r="AQ771">
            <v>0</v>
          </cell>
          <cell r="AR771">
            <v>0</v>
          </cell>
          <cell r="AS771">
            <v>0</v>
          </cell>
          <cell r="AT771">
            <v>0</v>
          </cell>
          <cell r="AU771">
            <v>0</v>
          </cell>
          <cell r="AV771">
            <v>0</v>
          </cell>
          <cell r="AW771">
            <v>0</v>
          </cell>
          <cell r="AX771">
            <v>0</v>
          </cell>
          <cell r="AY771">
            <v>0</v>
          </cell>
          <cell r="AZ771">
            <v>0</v>
          </cell>
          <cell r="BA771">
            <v>0</v>
          </cell>
          <cell r="BF771">
            <v>0</v>
          </cell>
          <cell r="BG771">
            <v>0</v>
          </cell>
          <cell r="BH771">
            <v>0</v>
          </cell>
          <cell r="BI771">
            <v>0</v>
          </cell>
          <cell r="BJ771">
            <v>0</v>
          </cell>
          <cell r="BK771">
            <v>0</v>
          </cell>
          <cell r="BL771">
            <v>0</v>
          </cell>
          <cell r="BM771">
            <v>0</v>
          </cell>
          <cell r="BN771">
            <v>0</v>
          </cell>
          <cell r="BO771">
            <v>0</v>
          </cell>
          <cell r="BP771">
            <v>0</v>
          </cell>
          <cell r="BQ771">
            <v>0</v>
          </cell>
          <cell r="BR771">
            <v>0</v>
          </cell>
          <cell r="BS771">
            <v>0</v>
          </cell>
          <cell r="BT771">
            <v>0</v>
          </cell>
          <cell r="BU771">
            <v>0</v>
          </cell>
          <cell r="BV771">
            <v>0</v>
          </cell>
          <cell r="BW771">
            <v>0</v>
          </cell>
          <cell r="BX771">
            <v>0</v>
          </cell>
          <cell r="BY771">
            <v>0</v>
          </cell>
          <cell r="CK771">
            <v>0</v>
          </cell>
          <cell r="CL771">
            <v>0</v>
          </cell>
          <cell r="CM771">
            <v>0</v>
          </cell>
          <cell r="CN771">
            <v>0</v>
          </cell>
          <cell r="CO771">
            <v>0</v>
          </cell>
          <cell r="CP771">
            <v>0</v>
          </cell>
          <cell r="CQ771">
            <v>0</v>
          </cell>
          <cell r="CR771">
            <v>0</v>
          </cell>
          <cell r="CS771">
            <v>0</v>
          </cell>
          <cell r="CT771">
            <v>0</v>
          </cell>
          <cell r="CU771">
            <v>0</v>
          </cell>
          <cell r="CV771">
            <v>0</v>
          </cell>
          <cell r="CW771">
            <v>0</v>
          </cell>
          <cell r="DJ771">
            <v>0</v>
          </cell>
          <cell r="DK771">
            <v>0</v>
          </cell>
          <cell r="DL771">
            <v>0</v>
          </cell>
          <cell r="DM771">
            <v>0</v>
          </cell>
          <cell r="DN771">
            <v>0</v>
          </cell>
          <cell r="DO771">
            <v>0</v>
          </cell>
          <cell r="DP771">
            <v>0</v>
          </cell>
          <cell r="DQ771">
            <v>0</v>
          </cell>
          <cell r="DR771">
            <v>0</v>
          </cell>
          <cell r="DS771">
            <v>0</v>
          </cell>
          <cell r="DT771">
            <v>0</v>
          </cell>
          <cell r="DU771">
            <v>0</v>
          </cell>
        </row>
        <row r="772">
          <cell r="A772" t="str">
            <v>CE-TECNOL-212</v>
          </cell>
          <cell r="B772" t="str">
            <v>CE</v>
          </cell>
          <cell r="C772" t="str">
            <v>TECNOL</v>
          </cell>
          <cell r="D772">
            <v>212</v>
          </cell>
          <cell r="E772" t="str">
            <v>Risultato di divisione</v>
          </cell>
          <cell r="F772">
            <v>0.4710000000000002</v>
          </cell>
          <cell r="G772">
            <v>1.0910211999999975</v>
          </cell>
          <cell r="H772">
            <v>1.8270077299999983</v>
          </cell>
          <cell r="I772">
            <v>2.5837802799999929</v>
          </cell>
          <cell r="J772">
            <v>0</v>
          </cell>
          <cell r="K772">
            <v>0</v>
          </cell>
          <cell r="L772">
            <v>0</v>
          </cell>
          <cell r="M772">
            <v>0</v>
          </cell>
          <cell r="N772">
            <v>0</v>
          </cell>
          <cell r="O772">
            <v>0</v>
          </cell>
          <cell r="P772">
            <v>0</v>
          </cell>
          <cell r="Q772">
            <v>0</v>
          </cell>
          <cell r="R772">
            <v>0</v>
          </cell>
          <cell r="S772">
            <v>0</v>
          </cell>
          <cell r="T772">
            <v>0</v>
          </cell>
          <cell r="U772">
            <v>0</v>
          </cell>
          <cell r="V772">
            <v>0</v>
          </cell>
          <cell r="W772">
            <v>0</v>
          </cell>
          <cell r="X772">
            <v>0</v>
          </cell>
          <cell r="Y772">
            <v>0</v>
          </cell>
          <cell r="Z772">
            <v>0</v>
          </cell>
          <cell r="AA772">
            <v>0</v>
          </cell>
          <cell r="AB772">
            <v>0</v>
          </cell>
          <cell r="AC772">
            <v>0</v>
          </cell>
          <cell r="AD772">
            <v>0.67180000000000062</v>
          </cell>
          <cell r="AE772">
            <v>1.4641000000000002</v>
          </cell>
          <cell r="AF772">
            <v>2.2528000000000024</v>
          </cell>
          <cell r="AG772">
            <v>3.1726999999999972</v>
          </cell>
          <cell r="AH772">
            <v>4.1722000000000019</v>
          </cell>
          <cell r="AI772">
            <v>5.1035999999999966</v>
          </cell>
          <cell r="AJ772">
            <v>6.0756999999999906</v>
          </cell>
          <cell r="AK772">
            <v>6.4709000000000065</v>
          </cell>
          <cell r="AL772">
            <v>7.4629999999999992</v>
          </cell>
          <cell r="AM772">
            <v>8.5683000000000042</v>
          </cell>
          <cell r="AN772">
            <v>9.4420999999999928</v>
          </cell>
          <cell r="AO772">
            <v>10.392599999999991</v>
          </cell>
          <cell r="AP772">
            <v>0</v>
          </cell>
          <cell r="AQ772">
            <v>0</v>
          </cell>
          <cell r="AR772">
            <v>0</v>
          </cell>
          <cell r="AS772">
            <v>0</v>
          </cell>
          <cell r="AT772">
            <v>0</v>
          </cell>
          <cell r="AU772">
            <v>0</v>
          </cell>
          <cell r="AV772">
            <v>0</v>
          </cell>
          <cell r="AW772">
            <v>0</v>
          </cell>
          <cell r="AX772">
            <v>0</v>
          </cell>
          <cell r="AY772">
            <v>0</v>
          </cell>
          <cell r="AZ772">
            <v>0</v>
          </cell>
          <cell r="BA772">
            <v>0</v>
          </cell>
          <cell r="BB772">
            <v>0.45929999999999993</v>
          </cell>
          <cell r="BC772">
            <v>0.95690000000000031</v>
          </cell>
          <cell r="BD772">
            <v>1.6774999999999998</v>
          </cell>
          <cell r="BE772">
            <v>2.531500000000003</v>
          </cell>
          <cell r="BF772">
            <v>3.7036999999999987</v>
          </cell>
          <cell r="BG772">
            <v>4.9751999999999992</v>
          </cell>
          <cell r="BH772">
            <v>6.0127000000000024</v>
          </cell>
          <cell r="BI772">
            <v>6.5112000000000023</v>
          </cell>
          <cell r="BJ772">
            <v>7.6737000000000002</v>
          </cell>
          <cell r="BK772">
            <v>8.4160000000000004</v>
          </cell>
          <cell r="BL772">
            <v>9.0799000000000056</v>
          </cell>
          <cell r="BM772">
            <v>9.1298069699999918</v>
          </cell>
          <cell r="BN772">
            <v>0</v>
          </cell>
          <cell r="BO772">
            <v>0</v>
          </cell>
          <cell r="BP772">
            <v>0</v>
          </cell>
          <cell r="BQ772">
            <v>0</v>
          </cell>
          <cell r="BR772">
            <v>0</v>
          </cell>
          <cell r="BS772">
            <v>0</v>
          </cell>
          <cell r="BT772">
            <v>0</v>
          </cell>
          <cell r="BU772">
            <v>0</v>
          </cell>
          <cell r="BV772">
            <v>0</v>
          </cell>
          <cell r="BW772">
            <v>0</v>
          </cell>
          <cell r="BX772">
            <v>0</v>
          </cell>
          <cell r="BY772">
            <v>0</v>
          </cell>
          <cell r="BZ772">
            <v>0.66600000000000015</v>
          </cell>
          <cell r="CA772">
            <v>1.2226999999999999</v>
          </cell>
          <cell r="CB772">
            <v>1.9195000000000002</v>
          </cell>
          <cell r="CC772">
            <v>2.5822000000000012</v>
          </cell>
          <cell r="CD772">
            <v>3.4549000000000003</v>
          </cell>
          <cell r="CE772">
            <v>4.3711000000000011</v>
          </cell>
          <cell r="CF772">
            <v>5.1768999999999981</v>
          </cell>
          <cell r="CG772">
            <v>5.63</v>
          </cell>
          <cell r="CH772">
            <v>6.4818000000000016</v>
          </cell>
          <cell r="CI772">
            <v>7.5491999999999937</v>
          </cell>
          <cell r="CJ772">
            <v>8.4681999999999995</v>
          </cell>
          <cell r="CK772">
            <v>8.9919829999999976</v>
          </cell>
          <cell r="CL772">
            <v>0</v>
          </cell>
          <cell r="CM772">
            <v>0</v>
          </cell>
          <cell r="CN772">
            <v>0</v>
          </cell>
          <cell r="CO772">
            <v>0</v>
          </cell>
          <cell r="CP772">
            <v>0</v>
          </cell>
          <cell r="CQ772">
            <v>0</v>
          </cell>
          <cell r="CR772">
            <v>0</v>
          </cell>
          <cell r="CS772">
            <v>0</v>
          </cell>
          <cell r="CT772">
            <v>0</v>
          </cell>
          <cell r="CU772">
            <v>0</v>
          </cell>
          <cell r="CV772">
            <v>0</v>
          </cell>
          <cell r="CW772">
            <v>0</v>
          </cell>
          <cell r="CX772">
            <v>0</v>
          </cell>
          <cell r="CY772">
            <v>0</v>
          </cell>
          <cell r="CZ772">
            <v>0</v>
          </cell>
          <cell r="DA772">
            <v>0</v>
          </cell>
          <cell r="DB772">
            <v>0</v>
          </cell>
          <cell r="DC772">
            <v>0</v>
          </cell>
          <cell r="DD772">
            <v>0</v>
          </cell>
          <cell r="DE772">
            <v>0</v>
          </cell>
          <cell r="DF772">
            <v>0</v>
          </cell>
          <cell r="DG772">
            <v>0</v>
          </cell>
          <cell r="DH772">
            <v>0</v>
          </cell>
          <cell r="DI772">
            <v>0</v>
          </cell>
          <cell r="DJ772">
            <v>0</v>
          </cell>
          <cell r="DK772">
            <v>0</v>
          </cell>
          <cell r="DL772">
            <v>0</v>
          </cell>
          <cell r="DM772">
            <v>0</v>
          </cell>
          <cell r="DN772">
            <v>0</v>
          </cell>
          <cell r="DO772">
            <v>0</v>
          </cell>
          <cell r="DP772">
            <v>0</v>
          </cell>
          <cell r="DQ772">
            <v>0</v>
          </cell>
          <cell r="DR772">
            <v>0</v>
          </cell>
          <cell r="DS772">
            <v>0</v>
          </cell>
          <cell r="DT772">
            <v>0</v>
          </cell>
          <cell r="DU772">
            <v>0</v>
          </cell>
          <cell r="DV772">
            <v>0</v>
          </cell>
          <cell r="DW772">
            <v>0</v>
          </cell>
          <cell r="DX772">
            <v>0</v>
          </cell>
          <cell r="DY772">
            <v>0</v>
          </cell>
        </row>
        <row r="773">
          <cell r="A773" t="str">
            <v>CE-TECNOL-213</v>
          </cell>
          <cell r="B773" t="str">
            <v>CE</v>
          </cell>
          <cell r="C773" t="str">
            <v>TECNOL</v>
          </cell>
          <cell r="D773">
            <v>213</v>
          </cell>
          <cell r="E773" t="str">
            <v>RD %</v>
          </cell>
          <cell r="F773">
            <v>0.1156566152637266</v>
          </cell>
          <cell r="G773">
            <v>0.10535837767451477</v>
          </cell>
          <cell r="H773">
            <v>0.11323029922942741</v>
          </cell>
          <cell r="I773">
            <v>0.11728966374584365</v>
          </cell>
          <cell r="J773" t="e">
            <v>#DIV/0!</v>
          </cell>
          <cell r="K773" t="e">
            <v>#DIV/0!</v>
          </cell>
          <cell r="L773" t="e">
            <v>#DIV/0!</v>
          </cell>
          <cell r="M773" t="e">
            <v>#DIV/0!</v>
          </cell>
          <cell r="N773" t="e">
            <v>#DIV/0!</v>
          </cell>
          <cell r="O773" t="e">
            <v>#DIV/0!</v>
          </cell>
          <cell r="P773" t="e">
            <v>#DIV/0!</v>
          </cell>
          <cell r="Q773" t="e">
            <v>#DIV/0!</v>
          </cell>
          <cell r="R773" t="e">
            <v>#DIV/0!</v>
          </cell>
          <cell r="S773" t="e">
            <v>#DIV/0!</v>
          </cell>
          <cell r="T773" t="e">
            <v>#DIV/0!</v>
          </cell>
          <cell r="U773" t="e">
            <v>#DIV/0!</v>
          </cell>
          <cell r="V773" t="e">
            <v>#DIV/0!</v>
          </cell>
          <cell r="W773" t="e">
            <v>#DIV/0!</v>
          </cell>
          <cell r="X773" t="e">
            <v>#DIV/0!</v>
          </cell>
          <cell r="Y773" t="e">
            <v>#DIV/0!</v>
          </cell>
          <cell r="Z773" t="e">
            <v>#DIV/0!</v>
          </cell>
          <cell r="AA773" t="e">
            <v>#DIV/0!</v>
          </cell>
          <cell r="AB773" t="e">
            <v>#DIV/0!</v>
          </cell>
          <cell r="AC773" t="e">
            <v>#DIV/0!</v>
          </cell>
          <cell r="AD773">
            <v>0.12511407021137919</v>
          </cell>
          <cell r="AE773">
            <v>0.12864875314131066</v>
          </cell>
          <cell r="AF773">
            <v>0.12493345164152631</v>
          </cell>
          <cell r="AG773">
            <v>0.12658344005968686</v>
          </cell>
          <cell r="AH773">
            <v>0.12847460654228349</v>
          </cell>
          <cell r="AI773">
            <v>0.12888399531294187</v>
          </cell>
          <cell r="AJ773">
            <v>0.12998791198211382</v>
          </cell>
          <cell r="AK773">
            <v>0.12620753278111416</v>
          </cell>
          <cell r="AL773">
            <v>0.12726351887125459</v>
          </cell>
          <cell r="AM773">
            <v>0.12869237920867777</v>
          </cell>
          <cell r="AN773">
            <v>0.12823033955827401</v>
          </cell>
          <cell r="AO773">
            <v>0.1298263585259212</v>
          </cell>
          <cell r="AP773" t="e">
            <v>#DIV/0!</v>
          </cell>
          <cell r="AQ773" t="e">
            <v>#DIV/0!</v>
          </cell>
          <cell r="AR773" t="e">
            <v>#DIV/0!</v>
          </cell>
          <cell r="AS773" t="e">
            <v>#DIV/0!</v>
          </cell>
          <cell r="AT773" t="e">
            <v>#DIV/0!</v>
          </cell>
          <cell r="AU773" t="e">
            <v>#DIV/0!</v>
          </cell>
          <cell r="AV773" t="e">
            <v>#DIV/0!</v>
          </cell>
          <cell r="AW773" t="e">
            <v>#DIV/0!</v>
          </cell>
          <cell r="AX773" t="e">
            <v>#DIV/0!</v>
          </cell>
          <cell r="AY773" t="e">
            <v>#DIV/0!</v>
          </cell>
          <cell r="AZ773" t="e">
            <v>#DIV/0!</v>
          </cell>
          <cell r="BA773" t="e">
            <v>#DIV/0!</v>
          </cell>
          <cell r="BB773">
            <v>0.10812910516279396</v>
          </cell>
          <cell r="BC773">
            <v>0.10156233416120065</v>
          </cell>
          <cell r="BD773">
            <v>0.10399037895271923</v>
          </cell>
          <cell r="BE773">
            <v>0.11257515386531017</v>
          </cell>
          <cell r="BF773">
            <v>0.12224884804795286</v>
          </cell>
          <cell r="BG773">
            <v>0.12995032048770547</v>
          </cell>
          <cell r="BH773">
            <v>0.13069325438745219</v>
          </cell>
          <cell r="BI773">
            <v>0.12922662887831721</v>
          </cell>
          <cell r="BJ773">
            <v>0.13528470133597542</v>
          </cell>
          <cell r="BK773">
            <v>0.13204157677976075</v>
          </cell>
          <cell r="BL773">
            <v>0.13000108812681838</v>
          </cell>
          <cell r="BM773">
            <v>0.12097917887084832</v>
          </cell>
          <cell r="BN773" t="e">
            <v>#DIV/0!</v>
          </cell>
          <cell r="BO773" t="e">
            <v>#DIV/0!</v>
          </cell>
          <cell r="BP773" t="e">
            <v>#DIV/0!</v>
          </cell>
          <cell r="BQ773" t="e">
            <v>#DIV/0!</v>
          </cell>
          <cell r="BR773" t="e">
            <v>#DIV/0!</v>
          </cell>
          <cell r="BS773" t="e">
            <v>#DIV/0!</v>
          </cell>
          <cell r="BT773" t="e">
            <v>#DIV/0!</v>
          </cell>
          <cell r="BU773" t="e">
            <v>#DIV/0!</v>
          </cell>
          <cell r="BV773" t="e">
            <v>#DIV/0!</v>
          </cell>
          <cell r="BW773" t="e">
            <v>#DIV/0!</v>
          </cell>
          <cell r="BX773" t="e">
            <v>#DIV/0!</v>
          </cell>
          <cell r="BY773" t="e">
            <v>#DIV/0!</v>
          </cell>
          <cell r="BZ773">
            <v>0.12314861041770679</v>
          </cell>
          <cell r="CA773">
            <v>0.11024253899558201</v>
          </cell>
          <cell r="CB773">
            <v>0.11038841539859449</v>
          </cell>
          <cell r="CC773">
            <v>0.11028350317328806</v>
          </cell>
          <cell r="CD773">
            <v>0.11394676174048411</v>
          </cell>
          <cell r="CE773">
            <v>0.11669897106487045</v>
          </cell>
          <cell r="CF773">
            <v>0.11687323625691383</v>
          </cell>
          <cell r="CG773">
            <v>0.11464667239560637</v>
          </cell>
          <cell r="CH773">
            <v>0.11552651559709555</v>
          </cell>
          <cell r="CI773">
            <v>0.1178672970242769</v>
          </cell>
          <cell r="CJ773">
            <v>0.11844911969540775</v>
          </cell>
          <cell r="CK773">
            <v>0.11509001663893509</v>
          </cell>
          <cell r="CL773" t="e">
            <v>#DIV/0!</v>
          </cell>
          <cell r="CM773" t="e">
            <v>#DIV/0!</v>
          </cell>
          <cell r="CN773" t="e">
            <v>#DIV/0!</v>
          </cell>
          <cell r="CO773" t="e">
            <v>#DIV/0!</v>
          </cell>
          <cell r="CP773" t="e">
            <v>#DIV/0!</v>
          </cell>
          <cell r="CQ773" t="e">
            <v>#DIV/0!</v>
          </cell>
          <cell r="CR773" t="e">
            <v>#DIV/0!</v>
          </cell>
          <cell r="CS773" t="e">
            <v>#DIV/0!</v>
          </cell>
          <cell r="CT773" t="e">
            <v>#DIV/0!</v>
          </cell>
          <cell r="CU773" t="e">
            <v>#DIV/0!</v>
          </cell>
          <cell r="CV773" t="e">
            <v>#DIV/0!</v>
          </cell>
          <cell r="CW773" t="e">
            <v>#DIV/0!</v>
          </cell>
          <cell r="CX773" t="e">
            <v>#DIV/0!</v>
          </cell>
          <cell r="CY773" t="e">
            <v>#DIV/0!</v>
          </cell>
          <cell r="CZ773" t="e">
            <v>#DIV/0!</v>
          </cell>
          <cell r="DA773" t="e">
            <v>#DIV/0!</v>
          </cell>
          <cell r="DB773" t="e">
            <v>#DIV/0!</v>
          </cell>
          <cell r="DC773" t="e">
            <v>#DIV/0!</v>
          </cell>
          <cell r="DD773" t="e">
            <v>#DIV/0!</v>
          </cell>
          <cell r="DE773" t="e">
            <v>#DIV/0!</v>
          </cell>
          <cell r="DF773" t="e">
            <v>#DIV/0!</v>
          </cell>
          <cell r="DG773" t="e">
            <v>#DIV/0!</v>
          </cell>
          <cell r="DH773" t="e">
            <v>#DIV/0!</v>
          </cell>
          <cell r="DI773" t="e">
            <v>#DIV/0!</v>
          </cell>
          <cell r="DJ773" t="e">
            <v>#DIV/0!</v>
          </cell>
          <cell r="DK773" t="e">
            <v>#DIV/0!</v>
          </cell>
          <cell r="DL773" t="e">
            <v>#DIV/0!</v>
          </cell>
          <cell r="DM773" t="e">
            <v>#DIV/0!</v>
          </cell>
          <cell r="DN773" t="e">
            <v>#DIV/0!</v>
          </cell>
          <cell r="DO773" t="e">
            <v>#DIV/0!</v>
          </cell>
          <cell r="DP773" t="e">
            <v>#DIV/0!</v>
          </cell>
          <cell r="DQ773" t="e">
            <v>#DIV/0!</v>
          </cell>
          <cell r="DR773" t="e">
            <v>#DIV/0!</v>
          </cell>
          <cell r="DS773" t="e">
            <v>#DIV/0!</v>
          </cell>
          <cell r="DT773" t="e">
            <v>#DIV/0!</v>
          </cell>
          <cell r="DU773" t="e">
            <v>#DIV/0!</v>
          </cell>
          <cell r="DV773" t="e">
            <v>#DIV/0!</v>
          </cell>
          <cell r="DW773" t="e">
            <v>#DIV/0!</v>
          </cell>
          <cell r="DX773" t="e">
            <v>#DIV/0!</v>
          </cell>
          <cell r="DY773" t="e">
            <v>#DIV/0!</v>
          </cell>
        </row>
        <row r="774">
          <cell r="A774" t="str">
            <v>CE-TECNOL-220</v>
          </cell>
          <cell r="B774" t="str">
            <v>CE</v>
          </cell>
          <cell r="C774" t="str">
            <v>TECNOL</v>
          </cell>
          <cell r="D774">
            <v>220</v>
          </cell>
          <cell r="E774" t="str">
            <v>Spese Generali</v>
          </cell>
          <cell r="F774">
            <v>-0.25540000000000002</v>
          </cell>
          <cell r="G774">
            <v>-0.59897700000000009</v>
          </cell>
          <cell r="H774">
            <v>-0.924481</v>
          </cell>
          <cell r="I774">
            <v>-1.2754889999999999</v>
          </cell>
          <cell r="AD774">
            <v>-0.33169999999999999</v>
          </cell>
          <cell r="AE774">
            <v>-0.6762999999999999</v>
          </cell>
          <cell r="AF774">
            <v>-1.0274000000000001</v>
          </cell>
          <cell r="AG774">
            <v>-1.4059000000000001</v>
          </cell>
          <cell r="AH774">
            <v>-1.7821</v>
          </cell>
          <cell r="AI774">
            <v>-2.1366000000000001</v>
          </cell>
          <cell r="AJ774">
            <v>-2.5205000000000002</v>
          </cell>
          <cell r="AK774">
            <v>-2.7965</v>
          </cell>
          <cell r="AL774">
            <v>-3.1730999999999998</v>
          </cell>
          <cell r="AM774">
            <v>-3.5954999999999999</v>
          </cell>
          <cell r="AN774">
            <v>-3.9748000000000001</v>
          </cell>
          <cell r="AO774">
            <v>-4.3170999999999999</v>
          </cell>
          <cell r="BB774">
            <v>-0.2185</v>
          </cell>
          <cell r="BC774">
            <v>-0.49530000000000002</v>
          </cell>
          <cell r="BD774">
            <v>-0.85229999999999995</v>
          </cell>
          <cell r="BE774">
            <v>-1.1986000000000001</v>
          </cell>
          <cell r="BF774">
            <v>-1.4151</v>
          </cell>
          <cell r="BG774">
            <v>-1.7884</v>
          </cell>
          <cell r="BH774">
            <v>-2.1678000000000002</v>
          </cell>
          <cell r="BI774">
            <v>-2.4064000000000001</v>
          </cell>
          <cell r="BJ774">
            <v>-2.7652999999999999</v>
          </cell>
          <cell r="BK774">
            <v>-3.1252</v>
          </cell>
          <cell r="BL774">
            <v>-3.4485000000000001</v>
          </cell>
          <cell r="BM774">
            <v>-3.9023736999999983</v>
          </cell>
          <cell r="BZ774">
            <v>-0.28599999999999998</v>
          </cell>
          <cell r="CA774">
            <v>-0.67600000000000005</v>
          </cell>
          <cell r="CB774">
            <v>-1.0516000000000001</v>
          </cell>
          <cell r="CC774">
            <v>-1.4178999999999999</v>
          </cell>
          <cell r="CD774">
            <v>-1.7093</v>
          </cell>
          <cell r="CE774">
            <v>-2.0697000000000001</v>
          </cell>
          <cell r="CF774">
            <v>-2.4198</v>
          </cell>
          <cell r="CG774">
            <v>-2.6880999999999999</v>
          </cell>
          <cell r="CH774">
            <v>-3.0522999999999998</v>
          </cell>
          <cell r="CI774">
            <v>-3.4131999999999998</v>
          </cell>
          <cell r="CJ774">
            <v>-3.7553999999999998</v>
          </cell>
          <cell r="CK774">
            <v>-4.1002430000000007</v>
          </cell>
        </row>
        <row r="775">
          <cell r="A775" t="str">
            <v>CE-TECNOL-230</v>
          </cell>
          <cell r="B775" t="str">
            <v>CE</v>
          </cell>
          <cell r="C775" t="str">
            <v>TECNOL</v>
          </cell>
          <cell r="D775">
            <v>230</v>
          </cell>
          <cell r="E775" t="str">
            <v>Risultato Operativo pre IAS</v>
          </cell>
          <cell r="F775">
            <v>0.21560000000000018</v>
          </cell>
          <cell r="G775">
            <v>0.49204419999999738</v>
          </cell>
          <cell r="H775">
            <v>0.90252672999999828</v>
          </cell>
          <cell r="I775">
            <v>1.3082912799999931</v>
          </cell>
          <cell r="J775">
            <v>0</v>
          </cell>
          <cell r="K775">
            <v>0</v>
          </cell>
          <cell r="L775">
            <v>0</v>
          </cell>
          <cell r="M775">
            <v>0</v>
          </cell>
          <cell r="N775">
            <v>0</v>
          </cell>
          <cell r="O775">
            <v>0</v>
          </cell>
          <cell r="P775">
            <v>0</v>
          </cell>
          <cell r="Q775">
            <v>0</v>
          </cell>
          <cell r="AD775">
            <v>0.34010000000000062</v>
          </cell>
          <cell r="AE775">
            <v>0.78780000000000028</v>
          </cell>
          <cell r="AF775">
            <v>1.2254000000000023</v>
          </cell>
          <cell r="AG775">
            <v>1.766799999999997</v>
          </cell>
          <cell r="AH775">
            <v>2.3901000000000021</v>
          </cell>
          <cell r="AI775">
            <v>2.9669999999999965</v>
          </cell>
          <cell r="AJ775">
            <v>3.5551999999999904</v>
          </cell>
          <cell r="AK775">
            <v>3.6744000000000065</v>
          </cell>
          <cell r="AL775">
            <v>4.2898999999999994</v>
          </cell>
          <cell r="AM775">
            <v>4.9728000000000048</v>
          </cell>
          <cell r="AN775">
            <v>5.4672999999999927</v>
          </cell>
          <cell r="AO775">
            <v>6.075499999999991</v>
          </cell>
          <cell r="BB775">
            <v>0.24079999999999993</v>
          </cell>
          <cell r="BC775">
            <v>0.46160000000000029</v>
          </cell>
          <cell r="BD775">
            <v>0.82519999999999982</v>
          </cell>
          <cell r="BE775">
            <v>1.3329000000000029</v>
          </cell>
          <cell r="BF775">
            <v>2.2885999999999989</v>
          </cell>
          <cell r="BG775">
            <v>3.186799999999999</v>
          </cell>
          <cell r="BH775">
            <v>3.8449000000000022</v>
          </cell>
          <cell r="BI775">
            <v>4.1048000000000027</v>
          </cell>
          <cell r="BJ775">
            <v>4.9084000000000003</v>
          </cell>
          <cell r="BK775">
            <v>5.2908000000000008</v>
          </cell>
          <cell r="BL775">
            <v>5.6314000000000055</v>
          </cell>
          <cell r="BM775">
            <v>5.2274332699999935</v>
          </cell>
          <cell r="BZ775">
            <v>0.38000000000000017</v>
          </cell>
          <cell r="CA775">
            <v>0.54669999999999985</v>
          </cell>
          <cell r="CB775">
            <v>0.86790000000000012</v>
          </cell>
          <cell r="CC775">
            <v>1.1643000000000012</v>
          </cell>
          <cell r="CD775">
            <v>1.7456000000000003</v>
          </cell>
          <cell r="CE775">
            <v>2.301400000000001</v>
          </cell>
          <cell r="CF775">
            <v>2.7570999999999981</v>
          </cell>
          <cell r="CG775">
            <v>2.9419</v>
          </cell>
          <cell r="CH775">
            <v>3.4295000000000018</v>
          </cell>
          <cell r="CI775">
            <v>4.1359999999999939</v>
          </cell>
          <cell r="CJ775">
            <v>4.7127999999999997</v>
          </cell>
          <cell r="CK775">
            <v>4.8917399999999969</v>
          </cell>
          <cell r="CX775">
            <v>0</v>
          </cell>
          <cell r="CY775">
            <v>0</v>
          </cell>
          <cell r="CZ775">
            <v>0</v>
          </cell>
          <cell r="DA775">
            <v>0</v>
          </cell>
          <cell r="DB775">
            <v>0</v>
          </cell>
          <cell r="DC775">
            <v>0</v>
          </cell>
          <cell r="DD775">
            <v>0</v>
          </cell>
          <cell r="DE775">
            <v>0</v>
          </cell>
          <cell r="DF775">
            <v>0</v>
          </cell>
          <cell r="DG775">
            <v>0</v>
          </cell>
          <cell r="DH775">
            <v>0</v>
          </cell>
          <cell r="DI775">
            <v>0</v>
          </cell>
        </row>
        <row r="776">
          <cell r="A776" t="str">
            <v>CE-TECNOL-240</v>
          </cell>
          <cell r="B776" t="str">
            <v>CE</v>
          </cell>
          <cell r="C776" t="str">
            <v>TECNOL</v>
          </cell>
          <cell r="D776">
            <v>240</v>
          </cell>
          <cell r="E776" t="str">
            <v>RO % pre-IAS</v>
          </cell>
          <cell r="F776">
            <v>5.294175424810927E-2</v>
          </cell>
          <cell r="G776">
            <v>4.7516014039098713E-2</v>
          </cell>
          <cell r="H776">
            <v>5.5934832689764562E-2</v>
          </cell>
          <cell r="I776">
            <v>5.9389355008475794E-2</v>
          </cell>
          <cell r="J776" t="e">
            <v>#DIV/0!</v>
          </cell>
          <cell r="K776" t="e">
            <v>#DIV/0!</v>
          </cell>
          <cell r="L776" t="e">
            <v>#DIV/0!</v>
          </cell>
          <cell r="M776" t="e">
            <v>#DIV/0!</v>
          </cell>
          <cell r="N776" t="e">
            <v>#DIV/0!</v>
          </cell>
          <cell r="O776" t="e">
            <v>#DIV/0!</v>
          </cell>
          <cell r="P776" t="e">
            <v>#DIV/0!</v>
          </cell>
          <cell r="Q776" t="e">
            <v>#DIV/0!</v>
          </cell>
          <cell r="AD776">
            <v>6.333923084086053E-2</v>
          </cell>
          <cell r="AE776">
            <v>6.9223063810343932E-2</v>
          </cell>
          <cell r="AF776">
            <v>6.7956965394853713E-2</v>
          </cell>
          <cell r="AG776">
            <v>7.0491260408312967E-2</v>
          </cell>
          <cell r="AH776">
            <v>7.3598379055824725E-2</v>
          </cell>
          <cell r="AI776">
            <v>7.4927269788678252E-2</v>
          </cell>
          <cell r="AJ776">
            <v>7.6062515377456175E-2</v>
          </cell>
          <cell r="AK776">
            <v>7.1664986083995449E-2</v>
          </cell>
          <cell r="AL776">
            <v>7.3153928662172726E-2</v>
          </cell>
          <cell r="AM776">
            <v>7.4689432364519581E-2</v>
          </cell>
          <cell r="AN776">
            <v>7.4249768109525549E-2</v>
          </cell>
          <cell r="AO776">
            <v>7.5896314803247864E-2</v>
          </cell>
          <cell r="BB776">
            <v>5.66895025543235E-2</v>
          </cell>
          <cell r="BC776">
            <v>4.8992761468084692E-2</v>
          </cell>
          <cell r="BD776">
            <v>5.1155207577814547E-2</v>
          </cell>
          <cell r="BE776">
            <v>5.9273720160802713E-2</v>
          </cell>
          <cell r="BF776">
            <v>7.5540328223815331E-2</v>
          </cell>
          <cell r="BG776">
            <v>8.3237996729823863E-2</v>
          </cell>
          <cell r="BH776">
            <v>8.3573518351874362E-2</v>
          </cell>
          <cell r="BI776">
            <v>8.1467235873528165E-2</v>
          </cell>
          <cell r="BJ776">
            <v>8.653340996357714E-2</v>
          </cell>
          <cell r="BK776">
            <v>8.3009217493626219E-2</v>
          </cell>
          <cell r="BL776">
            <v>8.0627333745676197E-2</v>
          </cell>
          <cell r="BM776">
            <v>6.9268779360266514E-2</v>
          </cell>
          <cell r="BZ776">
            <v>7.0264972911003892E-2</v>
          </cell>
          <cell r="CA776">
            <v>4.9292218916238383E-2</v>
          </cell>
          <cell r="CB776">
            <v>4.9912011317759915E-2</v>
          </cell>
          <cell r="CC776">
            <v>4.972623450726487E-2</v>
          </cell>
          <cell r="CD776">
            <v>5.7571989723056841E-2</v>
          </cell>
          <cell r="CE776">
            <v>6.1442431426572928E-2</v>
          </cell>
          <cell r="CF776">
            <v>6.2244045603341187E-2</v>
          </cell>
          <cell r="CG776">
            <v>5.9907468120894203E-2</v>
          </cell>
          <cell r="CH776">
            <v>6.1124716165299658E-2</v>
          </cell>
          <cell r="CI776">
            <v>6.4576265099932306E-2</v>
          </cell>
          <cell r="CJ776">
            <v>6.5920385831760894E-2</v>
          </cell>
          <cell r="CK776">
            <v>6.2610264943043614E-2</v>
          </cell>
          <cell r="CX776" t="e">
            <v>#DIV/0!</v>
          </cell>
          <cell r="CY776" t="e">
            <v>#DIV/0!</v>
          </cell>
          <cell r="CZ776" t="e">
            <v>#DIV/0!</v>
          </cell>
          <cell r="DA776" t="e">
            <v>#DIV/0!</v>
          </cell>
          <cell r="DB776" t="e">
            <v>#DIV/0!</v>
          </cell>
          <cell r="DC776" t="e">
            <v>#DIV/0!</v>
          </cell>
          <cell r="DD776" t="e">
            <v>#DIV/0!</v>
          </cell>
          <cell r="DE776" t="e">
            <v>#DIV/0!</v>
          </cell>
          <cell r="DF776" t="e">
            <v>#DIV/0!</v>
          </cell>
          <cell r="DG776" t="e">
            <v>#DIV/0!</v>
          </cell>
          <cell r="DH776" t="e">
            <v>#DIV/0!</v>
          </cell>
          <cell r="DI776" t="e">
            <v>#DIV/0!</v>
          </cell>
        </row>
        <row r="777">
          <cell r="A777" t="str">
            <v>CE-TECNOL-250</v>
          </cell>
          <cell r="B777" t="str">
            <v>CE</v>
          </cell>
          <cell r="C777" t="str">
            <v>TECNOL</v>
          </cell>
          <cell r="D777">
            <v>250</v>
          </cell>
          <cell r="E777" t="str">
            <v>Poste Straordinarie</v>
          </cell>
          <cell r="F777">
            <v>-2.24E-2</v>
          </cell>
          <cell r="G777">
            <v>-8.9177999999999993E-2</v>
          </cell>
          <cell r="H777">
            <v>-0.12070499999999999</v>
          </cell>
          <cell r="I777">
            <v>-0.15171899999999999</v>
          </cell>
          <cell r="AD777">
            <v>-3.0600000000000002E-2</v>
          </cell>
          <cell r="AE777">
            <v>-6.2399999999999997E-2</v>
          </cell>
          <cell r="AF777">
            <v>-9.6200000000000008E-2</v>
          </cell>
          <cell r="AG777">
            <v>-0.13019999999999998</v>
          </cell>
          <cell r="AH777">
            <v>-0.1651</v>
          </cell>
          <cell r="AI777">
            <v>-0.19850000000000001</v>
          </cell>
          <cell r="AJ777">
            <v>-0.23219999999999999</v>
          </cell>
          <cell r="AK777">
            <v>-0.26960000000000001</v>
          </cell>
          <cell r="AL777">
            <v>-0.30349999999999999</v>
          </cell>
          <cell r="AM777">
            <v>-0.33889999999999998</v>
          </cell>
          <cell r="AN777">
            <v>-0.37339999999999995</v>
          </cell>
          <cell r="AO777">
            <v>-0.40699999999999997</v>
          </cell>
          <cell r="BB777">
            <v>0</v>
          </cell>
          <cell r="BC777">
            <v>0</v>
          </cell>
          <cell r="BD777">
            <v>0</v>
          </cell>
          <cell r="BE777">
            <v>0</v>
          </cell>
          <cell r="BF777">
            <v>-0.18429999999999999</v>
          </cell>
          <cell r="BG777">
            <v>-0.2185</v>
          </cell>
          <cell r="BH777">
            <v>-0.25530000000000003</v>
          </cell>
          <cell r="BI777">
            <v>-0.2873</v>
          </cell>
          <cell r="BJ777">
            <v>-0.3216</v>
          </cell>
          <cell r="BK777">
            <v>-0.35489999999999999</v>
          </cell>
          <cell r="BL777">
            <v>-0.38390000000000002</v>
          </cell>
          <cell r="BM777">
            <v>-0.43459588999999998</v>
          </cell>
          <cell r="BZ777">
            <v>0</v>
          </cell>
          <cell r="CA777">
            <v>0</v>
          </cell>
          <cell r="CB777">
            <v>0</v>
          </cell>
          <cell r="CC777">
            <v>0</v>
          </cell>
          <cell r="CD777">
            <v>-0.19400000000000001</v>
          </cell>
          <cell r="CE777">
            <v>-0.2361</v>
          </cell>
          <cell r="CF777">
            <v>-0.27729999999999999</v>
          </cell>
          <cell r="CG777">
            <v>-0.32090000000000002</v>
          </cell>
          <cell r="CH777">
            <v>-0.36320000000000002</v>
          </cell>
          <cell r="CI777">
            <v>-0.4052</v>
          </cell>
          <cell r="CJ777">
            <v>-0.44590000000000002</v>
          </cell>
          <cell r="CK777">
            <v>-0.48791099999999998</v>
          </cell>
        </row>
        <row r="778">
          <cell r="A778" t="str">
            <v>CE-TECNOL-260</v>
          </cell>
          <cell r="B778" t="str">
            <v>CE</v>
          </cell>
          <cell r="C778" t="str">
            <v>TECNOL</v>
          </cell>
          <cell r="D778">
            <v>260</v>
          </cell>
          <cell r="E778" t="str">
            <v>Risultato Operativo</v>
          </cell>
          <cell r="F778">
            <v>0.19320000000000018</v>
          </cell>
          <cell r="G778">
            <v>0.4028661999999974</v>
          </cell>
          <cell r="H778">
            <v>0.78182172999999833</v>
          </cell>
          <cell r="I778">
            <v>1.1565722799999931</v>
          </cell>
          <cell r="J778">
            <v>0</v>
          </cell>
          <cell r="K778">
            <v>0</v>
          </cell>
          <cell r="L778">
            <v>0</v>
          </cell>
          <cell r="M778">
            <v>0</v>
          </cell>
          <cell r="N778">
            <v>0</v>
          </cell>
          <cell r="O778">
            <v>0</v>
          </cell>
          <cell r="P778">
            <v>0</v>
          </cell>
          <cell r="Q778">
            <v>0</v>
          </cell>
          <cell r="AD778">
            <v>0.30950000000000061</v>
          </cell>
          <cell r="AE778">
            <v>0.72540000000000027</v>
          </cell>
          <cell r="AF778">
            <v>1.1292000000000022</v>
          </cell>
          <cell r="AG778">
            <v>1.6365999999999969</v>
          </cell>
          <cell r="AH778">
            <v>2.2250000000000023</v>
          </cell>
          <cell r="AI778">
            <v>2.7684999999999964</v>
          </cell>
          <cell r="AJ778">
            <v>3.3229999999999902</v>
          </cell>
          <cell r="AK778">
            <v>3.4048000000000065</v>
          </cell>
          <cell r="AL778">
            <v>3.9863999999999993</v>
          </cell>
          <cell r="AM778">
            <v>4.633900000000005</v>
          </cell>
          <cell r="AN778">
            <v>5.0938999999999925</v>
          </cell>
          <cell r="AO778">
            <v>5.668499999999991</v>
          </cell>
          <cell r="BB778">
            <v>0.24079999999999993</v>
          </cell>
          <cell r="BC778">
            <v>0.46160000000000029</v>
          </cell>
          <cell r="BD778">
            <v>0.82519999999999982</v>
          </cell>
          <cell r="BE778">
            <v>1.3329000000000029</v>
          </cell>
          <cell r="BF778">
            <v>2.1042999999999989</v>
          </cell>
          <cell r="BG778">
            <v>2.9682999999999988</v>
          </cell>
          <cell r="BH778">
            <v>3.5896000000000021</v>
          </cell>
          <cell r="BI778">
            <v>3.8175000000000026</v>
          </cell>
          <cell r="BJ778">
            <v>4.5868000000000002</v>
          </cell>
          <cell r="BK778">
            <v>4.9359000000000011</v>
          </cell>
          <cell r="BL778">
            <v>5.2475000000000058</v>
          </cell>
          <cell r="BM778">
            <v>4.7928373799999937</v>
          </cell>
          <cell r="BZ778">
            <v>0.38000000000000017</v>
          </cell>
          <cell r="CA778">
            <v>0.54669999999999985</v>
          </cell>
          <cell r="CB778">
            <v>0.86790000000000012</v>
          </cell>
          <cell r="CC778">
            <v>1.1643000000000012</v>
          </cell>
          <cell r="CD778">
            <v>1.5516000000000003</v>
          </cell>
          <cell r="CE778">
            <v>2.065300000000001</v>
          </cell>
          <cell r="CF778">
            <v>2.4797999999999982</v>
          </cell>
          <cell r="CG778">
            <v>2.621</v>
          </cell>
          <cell r="CH778">
            <v>3.0663000000000018</v>
          </cell>
          <cell r="CI778">
            <v>3.7307999999999941</v>
          </cell>
          <cell r="CJ778">
            <v>4.2668999999999997</v>
          </cell>
          <cell r="CK778">
            <v>4.4038289999999964</v>
          </cell>
          <cell r="CX778">
            <v>0</v>
          </cell>
          <cell r="CY778">
            <v>0</v>
          </cell>
          <cell r="CZ778">
            <v>0</v>
          </cell>
          <cell r="DA778">
            <v>0</v>
          </cell>
          <cell r="DB778">
            <v>0</v>
          </cell>
          <cell r="DC778">
            <v>0</v>
          </cell>
          <cell r="DD778">
            <v>0</v>
          </cell>
          <cell r="DE778">
            <v>0</v>
          </cell>
          <cell r="DF778">
            <v>0</v>
          </cell>
          <cell r="DG778">
            <v>0</v>
          </cell>
          <cell r="DH778">
            <v>0</v>
          </cell>
          <cell r="DI778">
            <v>0</v>
          </cell>
        </row>
        <row r="779">
          <cell r="A779" t="str">
            <v>CE-TECNOL-270</v>
          </cell>
          <cell r="B779" t="str">
            <v>CE</v>
          </cell>
          <cell r="C779" t="str">
            <v>TECNOL</v>
          </cell>
          <cell r="D779">
            <v>270</v>
          </cell>
          <cell r="E779" t="str">
            <v>RO%</v>
          </cell>
          <cell r="F779">
            <v>4.7441312248305709E-2</v>
          </cell>
          <cell r="G779">
            <v>3.8904220423852831E-2</v>
          </cell>
          <cell r="H779">
            <v>4.8454041533786234E-2</v>
          </cell>
          <cell r="I779">
            <v>5.2502132193285145E-2</v>
          </cell>
          <cell r="J779" t="e">
            <v>#DIV/0!</v>
          </cell>
          <cell r="K779" t="e">
            <v>#DIV/0!</v>
          </cell>
          <cell r="L779" t="e">
            <v>#DIV/0!</v>
          </cell>
          <cell r="M779" t="e">
            <v>#DIV/0!</v>
          </cell>
          <cell r="N779" t="e">
            <v>#DIV/0!</v>
          </cell>
          <cell r="O779" t="e">
            <v>#DIV/0!</v>
          </cell>
          <cell r="P779" t="e">
            <v>#DIV/0!</v>
          </cell>
          <cell r="Q779" t="e">
            <v>#DIV/0!</v>
          </cell>
          <cell r="AD779">
            <v>5.7640376198901312E-2</v>
          </cell>
          <cell r="AE779">
            <v>6.3740048855069176E-2</v>
          </cell>
          <cell r="AF779">
            <v>6.2622005323868801E-2</v>
          </cell>
          <cell r="AG779">
            <v>6.5296579569982444E-2</v>
          </cell>
          <cell r="AH779">
            <v>6.8514452700393302E-2</v>
          </cell>
          <cell r="AI779">
            <v>6.9914440987514564E-2</v>
          </cell>
          <cell r="AJ779">
            <v>7.1094660947144131E-2</v>
          </cell>
          <cell r="AK779">
            <v>6.6406745215215474E-2</v>
          </cell>
          <cell r="AL779">
            <v>6.7978465982630215E-2</v>
          </cell>
          <cell r="AM779">
            <v>6.9599292276775124E-2</v>
          </cell>
          <cell r="AN779">
            <v>6.9178734251479176E-2</v>
          </cell>
          <cell r="AO779">
            <v>7.0811992504684465E-2</v>
          </cell>
          <cell r="BB779">
            <v>5.66895025543235E-2</v>
          </cell>
          <cell r="BC779">
            <v>4.8992761468084692E-2</v>
          </cell>
          <cell r="BD779">
            <v>5.1155207577814547E-2</v>
          </cell>
          <cell r="BE779">
            <v>5.9273720160802713E-2</v>
          </cell>
          <cell r="BF779">
            <v>6.9457097212870147E-2</v>
          </cell>
          <cell r="BG779">
            <v>7.7530860327957876E-2</v>
          </cell>
          <cell r="BH779">
            <v>7.8024266294542954E-2</v>
          </cell>
          <cell r="BI779">
            <v>7.5765243847981334E-2</v>
          </cell>
          <cell r="BJ779">
            <v>8.0863712171162824E-2</v>
          </cell>
          <cell r="BK779">
            <v>7.7441066875858028E-2</v>
          </cell>
          <cell r="BL779">
            <v>7.513086156736086E-2</v>
          </cell>
          <cell r="BM779">
            <v>6.3509944142215294E-2</v>
          </cell>
          <cell r="BZ779">
            <v>7.0264972911003892E-2</v>
          </cell>
          <cell r="CA779">
            <v>4.9292218916238383E-2</v>
          </cell>
          <cell r="CB779">
            <v>4.9912011317759915E-2</v>
          </cell>
          <cell r="CC779">
            <v>4.972623450726487E-2</v>
          </cell>
          <cell r="CD779">
            <v>5.1173636144761114E-2</v>
          </cell>
          <cell r="CE779">
            <v>5.5139069099374757E-2</v>
          </cell>
          <cell r="CF779">
            <v>5.5983745343718208E-2</v>
          </cell>
          <cell r="CG779">
            <v>5.3372811429641967E-2</v>
          </cell>
          <cell r="CH779">
            <v>5.4651324443113679E-2</v>
          </cell>
          <cell r="CI779">
            <v>5.8249789611902178E-2</v>
          </cell>
          <cell r="CJ779">
            <v>5.9683350514670809E-2</v>
          </cell>
          <cell r="CK779">
            <v>5.6365403814155848E-2</v>
          </cell>
          <cell r="CX779" t="e">
            <v>#DIV/0!</v>
          </cell>
          <cell r="CY779" t="e">
            <v>#DIV/0!</v>
          </cell>
          <cell r="CZ779" t="e">
            <v>#DIV/0!</v>
          </cell>
          <cell r="DA779" t="e">
            <v>#DIV/0!</v>
          </cell>
          <cell r="DB779" t="e">
            <v>#DIV/0!</v>
          </cell>
          <cell r="DC779" t="e">
            <v>#DIV/0!</v>
          </cell>
          <cell r="DD779" t="e">
            <v>#DIV/0!</v>
          </cell>
          <cell r="DE779" t="e">
            <v>#DIV/0!</v>
          </cell>
          <cell r="DF779" t="e">
            <v>#DIV/0!</v>
          </cell>
          <cell r="DG779" t="e">
            <v>#DIV/0!</v>
          </cell>
          <cell r="DH779" t="e">
            <v>#DIV/0!</v>
          </cell>
          <cell r="DI779" t="e">
            <v>#DIV/0!</v>
          </cell>
        </row>
        <row r="780">
          <cell r="A780" t="str">
            <v>CE-MANUTE-100</v>
          </cell>
          <cell r="B780" t="str">
            <v>CE</v>
          </cell>
          <cell r="C780" t="str">
            <v>MANUTE</v>
          </cell>
          <cell r="D780">
            <v>100</v>
          </cell>
          <cell r="E780" t="str">
            <v>Valore della Produzione</v>
          </cell>
          <cell r="F780">
            <v>4.1093000000000002</v>
          </cell>
          <cell r="G780">
            <v>8.4499348800000007</v>
          </cell>
          <cell r="H780">
            <v>12.181110649999997</v>
          </cell>
          <cell r="I780">
            <v>16.210780819999997</v>
          </cell>
          <cell r="AD780">
            <v>3.8149000000000002</v>
          </cell>
          <cell r="AE780">
            <v>7.5396999999999998</v>
          </cell>
          <cell r="AF780">
            <v>11.3818</v>
          </cell>
          <cell r="AG780">
            <v>15.3424</v>
          </cell>
          <cell r="AH780">
            <v>19.526700000000002</v>
          </cell>
          <cell r="AI780">
            <v>23.668700000000001</v>
          </cell>
          <cell r="AJ780">
            <v>27.929599999999997</v>
          </cell>
          <cell r="AK780">
            <v>30.771799999999999</v>
          </cell>
          <cell r="AL780">
            <v>34.965400000000002</v>
          </cell>
          <cell r="AM780">
            <v>39.336400000000005</v>
          </cell>
          <cell r="AN780">
            <v>43.392099999999999</v>
          </cell>
          <cell r="AO780">
            <v>47.28</v>
          </cell>
          <cell r="BB780">
            <v>3.8037000000000001</v>
          </cell>
          <cell r="BC780">
            <v>7.9684999999999997</v>
          </cell>
          <cell r="BD780">
            <v>12.295</v>
          </cell>
          <cell r="BE780">
            <v>16.215499999999999</v>
          </cell>
          <cell r="BF780">
            <v>21.396599999999999</v>
          </cell>
          <cell r="BG780">
            <v>25.964400000000001</v>
          </cell>
          <cell r="BH780">
            <v>30.3916</v>
          </cell>
          <cell r="BI780">
            <v>33.403599999999997</v>
          </cell>
          <cell r="BJ780">
            <v>37.296199999999999</v>
          </cell>
          <cell r="BK780">
            <v>41.432299999999998</v>
          </cell>
          <cell r="BL780">
            <v>45.541499999999999</v>
          </cell>
          <cell r="BM780">
            <v>49.753455960000004</v>
          </cell>
          <cell r="BZ780">
            <v>4.0214999999999996</v>
          </cell>
          <cell r="CA780">
            <v>8.0728000000000009</v>
          </cell>
          <cell r="CB780">
            <v>12.414899999999999</v>
          </cell>
          <cell r="CC780">
            <v>16.4206</v>
          </cell>
          <cell r="CD780">
            <v>21.017499999999998</v>
          </cell>
          <cell r="CE780">
            <v>25.431699999999999</v>
          </cell>
          <cell r="CF780">
            <v>29.838200000000001</v>
          </cell>
          <cell r="CG780">
            <v>33.233800000000002</v>
          </cell>
          <cell r="CH780">
            <v>37.518999999999998</v>
          </cell>
          <cell r="CI780">
            <v>42.187199999999997</v>
          </cell>
          <cell r="CJ780">
            <v>46.679900000000004</v>
          </cell>
          <cell r="CK780">
            <v>50.869861</v>
          </cell>
        </row>
        <row r="781">
          <cell r="A781" t="str">
            <v>CE-MANUTE-101</v>
          </cell>
          <cell r="B781" t="str">
            <v>CE</v>
          </cell>
          <cell r="C781" t="str">
            <v>MANUTE</v>
          </cell>
          <cell r="D781">
            <v>101</v>
          </cell>
          <cell r="E781" t="str">
            <v>di cui subappalto</v>
          </cell>
          <cell r="F781">
            <v>0.32940000000000003</v>
          </cell>
          <cell r="G781">
            <v>0.85863763000000004</v>
          </cell>
          <cell r="H781">
            <v>1.36811243</v>
          </cell>
          <cell r="I781">
            <v>1.7831078600000001</v>
          </cell>
          <cell r="AD781">
            <v>0.3861</v>
          </cell>
          <cell r="AE781">
            <v>0.77379999999999993</v>
          </cell>
          <cell r="AF781">
            <v>1.1817</v>
          </cell>
          <cell r="AG781">
            <v>1.5925</v>
          </cell>
          <cell r="AH781">
            <v>2.0382000000000002</v>
          </cell>
          <cell r="AI781">
            <v>2.4880999999999998</v>
          </cell>
          <cell r="AJ781">
            <v>2.9566999999999997</v>
          </cell>
          <cell r="AK781">
            <v>3.3531</v>
          </cell>
          <cell r="AL781">
            <v>3.8031999999999999</v>
          </cell>
          <cell r="AM781">
            <v>4.2519</v>
          </cell>
          <cell r="AN781">
            <v>4.7071000000000005</v>
          </cell>
          <cell r="AO781">
            <v>5.1162000000000001</v>
          </cell>
          <cell r="BB781">
            <v>0.3054</v>
          </cell>
          <cell r="BC781">
            <v>0.36964000000000002</v>
          </cell>
          <cell r="BD781">
            <v>1.0608</v>
          </cell>
          <cell r="BE781">
            <v>1.5469999999999999</v>
          </cell>
          <cell r="BF781">
            <v>2.2103000000000002</v>
          </cell>
          <cell r="BG781">
            <v>2.7700999999999998</v>
          </cell>
          <cell r="BH781">
            <v>3.2595000000000001</v>
          </cell>
          <cell r="BI781">
            <v>3.5693000000000001</v>
          </cell>
          <cell r="BJ781">
            <v>3.8239999999999998</v>
          </cell>
          <cell r="BK781">
            <v>4.2797000000000001</v>
          </cell>
          <cell r="BL781">
            <v>4.8301999999999996</v>
          </cell>
          <cell r="BM781">
            <v>5.2923211200000004</v>
          </cell>
          <cell r="BZ781">
            <v>0.3332</v>
          </cell>
          <cell r="CA781">
            <v>0.69130000000000003</v>
          </cell>
          <cell r="CB781">
            <v>1.0783</v>
          </cell>
          <cell r="CC781">
            <v>1.4450000000000001</v>
          </cell>
          <cell r="CD781">
            <v>1.9104000000000001</v>
          </cell>
          <cell r="CE781">
            <v>2.3534999999999999</v>
          </cell>
          <cell r="CF781">
            <v>2.7865000000000002</v>
          </cell>
          <cell r="CG781">
            <v>3.0644</v>
          </cell>
          <cell r="CH781">
            <v>3.4984999999999999</v>
          </cell>
          <cell r="CI781">
            <v>3.9821</v>
          </cell>
          <cell r="CJ781">
            <v>4.4493999999999998</v>
          </cell>
          <cell r="CK781">
            <v>4.9344790000000005</v>
          </cell>
        </row>
        <row r="782">
          <cell r="A782" t="str">
            <v>CE-MANUTE-110</v>
          </cell>
          <cell r="B782" t="str">
            <v>CE</v>
          </cell>
          <cell r="C782" t="str">
            <v>MANUTE</v>
          </cell>
          <cell r="D782">
            <v>110</v>
          </cell>
          <cell r="E782" t="str">
            <v>Costi Diretti</v>
          </cell>
          <cell r="F782">
            <v>-2.1322999999999999</v>
          </cell>
          <cell r="G782">
            <v>-4.5917207300000005</v>
          </cell>
          <cell r="H782">
            <v>-6.6632281400000011</v>
          </cell>
          <cell r="I782">
            <v>-8.897313429999997</v>
          </cell>
          <cell r="AD782">
            <v>-2.1844999999999999</v>
          </cell>
          <cell r="AE782">
            <v>-4.3228999999999997</v>
          </cell>
          <cell r="AF782">
            <v>-6.5381</v>
          </cell>
          <cell r="AG782">
            <v>-8.7690999999999999</v>
          </cell>
          <cell r="AH782">
            <v>-11.1341</v>
          </cell>
          <cell r="AI782">
            <v>-13.5145</v>
          </cell>
          <cell r="AJ782">
            <v>-15.9049</v>
          </cell>
          <cell r="AK782">
            <v>-17.576699999999995</v>
          </cell>
          <cell r="AL782">
            <v>-19.962</v>
          </cell>
          <cell r="AM782">
            <v>-22.395299999999999</v>
          </cell>
          <cell r="AN782">
            <v>-24.738599999999998</v>
          </cell>
          <cell r="AO782">
            <v>-26.911800000000003</v>
          </cell>
          <cell r="BB782">
            <v>-2.2709999999999999</v>
          </cell>
          <cell r="BC782">
            <v>-4.7698</v>
          </cell>
          <cell r="BD782">
            <v>-7.3923000000000005</v>
          </cell>
          <cell r="BE782">
            <v>-9.8032000000000004</v>
          </cell>
          <cell r="BF782">
            <v>-10.947800000000001</v>
          </cell>
          <cell r="BG782">
            <v>-13.4518</v>
          </cell>
          <cell r="BH782">
            <v>-15.994199999999999</v>
          </cell>
          <cell r="BI782">
            <v>-17.692700000000002</v>
          </cell>
          <cell r="BJ782">
            <v>-19.995999999999999</v>
          </cell>
          <cell r="BK782">
            <v>-22.295000000000002</v>
          </cell>
          <cell r="BL782">
            <v>-24.8643</v>
          </cell>
          <cell r="BM782">
            <v>-27.422363260000004</v>
          </cell>
          <cell r="BZ782">
            <v>-2.3546</v>
          </cell>
          <cell r="CA782">
            <v>-4.7858000000000001</v>
          </cell>
          <cell r="CB782">
            <v>-7.3516999999999992</v>
          </cell>
          <cell r="CC782">
            <v>-9.7571999999999992</v>
          </cell>
          <cell r="CD782">
            <v>-10.347799999999999</v>
          </cell>
          <cell r="CE782">
            <v>-12.541599999999999</v>
          </cell>
          <cell r="CF782">
            <v>-14.731199999999999</v>
          </cell>
          <cell r="CG782">
            <v>-16.322800000000001</v>
          </cell>
          <cell r="CH782">
            <v>-18.4755</v>
          </cell>
          <cell r="CI782">
            <v>-20.7758</v>
          </cell>
          <cell r="CJ782">
            <v>-23.009900000000002</v>
          </cell>
          <cell r="CK782">
            <v>-25.241242999999997</v>
          </cell>
        </row>
        <row r="783">
          <cell r="A783" t="str">
            <v>CE-MANUTE-120</v>
          </cell>
          <cell r="B783" t="str">
            <v>CE</v>
          </cell>
          <cell r="C783" t="str">
            <v>MANUTE</v>
          </cell>
          <cell r="D783">
            <v>120</v>
          </cell>
          <cell r="E783" t="str">
            <v>Margine Diretto</v>
          </cell>
          <cell r="F783">
            <v>1.9770000000000003</v>
          </cell>
          <cell r="G783">
            <v>3.8582141500000002</v>
          </cell>
          <cell r="H783">
            <v>5.5178825099999962</v>
          </cell>
          <cell r="I783">
            <v>7.3134673899999996</v>
          </cell>
          <cell r="J783">
            <v>0</v>
          </cell>
          <cell r="K783">
            <v>0</v>
          </cell>
          <cell r="L783">
            <v>0</v>
          </cell>
          <cell r="M783">
            <v>0</v>
          </cell>
          <cell r="N783">
            <v>0</v>
          </cell>
          <cell r="O783">
            <v>0</v>
          </cell>
          <cell r="P783">
            <v>0</v>
          </cell>
          <cell r="Q783">
            <v>0</v>
          </cell>
          <cell r="AD783">
            <v>1.6304000000000003</v>
          </cell>
          <cell r="AE783">
            <v>3.2168000000000001</v>
          </cell>
          <cell r="AF783">
            <v>4.8437000000000001</v>
          </cell>
          <cell r="AG783">
            <v>6.5732999999999997</v>
          </cell>
          <cell r="AH783">
            <v>8.3926000000000016</v>
          </cell>
          <cell r="AI783">
            <v>10.154200000000001</v>
          </cell>
          <cell r="AJ783">
            <v>12.024699999999998</v>
          </cell>
          <cell r="AK783">
            <v>13.195100000000004</v>
          </cell>
          <cell r="AL783">
            <v>15.003400000000003</v>
          </cell>
          <cell r="AM783">
            <v>16.941100000000006</v>
          </cell>
          <cell r="AN783">
            <v>18.653500000000001</v>
          </cell>
          <cell r="AO783">
            <v>20.368199999999998</v>
          </cell>
          <cell r="BB783">
            <v>1.5327000000000002</v>
          </cell>
          <cell r="BC783">
            <v>3.1986999999999997</v>
          </cell>
          <cell r="BD783">
            <v>4.9026999999999994</v>
          </cell>
          <cell r="BE783">
            <v>6.4122999999999983</v>
          </cell>
          <cell r="BF783">
            <v>10.448799999999999</v>
          </cell>
          <cell r="BG783">
            <v>12.512600000000001</v>
          </cell>
          <cell r="BH783">
            <v>14.397400000000001</v>
          </cell>
          <cell r="BI783">
            <v>15.710899999999995</v>
          </cell>
          <cell r="BJ783">
            <v>17.3002</v>
          </cell>
          <cell r="BK783">
            <v>19.137299999999996</v>
          </cell>
          <cell r="BL783">
            <v>20.677199999999999</v>
          </cell>
          <cell r="BM783">
            <v>22.331092699999999</v>
          </cell>
          <cell r="BZ783">
            <v>1.6668999999999996</v>
          </cell>
          <cell r="CA783">
            <v>3.2870000000000008</v>
          </cell>
          <cell r="CB783">
            <v>5.0632000000000001</v>
          </cell>
          <cell r="CC783">
            <v>6.6634000000000011</v>
          </cell>
          <cell r="CD783">
            <v>10.669699999999999</v>
          </cell>
          <cell r="CE783">
            <v>12.8901</v>
          </cell>
          <cell r="CF783">
            <v>15.107000000000001</v>
          </cell>
          <cell r="CG783">
            <v>16.911000000000001</v>
          </cell>
          <cell r="CH783">
            <v>19.043499999999998</v>
          </cell>
          <cell r="CI783">
            <v>21.411399999999997</v>
          </cell>
          <cell r="CJ783">
            <v>23.67</v>
          </cell>
          <cell r="CK783">
            <v>25.628618000000003</v>
          </cell>
          <cell r="CX783">
            <v>0</v>
          </cell>
          <cell r="CY783">
            <v>0</v>
          </cell>
          <cell r="CZ783">
            <v>0</v>
          </cell>
          <cell r="DA783">
            <v>0</v>
          </cell>
          <cell r="DB783">
            <v>0</v>
          </cell>
          <cell r="DC783">
            <v>0</v>
          </cell>
          <cell r="DD783">
            <v>0</v>
          </cell>
          <cell r="DE783">
            <v>0</v>
          </cell>
          <cell r="DF783">
            <v>0</v>
          </cell>
          <cell r="DG783">
            <v>0</v>
          </cell>
          <cell r="DH783">
            <v>0</v>
          </cell>
          <cell r="DI783">
            <v>0</v>
          </cell>
        </row>
        <row r="784">
          <cell r="A784" t="str">
            <v>CE-MANUTE-130</v>
          </cell>
          <cell r="B784" t="str">
            <v>CE</v>
          </cell>
          <cell r="C784" t="str">
            <v>MANUTE</v>
          </cell>
          <cell r="D784">
            <v>130</v>
          </cell>
          <cell r="E784" t="str">
            <v>MD %</v>
          </cell>
          <cell r="F784">
            <v>0.48110383763658049</v>
          </cell>
          <cell r="G784">
            <v>0.45659690930067853</v>
          </cell>
          <cell r="H784">
            <v>0.45298681446588757</v>
          </cell>
          <cell r="I784">
            <v>0.45114837287646464</v>
          </cell>
          <cell r="J784" t="e">
            <v>#DIV/0!</v>
          </cell>
          <cell r="K784" t="e">
            <v>#DIV/0!</v>
          </cell>
          <cell r="L784" t="e">
            <v>#DIV/0!</v>
          </cell>
          <cell r="M784" t="e">
            <v>#DIV/0!</v>
          </cell>
          <cell r="N784" t="e">
            <v>#DIV/0!</v>
          </cell>
          <cell r="O784" t="e">
            <v>#DIV/0!</v>
          </cell>
          <cell r="P784" t="e">
            <v>#DIV/0!</v>
          </cell>
          <cell r="Q784" t="e">
            <v>#DIV/0!</v>
          </cell>
          <cell r="AD784">
            <v>0.42737686440011541</v>
          </cell>
          <cell r="AE784">
            <v>0.42664827513031023</v>
          </cell>
          <cell r="AF784">
            <v>0.42556537630251806</v>
          </cell>
          <cell r="AG784">
            <v>0.42844013974345602</v>
          </cell>
          <cell r="AH784">
            <v>0.4298012464983843</v>
          </cell>
          <cell r="AI784">
            <v>0.42901384528934838</v>
          </cell>
          <cell r="AJ784">
            <v>0.4305360620989917</v>
          </cell>
          <cell r="AK784">
            <v>0.4288049447871104</v>
          </cell>
          <cell r="AL784">
            <v>0.42909276027158283</v>
          </cell>
          <cell r="AM784">
            <v>0.43067235435881279</v>
          </cell>
          <cell r="AN784">
            <v>0.42988239794801358</v>
          </cell>
          <cell r="AO784">
            <v>0.43079949238578674</v>
          </cell>
          <cell r="BB784">
            <v>0.4029497594447512</v>
          </cell>
          <cell r="BC784">
            <v>0.40141808370458676</v>
          </cell>
          <cell r="BD784">
            <v>0.39875559170394465</v>
          </cell>
          <cell r="BE784">
            <v>0.39544263204958213</v>
          </cell>
          <cell r="BF784">
            <v>0.48833926885579948</v>
          </cell>
          <cell r="BG784">
            <v>0.48191369721618832</v>
          </cell>
          <cell r="BH784">
            <v>0.4737295831742982</v>
          </cell>
          <cell r="BI784">
            <v>0.47033553269707445</v>
          </cell>
          <cell r="BJ784">
            <v>0.46385958891254336</v>
          </cell>
          <cell r="BK784">
            <v>0.46189325719305946</v>
          </cell>
          <cell r="BL784">
            <v>0.45402984091433085</v>
          </cell>
          <cell r="BM784">
            <v>0.44883500591302439</v>
          </cell>
          <cell r="BZ784">
            <v>0.41449707820464993</v>
          </cell>
          <cell r="CA784">
            <v>0.40716975522743043</v>
          </cell>
          <cell r="CB784">
            <v>0.40783252382218144</v>
          </cell>
          <cell r="CC784">
            <v>0.40579515973837749</v>
          </cell>
          <cell r="CD784">
            <v>0.50765790412751277</v>
          </cell>
          <cell r="CE784">
            <v>0.50685168510166445</v>
          </cell>
          <cell r="CF784">
            <v>0.50629729675382562</v>
          </cell>
          <cell r="CG784">
            <v>0.50884942438120229</v>
          </cell>
          <cell r="CH784">
            <v>0.50756949812095198</v>
          </cell>
          <cell r="CI784">
            <v>0.5075330906056813</v>
          </cell>
          <cell r="CJ784">
            <v>0.50707049500962942</v>
          </cell>
          <cell r="CK784">
            <v>0.50380750991240186</v>
          </cell>
          <cell r="CX784" t="e">
            <v>#DIV/0!</v>
          </cell>
          <cell r="CY784" t="e">
            <v>#DIV/0!</v>
          </cell>
          <cell r="CZ784" t="e">
            <v>#DIV/0!</v>
          </cell>
          <cell r="DA784" t="e">
            <v>#DIV/0!</v>
          </cell>
          <cell r="DB784" t="e">
            <v>#DIV/0!</v>
          </cell>
          <cell r="DC784" t="e">
            <v>#DIV/0!</v>
          </cell>
          <cell r="DD784" t="e">
            <v>#DIV/0!</v>
          </cell>
          <cell r="DE784" t="e">
            <v>#DIV/0!</v>
          </cell>
          <cell r="DF784" t="e">
            <v>#DIV/0!</v>
          </cell>
          <cell r="DG784" t="e">
            <v>#DIV/0!</v>
          </cell>
          <cell r="DH784" t="e">
            <v>#DIV/0!</v>
          </cell>
          <cell r="DI784" t="e">
            <v>#DIV/0!</v>
          </cell>
        </row>
        <row r="785">
          <cell r="A785" t="str">
            <v>CE-MANUTE-140</v>
          </cell>
          <cell r="B785" t="str">
            <v>CE</v>
          </cell>
          <cell r="C785" t="str">
            <v>MANUTE</v>
          </cell>
          <cell r="D785">
            <v>140</v>
          </cell>
          <cell r="E785" t="str">
            <v>Fondi rettificativi dell'attivo</v>
          </cell>
          <cell r="F785">
            <v>0</v>
          </cell>
          <cell r="G785">
            <v>0</v>
          </cell>
          <cell r="H785">
            <v>0</v>
          </cell>
          <cell r="I785">
            <v>0</v>
          </cell>
          <cell r="AD785">
            <v>0</v>
          </cell>
          <cell r="AE785">
            <v>0</v>
          </cell>
          <cell r="AF785">
            <v>0</v>
          </cell>
          <cell r="AG785">
            <v>0</v>
          </cell>
          <cell r="AH785">
            <v>0</v>
          </cell>
          <cell r="AI785">
            <v>0</v>
          </cell>
          <cell r="AJ785">
            <v>0</v>
          </cell>
          <cell r="AK785">
            <v>0</v>
          </cell>
          <cell r="AL785">
            <v>0</v>
          </cell>
          <cell r="AM785">
            <v>0</v>
          </cell>
          <cell r="AN785">
            <v>0</v>
          </cell>
          <cell r="AO785">
            <v>0</v>
          </cell>
          <cell r="BB785">
            <v>0</v>
          </cell>
          <cell r="BC785">
            <v>0</v>
          </cell>
          <cell r="BD785">
            <v>0</v>
          </cell>
          <cell r="BE785">
            <v>0</v>
          </cell>
          <cell r="BF785">
            <v>0</v>
          </cell>
          <cell r="BG785">
            <v>0</v>
          </cell>
          <cell r="BH785">
            <v>0</v>
          </cell>
          <cell r="BI785">
            <v>0</v>
          </cell>
          <cell r="BJ785">
            <v>0</v>
          </cell>
          <cell r="BK785">
            <v>0</v>
          </cell>
          <cell r="BL785">
            <v>0</v>
          </cell>
          <cell r="BM785">
            <v>0</v>
          </cell>
          <cell r="BZ785">
            <v>0</v>
          </cell>
          <cell r="CA785">
            <v>0</v>
          </cell>
          <cell r="CB785">
            <v>0</v>
          </cell>
          <cell r="CC785">
            <v>0</v>
          </cell>
          <cell r="CD785">
            <v>0</v>
          </cell>
          <cell r="CE785">
            <v>0</v>
          </cell>
          <cell r="CF785">
            <v>0</v>
          </cell>
          <cell r="CG785">
            <v>0</v>
          </cell>
          <cell r="CH785">
            <v>0</v>
          </cell>
          <cell r="CI785">
            <v>0</v>
          </cell>
          <cell r="CJ785">
            <v>0</v>
          </cell>
          <cell r="CK785">
            <v>0</v>
          </cell>
        </row>
        <row r="786">
          <cell r="A786" t="str">
            <v>CE-MANUTE-150</v>
          </cell>
          <cell r="B786" t="str">
            <v>CE</v>
          </cell>
          <cell r="C786" t="str">
            <v>MANUTE</v>
          </cell>
          <cell r="D786">
            <v>150</v>
          </cell>
          <cell r="E786" t="str">
            <v>Altri Fondi</v>
          </cell>
          <cell r="F786">
            <v>-4.1700000000000001E-2</v>
          </cell>
          <cell r="G786">
            <v>-5.8334000000000004E-2</v>
          </cell>
          <cell r="H786">
            <v>-0.10001399999999999</v>
          </cell>
          <cell r="I786">
            <v>-0.13467999999999999</v>
          </cell>
          <cell r="AD786">
            <v>0</v>
          </cell>
          <cell r="AE786">
            <v>0</v>
          </cell>
          <cell r="AF786">
            <v>0</v>
          </cell>
          <cell r="AG786">
            <v>0</v>
          </cell>
          <cell r="AH786">
            <v>0</v>
          </cell>
          <cell r="AI786">
            <v>0</v>
          </cell>
          <cell r="AJ786">
            <v>0</v>
          </cell>
          <cell r="AK786">
            <v>0</v>
          </cell>
          <cell r="AL786">
            <v>0</v>
          </cell>
          <cell r="AM786">
            <v>0</v>
          </cell>
          <cell r="AN786">
            <v>0</v>
          </cell>
          <cell r="AO786">
            <v>0</v>
          </cell>
          <cell r="BB786">
            <v>9.4999999999999998E-3</v>
          </cell>
          <cell r="BC786">
            <v>9.4999999999999998E-3</v>
          </cell>
          <cell r="BD786">
            <v>9.4999999999999998E-3</v>
          </cell>
          <cell r="BE786">
            <v>-0.2205</v>
          </cell>
          <cell r="BF786">
            <v>-0.2893</v>
          </cell>
          <cell r="BG786">
            <v>-0.33100000000000002</v>
          </cell>
          <cell r="BH786">
            <v>-0.33129999999999998</v>
          </cell>
          <cell r="BI786">
            <v>-0.33129999999999998</v>
          </cell>
          <cell r="BJ786">
            <v>-0.1308</v>
          </cell>
          <cell r="BK786">
            <v>3.6200000000000003E-2</v>
          </cell>
          <cell r="BL786">
            <v>9.6000000000000002E-2</v>
          </cell>
          <cell r="BM786">
            <v>-5.4092000000000001E-2</v>
          </cell>
          <cell r="BZ786">
            <v>0</v>
          </cell>
          <cell r="CA786">
            <v>0</v>
          </cell>
          <cell r="CB786">
            <v>0</v>
          </cell>
          <cell r="CC786">
            <v>0</v>
          </cell>
          <cell r="CD786">
            <v>0</v>
          </cell>
          <cell r="CE786">
            <v>0</v>
          </cell>
          <cell r="CF786">
            <v>0</v>
          </cell>
          <cell r="CG786">
            <v>0</v>
          </cell>
          <cell r="CH786">
            <v>0</v>
          </cell>
          <cell r="CI786">
            <v>0</v>
          </cell>
          <cell r="CJ786">
            <v>0</v>
          </cell>
          <cell r="CK786">
            <v>0</v>
          </cell>
        </row>
        <row r="787">
          <cell r="A787" t="str">
            <v>CE-MANUTE-160</v>
          </cell>
          <cell r="B787" t="str">
            <v>CE</v>
          </cell>
          <cell r="C787" t="str">
            <v>MANUTE</v>
          </cell>
          <cell r="D787">
            <v>160</v>
          </cell>
          <cell r="E787" t="str">
            <v>(Acc)/Utilizzo Fondo Rischi</v>
          </cell>
          <cell r="F787">
            <v>-4.1700000000000001E-2</v>
          </cell>
          <cell r="G787">
            <v>-5.8334000000000004E-2</v>
          </cell>
          <cell r="H787">
            <v>-0.10001399999999999</v>
          </cell>
          <cell r="I787">
            <v>-0.13467999999999999</v>
          </cell>
          <cell r="J787">
            <v>0</v>
          </cell>
          <cell r="K787">
            <v>0</v>
          </cell>
          <cell r="L787">
            <v>0</v>
          </cell>
          <cell r="M787">
            <v>0</v>
          </cell>
          <cell r="N787">
            <v>0</v>
          </cell>
          <cell r="O787">
            <v>0</v>
          </cell>
          <cell r="P787">
            <v>0</v>
          </cell>
          <cell r="Q787">
            <v>0</v>
          </cell>
          <cell r="AD787">
            <v>0</v>
          </cell>
          <cell r="AE787">
            <v>0</v>
          </cell>
          <cell r="AF787">
            <v>0</v>
          </cell>
          <cell r="AG787">
            <v>0</v>
          </cell>
          <cell r="AH787">
            <v>0</v>
          </cell>
          <cell r="AI787">
            <v>0</v>
          </cell>
          <cell r="AJ787">
            <v>0</v>
          </cell>
          <cell r="AK787">
            <v>0</v>
          </cell>
          <cell r="AL787">
            <v>0</v>
          </cell>
          <cell r="AM787">
            <v>0</v>
          </cell>
          <cell r="AN787">
            <v>0</v>
          </cell>
          <cell r="AO787">
            <v>0</v>
          </cell>
          <cell r="BB787">
            <v>9.4999999999999998E-3</v>
          </cell>
          <cell r="BC787">
            <v>9.4999999999999998E-3</v>
          </cell>
          <cell r="BD787">
            <v>9.4999999999999998E-3</v>
          </cell>
          <cell r="BE787">
            <v>-0.2205</v>
          </cell>
          <cell r="BF787">
            <v>-0.2893</v>
          </cell>
          <cell r="BG787">
            <v>-0.33100000000000002</v>
          </cell>
          <cell r="BH787">
            <v>-0.33129999999999998</v>
          </cell>
          <cell r="BI787">
            <v>-0.33129999999999998</v>
          </cell>
          <cell r="BJ787">
            <v>-0.1308</v>
          </cell>
          <cell r="BK787">
            <v>3.6200000000000003E-2</v>
          </cell>
          <cell r="BL787">
            <v>9.6000000000000002E-2</v>
          </cell>
          <cell r="BM787">
            <v>-5.4092000000000001E-2</v>
          </cell>
          <cell r="BZ787">
            <v>0</v>
          </cell>
          <cell r="CA787">
            <v>0</v>
          </cell>
          <cell r="CB787">
            <v>0</v>
          </cell>
          <cell r="CC787">
            <v>0</v>
          </cell>
          <cell r="CD787">
            <v>0</v>
          </cell>
          <cell r="CE787">
            <v>0</v>
          </cell>
          <cell r="CF787">
            <v>0</v>
          </cell>
          <cell r="CG787">
            <v>0</v>
          </cell>
          <cell r="CH787">
            <v>0</v>
          </cell>
          <cell r="CI787">
            <v>0</v>
          </cell>
          <cell r="CJ787">
            <v>0</v>
          </cell>
          <cell r="CK787">
            <v>0</v>
          </cell>
          <cell r="CX787">
            <v>0</v>
          </cell>
          <cell r="CY787">
            <v>0</v>
          </cell>
          <cell r="CZ787">
            <v>0</v>
          </cell>
          <cell r="DA787">
            <v>0</v>
          </cell>
          <cell r="DB787">
            <v>0</v>
          </cell>
          <cell r="DC787">
            <v>0</v>
          </cell>
          <cell r="DD787">
            <v>0</v>
          </cell>
          <cell r="DE787">
            <v>0</v>
          </cell>
          <cell r="DF787">
            <v>0</v>
          </cell>
          <cell r="DG787">
            <v>0</v>
          </cell>
          <cell r="DH787">
            <v>0</v>
          </cell>
          <cell r="DI787">
            <v>0</v>
          </cell>
        </row>
        <row r="788">
          <cell r="A788" t="str">
            <v>CE-MANUTE-170</v>
          </cell>
          <cell r="B788" t="str">
            <v>CE</v>
          </cell>
          <cell r="C788" t="str">
            <v>MANUTE</v>
          </cell>
          <cell r="D788">
            <v>170</v>
          </cell>
          <cell r="E788" t="str">
            <v>Margine Diretto 2</v>
          </cell>
          <cell r="F788">
            <v>1.9353000000000002</v>
          </cell>
          <cell r="G788">
            <v>3.7998801500000003</v>
          </cell>
          <cell r="H788">
            <v>5.4178685099999964</v>
          </cell>
          <cell r="I788">
            <v>7.1787873899999992</v>
          </cell>
          <cell r="J788">
            <v>0</v>
          </cell>
          <cell r="K788">
            <v>0</v>
          </cell>
          <cell r="L788">
            <v>0</v>
          </cell>
          <cell r="M788">
            <v>0</v>
          </cell>
          <cell r="N788">
            <v>0</v>
          </cell>
          <cell r="O788">
            <v>0</v>
          </cell>
          <cell r="P788">
            <v>0</v>
          </cell>
          <cell r="Q788">
            <v>0</v>
          </cell>
          <cell r="AD788">
            <v>1.6304000000000003</v>
          </cell>
          <cell r="AE788">
            <v>3.2168000000000001</v>
          </cell>
          <cell r="AF788">
            <v>4.8437000000000001</v>
          </cell>
          <cell r="AG788">
            <v>6.5732999999999997</v>
          </cell>
          <cell r="AH788">
            <v>8.3926000000000016</v>
          </cell>
          <cell r="AI788">
            <v>10.154200000000001</v>
          </cell>
          <cell r="AJ788">
            <v>12.024699999999998</v>
          </cell>
          <cell r="AK788">
            <v>13.195100000000004</v>
          </cell>
          <cell r="AL788">
            <v>15.003400000000003</v>
          </cell>
          <cell r="AM788">
            <v>16.941100000000006</v>
          </cell>
          <cell r="AN788">
            <v>18.653500000000001</v>
          </cell>
          <cell r="AO788">
            <v>20.368199999999998</v>
          </cell>
          <cell r="BB788">
            <v>1.5422000000000002</v>
          </cell>
          <cell r="BC788">
            <v>3.2081999999999997</v>
          </cell>
          <cell r="BD788">
            <v>4.9121999999999995</v>
          </cell>
          <cell r="BE788">
            <v>6.191799999999998</v>
          </cell>
          <cell r="BF788">
            <v>10.159499999999998</v>
          </cell>
          <cell r="BG788">
            <v>12.181600000000001</v>
          </cell>
          <cell r="BH788">
            <v>14.0661</v>
          </cell>
          <cell r="BI788">
            <v>15.379599999999995</v>
          </cell>
          <cell r="BJ788">
            <v>17.1694</v>
          </cell>
          <cell r="BK788">
            <v>19.173499999999997</v>
          </cell>
          <cell r="BL788">
            <v>20.773199999999999</v>
          </cell>
          <cell r="BM788">
            <v>22.277000699999999</v>
          </cell>
          <cell r="BZ788">
            <v>1.6668999999999996</v>
          </cell>
          <cell r="CA788">
            <v>3.2870000000000008</v>
          </cell>
          <cell r="CB788">
            <v>5.0632000000000001</v>
          </cell>
          <cell r="CC788">
            <v>6.6634000000000011</v>
          </cell>
          <cell r="CD788">
            <v>10.669699999999999</v>
          </cell>
          <cell r="CE788">
            <v>12.8901</v>
          </cell>
          <cell r="CF788">
            <v>15.107000000000001</v>
          </cell>
          <cell r="CG788">
            <v>16.911000000000001</v>
          </cell>
          <cell r="CH788">
            <v>19.043499999999998</v>
          </cell>
          <cell r="CI788">
            <v>21.411399999999997</v>
          </cell>
          <cell r="CJ788">
            <v>23.67</v>
          </cell>
          <cell r="CK788">
            <v>25.628618000000003</v>
          </cell>
          <cell r="CX788">
            <v>0</v>
          </cell>
          <cell r="CY788">
            <v>0</v>
          </cell>
          <cell r="CZ788">
            <v>0</v>
          </cell>
          <cell r="DA788">
            <v>0</v>
          </cell>
          <cell r="DB788">
            <v>0</v>
          </cell>
          <cell r="DC788">
            <v>0</v>
          </cell>
          <cell r="DD788">
            <v>0</v>
          </cell>
          <cell r="DE788">
            <v>0</v>
          </cell>
          <cell r="DF788">
            <v>0</v>
          </cell>
          <cell r="DG788">
            <v>0</v>
          </cell>
          <cell r="DH788">
            <v>0</v>
          </cell>
          <cell r="DI788">
            <v>0</v>
          </cell>
        </row>
        <row r="789">
          <cell r="A789" t="str">
            <v>CE-MANUTE-180</v>
          </cell>
          <cell r="B789" t="str">
            <v>CE</v>
          </cell>
          <cell r="C789" t="str">
            <v>MANUTE</v>
          </cell>
          <cell r="D789">
            <v>180</v>
          </cell>
          <cell r="E789" t="str">
            <v>MD %</v>
          </cell>
          <cell r="F789">
            <v>0.47095612391404867</v>
          </cell>
          <cell r="G789">
            <v>0.44969342414624619</v>
          </cell>
          <cell r="H789">
            <v>0.44477623310974501</v>
          </cell>
          <cell r="I789">
            <v>0.44284032149415004</v>
          </cell>
          <cell r="J789" t="e">
            <v>#DIV/0!</v>
          </cell>
          <cell r="K789" t="e">
            <v>#DIV/0!</v>
          </cell>
          <cell r="L789" t="e">
            <v>#DIV/0!</v>
          </cell>
          <cell r="M789" t="e">
            <v>#DIV/0!</v>
          </cell>
          <cell r="N789" t="e">
            <v>#DIV/0!</v>
          </cell>
          <cell r="O789" t="e">
            <v>#DIV/0!</v>
          </cell>
          <cell r="P789" t="e">
            <v>#DIV/0!</v>
          </cell>
          <cell r="Q789" t="e">
            <v>#DIV/0!</v>
          </cell>
          <cell r="AD789">
            <v>0.42737686440011541</v>
          </cell>
          <cell r="AE789">
            <v>0.42664827513031023</v>
          </cell>
          <cell r="AF789">
            <v>0.42556537630251806</v>
          </cell>
          <cell r="AG789">
            <v>0.42844013974345602</v>
          </cell>
          <cell r="AH789">
            <v>0.4298012464983843</v>
          </cell>
          <cell r="AI789">
            <v>0.42901384528934838</v>
          </cell>
          <cell r="AJ789">
            <v>0.4305360620989917</v>
          </cell>
          <cell r="AK789">
            <v>0.4288049447871104</v>
          </cell>
          <cell r="AL789">
            <v>0.42909276027158283</v>
          </cell>
          <cell r="AM789">
            <v>0.43067235435881279</v>
          </cell>
          <cell r="AN789">
            <v>0.42988239794801358</v>
          </cell>
          <cell r="AO789">
            <v>0.43079949238578674</v>
          </cell>
          <cell r="BB789">
            <v>0.40544732760207169</v>
          </cell>
          <cell r="BC789">
            <v>0.40261027796950488</v>
          </cell>
          <cell r="BD789">
            <v>0.39952826352175674</v>
          </cell>
          <cell r="BE789">
            <v>0.38184453146680636</v>
          </cell>
          <cell r="BF789">
            <v>0.47481842909621147</v>
          </cell>
          <cell r="BG789">
            <v>0.46916547272419162</v>
          </cell>
          <cell r="BH789">
            <v>0.46282854472946472</v>
          </cell>
          <cell r="BI789">
            <v>0.46041744003640311</v>
          </cell>
          <cell r="BJ789">
            <v>0.4603525292120913</v>
          </cell>
          <cell r="BK789">
            <v>0.46276697166220554</v>
          </cell>
          <cell r="BL789">
            <v>0.45613780837258322</v>
          </cell>
          <cell r="BM789">
            <v>0.44774780505518869</v>
          </cell>
          <cell r="BZ789">
            <v>0.41449707820464993</v>
          </cell>
          <cell r="CA789">
            <v>0.40716975522743043</v>
          </cell>
          <cell r="CB789">
            <v>0.40783252382218144</v>
          </cell>
          <cell r="CC789">
            <v>0.40579515973837749</v>
          </cell>
          <cell r="CD789">
            <v>0.50765790412751277</v>
          </cell>
          <cell r="CE789">
            <v>0.50685168510166445</v>
          </cell>
          <cell r="CF789">
            <v>0.50629729675382562</v>
          </cell>
          <cell r="CG789">
            <v>0.50884942438120229</v>
          </cell>
          <cell r="CH789">
            <v>0.50756949812095198</v>
          </cell>
          <cell r="CI789">
            <v>0.5075330906056813</v>
          </cell>
          <cell r="CJ789">
            <v>0.50707049500962942</v>
          </cell>
          <cell r="CK789">
            <v>0.50380750991240186</v>
          </cell>
          <cell r="CX789" t="e">
            <v>#DIV/0!</v>
          </cell>
          <cell r="CY789" t="e">
            <v>#DIV/0!</v>
          </cell>
          <cell r="CZ789" t="e">
            <v>#DIV/0!</v>
          </cell>
          <cell r="DA789" t="e">
            <v>#DIV/0!</v>
          </cell>
          <cell r="DB789" t="e">
            <v>#DIV/0!</v>
          </cell>
          <cell r="DC789" t="e">
            <v>#DIV/0!</v>
          </cell>
          <cell r="DD789" t="e">
            <v>#DIV/0!</v>
          </cell>
          <cell r="DE789" t="e">
            <v>#DIV/0!</v>
          </cell>
          <cell r="DF789" t="e">
            <v>#DIV/0!</v>
          </cell>
          <cell r="DG789" t="e">
            <v>#DIV/0!</v>
          </cell>
          <cell r="DH789" t="e">
            <v>#DIV/0!</v>
          </cell>
          <cell r="DI789" t="e">
            <v>#DIV/0!</v>
          </cell>
        </row>
        <row r="790">
          <cell r="A790" t="str">
            <v>CE-MANUTE-190</v>
          </cell>
          <cell r="B790" t="str">
            <v>CE</v>
          </cell>
          <cell r="C790" t="str">
            <v>MANUTE</v>
          </cell>
          <cell r="D790">
            <v>190</v>
          </cell>
          <cell r="E790" t="str">
            <v>Costi Indiretti</v>
          </cell>
          <cell r="F790">
            <v>-0.17449999999999999</v>
          </cell>
          <cell r="G790">
            <v>-0.35195607000000007</v>
          </cell>
          <cell r="H790">
            <v>-0.5161042600000002</v>
          </cell>
          <cell r="I790">
            <v>-0.68733624999999987</v>
          </cell>
          <cell r="AD790">
            <v>-0.1694</v>
          </cell>
          <cell r="AE790">
            <v>-0.3332</v>
          </cell>
          <cell r="AF790">
            <v>-0.49199999999999999</v>
          </cell>
          <cell r="AG790">
            <v>-0.65329999999999999</v>
          </cell>
          <cell r="AH790">
            <v>-0.81489999999999996</v>
          </cell>
          <cell r="AI790">
            <v>-0.96989999999999998</v>
          </cell>
          <cell r="AJ790">
            <v>-1.1247</v>
          </cell>
          <cell r="AK790">
            <v>-1.2558</v>
          </cell>
          <cell r="AL790">
            <v>-1.4142000000000001</v>
          </cell>
          <cell r="AM790">
            <v>-1.5792999999999999</v>
          </cell>
          <cell r="AN790">
            <v>-1.7384999999999999</v>
          </cell>
          <cell r="AO790">
            <v>-1.9084000000000001</v>
          </cell>
          <cell r="BB790">
            <v>-0.221</v>
          </cell>
          <cell r="BC790">
            <v>-0.33160000000000001</v>
          </cell>
          <cell r="BD790">
            <v>-0.47989999999999999</v>
          </cell>
          <cell r="BE790">
            <v>-0.6321</v>
          </cell>
          <cell r="BF790">
            <v>-0.86260000000000003</v>
          </cell>
          <cell r="BG790">
            <v>-1.0165</v>
          </cell>
          <cell r="BH790">
            <v>-1.1866000000000001</v>
          </cell>
          <cell r="BI790">
            <v>-1.3052999999999999</v>
          </cell>
          <cell r="BJ790">
            <v>-1.4749000000000001</v>
          </cell>
          <cell r="BK790">
            <v>-1.6376999999999999</v>
          </cell>
          <cell r="BL790">
            <v>-1.8364</v>
          </cell>
          <cell r="BM790">
            <v>-2.0008546699999998</v>
          </cell>
          <cell r="BZ790">
            <v>-0.2276</v>
          </cell>
          <cell r="CA790">
            <v>-0.311</v>
          </cell>
          <cell r="CB790">
            <v>-0.47110000000000002</v>
          </cell>
          <cell r="CC790">
            <v>-0.627</v>
          </cell>
          <cell r="CD790">
            <v>-0.78410000000000002</v>
          </cell>
          <cell r="CE790">
            <v>-0.93899999999999995</v>
          </cell>
          <cell r="CF790">
            <v>-1.0929</v>
          </cell>
          <cell r="CG790">
            <v>-1.2310000000000001</v>
          </cell>
          <cell r="CH790">
            <v>-1.3851</v>
          </cell>
          <cell r="CI790">
            <v>-1.5444</v>
          </cell>
          <cell r="CJ790">
            <v>-1.6954</v>
          </cell>
          <cell r="CK790">
            <v>-1.8481069999999999</v>
          </cell>
        </row>
        <row r="791">
          <cell r="A791" t="str">
            <v>CE-MANUTE-200</v>
          </cell>
          <cell r="B791" t="str">
            <v>CE</v>
          </cell>
          <cell r="C791" t="str">
            <v>MANUTE</v>
          </cell>
          <cell r="D791">
            <v>200</v>
          </cell>
          <cell r="E791" t="str">
            <v>Risultato di Competenza</v>
          </cell>
          <cell r="F791">
            <v>1.7608000000000001</v>
          </cell>
          <cell r="G791">
            <v>3.4479240800000004</v>
          </cell>
          <cell r="H791">
            <v>4.9017642499999958</v>
          </cell>
          <cell r="I791">
            <v>6.4914511399999997</v>
          </cell>
          <cell r="J791">
            <v>0</v>
          </cell>
          <cell r="K791">
            <v>0</v>
          </cell>
          <cell r="L791">
            <v>0</v>
          </cell>
          <cell r="M791">
            <v>0</v>
          </cell>
          <cell r="N791">
            <v>0</v>
          </cell>
          <cell r="O791">
            <v>0</v>
          </cell>
          <cell r="P791">
            <v>0</v>
          </cell>
          <cell r="Q791">
            <v>0</v>
          </cell>
          <cell r="AD791">
            <v>1.4610000000000003</v>
          </cell>
          <cell r="AE791">
            <v>2.8835999999999999</v>
          </cell>
          <cell r="AF791">
            <v>4.3517000000000001</v>
          </cell>
          <cell r="AG791">
            <v>5.92</v>
          </cell>
          <cell r="AH791">
            <v>7.5777000000000019</v>
          </cell>
          <cell r="AI791">
            <v>9.1843000000000004</v>
          </cell>
          <cell r="AJ791">
            <v>10.899999999999997</v>
          </cell>
          <cell r="AK791">
            <v>11.939300000000003</v>
          </cell>
          <cell r="AL791">
            <v>13.589200000000002</v>
          </cell>
          <cell r="AM791">
            <v>15.361800000000006</v>
          </cell>
          <cell r="AN791">
            <v>16.915000000000003</v>
          </cell>
          <cell r="AO791">
            <v>18.459799999999998</v>
          </cell>
          <cell r="BB791">
            <v>1.3212000000000002</v>
          </cell>
          <cell r="BC791">
            <v>2.8765999999999998</v>
          </cell>
          <cell r="BD791">
            <v>4.4322999999999997</v>
          </cell>
          <cell r="BE791">
            <v>5.5596999999999976</v>
          </cell>
          <cell r="BF791">
            <v>9.2968999999999973</v>
          </cell>
          <cell r="BG791">
            <v>11.165100000000001</v>
          </cell>
          <cell r="BH791">
            <v>12.8795</v>
          </cell>
          <cell r="BI791">
            <v>14.074299999999994</v>
          </cell>
          <cell r="BJ791">
            <v>15.6945</v>
          </cell>
          <cell r="BK791">
            <v>17.535799999999998</v>
          </cell>
          <cell r="BL791">
            <v>18.936799999999998</v>
          </cell>
          <cell r="BM791">
            <v>20.27614603</v>
          </cell>
          <cell r="BZ791">
            <v>1.4392999999999996</v>
          </cell>
          <cell r="CA791">
            <v>2.9760000000000009</v>
          </cell>
          <cell r="CB791">
            <v>4.5921000000000003</v>
          </cell>
          <cell r="CC791">
            <v>6.0364000000000013</v>
          </cell>
          <cell r="CD791">
            <v>9.8855999999999984</v>
          </cell>
          <cell r="CE791">
            <v>11.9511</v>
          </cell>
          <cell r="CF791">
            <v>14.014100000000001</v>
          </cell>
          <cell r="CG791">
            <v>15.680000000000001</v>
          </cell>
          <cell r="CH791">
            <v>17.658399999999997</v>
          </cell>
          <cell r="CI791">
            <v>19.866999999999997</v>
          </cell>
          <cell r="CJ791">
            <v>21.974600000000002</v>
          </cell>
          <cell r="CK791">
            <v>23.780511000000004</v>
          </cell>
          <cell r="CX791">
            <v>0</v>
          </cell>
          <cell r="CY791">
            <v>0</v>
          </cell>
          <cell r="CZ791">
            <v>0</v>
          </cell>
          <cell r="DA791">
            <v>0</v>
          </cell>
          <cell r="DB791">
            <v>0</v>
          </cell>
          <cell r="DC791">
            <v>0</v>
          </cell>
          <cell r="DD791">
            <v>0</v>
          </cell>
          <cell r="DE791">
            <v>0</v>
          </cell>
          <cell r="DF791">
            <v>0</v>
          </cell>
          <cell r="DG791">
            <v>0</v>
          </cell>
          <cell r="DH791">
            <v>0</v>
          </cell>
          <cell r="DI791">
            <v>0</v>
          </cell>
        </row>
        <row r="792">
          <cell r="A792" t="str">
            <v>CE-MANUTE-210</v>
          </cell>
          <cell r="B792" t="str">
            <v>CE</v>
          </cell>
          <cell r="C792" t="str">
            <v>MANUTE</v>
          </cell>
          <cell r="D792">
            <v>210</v>
          </cell>
          <cell r="E792" t="str">
            <v>RC %</v>
          </cell>
          <cell r="F792">
            <v>0.42849147056676323</v>
          </cell>
          <cell r="G792">
            <v>0.40804149723814204</v>
          </cell>
          <cell r="H792">
            <v>0.40240700465191137</v>
          </cell>
          <cell r="I792">
            <v>0.40044037434589169</v>
          </cell>
          <cell r="J792" t="e">
            <v>#DIV/0!</v>
          </cell>
          <cell r="K792" t="e">
            <v>#DIV/0!</v>
          </cell>
          <cell r="L792" t="e">
            <v>#DIV/0!</v>
          </cell>
          <cell r="M792" t="e">
            <v>#DIV/0!</v>
          </cell>
          <cell r="N792" t="e">
            <v>#DIV/0!</v>
          </cell>
          <cell r="O792" t="e">
            <v>#DIV/0!</v>
          </cell>
          <cell r="P792" t="e">
            <v>#DIV/0!</v>
          </cell>
          <cell r="Q792" t="e">
            <v>#DIV/0!</v>
          </cell>
          <cell r="AD792">
            <v>0.38297203072164415</v>
          </cell>
          <cell r="AE792">
            <v>0.38245553536612864</v>
          </cell>
          <cell r="AF792">
            <v>0.38233847018924949</v>
          </cell>
          <cell r="AG792">
            <v>0.38585879653769944</v>
          </cell>
          <cell r="AH792">
            <v>0.38806864447141615</v>
          </cell>
          <cell r="AI792">
            <v>0.38803567580813481</v>
          </cell>
          <cell r="AJ792">
            <v>0.39026695692025659</v>
          </cell>
          <cell r="AK792">
            <v>0.38799485242982223</v>
          </cell>
          <cell r="AL792">
            <v>0.38864706252466724</v>
          </cell>
          <cell r="AM792">
            <v>0.39052378967063595</v>
          </cell>
          <cell r="AN792">
            <v>0.38981750134241033</v>
          </cell>
          <cell r="AO792">
            <v>0.39043570219966156</v>
          </cell>
          <cell r="BB792">
            <v>0.34734600520545789</v>
          </cell>
          <cell r="BC792">
            <v>0.36099642341720523</v>
          </cell>
          <cell r="BD792">
            <v>0.3604961366409109</v>
          </cell>
          <cell r="BE792">
            <v>0.34286330979618257</v>
          </cell>
          <cell r="BF792">
            <v>0.43450361272351673</v>
          </cell>
          <cell r="BG792">
            <v>0.43001571382354303</v>
          </cell>
          <cell r="BH792">
            <v>0.42378486160649653</v>
          </cell>
          <cell r="BI792">
            <v>0.4213408135650048</v>
          </cell>
          <cell r="BJ792">
            <v>0.42080694547970032</v>
          </cell>
          <cell r="BK792">
            <v>0.42323983944893234</v>
          </cell>
          <cell r="BL792">
            <v>0.41581414753576407</v>
          </cell>
          <cell r="BM792">
            <v>0.40753241435733217</v>
          </cell>
          <cell r="BZ792">
            <v>0.35790128061668525</v>
          </cell>
          <cell r="CA792">
            <v>0.36864532751957196</v>
          </cell>
          <cell r="CB792">
            <v>0.36988618514849098</v>
          </cell>
          <cell r="CC792">
            <v>0.36761141493002697</v>
          </cell>
          <cell r="CD792">
            <v>0.4703508980611395</v>
          </cell>
          <cell r="CE792">
            <v>0.46992926151220721</v>
          </cell>
          <cell r="CF792">
            <v>0.46966975219684837</v>
          </cell>
          <cell r="CG792">
            <v>0.47180882113992384</v>
          </cell>
          <cell r="CH792">
            <v>0.47065220288387211</v>
          </cell>
          <cell r="CI792">
            <v>0.47092483028027454</v>
          </cell>
          <cell r="CJ792">
            <v>0.47075079423906224</v>
          </cell>
          <cell r="CK792">
            <v>0.46747741260783088</v>
          </cell>
          <cell r="CX792" t="e">
            <v>#DIV/0!</v>
          </cell>
          <cell r="CY792" t="e">
            <v>#DIV/0!</v>
          </cell>
          <cell r="CZ792" t="e">
            <v>#DIV/0!</v>
          </cell>
          <cell r="DA792" t="e">
            <v>#DIV/0!</v>
          </cell>
          <cell r="DB792" t="e">
            <v>#DIV/0!</v>
          </cell>
          <cell r="DC792" t="e">
            <v>#DIV/0!</v>
          </cell>
          <cell r="DD792" t="e">
            <v>#DIV/0!</v>
          </cell>
          <cell r="DE792" t="e">
            <v>#DIV/0!</v>
          </cell>
          <cell r="DF792" t="e">
            <v>#DIV/0!</v>
          </cell>
          <cell r="DG792" t="e">
            <v>#DIV/0!</v>
          </cell>
          <cell r="DH792" t="e">
            <v>#DIV/0!</v>
          </cell>
          <cell r="DI792" t="e">
            <v>#DIV/0!</v>
          </cell>
        </row>
        <row r="793">
          <cell r="A793" t="str">
            <v>CE-MANUTE-211</v>
          </cell>
          <cell r="B793" t="str">
            <v>CE</v>
          </cell>
          <cell r="C793" t="str">
            <v>MANUTE</v>
          </cell>
          <cell r="D793">
            <v>211</v>
          </cell>
          <cell r="E793" t="str">
            <v>Costi di divisione</v>
          </cell>
          <cell r="F793">
            <v>0</v>
          </cell>
          <cell r="G793">
            <v>0</v>
          </cell>
          <cell r="H793">
            <v>0</v>
          </cell>
          <cell r="I793">
            <v>0</v>
          </cell>
          <cell r="R793">
            <v>0</v>
          </cell>
          <cell r="S793">
            <v>0</v>
          </cell>
          <cell r="T793">
            <v>0</v>
          </cell>
          <cell r="U793">
            <v>0</v>
          </cell>
          <cell r="V793">
            <v>0</v>
          </cell>
          <cell r="W793">
            <v>0</v>
          </cell>
          <cell r="X793">
            <v>0</v>
          </cell>
          <cell r="Y793">
            <v>0</v>
          </cell>
          <cell r="Z793">
            <v>0</v>
          </cell>
          <cell r="AA793">
            <v>0</v>
          </cell>
          <cell r="AB793">
            <v>0</v>
          </cell>
          <cell r="AC793">
            <v>0</v>
          </cell>
          <cell r="AD793">
            <v>0</v>
          </cell>
          <cell r="AE793">
            <v>0</v>
          </cell>
          <cell r="AF793">
            <v>0</v>
          </cell>
          <cell r="AG793">
            <v>0</v>
          </cell>
          <cell r="AH793">
            <v>0</v>
          </cell>
          <cell r="AI793">
            <v>0</v>
          </cell>
          <cell r="AJ793">
            <v>0</v>
          </cell>
          <cell r="AK793">
            <v>0</v>
          </cell>
          <cell r="AL793">
            <v>0</v>
          </cell>
          <cell r="AM793">
            <v>0</v>
          </cell>
          <cell r="AN793">
            <v>0</v>
          </cell>
          <cell r="AO793">
            <v>0</v>
          </cell>
          <cell r="AP793">
            <v>0</v>
          </cell>
          <cell r="AQ793">
            <v>0</v>
          </cell>
          <cell r="AR793">
            <v>0</v>
          </cell>
          <cell r="AS793">
            <v>0</v>
          </cell>
          <cell r="AT793">
            <v>0</v>
          </cell>
          <cell r="AU793">
            <v>0</v>
          </cell>
          <cell r="AV793">
            <v>0</v>
          </cell>
          <cell r="AW793">
            <v>0</v>
          </cell>
          <cell r="AX793">
            <v>0</v>
          </cell>
          <cell r="AY793">
            <v>0</v>
          </cell>
          <cell r="AZ793">
            <v>0</v>
          </cell>
          <cell r="BA793">
            <v>0</v>
          </cell>
          <cell r="BM793">
            <v>0</v>
          </cell>
          <cell r="BN793">
            <v>0</v>
          </cell>
          <cell r="BO793">
            <v>0</v>
          </cell>
          <cell r="BP793">
            <v>0</v>
          </cell>
          <cell r="BQ793">
            <v>0</v>
          </cell>
          <cell r="BR793">
            <v>0</v>
          </cell>
          <cell r="BS793">
            <v>0</v>
          </cell>
          <cell r="BT793">
            <v>0</v>
          </cell>
          <cell r="BU793">
            <v>0</v>
          </cell>
          <cell r="BV793">
            <v>0</v>
          </cell>
          <cell r="BW793">
            <v>0</v>
          </cell>
          <cell r="BX793">
            <v>0</v>
          </cell>
          <cell r="BY793">
            <v>0</v>
          </cell>
          <cell r="CJ793">
            <v>0</v>
          </cell>
          <cell r="CK793">
            <v>0</v>
          </cell>
          <cell r="CL793">
            <v>0</v>
          </cell>
          <cell r="CM793">
            <v>0</v>
          </cell>
          <cell r="CN793">
            <v>0</v>
          </cell>
          <cell r="CO793">
            <v>0</v>
          </cell>
          <cell r="CP793">
            <v>0</v>
          </cell>
          <cell r="CQ793">
            <v>0</v>
          </cell>
          <cell r="CR793">
            <v>0</v>
          </cell>
          <cell r="CS793">
            <v>0</v>
          </cell>
          <cell r="CT793">
            <v>0</v>
          </cell>
          <cell r="CU793">
            <v>0</v>
          </cell>
          <cell r="CV793">
            <v>0</v>
          </cell>
          <cell r="CW793">
            <v>0</v>
          </cell>
          <cell r="DJ793">
            <v>0</v>
          </cell>
          <cell r="DK793">
            <v>0</v>
          </cell>
          <cell r="DL793">
            <v>0</v>
          </cell>
          <cell r="DM793">
            <v>0</v>
          </cell>
          <cell r="DN793">
            <v>0</v>
          </cell>
          <cell r="DO793">
            <v>0</v>
          </cell>
          <cell r="DP793">
            <v>0</v>
          </cell>
          <cell r="DQ793">
            <v>0</v>
          </cell>
          <cell r="DR793">
            <v>0</v>
          </cell>
          <cell r="DS793">
            <v>0</v>
          </cell>
          <cell r="DT793">
            <v>0</v>
          </cell>
          <cell r="DU793">
            <v>0</v>
          </cell>
        </row>
        <row r="794">
          <cell r="A794" t="str">
            <v>CE-MANUTE-212</v>
          </cell>
          <cell r="B794" t="str">
            <v>CE</v>
          </cell>
          <cell r="C794" t="str">
            <v>MANUTE</v>
          </cell>
          <cell r="D794">
            <v>212</v>
          </cell>
          <cell r="E794" t="str">
            <v>Risultato di divisione</v>
          </cell>
          <cell r="F794">
            <v>1.7608000000000001</v>
          </cell>
          <cell r="G794">
            <v>3.4479240800000004</v>
          </cell>
          <cell r="H794">
            <v>4.9017642499999958</v>
          </cell>
          <cell r="I794">
            <v>6.4914511399999997</v>
          </cell>
          <cell r="J794">
            <v>0</v>
          </cell>
          <cell r="K794">
            <v>0</v>
          </cell>
          <cell r="L794">
            <v>0</v>
          </cell>
          <cell r="M794">
            <v>0</v>
          </cell>
          <cell r="N794">
            <v>0</v>
          </cell>
          <cell r="O794">
            <v>0</v>
          </cell>
          <cell r="P794">
            <v>0</v>
          </cell>
          <cell r="Q794">
            <v>0</v>
          </cell>
          <cell r="R794">
            <v>0</v>
          </cell>
          <cell r="S794">
            <v>0</v>
          </cell>
          <cell r="T794">
            <v>0</v>
          </cell>
          <cell r="U794">
            <v>0</v>
          </cell>
          <cell r="V794">
            <v>0</v>
          </cell>
          <cell r="W794">
            <v>0</v>
          </cell>
          <cell r="X794">
            <v>0</v>
          </cell>
          <cell r="Y794">
            <v>0</v>
          </cell>
          <cell r="Z794">
            <v>0</v>
          </cell>
          <cell r="AA794">
            <v>0</v>
          </cell>
          <cell r="AB794">
            <v>0</v>
          </cell>
          <cell r="AC794">
            <v>0</v>
          </cell>
          <cell r="AD794">
            <v>1.4610000000000003</v>
          </cell>
          <cell r="AE794">
            <v>2.8835999999999999</v>
          </cell>
          <cell r="AF794">
            <v>4.3517000000000001</v>
          </cell>
          <cell r="AG794">
            <v>5.92</v>
          </cell>
          <cell r="AH794">
            <v>7.5777000000000019</v>
          </cell>
          <cell r="AI794">
            <v>9.1843000000000004</v>
          </cell>
          <cell r="AJ794">
            <v>10.899999999999997</v>
          </cell>
          <cell r="AK794">
            <v>11.939300000000003</v>
          </cell>
          <cell r="AL794">
            <v>13.589200000000002</v>
          </cell>
          <cell r="AM794">
            <v>15.361800000000006</v>
          </cell>
          <cell r="AN794">
            <v>16.915000000000003</v>
          </cell>
          <cell r="AO794">
            <v>18.459799999999998</v>
          </cell>
          <cell r="AP794">
            <v>0</v>
          </cell>
          <cell r="AQ794">
            <v>0</v>
          </cell>
          <cell r="AR794">
            <v>0</v>
          </cell>
          <cell r="AS794">
            <v>0</v>
          </cell>
          <cell r="AT794">
            <v>0</v>
          </cell>
          <cell r="AU794">
            <v>0</v>
          </cell>
          <cell r="AV794">
            <v>0</v>
          </cell>
          <cell r="AW794">
            <v>0</v>
          </cell>
          <cell r="AX794">
            <v>0</v>
          </cell>
          <cell r="AY794">
            <v>0</v>
          </cell>
          <cell r="AZ794">
            <v>0</v>
          </cell>
          <cell r="BA794">
            <v>0</v>
          </cell>
          <cell r="BB794">
            <v>1.3212000000000002</v>
          </cell>
          <cell r="BC794">
            <v>2.8765999999999998</v>
          </cell>
          <cell r="BD794">
            <v>4.4322999999999997</v>
          </cell>
          <cell r="BE794">
            <v>5.5596999999999976</v>
          </cell>
          <cell r="BF794">
            <v>9.2968999999999973</v>
          </cell>
          <cell r="BG794">
            <v>11.165100000000001</v>
          </cell>
          <cell r="BH794">
            <v>12.8795</v>
          </cell>
          <cell r="BI794">
            <v>14.074299999999994</v>
          </cell>
          <cell r="BJ794">
            <v>15.6945</v>
          </cell>
          <cell r="BK794">
            <v>17.535799999999998</v>
          </cell>
          <cell r="BL794">
            <v>18.936799999999998</v>
          </cell>
          <cell r="BM794">
            <v>20.27614603</v>
          </cell>
          <cell r="BN794">
            <v>0</v>
          </cell>
          <cell r="BO794">
            <v>0</v>
          </cell>
          <cell r="BP794">
            <v>0</v>
          </cell>
          <cell r="BQ794">
            <v>0</v>
          </cell>
          <cell r="BR794">
            <v>0</v>
          </cell>
          <cell r="BS794">
            <v>0</v>
          </cell>
          <cell r="BT794">
            <v>0</v>
          </cell>
          <cell r="BU794">
            <v>0</v>
          </cell>
          <cell r="BV794">
            <v>0</v>
          </cell>
          <cell r="BW794">
            <v>0</v>
          </cell>
          <cell r="BX794">
            <v>0</v>
          </cell>
          <cell r="BY794">
            <v>0</v>
          </cell>
          <cell r="BZ794">
            <v>1.4392999999999996</v>
          </cell>
          <cell r="CA794">
            <v>2.9760000000000009</v>
          </cell>
          <cell r="CB794">
            <v>4.5921000000000003</v>
          </cell>
          <cell r="CC794">
            <v>6.0364000000000013</v>
          </cell>
          <cell r="CD794">
            <v>9.8855999999999984</v>
          </cell>
          <cell r="CE794">
            <v>11.9511</v>
          </cell>
          <cell r="CF794">
            <v>14.014100000000001</v>
          </cell>
          <cell r="CG794">
            <v>15.680000000000001</v>
          </cell>
          <cell r="CH794">
            <v>17.658399999999997</v>
          </cell>
          <cell r="CI794">
            <v>19.866999999999997</v>
          </cell>
          <cell r="CJ794">
            <v>21.974600000000002</v>
          </cell>
          <cell r="CK794">
            <v>23.780511000000004</v>
          </cell>
          <cell r="CL794">
            <v>0</v>
          </cell>
          <cell r="CM794">
            <v>0</v>
          </cell>
          <cell r="CN794">
            <v>0</v>
          </cell>
          <cell r="CO794">
            <v>0</v>
          </cell>
          <cell r="CP794">
            <v>0</v>
          </cell>
          <cell r="CQ794">
            <v>0</v>
          </cell>
          <cell r="CR794">
            <v>0</v>
          </cell>
          <cell r="CS794">
            <v>0</v>
          </cell>
          <cell r="CT794">
            <v>0</v>
          </cell>
          <cell r="CU794">
            <v>0</v>
          </cell>
          <cell r="CV794">
            <v>0</v>
          </cell>
          <cell r="CW794">
            <v>0</v>
          </cell>
          <cell r="CX794">
            <v>0</v>
          </cell>
          <cell r="CY794">
            <v>0</v>
          </cell>
          <cell r="CZ794">
            <v>0</v>
          </cell>
          <cell r="DA794">
            <v>0</v>
          </cell>
          <cell r="DB794">
            <v>0</v>
          </cell>
          <cell r="DC794">
            <v>0</v>
          </cell>
          <cell r="DD794">
            <v>0</v>
          </cell>
          <cell r="DE794">
            <v>0</v>
          </cell>
          <cell r="DF794">
            <v>0</v>
          </cell>
          <cell r="DG794">
            <v>0</v>
          </cell>
          <cell r="DH794">
            <v>0</v>
          </cell>
          <cell r="DI794">
            <v>0</v>
          </cell>
          <cell r="DJ794">
            <v>0</v>
          </cell>
          <cell r="DK794">
            <v>0</v>
          </cell>
          <cell r="DL794">
            <v>0</v>
          </cell>
          <cell r="DM794">
            <v>0</v>
          </cell>
          <cell r="DN794">
            <v>0</v>
          </cell>
          <cell r="DO794">
            <v>0</v>
          </cell>
          <cell r="DP794">
            <v>0</v>
          </cell>
          <cell r="DQ794">
            <v>0</v>
          </cell>
          <cell r="DR794">
            <v>0</v>
          </cell>
          <cell r="DS794">
            <v>0</v>
          </cell>
          <cell r="DT794">
            <v>0</v>
          </cell>
          <cell r="DU794">
            <v>0</v>
          </cell>
          <cell r="DV794">
            <v>0</v>
          </cell>
          <cell r="DW794">
            <v>0</v>
          </cell>
          <cell r="DX794">
            <v>0</v>
          </cell>
          <cell r="DY794">
            <v>0</v>
          </cell>
        </row>
        <row r="795">
          <cell r="A795" t="str">
            <v>CE-MANUTE-213</v>
          </cell>
          <cell r="B795" t="str">
            <v>CE</v>
          </cell>
          <cell r="C795" t="str">
            <v>MANUTE</v>
          </cell>
          <cell r="D795">
            <v>213</v>
          </cell>
          <cell r="E795" t="str">
            <v>RD %</v>
          </cell>
          <cell r="F795">
            <v>0.42849147056676323</v>
          </cell>
          <cell r="G795">
            <v>0.40804149723814204</v>
          </cell>
          <cell r="H795">
            <v>0.40240700465191137</v>
          </cell>
          <cell r="I795">
            <v>0.40044037434589169</v>
          </cell>
          <cell r="J795" t="e">
            <v>#DIV/0!</v>
          </cell>
          <cell r="K795" t="e">
            <v>#DIV/0!</v>
          </cell>
          <cell r="L795" t="e">
            <v>#DIV/0!</v>
          </cell>
          <cell r="M795" t="e">
            <v>#DIV/0!</v>
          </cell>
          <cell r="N795" t="e">
            <v>#DIV/0!</v>
          </cell>
          <cell r="O795" t="e">
            <v>#DIV/0!</v>
          </cell>
          <cell r="P795" t="e">
            <v>#DIV/0!</v>
          </cell>
          <cell r="Q795" t="e">
            <v>#DIV/0!</v>
          </cell>
          <cell r="R795" t="e">
            <v>#DIV/0!</v>
          </cell>
          <cell r="S795" t="e">
            <v>#DIV/0!</v>
          </cell>
          <cell r="T795" t="e">
            <v>#DIV/0!</v>
          </cell>
          <cell r="U795" t="e">
            <v>#DIV/0!</v>
          </cell>
          <cell r="V795" t="e">
            <v>#DIV/0!</v>
          </cell>
          <cell r="W795" t="e">
            <v>#DIV/0!</v>
          </cell>
          <cell r="X795" t="e">
            <v>#DIV/0!</v>
          </cell>
          <cell r="Y795" t="e">
            <v>#DIV/0!</v>
          </cell>
          <cell r="Z795" t="e">
            <v>#DIV/0!</v>
          </cell>
          <cell r="AA795" t="e">
            <v>#DIV/0!</v>
          </cell>
          <cell r="AB795" t="e">
            <v>#DIV/0!</v>
          </cell>
          <cell r="AC795" t="e">
            <v>#DIV/0!</v>
          </cell>
          <cell r="AD795">
            <v>0.38297203072164415</v>
          </cell>
          <cell r="AE795">
            <v>0.38245553536612864</v>
          </cell>
          <cell r="AF795">
            <v>0.38233847018924949</v>
          </cell>
          <cell r="AG795">
            <v>0.38585879653769944</v>
          </cell>
          <cell r="AH795">
            <v>0.38806864447141615</v>
          </cell>
          <cell r="AI795">
            <v>0.38803567580813481</v>
          </cell>
          <cell r="AJ795">
            <v>0.39026695692025659</v>
          </cell>
          <cell r="AK795">
            <v>0.38799485242982223</v>
          </cell>
          <cell r="AL795">
            <v>0.38864706252466724</v>
          </cell>
          <cell r="AM795">
            <v>0.39052378967063595</v>
          </cell>
          <cell r="AN795">
            <v>0.38981750134241033</v>
          </cell>
          <cell r="AO795">
            <v>0.39043570219966156</v>
          </cell>
          <cell r="AP795" t="e">
            <v>#DIV/0!</v>
          </cell>
          <cell r="AQ795" t="e">
            <v>#DIV/0!</v>
          </cell>
          <cell r="AR795" t="e">
            <v>#DIV/0!</v>
          </cell>
          <cell r="AS795" t="e">
            <v>#DIV/0!</v>
          </cell>
          <cell r="AT795" t="e">
            <v>#DIV/0!</v>
          </cell>
          <cell r="AU795" t="e">
            <v>#DIV/0!</v>
          </cell>
          <cell r="AV795" t="e">
            <v>#DIV/0!</v>
          </cell>
          <cell r="AW795" t="e">
            <v>#DIV/0!</v>
          </cell>
          <cell r="AX795" t="e">
            <v>#DIV/0!</v>
          </cell>
          <cell r="AY795" t="e">
            <v>#DIV/0!</v>
          </cell>
          <cell r="AZ795" t="e">
            <v>#DIV/0!</v>
          </cell>
          <cell r="BA795" t="e">
            <v>#DIV/0!</v>
          </cell>
          <cell r="BB795">
            <v>0.34734600520545789</v>
          </cell>
          <cell r="BC795">
            <v>0.36099642341720523</v>
          </cell>
          <cell r="BD795">
            <v>0.3604961366409109</v>
          </cell>
          <cell r="BE795">
            <v>0.34286330979618257</v>
          </cell>
          <cell r="BF795">
            <v>0.43450361272351673</v>
          </cell>
          <cell r="BG795">
            <v>0.43001571382354303</v>
          </cell>
          <cell r="BH795">
            <v>0.42378486160649653</v>
          </cell>
          <cell r="BI795">
            <v>0.4213408135650048</v>
          </cell>
          <cell r="BJ795">
            <v>0.42080694547970032</v>
          </cell>
          <cell r="BK795">
            <v>0.42323983944893234</v>
          </cell>
          <cell r="BL795">
            <v>0.41581414753576407</v>
          </cell>
          <cell r="BM795">
            <v>0.40753241435733217</v>
          </cell>
          <cell r="BN795" t="e">
            <v>#DIV/0!</v>
          </cell>
          <cell r="BO795" t="e">
            <v>#DIV/0!</v>
          </cell>
          <cell r="BP795" t="e">
            <v>#DIV/0!</v>
          </cell>
          <cell r="BQ795" t="e">
            <v>#DIV/0!</v>
          </cell>
          <cell r="BR795" t="e">
            <v>#DIV/0!</v>
          </cell>
          <cell r="BS795" t="e">
            <v>#DIV/0!</v>
          </cell>
          <cell r="BT795" t="e">
            <v>#DIV/0!</v>
          </cell>
          <cell r="BU795" t="e">
            <v>#DIV/0!</v>
          </cell>
          <cell r="BV795" t="e">
            <v>#DIV/0!</v>
          </cell>
          <cell r="BW795" t="e">
            <v>#DIV/0!</v>
          </cell>
          <cell r="BX795" t="e">
            <v>#DIV/0!</v>
          </cell>
          <cell r="BY795" t="e">
            <v>#DIV/0!</v>
          </cell>
          <cell r="BZ795">
            <v>0.35790128061668525</v>
          </cell>
          <cell r="CA795">
            <v>0.36864532751957196</v>
          </cell>
          <cell r="CB795">
            <v>0.36988618514849098</v>
          </cell>
          <cell r="CC795">
            <v>0.36761141493002697</v>
          </cell>
          <cell r="CD795">
            <v>0.4703508980611395</v>
          </cell>
          <cell r="CE795">
            <v>0.46992926151220721</v>
          </cell>
          <cell r="CF795">
            <v>0.46966975219684837</v>
          </cell>
          <cell r="CG795">
            <v>0.47180882113992384</v>
          </cell>
          <cell r="CH795">
            <v>0.47065220288387211</v>
          </cell>
          <cell r="CI795">
            <v>0.47092483028027454</v>
          </cell>
          <cell r="CJ795">
            <v>0.47075079423906224</v>
          </cell>
          <cell r="CK795">
            <v>0.46747741260783088</v>
          </cell>
          <cell r="CL795" t="e">
            <v>#DIV/0!</v>
          </cell>
          <cell r="CM795" t="e">
            <v>#DIV/0!</v>
          </cell>
          <cell r="CN795" t="e">
            <v>#DIV/0!</v>
          </cell>
          <cell r="CO795" t="e">
            <v>#DIV/0!</v>
          </cell>
          <cell r="CP795" t="e">
            <v>#DIV/0!</v>
          </cell>
          <cell r="CQ795" t="e">
            <v>#DIV/0!</v>
          </cell>
          <cell r="CR795" t="e">
            <v>#DIV/0!</v>
          </cell>
          <cell r="CS795" t="e">
            <v>#DIV/0!</v>
          </cell>
          <cell r="CT795" t="e">
            <v>#DIV/0!</v>
          </cell>
          <cell r="CU795" t="e">
            <v>#DIV/0!</v>
          </cell>
          <cell r="CV795" t="e">
            <v>#DIV/0!</v>
          </cell>
          <cell r="CW795" t="e">
            <v>#DIV/0!</v>
          </cell>
          <cell r="CX795" t="e">
            <v>#DIV/0!</v>
          </cell>
          <cell r="CY795" t="e">
            <v>#DIV/0!</v>
          </cell>
          <cell r="CZ795" t="e">
            <v>#DIV/0!</v>
          </cell>
          <cell r="DA795" t="e">
            <v>#DIV/0!</v>
          </cell>
          <cell r="DB795" t="e">
            <v>#DIV/0!</v>
          </cell>
          <cell r="DC795" t="e">
            <v>#DIV/0!</v>
          </cell>
          <cell r="DD795" t="e">
            <v>#DIV/0!</v>
          </cell>
          <cell r="DE795" t="e">
            <v>#DIV/0!</v>
          </cell>
          <cell r="DF795" t="e">
            <v>#DIV/0!</v>
          </cell>
          <cell r="DG795" t="e">
            <v>#DIV/0!</v>
          </cell>
          <cell r="DH795" t="e">
            <v>#DIV/0!</v>
          </cell>
          <cell r="DI795" t="e">
            <v>#DIV/0!</v>
          </cell>
          <cell r="DJ795" t="e">
            <v>#DIV/0!</v>
          </cell>
          <cell r="DK795" t="e">
            <v>#DIV/0!</v>
          </cell>
          <cell r="DL795" t="e">
            <v>#DIV/0!</v>
          </cell>
          <cell r="DM795" t="e">
            <v>#DIV/0!</v>
          </cell>
          <cell r="DN795" t="e">
            <v>#DIV/0!</v>
          </cell>
          <cell r="DO795" t="e">
            <v>#DIV/0!</v>
          </cell>
          <cell r="DP795" t="e">
            <v>#DIV/0!</v>
          </cell>
          <cell r="DQ795" t="e">
            <v>#DIV/0!</v>
          </cell>
          <cell r="DR795" t="e">
            <v>#DIV/0!</v>
          </cell>
          <cell r="DS795" t="e">
            <v>#DIV/0!</v>
          </cell>
          <cell r="DT795" t="e">
            <v>#DIV/0!</v>
          </cell>
          <cell r="DU795" t="e">
            <v>#DIV/0!</v>
          </cell>
          <cell r="DV795" t="e">
            <v>#DIV/0!</v>
          </cell>
          <cell r="DW795" t="e">
            <v>#DIV/0!</v>
          </cell>
          <cell r="DX795" t="e">
            <v>#DIV/0!</v>
          </cell>
          <cell r="DY795" t="e">
            <v>#DIV/0!</v>
          </cell>
        </row>
        <row r="796">
          <cell r="A796" t="str">
            <v>CE-MANUTE-220</v>
          </cell>
          <cell r="B796" t="str">
            <v>CE</v>
          </cell>
          <cell r="C796" t="str">
            <v>MANUTE</v>
          </cell>
          <cell r="D796">
            <v>220</v>
          </cell>
          <cell r="E796" t="str">
            <v>Spese Generali</v>
          </cell>
          <cell r="F796">
            <v>-0.24410000000000001</v>
          </cell>
          <cell r="G796">
            <v>-0.483709</v>
          </cell>
          <cell r="H796">
            <v>-0.69428800000000002</v>
          </cell>
          <cell r="I796">
            <v>-0.92980499999999999</v>
          </cell>
          <cell r="AD796">
            <v>-0.23499999999999999</v>
          </cell>
          <cell r="AE796">
            <v>-0.44780000000000003</v>
          </cell>
          <cell r="AF796">
            <v>-0.65360000000000007</v>
          </cell>
          <cell r="AG796">
            <v>-0.87170000000000003</v>
          </cell>
          <cell r="AH796">
            <v>-1.087</v>
          </cell>
          <cell r="AI796">
            <v>-1.2964</v>
          </cell>
          <cell r="AJ796">
            <v>-1.5263</v>
          </cell>
          <cell r="AK796">
            <v>-1.7067999999999999</v>
          </cell>
          <cell r="AL796">
            <v>-1.9230999999999998</v>
          </cell>
          <cell r="AM796">
            <v>-2.1574</v>
          </cell>
          <cell r="AN796">
            <v>-2.3771</v>
          </cell>
          <cell r="AO796">
            <v>-2.5858000000000003</v>
          </cell>
          <cell r="BB796">
            <v>0.15310000000000001</v>
          </cell>
          <cell r="BC796">
            <v>0.12820000000000001</v>
          </cell>
          <cell r="BD796">
            <v>0.24030000000000001</v>
          </cell>
          <cell r="BE796">
            <v>0.30370000000000003</v>
          </cell>
          <cell r="BF796">
            <v>-1.3974</v>
          </cell>
          <cell r="BG796">
            <v>-1.6396999999999999</v>
          </cell>
          <cell r="BH796">
            <v>-1.8859999999999999</v>
          </cell>
          <cell r="BI796">
            <v>-2.0710000000000002</v>
          </cell>
          <cell r="BJ796">
            <v>-2.3197999999999999</v>
          </cell>
          <cell r="BK796">
            <v>-2.5543999999999998</v>
          </cell>
          <cell r="BL796">
            <v>-2.7982999999999998</v>
          </cell>
          <cell r="BM796">
            <v>-3.1517794999999991</v>
          </cell>
          <cell r="BZ796">
            <v>0.13</v>
          </cell>
          <cell r="CA796">
            <v>0.22570000000000001</v>
          </cell>
          <cell r="CB796">
            <v>0.32640000000000002</v>
          </cell>
          <cell r="CC796">
            <v>0.43240000000000001</v>
          </cell>
          <cell r="CD796">
            <v>-1.3002</v>
          </cell>
          <cell r="CE796">
            <v>-1.5437000000000001</v>
          </cell>
          <cell r="CF796">
            <v>-1.7842</v>
          </cell>
          <cell r="CG796">
            <v>-1.986</v>
          </cell>
          <cell r="CH796">
            <v>-2.2302</v>
          </cell>
          <cell r="CI796">
            <v>-2.4659</v>
          </cell>
          <cell r="CJ796">
            <v>-2.6951999999999998</v>
          </cell>
          <cell r="CK796">
            <v>-2.9335689999999999</v>
          </cell>
        </row>
        <row r="797">
          <cell r="A797" t="str">
            <v>CE-MANUTE-230</v>
          </cell>
          <cell r="B797" t="str">
            <v>CE</v>
          </cell>
          <cell r="C797" t="str">
            <v>MANUTE</v>
          </cell>
          <cell r="D797">
            <v>230</v>
          </cell>
          <cell r="E797" t="str">
            <v>Risultato Operativo pre IAS</v>
          </cell>
          <cell r="F797">
            <v>1.5167000000000002</v>
          </cell>
          <cell r="G797">
            <v>2.9642150800000002</v>
          </cell>
          <cell r="H797">
            <v>4.2074762499999956</v>
          </cell>
          <cell r="I797">
            <v>5.5616461399999997</v>
          </cell>
          <cell r="J797">
            <v>0</v>
          </cell>
          <cell r="K797">
            <v>0</v>
          </cell>
          <cell r="L797">
            <v>0</v>
          </cell>
          <cell r="M797">
            <v>0</v>
          </cell>
          <cell r="N797">
            <v>0</v>
          </cell>
          <cell r="O797">
            <v>0</v>
          </cell>
          <cell r="P797">
            <v>0</v>
          </cell>
          <cell r="Q797">
            <v>0</v>
          </cell>
          <cell r="R797">
            <v>0</v>
          </cell>
          <cell r="S797">
            <v>0</v>
          </cell>
          <cell r="T797">
            <v>0</v>
          </cell>
          <cell r="U797">
            <v>0</v>
          </cell>
          <cell r="V797">
            <v>0</v>
          </cell>
          <cell r="W797">
            <v>0</v>
          </cell>
          <cell r="X797">
            <v>0</v>
          </cell>
          <cell r="Y797">
            <v>0</v>
          </cell>
          <cell r="Z797">
            <v>0</v>
          </cell>
          <cell r="AA797">
            <v>0</v>
          </cell>
          <cell r="AB797">
            <v>0</v>
          </cell>
          <cell r="AC797">
            <v>0</v>
          </cell>
          <cell r="AD797">
            <v>1.2260000000000004</v>
          </cell>
          <cell r="AE797">
            <v>2.4358</v>
          </cell>
          <cell r="AF797">
            <v>3.6981000000000002</v>
          </cell>
          <cell r="AG797">
            <v>5.0483000000000002</v>
          </cell>
          <cell r="AH797">
            <v>6.4907000000000021</v>
          </cell>
          <cell r="AI797">
            <v>7.8879000000000001</v>
          </cell>
          <cell r="AJ797">
            <v>9.3736999999999959</v>
          </cell>
          <cell r="AK797">
            <v>10.232500000000003</v>
          </cell>
          <cell r="AL797">
            <v>11.666100000000002</v>
          </cell>
          <cell r="AM797">
            <v>13.204400000000007</v>
          </cell>
          <cell r="AN797">
            <v>14.537900000000002</v>
          </cell>
          <cell r="AO797">
            <v>15.873999999999997</v>
          </cell>
          <cell r="AP797">
            <v>0</v>
          </cell>
          <cell r="AQ797">
            <v>0</v>
          </cell>
          <cell r="AR797">
            <v>0</v>
          </cell>
          <cell r="AS797">
            <v>0</v>
          </cell>
          <cell r="AT797">
            <v>0</v>
          </cell>
          <cell r="AU797">
            <v>0</v>
          </cell>
          <cell r="AV797">
            <v>0</v>
          </cell>
          <cell r="AW797">
            <v>0</v>
          </cell>
          <cell r="AX797">
            <v>0</v>
          </cell>
          <cell r="AY797">
            <v>0</v>
          </cell>
          <cell r="AZ797">
            <v>0</v>
          </cell>
          <cell r="BA797">
            <v>0</v>
          </cell>
          <cell r="BB797">
            <v>1.4743000000000002</v>
          </cell>
          <cell r="BC797">
            <v>3.0047999999999999</v>
          </cell>
          <cell r="BD797">
            <v>4.6726000000000001</v>
          </cell>
          <cell r="BE797">
            <v>5.8633999999999977</v>
          </cell>
          <cell r="BF797">
            <v>7.8994999999999971</v>
          </cell>
          <cell r="BG797">
            <v>9.5254000000000012</v>
          </cell>
          <cell r="BH797">
            <v>10.993500000000001</v>
          </cell>
          <cell r="BI797">
            <v>12.003299999999994</v>
          </cell>
          <cell r="BJ797">
            <v>13.374700000000001</v>
          </cell>
          <cell r="BK797">
            <v>14.981399999999999</v>
          </cell>
          <cell r="BL797">
            <v>16.138499999999997</v>
          </cell>
          <cell r="BM797">
            <v>17.12436653</v>
          </cell>
          <cell r="BN797">
            <v>0</v>
          </cell>
          <cell r="BO797">
            <v>0</v>
          </cell>
          <cell r="BP797">
            <v>0</v>
          </cell>
          <cell r="BQ797">
            <v>0</v>
          </cell>
          <cell r="BR797">
            <v>0</v>
          </cell>
          <cell r="BS797">
            <v>0</v>
          </cell>
          <cell r="BT797">
            <v>0</v>
          </cell>
          <cell r="BU797">
            <v>0</v>
          </cell>
          <cell r="BV797">
            <v>0</v>
          </cell>
          <cell r="BW797">
            <v>0</v>
          </cell>
          <cell r="BX797">
            <v>0</v>
          </cell>
          <cell r="BY797">
            <v>0</v>
          </cell>
          <cell r="BZ797">
            <v>1.5692999999999997</v>
          </cell>
          <cell r="CA797">
            <v>3.2017000000000007</v>
          </cell>
          <cell r="CB797">
            <v>4.9184999999999999</v>
          </cell>
          <cell r="CC797">
            <v>6.4688000000000017</v>
          </cell>
          <cell r="CD797">
            <v>8.5853999999999981</v>
          </cell>
          <cell r="CE797">
            <v>10.407400000000001</v>
          </cell>
          <cell r="CF797">
            <v>12.229900000000001</v>
          </cell>
          <cell r="CG797">
            <v>13.694000000000001</v>
          </cell>
          <cell r="CH797">
            <v>15.428199999999997</v>
          </cell>
          <cell r="CI797">
            <v>17.401099999999996</v>
          </cell>
          <cell r="CJ797">
            <v>19.279400000000003</v>
          </cell>
          <cell r="CK797">
            <v>20.846942000000006</v>
          </cell>
          <cell r="CL797">
            <v>0</v>
          </cell>
          <cell r="CM797">
            <v>0</v>
          </cell>
          <cell r="CN797">
            <v>0</v>
          </cell>
          <cell r="CO797">
            <v>0</v>
          </cell>
          <cell r="CP797">
            <v>0</v>
          </cell>
          <cell r="CQ797">
            <v>0</v>
          </cell>
          <cell r="CR797">
            <v>0</v>
          </cell>
          <cell r="CS797">
            <v>0</v>
          </cell>
          <cell r="CT797">
            <v>0</v>
          </cell>
          <cell r="CU797">
            <v>0</v>
          </cell>
          <cell r="CV797">
            <v>0</v>
          </cell>
          <cell r="CW797">
            <v>0</v>
          </cell>
          <cell r="CX797">
            <v>0</v>
          </cell>
          <cell r="CY797">
            <v>0</v>
          </cell>
          <cell r="CZ797">
            <v>0</v>
          </cell>
          <cell r="DA797">
            <v>0</v>
          </cell>
          <cell r="DB797">
            <v>0</v>
          </cell>
          <cell r="DC797">
            <v>0</v>
          </cell>
          <cell r="DD797">
            <v>0</v>
          </cell>
          <cell r="DE797">
            <v>0</v>
          </cell>
          <cell r="DF797">
            <v>0</v>
          </cell>
          <cell r="DG797">
            <v>0</v>
          </cell>
          <cell r="DH797">
            <v>0</v>
          </cell>
          <cell r="DI797">
            <v>0</v>
          </cell>
          <cell r="DJ797">
            <v>0</v>
          </cell>
          <cell r="DK797">
            <v>0</v>
          </cell>
          <cell r="DL797">
            <v>0</v>
          </cell>
          <cell r="DM797">
            <v>0</v>
          </cell>
          <cell r="DN797">
            <v>0</v>
          </cell>
          <cell r="DO797">
            <v>0</v>
          </cell>
          <cell r="DP797">
            <v>0</v>
          </cell>
          <cell r="DQ797">
            <v>0</v>
          </cell>
          <cell r="DR797">
            <v>0</v>
          </cell>
          <cell r="DS797">
            <v>0</v>
          </cell>
          <cell r="DT797">
            <v>0</v>
          </cell>
          <cell r="DU797">
            <v>0</v>
          </cell>
          <cell r="DV797">
            <v>0</v>
          </cell>
          <cell r="DW797">
            <v>0</v>
          </cell>
          <cell r="DX797">
            <v>0</v>
          </cell>
          <cell r="DY797">
            <v>0</v>
          </cell>
        </row>
        <row r="798">
          <cell r="A798" t="str">
            <v>CE-MANUTE-240</v>
          </cell>
          <cell r="B798" t="str">
            <v>CE</v>
          </cell>
          <cell r="C798" t="str">
            <v>MANUTE</v>
          </cell>
          <cell r="D798">
            <v>240</v>
          </cell>
          <cell r="E798" t="str">
            <v>RO % pre-IAS</v>
          </cell>
          <cell r="F798">
            <v>0.36908962597035994</v>
          </cell>
          <cell r="G798">
            <v>0.35079738744684857</v>
          </cell>
          <cell r="H798">
            <v>0.34540990316018488</v>
          </cell>
          <cell r="I798">
            <v>0.34308317420085882</v>
          </cell>
          <cell r="J798" t="e">
            <v>#DIV/0!</v>
          </cell>
          <cell r="K798" t="e">
            <v>#DIV/0!</v>
          </cell>
          <cell r="L798" t="e">
            <v>#DIV/0!</v>
          </cell>
          <cell r="M798" t="e">
            <v>#DIV/0!</v>
          </cell>
          <cell r="N798" t="e">
            <v>#DIV/0!</v>
          </cell>
          <cell r="O798" t="e">
            <v>#DIV/0!</v>
          </cell>
          <cell r="P798" t="e">
            <v>#DIV/0!</v>
          </cell>
          <cell r="Q798" t="e">
            <v>#DIV/0!</v>
          </cell>
          <cell r="AD798">
            <v>0.32137146452069526</v>
          </cell>
          <cell r="AE798">
            <v>0.32306325185352203</v>
          </cell>
          <cell r="AF798">
            <v>0.32491345832820823</v>
          </cell>
          <cell r="AG798">
            <v>0.32904239232453858</v>
          </cell>
          <cell r="AH798">
            <v>0.33240127620130394</v>
          </cell>
          <cell r="AI798">
            <v>0.33326291684798909</v>
          </cell>
          <cell r="AJ798">
            <v>0.33561884165902828</v>
          </cell>
          <cell r="AK798">
            <v>0.33252848387159684</v>
          </cell>
          <cell r="AL798">
            <v>0.33364697672556304</v>
          </cell>
          <cell r="AM798">
            <v>0.33567891316948184</v>
          </cell>
          <cell r="AN798">
            <v>0.33503564012804182</v>
          </cell>
          <cell r="AO798">
            <v>0.33574450084602364</v>
          </cell>
          <cell r="BB798">
            <v>0.38759628782501254</v>
          </cell>
          <cell r="BC798">
            <v>0.37708477128694234</v>
          </cell>
          <cell r="BD798">
            <v>0.3800406669377796</v>
          </cell>
          <cell r="BE798">
            <v>0.36159230366007822</v>
          </cell>
          <cell r="BF798">
            <v>0.36919417103651969</v>
          </cell>
          <cell r="BG798">
            <v>0.36686385974642205</v>
          </cell>
          <cell r="BH798">
            <v>0.36172824069808768</v>
          </cell>
          <cell r="BI798">
            <v>0.35934150810092308</v>
          </cell>
          <cell r="BJ798">
            <v>0.35860757932443521</v>
          </cell>
          <cell r="BK798">
            <v>0.36158745712885837</v>
          </cell>
          <cell r="BL798">
            <v>0.35436909192714333</v>
          </cell>
          <cell r="BM798">
            <v>0.34418446316105916</v>
          </cell>
          <cell r="BZ798">
            <v>0.39022752704214841</v>
          </cell>
          <cell r="CA798">
            <v>0.39660340897829754</v>
          </cell>
          <cell r="CB798">
            <v>0.39617717420196702</v>
          </cell>
          <cell r="CC798">
            <v>0.39394419205144765</v>
          </cell>
          <cell r="CD798">
            <v>0.40848816462471743</v>
          </cell>
          <cell r="CE798">
            <v>0.40922942626721776</v>
          </cell>
          <cell r="CF798">
            <v>0.40987392000857964</v>
          </cell>
          <cell r="CG798">
            <v>0.41205038244197173</v>
          </cell>
          <cell r="CH798">
            <v>0.41121032010448033</v>
          </cell>
          <cell r="CI798">
            <v>0.41247345166306359</v>
          </cell>
          <cell r="CJ798">
            <v>0.41301288134721797</v>
          </cell>
          <cell r="CK798">
            <v>0.4098092974934609</v>
          </cell>
          <cell r="CX798" t="e">
            <v>#DIV/0!</v>
          </cell>
          <cell r="CY798" t="e">
            <v>#DIV/0!</v>
          </cell>
          <cell r="CZ798" t="e">
            <v>#DIV/0!</v>
          </cell>
          <cell r="DA798" t="e">
            <v>#DIV/0!</v>
          </cell>
          <cell r="DB798" t="e">
            <v>#DIV/0!</v>
          </cell>
          <cell r="DC798" t="e">
            <v>#DIV/0!</v>
          </cell>
          <cell r="DD798" t="e">
            <v>#DIV/0!</v>
          </cell>
          <cell r="DE798" t="e">
            <v>#DIV/0!</v>
          </cell>
          <cell r="DF798" t="e">
            <v>#DIV/0!</v>
          </cell>
          <cell r="DG798" t="e">
            <v>#DIV/0!</v>
          </cell>
          <cell r="DH798" t="e">
            <v>#DIV/0!</v>
          </cell>
          <cell r="DI798" t="e">
            <v>#DIV/0!</v>
          </cell>
        </row>
        <row r="799">
          <cell r="A799" t="str">
            <v>CE-MANUTE-250</v>
          </cell>
          <cell r="B799" t="str">
            <v>CE</v>
          </cell>
          <cell r="C799" t="str">
            <v>MANUTE</v>
          </cell>
          <cell r="D799">
            <v>250</v>
          </cell>
          <cell r="E799" t="str">
            <v>Poste Straordinarie</v>
          </cell>
          <cell r="F799">
            <v>-2.0500000000000001E-2</v>
          </cell>
          <cell r="G799">
            <v>-0.13008400000000001</v>
          </cell>
          <cell r="H799">
            <v>-0.150448</v>
          </cell>
          <cell r="I799">
            <v>-0.17125699999999999</v>
          </cell>
          <cell r="AD799">
            <v>-2.1700000000000001E-2</v>
          </cell>
          <cell r="AE799">
            <v>-4.1399999999999999E-2</v>
          </cell>
          <cell r="AF799">
            <v>-6.0999999999999999E-2</v>
          </cell>
          <cell r="AG799">
            <v>-8.0099999999999991E-2</v>
          </cell>
          <cell r="AH799">
            <v>-9.98E-2</v>
          </cell>
          <cell r="AI799">
            <v>-0.1192</v>
          </cell>
          <cell r="AJ799">
            <v>-0.13930000000000001</v>
          </cell>
          <cell r="AK799">
            <v>-0.1628</v>
          </cell>
          <cell r="AL799">
            <v>-0.18209999999999998</v>
          </cell>
          <cell r="AM799">
            <v>-0.2016</v>
          </cell>
          <cell r="AN799">
            <v>-0.2215</v>
          </cell>
          <cell r="AO799">
            <v>-0.24180000000000001</v>
          </cell>
          <cell r="BB799">
            <v>0</v>
          </cell>
          <cell r="BC799">
            <v>0</v>
          </cell>
          <cell r="BD799">
            <v>0</v>
          </cell>
          <cell r="BE799">
            <v>0</v>
          </cell>
          <cell r="BF799">
            <v>-0.27389999999999998</v>
          </cell>
          <cell r="BG799">
            <v>-0.29339999999999999</v>
          </cell>
          <cell r="BH799">
            <v>-0.31459999999999999</v>
          </cell>
          <cell r="BI799">
            <v>-0.33660000000000001</v>
          </cell>
          <cell r="BJ799">
            <v>-0.35759999999999997</v>
          </cell>
          <cell r="BK799">
            <v>-0.37730000000000002</v>
          </cell>
          <cell r="BL799">
            <v>-0.39679999999999999</v>
          </cell>
          <cell r="BM799">
            <v>-0.43478548</v>
          </cell>
          <cell r="BZ799">
            <v>0</v>
          </cell>
          <cell r="CA799">
            <v>0</v>
          </cell>
          <cell r="CB799">
            <v>0</v>
          </cell>
          <cell r="CC799">
            <v>0</v>
          </cell>
          <cell r="CD799">
            <v>-0.1386</v>
          </cell>
          <cell r="CE799">
            <v>-0.16470000000000001</v>
          </cell>
          <cell r="CF799">
            <v>-0.19120000000000001</v>
          </cell>
          <cell r="CG799">
            <v>-0.222</v>
          </cell>
          <cell r="CH799">
            <v>-0.24790000000000001</v>
          </cell>
          <cell r="CI799">
            <v>-0.27260000000000001</v>
          </cell>
          <cell r="CJ799">
            <v>-0.29709999999999998</v>
          </cell>
          <cell r="CK799">
            <v>-0.32364499999999996</v>
          </cell>
        </row>
        <row r="800">
          <cell r="A800" t="str">
            <v>CE-MANUTE-260</v>
          </cell>
          <cell r="B800" t="str">
            <v>CE</v>
          </cell>
          <cell r="C800" t="str">
            <v>MANUTE</v>
          </cell>
          <cell r="D800">
            <v>260</v>
          </cell>
          <cell r="E800" t="str">
            <v>Risultato Operativo</v>
          </cell>
          <cell r="F800">
            <v>1.4962000000000002</v>
          </cell>
          <cell r="G800">
            <v>2.8341310800000001</v>
          </cell>
          <cell r="H800">
            <v>4.0570282499999957</v>
          </cell>
          <cell r="I800">
            <v>5.3903891399999999</v>
          </cell>
          <cell r="J800">
            <v>0</v>
          </cell>
          <cell r="K800">
            <v>0</v>
          </cell>
          <cell r="L800">
            <v>0</v>
          </cell>
          <cell r="M800">
            <v>0</v>
          </cell>
          <cell r="N800">
            <v>0</v>
          </cell>
          <cell r="O800">
            <v>0</v>
          </cell>
          <cell r="P800">
            <v>0</v>
          </cell>
          <cell r="Q800">
            <v>0</v>
          </cell>
          <cell r="AD800">
            <v>1.2043000000000004</v>
          </cell>
          <cell r="AE800">
            <v>2.3944000000000001</v>
          </cell>
          <cell r="AF800">
            <v>3.6371000000000002</v>
          </cell>
          <cell r="AG800">
            <v>4.9682000000000004</v>
          </cell>
          <cell r="AH800">
            <v>6.390900000000002</v>
          </cell>
          <cell r="AI800">
            <v>7.7686999999999999</v>
          </cell>
          <cell r="AJ800">
            <v>9.2343999999999955</v>
          </cell>
          <cell r="AK800">
            <v>10.069700000000003</v>
          </cell>
          <cell r="AL800">
            <v>11.484000000000002</v>
          </cell>
          <cell r="AM800">
            <v>13.002800000000008</v>
          </cell>
          <cell r="AN800">
            <v>14.316400000000002</v>
          </cell>
          <cell r="AO800">
            <v>15.632199999999997</v>
          </cell>
          <cell r="BB800">
            <v>1.4743000000000002</v>
          </cell>
          <cell r="BC800">
            <v>3.0047999999999999</v>
          </cell>
          <cell r="BD800">
            <v>4.6726000000000001</v>
          </cell>
          <cell r="BE800">
            <v>5.8633999999999977</v>
          </cell>
          <cell r="BF800">
            <v>7.6255999999999968</v>
          </cell>
          <cell r="BG800">
            <v>9.2320000000000011</v>
          </cell>
          <cell r="BH800">
            <v>10.678900000000001</v>
          </cell>
          <cell r="BI800">
            <v>11.666699999999993</v>
          </cell>
          <cell r="BJ800">
            <v>13.017100000000001</v>
          </cell>
          <cell r="BK800">
            <v>14.604099999999999</v>
          </cell>
          <cell r="BL800">
            <v>15.741699999999996</v>
          </cell>
          <cell r="BM800">
            <v>16.689581050000001</v>
          </cell>
          <cell r="BZ800">
            <v>1.5692999999999997</v>
          </cell>
          <cell r="CA800">
            <v>3.2017000000000007</v>
          </cell>
          <cell r="CB800">
            <v>4.9184999999999999</v>
          </cell>
          <cell r="CC800">
            <v>6.4688000000000017</v>
          </cell>
          <cell r="CD800">
            <v>8.4467999999999979</v>
          </cell>
          <cell r="CE800">
            <v>10.242700000000001</v>
          </cell>
          <cell r="CF800">
            <v>12.0387</v>
          </cell>
          <cell r="CG800">
            <v>13.472000000000001</v>
          </cell>
          <cell r="CH800">
            <v>15.180299999999997</v>
          </cell>
          <cell r="CI800">
            <v>17.128499999999995</v>
          </cell>
          <cell r="CJ800">
            <v>18.982300000000002</v>
          </cell>
          <cell r="CK800">
            <v>20.523297000000007</v>
          </cell>
          <cell r="CX800">
            <v>0</v>
          </cell>
          <cell r="CY800">
            <v>0</v>
          </cell>
          <cell r="CZ800">
            <v>0</v>
          </cell>
          <cell r="DA800">
            <v>0</v>
          </cell>
          <cell r="DB800">
            <v>0</v>
          </cell>
          <cell r="DC800">
            <v>0</v>
          </cell>
          <cell r="DD800">
            <v>0</v>
          </cell>
          <cell r="DE800">
            <v>0</v>
          </cell>
          <cell r="DF800">
            <v>0</v>
          </cell>
          <cell r="DG800">
            <v>0</v>
          </cell>
          <cell r="DH800">
            <v>0</v>
          </cell>
          <cell r="DI800">
            <v>0</v>
          </cell>
        </row>
        <row r="801">
          <cell r="A801" t="str">
            <v>CE-MANUTE-270</v>
          </cell>
          <cell r="B801" t="str">
            <v>CE</v>
          </cell>
          <cell r="C801" t="str">
            <v>MANUTE</v>
          </cell>
          <cell r="D801">
            <v>270</v>
          </cell>
          <cell r="E801" t="str">
            <v>RO%</v>
          </cell>
          <cell r="F801">
            <v>0.36410094176623758</v>
          </cell>
          <cell r="G801">
            <v>0.33540271259463245</v>
          </cell>
          <cell r="H801">
            <v>0.33305897685117875</v>
          </cell>
          <cell r="I801">
            <v>0.33251878486628017</v>
          </cell>
          <cell r="J801" t="e">
            <v>#DIV/0!</v>
          </cell>
          <cell r="K801" t="e">
            <v>#DIV/0!</v>
          </cell>
          <cell r="L801" t="e">
            <v>#DIV/0!</v>
          </cell>
          <cell r="M801" t="e">
            <v>#DIV/0!</v>
          </cell>
          <cell r="N801" t="e">
            <v>#DIV/0!</v>
          </cell>
          <cell r="O801" t="e">
            <v>#DIV/0!</v>
          </cell>
          <cell r="P801" t="e">
            <v>#DIV/0!</v>
          </cell>
          <cell r="Q801" t="e">
            <v>#DIV/0!</v>
          </cell>
          <cell r="AD801">
            <v>0.31568324202469272</v>
          </cell>
          <cell r="AE801">
            <v>0.31757231720094964</v>
          </cell>
          <cell r="AF801">
            <v>0.31955402484668505</v>
          </cell>
          <cell r="AG801">
            <v>0.32382156637814163</v>
          </cell>
          <cell r="AH801">
            <v>0.3272903255542412</v>
          </cell>
          <cell r="AI801">
            <v>0.32822672981617068</v>
          </cell>
          <cell r="AJ801">
            <v>0.33063130155820336</v>
          </cell>
          <cell r="AK801">
            <v>0.32723792563320975</v>
          </cell>
          <cell r="AL801">
            <v>0.32843897109714176</v>
          </cell>
          <cell r="AM801">
            <v>0.33055388901882243</v>
          </cell>
          <cell r="AN801">
            <v>0.3299310243108769</v>
          </cell>
          <cell r="AO801">
            <v>0.33063028764805408</v>
          </cell>
          <cell r="BB801">
            <v>0.38759628782501254</v>
          </cell>
          <cell r="BC801">
            <v>0.37708477128694234</v>
          </cell>
          <cell r="BD801">
            <v>0.3800406669377796</v>
          </cell>
          <cell r="BE801">
            <v>0.36159230366007822</v>
          </cell>
          <cell r="BF801">
            <v>0.35639307179645352</v>
          </cell>
          <cell r="BG801">
            <v>0.35556377193387873</v>
          </cell>
          <cell r="BH801">
            <v>0.35137669619236894</v>
          </cell>
          <cell r="BI801">
            <v>0.34926474990719547</v>
          </cell>
          <cell r="BJ801">
            <v>0.34901947115255716</v>
          </cell>
          <cell r="BK801">
            <v>0.35248103532751018</v>
          </cell>
          <cell r="BL801">
            <v>0.34565615976636688</v>
          </cell>
          <cell r="BM801">
            <v>0.33544566358199973</v>
          </cell>
          <cell r="BZ801">
            <v>0.39022752704214841</v>
          </cell>
          <cell r="CA801">
            <v>0.39660340897829754</v>
          </cell>
          <cell r="CB801">
            <v>0.39617717420196702</v>
          </cell>
          <cell r="CC801">
            <v>0.39394419205144765</v>
          </cell>
          <cell r="CD801">
            <v>0.40189366004520038</v>
          </cell>
          <cell r="CE801">
            <v>0.40275325676222989</v>
          </cell>
          <cell r="CF801">
            <v>0.40346602677105187</v>
          </cell>
          <cell r="CG801">
            <v>0.40537043612226109</v>
          </cell>
          <cell r="CH801">
            <v>0.40460300114608594</v>
          </cell>
          <cell r="CI801">
            <v>0.40601177608374095</v>
          </cell>
          <cell r="CJ801">
            <v>0.40664825760123741</v>
          </cell>
          <cell r="CK801">
            <v>0.4034470823499991</v>
          </cell>
          <cell r="CX801" t="e">
            <v>#DIV/0!</v>
          </cell>
          <cell r="CY801" t="e">
            <v>#DIV/0!</v>
          </cell>
          <cell r="CZ801" t="e">
            <v>#DIV/0!</v>
          </cell>
          <cell r="DA801" t="e">
            <v>#DIV/0!</v>
          </cell>
          <cell r="DB801" t="e">
            <v>#DIV/0!</v>
          </cell>
          <cell r="DC801" t="e">
            <v>#DIV/0!</v>
          </cell>
          <cell r="DD801" t="e">
            <v>#DIV/0!</v>
          </cell>
          <cell r="DE801" t="e">
            <v>#DIV/0!</v>
          </cell>
          <cell r="DF801" t="e">
            <v>#DIV/0!</v>
          </cell>
          <cell r="DG801" t="e">
            <v>#DIV/0!</v>
          </cell>
          <cell r="DH801" t="e">
            <v>#DIV/0!</v>
          </cell>
          <cell r="DI801" t="e">
            <v>#DIV/0!</v>
          </cell>
        </row>
        <row r="802">
          <cell r="A802" t="str">
            <v>ORG-CSTLAV-100</v>
          </cell>
          <cell r="B802" t="str">
            <v>ORG</v>
          </cell>
          <cell r="C802" t="str">
            <v>CSTLAV</v>
          </cell>
          <cell r="D802">
            <v>100</v>
          </cell>
          <cell r="E802" t="str">
            <v>Dirigenti</v>
          </cell>
          <cell r="F802">
            <v>1.5893930000000001</v>
          </cell>
          <cell r="G802">
            <v>3.3366370000000001</v>
          </cell>
          <cell r="H802">
            <v>5.174741</v>
          </cell>
          <cell r="I802">
            <v>6.9801250000000001</v>
          </cell>
          <cell r="R802">
            <v>1.5893930000000001</v>
          </cell>
          <cell r="S802">
            <v>1.747244</v>
          </cell>
          <cell r="T802">
            <v>1.838104</v>
          </cell>
          <cell r="U802">
            <v>1.8053840000000001</v>
          </cell>
          <cell r="V802">
            <v>-6.9801250000000001</v>
          </cell>
          <cell r="W802">
            <v>0</v>
          </cell>
          <cell r="X802">
            <v>0</v>
          </cell>
          <cell r="Y802">
            <v>0</v>
          </cell>
          <cell r="Z802">
            <v>0</v>
          </cell>
          <cell r="AA802">
            <v>0</v>
          </cell>
          <cell r="AB802">
            <v>0</v>
          </cell>
          <cell r="AC802">
            <v>0</v>
          </cell>
          <cell r="AD802">
            <v>1.683093</v>
          </cell>
          <cell r="AE802">
            <v>3.408563</v>
          </cell>
          <cell r="AF802">
            <v>5.134074</v>
          </cell>
          <cell r="AG802">
            <v>6.8625809999999996</v>
          </cell>
          <cell r="AO802">
            <v>20.05311</v>
          </cell>
          <cell r="AP802">
            <v>1.683093</v>
          </cell>
          <cell r="AQ802">
            <v>1.7254700000000001</v>
          </cell>
          <cell r="AR802">
            <v>1.725511</v>
          </cell>
          <cell r="AS802">
            <v>1.7285069999999996</v>
          </cell>
          <cell r="AT802">
            <v>-6.8625809999999996</v>
          </cell>
          <cell r="AU802">
            <v>0</v>
          </cell>
          <cell r="AV802">
            <v>0</v>
          </cell>
          <cell r="AW802">
            <v>0</v>
          </cell>
          <cell r="AX802">
            <v>0</v>
          </cell>
          <cell r="AY802">
            <v>0</v>
          </cell>
          <cell r="AZ802">
            <v>0</v>
          </cell>
          <cell r="BA802">
            <v>20.05311</v>
          </cell>
          <cell r="BB802">
            <v>1.7100089999999999</v>
          </cell>
          <cell r="BC802">
            <v>3.1465700000000001</v>
          </cell>
          <cell r="BD802">
            <v>5.0379069999999997</v>
          </cell>
          <cell r="BE802">
            <v>6.8506939999999998</v>
          </cell>
          <cell r="BF802">
            <v>8.7003020000000006</v>
          </cell>
          <cell r="BG802">
            <v>10.156000000000001</v>
          </cell>
          <cell r="BH802">
            <v>12.17</v>
          </cell>
          <cell r="BI802">
            <v>13.682</v>
          </cell>
          <cell r="BJ802">
            <v>15.451000000000001</v>
          </cell>
          <cell r="BK802">
            <v>17.234999999999999</v>
          </cell>
          <cell r="BL802">
            <v>19.021999999999998</v>
          </cell>
          <cell r="BM802">
            <v>20.799140000000001</v>
          </cell>
          <cell r="BN802">
            <v>1.7100089999999999</v>
          </cell>
          <cell r="BO802">
            <v>1.4365610000000002</v>
          </cell>
          <cell r="BP802">
            <v>1.8913369999999996</v>
          </cell>
          <cell r="BQ802">
            <v>1.8127870000000001</v>
          </cell>
          <cell r="BR802">
            <v>1.8496080000000008</v>
          </cell>
          <cell r="BS802">
            <v>1.4556979999999999</v>
          </cell>
          <cell r="BT802">
            <v>2.0139999999999993</v>
          </cell>
          <cell r="BU802">
            <v>1.5120000000000005</v>
          </cell>
          <cell r="BV802">
            <v>1.7690000000000001</v>
          </cell>
          <cell r="BW802">
            <v>1.7839999999999989</v>
          </cell>
          <cell r="BX802">
            <v>1.786999999999999</v>
          </cell>
          <cell r="BY802">
            <v>1.7771400000000028</v>
          </cell>
          <cell r="BZ802">
            <v>1.7878019999999999</v>
          </cell>
          <cell r="CA802">
            <v>3.6320779999999999</v>
          </cell>
          <cell r="CB802">
            <v>5.5499840000000003</v>
          </cell>
          <cell r="CC802">
            <v>7.4678900000000006</v>
          </cell>
          <cell r="CD802">
            <v>9.4050760000000011</v>
          </cell>
          <cell r="CE802">
            <v>11.302834000000001</v>
          </cell>
          <cell r="CF802">
            <v>13.168906</v>
          </cell>
          <cell r="CG802">
            <v>14.690144</v>
          </cell>
          <cell r="CH802">
            <v>16.626235000000001</v>
          </cell>
          <cell r="CI802">
            <v>17.869872000000001</v>
          </cell>
          <cell r="CJ802">
            <v>19.721</v>
          </cell>
          <cell r="CK802">
            <v>21.513999999999999</v>
          </cell>
          <cell r="CL802">
            <v>1.7878019999999999</v>
          </cell>
          <cell r="CM802">
            <v>1.844276</v>
          </cell>
          <cell r="CN802">
            <v>1.9179060000000003</v>
          </cell>
          <cell r="CO802">
            <v>1.9179060000000003</v>
          </cell>
          <cell r="CP802">
            <v>1.9371860000000005</v>
          </cell>
          <cell r="CQ802">
            <v>1.8977579999999996</v>
          </cell>
          <cell r="CR802">
            <v>1.8660719999999991</v>
          </cell>
          <cell r="CS802">
            <v>1.5212380000000003</v>
          </cell>
          <cell r="CT802">
            <v>1.9360910000000011</v>
          </cell>
          <cell r="CU802">
            <v>1.2436369999999997</v>
          </cell>
          <cell r="CV802">
            <v>1.8511279999999992</v>
          </cell>
          <cell r="CW802">
            <v>1.7929999999999993</v>
          </cell>
          <cell r="CX802">
            <v>1.6868730000000001</v>
          </cell>
          <cell r="CY802">
            <v>3.4283220000000001</v>
          </cell>
          <cell r="CZ802">
            <v>5.1777959999999998</v>
          </cell>
          <cell r="DA802">
            <v>7.0995749999999997</v>
          </cell>
          <cell r="DB802">
            <v>8.8734700000000011</v>
          </cell>
          <cell r="DC802">
            <v>10.537454</v>
          </cell>
          <cell r="DD802">
            <v>12.21397</v>
          </cell>
          <cell r="DE802">
            <v>12.787551000000001</v>
          </cell>
          <cell r="DF802">
            <v>14.544905999999999</v>
          </cell>
          <cell r="DG802">
            <v>16.327511000000001</v>
          </cell>
          <cell r="DH802">
            <v>18.274388999999999</v>
          </cell>
          <cell r="DI802">
            <v>19.987242999999999</v>
          </cell>
          <cell r="DJ802">
            <v>1.6868730000000001</v>
          </cell>
          <cell r="DK802">
            <v>1.741449</v>
          </cell>
          <cell r="DL802">
            <v>1.7494739999999998</v>
          </cell>
          <cell r="DM802">
            <v>1.9217789999999999</v>
          </cell>
          <cell r="DN802">
            <v>1.7738950000000013</v>
          </cell>
          <cell r="DO802">
            <v>1.6639839999999992</v>
          </cell>
          <cell r="DP802">
            <v>1.6765159999999995</v>
          </cell>
          <cell r="DQ802">
            <v>0.57358100000000078</v>
          </cell>
          <cell r="DR802">
            <v>1.7573549999999987</v>
          </cell>
          <cell r="DS802">
            <v>1.782605000000002</v>
          </cell>
          <cell r="DT802">
            <v>1.9468779999999981</v>
          </cell>
          <cell r="DU802">
            <v>1.7128540000000001</v>
          </cell>
          <cell r="DV802">
            <v>20.4559</v>
          </cell>
          <cell r="DW802" t="str">
            <v>n.d.</v>
          </cell>
          <cell r="DX802">
            <v>19.2773</v>
          </cell>
          <cell r="DY802" t="str">
            <v>n.d.</v>
          </cell>
        </row>
        <row r="803">
          <cell r="A803" t="str">
            <v>ORG-CSTLAV-110</v>
          </cell>
          <cell r="B803" t="str">
            <v>ORG</v>
          </cell>
          <cell r="C803" t="str">
            <v>CSTLAV</v>
          </cell>
          <cell r="D803">
            <v>110</v>
          </cell>
          <cell r="E803" t="str">
            <v xml:space="preserve">Impiegati </v>
          </cell>
          <cell r="F803">
            <v>8.6998379999999997</v>
          </cell>
          <cell r="G803">
            <v>18.048451</v>
          </cell>
          <cell r="H803">
            <v>26.898377</v>
          </cell>
          <cell r="I803">
            <v>35.587243999999998</v>
          </cell>
          <cell r="R803">
            <v>8.6998379999999997</v>
          </cell>
          <cell r="S803">
            <v>9.3486130000000003</v>
          </cell>
          <cell r="T803">
            <v>8.849926</v>
          </cell>
          <cell r="U803">
            <v>8.6888669999999983</v>
          </cell>
          <cell r="V803">
            <v>-35.587243999999998</v>
          </cell>
          <cell r="W803">
            <v>0</v>
          </cell>
          <cell r="X803">
            <v>0</v>
          </cell>
          <cell r="Y803">
            <v>0</v>
          </cell>
          <cell r="Z803">
            <v>0</v>
          </cell>
          <cell r="AA803">
            <v>0</v>
          </cell>
          <cell r="AB803">
            <v>0</v>
          </cell>
          <cell r="AC803">
            <v>0</v>
          </cell>
          <cell r="AD803">
            <v>8.5106129999999993</v>
          </cell>
          <cell r="AE803">
            <v>17.76634</v>
          </cell>
          <cell r="AF803">
            <v>27.074916999999999</v>
          </cell>
          <cell r="AG803">
            <v>36.226953999999999</v>
          </cell>
          <cell r="AO803">
            <v>108.456</v>
          </cell>
          <cell r="AP803">
            <v>8.5106129999999993</v>
          </cell>
          <cell r="AQ803">
            <v>9.2557270000000003</v>
          </cell>
          <cell r="AR803">
            <v>9.3085769999999997</v>
          </cell>
          <cell r="AS803">
            <v>9.152037</v>
          </cell>
          <cell r="AT803">
            <v>-36.226953999999999</v>
          </cell>
          <cell r="AU803">
            <v>0</v>
          </cell>
          <cell r="AV803">
            <v>0</v>
          </cell>
          <cell r="AW803">
            <v>0</v>
          </cell>
          <cell r="AX803">
            <v>0</v>
          </cell>
          <cell r="AY803">
            <v>0</v>
          </cell>
          <cell r="AZ803">
            <v>0</v>
          </cell>
          <cell r="BA803">
            <v>108.456</v>
          </cell>
          <cell r="BB803">
            <v>7.9995589999999996</v>
          </cell>
          <cell r="BC803">
            <v>16.465076</v>
          </cell>
          <cell r="BD803">
            <v>25.450797000000001</v>
          </cell>
          <cell r="BE803">
            <v>32.687510000000003</v>
          </cell>
          <cell r="BF803">
            <v>41.664853000000001</v>
          </cell>
          <cell r="BG803">
            <v>50.32</v>
          </cell>
          <cell r="BH803">
            <v>58.856000000000002</v>
          </cell>
          <cell r="BI803">
            <v>64.715999999999994</v>
          </cell>
          <cell r="BJ803">
            <v>73.69</v>
          </cell>
          <cell r="BK803">
            <v>83.358000000000004</v>
          </cell>
          <cell r="BL803">
            <v>92.462000000000003</v>
          </cell>
          <cell r="BM803">
            <v>100.27265</v>
          </cell>
          <cell r="BN803">
            <v>7.9995589999999996</v>
          </cell>
          <cell r="BO803">
            <v>8.4655170000000002</v>
          </cell>
          <cell r="BP803">
            <v>8.9857210000000016</v>
          </cell>
          <cell r="BQ803">
            <v>7.2367130000000017</v>
          </cell>
          <cell r="BR803">
            <v>8.9773429999999976</v>
          </cell>
          <cell r="BS803">
            <v>8.6551469999999995</v>
          </cell>
          <cell r="BT803">
            <v>8.5360000000000014</v>
          </cell>
          <cell r="BU803">
            <v>5.8599999999999923</v>
          </cell>
          <cell r="BV803">
            <v>8.9740000000000038</v>
          </cell>
          <cell r="BW803">
            <v>9.6680000000000064</v>
          </cell>
          <cell r="BX803">
            <v>9.1039999999999992</v>
          </cell>
          <cell r="BY803">
            <v>7.8106499999999954</v>
          </cell>
          <cell r="BZ803">
            <v>7.7814930000000002</v>
          </cell>
          <cell r="CA803">
            <v>16.324403</v>
          </cell>
          <cell r="CB803">
            <v>25.293635000000002</v>
          </cell>
          <cell r="CC803">
            <v>33.387315000000001</v>
          </cell>
          <cell r="CD803">
            <v>42.436917999999999</v>
          </cell>
          <cell r="CE803">
            <v>51.435322999999997</v>
          </cell>
          <cell r="CF803">
            <v>60.209277999999998</v>
          </cell>
          <cell r="CG803">
            <v>65.768892999999991</v>
          </cell>
          <cell r="CH803">
            <v>75.092715999999996</v>
          </cell>
          <cell r="CI803">
            <v>84.716972999999996</v>
          </cell>
          <cell r="CJ803">
            <v>94.108999999999995</v>
          </cell>
          <cell r="CK803">
            <v>103.185</v>
          </cell>
          <cell r="CL803">
            <v>7.7814930000000002</v>
          </cell>
          <cell r="CM803">
            <v>8.5429099999999991</v>
          </cell>
          <cell r="CN803">
            <v>8.9692320000000016</v>
          </cell>
          <cell r="CO803">
            <v>8.0936799999999991</v>
          </cell>
          <cell r="CP803">
            <v>9.0496029999999976</v>
          </cell>
          <cell r="CQ803">
            <v>8.9984049999999982</v>
          </cell>
          <cell r="CR803">
            <v>8.7739550000000008</v>
          </cell>
          <cell r="CS803">
            <v>5.5596149999999938</v>
          </cell>
          <cell r="CT803">
            <v>9.3238230000000044</v>
          </cell>
          <cell r="CU803">
            <v>9.6242570000000001</v>
          </cell>
          <cell r="CV803">
            <v>9.3920269999999988</v>
          </cell>
          <cell r="CW803">
            <v>9.0760000000000076</v>
          </cell>
          <cell r="CX803">
            <v>7.8026939999999998</v>
          </cell>
          <cell r="CY803">
            <v>16.403354</v>
          </cell>
          <cell r="CZ803">
            <v>24.983016000000003</v>
          </cell>
          <cell r="DA803">
            <v>32.078329000000004</v>
          </cell>
          <cell r="DB803">
            <v>40.485946000000006</v>
          </cell>
          <cell r="DC803">
            <v>48.719968999999999</v>
          </cell>
          <cell r="DD803">
            <v>56.405754000000002</v>
          </cell>
          <cell r="DE803">
            <v>54.190139000000002</v>
          </cell>
          <cell r="DF803">
            <v>62.572791000000002</v>
          </cell>
          <cell r="DG803">
            <v>71.714365999999998</v>
          </cell>
          <cell r="DH803">
            <v>80.657767000000007</v>
          </cell>
          <cell r="DI803">
            <v>88.296800000000005</v>
          </cell>
          <cell r="DJ803">
            <v>7.8026939999999998</v>
          </cell>
          <cell r="DK803">
            <v>8.6006600000000013</v>
          </cell>
          <cell r="DL803">
            <v>8.5796620000000026</v>
          </cell>
          <cell r="DM803">
            <v>7.0953130000000009</v>
          </cell>
          <cell r="DN803">
            <v>8.4076170000000019</v>
          </cell>
          <cell r="DO803">
            <v>8.2340229999999934</v>
          </cell>
          <cell r="DP803">
            <v>7.6857850000000028</v>
          </cell>
          <cell r="DQ803">
            <v>-2.2156149999999997</v>
          </cell>
          <cell r="DR803">
            <v>8.3826520000000002</v>
          </cell>
          <cell r="DS803">
            <v>9.141574999999996</v>
          </cell>
          <cell r="DT803">
            <v>8.9434010000000086</v>
          </cell>
          <cell r="DU803">
            <v>7.6390329999999977</v>
          </cell>
          <cell r="DV803">
            <v>85.218846000000013</v>
          </cell>
          <cell r="DW803" t="str">
            <v>n.d.</v>
          </cell>
          <cell r="DX803">
            <v>83.460599999999999</v>
          </cell>
          <cell r="DY803" t="str">
            <v>n.d.</v>
          </cell>
        </row>
        <row r="804">
          <cell r="A804" t="str">
            <v>ORG-CSTLAV-120</v>
          </cell>
          <cell r="B804" t="str">
            <v>ORG</v>
          </cell>
          <cell r="C804" t="str">
            <v>CSTLAV</v>
          </cell>
          <cell r="D804">
            <v>120</v>
          </cell>
          <cell r="E804" t="str">
            <v>Operai</v>
          </cell>
          <cell r="F804">
            <v>7.6133230000000003</v>
          </cell>
          <cell r="G804">
            <v>15.85036</v>
          </cell>
          <cell r="H804">
            <v>23.193878999999999</v>
          </cell>
          <cell r="I804">
            <v>31.292778999999999</v>
          </cell>
          <cell r="R804">
            <v>7.6133230000000003</v>
          </cell>
          <cell r="S804">
            <v>8.2370370000000008</v>
          </cell>
          <cell r="T804">
            <v>7.3435189999999988</v>
          </cell>
          <cell r="U804">
            <v>8.0989000000000004</v>
          </cell>
          <cell r="V804">
            <v>-31.292778999999999</v>
          </cell>
          <cell r="W804">
            <v>0</v>
          </cell>
          <cell r="X804">
            <v>0</v>
          </cell>
          <cell r="Y804">
            <v>0</v>
          </cell>
          <cell r="Z804">
            <v>0</v>
          </cell>
          <cell r="AA804">
            <v>0</v>
          </cell>
          <cell r="AB804">
            <v>0</v>
          </cell>
          <cell r="AC804">
            <v>0</v>
          </cell>
          <cell r="AD804">
            <v>7.9607419999999998</v>
          </cell>
          <cell r="AE804">
            <v>16.597854000000002</v>
          </cell>
          <cell r="AF804">
            <v>25.169608</v>
          </cell>
          <cell r="AG804">
            <v>33.754978999999999</v>
          </cell>
          <cell r="AO804">
            <v>101.298</v>
          </cell>
          <cell r="AP804">
            <v>7.9607419999999998</v>
          </cell>
          <cell r="AQ804">
            <v>8.6371120000000019</v>
          </cell>
          <cell r="AR804">
            <v>8.5717539999999985</v>
          </cell>
          <cell r="AS804">
            <v>8.5853709999999985</v>
          </cell>
          <cell r="AT804">
            <v>-33.754978999999999</v>
          </cell>
          <cell r="AU804">
            <v>0</v>
          </cell>
          <cell r="AV804">
            <v>0</v>
          </cell>
          <cell r="AW804">
            <v>0</v>
          </cell>
          <cell r="AX804">
            <v>0</v>
          </cell>
          <cell r="AY804">
            <v>0</v>
          </cell>
          <cell r="AZ804">
            <v>0</v>
          </cell>
          <cell r="BA804">
            <v>101.298</v>
          </cell>
          <cell r="BB804">
            <v>7.0464159999999998</v>
          </cell>
          <cell r="BC804">
            <v>14.216906</v>
          </cell>
          <cell r="BD804">
            <v>22.028638000000001</v>
          </cell>
          <cell r="BE804">
            <v>28.502466999999999</v>
          </cell>
          <cell r="BF804">
            <v>36.565773</v>
          </cell>
          <cell r="BG804">
            <v>44.286999999999999</v>
          </cell>
          <cell r="BH804">
            <v>52.128999999999998</v>
          </cell>
          <cell r="BI804">
            <v>57.202922999999998</v>
          </cell>
          <cell r="BJ804">
            <v>64.734999999999999</v>
          </cell>
          <cell r="BK804">
            <v>73.430000000000007</v>
          </cell>
          <cell r="BL804">
            <v>81.352999999999994</v>
          </cell>
          <cell r="BM804">
            <v>87.646142999999995</v>
          </cell>
          <cell r="BN804">
            <v>7.0464159999999998</v>
          </cell>
          <cell r="BO804">
            <v>7.17049</v>
          </cell>
          <cell r="BP804">
            <v>7.811732000000001</v>
          </cell>
          <cell r="BQ804">
            <v>6.4738289999999985</v>
          </cell>
          <cell r="BR804">
            <v>8.0633060000000008</v>
          </cell>
          <cell r="BS804">
            <v>7.721226999999999</v>
          </cell>
          <cell r="BT804">
            <v>7.8419999999999987</v>
          </cell>
          <cell r="BU804">
            <v>5.0739230000000006</v>
          </cell>
          <cell r="BV804">
            <v>7.532077000000001</v>
          </cell>
          <cell r="BW804">
            <v>8.6950000000000074</v>
          </cell>
          <cell r="BX804">
            <v>7.9229999999999876</v>
          </cell>
          <cell r="BY804">
            <v>6.2931430000000006</v>
          </cell>
          <cell r="BZ804">
            <v>6.606509</v>
          </cell>
          <cell r="CA804">
            <v>13.318145000000001</v>
          </cell>
          <cell r="CB804">
            <v>20.946443000000002</v>
          </cell>
          <cell r="CC804">
            <v>27.603497000000001</v>
          </cell>
          <cell r="CD804">
            <v>35.634742000000003</v>
          </cell>
          <cell r="CE804">
            <v>43.222333000000006</v>
          </cell>
          <cell r="CF804">
            <v>50.870265000000003</v>
          </cell>
          <cell r="CG804">
            <v>55.736450000000005</v>
          </cell>
          <cell r="CH804">
            <v>63.157392000000002</v>
          </cell>
          <cell r="CI804">
            <v>71.593999999999994</v>
          </cell>
          <cell r="CJ804">
            <v>79.552000000000007</v>
          </cell>
          <cell r="CK804">
            <v>87.432000000000002</v>
          </cell>
          <cell r="CL804">
            <v>6.606509</v>
          </cell>
          <cell r="CM804">
            <v>6.7116360000000013</v>
          </cell>
          <cell r="CN804">
            <v>7.6282980000000009</v>
          </cell>
          <cell r="CO804">
            <v>6.6570539999999987</v>
          </cell>
          <cell r="CP804">
            <v>8.031245000000002</v>
          </cell>
          <cell r="CQ804">
            <v>7.5875910000000033</v>
          </cell>
          <cell r="CR804">
            <v>7.6479319999999973</v>
          </cell>
          <cell r="CS804">
            <v>4.8661850000000015</v>
          </cell>
          <cell r="CT804">
            <v>7.4209419999999966</v>
          </cell>
          <cell r="CU804">
            <v>8.4366079999999926</v>
          </cell>
          <cell r="CV804">
            <v>7.9580000000000126</v>
          </cell>
          <cell r="CW804">
            <v>7.8799999999999955</v>
          </cell>
          <cell r="CX804">
            <v>6.3207170000000001</v>
          </cell>
          <cell r="CY804">
            <v>13.202283</v>
          </cell>
          <cell r="CZ804">
            <v>20.848351000000001</v>
          </cell>
          <cell r="DA804">
            <v>26.698471999999999</v>
          </cell>
          <cell r="DB804">
            <v>34.400418000000002</v>
          </cell>
          <cell r="DC804">
            <v>41.571218999999999</v>
          </cell>
          <cell r="DD804">
            <v>48.612904999999998</v>
          </cell>
          <cell r="DE804">
            <v>53.012911000000003</v>
          </cell>
          <cell r="DF804">
            <v>59.952570000000001</v>
          </cell>
          <cell r="DG804">
            <v>67.953626</v>
          </cell>
          <cell r="DH804">
            <v>75.565162000000001</v>
          </cell>
          <cell r="DI804">
            <v>82.062026000000003</v>
          </cell>
          <cell r="DJ804">
            <v>6.3207170000000001</v>
          </cell>
          <cell r="DK804">
            <v>6.8815659999999994</v>
          </cell>
          <cell r="DL804">
            <v>7.6460680000000014</v>
          </cell>
          <cell r="DM804">
            <v>5.8501209999999979</v>
          </cell>
          <cell r="DN804">
            <v>7.7019460000000031</v>
          </cell>
          <cell r="DO804">
            <v>7.1708009999999973</v>
          </cell>
          <cell r="DP804">
            <v>7.0416859999999986</v>
          </cell>
          <cell r="DQ804">
            <v>4.4000060000000047</v>
          </cell>
          <cell r="DR804">
            <v>6.9396589999999989</v>
          </cell>
          <cell r="DS804">
            <v>8.0010559999999984</v>
          </cell>
          <cell r="DT804">
            <v>7.611536000000001</v>
          </cell>
          <cell r="DU804">
            <v>6.4968640000000022</v>
          </cell>
          <cell r="DV804">
            <v>79.194484000000003</v>
          </cell>
          <cell r="DW804" t="str">
            <v>n.d.</v>
          </cell>
          <cell r="DX804">
            <v>85.181100000000001</v>
          </cell>
          <cell r="DY804" t="str">
            <v>n.d.</v>
          </cell>
        </row>
        <row r="805">
          <cell r="A805" t="str">
            <v>ORG-CSTLAV-130</v>
          </cell>
          <cell r="B805" t="str">
            <v>ORG</v>
          </cell>
          <cell r="C805" t="str">
            <v>CSTLAV</v>
          </cell>
          <cell r="D805">
            <v>130</v>
          </cell>
          <cell r="E805" t="str">
            <v>Totale</v>
          </cell>
          <cell r="F805">
            <v>17.902553999999999</v>
          </cell>
          <cell r="G805">
            <v>37.235447999999998</v>
          </cell>
          <cell r="H805">
            <v>55.266997000000003</v>
          </cell>
          <cell r="I805">
            <v>73.860147999999995</v>
          </cell>
          <cell r="J805">
            <v>0</v>
          </cell>
          <cell r="K805">
            <v>0</v>
          </cell>
          <cell r="L805">
            <v>0</v>
          </cell>
          <cell r="M805">
            <v>0</v>
          </cell>
          <cell r="N805">
            <v>0</v>
          </cell>
          <cell r="O805">
            <v>0</v>
          </cell>
          <cell r="P805">
            <v>0</v>
          </cell>
          <cell r="Q805">
            <v>0</v>
          </cell>
          <cell r="R805">
            <v>17.902553999999999</v>
          </cell>
          <cell r="S805">
            <v>19.332894000000003</v>
          </cell>
          <cell r="T805">
            <v>18.031548999999998</v>
          </cell>
          <cell r="U805">
            <v>18.593150999999999</v>
          </cell>
          <cell r="V805">
            <v>-73.860147999999995</v>
          </cell>
          <cell r="W805">
            <v>0</v>
          </cell>
          <cell r="X805">
            <v>0</v>
          </cell>
          <cell r="Y805">
            <v>0</v>
          </cell>
          <cell r="Z805">
            <v>0</v>
          </cell>
          <cell r="AA805">
            <v>0</v>
          </cell>
          <cell r="AB805">
            <v>0</v>
          </cell>
          <cell r="AC805">
            <v>0</v>
          </cell>
          <cell r="AD805">
            <v>18.154447999999999</v>
          </cell>
          <cell r="AE805">
            <v>37.772756999999999</v>
          </cell>
          <cell r="AF805">
            <v>57.378598999999994</v>
          </cell>
          <cell r="AG805">
            <v>76.844514000000004</v>
          </cell>
          <cell r="AH805">
            <v>0</v>
          </cell>
          <cell r="AI805">
            <v>0</v>
          </cell>
          <cell r="AJ805">
            <v>0</v>
          </cell>
          <cell r="AK805">
            <v>0</v>
          </cell>
          <cell r="AL805">
            <v>0</v>
          </cell>
          <cell r="AM805">
            <v>0</v>
          </cell>
          <cell r="AN805">
            <v>0</v>
          </cell>
          <cell r="AO805">
            <v>229.80710999999999</v>
          </cell>
          <cell r="AP805">
            <v>18.154447999999999</v>
          </cell>
          <cell r="AQ805">
            <v>19.618309000000004</v>
          </cell>
          <cell r="AR805">
            <v>19.605841999999999</v>
          </cell>
          <cell r="AS805">
            <v>19.465914999999999</v>
          </cell>
          <cell r="AT805">
            <v>-76.844514000000004</v>
          </cell>
          <cell r="AU805">
            <v>0</v>
          </cell>
          <cell r="AV805">
            <v>0</v>
          </cell>
          <cell r="AW805">
            <v>0</v>
          </cell>
          <cell r="AX805">
            <v>0</v>
          </cell>
          <cell r="AY805">
            <v>0</v>
          </cell>
          <cell r="AZ805">
            <v>0</v>
          </cell>
          <cell r="BA805">
            <v>229.80710999999999</v>
          </cell>
          <cell r="BB805">
            <v>16.755983999999998</v>
          </cell>
          <cell r="BC805">
            <v>33.828552000000002</v>
          </cell>
          <cell r="BD805">
            <v>52.517341999999999</v>
          </cell>
          <cell r="BE805">
            <v>68.040671000000003</v>
          </cell>
          <cell r="BF805">
            <v>86.930927999999994</v>
          </cell>
          <cell r="BG805">
            <v>104.76300000000001</v>
          </cell>
          <cell r="BH805">
            <v>123.155</v>
          </cell>
          <cell r="BI805">
            <v>135.60092299999999</v>
          </cell>
          <cell r="BJ805">
            <v>153.87599999999998</v>
          </cell>
          <cell r="BK805">
            <v>174.02300000000002</v>
          </cell>
          <cell r="BL805">
            <v>192.83699999999999</v>
          </cell>
          <cell r="BM805">
            <v>208.71793299999999</v>
          </cell>
          <cell r="BN805">
            <v>16.755983999999998</v>
          </cell>
          <cell r="BO805">
            <v>17.072568</v>
          </cell>
          <cell r="BP805">
            <v>18.688790000000004</v>
          </cell>
          <cell r="BQ805">
            <v>15.523329</v>
          </cell>
          <cell r="BR805">
            <v>18.890256999999998</v>
          </cell>
          <cell r="BS805">
            <v>17.832071999999997</v>
          </cell>
          <cell r="BT805">
            <v>18.391999999999999</v>
          </cell>
          <cell r="BU805">
            <v>12.445922999999993</v>
          </cell>
          <cell r="BV805">
            <v>18.275077000000003</v>
          </cell>
          <cell r="BW805">
            <v>20.147000000000013</v>
          </cell>
          <cell r="BX805">
            <v>18.813999999999986</v>
          </cell>
          <cell r="BY805">
            <v>15.880932999999999</v>
          </cell>
          <cell r="BZ805">
            <v>16.175803999999999</v>
          </cell>
          <cell r="CA805">
            <v>33.274625999999998</v>
          </cell>
          <cell r="CB805">
            <v>51.790062000000006</v>
          </cell>
          <cell r="CC805">
            <v>68.458702000000002</v>
          </cell>
          <cell r="CD805">
            <v>87.476736000000002</v>
          </cell>
          <cell r="CE805">
            <v>105.96049000000001</v>
          </cell>
          <cell r="CF805">
            <v>124.24844900000001</v>
          </cell>
          <cell r="CG805">
            <v>136.19548700000001</v>
          </cell>
          <cell r="CH805">
            <v>154.87634300000002</v>
          </cell>
          <cell r="CI805">
            <v>174.18084499999998</v>
          </cell>
          <cell r="CJ805">
            <v>193.38200000000001</v>
          </cell>
          <cell r="CK805">
            <v>212.131</v>
          </cell>
          <cell r="CL805">
            <v>16.175803999999999</v>
          </cell>
          <cell r="CM805">
            <v>17.098822000000002</v>
          </cell>
          <cell r="CN805">
            <v>18.515436000000001</v>
          </cell>
          <cell r="CO805">
            <v>16.668639999999996</v>
          </cell>
          <cell r="CP805">
            <v>19.018034</v>
          </cell>
          <cell r="CQ805">
            <v>18.483754000000001</v>
          </cell>
          <cell r="CR805">
            <v>18.287958999999997</v>
          </cell>
          <cell r="CS805">
            <v>11.947037999999996</v>
          </cell>
          <cell r="CT805">
            <v>18.680856000000002</v>
          </cell>
          <cell r="CU805">
            <v>19.304501999999992</v>
          </cell>
          <cell r="CV805">
            <v>19.201155000000011</v>
          </cell>
          <cell r="CW805">
            <v>18.749000000000002</v>
          </cell>
          <cell r="CX805">
            <v>15.810283999999999</v>
          </cell>
          <cell r="CY805">
            <v>33.033959000000003</v>
          </cell>
          <cell r="CZ805">
            <v>51.009163000000001</v>
          </cell>
          <cell r="DA805">
            <v>65.876376000000008</v>
          </cell>
          <cell r="DB805">
            <v>83.759834000000012</v>
          </cell>
          <cell r="DC805">
            <v>100.828642</v>
          </cell>
          <cell r="DD805">
            <v>117.232629</v>
          </cell>
          <cell r="DE805">
            <v>119.990601</v>
          </cell>
          <cell r="DF805">
            <v>137.070267</v>
          </cell>
          <cell r="DG805">
            <v>155.99550299999999</v>
          </cell>
          <cell r="DH805">
            <v>174.49731800000001</v>
          </cell>
          <cell r="DI805">
            <v>190.346069</v>
          </cell>
          <cell r="DJ805">
            <v>15.810283999999999</v>
          </cell>
          <cell r="DK805">
            <v>17.223675</v>
          </cell>
          <cell r="DL805">
            <v>17.975204000000005</v>
          </cell>
          <cell r="DM805">
            <v>14.867213</v>
          </cell>
          <cell r="DN805">
            <v>17.883458000000005</v>
          </cell>
          <cell r="DO805">
            <v>17.06880799999999</v>
          </cell>
          <cell r="DP805">
            <v>16.403987000000001</v>
          </cell>
          <cell r="DQ805">
            <v>2.7579720000000059</v>
          </cell>
          <cell r="DR805">
            <v>17.079665999999996</v>
          </cell>
          <cell r="DS805">
            <v>18.925235999999998</v>
          </cell>
          <cell r="DT805">
            <v>18.501815000000008</v>
          </cell>
          <cell r="DU805">
            <v>15.848751</v>
          </cell>
          <cell r="DV805">
            <v>184.86923000000002</v>
          </cell>
          <cell r="DW805" t="str">
            <v>n.d.</v>
          </cell>
          <cell r="DX805">
            <v>187.91899999999998</v>
          </cell>
          <cell r="DY805" t="str">
            <v>n.d.</v>
          </cell>
        </row>
      </sheetData>
      <sheetData sheetId="14"/>
      <sheetData sheetId="1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S_I_P"/>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39"/>
  <sheetViews>
    <sheetView view="pageBreakPreview" topLeftCell="A217" zoomScale="60" zoomScaleNormal="70" workbookViewId="0">
      <selection activeCell="A13" sqref="A13:C13"/>
    </sheetView>
  </sheetViews>
  <sheetFormatPr baseColWidth="10" defaultRowHeight="15" x14ac:dyDescent="0.25"/>
  <cols>
    <col min="1" max="1" width="14" customWidth="1"/>
    <col min="2" max="3" width="13.28515625" customWidth="1"/>
    <col min="4" max="4" width="13.42578125" customWidth="1"/>
    <col min="5" max="6" width="13.28515625" customWidth="1"/>
    <col min="7" max="7" width="15.42578125" customWidth="1"/>
    <col min="8" max="9" width="13.28515625" customWidth="1"/>
    <col min="10" max="10" width="13" customWidth="1"/>
    <col min="11" max="11" width="14.140625" customWidth="1"/>
    <col min="12" max="12" width="13.28515625" customWidth="1"/>
  </cols>
  <sheetData>
    <row r="1" spans="1:12" ht="44.25" customHeight="1" x14ac:dyDescent="0.25">
      <c r="A1" s="468" t="s">
        <v>145</v>
      </c>
      <c r="B1" s="468"/>
      <c r="C1" s="468"/>
      <c r="D1" s="468"/>
      <c r="E1" s="468"/>
      <c r="F1" s="468"/>
      <c r="G1" s="468"/>
      <c r="H1" s="468"/>
      <c r="I1" s="468"/>
      <c r="J1" s="468"/>
      <c r="K1" s="468"/>
      <c r="L1" s="468"/>
    </row>
    <row r="2" spans="1:12" s="2" customFormat="1" ht="11.25" customHeight="1" x14ac:dyDescent="0.25">
      <c r="A2" s="1"/>
      <c r="B2" s="1"/>
      <c r="C2" s="1"/>
      <c r="D2" s="1"/>
      <c r="E2" s="1"/>
      <c r="F2" s="1"/>
      <c r="G2" s="1"/>
      <c r="H2" s="1"/>
      <c r="I2" s="1"/>
      <c r="J2" s="1"/>
      <c r="K2" s="1"/>
      <c r="L2" s="1"/>
    </row>
    <row r="3" spans="1:12" ht="28.5" customHeight="1" x14ac:dyDescent="0.25">
      <c r="A3" s="3" t="s">
        <v>0</v>
      </c>
      <c r="B3" s="2"/>
      <c r="C3" s="3" t="s">
        <v>1</v>
      </c>
      <c r="D3" s="469" t="s">
        <v>44</v>
      </c>
      <c r="E3" s="469"/>
      <c r="F3" s="469"/>
      <c r="G3" s="469"/>
      <c r="H3" s="469"/>
      <c r="I3" s="469"/>
      <c r="J3" s="3" t="s">
        <v>2</v>
      </c>
      <c r="K3" s="3"/>
      <c r="L3" s="12"/>
    </row>
    <row r="4" spans="1:12" ht="8.25" customHeight="1" x14ac:dyDescent="0.25"/>
    <row r="5" spans="1:12" ht="41.25" customHeight="1" x14ac:dyDescent="0.25">
      <c r="A5" s="470"/>
      <c r="B5" s="470"/>
      <c r="C5" s="471" t="s">
        <v>113</v>
      </c>
      <c r="D5" s="471"/>
      <c r="E5" s="471"/>
      <c r="F5" s="471"/>
      <c r="G5" s="471"/>
      <c r="H5" s="471"/>
      <c r="I5" s="471"/>
      <c r="J5" s="471"/>
      <c r="K5" s="471"/>
      <c r="L5" s="471"/>
    </row>
    <row r="6" spans="1:12" ht="18.75" x14ac:dyDescent="0.3">
      <c r="A6" s="11" t="s">
        <v>114</v>
      </c>
      <c r="C6" s="472" t="s">
        <v>286</v>
      </c>
      <c r="D6" s="472"/>
      <c r="E6" s="472"/>
      <c r="F6" s="472"/>
      <c r="G6" s="472"/>
      <c r="H6" s="472"/>
      <c r="I6" s="472"/>
      <c r="J6" s="472"/>
      <c r="K6" s="472"/>
      <c r="L6" s="472"/>
    </row>
    <row r="7" spans="1:12" ht="15.75" x14ac:dyDescent="0.25">
      <c r="A7" s="465" t="s">
        <v>287</v>
      </c>
      <c r="B7" s="465"/>
      <c r="C7" s="465"/>
      <c r="D7" s="467">
        <v>21</v>
      </c>
      <c r="E7" s="467"/>
      <c r="F7" s="467"/>
      <c r="G7" s="465" t="s">
        <v>116</v>
      </c>
      <c r="H7" s="465"/>
      <c r="I7" s="465"/>
      <c r="J7" s="465"/>
      <c r="K7" s="473">
        <v>39290</v>
      </c>
      <c r="L7" s="474"/>
    </row>
    <row r="8" spans="1:12" ht="42.75" customHeight="1" x14ac:dyDescent="0.25">
      <c r="A8" s="465" t="s">
        <v>118</v>
      </c>
      <c r="B8" s="465"/>
      <c r="C8" s="465"/>
      <c r="D8" s="466">
        <v>39316</v>
      </c>
      <c r="E8" s="467"/>
      <c r="F8" s="467"/>
      <c r="G8" s="465" t="s">
        <v>117</v>
      </c>
      <c r="H8" s="465"/>
      <c r="I8" s="465"/>
      <c r="J8" s="465"/>
      <c r="K8" s="473">
        <v>39500</v>
      </c>
      <c r="L8" s="474"/>
    </row>
    <row r="9" spans="1:12" ht="36" customHeight="1" x14ac:dyDescent="0.25">
      <c r="A9" s="465" t="s">
        <v>119</v>
      </c>
      <c r="B9" s="465"/>
      <c r="C9" s="465"/>
      <c r="D9" s="466">
        <v>39867</v>
      </c>
      <c r="E9" s="467"/>
      <c r="F9" s="467"/>
      <c r="G9" s="465" t="s">
        <v>120</v>
      </c>
      <c r="H9" s="465"/>
      <c r="I9" s="465"/>
      <c r="J9" s="465"/>
      <c r="K9" s="473">
        <v>42579</v>
      </c>
      <c r="L9" s="474"/>
    </row>
    <row r="10" spans="1:12" ht="30.75" customHeight="1" x14ac:dyDescent="0.25">
      <c r="A10" s="465" t="s">
        <v>121</v>
      </c>
      <c r="B10" s="465"/>
      <c r="C10" s="465"/>
      <c r="D10" s="466">
        <v>42579</v>
      </c>
      <c r="E10" s="467"/>
      <c r="F10" s="467"/>
      <c r="G10" s="477" t="s">
        <v>122</v>
      </c>
      <c r="H10" s="477"/>
      <c r="I10" s="477"/>
      <c r="J10" s="477"/>
      <c r="K10" s="473">
        <v>42944</v>
      </c>
      <c r="L10" s="474"/>
    </row>
    <row r="11" spans="1:12" ht="6.75" customHeight="1" x14ac:dyDescent="0.25"/>
    <row r="12" spans="1:12" ht="46.5" customHeight="1" x14ac:dyDescent="0.25">
      <c r="A12" s="470"/>
      <c r="B12" s="470"/>
      <c r="C12" s="471" t="s">
        <v>149</v>
      </c>
      <c r="D12" s="471"/>
      <c r="E12" s="471"/>
      <c r="F12" s="471"/>
      <c r="G12" s="471"/>
      <c r="H12" s="471"/>
      <c r="I12" s="471"/>
      <c r="J12" s="471"/>
      <c r="K12" s="471"/>
      <c r="L12" s="471"/>
    </row>
    <row r="13" spans="1:12" ht="76.5" x14ac:dyDescent="0.25">
      <c r="A13" s="478">
        <v>0.93979999999999997</v>
      </c>
      <c r="B13" s="478"/>
      <c r="C13" s="478"/>
      <c r="D13" s="13"/>
      <c r="E13" s="479" t="s">
        <v>154</v>
      </c>
      <c r="F13" s="479"/>
      <c r="G13" s="480" t="s">
        <v>152</v>
      </c>
      <c r="H13" s="480"/>
      <c r="I13" s="480"/>
      <c r="J13" s="480"/>
      <c r="K13" s="480"/>
      <c r="L13" s="480"/>
    </row>
    <row r="14" spans="1:12" ht="51" customHeight="1" x14ac:dyDescent="0.25">
      <c r="A14" s="475" t="s">
        <v>155</v>
      </c>
      <c r="B14" s="475"/>
      <c r="C14" s="475"/>
      <c r="G14" s="476"/>
      <c r="H14" s="476"/>
      <c r="I14" s="476"/>
      <c r="J14" s="476"/>
      <c r="K14" s="30"/>
    </row>
    <row r="15" spans="1:12" ht="15" customHeight="1" x14ac:dyDescent="0.25">
      <c r="A15" s="17"/>
      <c r="B15" s="479" t="s">
        <v>288</v>
      </c>
      <c r="C15" s="479"/>
      <c r="D15" s="17"/>
      <c r="E15" s="488" t="s">
        <v>172</v>
      </c>
      <c r="F15" s="488"/>
      <c r="G15" s="17"/>
      <c r="H15" s="479" t="s">
        <v>172</v>
      </c>
      <c r="I15" s="479"/>
      <c r="J15" s="17"/>
      <c r="K15" s="479" t="s">
        <v>172</v>
      </c>
      <c r="L15" s="479"/>
    </row>
    <row r="16" spans="1:12" ht="15" customHeight="1" x14ac:dyDescent="0.25">
      <c r="B16" s="484"/>
      <c r="C16" s="484"/>
      <c r="E16" s="489"/>
      <c r="F16" s="489"/>
      <c r="H16" s="484"/>
      <c r="I16" s="484"/>
      <c r="K16" s="484"/>
      <c r="L16" s="484"/>
    </row>
    <row r="17" spans="1:12" ht="15" customHeight="1" x14ac:dyDescent="0.25">
      <c r="B17" s="484"/>
      <c r="C17" s="484"/>
      <c r="E17" s="489"/>
      <c r="F17" s="489"/>
      <c r="H17" s="484"/>
      <c r="I17" s="484"/>
      <c r="K17" s="484"/>
      <c r="L17" s="484"/>
    </row>
    <row r="18" spans="1:12" ht="15" customHeight="1" x14ac:dyDescent="0.25">
      <c r="B18" s="484"/>
      <c r="C18" s="484"/>
      <c r="E18" s="489"/>
      <c r="F18" s="489"/>
      <c r="H18" s="484"/>
      <c r="I18" s="484"/>
      <c r="K18" s="484"/>
      <c r="L18" s="484"/>
    </row>
    <row r="19" spans="1:12" ht="15" customHeight="1" x14ac:dyDescent="0.25">
      <c r="A19" t="s">
        <v>179</v>
      </c>
      <c r="B19" s="485">
        <v>39867</v>
      </c>
      <c r="C19" s="486"/>
      <c r="D19" t="s">
        <v>179</v>
      </c>
      <c r="F19" s="31"/>
      <c r="G19" t="s">
        <v>179</v>
      </c>
      <c r="I19" s="30"/>
      <c r="J19" t="s">
        <v>179</v>
      </c>
      <c r="L19" s="30"/>
    </row>
    <row r="20" spans="1:12" ht="15" customHeight="1" x14ac:dyDescent="0.25">
      <c r="A20" t="s">
        <v>178</v>
      </c>
      <c r="B20" s="485">
        <v>42370</v>
      </c>
      <c r="C20" s="486"/>
      <c r="D20" t="s">
        <v>178</v>
      </c>
      <c r="F20" s="31"/>
      <c r="G20" t="s">
        <v>178</v>
      </c>
      <c r="I20" s="30"/>
      <c r="J20" t="s">
        <v>178</v>
      </c>
      <c r="L20" s="30"/>
    </row>
    <row r="21" spans="1:12" ht="30.75" customHeight="1" x14ac:dyDescent="0.25">
      <c r="A21" s="18">
        <v>100</v>
      </c>
      <c r="B21" s="481" t="s">
        <v>173</v>
      </c>
      <c r="C21" s="481"/>
      <c r="D21" s="18">
        <v>65</v>
      </c>
      <c r="E21" s="487" t="s">
        <v>173</v>
      </c>
      <c r="F21" s="487"/>
      <c r="G21" s="18">
        <v>65</v>
      </c>
      <c r="H21" s="487" t="s">
        <v>173</v>
      </c>
      <c r="I21" s="487"/>
      <c r="J21" s="18">
        <v>65</v>
      </c>
      <c r="K21" s="487" t="s">
        <v>173</v>
      </c>
      <c r="L21" s="487"/>
    </row>
    <row r="22" spans="1:12" ht="30.75" customHeight="1" x14ac:dyDescent="0.25">
      <c r="A22" s="18">
        <v>85</v>
      </c>
      <c r="B22" s="481" t="s">
        <v>174</v>
      </c>
      <c r="C22" s="481"/>
      <c r="D22" s="18">
        <v>85</v>
      </c>
      <c r="E22" s="482" t="s">
        <v>174</v>
      </c>
      <c r="F22" s="482"/>
      <c r="G22" s="18">
        <v>85</v>
      </c>
      <c r="H22" s="482" t="s">
        <v>174</v>
      </c>
      <c r="I22" s="482"/>
      <c r="J22" s="18">
        <v>85</v>
      </c>
      <c r="K22" s="482" t="s">
        <v>174</v>
      </c>
      <c r="L22" s="482"/>
    </row>
    <row r="23" spans="1:12" ht="30.75" customHeight="1" x14ac:dyDescent="0.25">
      <c r="A23" s="18">
        <v>95</v>
      </c>
      <c r="B23" s="483" t="s">
        <v>175</v>
      </c>
      <c r="C23" s="483"/>
      <c r="D23" s="18">
        <v>95</v>
      </c>
      <c r="E23" s="482" t="s">
        <v>175</v>
      </c>
      <c r="F23" s="482"/>
      <c r="G23" s="18">
        <v>95</v>
      </c>
      <c r="H23" s="482" t="s">
        <v>175</v>
      </c>
      <c r="I23" s="482"/>
      <c r="J23" s="18">
        <v>95</v>
      </c>
      <c r="K23" s="482" t="s">
        <v>175</v>
      </c>
      <c r="L23" s="482"/>
    </row>
    <row r="24" spans="1:12" ht="30.75" customHeight="1" x14ac:dyDescent="0.25">
      <c r="A24" s="18">
        <v>30</v>
      </c>
      <c r="B24" s="490" t="s">
        <v>176</v>
      </c>
      <c r="C24" s="490"/>
      <c r="D24" s="18">
        <v>30</v>
      </c>
      <c r="E24" s="491" t="s">
        <v>176</v>
      </c>
      <c r="F24" s="491"/>
      <c r="G24" s="18">
        <v>30</v>
      </c>
      <c r="H24" s="491" t="s">
        <v>176</v>
      </c>
      <c r="I24" s="491"/>
      <c r="J24" s="18">
        <v>30</v>
      </c>
      <c r="K24" s="482" t="s">
        <v>176</v>
      </c>
      <c r="L24" s="482"/>
    </row>
    <row r="25" spans="1:12" ht="30.75" customHeight="1" x14ac:dyDescent="0.25">
      <c r="A25" s="18">
        <v>95</v>
      </c>
      <c r="B25" s="483" t="s">
        <v>177</v>
      </c>
      <c r="C25" s="483"/>
      <c r="D25" s="18">
        <v>95</v>
      </c>
      <c r="E25" s="492" t="s">
        <v>177</v>
      </c>
      <c r="F25" s="492"/>
      <c r="G25" s="18">
        <v>95</v>
      </c>
      <c r="H25" s="492" t="s">
        <v>177</v>
      </c>
      <c r="I25" s="492"/>
      <c r="J25" s="18">
        <v>95</v>
      </c>
      <c r="K25" s="493" t="s">
        <v>177</v>
      </c>
      <c r="L25" s="493"/>
    </row>
    <row r="26" spans="1:12" ht="15" customHeight="1" x14ac:dyDescent="0.25">
      <c r="A26" s="17"/>
      <c r="B26" s="479" t="s">
        <v>172</v>
      </c>
      <c r="C26" s="479"/>
      <c r="D26" s="17"/>
      <c r="E26" s="488" t="s">
        <v>172</v>
      </c>
      <c r="F26" s="488"/>
      <c r="G26" s="17"/>
      <c r="H26" s="479" t="s">
        <v>172</v>
      </c>
      <c r="I26" s="479"/>
      <c r="J26" s="17"/>
      <c r="K26" s="479" t="s">
        <v>172</v>
      </c>
      <c r="L26" s="479"/>
    </row>
    <row r="27" spans="1:12" ht="15" customHeight="1" x14ac:dyDescent="0.25">
      <c r="B27" s="484"/>
      <c r="C27" s="484"/>
      <c r="E27" s="489"/>
      <c r="F27" s="489"/>
      <c r="H27" s="484"/>
      <c r="I27" s="484"/>
      <c r="K27" s="484"/>
      <c r="L27" s="484"/>
    </row>
    <row r="28" spans="1:12" ht="15" customHeight="1" x14ac:dyDescent="0.25">
      <c r="B28" s="484"/>
      <c r="C28" s="484"/>
      <c r="E28" s="489"/>
      <c r="F28" s="489"/>
      <c r="H28" s="484"/>
      <c r="I28" s="484"/>
      <c r="K28" s="484"/>
      <c r="L28" s="484"/>
    </row>
    <row r="29" spans="1:12" ht="15" customHeight="1" x14ac:dyDescent="0.25">
      <c r="B29" s="484"/>
      <c r="C29" s="484"/>
      <c r="E29" s="489"/>
      <c r="F29" s="489"/>
      <c r="H29" s="484"/>
      <c r="I29" s="484"/>
      <c r="K29" s="484"/>
      <c r="L29" s="484"/>
    </row>
    <row r="30" spans="1:12" ht="15" customHeight="1" x14ac:dyDescent="0.25">
      <c r="A30" t="s">
        <v>179</v>
      </c>
      <c r="B30" s="484"/>
      <c r="C30" s="484"/>
      <c r="D30" t="s">
        <v>179</v>
      </c>
      <c r="F30" s="31"/>
      <c r="G30" t="s">
        <v>179</v>
      </c>
      <c r="I30" s="30"/>
      <c r="J30" t="s">
        <v>179</v>
      </c>
      <c r="L30" s="30"/>
    </row>
    <row r="31" spans="1:12" ht="15" customHeight="1" x14ac:dyDescent="0.25">
      <c r="A31" t="s">
        <v>178</v>
      </c>
      <c r="B31" s="484"/>
      <c r="C31" s="484"/>
      <c r="D31" t="s">
        <v>178</v>
      </c>
      <c r="F31" s="31"/>
      <c r="G31" t="s">
        <v>178</v>
      </c>
      <c r="I31" s="30"/>
      <c r="J31" t="s">
        <v>178</v>
      </c>
      <c r="L31" s="30"/>
    </row>
    <row r="32" spans="1:12" ht="34.5" customHeight="1" x14ac:dyDescent="0.25">
      <c r="A32" s="18">
        <v>65</v>
      </c>
      <c r="B32" s="481" t="s">
        <v>173</v>
      </c>
      <c r="C32" s="481"/>
      <c r="D32" s="18">
        <v>65</v>
      </c>
      <c r="E32" s="487" t="s">
        <v>173</v>
      </c>
      <c r="F32" s="487"/>
      <c r="G32" s="18">
        <v>65</v>
      </c>
      <c r="H32" s="487" t="s">
        <v>173</v>
      </c>
      <c r="I32" s="487"/>
      <c r="J32" s="18">
        <v>65</v>
      </c>
      <c r="K32" s="487" t="s">
        <v>173</v>
      </c>
      <c r="L32" s="487"/>
    </row>
    <row r="33" spans="1:12" ht="34.5" customHeight="1" x14ac:dyDescent="0.25">
      <c r="A33" s="18">
        <v>85</v>
      </c>
      <c r="B33" s="481" t="s">
        <v>174</v>
      </c>
      <c r="C33" s="481"/>
      <c r="D33" s="18">
        <v>85</v>
      </c>
      <c r="E33" s="482" t="s">
        <v>174</v>
      </c>
      <c r="F33" s="482"/>
      <c r="G33" s="18">
        <v>85</v>
      </c>
      <c r="H33" s="482" t="s">
        <v>174</v>
      </c>
      <c r="I33" s="482"/>
      <c r="J33" s="18">
        <v>85</v>
      </c>
      <c r="K33" s="482" t="s">
        <v>174</v>
      </c>
      <c r="L33" s="482"/>
    </row>
    <row r="34" spans="1:12" ht="34.5" customHeight="1" x14ac:dyDescent="0.25">
      <c r="A34" s="18">
        <v>95</v>
      </c>
      <c r="B34" s="483" t="s">
        <v>175</v>
      </c>
      <c r="C34" s="483"/>
      <c r="D34" s="18">
        <v>95</v>
      </c>
      <c r="E34" s="482" t="s">
        <v>175</v>
      </c>
      <c r="F34" s="482"/>
      <c r="G34" s="18">
        <v>95</v>
      </c>
      <c r="H34" s="482" t="s">
        <v>175</v>
      </c>
      <c r="I34" s="482"/>
      <c r="J34" s="18">
        <v>95</v>
      </c>
      <c r="K34" s="482" t="s">
        <v>175</v>
      </c>
      <c r="L34" s="482"/>
    </row>
    <row r="35" spans="1:12" ht="34.5" customHeight="1" x14ac:dyDescent="0.25">
      <c r="A35" s="18">
        <v>30</v>
      </c>
      <c r="B35" s="490" t="s">
        <v>176</v>
      </c>
      <c r="C35" s="490"/>
      <c r="D35" s="18">
        <v>30</v>
      </c>
      <c r="E35" s="491" t="s">
        <v>176</v>
      </c>
      <c r="F35" s="491"/>
      <c r="G35" s="18">
        <v>30</v>
      </c>
      <c r="H35" s="491" t="s">
        <v>176</v>
      </c>
      <c r="I35" s="491"/>
      <c r="J35" s="18">
        <v>30</v>
      </c>
      <c r="K35" s="482" t="s">
        <v>176</v>
      </c>
      <c r="L35" s="482"/>
    </row>
    <row r="36" spans="1:12" ht="34.5" customHeight="1" x14ac:dyDescent="0.25">
      <c r="A36" s="18">
        <v>95</v>
      </c>
      <c r="B36" s="483" t="s">
        <v>177</v>
      </c>
      <c r="C36" s="483"/>
      <c r="D36" s="18">
        <v>95</v>
      </c>
      <c r="E36" s="472" t="s">
        <v>177</v>
      </c>
      <c r="F36" s="472"/>
      <c r="G36" s="18">
        <v>95</v>
      </c>
      <c r="H36" s="472" t="s">
        <v>177</v>
      </c>
      <c r="I36" s="472"/>
      <c r="J36" s="18">
        <v>95</v>
      </c>
      <c r="K36" s="496" t="s">
        <v>177</v>
      </c>
      <c r="L36" s="496"/>
    </row>
    <row r="37" spans="1:12" ht="22.5" customHeight="1" x14ac:dyDescent="0.25">
      <c r="A37" s="497" t="s">
        <v>180</v>
      </c>
      <c r="B37" s="497"/>
      <c r="C37" s="497"/>
      <c r="D37" s="497"/>
      <c r="E37" s="497"/>
      <c r="F37" s="497"/>
      <c r="G37" s="497"/>
      <c r="H37" s="497"/>
      <c r="I37" s="497"/>
      <c r="J37" s="497"/>
      <c r="K37" s="497"/>
      <c r="L37" s="497"/>
    </row>
    <row r="39" spans="1:12" ht="26.25" customHeight="1" x14ac:dyDescent="0.25">
      <c r="H39" s="498" t="s">
        <v>199</v>
      </c>
      <c r="I39" s="498"/>
      <c r="J39" s="498"/>
      <c r="K39" s="498"/>
      <c r="L39" s="499"/>
    </row>
    <row r="40" spans="1:12" x14ac:dyDescent="0.25">
      <c r="H40" s="494" t="s">
        <v>201</v>
      </c>
      <c r="I40" s="494"/>
      <c r="J40" s="494"/>
      <c r="K40" s="62"/>
      <c r="L40" s="24">
        <v>85</v>
      </c>
    </row>
    <row r="41" spans="1:12" x14ac:dyDescent="0.25">
      <c r="H41" s="495" t="s">
        <v>200</v>
      </c>
      <c r="I41" s="495"/>
      <c r="J41" s="495" t="s">
        <v>182</v>
      </c>
      <c r="K41" s="495"/>
      <c r="L41" s="23" t="s">
        <v>246</v>
      </c>
    </row>
    <row r="42" spans="1:12" x14ac:dyDescent="0.25">
      <c r="H42" s="495"/>
      <c r="I42" s="495"/>
      <c r="J42" s="495"/>
      <c r="K42" s="495"/>
      <c r="L42" s="23"/>
    </row>
    <row r="43" spans="1:12" x14ac:dyDescent="0.25">
      <c r="H43" s="494" t="s">
        <v>202</v>
      </c>
      <c r="I43" s="494"/>
      <c r="J43" s="494"/>
      <c r="K43" s="61"/>
      <c r="L43" s="24">
        <v>85</v>
      </c>
    </row>
    <row r="44" spans="1:12" x14ac:dyDescent="0.25">
      <c r="H44" s="495" t="s">
        <v>182</v>
      </c>
      <c r="I44" s="495"/>
      <c r="J44" s="503" t="s">
        <v>181</v>
      </c>
      <c r="K44" s="503"/>
      <c r="L44" s="23" t="s">
        <v>203</v>
      </c>
    </row>
    <row r="45" spans="1:12" x14ac:dyDescent="0.25">
      <c r="H45" s="495"/>
      <c r="I45" s="495"/>
      <c r="J45" s="495"/>
      <c r="K45" s="495"/>
      <c r="L45" s="23"/>
    </row>
    <row r="46" spans="1:12" x14ac:dyDescent="0.25">
      <c r="H46" s="504" t="s">
        <v>204</v>
      </c>
      <c r="I46" s="505"/>
      <c r="J46" s="506"/>
      <c r="K46" s="62"/>
      <c r="L46" s="24">
        <v>85</v>
      </c>
    </row>
    <row r="47" spans="1:12" x14ac:dyDescent="0.25">
      <c r="H47" s="495" t="s">
        <v>205</v>
      </c>
      <c r="I47" s="495"/>
      <c r="J47" s="503" t="s">
        <v>206</v>
      </c>
      <c r="K47" s="503"/>
      <c r="L47" s="23" t="s">
        <v>207</v>
      </c>
    </row>
    <row r="48" spans="1:12" x14ac:dyDescent="0.25">
      <c r="H48" s="495"/>
      <c r="I48" s="495"/>
      <c r="J48" s="495"/>
      <c r="K48" s="495"/>
      <c r="L48" s="23"/>
    </row>
    <row r="49" spans="8:12" x14ac:dyDescent="0.25">
      <c r="H49" s="494" t="s">
        <v>208</v>
      </c>
      <c r="I49" s="494"/>
      <c r="J49" s="500"/>
      <c r="K49" s="501"/>
      <c r="L49" s="502"/>
    </row>
    <row r="50" spans="8:12" x14ac:dyDescent="0.25">
      <c r="H50" s="495"/>
      <c r="I50" s="495"/>
      <c r="J50" s="495"/>
      <c r="K50" s="495"/>
      <c r="L50" s="495"/>
    </row>
    <row r="51" spans="8:12" x14ac:dyDescent="0.25">
      <c r="H51" s="495"/>
      <c r="I51" s="495"/>
      <c r="J51" s="495"/>
      <c r="K51" s="495"/>
      <c r="L51" s="495"/>
    </row>
    <row r="53" spans="8:12" ht="15.75" customHeight="1" x14ac:dyDescent="0.25">
      <c r="H53" s="498" t="s">
        <v>196</v>
      </c>
      <c r="I53" s="498"/>
      <c r="J53" s="498"/>
      <c r="K53" s="498"/>
      <c r="L53" s="499"/>
    </row>
    <row r="54" spans="8:12" x14ac:dyDescent="0.25">
      <c r="H54" s="494" t="s">
        <v>201</v>
      </c>
      <c r="I54" s="494"/>
      <c r="J54" s="494"/>
      <c r="K54" s="62"/>
      <c r="L54" s="24">
        <v>85</v>
      </c>
    </row>
    <row r="55" spans="8:12" x14ac:dyDescent="0.25">
      <c r="H55" s="495" t="s">
        <v>200</v>
      </c>
      <c r="I55" s="495"/>
      <c r="J55" s="495" t="s">
        <v>182</v>
      </c>
      <c r="K55" s="495"/>
      <c r="L55" s="23" t="s">
        <v>246</v>
      </c>
    </row>
    <row r="56" spans="8:12" x14ac:dyDescent="0.25">
      <c r="H56" s="495"/>
      <c r="I56" s="495"/>
      <c r="J56" s="495"/>
      <c r="K56" s="495"/>
      <c r="L56" s="23"/>
    </row>
    <row r="57" spans="8:12" x14ac:dyDescent="0.25">
      <c r="H57" s="494" t="s">
        <v>202</v>
      </c>
      <c r="I57" s="494"/>
      <c r="J57" s="494"/>
      <c r="K57" s="61"/>
      <c r="L57" s="24">
        <v>85</v>
      </c>
    </row>
    <row r="58" spans="8:12" x14ac:dyDescent="0.25">
      <c r="H58" s="495" t="s">
        <v>182</v>
      </c>
      <c r="I58" s="495"/>
      <c r="J58" s="503" t="s">
        <v>181</v>
      </c>
      <c r="K58" s="503"/>
      <c r="L58" s="23" t="s">
        <v>203</v>
      </c>
    </row>
    <row r="59" spans="8:12" x14ac:dyDescent="0.25">
      <c r="H59" s="495"/>
      <c r="I59" s="495"/>
      <c r="J59" s="495"/>
      <c r="K59" s="495"/>
      <c r="L59" s="23"/>
    </row>
    <row r="60" spans="8:12" x14ac:dyDescent="0.25">
      <c r="H60" s="504" t="s">
        <v>204</v>
      </c>
      <c r="I60" s="505"/>
      <c r="J60" s="506"/>
      <c r="K60" s="62"/>
      <c r="L60" s="24">
        <v>85</v>
      </c>
    </row>
    <row r="61" spans="8:12" x14ac:dyDescent="0.25">
      <c r="H61" s="495" t="s">
        <v>205</v>
      </c>
      <c r="I61" s="495"/>
      <c r="J61" s="503" t="s">
        <v>206</v>
      </c>
      <c r="K61" s="503"/>
      <c r="L61" s="23" t="s">
        <v>207</v>
      </c>
    </row>
    <row r="62" spans="8:12" x14ac:dyDescent="0.25">
      <c r="H62" s="495"/>
      <c r="I62" s="495"/>
      <c r="J62" s="495"/>
      <c r="K62" s="495"/>
      <c r="L62" s="23"/>
    </row>
    <row r="63" spans="8:12" x14ac:dyDescent="0.25">
      <c r="H63" s="494" t="s">
        <v>208</v>
      </c>
      <c r="I63" s="494"/>
      <c r="J63" s="500"/>
      <c r="K63" s="501"/>
      <c r="L63" s="502"/>
    </row>
    <row r="64" spans="8:12" x14ac:dyDescent="0.25">
      <c r="H64" s="495"/>
      <c r="I64" s="495"/>
      <c r="J64" s="495"/>
      <c r="K64" s="495"/>
      <c r="L64" s="495"/>
    </row>
    <row r="65" spans="8:12" x14ac:dyDescent="0.25">
      <c r="H65" s="495"/>
      <c r="I65" s="495"/>
      <c r="J65" s="495"/>
      <c r="K65" s="495"/>
      <c r="L65" s="495"/>
    </row>
    <row r="89" spans="1:13" x14ac:dyDescent="0.25">
      <c r="A89" s="507" t="s">
        <v>209</v>
      </c>
      <c r="B89" s="507"/>
      <c r="C89" s="507"/>
      <c r="D89" s="507"/>
      <c r="E89" s="507"/>
      <c r="F89" s="507"/>
      <c r="G89" s="508" t="s">
        <v>217</v>
      </c>
      <c r="H89" s="508"/>
      <c r="I89" s="508"/>
      <c r="J89" s="508"/>
      <c r="K89" s="508"/>
      <c r="L89" s="508"/>
      <c r="M89" s="28"/>
    </row>
    <row r="90" spans="1:13" x14ac:dyDescent="0.25">
      <c r="A90" s="509"/>
      <c r="B90" s="510" t="s">
        <v>210</v>
      </c>
      <c r="C90" s="510"/>
      <c r="D90" s="510"/>
      <c r="E90" s="510"/>
      <c r="F90" s="510"/>
      <c r="G90" s="511" t="s">
        <v>210</v>
      </c>
      <c r="H90" s="511"/>
      <c r="I90" s="511"/>
      <c r="J90" s="511"/>
      <c r="K90" s="511"/>
      <c r="L90" s="511"/>
      <c r="M90" s="27"/>
    </row>
    <row r="91" spans="1:13" x14ac:dyDescent="0.25">
      <c r="A91" s="509"/>
      <c r="B91" s="37" t="s">
        <v>211</v>
      </c>
      <c r="C91" s="37" t="s">
        <v>221</v>
      </c>
      <c r="D91" s="37" t="s">
        <v>213</v>
      </c>
      <c r="E91" s="37"/>
      <c r="F91" s="37" t="s">
        <v>212</v>
      </c>
      <c r="G91" s="38" t="s">
        <v>211</v>
      </c>
      <c r="H91" s="38"/>
      <c r="I91" s="38" t="s">
        <v>212</v>
      </c>
      <c r="J91" s="38" t="s">
        <v>213</v>
      </c>
      <c r="K91" s="38"/>
      <c r="L91" s="38" t="s">
        <v>212</v>
      </c>
    </row>
    <row r="92" spans="1:13" ht="22.5" customHeight="1" x14ac:dyDescent="0.25">
      <c r="A92" s="37" t="s">
        <v>214</v>
      </c>
      <c r="B92" s="39">
        <v>235</v>
      </c>
      <c r="C92" s="39"/>
      <c r="D92" s="39">
        <v>42</v>
      </c>
      <c r="E92" s="39"/>
      <c r="F92" s="39"/>
      <c r="G92" s="40">
        <v>91</v>
      </c>
      <c r="H92" s="40"/>
      <c r="I92" s="41"/>
      <c r="J92" s="40">
        <v>12.030000000000001</v>
      </c>
      <c r="K92" s="40"/>
      <c r="L92" s="40"/>
    </row>
    <row r="93" spans="1:13" ht="21" customHeight="1" x14ac:dyDescent="0.25">
      <c r="A93" s="37" t="s">
        <v>215</v>
      </c>
      <c r="B93" s="39">
        <v>213</v>
      </c>
      <c r="C93" s="42">
        <f>IF(B92=0,"",B93/B92)</f>
        <v>0.90638297872340423</v>
      </c>
      <c r="D93" s="39">
        <v>36.849999999999994</v>
      </c>
      <c r="E93" s="39"/>
      <c r="F93" s="42">
        <f>IF(D92=0,"",D93/D92)</f>
        <v>0.87738095238095226</v>
      </c>
      <c r="G93" s="40">
        <v>48</v>
      </c>
      <c r="H93" s="40"/>
      <c r="I93" s="41">
        <f>IF(G92=0,"",G93/G92)</f>
        <v>0.52747252747252749</v>
      </c>
      <c r="J93" s="40">
        <v>0</v>
      </c>
      <c r="K93" s="40"/>
      <c r="L93" s="41">
        <f>IF(J92=0,"",J93/J92)</f>
        <v>0</v>
      </c>
    </row>
    <row r="94" spans="1:13" ht="20.25" customHeight="1" x14ac:dyDescent="0.25">
      <c r="A94" s="37" t="s">
        <v>216</v>
      </c>
      <c r="B94" s="39">
        <v>22</v>
      </c>
      <c r="C94" s="42">
        <f>IF(B92=0,"",B94/B92)</f>
        <v>9.3617021276595741E-2</v>
      </c>
      <c r="D94" s="39">
        <v>5.1499999999999986</v>
      </c>
      <c r="E94" s="39"/>
      <c r="F94" s="42">
        <f>IF(D92=0,"",D94/D92)</f>
        <v>0.12261904761904759</v>
      </c>
      <c r="G94" s="40">
        <v>43</v>
      </c>
      <c r="H94" s="40"/>
      <c r="I94" s="41">
        <f>IF(G92=0,"",G94/G92)</f>
        <v>0.47252747252747251</v>
      </c>
      <c r="J94" s="40">
        <v>12.030000000000001</v>
      </c>
      <c r="K94" s="40"/>
      <c r="L94" s="41">
        <f>IF(J92=0,"",J94/J92)</f>
        <v>1</v>
      </c>
    </row>
    <row r="96" spans="1:13" ht="24.75" customHeight="1" x14ac:dyDescent="0.25">
      <c r="A96" s="513" t="s">
        <v>220</v>
      </c>
      <c r="B96" s="513"/>
      <c r="C96" s="513"/>
      <c r="D96" s="513"/>
      <c r="E96" s="513"/>
      <c r="F96" s="513"/>
      <c r="G96" s="28"/>
      <c r="H96" s="28"/>
      <c r="I96" s="28"/>
      <c r="J96" s="28"/>
      <c r="K96" s="28"/>
      <c r="L96" s="28"/>
    </row>
    <row r="97" spans="6:12" x14ac:dyDescent="0.25">
      <c r="F97" s="35"/>
      <c r="G97" s="35"/>
      <c r="H97" s="35"/>
      <c r="I97" s="35"/>
      <c r="J97" s="514"/>
      <c r="K97" s="514"/>
      <c r="L97" s="514"/>
    </row>
    <row r="98" spans="6:12" x14ac:dyDescent="0.25">
      <c r="F98" s="36"/>
      <c r="G98" s="36"/>
      <c r="H98" s="36"/>
      <c r="I98" s="36"/>
      <c r="J98" s="515"/>
      <c r="K98" s="515"/>
      <c r="L98" s="515"/>
    </row>
    <row r="99" spans="6:12" x14ac:dyDescent="0.25">
      <c r="F99" s="25"/>
      <c r="G99" s="25"/>
      <c r="H99" s="25"/>
      <c r="I99" s="25"/>
      <c r="J99" s="512"/>
      <c r="K99" s="512"/>
      <c r="L99" s="512"/>
    </row>
    <row r="100" spans="6:12" x14ac:dyDescent="0.25">
      <c r="F100" s="25"/>
      <c r="G100" s="25"/>
      <c r="H100" s="25"/>
      <c r="I100" s="25"/>
      <c r="J100" s="512"/>
      <c r="K100" s="512"/>
      <c r="L100" s="512"/>
    </row>
    <row r="101" spans="6:12" x14ac:dyDescent="0.25">
      <c r="F101" s="25"/>
      <c r="G101" s="25"/>
      <c r="H101" s="25"/>
      <c r="I101" s="25"/>
      <c r="J101" s="512"/>
      <c r="K101" s="512"/>
      <c r="L101" s="512"/>
    </row>
    <row r="102" spans="6:12" x14ac:dyDescent="0.25">
      <c r="F102" s="25"/>
      <c r="G102" s="25"/>
      <c r="H102" s="25"/>
      <c r="I102" s="25"/>
      <c r="J102" s="512"/>
      <c r="K102" s="512"/>
      <c r="L102" s="512"/>
    </row>
    <row r="103" spans="6:12" x14ac:dyDescent="0.25">
      <c r="F103" s="25"/>
      <c r="G103" s="25"/>
      <c r="H103" s="25"/>
      <c r="I103" s="25"/>
      <c r="J103" s="512"/>
      <c r="K103" s="512"/>
      <c r="L103" s="512"/>
    </row>
    <row r="104" spans="6:12" x14ac:dyDescent="0.25">
      <c r="F104" s="25"/>
      <c r="G104" s="25"/>
      <c r="H104" s="25"/>
      <c r="I104" s="25"/>
      <c r="J104" s="512"/>
      <c r="K104" s="512"/>
      <c r="L104" s="512"/>
    </row>
    <row r="105" spans="6:12" x14ac:dyDescent="0.25">
      <c r="F105" s="25"/>
      <c r="G105" s="25"/>
      <c r="H105" s="25"/>
      <c r="I105" s="25"/>
      <c r="J105" s="512"/>
      <c r="K105" s="512"/>
      <c r="L105" s="512"/>
    </row>
    <row r="106" spans="6:12" x14ac:dyDescent="0.25">
      <c r="F106" s="25"/>
      <c r="G106" s="25"/>
      <c r="H106" s="25"/>
      <c r="I106" s="25"/>
      <c r="J106" s="512"/>
      <c r="K106" s="512"/>
      <c r="L106" s="512"/>
    </row>
    <row r="107" spans="6:12" x14ac:dyDescent="0.25">
      <c r="F107" s="25"/>
      <c r="G107" s="25"/>
      <c r="H107" s="25"/>
      <c r="I107" s="25"/>
      <c r="J107" s="512"/>
      <c r="K107" s="512"/>
      <c r="L107" s="512"/>
    </row>
    <row r="117" spans="1:13" ht="32.25" customHeight="1" x14ac:dyDescent="0.25">
      <c r="A117" s="519" t="s">
        <v>231</v>
      </c>
      <c r="B117" s="520"/>
      <c r="C117" s="519" t="s">
        <v>232</v>
      </c>
      <c r="D117" s="521"/>
      <c r="E117" s="519" t="s">
        <v>235</v>
      </c>
      <c r="F117" s="521"/>
      <c r="G117" s="522" t="s">
        <v>243</v>
      </c>
      <c r="H117" s="523"/>
      <c r="I117" s="523"/>
      <c r="J117" s="523"/>
      <c r="K117" s="523"/>
      <c r="L117" s="524"/>
    </row>
    <row r="118" spans="1:13" ht="30.75" customHeight="1" x14ac:dyDescent="0.25">
      <c r="A118" s="519"/>
      <c r="B118" s="520"/>
      <c r="C118" s="525" t="s">
        <v>234</v>
      </c>
      <c r="D118" s="526"/>
      <c r="E118" s="527" t="s">
        <v>238</v>
      </c>
      <c r="F118" s="528"/>
      <c r="G118" s="529" t="s">
        <v>240</v>
      </c>
      <c r="H118" s="530"/>
      <c r="I118" s="531" t="s">
        <v>241</v>
      </c>
      <c r="J118" s="532"/>
      <c r="K118" s="53" t="s">
        <v>242</v>
      </c>
      <c r="L118" s="63" t="s">
        <v>235</v>
      </c>
    </row>
    <row r="119" spans="1:13" ht="42.75" customHeight="1" x14ac:dyDescent="0.5">
      <c r="G119" s="518"/>
      <c r="H119" s="517"/>
      <c r="I119" s="516"/>
      <c r="J119" s="517"/>
      <c r="K119" s="58"/>
      <c r="L119" s="64">
        <v>0</v>
      </c>
    </row>
    <row r="120" spans="1:13" ht="42.75" customHeight="1" x14ac:dyDescent="0.5">
      <c r="G120" s="518"/>
      <c r="H120" s="517"/>
      <c r="I120" s="516"/>
      <c r="J120" s="517"/>
      <c r="K120" s="58"/>
      <c r="L120" s="64"/>
    </row>
    <row r="121" spans="1:13" ht="9" customHeight="1" x14ac:dyDescent="0.25">
      <c r="F121" s="25"/>
      <c r="G121" s="54"/>
      <c r="H121" s="54"/>
      <c r="I121" s="55"/>
      <c r="J121" s="55"/>
      <c r="K121" s="59"/>
      <c r="L121" s="26"/>
    </row>
    <row r="122" spans="1:13" ht="33" customHeight="1" x14ac:dyDescent="0.25">
      <c r="A122" s="519" t="s">
        <v>231</v>
      </c>
      <c r="B122" s="520"/>
      <c r="C122" s="519" t="s">
        <v>232</v>
      </c>
      <c r="D122" s="521"/>
      <c r="E122" s="519" t="s">
        <v>235</v>
      </c>
      <c r="F122" s="521"/>
      <c r="G122" s="522" t="s">
        <v>243</v>
      </c>
      <c r="H122" s="523"/>
      <c r="I122" s="523"/>
      <c r="J122" s="523"/>
      <c r="K122" s="523"/>
      <c r="L122" s="524"/>
    </row>
    <row r="123" spans="1:13" ht="30.75" customHeight="1" x14ac:dyDescent="0.25">
      <c r="A123" s="519"/>
      <c r="B123" s="520"/>
      <c r="C123" s="559" t="s">
        <v>233</v>
      </c>
      <c r="D123" s="560"/>
      <c r="E123" s="527" t="s">
        <v>239</v>
      </c>
      <c r="F123" s="528"/>
      <c r="G123" s="529" t="s">
        <v>240</v>
      </c>
      <c r="H123" s="530"/>
      <c r="I123" s="531" t="s">
        <v>241</v>
      </c>
      <c r="J123" s="532"/>
      <c r="K123" s="53" t="s">
        <v>242</v>
      </c>
      <c r="L123" s="63" t="s">
        <v>235</v>
      </c>
    </row>
    <row r="124" spans="1:13" ht="33.75" x14ac:dyDescent="0.5">
      <c r="G124" s="518"/>
      <c r="H124" s="517"/>
      <c r="I124" s="516"/>
      <c r="J124" s="517"/>
      <c r="K124" s="58"/>
      <c r="L124" s="64">
        <v>0</v>
      </c>
    </row>
    <row r="125" spans="1:13" ht="33.75" x14ac:dyDescent="0.5">
      <c r="G125" s="518"/>
      <c r="H125" s="517"/>
      <c r="I125" s="516"/>
      <c r="J125" s="517"/>
      <c r="K125" s="58"/>
      <c r="L125" s="64"/>
      <c r="M125" s="65"/>
    </row>
    <row r="126" spans="1:13" x14ac:dyDescent="0.25">
      <c r="A126" s="497" t="s">
        <v>247</v>
      </c>
      <c r="B126" s="497"/>
      <c r="C126" s="497"/>
      <c r="D126" s="497"/>
      <c r="E126" s="497"/>
      <c r="F126" s="497"/>
      <c r="G126" s="497"/>
      <c r="H126" s="497"/>
      <c r="I126" s="497"/>
      <c r="J126" s="497"/>
      <c r="K126" s="497"/>
      <c r="L126" s="497"/>
    </row>
    <row r="127" spans="1:13" ht="15.75" thickBot="1" x14ac:dyDescent="0.3">
      <c r="A127" s="32"/>
      <c r="B127" s="32"/>
    </row>
    <row r="128" spans="1:13" ht="15.75" customHeight="1" thickTop="1" x14ac:dyDescent="0.25">
      <c r="A128" s="496" t="s">
        <v>252</v>
      </c>
      <c r="B128" s="472"/>
      <c r="C128" s="472"/>
      <c r="J128" s="563" t="s">
        <v>255</v>
      </c>
      <c r="K128" s="564"/>
    </row>
    <row r="129" spans="1:12" ht="15.75" thickBot="1" x14ac:dyDescent="0.3">
      <c r="A129" s="472"/>
      <c r="B129" s="472"/>
      <c r="C129" s="472"/>
      <c r="J129" s="565"/>
      <c r="K129" s="566"/>
    </row>
    <row r="130" spans="1:12" ht="15.75" thickTop="1" x14ac:dyDescent="0.25"/>
    <row r="131" spans="1:12" ht="15.75" x14ac:dyDescent="0.25">
      <c r="A131" s="519" t="s">
        <v>248</v>
      </c>
      <c r="B131" s="520"/>
      <c r="C131" s="520"/>
      <c r="G131" s="519" t="s">
        <v>250</v>
      </c>
      <c r="H131" s="520"/>
      <c r="I131" s="520"/>
    </row>
    <row r="135" spans="1:12" ht="15.75" x14ac:dyDescent="0.25">
      <c r="D135" s="519" t="s">
        <v>249</v>
      </c>
      <c r="E135" s="520"/>
      <c r="F135" s="520"/>
      <c r="J135" s="519" t="s">
        <v>251</v>
      </c>
      <c r="K135" s="520"/>
      <c r="L135" s="520"/>
    </row>
    <row r="136" spans="1:12" ht="15.75" thickBot="1" x14ac:dyDescent="0.3"/>
    <row r="137" spans="1:12" ht="23.25" customHeight="1" thickTop="1" x14ac:dyDescent="0.25">
      <c r="B137" s="540" t="s">
        <v>254</v>
      </c>
      <c r="C137" s="541"/>
      <c r="J137" s="496" t="s">
        <v>253</v>
      </c>
      <c r="K137" s="472"/>
      <c r="L137" s="472"/>
    </row>
    <row r="138" spans="1:12" ht="24.75" customHeight="1" thickBot="1" x14ac:dyDescent="0.3">
      <c r="B138" s="542"/>
      <c r="C138" s="543"/>
      <c r="J138" s="472"/>
      <c r="K138" s="472"/>
      <c r="L138" s="472"/>
    </row>
    <row r="139" spans="1:12" ht="15.75" thickTop="1" x14ac:dyDescent="0.25"/>
    <row r="146" spans="1:12" ht="51" customHeight="1" x14ac:dyDescent="0.25">
      <c r="A146" s="470"/>
      <c r="B146" s="470"/>
      <c r="C146" s="471" t="s">
        <v>256</v>
      </c>
      <c r="D146" s="471"/>
      <c r="E146" s="471"/>
      <c r="F146" s="471"/>
      <c r="G146" s="471"/>
      <c r="H146" s="471"/>
      <c r="I146" s="471"/>
      <c r="J146" s="471"/>
      <c r="K146" s="471"/>
      <c r="L146" s="471"/>
    </row>
    <row r="147" spans="1:12" ht="15.75" thickBot="1" x14ac:dyDescent="0.3"/>
    <row r="148" spans="1:12" ht="27.75" customHeight="1" thickTop="1" x14ac:dyDescent="0.25">
      <c r="A148" s="533" t="s">
        <v>257</v>
      </c>
      <c r="B148" s="534"/>
      <c r="C148" s="534" t="s">
        <v>258</v>
      </c>
      <c r="D148" s="534"/>
      <c r="E148" s="534"/>
      <c r="F148" s="535" t="s">
        <v>259</v>
      </c>
      <c r="G148" s="535"/>
      <c r="H148" s="66" t="s">
        <v>263</v>
      </c>
      <c r="I148" s="67" t="s">
        <v>260</v>
      </c>
      <c r="J148" s="534" t="s">
        <v>219</v>
      </c>
      <c r="K148" s="534"/>
      <c r="L148" s="536"/>
    </row>
    <row r="149" spans="1:12" x14ac:dyDescent="0.25">
      <c r="A149" s="537" t="s">
        <v>262</v>
      </c>
      <c r="B149" s="538"/>
      <c r="C149" s="538"/>
      <c r="D149" s="538"/>
      <c r="E149" s="538"/>
      <c r="F149" s="538"/>
      <c r="G149" s="538"/>
      <c r="H149" s="68"/>
      <c r="I149" s="68"/>
      <c r="J149" s="538"/>
      <c r="K149" s="538"/>
      <c r="L149" s="539"/>
    </row>
    <row r="150" spans="1:12" x14ac:dyDescent="0.25">
      <c r="A150" s="537"/>
      <c r="B150" s="538"/>
      <c r="C150" s="538"/>
      <c r="D150" s="538"/>
      <c r="E150" s="538"/>
      <c r="F150" s="538"/>
      <c r="G150" s="538"/>
      <c r="H150" s="68"/>
      <c r="I150" s="68"/>
      <c r="J150" s="538"/>
      <c r="K150" s="538"/>
      <c r="L150" s="539"/>
    </row>
    <row r="151" spans="1:12" x14ac:dyDescent="0.25">
      <c r="A151" s="537"/>
      <c r="B151" s="538"/>
      <c r="C151" s="538"/>
      <c r="D151" s="538"/>
      <c r="E151" s="538"/>
      <c r="F151" s="538"/>
      <c r="G151" s="538"/>
      <c r="H151" s="68"/>
      <c r="I151" s="68"/>
      <c r="J151" s="538"/>
      <c r="K151" s="538"/>
      <c r="L151" s="539"/>
    </row>
    <row r="152" spans="1:12" x14ac:dyDescent="0.25">
      <c r="A152" s="537"/>
      <c r="B152" s="538"/>
      <c r="C152" s="538"/>
      <c r="D152" s="538"/>
      <c r="E152" s="538"/>
      <c r="F152" s="538"/>
      <c r="G152" s="538"/>
      <c r="H152" s="68"/>
      <c r="I152" s="68"/>
      <c r="J152" s="538"/>
      <c r="K152" s="538"/>
      <c r="L152" s="539"/>
    </row>
    <row r="153" spans="1:12" x14ac:dyDescent="0.25">
      <c r="A153" s="537"/>
      <c r="B153" s="538"/>
      <c r="C153" s="538"/>
      <c r="D153" s="538"/>
      <c r="E153" s="538"/>
      <c r="F153" s="538"/>
      <c r="G153" s="538"/>
      <c r="H153" s="68"/>
      <c r="I153" s="68"/>
      <c r="J153" s="538"/>
      <c r="K153" s="538"/>
      <c r="L153" s="539"/>
    </row>
    <row r="154" spans="1:12" x14ac:dyDescent="0.25">
      <c r="A154" s="537"/>
      <c r="B154" s="538"/>
      <c r="C154" s="538"/>
      <c r="D154" s="538"/>
      <c r="E154" s="538"/>
      <c r="F154" s="538"/>
      <c r="G154" s="538"/>
      <c r="H154" s="68"/>
      <c r="I154" s="68"/>
      <c r="J154" s="538"/>
      <c r="K154" s="538"/>
      <c r="L154" s="539"/>
    </row>
    <row r="155" spans="1:12" x14ac:dyDescent="0.25">
      <c r="A155" s="537"/>
      <c r="B155" s="538"/>
      <c r="C155" s="538"/>
      <c r="D155" s="538"/>
      <c r="E155" s="538"/>
      <c r="F155" s="538"/>
      <c r="G155" s="538"/>
      <c r="H155" s="68"/>
      <c r="I155" s="68"/>
      <c r="J155" s="538"/>
      <c r="K155" s="538"/>
      <c r="L155" s="539"/>
    </row>
    <row r="156" spans="1:12" x14ac:dyDescent="0.25">
      <c r="A156" s="537"/>
      <c r="B156" s="538"/>
      <c r="C156" s="538"/>
      <c r="D156" s="538"/>
      <c r="E156" s="538"/>
      <c r="F156" s="538"/>
      <c r="G156" s="538"/>
      <c r="H156" s="68"/>
      <c r="I156" s="68"/>
      <c r="J156" s="538"/>
      <c r="K156" s="538"/>
      <c r="L156" s="539"/>
    </row>
    <row r="157" spans="1:12" x14ac:dyDescent="0.25">
      <c r="A157" s="537"/>
      <c r="B157" s="538"/>
      <c r="C157" s="538"/>
      <c r="D157" s="538"/>
      <c r="E157" s="538"/>
      <c r="F157" s="538"/>
      <c r="G157" s="538"/>
      <c r="H157" s="68"/>
      <c r="I157" s="68"/>
      <c r="J157" s="538"/>
      <c r="K157" s="538"/>
      <c r="L157" s="539"/>
    </row>
    <row r="158" spans="1:12" x14ac:dyDescent="0.25">
      <c r="A158" s="537"/>
      <c r="B158" s="538"/>
      <c r="C158" s="538"/>
      <c r="D158" s="538"/>
      <c r="E158" s="538"/>
      <c r="F158" s="538"/>
      <c r="G158" s="538"/>
      <c r="H158" s="68"/>
      <c r="I158" s="68"/>
      <c r="J158" s="538"/>
      <c r="K158" s="538"/>
      <c r="L158" s="539"/>
    </row>
    <row r="159" spans="1:12" x14ac:dyDescent="0.25">
      <c r="A159" s="537"/>
      <c r="B159" s="538"/>
      <c r="C159" s="538"/>
      <c r="D159" s="538"/>
      <c r="E159" s="538"/>
      <c r="F159" s="538"/>
      <c r="G159" s="538"/>
      <c r="H159" s="68"/>
      <c r="I159" s="68"/>
      <c r="J159" s="538"/>
      <c r="K159" s="538"/>
      <c r="L159" s="539"/>
    </row>
    <row r="160" spans="1:12" ht="15.75" thickBot="1" x14ac:dyDescent="0.3">
      <c r="A160" s="544"/>
      <c r="B160" s="545"/>
      <c r="C160" s="545"/>
      <c r="D160" s="545"/>
      <c r="E160" s="545"/>
      <c r="F160" s="545"/>
      <c r="G160" s="545"/>
      <c r="H160" s="69"/>
      <c r="I160" s="69"/>
      <c r="J160" s="545"/>
      <c r="K160" s="545"/>
      <c r="L160" s="546"/>
    </row>
    <row r="161" spans="1:12" ht="15.75" thickTop="1" x14ac:dyDescent="0.25"/>
    <row r="162" spans="1:12" ht="61.5" customHeight="1" x14ac:dyDescent="0.25">
      <c r="A162" s="470"/>
      <c r="B162" s="470"/>
      <c r="C162" s="471" t="s">
        <v>146</v>
      </c>
      <c r="D162" s="471"/>
      <c r="E162" s="471"/>
      <c r="F162" s="471"/>
      <c r="G162" s="471"/>
      <c r="H162" s="471"/>
      <c r="I162" s="471"/>
      <c r="J162" s="471"/>
      <c r="K162" s="471"/>
      <c r="L162" s="471"/>
    </row>
    <row r="163" spans="1:12" ht="39.75" customHeight="1" x14ac:dyDescent="0.25">
      <c r="A163" s="484" t="s">
        <v>147</v>
      </c>
      <c r="B163" s="484"/>
      <c r="C163" s="484"/>
      <c r="D163" s="549"/>
      <c r="E163" s="550" t="s">
        <v>148</v>
      </c>
      <c r="F163" s="484"/>
      <c r="G163" s="484"/>
      <c r="H163" s="549"/>
      <c r="I163" s="551" t="s">
        <v>268</v>
      </c>
      <c r="J163" s="552"/>
      <c r="K163" s="552"/>
      <c r="L163" s="552"/>
    </row>
    <row r="164" spans="1:12" ht="42" x14ac:dyDescent="0.25">
      <c r="A164" s="553">
        <v>2079953179851</v>
      </c>
      <c r="B164" s="553"/>
      <c r="C164" s="554"/>
      <c r="D164" s="15" t="s">
        <v>150</v>
      </c>
      <c r="E164" s="555">
        <v>2854464646467</v>
      </c>
      <c r="F164" s="556"/>
      <c r="G164" s="557"/>
      <c r="H164" s="15" t="s">
        <v>150</v>
      </c>
      <c r="I164" s="558">
        <v>894646464</v>
      </c>
      <c r="J164" s="558"/>
      <c r="K164" s="558"/>
      <c r="L164" s="15" t="s">
        <v>150</v>
      </c>
    </row>
    <row r="165" spans="1:12" ht="24" thickBot="1" x14ac:dyDescent="0.3">
      <c r="A165" s="74"/>
      <c r="B165" s="74"/>
      <c r="C165" s="74"/>
      <c r="D165" s="57"/>
      <c r="E165" s="70"/>
      <c r="F165" s="70"/>
      <c r="G165" s="70"/>
      <c r="H165" s="57"/>
      <c r="I165" s="75"/>
      <c r="J165" s="75"/>
      <c r="K165" s="75"/>
      <c r="L165" s="57"/>
    </row>
    <row r="166" spans="1:12" ht="36" customHeight="1" thickTop="1" x14ac:dyDescent="0.3">
      <c r="A166" s="567">
        <f>(J167/G167)*100</f>
        <v>46.685715363359073</v>
      </c>
      <c r="B166" s="567"/>
      <c r="C166" s="568"/>
      <c r="D166" s="569" t="s">
        <v>142</v>
      </c>
      <c r="E166" s="570"/>
      <c r="F166" s="79"/>
      <c r="G166" s="562" t="s">
        <v>134</v>
      </c>
      <c r="H166" s="562"/>
      <c r="I166" s="79"/>
      <c r="J166" s="547" t="s">
        <v>139</v>
      </c>
      <c r="K166" s="547"/>
      <c r="L166" s="78"/>
    </row>
    <row r="167" spans="1:12" ht="34.5" customHeight="1" x14ac:dyDescent="0.25">
      <c r="A167" s="567"/>
      <c r="B167" s="567"/>
      <c r="C167" s="568"/>
      <c r="D167" s="569"/>
      <c r="E167" s="570"/>
      <c r="F167" s="70"/>
      <c r="G167" s="548">
        <v>656363219064</v>
      </c>
      <c r="H167" s="548"/>
      <c r="I167" s="75"/>
      <c r="J167" s="548">
        <v>306427864202</v>
      </c>
      <c r="K167" s="548"/>
      <c r="L167" s="57"/>
    </row>
    <row r="168" spans="1:12" ht="5.25" customHeight="1" thickBot="1" x14ac:dyDescent="0.3">
      <c r="A168" s="86"/>
      <c r="B168" s="86"/>
      <c r="C168" s="86"/>
      <c r="D168" s="30"/>
      <c r="E168" s="30"/>
      <c r="F168" s="70"/>
      <c r="G168" s="80"/>
      <c r="H168" s="80"/>
      <c r="I168" s="75"/>
      <c r="J168" s="80"/>
      <c r="K168" s="80"/>
      <c r="L168" s="57"/>
    </row>
    <row r="169" spans="1:12" ht="34.5" customHeight="1" thickTop="1" x14ac:dyDescent="0.3">
      <c r="A169" s="567">
        <f>(J170/G170)*100</f>
        <v>46.685715363359073</v>
      </c>
      <c r="B169" s="567"/>
      <c r="C169" s="568"/>
      <c r="D169" s="561" t="s">
        <v>291</v>
      </c>
      <c r="E169" s="484"/>
      <c r="F169" s="79"/>
      <c r="G169" s="562" t="s">
        <v>289</v>
      </c>
      <c r="H169" s="562"/>
      <c r="I169" s="79"/>
      <c r="J169" s="562" t="s">
        <v>290</v>
      </c>
      <c r="K169" s="562"/>
      <c r="L169" s="78"/>
    </row>
    <row r="170" spans="1:12" ht="34.5" customHeight="1" x14ac:dyDescent="0.25">
      <c r="A170" s="567"/>
      <c r="B170" s="567"/>
      <c r="C170" s="568"/>
      <c r="D170" s="561"/>
      <c r="E170" s="484"/>
      <c r="F170" s="70"/>
      <c r="G170" s="548">
        <v>656363219064</v>
      </c>
      <c r="H170" s="548"/>
      <c r="I170" s="75"/>
      <c r="J170" s="548">
        <v>306427864202</v>
      </c>
      <c r="K170" s="548"/>
      <c r="L170" s="57"/>
    </row>
    <row r="171" spans="1:12" ht="4.5" customHeight="1" thickBot="1" x14ac:dyDescent="0.3">
      <c r="A171" s="86"/>
      <c r="B171" s="86"/>
      <c r="C171" s="86"/>
      <c r="D171" s="30"/>
      <c r="E171" s="30"/>
      <c r="F171" s="70"/>
      <c r="G171" s="80"/>
      <c r="H171" s="80"/>
      <c r="I171" s="75"/>
      <c r="J171" s="80"/>
      <c r="K171" s="80"/>
      <c r="L171" s="57"/>
    </row>
    <row r="172" spans="1:12" ht="34.5" customHeight="1" thickTop="1" x14ac:dyDescent="0.3">
      <c r="A172" s="567" t="s">
        <v>294</v>
      </c>
      <c r="B172" s="567"/>
      <c r="C172" s="568"/>
      <c r="D172" s="561" t="s">
        <v>291</v>
      </c>
      <c r="E172" s="484"/>
      <c r="F172" s="79"/>
      <c r="G172" s="562" t="s">
        <v>292</v>
      </c>
      <c r="H172" s="562"/>
      <c r="I172" s="79"/>
      <c r="J172" s="562" t="s">
        <v>293</v>
      </c>
      <c r="K172" s="562"/>
      <c r="L172" s="78"/>
    </row>
    <row r="173" spans="1:12" ht="34.5" customHeight="1" x14ac:dyDescent="0.25">
      <c r="A173" s="567"/>
      <c r="B173" s="567"/>
      <c r="C173" s="568"/>
      <c r="D173" s="561"/>
      <c r="E173" s="484"/>
      <c r="F173" s="70"/>
      <c r="G173" s="548" t="s">
        <v>294</v>
      </c>
      <c r="H173" s="548"/>
      <c r="I173" s="75"/>
      <c r="J173" s="548" t="s">
        <v>294</v>
      </c>
      <c r="K173" s="548"/>
      <c r="L173" s="57"/>
    </row>
    <row r="174" spans="1:12" ht="23.25" customHeight="1" x14ac:dyDescent="0.25">
      <c r="A174" s="484" t="s">
        <v>274</v>
      </c>
      <c r="B174" s="484"/>
      <c r="C174" s="484"/>
      <c r="D174" s="484"/>
      <c r="E174" s="484"/>
      <c r="F174" s="484"/>
      <c r="G174" s="87"/>
      <c r="H174" s="87"/>
      <c r="I174" s="87"/>
      <c r="J174" s="87"/>
      <c r="K174" s="87"/>
      <c r="L174" s="87"/>
    </row>
    <row r="175" spans="1:12" ht="27.75" customHeight="1" x14ac:dyDescent="0.3">
      <c r="A175" s="72" t="s">
        <v>275</v>
      </c>
      <c r="B175" s="71"/>
      <c r="C175" s="575" t="s">
        <v>296</v>
      </c>
      <c r="D175" s="575"/>
      <c r="E175" s="574" t="s">
        <v>147</v>
      </c>
      <c r="F175" s="574"/>
      <c r="G175" s="575" t="s">
        <v>296</v>
      </c>
      <c r="H175" s="575"/>
      <c r="I175" s="576" t="s">
        <v>299</v>
      </c>
      <c r="J175" s="576"/>
      <c r="K175" s="85"/>
      <c r="L175" s="85"/>
    </row>
    <row r="176" spans="1:12" ht="27.75" customHeight="1" x14ac:dyDescent="0.3">
      <c r="A176" s="573" t="s">
        <v>276</v>
      </c>
      <c r="B176" s="573"/>
      <c r="C176" s="575" t="s">
        <v>296</v>
      </c>
      <c r="D176" s="575"/>
      <c r="E176" s="574" t="s">
        <v>295</v>
      </c>
      <c r="F176" s="574"/>
      <c r="G176" s="575" t="s">
        <v>296</v>
      </c>
      <c r="H176" s="575"/>
      <c r="I176" s="576" t="s">
        <v>299</v>
      </c>
      <c r="J176" s="576"/>
      <c r="K176" s="85"/>
      <c r="L176" s="85"/>
    </row>
    <row r="177" spans="1:12" ht="18.75" x14ac:dyDescent="0.3">
      <c r="K177" s="574"/>
      <c r="L177" s="574"/>
    </row>
    <row r="178" spans="1:12" ht="18.75" x14ac:dyDescent="0.3">
      <c r="F178" s="73"/>
      <c r="G178" s="73"/>
      <c r="K178" s="32"/>
      <c r="L178" s="32"/>
    </row>
    <row r="179" spans="1:12" ht="18.75" customHeight="1" x14ac:dyDescent="0.25">
      <c r="A179" s="571" t="s">
        <v>298</v>
      </c>
      <c r="B179" s="571"/>
    </row>
    <row r="180" spans="1:12" x14ac:dyDescent="0.25">
      <c r="A180" s="571"/>
      <c r="B180" s="571"/>
    </row>
    <row r="181" spans="1:12" x14ac:dyDescent="0.25">
      <c r="A181" s="571"/>
      <c r="B181" s="571"/>
    </row>
    <row r="195" spans="1:12" ht="18.75" x14ac:dyDescent="0.3">
      <c r="A195" s="73"/>
      <c r="B195" s="73"/>
      <c r="C195" s="73"/>
      <c r="D195" s="73"/>
      <c r="E195" s="73"/>
    </row>
    <row r="198" spans="1:12" ht="21" x14ac:dyDescent="0.35">
      <c r="F198" s="73"/>
      <c r="G198" s="73"/>
      <c r="H198" s="81"/>
      <c r="I198" s="472"/>
      <c r="J198" s="472"/>
      <c r="K198" s="472"/>
      <c r="L198" s="472"/>
    </row>
    <row r="205" spans="1:12" x14ac:dyDescent="0.25">
      <c r="A205" s="571" t="s">
        <v>321</v>
      </c>
      <c r="B205" s="571"/>
    </row>
    <row r="206" spans="1:12" x14ac:dyDescent="0.25">
      <c r="A206" s="571"/>
      <c r="B206" s="571"/>
    </row>
    <row r="207" spans="1:12" x14ac:dyDescent="0.25">
      <c r="A207" s="571"/>
      <c r="B207" s="571"/>
    </row>
    <row r="230" spans="1:12" x14ac:dyDescent="0.25">
      <c r="A230" s="571" t="s">
        <v>317</v>
      </c>
      <c r="B230" s="571"/>
    </row>
    <row r="231" spans="1:12" x14ac:dyDescent="0.25">
      <c r="A231" s="571"/>
      <c r="B231" s="571"/>
    </row>
    <row r="232" spans="1:12" x14ac:dyDescent="0.25">
      <c r="A232" s="571"/>
      <c r="B232" s="571"/>
    </row>
    <row r="233" spans="1:12" x14ac:dyDescent="0.25">
      <c r="A233" t="s">
        <v>318</v>
      </c>
      <c r="B233" t="s">
        <v>319</v>
      </c>
    </row>
    <row r="234" spans="1:12" ht="15" customHeight="1" x14ac:dyDescent="0.25">
      <c r="H234" s="567">
        <v>2.86</v>
      </c>
      <c r="I234" s="567"/>
      <c r="J234" s="572"/>
      <c r="K234" s="570" t="s">
        <v>320</v>
      </c>
      <c r="L234" s="570"/>
    </row>
    <row r="235" spans="1:12" ht="15" customHeight="1" x14ac:dyDescent="0.25">
      <c r="H235" s="567"/>
      <c r="I235" s="567"/>
      <c r="J235" s="572"/>
      <c r="K235" s="570"/>
      <c r="L235" s="570"/>
    </row>
    <row r="236" spans="1:12" x14ac:dyDescent="0.25">
      <c r="H236" s="567"/>
      <c r="I236" s="567"/>
      <c r="J236" s="572"/>
      <c r="K236" s="570"/>
      <c r="L236" s="570"/>
    </row>
    <row r="237" spans="1:12" x14ac:dyDescent="0.25">
      <c r="H237" s="567"/>
      <c r="I237" s="567"/>
      <c r="J237" s="572"/>
      <c r="K237" s="570"/>
      <c r="L237" s="570"/>
    </row>
    <row r="238" spans="1:12" x14ac:dyDescent="0.25">
      <c r="H238" s="567"/>
      <c r="I238" s="567"/>
      <c r="J238" s="572"/>
      <c r="K238" s="570"/>
      <c r="L238" s="570"/>
    </row>
    <row r="239" spans="1:12" x14ac:dyDescent="0.25">
      <c r="H239" s="567"/>
      <c r="I239" s="567"/>
      <c r="J239" s="572"/>
      <c r="K239" s="570"/>
      <c r="L239" s="570"/>
    </row>
  </sheetData>
  <mergeCells count="270">
    <mergeCell ref="A205:B207"/>
    <mergeCell ref="A230:B232"/>
    <mergeCell ref="H234:J239"/>
    <mergeCell ref="K234:L239"/>
    <mergeCell ref="J173:K173"/>
    <mergeCell ref="A174:F174"/>
    <mergeCell ref="A176:B176"/>
    <mergeCell ref="E175:F175"/>
    <mergeCell ref="E176:F176"/>
    <mergeCell ref="G175:H175"/>
    <mergeCell ref="C175:D175"/>
    <mergeCell ref="C176:D176"/>
    <mergeCell ref="K177:L177"/>
    <mergeCell ref="I198:L198"/>
    <mergeCell ref="I175:J175"/>
    <mergeCell ref="G176:H176"/>
    <mergeCell ref="I176:J176"/>
    <mergeCell ref="A172:C173"/>
    <mergeCell ref="D172:E173"/>
    <mergeCell ref="G172:H172"/>
    <mergeCell ref="J172:K172"/>
    <mergeCell ref="G173:H173"/>
    <mergeCell ref="A179:B181"/>
    <mergeCell ref="A123:B123"/>
    <mergeCell ref="C123:D123"/>
    <mergeCell ref="E123:F123"/>
    <mergeCell ref="G123:H123"/>
    <mergeCell ref="I123:J123"/>
    <mergeCell ref="G124:H124"/>
    <mergeCell ref="I124:J124"/>
    <mergeCell ref="G119:H119"/>
    <mergeCell ref="D169:E170"/>
    <mergeCell ref="G169:H169"/>
    <mergeCell ref="J169:K169"/>
    <mergeCell ref="G170:H170"/>
    <mergeCell ref="J170:K170"/>
    <mergeCell ref="G125:H125"/>
    <mergeCell ref="I125:J125"/>
    <mergeCell ref="A126:L126"/>
    <mergeCell ref="A128:C129"/>
    <mergeCell ref="J128:K129"/>
    <mergeCell ref="A131:C131"/>
    <mergeCell ref="G131:I131"/>
    <mergeCell ref="A166:C167"/>
    <mergeCell ref="D166:E167"/>
    <mergeCell ref="A169:C170"/>
    <mergeCell ref="G166:H166"/>
    <mergeCell ref="J166:K166"/>
    <mergeCell ref="G167:H167"/>
    <mergeCell ref="J167:K167"/>
    <mergeCell ref="A163:D163"/>
    <mergeCell ref="E163:H163"/>
    <mergeCell ref="I163:L163"/>
    <mergeCell ref="A164:C164"/>
    <mergeCell ref="E164:G164"/>
    <mergeCell ref="I164:K164"/>
    <mergeCell ref="A160:B160"/>
    <mergeCell ref="C160:E160"/>
    <mergeCell ref="F160:G160"/>
    <mergeCell ref="J160:L160"/>
    <mergeCell ref="A162:B162"/>
    <mergeCell ref="C162:L162"/>
    <mergeCell ref="A158:B158"/>
    <mergeCell ref="C158:E158"/>
    <mergeCell ref="F158:G158"/>
    <mergeCell ref="J158:L158"/>
    <mergeCell ref="A159:B159"/>
    <mergeCell ref="C159:E159"/>
    <mergeCell ref="F159:G159"/>
    <mergeCell ref="J159:L159"/>
    <mergeCell ref="A156:B156"/>
    <mergeCell ref="C156:E156"/>
    <mergeCell ref="F156:G156"/>
    <mergeCell ref="J156:L156"/>
    <mergeCell ref="A157:B157"/>
    <mergeCell ref="C157:E157"/>
    <mergeCell ref="F157:G157"/>
    <mergeCell ref="J157:L157"/>
    <mergeCell ref="A154:B154"/>
    <mergeCell ref="C154:E154"/>
    <mergeCell ref="F154:G154"/>
    <mergeCell ref="J154:L154"/>
    <mergeCell ref="A155:B155"/>
    <mergeCell ref="C155:E155"/>
    <mergeCell ref="F155:G155"/>
    <mergeCell ref="J155:L155"/>
    <mergeCell ref="A152:B152"/>
    <mergeCell ref="C152:E152"/>
    <mergeCell ref="F152:G152"/>
    <mergeCell ref="J152:L152"/>
    <mergeCell ref="A153:B153"/>
    <mergeCell ref="C153:E153"/>
    <mergeCell ref="F153:G153"/>
    <mergeCell ref="J153:L153"/>
    <mergeCell ref="A150:B150"/>
    <mergeCell ref="C150:E150"/>
    <mergeCell ref="F150:G150"/>
    <mergeCell ref="J150:L150"/>
    <mergeCell ref="A151:B151"/>
    <mergeCell ref="C151:E151"/>
    <mergeCell ref="F151:G151"/>
    <mergeCell ref="J151:L151"/>
    <mergeCell ref="A148:B148"/>
    <mergeCell ref="C148:E148"/>
    <mergeCell ref="F148:G148"/>
    <mergeCell ref="J148:L148"/>
    <mergeCell ref="A149:B149"/>
    <mergeCell ref="C149:E149"/>
    <mergeCell ref="F149:G149"/>
    <mergeCell ref="J149:L149"/>
    <mergeCell ref="D135:F135"/>
    <mergeCell ref="J135:L135"/>
    <mergeCell ref="B137:C138"/>
    <mergeCell ref="J137:L138"/>
    <mergeCell ref="A146:B146"/>
    <mergeCell ref="C146:L146"/>
    <mergeCell ref="I119:J119"/>
    <mergeCell ref="G120:H120"/>
    <mergeCell ref="I120:J120"/>
    <mergeCell ref="A122:B122"/>
    <mergeCell ref="C122:D122"/>
    <mergeCell ref="E122:F122"/>
    <mergeCell ref="G122:L122"/>
    <mergeCell ref="A117:B117"/>
    <mergeCell ref="C117:D117"/>
    <mergeCell ref="E117:F117"/>
    <mergeCell ref="G117:L117"/>
    <mergeCell ref="A118:B118"/>
    <mergeCell ref="C118:D118"/>
    <mergeCell ref="E118:F118"/>
    <mergeCell ref="G118:H118"/>
    <mergeCell ref="I118:J118"/>
    <mergeCell ref="J102:L102"/>
    <mergeCell ref="J103:L103"/>
    <mergeCell ref="J104:L104"/>
    <mergeCell ref="J105:L105"/>
    <mergeCell ref="J106:L106"/>
    <mergeCell ref="J107:L107"/>
    <mergeCell ref="A96:F96"/>
    <mergeCell ref="J97:L97"/>
    <mergeCell ref="J98:L98"/>
    <mergeCell ref="J99:L99"/>
    <mergeCell ref="J100:L100"/>
    <mergeCell ref="J101:L101"/>
    <mergeCell ref="H64:L64"/>
    <mergeCell ref="H65:L65"/>
    <mergeCell ref="A89:F89"/>
    <mergeCell ref="G89:L89"/>
    <mergeCell ref="A90:A91"/>
    <mergeCell ref="B90:F90"/>
    <mergeCell ref="G90:L90"/>
    <mergeCell ref="H61:I61"/>
    <mergeCell ref="J61:K61"/>
    <mergeCell ref="H62:I62"/>
    <mergeCell ref="J62:K62"/>
    <mergeCell ref="H63:I63"/>
    <mergeCell ref="J63:L63"/>
    <mergeCell ref="H57:J57"/>
    <mergeCell ref="H58:I58"/>
    <mergeCell ref="J58:K58"/>
    <mergeCell ref="H59:I59"/>
    <mergeCell ref="J59:K59"/>
    <mergeCell ref="H60:J60"/>
    <mergeCell ref="H53:L53"/>
    <mergeCell ref="H54:J54"/>
    <mergeCell ref="H55:I55"/>
    <mergeCell ref="J55:K55"/>
    <mergeCell ref="H56:I56"/>
    <mergeCell ref="J56:K56"/>
    <mergeCell ref="H48:I48"/>
    <mergeCell ref="J48:K48"/>
    <mergeCell ref="H49:I49"/>
    <mergeCell ref="J49:L49"/>
    <mergeCell ref="H50:L50"/>
    <mergeCell ref="H51:L51"/>
    <mergeCell ref="H44:I44"/>
    <mergeCell ref="J44:K44"/>
    <mergeCell ref="H45:I45"/>
    <mergeCell ref="J45:K45"/>
    <mergeCell ref="H46:J46"/>
    <mergeCell ref="H47:I47"/>
    <mergeCell ref="J47:K47"/>
    <mergeCell ref="H40:J40"/>
    <mergeCell ref="H41:I41"/>
    <mergeCell ref="J41:K41"/>
    <mergeCell ref="H42:I42"/>
    <mergeCell ref="J42:K42"/>
    <mergeCell ref="H43:J43"/>
    <mergeCell ref="B36:C36"/>
    <mergeCell ref="E36:F36"/>
    <mergeCell ref="H36:I36"/>
    <mergeCell ref="K36:L36"/>
    <mergeCell ref="A37:L37"/>
    <mergeCell ref="H39:L39"/>
    <mergeCell ref="B34:C34"/>
    <mergeCell ref="E34:F34"/>
    <mergeCell ref="H34:I34"/>
    <mergeCell ref="K34:L34"/>
    <mergeCell ref="B35:C35"/>
    <mergeCell ref="E35:F35"/>
    <mergeCell ref="H35:I35"/>
    <mergeCell ref="K35:L35"/>
    <mergeCell ref="B32:C32"/>
    <mergeCell ref="E32:F32"/>
    <mergeCell ref="H32:I32"/>
    <mergeCell ref="K32:L32"/>
    <mergeCell ref="B33:C33"/>
    <mergeCell ref="E33:F33"/>
    <mergeCell ref="H33:I33"/>
    <mergeCell ref="K33:L33"/>
    <mergeCell ref="B26:C29"/>
    <mergeCell ref="E26:F29"/>
    <mergeCell ref="H26:I29"/>
    <mergeCell ref="K26:L29"/>
    <mergeCell ref="B30:C30"/>
    <mergeCell ref="B31:C31"/>
    <mergeCell ref="B24:C24"/>
    <mergeCell ref="E24:F24"/>
    <mergeCell ref="H24:I24"/>
    <mergeCell ref="K24:L24"/>
    <mergeCell ref="B25:C25"/>
    <mergeCell ref="E25:F25"/>
    <mergeCell ref="H25:I25"/>
    <mergeCell ref="K25:L25"/>
    <mergeCell ref="B22:C22"/>
    <mergeCell ref="E22:F22"/>
    <mergeCell ref="H22:I22"/>
    <mergeCell ref="K22:L22"/>
    <mergeCell ref="B23:C23"/>
    <mergeCell ref="E23:F23"/>
    <mergeCell ref="H23:I23"/>
    <mergeCell ref="K23:L23"/>
    <mergeCell ref="H15:I18"/>
    <mergeCell ref="K15:L18"/>
    <mergeCell ref="B19:C19"/>
    <mergeCell ref="B20:C20"/>
    <mergeCell ref="B21:C21"/>
    <mergeCell ref="E21:F21"/>
    <mergeCell ref="H21:I21"/>
    <mergeCell ref="K21:L21"/>
    <mergeCell ref="B15:C18"/>
    <mergeCell ref="E15:F18"/>
    <mergeCell ref="A14:C14"/>
    <mergeCell ref="G14:J14"/>
    <mergeCell ref="A10:C10"/>
    <mergeCell ref="D10:F10"/>
    <mergeCell ref="G10:J10"/>
    <mergeCell ref="A12:B12"/>
    <mergeCell ref="C12:L12"/>
    <mergeCell ref="A13:C13"/>
    <mergeCell ref="E13:F13"/>
    <mergeCell ref="G13:L13"/>
    <mergeCell ref="K10:L10"/>
    <mergeCell ref="A8:C8"/>
    <mergeCell ref="D8:F8"/>
    <mergeCell ref="G8:J8"/>
    <mergeCell ref="A9:C9"/>
    <mergeCell ref="D9:F9"/>
    <mergeCell ref="G9:J9"/>
    <mergeCell ref="A1:L1"/>
    <mergeCell ref="D3:I3"/>
    <mergeCell ref="A5:B5"/>
    <mergeCell ref="C5:L5"/>
    <mergeCell ref="C6:L6"/>
    <mergeCell ref="A7:C7"/>
    <mergeCell ref="D7:F7"/>
    <mergeCell ref="G7:J7"/>
    <mergeCell ref="K7:L7"/>
    <mergeCell ref="K8:L8"/>
    <mergeCell ref="K9:L9"/>
  </mergeCells>
  <conditionalFormatting sqref="A21:A24">
    <cfRule type="dataBar" priority="41">
      <dataBar>
        <cfvo type="min"/>
        <cfvo type="max"/>
        <color rgb="FF63C384"/>
      </dataBar>
      <extLst>
        <ext xmlns:x14="http://schemas.microsoft.com/office/spreadsheetml/2009/9/main" uri="{B025F937-C7B1-47D3-B67F-A62EFF666E3E}">
          <x14:id>{EE4BD905-76B6-41DE-9675-0D39B12AFEDC}</x14:id>
        </ext>
      </extLst>
    </cfRule>
  </conditionalFormatting>
  <conditionalFormatting sqref="A25">
    <cfRule type="dataBar" priority="40">
      <dataBar>
        <cfvo type="min"/>
        <cfvo type="max"/>
        <color rgb="FF63C384"/>
      </dataBar>
      <extLst>
        <ext xmlns:x14="http://schemas.microsoft.com/office/spreadsheetml/2009/9/main" uri="{B025F937-C7B1-47D3-B67F-A62EFF666E3E}">
          <x14:id>{2FFAEE60-CBFF-4359-A3B0-515D113DD22D}</x14:id>
        </ext>
      </extLst>
    </cfRule>
  </conditionalFormatting>
  <conditionalFormatting sqref="D21:D24">
    <cfRule type="dataBar" priority="39">
      <dataBar>
        <cfvo type="min"/>
        <cfvo type="max"/>
        <color rgb="FF63C384"/>
      </dataBar>
      <extLst>
        <ext xmlns:x14="http://schemas.microsoft.com/office/spreadsheetml/2009/9/main" uri="{B025F937-C7B1-47D3-B67F-A62EFF666E3E}">
          <x14:id>{7D0AE48B-F5F1-47E2-94F9-9C46A00C2798}</x14:id>
        </ext>
      </extLst>
    </cfRule>
  </conditionalFormatting>
  <conditionalFormatting sqref="D25">
    <cfRule type="dataBar" priority="38">
      <dataBar>
        <cfvo type="min"/>
        <cfvo type="max"/>
        <color rgb="FF63C384"/>
      </dataBar>
      <extLst>
        <ext xmlns:x14="http://schemas.microsoft.com/office/spreadsheetml/2009/9/main" uri="{B025F937-C7B1-47D3-B67F-A62EFF666E3E}">
          <x14:id>{69EF657A-49F7-4866-A518-8D04592C95EB}</x14:id>
        </ext>
      </extLst>
    </cfRule>
  </conditionalFormatting>
  <conditionalFormatting sqref="G21:G24">
    <cfRule type="dataBar" priority="37">
      <dataBar>
        <cfvo type="min"/>
        <cfvo type="max"/>
        <color rgb="FF63C384"/>
      </dataBar>
      <extLst>
        <ext xmlns:x14="http://schemas.microsoft.com/office/spreadsheetml/2009/9/main" uri="{B025F937-C7B1-47D3-B67F-A62EFF666E3E}">
          <x14:id>{205431BB-4643-4784-B75D-E4A6663525A0}</x14:id>
        </ext>
      </extLst>
    </cfRule>
  </conditionalFormatting>
  <conditionalFormatting sqref="G25">
    <cfRule type="dataBar" priority="36">
      <dataBar>
        <cfvo type="min"/>
        <cfvo type="max"/>
        <color rgb="FF63C384"/>
      </dataBar>
      <extLst>
        <ext xmlns:x14="http://schemas.microsoft.com/office/spreadsheetml/2009/9/main" uri="{B025F937-C7B1-47D3-B67F-A62EFF666E3E}">
          <x14:id>{D1626E4F-143F-48E9-BE7C-C06BF2D78879}</x14:id>
        </ext>
      </extLst>
    </cfRule>
  </conditionalFormatting>
  <conditionalFormatting sqref="J21:J24">
    <cfRule type="dataBar" priority="35">
      <dataBar>
        <cfvo type="min"/>
        <cfvo type="max"/>
        <color rgb="FF63C384"/>
      </dataBar>
      <extLst>
        <ext xmlns:x14="http://schemas.microsoft.com/office/spreadsheetml/2009/9/main" uri="{B025F937-C7B1-47D3-B67F-A62EFF666E3E}">
          <x14:id>{33268E43-1164-4DC2-82BA-D9B36CD940E6}</x14:id>
        </ext>
      </extLst>
    </cfRule>
  </conditionalFormatting>
  <conditionalFormatting sqref="J25">
    <cfRule type="dataBar" priority="34">
      <dataBar>
        <cfvo type="min"/>
        <cfvo type="max"/>
        <color rgb="FF63C384"/>
      </dataBar>
      <extLst>
        <ext xmlns:x14="http://schemas.microsoft.com/office/spreadsheetml/2009/9/main" uri="{B025F937-C7B1-47D3-B67F-A62EFF666E3E}">
          <x14:id>{BCDD8FAB-AFF5-4432-9353-0130EF1D5AE4}</x14:id>
        </ext>
      </extLst>
    </cfRule>
  </conditionalFormatting>
  <conditionalFormatting sqref="A32:A35">
    <cfRule type="dataBar" priority="33">
      <dataBar>
        <cfvo type="min"/>
        <cfvo type="max"/>
        <color rgb="FF63C384"/>
      </dataBar>
      <extLst>
        <ext xmlns:x14="http://schemas.microsoft.com/office/spreadsheetml/2009/9/main" uri="{B025F937-C7B1-47D3-B67F-A62EFF666E3E}">
          <x14:id>{D830B56E-3CE1-4DF3-9188-FEE73CC5C71C}</x14:id>
        </ext>
      </extLst>
    </cfRule>
  </conditionalFormatting>
  <conditionalFormatting sqref="A36">
    <cfRule type="dataBar" priority="32">
      <dataBar>
        <cfvo type="min"/>
        <cfvo type="max"/>
        <color rgb="FF63C384"/>
      </dataBar>
      <extLst>
        <ext xmlns:x14="http://schemas.microsoft.com/office/spreadsheetml/2009/9/main" uri="{B025F937-C7B1-47D3-B67F-A62EFF666E3E}">
          <x14:id>{73D04718-3A49-413F-BDD4-B9A56F1D3AE8}</x14:id>
        </ext>
      </extLst>
    </cfRule>
  </conditionalFormatting>
  <conditionalFormatting sqref="D32:D35">
    <cfRule type="dataBar" priority="31">
      <dataBar>
        <cfvo type="min"/>
        <cfvo type="max"/>
        <color rgb="FF63C384"/>
      </dataBar>
      <extLst>
        <ext xmlns:x14="http://schemas.microsoft.com/office/spreadsheetml/2009/9/main" uri="{B025F937-C7B1-47D3-B67F-A62EFF666E3E}">
          <x14:id>{13034E9D-0413-4B75-8758-F664BC0A2807}</x14:id>
        </ext>
      </extLst>
    </cfRule>
  </conditionalFormatting>
  <conditionalFormatting sqref="D36">
    <cfRule type="dataBar" priority="30">
      <dataBar>
        <cfvo type="min"/>
        <cfvo type="max"/>
        <color rgb="FF63C384"/>
      </dataBar>
      <extLst>
        <ext xmlns:x14="http://schemas.microsoft.com/office/spreadsheetml/2009/9/main" uri="{B025F937-C7B1-47D3-B67F-A62EFF666E3E}">
          <x14:id>{03629CAE-FFAB-4B7F-94FD-9052C5B5DD9D}</x14:id>
        </ext>
      </extLst>
    </cfRule>
  </conditionalFormatting>
  <conditionalFormatting sqref="G32:G35">
    <cfRule type="dataBar" priority="29">
      <dataBar>
        <cfvo type="min"/>
        <cfvo type="max"/>
        <color rgb="FF63C384"/>
      </dataBar>
      <extLst>
        <ext xmlns:x14="http://schemas.microsoft.com/office/spreadsheetml/2009/9/main" uri="{B025F937-C7B1-47D3-B67F-A62EFF666E3E}">
          <x14:id>{DDA9170A-FA13-485C-A211-32DF44FAACD0}</x14:id>
        </ext>
      </extLst>
    </cfRule>
  </conditionalFormatting>
  <conditionalFormatting sqref="G36">
    <cfRule type="dataBar" priority="28">
      <dataBar>
        <cfvo type="min"/>
        <cfvo type="max"/>
        <color rgb="FF63C384"/>
      </dataBar>
      <extLst>
        <ext xmlns:x14="http://schemas.microsoft.com/office/spreadsheetml/2009/9/main" uri="{B025F937-C7B1-47D3-B67F-A62EFF666E3E}">
          <x14:id>{CC453F82-A304-4422-9770-AA407CF0E909}</x14:id>
        </ext>
      </extLst>
    </cfRule>
  </conditionalFormatting>
  <conditionalFormatting sqref="J32:J35">
    <cfRule type="dataBar" priority="27">
      <dataBar>
        <cfvo type="min"/>
        <cfvo type="max"/>
        <color rgb="FF63C384"/>
      </dataBar>
      <extLst>
        <ext xmlns:x14="http://schemas.microsoft.com/office/spreadsheetml/2009/9/main" uri="{B025F937-C7B1-47D3-B67F-A62EFF666E3E}">
          <x14:id>{9D0D6B85-9ADE-48D0-8F6D-97538E3335DE}</x14:id>
        </ext>
      </extLst>
    </cfRule>
  </conditionalFormatting>
  <conditionalFormatting sqref="J36">
    <cfRule type="dataBar" priority="26">
      <dataBar>
        <cfvo type="min"/>
        <cfvo type="max"/>
        <color rgb="FF63C384"/>
      </dataBar>
      <extLst>
        <ext xmlns:x14="http://schemas.microsoft.com/office/spreadsheetml/2009/9/main" uri="{B025F937-C7B1-47D3-B67F-A62EFF666E3E}">
          <x14:id>{E5D66332-CED1-4FAD-8A8F-F90DB2B26FEA}</x14:id>
        </ext>
      </extLst>
    </cfRule>
  </conditionalFormatting>
  <conditionalFormatting sqref="L40">
    <cfRule type="iconSet" priority="25">
      <iconSet>
        <cfvo type="percent" val="0"/>
        <cfvo type="num" val="70"/>
        <cfvo type="num" val="100"/>
      </iconSet>
    </cfRule>
  </conditionalFormatting>
  <conditionalFormatting sqref="L43">
    <cfRule type="iconSet" priority="24">
      <iconSet>
        <cfvo type="percent" val="0"/>
        <cfvo type="num" val="70"/>
        <cfvo type="num" val="100"/>
      </iconSet>
    </cfRule>
  </conditionalFormatting>
  <conditionalFormatting sqref="L46">
    <cfRule type="iconSet" priority="23">
      <iconSet>
        <cfvo type="percent" val="0"/>
        <cfvo type="num" val="70"/>
        <cfvo type="num" val="100"/>
      </iconSet>
    </cfRule>
  </conditionalFormatting>
  <conditionalFormatting sqref="L119:L120">
    <cfRule type="iconSet" priority="18">
      <iconSet iconSet="3Symbols2">
        <cfvo type="percent" val="0"/>
        <cfvo type="num" val="1"/>
        <cfvo type="num" val="2"/>
      </iconSet>
    </cfRule>
  </conditionalFormatting>
  <conditionalFormatting sqref="L124">
    <cfRule type="iconSet" priority="13">
      <iconSet iconSet="3Symbols2">
        <cfvo type="percent" val="0"/>
        <cfvo type="num" val="1"/>
        <cfvo type="num" val="2"/>
      </iconSet>
    </cfRule>
  </conditionalFormatting>
  <conditionalFormatting sqref="L125">
    <cfRule type="iconSet" priority="12">
      <iconSet iconSet="3Symbols2">
        <cfvo type="percent" val="0"/>
        <cfvo type="num" val="1"/>
        <cfvo type="num" val="2"/>
      </iconSet>
    </cfRule>
  </conditionalFormatting>
  <conditionalFormatting sqref="L54">
    <cfRule type="iconSet" priority="3">
      <iconSet>
        <cfvo type="percent" val="0"/>
        <cfvo type="num" val="70"/>
        <cfvo type="num" val="100"/>
      </iconSet>
    </cfRule>
  </conditionalFormatting>
  <conditionalFormatting sqref="L57">
    <cfRule type="iconSet" priority="2">
      <iconSet>
        <cfvo type="percent" val="0"/>
        <cfvo type="num" val="70"/>
        <cfvo type="num" val="100"/>
      </iconSet>
    </cfRule>
  </conditionalFormatting>
  <conditionalFormatting sqref="L60">
    <cfRule type="iconSet" priority="1">
      <iconSet>
        <cfvo type="percent" val="0"/>
        <cfvo type="num" val="70"/>
        <cfvo type="num" val="100"/>
      </iconSet>
    </cfRule>
  </conditionalFormatting>
  <printOptions horizontalCentered="1" verticalCentered="1"/>
  <pageMargins left="0.70866141732283472" right="0.70866141732283472" top="0.74803149606299213" bottom="0.74803149606299213" header="0.31496062992125984" footer="0.31496062992125984"/>
  <pageSetup paperSize="9" scale="55" orientation="portrait" r:id="rId1"/>
  <rowBreaks count="1" manualBreakCount="1">
    <brk id="14" max="11" man="1"/>
  </rowBreaks>
  <colBreaks count="1" manualBreakCount="1">
    <brk id="12" max="1048575" man="1"/>
  </colBreaks>
  <drawing r:id="rId2"/>
  <extLst>
    <ext xmlns:x14="http://schemas.microsoft.com/office/spreadsheetml/2009/9/main" uri="{78C0D931-6437-407d-A8EE-F0AAD7539E65}">
      <x14:conditionalFormattings>
        <x14:conditionalFormatting xmlns:xm="http://schemas.microsoft.com/office/excel/2006/main">
          <x14:cfRule type="dataBar" id="{EE4BD905-76B6-41DE-9675-0D39B12AFEDC}">
            <x14:dataBar minLength="0" maxLength="100" direction="rightToLeft">
              <x14:cfvo type="min"/>
              <x14:cfvo type="max"/>
              <x14:negativeFillColor rgb="FFFF0000"/>
              <x14:axisColor rgb="FF000000"/>
            </x14:dataBar>
          </x14:cfRule>
          <xm:sqref>A21:A24</xm:sqref>
        </x14:conditionalFormatting>
        <x14:conditionalFormatting xmlns:xm="http://schemas.microsoft.com/office/excel/2006/main">
          <x14:cfRule type="dataBar" id="{2FFAEE60-CBFF-4359-A3B0-515D113DD22D}">
            <x14:dataBar minLength="0" maxLength="100" direction="rightToLeft">
              <x14:cfvo type="min"/>
              <x14:cfvo type="max"/>
              <x14:negativeFillColor rgb="FFFF0000"/>
              <x14:axisColor rgb="FF000000"/>
            </x14:dataBar>
          </x14:cfRule>
          <xm:sqref>A25</xm:sqref>
        </x14:conditionalFormatting>
        <x14:conditionalFormatting xmlns:xm="http://schemas.microsoft.com/office/excel/2006/main">
          <x14:cfRule type="dataBar" id="{7D0AE48B-F5F1-47E2-94F9-9C46A00C2798}">
            <x14:dataBar minLength="0" maxLength="100" direction="rightToLeft">
              <x14:cfvo type="min"/>
              <x14:cfvo type="max"/>
              <x14:negativeFillColor rgb="FFFF0000"/>
              <x14:axisColor rgb="FF000000"/>
            </x14:dataBar>
          </x14:cfRule>
          <xm:sqref>D21:D24</xm:sqref>
        </x14:conditionalFormatting>
        <x14:conditionalFormatting xmlns:xm="http://schemas.microsoft.com/office/excel/2006/main">
          <x14:cfRule type="dataBar" id="{69EF657A-49F7-4866-A518-8D04592C95EB}">
            <x14:dataBar minLength="0" maxLength="100" direction="rightToLeft">
              <x14:cfvo type="min"/>
              <x14:cfvo type="max"/>
              <x14:negativeFillColor rgb="FFFF0000"/>
              <x14:axisColor rgb="FF000000"/>
            </x14:dataBar>
          </x14:cfRule>
          <xm:sqref>D25</xm:sqref>
        </x14:conditionalFormatting>
        <x14:conditionalFormatting xmlns:xm="http://schemas.microsoft.com/office/excel/2006/main">
          <x14:cfRule type="dataBar" id="{205431BB-4643-4784-B75D-E4A6663525A0}">
            <x14:dataBar minLength="0" maxLength="100" direction="rightToLeft">
              <x14:cfvo type="min"/>
              <x14:cfvo type="max"/>
              <x14:negativeFillColor rgb="FFFF0000"/>
              <x14:axisColor rgb="FF000000"/>
            </x14:dataBar>
          </x14:cfRule>
          <xm:sqref>G21:G24</xm:sqref>
        </x14:conditionalFormatting>
        <x14:conditionalFormatting xmlns:xm="http://schemas.microsoft.com/office/excel/2006/main">
          <x14:cfRule type="dataBar" id="{D1626E4F-143F-48E9-BE7C-C06BF2D78879}">
            <x14:dataBar minLength="0" maxLength="100" direction="rightToLeft">
              <x14:cfvo type="min"/>
              <x14:cfvo type="max"/>
              <x14:negativeFillColor rgb="FFFF0000"/>
              <x14:axisColor rgb="FF000000"/>
            </x14:dataBar>
          </x14:cfRule>
          <xm:sqref>G25</xm:sqref>
        </x14:conditionalFormatting>
        <x14:conditionalFormatting xmlns:xm="http://schemas.microsoft.com/office/excel/2006/main">
          <x14:cfRule type="dataBar" id="{33268E43-1164-4DC2-82BA-D9B36CD940E6}">
            <x14:dataBar minLength="0" maxLength="100" direction="rightToLeft">
              <x14:cfvo type="min"/>
              <x14:cfvo type="max"/>
              <x14:negativeFillColor rgb="FFFF0000"/>
              <x14:axisColor rgb="FF000000"/>
            </x14:dataBar>
          </x14:cfRule>
          <xm:sqref>J21:J24</xm:sqref>
        </x14:conditionalFormatting>
        <x14:conditionalFormatting xmlns:xm="http://schemas.microsoft.com/office/excel/2006/main">
          <x14:cfRule type="dataBar" id="{BCDD8FAB-AFF5-4432-9353-0130EF1D5AE4}">
            <x14:dataBar minLength="0" maxLength="100" direction="rightToLeft">
              <x14:cfvo type="min"/>
              <x14:cfvo type="max"/>
              <x14:negativeFillColor rgb="FFFF0000"/>
              <x14:axisColor rgb="FF000000"/>
            </x14:dataBar>
          </x14:cfRule>
          <xm:sqref>J25</xm:sqref>
        </x14:conditionalFormatting>
        <x14:conditionalFormatting xmlns:xm="http://schemas.microsoft.com/office/excel/2006/main">
          <x14:cfRule type="dataBar" id="{D830B56E-3CE1-4DF3-9188-FEE73CC5C71C}">
            <x14:dataBar minLength="0" maxLength="100" direction="rightToLeft">
              <x14:cfvo type="min"/>
              <x14:cfvo type="max"/>
              <x14:negativeFillColor rgb="FFFF0000"/>
              <x14:axisColor rgb="FF000000"/>
            </x14:dataBar>
          </x14:cfRule>
          <xm:sqref>A32:A35</xm:sqref>
        </x14:conditionalFormatting>
        <x14:conditionalFormatting xmlns:xm="http://schemas.microsoft.com/office/excel/2006/main">
          <x14:cfRule type="dataBar" id="{73D04718-3A49-413F-BDD4-B9A56F1D3AE8}">
            <x14:dataBar minLength="0" maxLength="100" direction="rightToLeft">
              <x14:cfvo type="min"/>
              <x14:cfvo type="max"/>
              <x14:negativeFillColor rgb="FFFF0000"/>
              <x14:axisColor rgb="FF000000"/>
            </x14:dataBar>
          </x14:cfRule>
          <xm:sqref>A36</xm:sqref>
        </x14:conditionalFormatting>
        <x14:conditionalFormatting xmlns:xm="http://schemas.microsoft.com/office/excel/2006/main">
          <x14:cfRule type="dataBar" id="{13034E9D-0413-4B75-8758-F664BC0A2807}">
            <x14:dataBar minLength="0" maxLength="100" direction="rightToLeft">
              <x14:cfvo type="min"/>
              <x14:cfvo type="max"/>
              <x14:negativeFillColor rgb="FFFF0000"/>
              <x14:axisColor rgb="FF000000"/>
            </x14:dataBar>
          </x14:cfRule>
          <xm:sqref>D32:D35</xm:sqref>
        </x14:conditionalFormatting>
        <x14:conditionalFormatting xmlns:xm="http://schemas.microsoft.com/office/excel/2006/main">
          <x14:cfRule type="dataBar" id="{03629CAE-FFAB-4B7F-94FD-9052C5B5DD9D}">
            <x14:dataBar minLength="0" maxLength="100" direction="rightToLeft">
              <x14:cfvo type="min"/>
              <x14:cfvo type="max"/>
              <x14:negativeFillColor rgb="FFFF0000"/>
              <x14:axisColor rgb="FF000000"/>
            </x14:dataBar>
          </x14:cfRule>
          <xm:sqref>D36</xm:sqref>
        </x14:conditionalFormatting>
        <x14:conditionalFormatting xmlns:xm="http://schemas.microsoft.com/office/excel/2006/main">
          <x14:cfRule type="dataBar" id="{DDA9170A-FA13-485C-A211-32DF44FAACD0}">
            <x14:dataBar minLength="0" maxLength="100" direction="rightToLeft">
              <x14:cfvo type="min"/>
              <x14:cfvo type="max"/>
              <x14:negativeFillColor rgb="FFFF0000"/>
              <x14:axisColor rgb="FF000000"/>
            </x14:dataBar>
          </x14:cfRule>
          <xm:sqref>G32:G35</xm:sqref>
        </x14:conditionalFormatting>
        <x14:conditionalFormatting xmlns:xm="http://schemas.microsoft.com/office/excel/2006/main">
          <x14:cfRule type="dataBar" id="{CC453F82-A304-4422-9770-AA407CF0E909}">
            <x14:dataBar minLength="0" maxLength="100" direction="rightToLeft">
              <x14:cfvo type="min"/>
              <x14:cfvo type="max"/>
              <x14:negativeFillColor rgb="FFFF0000"/>
              <x14:axisColor rgb="FF000000"/>
            </x14:dataBar>
          </x14:cfRule>
          <xm:sqref>G36</xm:sqref>
        </x14:conditionalFormatting>
        <x14:conditionalFormatting xmlns:xm="http://schemas.microsoft.com/office/excel/2006/main">
          <x14:cfRule type="dataBar" id="{9D0D6B85-9ADE-48D0-8F6D-97538E3335DE}">
            <x14:dataBar minLength="0" maxLength="100" direction="rightToLeft">
              <x14:cfvo type="min"/>
              <x14:cfvo type="max"/>
              <x14:negativeFillColor rgb="FFFF0000"/>
              <x14:axisColor rgb="FF000000"/>
            </x14:dataBar>
          </x14:cfRule>
          <xm:sqref>J32:J35</xm:sqref>
        </x14:conditionalFormatting>
        <x14:conditionalFormatting xmlns:xm="http://schemas.microsoft.com/office/excel/2006/main">
          <x14:cfRule type="dataBar" id="{E5D66332-CED1-4FAD-8A8F-F90DB2B26FEA}">
            <x14:dataBar minLength="0" maxLength="100" direction="rightToLeft">
              <x14:cfvo type="min"/>
              <x14:cfvo type="max"/>
              <x14:negativeFillColor rgb="FFFF0000"/>
              <x14:axisColor rgb="FF000000"/>
            </x14:dataBar>
          </x14:cfRule>
          <xm:sqref>J36</xm:sqref>
        </x14:conditionalFormatting>
        <x14:conditionalFormatting xmlns:xm="http://schemas.microsoft.com/office/excel/2006/main">
          <x14:cfRule type="containsText" priority="19" operator="containsText" id="{C704C790-291F-420D-8F3A-D58641EE30DC}">
            <xm:f>NOT(ISERROR(SEARCH(LISTAS!$D$63,E118)))</xm:f>
            <xm:f>LISTAS!$D$63</xm:f>
            <x14:dxf>
              <font>
                <b/>
                <i val="0"/>
                <color rgb="FFFF0000"/>
              </font>
            </x14:dxf>
          </x14:cfRule>
          <x14:cfRule type="containsText" priority="20" operator="containsText" id="{D09A9AB3-FEF6-487C-AA4E-79A83492C9CD}">
            <xm:f>NOT(ISERROR(SEARCH(LISTAS!$D$62,E118)))</xm:f>
            <xm:f>LISTAS!$D$62</xm:f>
            <x14:dxf>
              <font>
                <b/>
                <i val="0"/>
                <color theme="5"/>
              </font>
            </x14:dxf>
          </x14:cfRule>
          <x14:cfRule type="containsText" priority="21" operator="containsText" id="{16D6508A-FCE2-4883-B4EE-D4C199F86AE7}">
            <xm:f>NOT(ISERROR(SEARCH(LISTAS!$D$61,E118)))</xm:f>
            <xm:f>LISTAS!$D$61</xm:f>
            <x14:dxf>
              <font>
                <b/>
                <i val="0"/>
                <color rgb="FF00FF00"/>
              </font>
            </x14:dxf>
          </x14:cfRule>
          <x14:cfRule type="containsText" priority="22" operator="containsText" id="{12D2AD54-A9F0-48FC-8AD5-78A2A43D0E56}">
            <xm:f>NOT(ISERROR(SEARCH(LISTAS!$D$60,E118)))</xm:f>
            <xm:f>LISTAS!$D$60</xm:f>
            <x14:dxf>
              <font>
                <b/>
                <i val="0"/>
                <color rgb="FF00FF00"/>
              </font>
            </x14:dxf>
          </x14:cfRule>
          <xm:sqref>E118</xm:sqref>
        </x14:conditionalFormatting>
        <x14:conditionalFormatting xmlns:xm="http://schemas.microsoft.com/office/excel/2006/main">
          <x14:cfRule type="containsText" priority="14" operator="containsText" id="{70D6DEEF-B975-4430-8F5A-A304E30BAE7A}">
            <xm:f>NOT(ISERROR(SEARCH(LISTAS!$D$63,E123)))</xm:f>
            <xm:f>LISTAS!$D$63</xm:f>
            <x14:dxf>
              <font>
                <b/>
                <i val="0"/>
                <color rgb="FFFF0000"/>
              </font>
            </x14:dxf>
          </x14:cfRule>
          <x14:cfRule type="containsText" priority="15" operator="containsText" id="{EEED5C57-AC43-4294-A4B0-126E3C74C2A9}">
            <xm:f>NOT(ISERROR(SEARCH(LISTAS!$D$62,E123)))</xm:f>
            <xm:f>LISTAS!$D$62</xm:f>
            <x14:dxf>
              <font>
                <b/>
                <i val="0"/>
                <color theme="5"/>
              </font>
            </x14:dxf>
          </x14:cfRule>
          <x14:cfRule type="containsText" priority="16" operator="containsText" id="{7A340DD3-3B1C-4C8F-BCEC-38505A937B52}">
            <xm:f>NOT(ISERROR(SEARCH(LISTAS!$D$61,E123)))</xm:f>
            <xm:f>LISTAS!$D$61</xm:f>
            <x14:dxf>
              <font>
                <b/>
                <i val="0"/>
                <color rgb="FF00FF00"/>
              </font>
            </x14:dxf>
          </x14:cfRule>
          <x14:cfRule type="containsText" priority="17" operator="containsText" id="{DFE213C3-DC28-4778-B23D-2E8A4E28134D}">
            <xm:f>NOT(ISERROR(SEARCH(LISTAS!$D$60,E123)))</xm:f>
            <xm:f>LISTAS!$D$60</xm:f>
            <x14:dxf>
              <font>
                <b/>
                <i val="0"/>
                <color rgb="FF00FF00"/>
              </font>
            </x14:dxf>
          </x14:cfRule>
          <xm:sqref>E123</xm:sqref>
        </x14:conditionalFormatting>
      </x14:conditionalFormattings>
    </ext>
    <ext xmlns:x14="http://schemas.microsoft.com/office/spreadsheetml/2009/9/main" uri="{CCE6A557-97BC-4b89-ADB6-D9C93CAAB3DF}">
      <x14:dataValidations xmlns:xm="http://schemas.microsoft.com/office/excel/2006/main" count="9">
        <x14:dataValidation type="list" allowBlank="1" showInputMessage="1" showErrorMessage="1" xr:uid="{00000000-0002-0000-0000-000000000000}">
          <x14:formula1>
            <xm:f>LISTAS!$H$20:$H$24</xm:f>
          </x14:formula1>
          <xm:sqref>J166:K166</xm:sqref>
        </x14:dataValidation>
        <x14:dataValidation type="list" allowBlank="1" showInputMessage="1" showErrorMessage="1" xr:uid="{00000000-0002-0000-0000-000001000000}">
          <x14:formula1>
            <xm:f>LISTAS!$H$14:$H$18</xm:f>
          </x14:formula1>
          <xm:sqref>G166:H166</xm:sqref>
        </x14:dataValidation>
        <x14:dataValidation type="list" allowBlank="1" showInputMessage="1" showErrorMessage="1" xr:uid="{00000000-0002-0000-0000-000002000000}">
          <x14:formula1>
            <xm:f>LISTAS!$B$66:$B$71</xm:f>
          </x14:formula1>
          <xm:sqref>A149:B160</xm:sqref>
        </x14:dataValidation>
        <x14:dataValidation type="list" allowBlank="1" showInputMessage="1" showErrorMessage="1" xr:uid="{00000000-0002-0000-0000-000003000000}">
          <x14:formula1>
            <xm:f>LISTAS!$D$60:$D$63</xm:f>
          </x14:formula1>
          <xm:sqref>E118 E123</xm:sqref>
        </x14:dataValidation>
        <x14:dataValidation type="list" allowBlank="1" showInputMessage="1" showErrorMessage="1" xr:uid="{00000000-0002-0000-0000-000004000000}">
          <x14:formula1>
            <xm:f>LISTAS!$B$60:$B$61</xm:f>
          </x14:formula1>
          <xm:sqref>C118:D118 C123:D123</xm:sqref>
        </x14:dataValidation>
        <x14:dataValidation type="list" allowBlank="1" showInputMessage="1" showErrorMessage="1" xr:uid="{00000000-0002-0000-0000-000005000000}">
          <x14:formula1>
            <xm:f>LISTAS!$M$2:$M$4</xm:f>
          </x14:formula1>
          <xm:sqref>G13:L13</xm:sqref>
        </x14:dataValidation>
        <x14:dataValidation type="list" allowBlank="1" showInputMessage="1" showErrorMessage="1" xr:uid="{00000000-0002-0000-0000-000006000000}">
          <x14:formula1>
            <xm:f>LISTAS!$B$1:$B$56</xm:f>
          </x14:formula1>
          <xm:sqref>D3:I3</xm:sqref>
        </x14:dataValidation>
        <x14:dataValidation type="list" allowBlank="1" showInputMessage="1" showErrorMessage="1" xr:uid="{00000000-0002-0000-0000-000007000000}">
          <x14:formula1>
            <xm:f>LISTAS!$A$1:$A$55</xm:f>
          </x14:formula1>
          <xm:sqref>B3</xm:sqref>
        </x14:dataValidation>
        <x14:dataValidation type="list" allowBlank="1" showInputMessage="1" showErrorMessage="1" xr:uid="{00000000-0002-0000-0000-000008000000}">
          <x14:formula1>
            <xm:f>LISTAS!$H$26:$H$28</xm:f>
          </x14:formula1>
          <xm:sqref>D166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M277"/>
  <sheetViews>
    <sheetView view="pageBreakPreview" topLeftCell="A95" zoomScale="60" zoomScaleNormal="70" workbookViewId="0">
      <selection activeCell="O14" sqref="O13:O14"/>
    </sheetView>
  </sheetViews>
  <sheetFormatPr baseColWidth="10" defaultRowHeight="15" x14ac:dyDescent="0.25"/>
  <cols>
    <col min="1" max="1" width="14" customWidth="1"/>
    <col min="2" max="2" width="13.28515625" customWidth="1"/>
    <col min="3" max="3" width="15.140625" customWidth="1"/>
    <col min="4" max="4" width="13.42578125" customWidth="1"/>
    <col min="5" max="6" width="13.28515625" customWidth="1"/>
    <col min="7" max="7" width="15.42578125" customWidth="1"/>
    <col min="8" max="9" width="13.28515625" customWidth="1"/>
    <col min="10" max="10" width="13" customWidth="1"/>
    <col min="11" max="11" width="14.140625" customWidth="1"/>
    <col min="12" max="12" width="13.28515625" customWidth="1"/>
  </cols>
  <sheetData>
    <row r="1" spans="1:12" ht="44.25" customHeight="1" x14ac:dyDescent="0.25">
      <c r="A1" s="468" t="s">
        <v>145</v>
      </c>
      <c r="B1" s="468"/>
      <c r="C1" s="468"/>
      <c r="D1" s="468"/>
      <c r="E1" s="468"/>
      <c r="F1" s="468"/>
      <c r="G1" s="468"/>
      <c r="H1" s="468"/>
      <c r="I1" s="468"/>
      <c r="J1" s="468"/>
      <c r="K1" s="468"/>
      <c r="L1" s="468"/>
    </row>
    <row r="2" spans="1:12" s="2" customFormat="1" ht="11.25" customHeight="1" x14ac:dyDescent="0.25">
      <c r="A2" s="1"/>
      <c r="B2" s="1"/>
      <c r="C2" s="1"/>
      <c r="D2" s="1"/>
      <c r="E2" s="1"/>
      <c r="F2" s="1"/>
      <c r="G2" s="1"/>
      <c r="H2" s="1"/>
      <c r="I2" s="1"/>
      <c r="J2" s="1"/>
      <c r="K2" s="1"/>
      <c r="L2" s="1"/>
    </row>
    <row r="3" spans="1:12" ht="28.5" customHeight="1" x14ac:dyDescent="0.25">
      <c r="A3" s="3" t="s">
        <v>0</v>
      </c>
      <c r="B3" s="2"/>
      <c r="C3" s="3" t="s">
        <v>1</v>
      </c>
      <c r="D3" s="469" t="s">
        <v>40</v>
      </c>
      <c r="E3" s="469"/>
      <c r="F3" s="469"/>
      <c r="G3" s="469"/>
      <c r="H3" s="469"/>
      <c r="I3" s="469"/>
      <c r="J3" s="3" t="s">
        <v>2</v>
      </c>
      <c r="K3" s="3"/>
      <c r="L3" s="12"/>
    </row>
    <row r="4" spans="1:12" ht="8.25" customHeight="1" x14ac:dyDescent="0.25"/>
    <row r="5" spans="1:12" ht="41.25" customHeight="1" x14ac:dyDescent="0.25">
      <c r="A5" s="470"/>
      <c r="B5" s="470"/>
      <c r="C5" s="471" t="s">
        <v>113</v>
      </c>
      <c r="D5" s="471"/>
      <c r="E5" s="471"/>
      <c r="F5" s="471"/>
      <c r="G5" s="471"/>
      <c r="H5" s="471"/>
      <c r="I5" s="471"/>
      <c r="J5" s="471"/>
      <c r="K5" s="471"/>
      <c r="L5" s="471"/>
    </row>
    <row r="6" spans="1:12" ht="18.75" x14ac:dyDescent="0.3">
      <c r="A6" s="991" t="s">
        <v>114</v>
      </c>
      <c r="B6" s="991"/>
      <c r="C6" s="991"/>
      <c r="D6" s="992"/>
      <c r="E6" s="992"/>
      <c r="F6" s="992"/>
      <c r="G6" s="991" t="s">
        <v>329</v>
      </c>
      <c r="H6" s="991"/>
      <c r="I6" s="991"/>
      <c r="J6" s="104"/>
      <c r="K6" s="104"/>
      <c r="L6" s="104"/>
    </row>
    <row r="7" spans="1:12" ht="18.75" x14ac:dyDescent="0.3">
      <c r="A7" s="991" t="s">
        <v>330</v>
      </c>
      <c r="B7" s="991"/>
      <c r="C7" s="991"/>
      <c r="D7" s="992"/>
      <c r="E7" s="992"/>
      <c r="F7" s="992"/>
      <c r="G7" s="991" t="s">
        <v>331</v>
      </c>
      <c r="H7" s="991"/>
      <c r="I7" s="991"/>
      <c r="J7" s="104"/>
      <c r="K7" s="104"/>
      <c r="L7" s="104"/>
    </row>
    <row r="8" spans="1:12" ht="15.75" customHeight="1" x14ac:dyDescent="0.3">
      <c r="A8" s="989" t="s">
        <v>115</v>
      </c>
      <c r="B8" s="989"/>
      <c r="C8" s="989"/>
      <c r="D8" s="1001"/>
      <c r="E8" s="1001"/>
      <c r="F8" s="1001"/>
      <c r="G8" s="994" t="s">
        <v>116</v>
      </c>
      <c r="H8" s="994"/>
      <c r="I8" s="994"/>
      <c r="J8" s="997"/>
      <c r="K8" s="997"/>
      <c r="L8" s="997"/>
    </row>
    <row r="9" spans="1:12" ht="42.75" customHeight="1" x14ac:dyDescent="0.3">
      <c r="A9" s="989" t="s">
        <v>118</v>
      </c>
      <c r="B9" s="989"/>
      <c r="C9" s="989"/>
      <c r="D9" s="1001"/>
      <c r="E9" s="1001"/>
      <c r="F9" s="1001"/>
      <c r="G9" s="994" t="s">
        <v>117</v>
      </c>
      <c r="H9" s="994"/>
      <c r="I9" s="994"/>
      <c r="J9" s="997"/>
      <c r="K9" s="997"/>
      <c r="L9" s="997"/>
    </row>
    <row r="10" spans="1:12" ht="36" customHeight="1" x14ac:dyDescent="0.3">
      <c r="A10" s="1002" t="s">
        <v>119</v>
      </c>
      <c r="B10" s="1002"/>
      <c r="C10" s="1003"/>
      <c r="D10" s="1001"/>
      <c r="E10" s="1001"/>
      <c r="F10" s="1001"/>
      <c r="G10" s="995" t="s">
        <v>120</v>
      </c>
      <c r="H10" s="995"/>
      <c r="I10" s="996"/>
      <c r="J10" s="998"/>
      <c r="K10" s="999"/>
      <c r="L10" s="1000"/>
    </row>
    <row r="11" spans="1:12" ht="30.75" customHeight="1" x14ac:dyDescent="0.3">
      <c r="A11" s="1002" t="s">
        <v>121</v>
      </c>
      <c r="B11" s="1002"/>
      <c r="C11" s="1003"/>
      <c r="D11" s="1001"/>
      <c r="E11" s="1001"/>
      <c r="F11" s="1001"/>
      <c r="G11" s="995" t="s">
        <v>122</v>
      </c>
      <c r="H11" s="995"/>
      <c r="I11" s="996"/>
      <c r="J11" s="998"/>
      <c r="K11" s="999"/>
      <c r="L11" s="1000"/>
    </row>
    <row r="12" spans="1:12" ht="30.75" customHeight="1" x14ac:dyDescent="0.25">
      <c r="A12" s="105"/>
      <c r="B12" s="105"/>
      <c r="C12" s="105"/>
      <c r="D12" s="106"/>
      <c r="E12" s="993" t="s">
        <v>332</v>
      </c>
      <c r="F12" s="993"/>
      <c r="G12" s="993"/>
      <c r="H12" s="109" t="s">
        <v>221</v>
      </c>
      <c r="I12" s="993" t="s">
        <v>332</v>
      </c>
      <c r="J12" s="993"/>
      <c r="K12" s="993"/>
      <c r="L12" s="110" t="s">
        <v>221</v>
      </c>
    </row>
    <row r="13" spans="1:12" ht="30.75" customHeight="1" x14ac:dyDescent="0.25">
      <c r="A13" s="105"/>
      <c r="B13" s="105"/>
      <c r="C13" s="105"/>
      <c r="D13" s="106"/>
      <c r="E13" s="714" t="s">
        <v>334</v>
      </c>
      <c r="F13" s="714"/>
      <c r="G13" s="714"/>
      <c r="H13" s="111">
        <v>0.4</v>
      </c>
      <c r="I13" s="714" t="s">
        <v>335</v>
      </c>
      <c r="J13" s="714"/>
      <c r="K13" s="714"/>
      <c r="L13" s="111">
        <v>0.15</v>
      </c>
    </row>
    <row r="14" spans="1:12" ht="31.5" customHeight="1" x14ac:dyDescent="0.25">
      <c r="E14" s="714" t="s">
        <v>336</v>
      </c>
      <c r="F14" s="714"/>
      <c r="G14" s="714"/>
      <c r="H14" s="111">
        <v>0.3</v>
      </c>
      <c r="I14" s="714"/>
      <c r="J14" s="714"/>
      <c r="K14" s="714"/>
      <c r="L14" s="111"/>
    </row>
    <row r="15" spans="1:12" ht="31.5" customHeight="1" x14ac:dyDescent="0.25">
      <c r="E15" s="714" t="s">
        <v>337</v>
      </c>
      <c r="F15" s="714"/>
      <c r="G15" s="714"/>
      <c r="H15" s="111">
        <v>0.1</v>
      </c>
      <c r="I15" s="714"/>
      <c r="J15" s="714"/>
      <c r="K15" s="714"/>
      <c r="L15" s="111"/>
    </row>
    <row r="16" spans="1:12" ht="31.5" customHeight="1" x14ac:dyDescent="0.25">
      <c r="A16" s="715" t="s">
        <v>333</v>
      </c>
      <c r="B16" s="715"/>
      <c r="C16" s="715"/>
      <c r="D16" s="715"/>
      <c r="E16" s="714" t="s">
        <v>338</v>
      </c>
      <c r="F16" s="714"/>
      <c r="G16" s="714"/>
      <c r="H16" s="111">
        <v>0.05</v>
      </c>
      <c r="I16" s="714"/>
      <c r="J16" s="714"/>
      <c r="K16" s="714"/>
      <c r="L16" s="111"/>
    </row>
    <row r="17" spans="1:12" ht="46.5" customHeight="1" x14ac:dyDescent="0.25">
      <c r="A17" s="470"/>
      <c r="B17" s="470"/>
      <c r="C17" s="704" t="s">
        <v>149</v>
      </c>
      <c r="D17" s="704"/>
      <c r="E17" s="704"/>
      <c r="F17" s="704"/>
      <c r="G17" s="704"/>
      <c r="H17" s="704"/>
      <c r="I17" s="704"/>
      <c r="J17" s="704"/>
      <c r="K17" s="704"/>
      <c r="L17" s="704"/>
    </row>
    <row r="18" spans="1:12" ht="76.5" x14ac:dyDescent="0.25">
      <c r="A18" s="711">
        <v>0.6</v>
      </c>
      <c r="B18" s="711"/>
      <c r="C18" s="711"/>
      <c r="D18" s="13"/>
      <c r="E18" s="479" t="s">
        <v>154</v>
      </c>
      <c r="F18" s="479"/>
      <c r="G18" s="480" t="s">
        <v>151</v>
      </c>
      <c r="H18" s="480"/>
      <c r="I18" s="480"/>
      <c r="J18" s="480"/>
      <c r="K18" s="480"/>
      <c r="L18" s="480"/>
    </row>
    <row r="19" spans="1:12" ht="51" customHeight="1" x14ac:dyDescent="0.25">
      <c r="A19" s="475" t="s">
        <v>155</v>
      </c>
      <c r="B19" s="475"/>
      <c r="C19" s="475"/>
      <c r="G19" s="476"/>
      <c r="H19" s="476"/>
      <c r="I19" s="476"/>
      <c r="J19" s="476"/>
      <c r="K19" s="16"/>
    </row>
    <row r="20" spans="1:12" ht="15" customHeight="1" x14ac:dyDescent="0.25">
      <c r="A20" s="17"/>
      <c r="B20" s="479" t="s">
        <v>156</v>
      </c>
      <c r="C20" s="479"/>
      <c r="D20" s="17"/>
      <c r="E20" s="488" t="s">
        <v>157</v>
      </c>
      <c r="F20" s="488"/>
      <c r="G20" s="17"/>
      <c r="H20" s="479" t="s">
        <v>158</v>
      </c>
      <c r="I20" s="479"/>
      <c r="J20" s="17"/>
      <c r="K20" s="479" t="s">
        <v>159</v>
      </c>
      <c r="L20" s="479"/>
    </row>
    <row r="21" spans="1:12" ht="15" customHeight="1" x14ac:dyDescent="0.25">
      <c r="B21" s="484"/>
      <c r="C21" s="484"/>
      <c r="E21" s="489"/>
      <c r="F21" s="489"/>
      <c r="H21" s="484"/>
      <c r="I21" s="484"/>
      <c r="K21" s="484"/>
      <c r="L21" s="484"/>
    </row>
    <row r="22" spans="1:12" ht="15" customHeight="1" x14ac:dyDescent="0.25">
      <c r="B22" s="484"/>
      <c r="C22" s="484"/>
      <c r="E22" s="489"/>
      <c r="F22" s="489"/>
      <c r="H22" s="484"/>
      <c r="I22" s="484"/>
      <c r="K22" s="484"/>
      <c r="L22" s="484"/>
    </row>
    <row r="23" spans="1:12" ht="15" customHeight="1" x14ac:dyDescent="0.25">
      <c r="B23" s="484"/>
      <c r="C23" s="484"/>
      <c r="E23" s="489"/>
      <c r="F23" s="489"/>
      <c r="H23" s="484"/>
      <c r="I23" s="484"/>
      <c r="K23" s="484"/>
      <c r="L23" s="484"/>
    </row>
    <row r="24" spans="1:12" ht="15" customHeight="1" x14ac:dyDescent="0.25">
      <c r="B24" s="56" t="s">
        <v>244</v>
      </c>
      <c r="C24" s="56" t="s">
        <v>245</v>
      </c>
      <c r="E24" s="56" t="s">
        <v>244</v>
      </c>
      <c r="F24" s="56" t="s">
        <v>245</v>
      </c>
      <c r="H24" s="56" t="s">
        <v>244</v>
      </c>
      <c r="I24" s="56" t="s">
        <v>245</v>
      </c>
      <c r="K24" s="56" t="s">
        <v>244</v>
      </c>
      <c r="L24" s="56" t="s">
        <v>245</v>
      </c>
    </row>
    <row r="25" spans="1:12" ht="21" customHeight="1" x14ac:dyDescent="0.25">
      <c r="B25" s="112">
        <v>42304</v>
      </c>
      <c r="C25" s="112">
        <v>42516</v>
      </c>
      <c r="E25" s="112">
        <v>42304</v>
      </c>
      <c r="F25" s="112">
        <v>42638</v>
      </c>
      <c r="H25" s="112">
        <v>42304</v>
      </c>
      <c r="I25" s="112">
        <v>42516</v>
      </c>
      <c r="K25" s="112">
        <v>42304</v>
      </c>
      <c r="L25" s="112">
        <v>42639</v>
      </c>
    </row>
    <row r="26" spans="1:12" ht="44.25" customHeight="1" x14ac:dyDescent="0.25">
      <c r="A26" s="18">
        <v>65</v>
      </c>
      <c r="B26" s="481" t="s">
        <v>160</v>
      </c>
      <c r="C26" s="481"/>
      <c r="D26" s="18">
        <v>52</v>
      </c>
      <c r="E26" s="990" t="s">
        <v>169</v>
      </c>
      <c r="F26" s="990"/>
      <c r="G26" s="18">
        <v>60</v>
      </c>
      <c r="H26" s="487" t="s">
        <v>161</v>
      </c>
      <c r="I26" s="487"/>
      <c r="J26" s="18">
        <v>95</v>
      </c>
      <c r="K26" s="990" t="s">
        <v>162</v>
      </c>
      <c r="L26" s="990"/>
    </row>
    <row r="27" spans="1:12" ht="19.5" customHeight="1" x14ac:dyDescent="0.25">
      <c r="A27" s="18"/>
      <c r="B27" s="112">
        <v>42304</v>
      </c>
      <c r="C27" s="112">
        <v>42516</v>
      </c>
      <c r="D27" s="18"/>
      <c r="E27" s="112">
        <v>42304</v>
      </c>
      <c r="F27" s="112">
        <v>42516</v>
      </c>
      <c r="G27" s="18"/>
      <c r="H27" s="112">
        <v>42304</v>
      </c>
      <c r="I27" s="112">
        <v>42669</v>
      </c>
      <c r="J27" s="18"/>
      <c r="K27" s="112">
        <v>42304</v>
      </c>
      <c r="L27" s="112">
        <v>42671</v>
      </c>
    </row>
    <row r="28" spans="1:12" ht="59.25" customHeight="1" x14ac:dyDescent="0.25">
      <c r="A28" s="18">
        <v>85</v>
      </c>
      <c r="B28" s="481" t="s">
        <v>163</v>
      </c>
      <c r="C28" s="481"/>
      <c r="D28" s="18">
        <v>41</v>
      </c>
      <c r="E28" s="482" t="s">
        <v>164</v>
      </c>
      <c r="F28" s="482"/>
      <c r="G28" s="18">
        <v>0</v>
      </c>
      <c r="H28" s="491" t="s">
        <v>170</v>
      </c>
      <c r="I28" s="491"/>
      <c r="J28" s="89">
        <v>0.27</v>
      </c>
      <c r="K28" s="482" t="s">
        <v>165</v>
      </c>
      <c r="L28" s="482"/>
    </row>
    <row r="29" spans="1:12" ht="19.5" customHeight="1" x14ac:dyDescent="0.25">
      <c r="A29" s="18"/>
      <c r="B29" s="112">
        <v>42304</v>
      </c>
      <c r="C29" s="112">
        <v>42577</v>
      </c>
      <c r="D29" s="18"/>
      <c r="E29" s="112">
        <v>42304</v>
      </c>
      <c r="F29" s="112">
        <v>42396</v>
      </c>
      <c r="G29" s="18"/>
      <c r="H29" s="60"/>
      <c r="I29" s="60"/>
      <c r="J29" s="18"/>
      <c r="K29" s="60"/>
      <c r="L29" s="60"/>
    </row>
    <row r="30" spans="1:12" ht="34.5" customHeight="1" x14ac:dyDescent="0.25">
      <c r="A30" s="18">
        <v>95</v>
      </c>
      <c r="B30" s="483" t="s">
        <v>166</v>
      </c>
      <c r="C30" s="483"/>
      <c r="D30" s="18">
        <v>98</v>
      </c>
      <c r="E30" s="482" t="s">
        <v>167</v>
      </c>
      <c r="F30" s="482"/>
      <c r="G30" s="18"/>
      <c r="H30" s="18"/>
      <c r="I30" s="19"/>
      <c r="J30" s="19"/>
      <c r="K30" s="19"/>
      <c r="L30" s="19"/>
    </row>
    <row r="31" spans="1:12" ht="19.5" customHeight="1" x14ac:dyDescent="0.25">
      <c r="A31" s="18"/>
      <c r="B31" s="112">
        <v>42304</v>
      </c>
      <c r="C31" s="112">
        <v>42516</v>
      </c>
      <c r="D31" s="18"/>
      <c r="E31" s="60"/>
      <c r="F31" s="60"/>
      <c r="G31" s="18"/>
      <c r="H31" s="60"/>
      <c r="I31" s="60"/>
      <c r="J31" s="18"/>
      <c r="K31" s="60"/>
      <c r="L31" s="60"/>
    </row>
    <row r="32" spans="1:12" ht="34.5" customHeight="1" x14ac:dyDescent="0.25">
      <c r="A32" s="18">
        <v>30</v>
      </c>
      <c r="B32" s="490" t="s">
        <v>168</v>
      </c>
      <c r="C32" s="490"/>
      <c r="D32" s="18"/>
      <c r="E32" s="491"/>
      <c r="F32" s="491"/>
      <c r="G32" s="18"/>
      <c r="H32" s="18"/>
      <c r="I32" s="19"/>
      <c r="J32" s="19"/>
      <c r="K32" s="19"/>
      <c r="L32" s="19"/>
    </row>
    <row r="33" spans="1:12" ht="18.75" x14ac:dyDescent="0.3">
      <c r="A33" s="107" t="s">
        <v>171</v>
      </c>
    </row>
    <row r="38" spans="1:12" ht="15" customHeight="1" x14ac:dyDescent="0.25">
      <c r="A38" s="17"/>
      <c r="B38" s="479" t="s">
        <v>172</v>
      </c>
      <c r="C38" s="479"/>
      <c r="D38" s="17"/>
      <c r="E38" s="488" t="s">
        <v>172</v>
      </c>
      <c r="F38" s="488"/>
      <c r="G38" s="17"/>
      <c r="H38" s="479" t="s">
        <v>172</v>
      </c>
      <c r="I38" s="479"/>
      <c r="J38" s="17"/>
      <c r="K38" s="479" t="s">
        <v>172</v>
      </c>
      <c r="L38" s="479"/>
    </row>
    <row r="39" spans="1:12" ht="15" customHeight="1" x14ac:dyDescent="0.25">
      <c r="B39" s="484"/>
      <c r="C39" s="484"/>
      <c r="E39" s="489"/>
      <c r="F39" s="489"/>
      <c r="H39" s="484"/>
      <c r="I39" s="484"/>
      <c r="K39" s="484"/>
      <c r="L39" s="484"/>
    </row>
    <row r="40" spans="1:12" ht="15" customHeight="1" x14ac:dyDescent="0.25">
      <c r="B40" s="484"/>
      <c r="C40" s="484"/>
      <c r="E40" s="489"/>
      <c r="F40" s="489"/>
      <c r="H40" s="484"/>
      <c r="I40" s="484"/>
      <c r="K40" s="484"/>
      <c r="L40" s="484"/>
    </row>
    <row r="41" spans="1:12" ht="15" customHeight="1" x14ac:dyDescent="0.25">
      <c r="B41" s="484"/>
      <c r="C41" s="484"/>
      <c r="E41" s="489"/>
      <c r="F41" s="489"/>
      <c r="H41" s="484"/>
      <c r="I41" s="484"/>
      <c r="K41" s="484"/>
      <c r="L41" s="484"/>
    </row>
    <row r="42" spans="1:12" ht="15" customHeight="1" x14ac:dyDescent="0.25">
      <c r="A42" t="s">
        <v>179</v>
      </c>
      <c r="B42" s="484"/>
      <c r="C42" s="484"/>
      <c r="D42" t="s">
        <v>179</v>
      </c>
      <c r="F42" s="20"/>
      <c r="G42" t="s">
        <v>179</v>
      </c>
      <c r="I42" s="14"/>
      <c r="J42" t="s">
        <v>179</v>
      </c>
      <c r="L42" s="14"/>
    </row>
    <row r="43" spans="1:12" ht="15" customHeight="1" x14ac:dyDescent="0.25">
      <c r="A43" t="s">
        <v>178</v>
      </c>
      <c r="B43" s="484"/>
      <c r="C43" s="484"/>
      <c r="D43" t="s">
        <v>178</v>
      </c>
      <c r="F43" s="20"/>
      <c r="G43" t="s">
        <v>178</v>
      </c>
      <c r="I43" s="14"/>
      <c r="J43" t="s">
        <v>178</v>
      </c>
      <c r="L43" s="14"/>
    </row>
    <row r="44" spans="1:12" ht="30.75" customHeight="1" x14ac:dyDescent="0.25">
      <c r="A44" s="18">
        <v>65</v>
      </c>
      <c r="B44" s="481" t="s">
        <v>173</v>
      </c>
      <c r="C44" s="481"/>
      <c r="D44" s="18">
        <v>65</v>
      </c>
      <c r="E44" s="487" t="s">
        <v>173</v>
      </c>
      <c r="F44" s="487"/>
      <c r="G44" s="18">
        <v>65</v>
      </c>
      <c r="H44" s="487" t="s">
        <v>173</v>
      </c>
      <c r="I44" s="487"/>
      <c r="J44" s="18">
        <v>65</v>
      </c>
      <c r="K44" s="487" t="s">
        <v>173</v>
      </c>
      <c r="L44" s="487"/>
    </row>
    <row r="45" spans="1:12" ht="30.75" customHeight="1" x14ac:dyDescent="0.25">
      <c r="A45" s="18">
        <v>85</v>
      </c>
      <c r="B45" s="481" t="s">
        <v>174</v>
      </c>
      <c r="C45" s="481"/>
      <c r="D45" s="18">
        <v>85</v>
      </c>
      <c r="E45" s="482" t="s">
        <v>174</v>
      </c>
      <c r="F45" s="482"/>
      <c r="G45" s="18">
        <v>85</v>
      </c>
      <c r="H45" s="482" t="s">
        <v>174</v>
      </c>
      <c r="I45" s="482"/>
      <c r="J45" s="18">
        <v>85</v>
      </c>
      <c r="K45" s="482" t="s">
        <v>174</v>
      </c>
      <c r="L45" s="482"/>
    </row>
    <row r="46" spans="1:12" ht="30.75" customHeight="1" x14ac:dyDescent="0.25">
      <c r="A46" s="18">
        <v>95</v>
      </c>
      <c r="B46" s="483" t="s">
        <v>175</v>
      </c>
      <c r="C46" s="483"/>
      <c r="D46" s="18">
        <v>95</v>
      </c>
      <c r="E46" s="482" t="s">
        <v>175</v>
      </c>
      <c r="F46" s="482"/>
      <c r="G46" s="18">
        <v>95</v>
      </c>
      <c r="H46" s="482" t="s">
        <v>175</v>
      </c>
      <c r="I46" s="482"/>
      <c r="J46" s="18">
        <v>95</v>
      </c>
      <c r="K46" s="482" t="s">
        <v>175</v>
      </c>
      <c r="L46" s="482"/>
    </row>
    <row r="47" spans="1:12" ht="30.75" customHeight="1" x14ac:dyDescent="0.25">
      <c r="A47" s="18">
        <v>30</v>
      </c>
      <c r="B47" s="490" t="s">
        <v>176</v>
      </c>
      <c r="C47" s="490"/>
      <c r="D47" s="18">
        <v>30</v>
      </c>
      <c r="E47" s="491" t="s">
        <v>176</v>
      </c>
      <c r="F47" s="491"/>
      <c r="G47" s="18">
        <v>30</v>
      </c>
      <c r="H47" s="491" t="s">
        <v>176</v>
      </c>
      <c r="I47" s="491"/>
      <c r="J47" s="18">
        <v>30</v>
      </c>
      <c r="K47" s="482" t="s">
        <v>176</v>
      </c>
      <c r="L47" s="482"/>
    </row>
    <row r="48" spans="1:12" ht="30.75" customHeight="1" x14ac:dyDescent="0.25">
      <c r="A48" s="18">
        <v>95</v>
      </c>
      <c r="B48" s="483" t="s">
        <v>177</v>
      </c>
      <c r="C48" s="483"/>
      <c r="D48" s="18">
        <v>95</v>
      </c>
      <c r="E48" s="492" t="s">
        <v>177</v>
      </c>
      <c r="F48" s="492"/>
      <c r="G48" s="18">
        <v>95</v>
      </c>
      <c r="H48" s="492" t="s">
        <v>177</v>
      </c>
      <c r="I48" s="492"/>
      <c r="J48" s="18">
        <v>95</v>
      </c>
      <c r="K48" s="493" t="s">
        <v>177</v>
      </c>
      <c r="L48" s="493"/>
    </row>
    <row r="49" spans="1:12" ht="15" customHeight="1" x14ac:dyDescent="0.25">
      <c r="A49" s="17"/>
      <c r="B49" s="479" t="s">
        <v>172</v>
      </c>
      <c r="C49" s="479"/>
      <c r="D49" s="17"/>
      <c r="E49" s="488" t="s">
        <v>172</v>
      </c>
      <c r="F49" s="488"/>
      <c r="G49" s="17"/>
      <c r="H49" s="479" t="s">
        <v>172</v>
      </c>
      <c r="I49" s="479"/>
      <c r="J49" s="17"/>
      <c r="K49" s="479" t="s">
        <v>172</v>
      </c>
      <c r="L49" s="479"/>
    </row>
    <row r="50" spans="1:12" ht="15" customHeight="1" x14ac:dyDescent="0.25">
      <c r="B50" s="484"/>
      <c r="C50" s="484"/>
      <c r="E50" s="489"/>
      <c r="F50" s="489"/>
      <c r="H50" s="484"/>
      <c r="I50" s="484"/>
      <c r="K50" s="484"/>
      <c r="L50" s="484"/>
    </row>
    <row r="51" spans="1:12" ht="15" customHeight="1" x14ac:dyDescent="0.25">
      <c r="B51" s="484"/>
      <c r="C51" s="484"/>
      <c r="E51" s="489"/>
      <c r="F51" s="489"/>
      <c r="H51" s="484"/>
      <c r="I51" s="484"/>
      <c r="K51" s="484"/>
      <c r="L51" s="484"/>
    </row>
    <row r="52" spans="1:12" ht="15" customHeight="1" x14ac:dyDescent="0.25">
      <c r="B52" s="484"/>
      <c r="C52" s="484"/>
      <c r="E52" s="489"/>
      <c r="F52" s="489"/>
      <c r="H52" s="484"/>
      <c r="I52" s="484"/>
      <c r="K52" s="484"/>
      <c r="L52" s="484"/>
    </row>
    <row r="53" spans="1:12" ht="15" customHeight="1" x14ac:dyDescent="0.25">
      <c r="A53" t="s">
        <v>179</v>
      </c>
      <c r="B53" s="484"/>
      <c r="C53" s="484"/>
      <c r="D53" t="s">
        <v>179</v>
      </c>
      <c r="F53" s="20"/>
      <c r="G53" t="s">
        <v>179</v>
      </c>
      <c r="I53" s="14"/>
      <c r="J53" t="s">
        <v>179</v>
      </c>
      <c r="L53" s="14"/>
    </row>
    <row r="54" spans="1:12" ht="15" customHeight="1" x14ac:dyDescent="0.25">
      <c r="A54" t="s">
        <v>178</v>
      </c>
      <c r="B54" s="484"/>
      <c r="C54" s="484"/>
      <c r="D54" t="s">
        <v>178</v>
      </c>
      <c r="F54" s="20"/>
      <c r="G54" t="s">
        <v>178</v>
      </c>
      <c r="I54" s="14"/>
      <c r="J54" t="s">
        <v>178</v>
      </c>
      <c r="L54" s="14"/>
    </row>
    <row r="55" spans="1:12" ht="34.5" customHeight="1" x14ac:dyDescent="0.25">
      <c r="A55" s="18">
        <v>65</v>
      </c>
      <c r="B55" s="481" t="s">
        <v>173</v>
      </c>
      <c r="C55" s="481"/>
      <c r="D55" s="18">
        <v>65</v>
      </c>
      <c r="E55" s="487" t="s">
        <v>173</v>
      </c>
      <c r="F55" s="487"/>
      <c r="G55" s="18">
        <v>65</v>
      </c>
      <c r="H55" s="487" t="s">
        <v>173</v>
      </c>
      <c r="I55" s="487"/>
      <c r="J55" s="18">
        <v>65</v>
      </c>
      <c r="K55" s="487" t="s">
        <v>173</v>
      </c>
      <c r="L55" s="487"/>
    </row>
    <row r="56" spans="1:12" ht="34.5" customHeight="1" x14ac:dyDescent="0.25">
      <c r="A56" s="18">
        <v>85</v>
      </c>
      <c r="B56" s="481" t="s">
        <v>174</v>
      </c>
      <c r="C56" s="481"/>
      <c r="D56" s="18">
        <v>85</v>
      </c>
      <c r="E56" s="482" t="s">
        <v>174</v>
      </c>
      <c r="F56" s="482"/>
      <c r="G56" s="18">
        <v>85</v>
      </c>
      <c r="H56" s="482" t="s">
        <v>174</v>
      </c>
      <c r="I56" s="482"/>
      <c r="J56" s="18">
        <v>85</v>
      </c>
      <c r="K56" s="482" t="s">
        <v>174</v>
      </c>
      <c r="L56" s="482"/>
    </row>
    <row r="57" spans="1:12" ht="34.5" customHeight="1" x14ac:dyDescent="0.25">
      <c r="A57" s="18">
        <v>95</v>
      </c>
      <c r="B57" s="483" t="s">
        <v>175</v>
      </c>
      <c r="C57" s="483"/>
      <c r="D57" s="18">
        <v>95</v>
      </c>
      <c r="E57" s="482" t="s">
        <v>175</v>
      </c>
      <c r="F57" s="482"/>
      <c r="G57" s="18">
        <v>95</v>
      </c>
      <c r="H57" s="482" t="s">
        <v>175</v>
      </c>
      <c r="I57" s="482"/>
      <c r="J57" s="18">
        <v>95</v>
      </c>
      <c r="K57" s="482" t="s">
        <v>175</v>
      </c>
      <c r="L57" s="482"/>
    </row>
    <row r="58" spans="1:12" ht="34.5" customHeight="1" x14ac:dyDescent="0.25">
      <c r="A58" s="18">
        <v>30</v>
      </c>
      <c r="B58" s="490" t="s">
        <v>176</v>
      </c>
      <c r="C58" s="490"/>
      <c r="D58" s="18">
        <v>30</v>
      </c>
      <c r="E58" s="491" t="s">
        <v>176</v>
      </c>
      <c r="F58" s="491"/>
      <c r="G58" s="18">
        <v>30</v>
      </c>
      <c r="H58" s="491" t="s">
        <v>176</v>
      </c>
      <c r="I58" s="491"/>
      <c r="J58" s="18">
        <v>30</v>
      </c>
      <c r="K58" s="482" t="s">
        <v>176</v>
      </c>
      <c r="L58" s="482"/>
    </row>
    <row r="59" spans="1:12" ht="34.5" customHeight="1" x14ac:dyDescent="0.25">
      <c r="A59" s="18">
        <v>95</v>
      </c>
      <c r="B59" s="483" t="s">
        <v>177</v>
      </c>
      <c r="C59" s="483"/>
      <c r="D59" s="18">
        <v>95</v>
      </c>
      <c r="E59" s="472" t="s">
        <v>177</v>
      </c>
      <c r="F59" s="472"/>
      <c r="G59" s="18">
        <v>95</v>
      </c>
      <c r="H59" s="472" t="s">
        <v>177</v>
      </c>
      <c r="I59" s="472"/>
      <c r="J59" s="18">
        <v>95</v>
      </c>
      <c r="K59" s="496" t="s">
        <v>177</v>
      </c>
      <c r="L59" s="496"/>
    </row>
    <row r="60" spans="1:12" ht="22.5" customHeight="1" x14ac:dyDescent="0.25">
      <c r="A60" s="497" t="s">
        <v>180</v>
      </c>
      <c r="B60" s="497"/>
      <c r="C60" s="497"/>
      <c r="D60" s="497"/>
      <c r="E60" s="497"/>
      <c r="F60" s="497"/>
      <c r="G60" s="497"/>
      <c r="H60" s="497"/>
      <c r="I60" s="497"/>
      <c r="J60" s="497"/>
      <c r="K60" s="497"/>
      <c r="L60" s="497"/>
    </row>
    <row r="62" spans="1:12" ht="26.25" customHeight="1" x14ac:dyDescent="0.25">
      <c r="H62" s="498" t="s">
        <v>199</v>
      </c>
      <c r="I62" s="498"/>
      <c r="J62" s="498"/>
      <c r="K62" s="498"/>
      <c r="L62" s="499"/>
    </row>
    <row r="63" spans="1:12" x14ac:dyDescent="0.25">
      <c r="H63" s="494" t="s">
        <v>201</v>
      </c>
      <c r="I63" s="494"/>
      <c r="J63" s="494"/>
      <c r="K63" s="62"/>
      <c r="L63" s="24">
        <v>85</v>
      </c>
    </row>
    <row r="64" spans="1:12" x14ac:dyDescent="0.25">
      <c r="H64" s="495" t="s">
        <v>200</v>
      </c>
      <c r="I64" s="495"/>
      <c r="J64" s="495" t="s">
        <v>182</v>
      </c>
      <c r="K64" s="495"/>
      <c r="L64" s="23" t="s">
        <v>246</v>
      </c>
    </row>
    <row r="65" spans="8:12" x14ac:dyDescent="0.25">
      <c r="H65" s="495"/>
      <c r="I65" s="495"/>
      <c r="J65" s="495"/>
      <c r="K65" s="495"/>
      <c r="L65" s="23"/>
    </row>
    <row r="66" spans="8:12" x14ac:dyDescent="0.25">
      <c r="H66" s="494" t="s">
        <v>202</v>
      </c>
      <c r="I66" s="494"/>
      <c r="J66" s="494"/>
      <c r="K66" s="61"/>
      <c r="L66" s="24">
        <v>85</v>
      </c>
    </row>
    <row r="67" spans="8:12" x14ac:dyDescent="0.25">
      <c r="H67" s="495" t="s">
        <v>182</v>
      </c>
      <c r="I67" s="495"/>
      <c r="J67" s="503" t="s">
        <v>181</v>
      </c>
      <c r="K67" s="503"/>
      <c r="L67" s="23" t="s">
        <v>203</v>
      </c>
    </row>
    <row r="68" spans="8:12" x14ac:dyDescent="0.25">
      <c r="H68" s="495"/>
      <c r="I68" s="495"/>
      <c r="J68" s="495"/>
      <c r="K68" s="495"/>
      <c r="L68" s="23"/>
    </row>
    <row r="69" spans="8:12" x14ac:dyDescent="0.25">
      <c r="H69" s="504" t="s">
        <v>204</v>
      </c>
      <c r="I69" s="505"/>
      <c r="J69" s="506"/>
      <c r="K69" s="62"/>
      <c r="L69" s="24">
        <v>85</v>
      </c>
    </row>
    <row r="70" spans="8:12" x14ac:dyDescent="0.25">
      <c r="H70" s="495" t="s">
        <v>205</v>
      </c>
      <c r="I70" s="495"/>
      <c r="J70" s="503" t="s">
        <v>206</v>
      </c>
      <c r="K70" s="503"/>
      <c r="L70" s="23" t="s">
        <v>207</v>
      </c>
    </row>
    <row r="71" spans="8:12" x14ac:dyDescent="0.25">
      <c r="H71" s="495"/>
      <c r="I71" s="495"/>
      <c r="J71" s="495"/>
      <c r="K71" s="495"/>
      <c r="L71" s="23"/>
    </row>
    <row r="72" spans="8:12" x14ac:dyDescent="0.25">
      <c r="H72" s="494" t="s">
        <v>208</v>
      </c>
      <c r="I72" s="494"/>
      <c r="J72" s="500"/>
      <c r="K72" s="501"/>
      <c r="L72" s="502"/>
    </row>
    <row r="73" spans="8:12" x14ac:dyDescent="0.25">
      <c r="H73" s="495"/>
      <c r="I73" s="495"/>
      <c r="J73" s="495"/>
      <c r="K73" s="495"/>
      <c r="L73" s="495"/>
    </row>
    <row r="74" spans="8:12" x14ac:dyDescent="0.25">
      <c r="H74" s="495"/>
      <c r="I74" s="495"/>
      <c r="J74" s="495"/>
      <c r="K74" s="495"/>
      <c r="L74" s="495"/>
    </row>
    <row r="76" spans="8:12" ht="15.75" customHeight="1" x14ac:dyDescent="0.25">
      <c r="H76" s="498" t="s">
        <v>196</v>
      </c>
      <c r="I76" s="498"/>
      <c r="J76" s="498"/>
      <c r="K76" s="498"/>
      <c r="L76" s="499"/>
    </row>
    <row r="77" spans="8:12" x14ac:dyDescent="0.25">
      <c r="H77" s="494" t="s">
        <v>201</v>
      </c>
      <c r="I77" s="494"/>
      <c r="J77" s="494"/>
      <c r="K77" s="62"/>
      <c r="L77" s="24">
        <v>85</v>
      </c>
    </row>
    <row r="78" spans="8:12" x14ac:dyDescent="0.25">
      <c r="H78" s="495" t="s">
        <v>200</v>
      </c>
      <c r="I78" s="495"/>
      <c r="J78" s="495" t="s">
        <v>182</v>
      </c>
      <c r="K78" s="495"/>
      <c r="L78" s="23" t="s">
        <v>246</v>
      </c>
    </row>
    <row r="79" spans="8:12" x14ac:dyDescent="0.25">
      <c r="H79" s="495"/>
      <c r="I79" s="495"/>
      <c r="J79" s="495"/>
      <c r="K79" s="495"/>
      <c r="L79" s="23"/>
    </row>
    <row r="80" spans="8:12" x14ac:dyDescent="0.25">
      <c r="H80" s="494" t="s">
        <v>202</v>
      </c>
      <c r="I80" s="494"/>
      <c r="J80" s="494"/>
      <c r="K80" s="61"/>
      <c r="L80" s="24">
        <v>85</v>
      </c>
    </row>
    <row r="81" spans="8:12" x14ac:dyDescent="0.25">
      <c r="H81" s="495" t="s">
        <v>182</v>
      </c>
      <c r="I81" s="495"/>
      <c r="J81" s="988" t="s">
        <v>181</v>
      </c>
      <c r="K81" s="988"/>
      <c r="L81" s="23" t="s">
        <v>203</v>
      </c>
    </row>
    <row r="82" spans="8:12" x14ac:dyDescent="0.25">
      <c r="H82" s="495"/>
      <c r="I82" s="495"/>
      <c r="J82" s="495"/>
      <c r="K82" s="495"/>
      <c r="L82" s="23"/>
    </row>
    <row r="83" spans="8:12" x14ac:dyDescent="0.25">
      <c r="H83" s="504" t="s">
        <v>204</v>
      </c>
      <c r="I83" s="505"/>
      <c r="J83" s="506"/>
      <c r="K83" s="62"/>
      <c r="L83" s="24">
        <v>85</v>
      </c>
    </row>
    <row r="84" spans="8:12" x14ac:dyDescent="0.25">
      <c r="H84" s="495" t="s">
        <v>205</v>
      </c>
      <c r="I84" s="495"/>
      <c r="J84" s="988" t="s">
        <v>206</v>
      </c>
      <c r="K84" s="988"/>
      <c r="L84" s="23" t="s">
        <v>207</v>
      </c>
    </row>
    <row r="85" spans="8:12" x14ac:dyDescent="0.25">
      <c r="H85" s="495"/>
      <c r="I85" s="495"/>
      <c r="J85" s="495"/>
      <c r="K85" s="495"/>
      <c r="L85" s="23"/>
    </row>
    <row r="86" spans="8:12" x14ac:dyDescent="0.25">
      <c r="H86" s="494" t="s">
        <v>208</v>
      </c>
      <c r="I86" s="494"/>
      <c r="J86" s="500"/>
      <c r="K86" s="501"/>
      <c r="L86" s="502"/>
    </row>
    <row r="87" spans="8:12" x14ac:dyDescent="0.25">
      <c r="H87" s="495"/>
      <c r="I87" s="495"/>
      <c r="J87" s="495"/>
      <c r="K87" s="495"/>
      <c r="L87" s="495"/>
    </row>
    <row r="88" spans="8:12" x14ac:dyDescent="0.25">
      <c r="H88" s="495"/>
      <c r="I88" s="495"/>
      <c r="J88" s="495"/>
      <c r="K88" s="495"/>
      <c r="L88" s="495"/>
    </row>
    <row r="91" spans="8:12" ht="15.75" x14ac:dyDescent="0.25">
      <c r="H91" s="498" t="s">
        <v>339</v>
      </c>
      <c r="I91" s="498"/>
      <c r="J91" s="498"/>
      <c r="K91" s="498"/>
      <c r="L91" s="499"/>
    </row>
    <row r="92" spans="8:12" x14ac:dyDescent="0.25">
      <c r="H92" s="987" t="s">
        <v>322</v>
      </c>
      <c r="I92" s="987"/>
      <c r="J92" s="987"/>
      <c r="K92" s="987"/>
      <c r="L92" s="987"/>
    </row>
    <row r="93" spans="8:12" x14ac:dyDescent="0.25">
      <c r="H93" s="472"/>
      <c r="I93" s="472"/>
      <c r="J93" s="472"/>
      <c r="K93" s="472"/>
      <c r="L93" s="472"/>
    </row>
    <row r="94" spans="8:12" x14ac:dyDescent="0.25">
      <c r="H94" s="987" t="s">
        <v>323</v>
      </c>
      <c r="I94" s="987"/>
      <c r="J94" s="987"/>
      <c r="K94" s="987"/>
      <c r="L94" s="987"/>
    </row>
    <row r="95" spans="8:12" x14ac:dyDescent="0.25">
      <c r="H95" s="495" t="s">
        <v>182</v>
      </c>
      <c r="I95" s="495"/>
      <c r="J95" s="988" t="s">
        <v>181</v>
      </c>
      <c r="K95" s="988"/>
      <c r="L95" s="24">
        <v>85</v>
      </c>
    </row>
    <row r="96" spans="8:12" x14ac:dyDescent="0.25">
      <c r="H96" s="495"/>
      <c r="I96" s="495"/>
      <c r="J96" s="495"/>
      <c r="K96" s="495"/>
      <c r="L96" s="23"/>
    </row>
    <row r="97" spans="8:12" x14ac:dyDescent="0.25">
      <c r="H97" s="987" t="s">
        <v>340</v>
      </c>
      <c r="I97" s="987"/>
      <c r="J97" s="987"/>
      <c r="K97" s="987"/>
      <c r="L97" s="987"/>
    </row>
    <row r="98" spans="8:12" x14ac:dyDescent="0.25">
      <c r="H98" s="495" t="s">
        <v>182</v>
      </c>
      <c r="I98" s="495"/>
      <c r="J98" s="988" t="s">
        <v>181</v>
      </c>
      <c r="K98" s="988"/>
      <c r="L98" s="24">
        <v>85</v>
      </c>
    </row>
    <row r="99" spans="8:12" x14ac:dyDescent="0.25">
      <c r="H99" s="495"/>
      <c r="I99" s="495"/>
      <c r="J99" s="495"/>
      <c r="K99" s="495"/>
      <c r="L99" s="23"/>
    </row>
    <row r="100" spans="8:12" x14ac:dyDescent="0.25">
      <c r="H100" s="504" t="s">
        <v>204</v>
      </c>
      <c r="I100" s="505"/>
      <c r="J100" s="505"/>
      <c r="K100" s="506"/>
      <c r="L100" s="24">
        <v>85</v>
      </c>
    </row>
    <row r="101" spans="8:12" x14ac:dyDescent="0.25">
      <c r="H101" s="495" t="s">
        <v>205</v>
      </c>
      <c r="I101" s="495"/>
      <c r="J101" s="988" t="s">
        <v>206</v>
      </c>
      <c r="K101" s="988"/>
      <c r="L101" s="23" t="s">
        <v>207</v>
      </c>
    </row>
    <row r="102" spans="8:12" x14ac:dyDescent="0.25">
      <c r="H102" s="495"/>
      <c r="I102" s="495"/>
      <c r="J102" s="495"/>
      <c r="K102" s="495"/>
      <c r="L102" s="23"/>
    </row>
    <row r="103" spans="8:12" x14ac:dyDescent="0.25">
      <c r="H103" s="494" t="s">
        <v>208</v>
      </c>
      <c r="I103" s="494"/>
      <c r="J103" s="500"/>
      <c r="K103" s="501"/>
      <c r="L103" s="502"/>
    </row>
    <row r="104" spans="8:12" x14ac:dyDescent="0.25">
      <c r="H104" s="495"/>
      <c r="I104" s="495"/>
      <c r="J104" s="495"/>
      <c r="K104" s="495"/>
      <c r="L104" s="495"/>
    </row>
    <row r="105" spans="8:12" x14ac:dyDescent="0.25">
      <c r="H105" s="495"/>
      <c r="I105" s="495"/>
      <c r="J105" s="495"/>
      <c r="K105" s="495"/>
      <c r="L105" s="495"/>
    </row>
    <row r="106" spans="8:12" x14ac:dyDescent="0.25">
      <c r="H106" s="33"/>
      <c r="I106" s="33"/>
      <c r="J106" s="33"/>
      <c r="K106" s="33"/>
      <c r="L106" s="33"/>
    </row>
    <row r="107" spans="8:12" x14ac:dyDescent="0.25">
      <c r="H107" s="33"/>
      <c r="I107" s="33"/>
      <c r="J107" s="33"/>
      <c r="K107" s="33"/>
      <c r="L107" s="33"/>
    </row>
    <row r="108" spans="8:12" x14ac:dyDescent="0.25">
      <c r="H108" s="33"/>
      <c r="I108" s="33"/>
      <c r="J108" s="33"/>
      <c r="K108" s="33"/>
      <c r="L108" s="33"/>
    </row>
    <row r="127" spans="1:13" x14ac:dyDescent="0.25">
      <c r="A127" s="507" t="s">
        <v>209</v>
      </c>
      <c r="B127" s="507"/>
      <c r="C127" s="507"/>
      <c r="D127" s="507"/>
      <c r="E127" s="507"/>
      <c r="F127" s="507"/>
      <c r="G127" s="508" t="s">
        <v>217</v>
      </c>
      <c r="H127" s="508"/>
      <c r="I127" s="508"/>
      <c r="J127" s="508"/>
      <c r="K127" s="508"/>
      <c r="L127" s="508"/>
      <c r="M127" s="28"/>
    </row>
    <row r="128" spans="1:13" x14ac:dyDescent="0.25">
      <c r="A128" s="509"/>
      <c r="B128" s="510" t="s">
        <v>210</v>
      </c>
      <c r="C128" s="510"/>
      <c r="D128" s="510"/>
      <c r="E128" s="510"/>
      <c r="F128" s="510"/>
      <c r="G128" s="511" t="s">
        <v>210</v>
      </c>
      <c r="H128" s="511"/>
      <c r="I128" s="511"/>
      <c r="J128" s="511"/>
      <c r="K128" s="511"/>
      <c r="L128" s="511"/>
      <c r="M128" s="27"/>
    </row>
    <row r="129" spans="1:12" x14ac:dyDescent="0.25">
      <c r="A129" s="509"/>
      <c r="B129" s="37" t="s">
        <v>211</v>
      </c>
      <c r="C129" s="37" t="s">
        <v>221</v>
      </c>
      <c r="D129" s="37" t="s">
        <v>213</v>
      </c>
      <c r="E129" s="37"/>
      <c r="F129" s="37" t="s">
        <v>212</v>
      </c>
      <c r="G129" s="38" t="s">
        <v>211</v>
      </c>
      <c r="H129" s="38"/>
      <c r="I129" s="38" t="s">
        <v>212</v>
      </c>
      <c r="J129" s="38" t="s">
        <v>213</v>
      </c>
      <c r="K129" s="38"/>
      <c r="L129" s="38" t="s">
        <v>212</v>
      </c>
    </row>
    <row r="130" spans="1:12" ht="22.5" customHeight="1" x14ac:dyDescent="0.25">
      <c r="A130" s="37" t="s">
        <v>214</v>
      </c>
      <c r="B130" s="39">
        <v>235</v>
      </c>
      <c r="C130" s="39"/>
      <c r="D130" s="39">
        <v>42</v>
      </c>
      <c r="E130" s="39"/>
      <c r="F130" s="39"/>
      <c r="G130" s="40">
        <v>91</v>
      </c>
      <c r="H130" s="40"/>
      <c r="I130" s="41"/>
      <c r="J130" s="40">
        <v>12.030000000000001</v>
      </c>
      <c r="K130" s="40"/>
      <c r="L130" s="40"/>
    </row>
    <row r="131" spans="1:12" ht="21" customHeight="1" x14ac:dyDescent="0.25">
      <c r="A131" s="37" t="s">
        <v>215</v>
      </c>
      <c r="B131" s="39">
        <v>213</v>
      </c>
      <c r="C131" s="42">
        <f>IF(B130=0,"",B131/B130)</f>
        <v>0.90638297872340423</v>
      </c>
      <c r="D131" s="39">
        <v>36.849999999999994</v>
      </c>
      <c r="E131" s="39"/>
      <c r="F131" s="42">
        <f>IF(D130=0,"",D131/D130)</f>
        <v>0.87738095238095226</v>
      </c>
      <c r="G131" s="40">
        <v>48</v>
      </c>
      <c r="H131" s="40"/>
      <c r="I131" s="41">
        <f>IF(G130=0,"",G131/G130)</f>
        <v>0.52747252747252749</v>
      </c>
      <c r="J131" s="40">
        <v>0</v>
      </c>
      <c r="K131" s="40"/>
      <c r="L131" s="41">
        <f>IF(J130=0,"",J131/J130)</f>
        <v>0</v>
      </c>
    </row>
    <row r="132" spans="1:12" ht="20.25" customHeight="1" x14ac:dyDescent="0.25">
      <c r="A132" s="37" t="s">
        <v>216</v>
      </c>
      <c r="B132" s="39">
        <v>22</v>
      </c>
      <c r="C132" s="42">
        <f>IF(B130=0,"",B132/B130)</f>
        <v>9.3617021276595741E-2</v>
      </c>
      <c r="D132" s="39">
        <v>5.1499999999999986</v>
      </c>
      <c r="E132" s="39"/>
      <c r="F132" s="42">
        <f>IF(D130=0,"",D132/D130)</f>
        <v>0.12261904761904759</v>
      </c>
      <c r="G132" s="40">
        <v>43</v>
      </c>
      <c r="H132" s="40"/>
      <c r="I132" s="41">
        <f>IF(G130=0,"",G132/G130)</f>
        <v>0.47252747252747251</v>
      </c>
      <c r="J132" s="40">
        <v>12.030000000000001</v>
      </c>
      <c r="K132" s="40"/>
      <c r="L132" s="41">
        <f>IF(J130=0,"",J132/J130)</f>
        <v>1</v>
      </c>
    </row>
    <row r="134" spans="1:12" ht="24.75" customHeight="1" x14ac:dyDescent="0.25">
      <c r="A134" s="513" t="s">
        <v>220</v>
      </c>
      <c r="B134" s="513"/>
      <c r="C134" s="513"/>
      <c r="D134" s="513"/>
      <c r="E134" s="513"/>
      <c r="F134" s="513"/>
      <c r="G134" s="28"/>
      <c r="H134" s="28"/>
      <c r="I134" s="28"/>
      <c r="J134" s="28"/>
      <c r="K134" s="28"/>
      <c r="L134" s="28"/>
    </row>
    <row r="135" spans="1:12" x14ac:dyDescent="0.25">
      <c r="F135" s="34"/>
      <c r="G135" s="34"/>
      <c r="H135" s="34"/>
      <c r="I135" s="34"/>
      <c r="J135" s="514"/>
      <c r="K135" s="514"/>
      <c r="L135" s="514"/>
    </row>
    <row r="136" spans="1:12" x14ac:dyDescent="0.25">
      <c r="F136" s="36"/>
      <c r="G136" s="36"/>
      <c r="H136" s="36"/>
      <c r="I136" s="36"/>
      <c r="J136" s="515"/>
      <c r="K136" s="515"/>
      <c r="L136" s="515"/>
    </row>
    <row r="137" spans="1:12" x14ac:dyDescent="0.25">
      <c r="F137" s="25"/>
      <c r="G137" s="25"/>
      <c r="H137" s="25"/>
      <c r="I137" s="25"/>
      <c r="J137" s="512"/>
      <c r="K137" s="512"/>
      <c r="L137" s="512"/>
    </row>
    <row r="138" spans="1:12" x14ac:dyDescent="0.25">
      <c r="F138" s="25"/>
      <c r="G138" s="25"/>
      <c r="H138" s="25"/>
      <c r="I138" s="25"/>
      <c r="J138" s="512"/>
      <c r="K138" s="512"/>
      <c r="L138" s="512"/>
    </row>
    <row r="139" spans="1:12" x14ac:dyDescent="0.25">
      <c r="F139" s="25"/>
      <c r="G139" s="25"/>
      <c r="H139" s="25"/>
      <c r="I139" s="25"/>
      <c r="J139" s="512"/>
      <c r="K139" s="512"/>
      <c r="L139" s="512"/>
    </row>
    <row r="140" spans="1:12" x14ac:dyDescent="0.25">
      <c r="F140" s="25"/>
      <c r="G140" s="25"/>
      <c r="H140" s="25"/>
      <c r="I140" s="25"/>
      <c r="J140" s="512"/>
      <c r="K140" s="512"/>
      <c r="L140" s="512"/>
    </row>
    <row r="141" spans="1:12" x14ac:dyDescent="0.25">
      <c r="F141" s="25"/>
      <c r="G141" s="25"/>
      <c r="H141" s="25"/>
      <c r="I141" s="25"/>
      <c r="J141" s="512"/>
      <c r="K141" s="512"/>
      <c r="L141" s="512"/>
    </row>
    <row r="142" spans="1:12" x14ac:dyDescent="0.25">
      <c r="F142" s="25"/>
      <c r="G142" s="25"/>
      <c r="H142" s="25"/>
      <c r="I142" s="25"/>
      <c r="J142" s="512"/>
      <c r="K142" s="512"/>
      <c r="L142" s="512"/>
    </row>
    <row r="143" spans="1:12" x14ac:dyDescent="0.25">
      <c r="F143" s="25"/>
      <c r="G143" s="25"/>
      <c r="H143" s="25"/>
      <c r="I143" s="25"/>
      <c r="J143" s="512"/>
      <c r="K143" s="512"/>
      <c r="L143" s="512"/>
    </row>
    <row r="144" spans="1:12" x14ac:dyDescent="0.25">
      <c r="F144" s="25"/>
      <c r="G144" s="25"/>
      <c r="H144" s="25"/>
      <c r="I144" s="25"/>
      <c r="J144" s="512"/>
      <c r="K144" s="512"/>
      <c r="L144" s="512"/>
    </row>
    <row r="145" spans="1:12" x14ac:dyDescent="0.25">
      <c r="F145" s="25"/>
      <c r="G145" s="25"/>
      <c r="H145" s="25"/>
      <c r="I145" s="25"/>
      <c r="J145" s="512"/>
      <c r="K145" s="512"/>
      <c r="L145" s="512"/>
    </row>
    <row r="155" spans="1:12" ht="32.25" customHeight="1" x14ac:dyDescent="0.25">
      <c r="A155" s="519" t="s">
        <v>231</v>
      </c>
      <c r="B155" s="520"/>
      <c r="C155" s="519" t="s">
        <v>232</v>
      </c>
      <c r="D155" s="521"/>
      <c r="E155" s="519" t="s">
        <v>235</v>
      </c>
      <c r="F155" s="521"/>
      <c r="G155" s="522" t="s">
        <v>243</v>
      </c>
      <c r="H155" s="523"/>
      <c r="I155" s="523"/>
      <c r="J155" s="523"/>
      <c r="K155" s="523"/>
      <c r="L155" s="524"/>
    </row>
    <row r="156" spans="1:12" ht="30.75" customHeight="1" x14ac:dyDescent="0.25">
      <c r="A156" s="519"/>
      <c r="B156" s="520"/>
      <c r="C156" s="525" t="s">
        <v>234</v>
      </c>
      <c r="D156" s="526"/>
      <c r="E156" s="527" t="s">
        <v>238</v>
      </c>
      <c r="F156" s="528"/>
      <c r="G156" s="529" t="s">
        <v>240</v>
      </c>
      <c r="H156" s="530"/>
      <c r="I156" s="531" t="s">
        <v>241</v>
      </c>
      <c r="J156" s="532"/>
      <c r="K156" s="53" t="s">
        <v>242</v>
      </c>
      <c r="L156" s="63" t="s">
        <v>235</v>
      </c>
    </row>
    <row r="157" spans="1:12" ht="42.75" customHeight="1" x14ac:dyDescent="0.5">
      <c r="G157" s="518"/>
      <c r="H157" s="517"/>
      <c r="I157" s="516"/>
      <c r="J157" s="517"/>
      <c r="K157" s="58"/>
      <c r="L157" s="64">
        <v>0</v>
      </c>
    </row>
    <row r="158" spans="1:12" ht="42.75" customHeight="1" x14ac:dyDescent="0.5">
      <c r="G158" s="518"/>
      <c r="H158" s="517"/>
      <c r="I158" s="516"/>
      <c r="J158" s="517"/>
      <c r="K158" s="58"/>
      <c r="L158" s="64"/>
    </row>
    <row r="159" spans="1:12" ht="9" customHeight="1" x14ac:dyDescent="0.25">
      <c r="F159" s="25"/>
      <c r="G159" s="54"/>
      <c r="H159" s="54"/>
      <c r="I159" s="55"/>
      <c r="J159" s="55"/>
      <c r="K159" s="59"/>
      <c r="L159" s="26"/>
    </row>
    <row r="160" spans="1:12" ht="33" customHeight="1" x14ac:dyDescent="0.25">
      <c r="A160" s="519" t="s">
        <v>231</v>
      </c>
      <c r="B160" s="520"/>
      <c r="C160" s="519" t="s">
        <v>232</v>
      </c>
      <c r="D160" s="521"/>
      <c r="E160" s="519" t="s">
        <v>235</v>
      </c>
      <c r="F160" s="521"/>
      <c r="G160" s="522" t="s">
        <v>243</v>
      </c>
      <c r="H160" s="523"/>
      <c r="I160" s="523"/>
      <c r="J160" s="523"/>
      <c r="K160" s="523"/>
      <c r="L160" s="524"/>
    </row>
    <row r="161" spans="1:13" ht="30.75" customHeight="1" x14ac:dyDescent="0.25">
      <c r="A161" s="519"/>
      <c r="B161" s="520"/>
      <c r="C161" s="559" t="s">
        <v>233</v>
      </c>
      <c r="D161" s="560"/>
      <c r="E161" s="527" t="s">
        <v>239</v>
      </c>
      <c r="F161" s="528"/>
      <c r="G161" s="529" t="s">
        <v>240</v>
      </c>
      <c r="H161" s="530"/>
      <c r="I161" s="531" t="s">
        <v>241</v>
      </c>
      <c r="J161" s="532"/>
      <c r="K161" s="53" t="s">
        <v>242</v>
      </c>
      <c r="L161" s="63" t="s">
        <v>235</v>
      </c>
    </row>
    <row r="162" spans="1:13" ht="33.75" x14ac:dyDescent="0.5">
      <c r="G162" s="518"/>
      <c r="H162" s="517"/>
      <c r="I162" s="516"/>
      <c r="J162" s="517"/>
      <c r="K162" s="58"/>
      <c r="L162" s="64">
        <v>0</v>
      </c>
    </row>
    <row r="163" spans="1:13" ht="33.75" x14ac:dyDescent="0.5">
      <c r="G163" s="518"/>
      <c r="H163" s="517"/>
      <c r="I163" s="516"/>
      <c r="J163" s="517"/>
      <c r="K163" s="58"/>
      <c r="L163" s="64"/>
      <c r="M163" s="65"/>
    </row>
    <row r="164" spans="1:13" x14ac:dyDescent="0.25">
      <c r="A164" s="497" t="s">
        <v>247</v>
      </c>
      <c r="B164" s="497"/>
      <c r="C164" s="497"/>
      <c r="D164" s="497"/>
      <c r="E164" s="497"/>
      <c r="F164" s="497"/>
      <c r="G164" s="497"/>
      <c r="H164" s="497"/>
      <c r="I164" s="497"/>
      <c r="J164" s="497"/>
      <c r="K164" s="497"/>
      <c r="L164" s="497"/>
    </row>
    <row r="165" spans="1:13" ht="15.75" thickBot="1" x14ac:dyDescent="0.3">
      <c r="A165" s="32"/>
      <c r="B165" s="32"/>
    </row>
    <row r="166" spans="1:13" ht="15.75" customHeight="1" thickTop="1" x14ac:dyDescent="0.25">
      <c r="A166" s="496" t="s">
        <v>252</v>
      </c>
      <c r="B166" s="472"/>
      <c r="C166" s="472"/>
      <c r="J166" s="563" t="s">
        <v>255</v>
      </c>
      <c r="K166" s="564"/>
    </row>
    <row r="167" spans="1:13" ht="15.75" thickBot="1" x14ac:dyDescent="0.3">
      <c r="A167" s="472"/>
      <c r="B167" s="472"/>
      <c r="C167" s="472"/>
      <c r="J167" s="565"/>
      <c r="K167" s="566"/>
    </row>
    <row r="168" spans="1:13" ht="15.75" thickTop="1" x14ac:dyDescent="0.25"/>
    <row r="169" spans="1:13" ht="15.75" x14ac:dyDescent="0.25">
      <c r="A169" s="519" t="s">
        <v>248</v>
      </c>
      <c r="B169" s="520"/>
      <c r="C169" s="520"/>
      <c r="G169" s="519" t="s">
        <v>250</v>
      </c>
      <c r="H169" s="520"/>
      <c r="I169" s="520"/>
    </row>
    <row r="173" spans="1:13" ht="15.75" x14ac:dyDescent="0.25">
      <c r="D173" s="519" t="s">
        <v>249</v>
      </c>
      <c r="E173" s="520"/>
      <c r="F173" s="520"/>
      <c r="J173" s="519" t="s">
        <v>251</v>
      </c>
      <c r="K173" s="520"/>
      <c r="L173" s="520"/>
    </row>
    <row r="174" spans="1:13" ht="15.75" thickBot="1" x14ac:dyDescent="0.3"/>
    <row r="175" spans="1:13" ht="23.25" customHeight="1" thickTop="1" x14ac:dyDescent="0.25">
      <c r="B175" s="540" t="s">
        <v>254</v>
      </c>
      <c r="C175" s="541"/>
      <c r="J175" s="496" t="s">
        <v>253</v>
      </c>
      <c r="K175" s="472"/>
      <c r="L175" s="472"/>
    </row>
    <row r="176" spans="1:13" ht="24.75" customHeight="1" thickBot="1" x14ac:dyDescent="0.3">
      <c r="B176" s="542"/>
      <c r="C176" s="543"/>
      <c r="J176" s="472"/>
      <c r="K176" s="472"/>
      <c r="L176" s="472"/>
    </row>
    <row r="177" spans="1:12" ht="15.75" thickTop="1" x14ac:dyDescent="0.25"/>
    <row r="178" spans="1:12" ht="51" customHeight="1" x14ac:dyDescent="0.25">
      <c r="A178" s="470"/>
      <c r="B178" s="470"/>
      <c r="C178" s="471" t="s">
        <v>256</v>
      </c>
      <c r="D178" s="471"/>
      <c r="E178" s="471"/>
      <c r="F178" s="471"/>
      <c r="G178" s="471"/>
      <c r="H178" s="471"/>
      <c r="I178" s="471"/>
      <c r="J178" s="471"/>
      <c r="K178" s="471"/>
      <c r="L178" s="471"/>
    </row>
    <row r="179" spans="1:12" ht="15.75" thickBot="1" x14ac:dyDescent="0.3"/>
    <row r="180" spans="1:12" ht="27.75" customHeight="1" thickTop="1" x14ac:dyDescent="0.25">
      <c r="A180" s="533" t="s">
        <v>257</v>
      </c>
      <c r="B180" s="534"/>
      <c r="C180" s="534" t="s">
        <v>258</v>
      </c>
      <c r="D180" s="534"/>
      <c r="E180" s="534"/>
      <c r="F180" s="535" t="s">
        <v>259</v>
      </c>
      <c r="G180" s="535"/>
      <c r="H180" s="66" t="s">
        <v>263</v>
      </c>
      <c r="I180" s="67" t="s">
        <v>260</v>
      </c>
      <c r="J180" s="534" t="s">
        <v>219</v>
      </c>
      <c r="K180" s="534"/>
      <c r="L180" s="536"/>
    </row>
    <row r="181" spans="1:12" x14ac:dyDescent="0.25">
      <c r="A181" s="537" t="s">
        <v>269</v>
      </c>
      <c r="B181" s="538"/>
      <c r="C181" s="538"/>
      <c r="D181" s="538"/>
      <c r="E181" s="538"/>
      <c r="F181" s="538"/>
      <c r="G181" s="538"/>
      <c r="H181" s="68"/>
      <c r="I181" s="68"/>
      <c r="J181" s="538"/>
      <c r="K181" s="538"/>
      <c r="L181" s="539"/>
    </row>
    <row r="182" spans="1:12" x14ac:dyDescent="0.25">
      <c r="A182" s="537"/>
      <c r="B182" s="538"/>
      <c r="C182" s="538"/>
      <c r="D182" s="538"/>
      <c r="E182" s="538"/>
      <c r="F182" s="538"/>
      <c r="G182" s="538"/>
      <c r="H182" s="68"/>
      <c r="I182" s="68"/>
      <c r="J182" s="538"/>
      <c r="K182" s="538"/>
      <c r="L182" s="539"/>
    </row>
    <row r="183" spans="1:12" x14ac:dyDescent="0.25">
      <c r="A183" s="537"/>
      <c r="B183" s="538"/>
      <c r="C183" s="538"/>
      <c r="D183" s="538"/>
      <c r="E183" s="538"/>
      <c r="F183" s="538"/>
      <c r="G183" s="538"/>
      <c r="H183" s="68"/>
      <c r="I183" s="68"/>
      <c r="J183" s="538"/>
      <c r="K183" s="538"/>
      <c r="L183" s="539"/>
    </row>
    <row r="184" spans="1:12" x14ac:dyDescent="0.25">
      <c r="A184" s="537"/>
      <c r="B184" s="538"/>
      <c r="C184" s="538"/>
      <c r="D184" s="538"/>
      <c r="E184" s="538"/>
      <c r="F184" s="538"/>
      <c r="G184" s="538"/>
      <c r="H184" s="68"/>
      <c r="I184" s="68"/>
      <c r="J184" s="538"/>
      <c r="K184" s="538"/>
      <c r="L184" s="539"/>
    </row>
    <row r="185" spans="1:12" x14ac:dyDescent="0.25">
      <c r="A185" s="537"/>
      <c r="B185" s="538"/>
      <c r="C185" s="538"/>
      <c r="D185" s="538"/>
      <c r="E185" s="538"/>
      <c r="F185" s="538"/>
      <c r="G185" s="538"/>
      <c r="H185" s="68"/>
      <c r="I185" s="68"/>
      <c r="J185" s="538"/>
      <c r="K185" s="538"/>
      <c r="L185" s="539"/>
    </row>
    <row r="186" spans="1:12" x14ac:dyDescent="0.25">
      <c r="A186" s="537"/>
      <c r="B186" s="538"/>
      <c r="C186" s="538"/>
      <c r="D186" s="538"/>
      <c r="E186" s="538"/>
      <c r="F186" s="538"/>
      <c r="G186" s="538"/>
      <c r="H186" s="68"/>
      <c r="I186" s="68"/>
      <c r="J186" s="538"/>
      <c r="K186" s="538"/>
      <c r="L186" s="539"/>
    </row>
    <row r="187" spans="1:12" x14ac:dyDescent="0.25">
      <c r="A187" s="537"/>
      <c r="B187" s="538"/>
      <c r="C187" s="538"/>
      <c r="D187" s="538"/>
      <c r="E187" s="538"/>
      <c r="F187" s="538"/>
      <c r="G187" s="538"/>
      <c r="H187" s="68"/>
      <c r="I187" s="68"/>
      <c r="J187" s="538"/>
      <c r="K187" s="538"/>
      <c r="L187" s="539"/>
    </row>
    <row r="188" spans="1:12" x14ac:dyDescent="0.25">
      <c r="A188" s="537"/>
      <c r="B188" s="538"/>
      <c r="C188" s="538"/>
      <c r="D188" s="538"/>
      <c r="E188" s="538"/>
      <c r="F188" s="538"/>
      <c r="G188" s="538"/>
      <c r="H188" s="68"/>
      <c r="I188" s="68"/>
      <c r="J188" s="538"/>
      <c r="K188" s="538"/>
      <c r="L188" s="539"/>
    </row>
    <row r="189" spans="1:12" x14ac:dyDescent="0.25">
      <c r="A189" s="537"/>
      <c r="B189" s="538"/>
      <c r="C189" s="538"/>
      <c r="D189" s="538"/>
      <c r="E189" s="538"/>
      <c r="F189" s="538"/>
      <c r="G189" s="538"/>
      <c r="H189" s="68"/>
      <c r="I189" s="68"/>
      <c r="J189" s="538"/>
      <c r="K189" s="538"/>
      <c r="L189" s="539"/>
    </row>
    <row r="190" spans="1:12" x14ac:dyDescent="0.25">
      <c r="A190" s="537"/>
      <c r="B190" s="538"/>
      <c r="C190" s="538"/>
      <c r="D190" s="538"/>
      <c r="E190" s="538"/>
      <c r="F190" s="538"/>
      <c r="G190" s="538"/>
      <c r="H190" s="68"/>
      <c r="I190" s="68"/>
      <c r="J190" s="538"/>
      <c r="K190" s="538"/>
      <c r="L190" s="539"/>
    </row>
    <row r="191" spans="1:12" x14ac:dyDescent="0.25">
      <c r="A191" s="537"/>
      <c r="B191" s="538"/>
      <c r="C191" s="538"/>
      <c r="D191" s="538"/>
      <c r="E191" s="538"/>
      <c r="F191" s="538"/>
      <c r="G191" s="538"/>
      <c r="H191" s="68"/>
      <c r="I191" s="68"/>
      <c r="J191" s="538"/>
      <c r="K191" s="538"/>
      <c r="L191" s="539"/>
    </row>
    <row r="192" spans="1:12" ht="15.75" thickBot="1" x14ac:dyDescent="0.3">
      <c r="A192" s="544"/>
      <c r="B192" s="545"/>
      <c r="C192" s="545"/>
      <c r="D192" s="545"/>
      <c r="E192" s="545"/>
      <c r="F192" s="545"/>
      <c r="G192" s="545"/>
      <c r="H192" s="69"/>
      <c r="I192" s="69"/>
      <c r="J192" s="545"/>
      <c r="K192" s="545"/>
      <c r="L192" s="546"/>
    </row>
    <row r="193" spans="1:12" ht="15.75" thickTop="1" x14ac:dyDescent="0.25"/>
    <row r="194" spans="1:12" ht="61.5" customHeight="1" x14ac:dyDescent="0.25">
      <c r="A194" s="470"/>
      <c r="B194" s="470"/>
      <c r="C194" s="471" t="s">
        <v>146</v>
      </c>
      <c r="D194" s="471"/>
      <c r="E194" s="471"/>
      <c r="F194" s="471"/>
      <c r="G194" s="471"/>
      <c r="H194" s="471"/>
      <c r="I194" s="471"/>
      <c r="J194" s="471"/>
      <c r="K194" s="471"/>
      <c r="L194" s="471"/>
    </row>
    <row r="195" spans="1:12" ht="39.75" customHeight="1" x14ac:dyDescent="0.25">
      <c r="A195" s="484" t="s">
        <v>147</v>
      </c>
      <c r="B195" s="484"/>
      <c r="C195" s="484"/>
      <c r="D195" s="549"/>
      <c r="E195" s="550" t="s">
        <v>148</v>
      </c>
      <c r="F195" s="484"/>
      <c r="G195" s="484"/>
      <c r="H195" s="549"/>
      <c r="I195" s="551" t="s">
        <v>268</v>
      </c>
      <c r="J195" s="552"/>
      <c r="K195" s="552"/>
      <c r="L195" s="552"/>
    </row>
    <row r="196" spans="1:12" ht="42.75" thickBot="1" x14ac:dyDescent="0.3">
      <c r="A196" s="553">
        <v>2079953179851</v>
      </c>
      <c r="B196" s="553"/>
      <c r="C196" s="554"/>
      <c r="D196" s="15" t="s">
        <v>150</v>
      </c>
      <c r="E196" s="555">
        <v>2854464646467</v>
      </c>
      <c r="F196" s="556"/>
      <c r="G196" s="557"/>
      <c r="H196" s="15" t="s">
        <v>150</v>
      </c>
      <c r="I196" s="558">
        <v>894646464</v>
      </c>
      <c r="J196" s="558"/>
      <c r="K196" s="558"/>
      <c r="L196" s="15" t="s">
        <v>150</v>
      </c>
    </row>
    <row r="197" spans="1:12" ht="37.5" customHeight="1" thickTop="1" x14ac:dyDescent="0.3">
      <c r="A197" s="567">
        <f>(J198/G198)*100</f>
        <v>46.685715363359073</v>
      </c>
      <c r="B197" s="567"/>
      <c r="C197" s="568"/>
      <c r="D197" s="569" t="s">
        <v>144</v>
      </c>
      <c r="E197" s="570"/>
      <c r="F197" s="79"/>
      <c r="G197" s="562" t="s">
        <v>136</v>
      </c>
      <c r="H197" s="562"/>
      <c r="I197" s="79"/>
      <c r="J197" s="547" t="s">
        <v>141</v>
      </c>
      <c r="K197" s="547"/>
      <c r="L197" s="78"/>
    </row>
    <row r="198" spans="1:12" ht="36.75" customHeight="1" x14ac:dyDescent="0.25">
      <c r="A198" s="567"/>
      <c r="B198" s="567"/>
      <c r="C198" s="568"/>
      <c r="D198" s="569"/>
      <c r="E198" s="570"/>
      <c r="F198" s="70"/>
      <c r="G198" s="548">
        <v>656363219064</v>
      </c>
      <c r="H198" s="548"/>
      <c r="I198" s="75"/>
      <c r="J198" s="548">
        <v>306427864202</v>
      </c>
      <c r="K198" s="548"/>
      <c r="L198" s="57"/>
    </row>
    <row r="199" spans="1:12" ht="47.25" thickBot="1" x14ac:dyDescent="0.3">
      <c r="A199" s="86"/>
      <c r="B199" s="86"/>
      <c r="C199" s="86"/>
      <c r="D199" s="30"/>
      <c r="E199" s="30"/>
      <c r="F199" s="70"/>
      <c r="G199" s="80"/>
      <c r="H199" s="80"/>
      <c r="I199" s="75"/>
      <c r="J199" s="80"/>
      <c r="K199" s="80"/>
      <c r="L199" s="57"/>
    </row>
    <row r="200" spans="1:12" ht="24" customHeight="1" thickTop="1" x14ac:dyDescent="0.3">
      <c r="A200" s="567">
        <f>(J201/G201)*100</f>
        <v>46.685715363359073</v>
      </c>
      <c r="B200" s="567"/>
      <c r="C200" s="568"/>
      <c r="D200" s="569" t="s">
        <v>291</v>
      </c>
      <c r="E200" s="570"/>
      <c r="F200" s="79"/>
      <c r="G200" s="562" t="s">
        <v>289</v>
      </c>
      <c r="H200" s="562"/>
      <c r="I200" s="79"/>
      <c r="J200" s="562" t="s">
        <v>290</v>
      </c>
      <c r="K200" s="562"/>
      <c r="L200" s="78"/>
    </row>
    <row r="201" spans="1:12" ht="36" customHeight="1" x14ac:dyDescent="0.25">
      <c r="A201" s="567"/>
      <c r="B201" s="567"/>
      <c r="C201" s="568"/>
      <c r="D201" s="569"/>
      <c r="E201" s="570"/>
      <c r="F201" s="70"/>
      <c r="G201" s="548">
        <v>656363219064</v>
      </c>
      <c r="H201" s="548"/>
      <c r="I201" s="75"/>
      <c r="J201" s="548">
        <v>306427864202</v>
      </c>
      <c r="K201" s="548"/>
      <c r="L201" s="57"/>
    </row>
    <row r="202" spans="1:12" ht="47.25" thickBot="1" x14ac:dyDescent="0.3">
      <c r="A202" s="86"/>
      <c r="B202" s="86"/>
      <c r="C202" s="86"/>
      <c r="D202" s="30"/>
      <c r="E202" s="30"/>
      <c r="F202" s="70"/>
      <c r="G202" s="80"/>
      <c r="H202" s="80"/>
      <c r="I202" s="75"/>
      <c r="J202" s="80"/>
      <c r="K202" s="80"/>
      <c r="L202" s="57"/>
    </row>
    <row r="203" spans="1:12" ht="24" customHeight="1" thickTop="1" x14ac:dyDescent="0.3">
      <c r="A203" s="567" t="s">
        <v>294</v>
      </c>
      <c r="B203" s="567"/>
      <c r="C203" s="568"/>
      <c r="D203" s="569" t="s">
        <v>291</v>
      </c>
      <c r="E203" s="570"/>
      <c r="F203" s="79"/>
      <c r="G203" s="562" t="s">
        <v>292</v>
      </c>
      <c r="H203" s="562"/>
      <c r="I203" s="79"/>
      <c r="J203" s="562" t="s">
        <v>293</v>
      </c>
      <c r="K203" s="562"/>
      <c r="L203" s="78"/>
    </row>
    <row r="204" spans="1:12" ht="23.25" x14ac:dyDescent="0.25">
      <c r="A204" s="567"/>
      <c r="B204" s="567"/>
      <c r="C204" s="568"/>
      <c r="D204" s="569"/>
      <c r="E204" s="570"/>
      <c r="F204" s="70"/>
      <c r="G204" s="548" t="s">
        <v>294</v>
      </c>
      <c r="H204" s="548"/>
      <c r="I204" s="75"/>
      <c r="J204" s="548" t="s">
        <v>294</v>
      </c>
      <c r="K204" s="548"/>
      <c r="L204" s="57"/>
    </row>
    <row r="205" spans="1:12" ht="23.25" x14ac:dyDescent="0.25">
      <c r="A205" s="484" t="s">
        <v>274</v>
      </c>
      <c r="B205" s="484"/>
      <c r="C205" s="484"/>
      <c r="D205" s="484"/>
      <c r="E205" s="484"/>
      <c r="F205" s="484"/>
      <c r="G205" s="87"/>
      <c r="H205" s="87"/>
      <c r="I205" s="87"/>
      <c r="J205" s="87"/>
      <c r="K205" s="87"/>
      <c r="L205" s="87"/>
    </row>
    <row r="206" spans="1:12" ht="23.25" x14ac:dyDescent="0.3">
      <c r="A206" s="72" t="s">
        <v>275</v>
      </c>
      <c r="B206" s="71"/>
      <c r="C206" s="575" t="s">
        <v>296</v>
      </c>
      <c r="D206" s="575"/>
      <c r="E206" s="574" t="s">
        <v>147</v>
      </c>
      <c r="F206" s="574"/>
      <c r="G206" s="575" t="s">
        <v>296</v>
      </c>
      <c r="H206" s="575"/>
      <c r="I206" s="576" t="s">
        <v>299</v>
      </c>
      <c r="J206" s="576"/>
      <c r="K206" s="85"/>
      <c r="L206" s="85"/>
    </row>
    <row r="207" spans="1:12" ht="23.25" x14ac:dyDescent="0.3">
      <c r="A207" s="573" t="s">
        <v>276</v>
      </c>
      <c r="B207" s="573"/>
      <c r="C207" s="575" t="s">
        <v>296</v>
      </c>
      <c r="D207" s="575"/>
      <c r="E207" s="574" t="s">
        <v>295</v>
      </c>
      <c r="F207" s="574"/>
      <c r="G207" s="575" t="s">
        <v>296</v>
      </c>
      <c r="H207" s="575"/>
      <c r="I207" s="576" t="s">
        <v>299</v>
      </c>
      <c r="J207" s="576"/>
      <c r="K207" s="85"/>
      <c r="L207" s="85"/>
    </row>
    <row r="208" spans="1:12" ht="18.75" x14ac:dyDescent="0.3">
      <c r="K208" s="574"/>
      <c r="L208" s="574"/>
    </row>
    <row r="209" spans="1:12" ht="18.75" x14ac:dyDescent="0.3">
      <c r="F209" s="73"/>
      <c r="G209" s="73"/>
      <c r="K209" s="32"/>
      <c r="L209" s="32"/>
    </row>
    <row r="210" spans="1:12" x14ac:dyDescent="0.25">
      <c r="A210" s="571" t="s">
        <v>298</v>
      </c>
      <c r="B210" s="571"/>
    </row>
    <row r="211" spans="1:12" x14ac:dyDescent="0.25">
      <c r="A211" s="571"/>
      <c r="B211" s="571"/>
    </row>
    <row r="212" spans="1:12" x14ac:dyDescent="0.25">
      <c r="A212" s="571"/>
      <c r="B212" s="571"/>
    </row>
    <row r="226" spans="1:5" ht="18.75" x14ac:dyDescent="0.3">
      <c r="A226" s="73"/>
      <c r="B226" s="73"/>
      <c r="C226" s="73"/>
      <c r="D226" s="73"/>
      <c r="E226" s="73"/>
    </row>
    <row r="229" spans="1:5" ht="15" customHeight="1" x14ac:dyDescent="0.25">
      <c r="A229" s="571" t="s">
        <v>324</v>
      </c>
      <c r="B229" s="571"/>
    </row>
    <row r="230" spans="1:5" ht="15" customHeight="1" x14ac:dyDescent="0.25">
      <c r="A230" s="571"/>
      <c r="B230" s="571"/>
    </row>
    <row r="231" spans="1:5" ht="22.5" customHeight="1" x14ac:dyDescent="0.25">
      <c r="A231" s="571"/>
      <c r="B231" s="571"/>
    </row>
    <row r="232" spans="1:5" ht="15" customHeight="1" x14ac:dyDescent="0.25">
      <c r="A232" s="102"/>
      <c r="B232" s="102"/>
    </row>
    <row r="233" spans="1:5" ht="15" customHeight="1" x14ac:dyDescent="0.25">
      <c r="A233" s="102"/>
      <c r="B233" s="102"/>
    </row>
    <row r="234" spans="1:5" ht="15" customHeight="1" x14ac:dyDescent="0.25">
      <c r="A234" s="102"/>
      <c r="B234" s="102"/>
    </row>
    <row r="235" spans="1:5" ht="15" customHeight="1" x14ac:dyDescent="0.25">
      <c r="A235" s="102"/>
      <c r="B235" s="102"/>
    </row>
    <row r="236" spans="1:5" ht="15" customHeight="1" x14ac:dyDescent="0.25">
      <c r="A236" s="102"/>
      <c r="B236" s="102"/>
    </row>
    <row r="237" spans="1:5" ht="15" customHeight="1" x14ac:dyDescent="0.25">
      <c r="A237" s="102"/>
      <c r="B237" s="102"/>
    </row>
    <row r="238" spans="1:5" ht="15" customHeight="1" x14ac:dyDescent="0.25">
      <c r="A238" s="102"/>
      <c r="B238" s="102"/>
    </row>
    <row r="239" spans="1:5" ht="15" customHeight="1" x14ac:dyDescent="0.25">
      <c r="A239" s="102"/>
      <c r="B239" s="102"/>
    </row>
    <row r="240" spans="1:5" ht="15" customHeight="1" x14ac:dyDescent="0.25">
      <c r="A240" s="102"/>
      <c r="B240" s="102"/>
    </row>
    <row r="241" spans="1:2" ht="15" customHeight="1" x14ac:dyDescent="0.25">
      <c r="A241" s="102"/>
      <c r="B241" s="102"/>
    </row>
    <row r="242" spans="1:2" ht="15" customHeight="1" x14ac:dyDescent="0.25">
      <c r="A242" s="102"/>
      <c r="B242" s="102"/>
    </row>
    <row r="243" spans="1:2" ht="15" customHeight="1" x14ac:dyDescent="0.25">
      <c r="A243" s="102"/>
      <c r="B243" s="102"/>
    </row>
    <row r="244" spans="1:2" ht="15" customHeight="1" x14ac:dyDescent="0.25">
      <c r="A244" s="102"/>
      <c r="B244" s="102"/>
    </row>
    <row r="245" spans="1:2" ht="15" customHeight="1" x14ac:dyDescent="0.25">
      <c r="A245" s="102"/>
      <c r="B245" s="102"/>
    </row>
    <row r="246" spans="1:2" ht="15" customHeight="1" x14ac:dyDescent="0.25">
      <c r="A246" s="102"/>
      <c r="B246" s="102"/>
    </row>
    <row r="247" spans="1:2" ht="15" customHeight="1" x14ac:dyDescent="0.25">
      <c r="A247" s="102"/>
      <c r="B247" s="102"/>
    </row>
    <row r="248" spans="1:2" ht="15" customHeight="1" x14ac:dyDescent="0.25">
      <c r="A248" s="102"/>
      <c r="B248" s="102"/>
    </row>
    <row r="249" spans="1:2" ht="15" customHeight="1" x14ac:dyDescent="0.25">
      <c r="A249" s="102"/>
      <c r="B249" s="102"/>
    </row>
    <row r="250" spans="1:2" ht="15" customHeight="1" x14ac:dyDescent="0.25">
      <c r="A250" s="571" t="s">
        <v>317</v>
      </c>
      <c r="B250" s="571"/>
    </row>
    <row r="251" spans="1:2" ht="15" customHeight="1" x14ac:dyDescent="0.25">
      <c r="A251" s="571"/>
      <c r="B251" s="571"/>
    </row>
    <row r="252" spans="1:2" ht="15" customHeight="1" x14ac:dyDescent="0.25">
      <c r="A252" s="571"/>
      <c r="B252" s="571"/>
    </row>
    <row r="253" spans="1:2" ht="15" customHeight="1" x14ac:dyDescent="0.25">
      <c r="A253" t="s">
        <v>318</v>
      </c>
      <c r="B253" t="s">
        <v>319</v>
      </c>
    </row>
    <row r="254" spans="1:2" ht="15" customHeight="1" x14ac:dyDescent="0.25">
      <c r="A254" s="102"/>
      <c r="B254" s="102"/>
    </row>
    <row r="255" spans="1:2" ht="15" customHeight="1" x14ac:dyDescent="0.25">
      <c r="A255" s="102"/>
      <c r="B255" s="102"/>
    </row>
    <row r="256" spans="1:2" ht="15" customHeight="1" x14ac:dyDescent="0.25">
      <c r="A256" s="102"/>
      <c r="B256" s="102"/>
    </row>
    <row r="257" spans="1:12" ht="15" customHeight="1" x14ac:dyDescent="0.25">
      <c r="A257" s="102"/>
      <c r="B257" s="102"/>
      <c r="H257" s="567">
        <v>2.86</v>
      </c>
      <c r="I257" s="567"/>
      <c r="J257" s="572"/>
      <c r="K257" s="489" t="s">
        <v>320</v>
      </c>
      <c r="L257" s="489"/>
    </row>
    <row r="258" spans="1:12" ht="15" customHeight="1" x14ac:dyDescent="0.25">
      <c r="A258" s="102"/>
      <c r="B258" s="102"/>
      <c r="H258" s="567"/>
      <c r="I258" s="567"/>
      <c r="J258" s="572"/>
      <c r="K258" s="489"/>
      <c r="L258" s="489"/>
    </row>
    <row r="259" spans="1:12" ht="15" customHeight="1" x14ac:dyDescent="0.25">
      <c r="A259" s="102"/>
      <c r="B259" s="102"/>
      <c r="H259" s="567"/>
      <c r="I259" s="567"/>
      <c r="J259" s="572"/>
      <c r="K259" s="489"/>
      <c r="L259" s="489"/>
    </row>
    <row r="260" spans="1:12" ht="15" customHeight="1" x14ac:dyDescent="0.25">
      <c r="A260" s="102"/>
      <c r="B260" s="102"/>
      <c r="H260" s="567"/>
      <c r="I260" s="567"/>
      <c r="J260" s="572"/>
      <c r="K260" s="489"/>
      <c r="L260" s="489"/>
    </row>
    <row r="261" spans="1:12" ht="15" customHeight="1" x14ac:dyDescent="0.25">
      <c r="A261" s="102"/>
      <c r="B261" s="102"/>
      <c r="H261" s="567"/>
      <c r="I261" s="567"/>
      <c r="J261" s="572"/>
      <c r="K261" s="489"/>
      <c r="L261" s="489"/>
    </row>
    <row r="262" spans="1:12" ht="15" customHeight="1" x14ac:dyDescent="0.25">
      <c r="A262" s="102"/>
      <c r="B262" s="102"/>
      <c r="H262" s="567"/>
      <c r="I262" s="567"/>
      <c r="J262" s="572"/>
      <c r="K262" s="489"/>
      <c r="L262" s="489"/>
    </row>
    <row r="263" spans="1:12" ht="15" customHeight="1" x14ac:dyDescent="0.25">
      <c r="A263" s="102"/>
      <c r="B263" s="102"/>
    </row>
    <row r="264" spans="1:12" ht="15" customHeight="1" x14ac:dyDescent="0.25">
      <c r="A264" s="102"/>
      <c r="B264" s="102"/>
    </row>
    <row r="268" spans="1:12" ht="30" customHeight="1" x14ac:dyDescent="0.25">
      <c r="A268" s="497" t="s">
        <v>300</v>
      </c>
      <c r="B268" s="497"/>
      <c r="C268" s="497"/>
      <c r="D268" s="497"/>
      <c r="E268" s="497"/>
      <c r="F268" s="497"/>
      <c r="G268" s="497"/>
      <c r="H268" s="497"/>
      <c r="I268" s="497"/>
      <c r="J268" s="497"/>
      <c r="K268" s="497"/>
      <c r="L268" s="497"/>
    </row>
    <row r="269" spans="1:12" ht="18.75" customHeight="1" x14ac:dyDescent="0.25">
      <c r="A269" s="594" t="s">
        <v>280</v>
      </c>
      <c r="B269" s="595"/>
      <c r="C269" s="598" t="s">
        <v>257</v>
      </c>
      <c r="D269" s="589" t="s">
        <v>283</v>
      </c>
      <c r="E269" s="589" t="s">
        <v>284</v>
      </c>
      <c r="F269" s="589"/>
      <c r="G269" s="589"/>
      <c r="H269" s="589"/>
      <c r="I269" s="589" t="s">
        <v>282</v>
      </c>
      <c r="J269" s="589" t="s">
        <v>219</v>
      </c>
      <c r="K269" s="589"/>
      <c r="L269" s="589"/>
    </row>
    <row r="270" spans="1:12" ht="56.25" x14ac:dyDescent="0.25">
      <c r="A270" s="596"/>
      <c r="B270" s="597"/>
      <c r="C270" s="599"/>
      <c r="D270" s="589"/>
      <c r="E270" s="76" t="s">
        <v>281</v>
      </c>
      <c r="F270" s="76" t="s">
        <v>277</v>
      </c>
      <c r="G270" s="76" t="s">
        <v>278</v>
      </c>
      <c r="H270" s="76" t="s">
        <v>279</v>
      </c>
      <c r="I270" s="589"/>
      <c r="J270" s="589"/>
      <c r="K270" s="589"/>
      <c r="L270" s="589"/>
    </row>
    <row r="271" spans="1:12" x14ac:dyDescent="0.25">
      <c r="A271" s="500"/>
      <c r="B271" s="502"/>
      <c r="C271" s="62"/>
      <c r="D271" s="23"/>
      <c r="E271" s="23"/>
      <c r="F271" s="23"/>
      <c r="G271" s="23"/>
      <c r="H271" s="23"/>
      <c r="I271" s="23"/>
      <c r="J271" s="495"/>
      <c r="K271" s="495"/>
      <c r="L271" s="495"/>
    </row>
    <row r="272" spans="1:12" x14ac:dyDescent="0.25">
      <c r="A272" s="500"/>
      <c r="B272" s="502"/>
      <c r="C272" s="62"/>
      <c r="D272" s="23"/>
      <c r="E272" s="23"/>
      <c r="F272" s="23"/>
      <c r="G272" s="23"/>
      <c r="H272" s="23"/>
      <c r="I272" s="23"/>
      <c r="J272" s="495"/>
      <c r="K272" s="495"/>
      <c r="L272" s="495"/>
    </row>
    <row r="273" spans="1:12" x14ac:dyDescent="0.25">
      <c r="A273" s="500"/>
      <c r="B273" s="502"/>
      <c r="C273" s="62"/>
      <c r="D273" s="23"/>
      <c r="E273" s="23"/>
      <c r="F273" s="23"/>
      <c r="G273" s="23"/>
      <c r="H273" s="23"/>
      <c r="I273" s="23"/>
      <c r="J273" s="495"/>
      <c r="K273" s="495"/>
      <c r="L273" s="495"/>
    </row>
    <row r="274" spans="1:12" x14ac:dyDescent="0.25">
      <c r="A274" s="500"/>
      <c r="B274" s="502"/>
      <c r="C274" s="62"/>
      <c r="D274" s="23"/>
      <c r="E274" s="23"/>
      <c r="F274" s="23"/>
      <c r="G274" s="23"/>
      <c r="H274" s="23"/>
      <c r="I274" s="23"/>
      <c r="J274" s="495"/>
      <c r="K274" s="495"/>
      <c r="L274" s="495"/>
    </row>
    <row r="275" spans="1:12" x14ac:dyDescent="0.25">
      <c r="A275" s="500"/>
      <c r="B275" s="502"/>
      <c r="C275" s="62"/>
      <c r="D275" s="23"/>
      <c r="E275" s="23"/>
      <c r="F275" s="23"/>
      <c r="G275" s="23"/>
      <c r="H275" s="23"/>
      <c r="I275" s="23"/>
      <c r="J275" s="495"/>
      <c r="K275" s="495"/>
      <c r="L275" s="495"/>
    </row>
    <row r="276" spans="1:12" x14ac:dyDescent="0.25">
      <c r="A276" s="500"/>
      <c r="B276" s="502"/>
      <c r="C276" s="62"/>
      <c r="D276" s="23"/>
      <c r="E276" s="23"/>
      <c r="F276" s="23"/>
      <c r="G276" s="23"/>
      <c r="H276" s="23"/>
      <c r="I276" s="23"/>
      <c r="J276" s="495"/>
      <c r="K276" s="495"/>
      <c r="L276" s="495"/>
    </row>
    <row r="277" spans="1:12" ht="15" customHeight="1" x14ac:dyDescent="0.25">
      <c r="A277" s="582" t="s">
        <v>285</v>
      </c>
      <c r="B277" s="583"/>
      <c r="C277" s="584"/>
      <c r="D277" s="77"/>
      <c r="E277" s="77"/>
      <c r="F277" s="77"/>
      <c r="G277" s="77"/>
      <c r="H277" s="77"/>
      <c r="I277" s="77"/>
      <c r="J277" s="585"/>
      <c r="K277" s="586"/>
      <c r="L277" s="587"/>
    </row>
  </sheetData>
  <mergeCells count="344">
    <mergeCell ref="E15:G15"/>
    <mergeCell ref="E16:G16"/>
    <mergeCell ref="K47:L47"/>
    <mergeCell ref="K48:L48"/>
    <mergeCell ref="K55:L55"/>
    <mergeCell ref="K56:L56"/>
    <mergeCell ref="K44:L44"/>
    <mergeCell ref="K45:L45"/>
    <mergeCell ref="K46:L46"/>
    <mergeCell ref="E56:F56"/>
    <mergeCell ref="H56:I56"/>
    <mergeCell ref="K28:L28"/>
    <mergeCell ref="H38:I41"/>
    <mergeCell ref="I12:K12"/>
    <mergeCell ref="I13:K13"/>
    <mergeCell ref="I15:K15"/>
    <mergeCell ref="I16:K16"/>
    <mergeCell ref="A16:D16"/>
    <mergeCell ref="H91:L91"/>
    <mergeCell ref="H92:L92"/>
    <mergeCell ref="B55:C55"/>
    <mergeCell ref="B46:C46"/>
    <mergeCell ref="B47:C47"/>
    <mergeCell ref="B48:C48"/>
    <mergeCell ref="E46:F46"/>
    <mergeCell ref="E47:F47"/>
    <mergeCell ref="E48:F48"/>
    <mergeCell ref="E55:F55"/>
    <mergeCell ref="H46:I46"/>
    <mergeCell ref="H47:I47"/>
    <mergeCell ref="H48:I48"/>
    <mergeCell ref="H55:I55"/>
    <mergeCell ref="B53:C53"/>
    <mergeCell ref="B54:C54"/>
    <mergeCell ref="B49:C52"/>
    <mergeCell ref="B26:C26"/>
    <mergeCell ref="B28:C28"/>
    <mergeCell ref="G7:I7"/>
    <mergeCell ref="G6:I6"/>
    <mergeCell ref="A6:C6"/>
    <mergeCell ref="A7:C7"/>
    <mergeCell ref="D6:F6"/>
    <mergeCell ref="D7:F7"/>
    <mergeCell ref="E14:G14"/>
    <mergeCell ref="I14:K14"/>
    <mergeCell ref="E12:G12"/>
    <mergeCell ref="E13:G13"/>
    <mergeCell ref="G8:I8"/>
    <mergeCell ref="G9:I9"/>
    <mergeCell ref="G10:I10"/>
    <mergeCell ref="G11:I11"/>
    <mergeCell ref="J8:L8"/>
    <mergeCell ref="J9:L9"/>
    <mergeCell ref="J10:L10"/>
    <mergeCell ref="J11:L11"/>
    <mergeCell ref="D8:F8"/>
    <mergeCell ref="D9:F9"/>
    <mergeCell ref="D10:F10"/>
    <mergeCell ref="A10:C10"/>
    <mergeCell ref="A11:C11"/>
    <mergeCell ref="D11:F11"/>
    <mergeCell ref="K208:L208"/>
    <mergeCell ref="A210:B212"/>
    <mergeCell ref="A229:B231"/>
    <mergeCell ref="A250:B252"/>
    <mergeCell ref="H257:J262"/>
    <mergeCell ref="K257:L262"/>
    <mergeCell ref="C269:C270"/>
    <mergeCell ref="A269:B270"/>
    <mergeCell ref="A205:F205"/>
    <mergeCell ref="C206:D206"/>
    <mergeCell ref="E206:F206"/>
    <mergeCell ref="G206:H206"/>
    <mergeCell ref="I206:J206"/>
    <mergeCell ref="A207:B207"/>
    <mergeCell ref="C207:D207"/>
    <mergeCell ref="E207:F207"/>
    <mergeCell ref="G207:H207"/>
    <mergeCell ref="I207:J207"/>
    <mergeCell ref="A268:L268"/>
    <mergeCell ref="E269:H269"/>
    <mergeCell ref="I269:I270"/>
    <mergeCell ref="D269:D270"/>
    <mergeCell ref="J269:L270"/>
    <mergeCell ref="E155:F155"/>
    <mergeCell ref="G155:L155"/>
    <mergeCell ref="A200:C201"/>
    <mergeCell ref="D200:E201"/>
    <mergeCell ref="G200:H200"/>
    <mergeCell ref="J200:K200"/>
    <mergeCell ref="G201:H201"/>
    <mergeCell ref="J201:K201"/>
    <mergeCell ref="A203:C204"/>
    <mergeCell ref="D203:E204"/>
    <mergeCell ref="G203:H203"/>
    <mergeCell ref="J203:K203"/>
    <mergeCell ref="G204:H204"/>
    <mergeCell ref="J204:K204"/>
    <mergeCell ref="A197:C198"/>
    <mergeCell ref="D197:E198"/>
    <mergeCell ref="G197:H197"/>
    <mergeCell ref="J197:K197"/>
    <mergeCell ref="G198:H198"/>
    <mergeCell ref="J198:K198"/>
    <mergeCell ref="G157:H157"/>
    <mergeCell ref="I157:J157"/>
    <mergeCell ref="A160:B160"/>
    <mergeCell ref="C160:D160"/>
    <mergeCell ref="G160:L160"/>
    <mergeCell ref="A161:B161"/>
    <mergeCell ref="C161:D161"/>
    <mergeCell ref="E161:F161"/>
    <mergeCell ref="E160:F160"/>
    <mergeCell ref="I161:J161"/>
    <mergeCell ref="G161:H161"/>
    <mergeCell ref="E45:F45"/>
    <mergeCell ref="H44:I44"/>
    <mergeCell ref="H45:I45"/>
    <mergeCell ref="A60:L60"/>
    <mergeCell ref="B56:C56"/>
    <mergeCell ref="B57:C57"/>
    <mergeCell ref="B58:C58"/>
    <mergeCell ref="B59:C59"/>
    <mergeCell ref="E57:F57"/>
    <mergeCell ref="E58:F58"/>
    <mergeCell ref="E59:F59"/>
    <mergeCell ref="H57:I57"/>
    <mergeCell ref="H58:I58"/>
    <mergeCell ref="H59:I59"/>
    <mergeCell ref="K49:L52"/>
    <mergeCell ref="H49:I52"/>
    <mergeCell ref="E49:F52"/>
    <mergeCell ref="B42:C42"/>
    <mergeCell ref="B43:C43"/>
    <mergeCell ref="E44:F44"/>
    <mergeCell ref="A127:F127"/>
    <mergeCell ref="A128:A129"/>
    <mergeCell ref="B128:F128"/>
    <mergeCell ref="G128:L128"/>
    <mergeCell ref="G127:L127"/>
    <mergeCell ref="J101:K101"/>
    <mergeCell ref="H102:I102"/>
    <mergeCell ref="J102:K102"/>
    <mergeCell ref="H103:I103"/>
    <mergeCell ref="J103:L103"/>
    <mergeCell ref="H104:L104"/>
    <mergeCell ref="H105:L105"/>
    <mergeCell ref="H100:K100"/>
    <mergeCell ref="H62:L62"/>
    <mergeCell ref="H64:I64"/>
    <mergeCell ref="J64:K64"/>
    <mergeCell ref="H65:I65"/>
    <mergeCell ref="J65:K65"/>
    <mergeCell ref="K58:L58"/>
    <mergeCell ref="K59:L59"/>
    <mergeCell ref="K57:L57"/>
    <mergeCell ref="A18:C18"/>
    <mergeCell ref="A19:C19"/>
    <mergeCell ref="G18:L18"/>
    <mergeCell ref="A17:B17"/>
    <mergeCell ref="C17:L17"/>
    <mergeCell ref="E18:F18"/>
    <mergeCell ref="B20:C23"/>
    <mergeCell ref="G19:J19"/>
    <mergeCell ref="E20:F23"/>
    <mergeCell ref="A1:L1"/>
    <mergeCell ref="D3:I3"/>
    <mergeCell ref="A5:B5"/>
    <mergeCell ref="C5:L5"/>
    <mergeCell ref="A9:C9"/>
    <mergeCell ref="A8:C8"/>
    <mergeCell ref="E156:F156"/>
    <mergeCell ref="G156:H156"/>
    <mergeCell ref="I156:J156"/>
    <mergeCell ref="A155:B155"/>
    <mergeCell ref="C155:D155"/>
    <mergeCell ref="A156:B156"/>
    <mergeCell ref="C156:D156"/>
    <mergeCell ref="H26:I26"/>
    <mergeCell ref="H28:I28"/>
    <mergeCell ref="H20:I23"/>
    <mergeCell ref="K20:L23"/>
    <mergeCell ref="K26:L26"/>
    <mergeCell ref="E26:F26"/>
    <mergeCell ref="E28:F28"/>
    <mergeCell ref="E30:F30"/>
    <mergeCell ref="E32:F32"/>
    <mergeCell ref="E38:F41"/>
    <mergeCell ref="K38:L41"/>
    <mergeCell ref="B30:C30"/>
    <mergeCell ref="B32:C32"/>
    <mergeCell ref="B38:C41"/>
    <mergeCell ref="B44:C44"/>
    <mergeCell ref="B45:C45"/>
    <mergeCell ref="H77:J77"/>
    <mergeCell ref="H78:I78"/>
    <mergeCell ref="J78:K78"/>
    <mergeCell ref="H79:I79"/>
    <mergeCell ref="J79:K79"/>
    <mergeCell ref="H66:J66"/>
    <mergeCell ref="H63:J63"/>
    <mergeCell ref="H67:I67"/>
    <mergeCell ref="J67:K67"/>
    <mergeCell ref="H68:I68"/>
    <mergeCell ref="J68:K68"/>
    <mergeCell ref="H70:I70"/>
    <mergeCell ref="J70:K70"/>
    <mergeCell ref="H71:I71"/>
    <mergeCell ref="J71:K71"/>
    <mergeCell ref="H72:I72"/>
    <mergeCell ref="H73:L73"/>
    <mergeCell ref="H74:L74"/>
    <mergeCell ref="J72:L72"/>
    <mergeCell ref="H69:J69"/>
    <mergeCell ref="H76:L76"/>
    <mergeCell ref="H83:J83"/>
    <mergeCell ref="H84:I84"/>
    <mergeCell ref="J84:K84"/>
    <mergeCell ref="H85:I85"/>
    <mergeCell ref="J85:K85"/>
    <mergeCell ref="H80:J80"/>
    <mergeCell ref="H81:I81"/>
    <mergeCell ref="J81:K81"/>
    <mergeCell ref="H82:I82"/>
    <mergeCell ref="J82:K82"/>
    <mergeCell ref="A134:F134"/>
    <mergeCell ref="J139:L139"/>
    <mergeCell ref="J140:L140"/>
    <mergeCell ref="J141:L141"/>
    <mergeCell ref="J142:L142"/>
    <mergeCell ref="J143:L143"/>
    <mergeCell ref="J135:L135"/>
    <mergeCell ref="J136:L136"/>
    <mergeCell ref="J137:L137"/>
    <mergeCell ref="J138:L138"/>
    <mergeCell ref="G162:H162"/>
    <mergeCell ref="I162:J162"/>
    <mergeCell ref="G163:H163"/>
    <mergeCell ref="I163:J163"/>
    <mergeCell ref="I158:J158"/>
    <mergeCell ref="G158:H158"/>
    <mergeCell ref="H86:I86"/>
    <mergeCell ref="J86:L86"/>
    <mergeCell ref="H87:L87"/>
    <mergeCell ref="H88:L88"/>
    <mergeCell ref="H93:L93"/>
    <mergeCell ref="H94:L94"/>
    <mergeCell ref="H95:I95"/>
    <mergeCell ref="J95:K95"/>
    <mergeCell ref="H96:I96"/>
    <mergeCell ref="J96:K96"/>
    <mergeCell ref="H97:L97"/>
    <mergeCell ref="H98:I98"/>
    <mergeCell ref="J98:K98"/>
    <mergeCell ref="H99:I99"/>
    <mergeCell ref="J99:K99"/>
    <mergeCell ref="J144:L144"/>
    <mergeCell ref="J145:L145"/>
    <mergeCell ref="H101:I101"/>
    <mergeCell ref="B175:C176"/>
    <mergeCell ref="A166:C167"/>
    <mergeCell ref="J166:K167"/>
    <mergeCell ref="J175:L176"/>
    <mergeCell ref="A164:L164"/>
    <mergeCell ref="A169:C169"/>
    <mergeCell ref="D173:F173"/>
    <mergeCell ref="G169:I169"/>
    <mergeCell ref="J173:L173"/>
    <mergeCell ref="A181:B181"/>
    <mergeCell ref="A182:B182"/>
    <mergeCell ref="C181:E181"/>
    <mergeCell ref="F181:G181"/>
    <mergeCell ref="J181:L181"/>
    <mergeCell ref="C182:E182"/>
    <mergeCell ref="F182:G182"/>
    <mergeCell ref="J182:L182"/>
    <mergeCell ref="A178:B178"/>
    <mergeCell ref="C178:L178"/>
    <mergeCell ref="J180:L180"/>
    <mergeCell ref="F180:G180"/>
    <mergeCell ref="A180:B180"/>
    <mergeCell ref="C180:E180"/>
    <mergeCell ref="A183:B183"/>
    <mergeCell ref="C183:E183"/>
    <mergeCell ref="F183:G183"/>
    <mergeCell ref="J183:L183"/>
    <mergeCell ref="A184:B184"/>
    <mergeCell ref="C184:E184"/>
    <mergeCell ref="F184:G184"/>
    <mergeCell ref="J184:L184"/>
    <mergeCell ref="A191:B191"/>
    <mergeCell ref="C191:E191"/>
    <mergeCell ref="F191:G191"/>
    <mergeCell ref="J191:L191"/>
    <mergeCell ref="A189:B189"/>
    <mergeCell ref="C189:E189"/>
    <mergeCell ref="F189:G189"/>
    <mergeCell ref="J189:L189"/>
    <mergeCell ref="A190:B190"/>
    <mergeCell ref="C190:E190"/>
    <mergeCell ref="F190:G190"/>
    <mergeCell ref="J190:L190"/>
    <mergeCell ref="A187:B187"/>
    <mergeCell ref="C187:E187"/>
    <mergeCell ref="F187:G187"/>
    <mergeCell ref="J187:L187"/>
    <mergeCell ref="I196:K196"/>
    <mergeCell ref="E196:G196"/>
    <mergeCell ref="A196:C196"/>
    <mergeCell ref="A194:B194"/>
    <mergeCell ref="C194:L194"/>
    <mergeCell ref="I195:L195"/>
    <mergeCell ref="E195:H195"/>
    <mergeCell ref="A195:D195"/>
    <mergeCell ref="A185:B185"/>
    <mergeCell ref="C185:E185"/>
    <mergeCell ref="F185:G185"/>
    <mergeCell ref="J185:L185"/>
    <mergeCell ref="A186:B186"/>
    <mergeCell ref="C186:E186"/>
    <mergeCell ref="F186:G186"/>
    <mergeCell ref="J186:L186"/>
    <mergeCell ref="A192:B192"/>
    <mergeCell ref="C192:E192"/>
    <mergeCell ref="F192:G192"/>
    <mergeCell ref="J192:L192"/>
    <mergeCell ref="A188:B188"/>
    <mergeCell ref="C188:E188"/>
    <mergeCell ref="F188:G188"/>
    <mergeCell ref="J188:L188"/>
    <mergeCell ref="J271:L271"/>
    <mergeCell ref="J272:L272"/>
    <mergeCell ref="A271:B271"/>
    <mergeCell ref="A272:B272"/>
    <mergeCell ref="J276:L276"/>
    <mergeCell ref="A277:C277"/>
    <mergeCell ref="J277:L277"/>
    <mergeCell ref="J273:L273"/>
    <mergeCell ref="J274:L274"/>
    <mergeCell ref="J275:L275"/>
    <mergeCell ref="A273:B273"/>
    <mergeCell ref="A274:B274"/>
    <mergeCell ref="A275:B275"/>
    <mergeCell ref="A276:B276"/>
  </mergeCells>
  <conditionalFormatting sqref="A26:A28 A30 A32">
    <cfRule type="dataBar" priority="57">
      <dataBar>
        <cfvo type="min"/>
        <cfvo type="max"/>
        <color rgb="FF63C384"/>
      </dataBar>
      <extLst>
        <ext xmlns:x14="http://schemas.microsoft.com/office/spreadsheetml/2009/9/main" uri="{B025F937-C7B1-47D3-B67F-A62EFF666E3E}">
          <x14:id>{49CD477D-02CC-4BE9-8419-3D614A9E403E}</x14:id>
        </ext>
      </extLst>
    </cfRule>
  </conditionalFormatting>
  <conditionalFormatting sqref="D26:D28 D30 D32">
    <cfRule type="dataBar" priority="55">
      <dataBar>
        <cfvo type="min"/>
        <cfvo type="max"/>
        <color rgb="FF63C384"/>
      </dataBar>
      <extLst>
        <ext xmlns:x14="http://schemas.microsoft.com/office/spreadsheetml/2009/9/main" uri="{B025F937-C7B1-47D3-B67F-A62EFF666E3E}">
          <x14:id>{AD8CAA43-16EF-4899-BF00-77BF66252B8C}</x14:id>
        </ext>
      </extLst>
    </cfRule>
  </conditionalFormatting>
  <conditionalFormatting sqref="G30:H30 G26:G28 G32:H32">
    <cfRule type="dataBar" priority="54">
      <dataBar>
        <cfvo type="min"/>
        <cfvo type="max"/>
        <color rgb="FF63C384"/>
      </dataBar>
      <extLst>
        <ext xmlns:x14="http://schemas.microsoft.com/office/spreadsheetml/2009/9/main" uri="{B025F937-C7B1-47D3-B67F-A62EFF666E3E}">
          <x14:id>{AE125854-6B3C-4897-BF5D-5F5AEBC25006}</x14:id>
        </ext>
      </extLst>
    </cfRule>
  </conditionalFormatting>
  <conditionalFormatting sqref="J26:J28">
    <cfRule type="dataBar" priority="53">
      <dataBar>
        <cfvo type="min"/>
        <cfvo type="max"/>
        <color rgb="FF63C384"/>
      </dataBar>
      <extLst>
        <ext xmlns:x14="http://schemas.microsoft.com/office/spreadsheetml/2009/9/main" uri="{B025F937-C7B1-47D3-B67F-A62EFF666E3E}">
          <x14:id>{12228174-A6EE-4799-8A37-50518F11470B}</x14:id>
        </ext>
      </extLst>
    </cfRule>
  </conditionalFormatting>
  <conditionalFormatting sqref="A44:A47">
    <cfRule type="dataBar" priority="52">
      <dataBar>
        <cfvo type="min"/>
        <cfvo type="max"/>
        <color rgb="FF63C384"/>
      </dataBar>
      <extLst>
        <ext xmlns:x14="http://schemas.microsoft.com/office/spreadsheetml/2009/9/main" uri="{B025F937-C7B1-47D3-B67F-A62EFF666E3E}">
          <x14:id>{8B967B56-3EC1-4DD4-BD7D-28B533DF0E7A}</x14:id>
        </ext>
      </extLst>
    </cfRule>
  </conditionalFormatting>
  <conditionalFormatting sqref="A48">
    <cfRule type="dataBar" priority="48">
      <dataBar>
        <cfvo type="min"/>
        <cfvo type="max"/>
        <color rgb="FF63C384"/>
      </dataBar>
      <extLst>
        <ext xmlns:x14="http://schemas.microsoft.com/office/spreadsheetml/2009/9/main" uri="{B025F937-C7B1-47D3-B67F-A62EFF666E3E}">
          <x14:id>{4CCA58A5-2161-416A-90D7-4FFA04FF02A6}</x14:id>
        </ext>
      </extLst>
    </cfRule>
  </conditionalFormatting>
  <conditionalFormatting sqref="D44:D47">
    <cfRule type="dataBar" priority="46">
      <dataBar>
        <cfvo type="min"/>
        <cfvo type="max"/>
        <color rgb="FF63C384"/>
      </dataBar>
      <extLst>
        <ext xmlns:x14="http://schemas.microsoft.com/office/spreadsheetml/2009/9/main" uri="{B025F937-C7B1-47D3-B67F-A62EFF666E3E}">
          <x14:id>{77D50EEF-F563-49D3-A58F-97A2AA1519F2}</x14:id>
        </ext>
      </extLst>
    </cfRule>
  </conditionalFormatting>
  <conditionalFormatting sqref="D48">
    <cfRule type="dataBar" priority="45">
      <dataBar>
        <cfvo type="min"/>
        <cfvo type="max"/>
        <color rgb="FF63C384"/>
      </dataBar>
      <extLst>
        <ext xmlns:x14="http://schemas.microsoft.com/office/spreadsheetml/2009/9/main" uri="{B025F937-C7B1-47D3-B67F-A62EFF666E3E}">
          <x14:id>{1C0E38B2-3C36-4FD2-9DD4-1EC9BAA79B3A}</x14:id>
        </ext>
      </extLst>
    </cfRule>
  </conditionalFormatting>
  <conditionalFormatting sqref="G44:G47">
    <cfRule type="dataBar" priority="44">
      <dataBar>
        <cfvo type="min"/>
        <cfvo type="max"/>
        <color rgb="FF63C384"/>
      </dataBar>
      <extLst>
        <ext xmlns:x14="http://schemas.microsoft.com/office/spreadsheetml/2009/9/main" uri="{B025F937-C7B1-47D3-B67F-A62EFF666E3E}">
          <x14:id>{885A65FD-1CDB-4D65-97B8-6385ECFC022D}</x14:id>
        </ext>
      </extLst>
    </cfRule>
  </conditionalFormatting>
  <conditionalFormatting sqref="G48">
    <cfRule type="dataBar" priority="43">
      <dataBar>
        <cfvo type="min"/>
        <cfvo type="max"/>
        <color rgb="FF63C384"/>
      </dataBar>
      <extLst>
        <ext xmlns:x14="http://schemas.microsoft.com/office/spreadsheetml/2009/9/main" uri="{B025F937-C7B1-47D3-B67F-A62EFF666E3E}">
          <x14:id>{0B73253F-8C14-433F-9FF4-AF87A123D696}</x14:id>
        </ext>
      </extLst>
    </cfRule>
  </conditionalFormatting>
  <conditionalFormatting sqref="J44:J47">
    <cfRule type="dataBar" priority="42">
      <dataBar>
        <cfvo type="min"/>
        <cfvo type="max"/>
        <color rgb="FF63C384"/>
      </dataBar>
      <extLst>
        <ext xmlns:x14="http://schemas.microsoft.com/office/spreadsheetml/2009/9/main" uri="{B025F937-C7B1-47D3-B67F-A62EFF666E3E}">
          <x14:id>{6F6D8B17-11F4-40A5-A6F2-B7146EC9DD78}</x14:id>
        </ext>
      </extLst>
    </cfRule>
  </conditionalFormatting>
  <conditionalFormatting sqref="J48">
    <cfRule type="dataBar" priority="41">
      <dataBar>
        <cfvo type="min"/>
        <cfvo type="max"/>
        <color rgb="FF63C384"/>
      </dataBar>
      <extLst>
        <ext xmlns:x14="http://schemas.microsoft.com/office/spreadsheetml/2009/9/main" uri="{B025F937-C7B1-47D3-B67F-A62EFF666E3E}">
          <x14:id>{81F9C8AE-6928-42E9-AF0A-D19E2950B235}</x14:id>
        </ext>
      </extLst>
    </cfRule>
  </conditionalFormatting>
  <conditionalFormatting sqref="A55:A58">
    <cfRule type="dataBar" priority="40">
      <dataBar>
        <cfvo type="min"/>
        <cfvo type="max"/>
        <color rgb="FF63C384"/>
      </dataBar>
      <extLst>
        <ext xmlns:x14="http://schemas.microsoft.com/office/spreadsheetml/2009/9/main" uri="{B025F937-C7B1-47D3-B67F-A62EFF666E3E}">
          <x14:id>{5449D6E3-37E5-4B4B-8E36-DA7F1143A319}</x14:id>
        </ext>
      </extLst>
    </cfRule>
  </conditionalFormatting>
  <conditionalFormatting sqref="A59">
    <cfRule type="dataBar" priority="39">
      <dataBar>
        <cfvo type="min"/>
        <cfvo type="max"/>
        <color rgb="FF63C384"/>
      </dataBar>
      <extLst>
        <ext xmlns:x14="http://schemas.microsoft.com/office/spreadsheetml/2009/9/main" uri="{B025F937-C7B1-47D3-B67F-A62EFF666E3E}">
          <x14:id>{9B4C2C51-321A-4E69-B148-5F9F1BAF0A27}</x14:id>
        </ext>
      </extLst>
    </cfRule>
  </conditionalFormatting>
  <conditionalFormatting sqref="D55:D58">
    <cfRule type="dataBar" priority="38">
      <dataBar>
        <cfvo type="min"/>
        <cfvo type="max"/>
        <color rgb="FF63C384"/>
      </dataBar>
      <extLst>
        <ext xmlns:x14="http://schemas.microsoft.com/office/spreadsheetml/2009/9/main" uri="{B025F937-C7B1-47D3-B67F-A62EFF666E3E}">
          <x14:id>{40F18159-7002-47BE-BED9-BE4CF2A0B809}</x14:id>
        </ext>
      </extLst>
    </cfRule>
  </conditionalFormatting>
  <conditionalFormatting sqref="D59">
    <cfRule type="dataBar" priority="37">
      <dataBar>
        <cfvo type="min"/>
        <cfvo type="max"/>
        <color rgb="FF63C384"/>
      </dataBar>
      <extLst>
        <ext xmlns:x14="http://schemas.microsoft.com/office/spreadsheetml/2009/9/main" uri="{B025F937-C7B1-47D3-B67F-A62EFF666E3E}">
          <x14:id>{D6E67232-0FB5-41F3-AE75-B927A4412FFE}</x14:id>
        </ext>
      </extLst>
    </cfRule>
  </conditionalFormatting>
  <conditionalFormatting sqref="G55:G58">
    <cfRule type="dataBar" priority="36">
      <dataBar>
        <cfvo type="min"/>
        <cfvo type="max"/>
        <color rgb="FF63C384"/>
      </dataBar>
      <extLst>
        <ext xmlns:x14="http://schemas.microsoft.com/office/spreadsheetml/2009/9/main" uri="{B025F937-C7B1-47D3-B67F-A62EFF666E3E}">
          <x14:id>{526666F7-8048-45AF-B51B-3932C38E607A}</x14:id>
        </ext>
      </extLst>
    </cfRule>
  </conditionalFormatting>
  <conditionalFormatting sqref="G59">
    <cfRule type="dataBar" priority="35">
      <dataBar>
        <cfvo type="min"/>
        <cfvo type="max"/>
        <color rgb="FF63C384"/>
      </dataBar>
      <extLst>
        <ext xmlns:x14="http://schemas.microsoft.com/office/spreadsheetml/2009/9/main" uri="{B025F937-C7B1-47D3-B67F-A62EFF666E3E}">
          <x14:id>{F76F9FC8-E024-4F86-A815-287EE525C7F7}</x14:id>
        </ext>
      </extLst>
    </cfRule>
  </conditionalFormatting>
  <conditionalFormatting sqref="J55:J58">
    <cfRule type="dataBar" priority="34">
      <dataBar>
        <cfvo type="min"/>
        <cfvo type="max"/>
        <color rgb="FF63C384"/>
      </dataBar>
      <extLst>
        <ext xmlns:x14="http://schemas.microsoft.com/office/spreadsheetml/2009/9/main" uri="{B025F937-C7B1-47D3-B67F-A62EFF666E3E}">
          <x14:id>{BDFFD94E-250D-427F-8EE1-DD43684EC4D4}</x14:id>
        </ext>
      </extLst>
    </cfRule>
  </conditionalFormatting>
  <conditionalFormatting sqref="J59">
    <cfRule type="dataBar" priority="33">
      <dataBar>
        <cfvo type="min"/>
        <cfvo type="max"/>
        <color rgb="FF63C384"/>
      </dataBar>
      <extLst>
        <ext xmlns:x14="http://schemas.microsoft.com/office/spreadsheetml/2009/9/main" uri="{B025F937-C7B1-47D3-B67F-A62EFF666E3E}">
          <x14:id>{A5F10E9C-19DA-459D-A496-C3300C280903}</x14:id>
        </ext>
      </extLst>
    </cfRule>
  </conditionalFormatting>
  <conditionalFormatting sqref="L63">
    <cfRule type="iconSet" priority="32">
      <iconSet>
        <cfvo type="percent" val="0"/>
        <cfvo type="num" val="70"/>
        <cfvo type="num" val="100"/>
      </iconSet>
    </cfRule>
  </conditionalFormatting>
  <conditionalFormatting sqref="L66">
    <cfRule type="iconSet" priority="31">
      <iconSet>
        <cfvo type="percent" val="0"/>
        <cfvo type="num" val="70"/>
        <cfvo type="num" val="100"/>
      </iconSet>
    </cfRule>
  </conditionalFormatting>
  <conditionalFormatting sqref="L69">
    <cfRule type="iconSet" priority="30">
      <iconSet>
        <cfvo type="percent" val="0"/>
        <cfvo type="num" val="70"/>
        <cfvo type="num" val="100"/>
      </iconSet>
    </cfRule>
  </conditionalFormatting>
  <conditionalFormatting sqref="L157:L158">
    <cfRule type="iconSet" priority="21">
      <iconSet iconSet="3Symbols2">
        <cfvo type="percent" val="0"/>
        <cfvo type="num" val="1"/>
        <cfvo type="num" val="2"/>
      </iconSet>
    </cfRule>
  </conditionalFormatting>
  <conditionalFormatting sqref="L162">
    <cfRule type="iconSet" priority="16">
      <iconSet iconSet="3Symbols2">
        <cfvo type="percent" val="0"/>
        <cfvo type="num" val="1"/>
        <cfvo type="num" val="2"/>
      </iconSet>
    </cfRule>
  </conditionalFormatting>
  <conditionalFormatting sqref="L163">
    <cfRule type="iconSet" priority="15">
      <iconSet iconSet="3Symbols2">
        <cfvo type="percent" val="0"/>
        <cfvo type="num" val="1"/>
        <cfvo type="num" val="2"/>
      </iconSet>
    </cfRule>
  </conditionalFormatting>
  <conditionalFormatting sqref="A29">
    <cfRule type="dataBar" priority="14">
      <dataBar>
        <cfvo type="min"/>
        <cfvo type="max"/>
        <color rgb="FF63C384"/>
      </dataBar>
      <extLst>
        <ext xmlns:x14="http://schemas.microsoft.com/office/spreadsheetml/2009/9/main" uri="{B025F937-C7B1-47D3-B67F-A62EFF666E3E}">
          <x14:id>{9D6F6AEE-B42D-4BB8-A063-FBB6C78BE7A7}</x14:id>
        </ext>
      </extLst>
    </cfRule>
  </conditionalFormatting>
  <conditionalFormatting sqref="D29">
    <cfRule type="dataBar" priority="13">
      <dataBar>
        <cfvo type="min"/>
        <cfvo type="max"/>
        <color rgb="FF63C384"/>
      </dataBar>
      <extLst>
        <ext xmlns:x14="http://schemas.microsoft.com/office/spreadsheetml/2009/9/main" uri="{B025F937-C7B1-47D3-B67F-A62EFF666E3E}">
          <x14:id>{9F1F2F2F-391B-4B47-B8B3-8F60806D45F7}</x14:id>
        </ext>
      </extLst>
    </cfRule>
  </conditionalFormatting>
  <conditionalFormatting sqref="G29">
    <cfRule type="dataBar" priority="12">
      <dataBar>
        <cfvo type="min"/>
        <cfvo type="max"/>
        <color rgb="FF63C384"/>
      </dataBar>
      <extLst>
        <ext xmlns:x14="http://schemas.microsoft.com/office/spreadsheetml/2009/9/main" uri="{B025F937-C7B1-47D3-B67F-A62EFF666E3E}">
          <x14:id>{4C77AA90-B7F2-4EB8-809F-271640A861C1}</x14:id>
        </ext>
      </extLst>
    </cfRule>
  </conditionalFormatting>
  <conditionalFormatting sqref="J29">
    <cfRule type="dataBar" priority="11">
      <dataBar>
        <cfvo type="min"/>
        <cfvo type="max"/>
        <color rgb="FF63C384"/>
      </dataBar>
      <extLst>
        <ext xmlns:x14="http://schemas.microsoft.com/office/spreadsheetml/2009/9/main" uri="{B025F937-C7B1-47D3-B67F-A62EFF666E3E}">
          <x14:id>{476BD7AC-9164-4E42-8F96-15A3CD31FC1E}</x14:id>
        </ext>
      </extLst>
    </cfRule>
  </conditionalFormatting>
  <conditionalFormatting sqref="A31">
    <cfRule type="dataBar" priority="10">
      <dataBar>
        <cfvo type="min"/>
        <cfvo type="max"/>
        <color rgb="FF63C384"/>
      </dataBar>
      <extLst>
        <ext xmlns:x14="http://schemas.microsoft.com/office/spreadsheetml/2009/9/main" uri="{B025F937-C7B1-47D3-B67F-A62EFF666E3E}">
          <x14:id>{92E3AEEA-F7FD-4F2C-ABB3-12FA6B5AB985}</x14:id>
        </ext>
      </extLst>
    </cfRule>
  </conditionalFormatting>
  <conditionalFormatting sqref="D31">
    <cfRule type="dataBar" priority="9">
      <dataBar>
        <cfvo type="min"/>
        <cfvo type="max"/>
        <color rgb="FF63C384"/>
      </dataBar>
      <extLst>
        <ext xmlns:x14="http://schemas.microsoft.com/office/spreadsheetml/2009/9/main" uri="{B025F937-C7B1-47D3-B67F-A62EFF666E3E}">
          <x14:id>{F705C748-318D-4037-A6BD-5611D8E4D70E}</x14:id>
        </ext>
      </extLst>
    </cfRule>
  </conditionalFormatting>
  <conditionalFormatting sqref="G31">
    <cfRule type="dataBar" priority="8">
      <dataBar>
        <cfvo type="min"/>
        <cfvo type="max"/>
        <color rgb="FF63C384"/>
      </dataBar>
      <extLst>
        <ext xmlns:x14="http://schemas.microsoft.com/office/spreadsheetml/2009/9/main" uri="{B025F937-C7B1-47D3-B67F-A62EFF666E3E}">
          <x14:id>{C3A6F9DD-6DBF-48A8-BEF7-1C64EEDBED67}</x14:id>
        </ext>
      </extLst>
    </cfRule>
  </conditionalFormatting>
  <conditionalFormatting sqref="J31">
    <cfRule type="dataBar" priority="7">
      <dataBar>
        <cfvo type="min"/>
        <cfvo type="max"/>
        <color rgb="FF63C384"/>
      </dataBar>
      <extLst>
        <ext xmlns:x14="http://schemas.microsoft.com/office/spreadsheetml/2009/9/main" uri="{B025F937-C7B1-47D3-B67F-A62EFF666E3E}">
          <x14:id>{54FA5F29-7860-4AF3-A8D4-C289DA11E6FF}</x14:id>
        </ext>
      </extLst>
    </cfRule>
  </conditionalFormatting>
  <conditionalFormatting sqref="L77">
    <cfRule type="iconSet" priority="6">
      <iconSet>
        <cfvo type="percent" val="0"/>
        <cfvo type="num" val="70"/>
        <cfvo type="num" val="100"/>
      </iconSet>
    </cfRule>
  </conditionalFormatting>
  <conditionalFormatting sqref="L80">
    <cfRule type="iconSet" priority="5">
      <iconSet>
        <cfvo type="percent" val="0"/>
        <cfvo type="num" val="70"/>
        <cfvo type="num" val="100"/>
      </iconSet>
    </cfRule>
  </conditionalFormatting>
  <conditionalFormatting sqref="L83">
    <cfRule type="iconSet" priority="4">
      <iconSet>
        <cfvo type="percent" val="0"/>
        <cfvo type="num" val="70"/>
        <cfvo type="num" val="100"/>
      </iconSet>
    </cfRule>
  </conditionalFormatting>
  <conditionalFormatting sqref="L95">
    <cfRule type="iconSet" priority="3">
      <iconSet>
        <cfvo type="percent" val="0"/>
        <cfvo type="num" val="70"/>
        <cfvo type="num" val="100"/>
      </iconSet>
    </cfRule>
  </conditionalFormatting>
  <conditionalFormatting sqref="L98">
    <cfRule type="iconSet" priority="2">
      <iconSet>
        <cfvo type="percent" val="0"/>
        <cfvo type="num" val="70"/>
        <cfvo type="num" val="100"/>
      </iconSet>
    </cfRule>
  </conditionalFormatting>
  <conditionalFormatting sqref="L100">
    <cfRule type="iconSet" priority="1">
      <iconSet>
        <cfvo type="percent" val="0"/>
        <cfvo type="num" val="70"/>
        <cfvo type="num" val="100"/>
      </iconSet>
    </cfRule>
  </conditionalFormatting>
  <printOptions horizontalCentered="1" verticalCentered="1"/>
  <pageMargins left="0.70866141732283472" right="0.70866141732283472" top="0.74803149606299213" bottom="0.74803149606299213" header="0.31496062992125984" footer="0.31496062992125984"/>
  <pageSetup paperSize="9" scale="54" orientation="portrait" r:id="rId1"/>
  <rowBreaks count="3" manualBreakCount="3">
    <brk id="37" max="11" man="1"/>
    <brk id="163" max="11" man="1"/>
    <brk id="209" max="11" man="1"/>
  </rowBreaks>
  <colBreaks count="1" manualBreakCount="1">
    <brk id="12" max="1048575" man="1"/>
  </colBreaks>
  <drawing r:id="rId2"/>
  <extLst>
    <ext xmlns:x14="http://schemas.microsoft.com/office/spreadsheetml/2009/9/main" uri="{78C0D931-6437-407d-A8EE-F0AAD7539E65}">
      <x14:conditionalFormattings>
        <x14:conditionalFormatting xmlns:xm="http://schemas.microsoft.com/office/excel/2006/main">
          <x14:cfRule type="dataBar" id="{49CD477D-02CC-4BE9-8419-3D614A9E403E}">
            <x14:dataBar minLength="0" maxLength="100" direction="rightToLeft">
              <x14:cfvo type="min"/>
              <x14:cfvo type="max"/>
              <x14:negativeFillColor rgb="FFFF0000"/>
              <x14:axisColor rgb="FF000000"/>
            </x14:dataBar>
          </x14:cfRule>
          <xm:sqref>A26:A28 A30 A32</xm:sqref>
        </x14:conditionalFormatting>
        <x14:conditionalFormatting xmlns:xm="http://schemas.microsoft.com/office/excel/2006/main">
          <x14:cfRule type="dataBar" id="{AD8CAA43-16EF-4899-BF00-77BF66252B8C}">
            <x14:dataBar minLength="0" maxLength="100" direction="rightToLeft">
              <x14:cfvo type="min"/>
              <x14:cfvo type="max"/>
              <x14:negativeFillColor rgb="FFFF0000"/>
              <x14:axisColor rgb="FF000000"/>
            </x14:dataBar>
          </x14:cfRule>
          <xm:sqref>D26:D28 D30 D32</xm:sqref>
        </x14:conditionalFormatting>
        <x14:conditionalFormatting xmlns:xm="http://schemas.microsoft.com/office/excel/2006/main">
          <x14:cfRule type="dataBar" id="{AE125854-6B3C-4897-BF5D-5F5AEBC25006}">
            <x14:dataBar minLength="0" maxLength="100" direction="rightToLeft">
              <x14:cfvo type="min"/>
              <x14:cfvo type="max"/>
              <x14:negativeFillColor rgb="FFFF0000"/>
              <x14:axisColor rgb="FF000000"/>
            </x14:dataBar>
          </x14:cfRule>
          <xm:sqref>G30:H30 G26:G28 G32:H32</xm:sqref>
        </x14:conditionalFormatting>
        <x14:conditionalFormatting xmlns:xm="http://schemas.microsoft.com/office/excel/2006/main">
          <x14:cfRule type="dataBar" id="{12228174-A6EE-4799-8A37-50518F11470B}">
            <x14:dataBar minLength="0" maxLength="100" direction="rightToLeft">
              <x14:cfvo type="min"/>
              <x14:cfvo type="max"/>
              <x14:negativeFillColor rgb="FFFF0000"/>
              <x14:axisColor rgb="FF000000"/>
            </x14:dataBar>
          </x14:cfRule>
          <xm:sqref>J26:J28</xm:sqref>
        </x14:conditionalFormatting>
        <x14:conditionalFormatting xmlns:xm="http://schemas.microsoft.com/office/excel/2006/main">
          <x14:cfRule type="dataBar" id="{8B967B56-3EC1-4DD4-BD7D-28B533DF0E7A}">
            <x14:dataBar minLength="0" maxLength="100" direction="rightToLeft">
              <x14:cfvo type="min"/>
              <x14:cfvo type="max"/>
              <x14:negativeFillColor rgb="FFFF0000"/>
              <x14:axisColor rgb="FF000000"/>
            </x14:dataBar>
          </x14:cfRule>
          <xm:sqref>A44:A47</xm:sqref>
        </x14:conditionalFormatting>
        <x14:conditionalFormatting xmlns:xm="http://schemas.microsoft.com/office/excel/2006/main">
          <x14:cfRule type="dataBar" id="{4CCA58A5-2161-416A-90D7-4FFA04FF02A6}">
            <x14:dataBar minLength="0" maxLength="100" direction="rightToLeft">
              <x14:cfvo type="min"/>
              <x14:cfvo type="max"/>
              <x14:negativeFillColor rgb="FFFF0000"/>
              <x14:axisColor rgb="FF000000"/>
            </x14:dataBar>
          </x14:cfRule>
          <xm:sqref>A48</xm:sqref>
        </x14:conditionalFormatting>
        <x14:conditionalFormatting xmlns:xm="http://schemas.microsoft.com/office/excel/2006/main">
          <x14:cfRule type="dataBar" id="{77D50EEF-F563-49D3-A58F-97A2AA1519F2}">
            <x14:dataBar minLength="0" maxLength="100" direction="rightToLeft">
              <x14:cfvo type="min"/>
              <x14:cfvo type="max"/>
              <x14:negativeFillColor rgb="FFFF0000"/>
              <x14:axisColor rgb="FF000000"/>
            </x14:dataBar>
          </x14:cfRule>
          <xm:sqref>D44:D47</xm:sqref>
        </x14:conditionalFormatting>
        <x14:conditionalFormatting xmlns:xm="http://schemas.microsoft.com/office/excel/2006/main">
          <x14:cfRule type="dataBar" id="{1C0E38B2-3C36-4FD2-9DD4-1EC9BAA79B3A}">
            <x14:dataBar minLength="0" maxLength="100" direction="rightToLeft">
              <x14:cfvo type="min"/>
              <x14:cfvo type="max"/>
              <x14:negativeFillColor rgb="FFFF0000"/>
              <x14:axisColor rgb="FF000000"/>
            </x14:dataBar>
          </x14:cfRule>
          <xm:sqref>D48</xm:sqref>
        </x14:conditionalFormatting>
        <x14:conditionalFormatting xmlns:xm="http://schemas.microsoft.com/office/excel/2006/main">
          <x14:cfRule type="dataBar" id="{885A65FD-1CDB-4D65-97B8-6385ECFC022D}">
            <x14:dataBar minLength="0" maxLength="100" direction="rightToLeft">
              <x14:cfvo type="min"/>
              <x14:cfvo type="max"/>
              <x14:negativeFillColor rgb="FFFF0000"/>
              <x14:axisColor rgb="FF000000"/>
            </x14:dataBar>
          </x14:cfRule>
          <xm:sqref>G44:G47</xm:sqref>
        </x14:conditionalFormatting>
        <x14:conditionalFormatting xmlns:xm="http://schemas.microsoft.com/office/excel/2006/main">
          <x14:cfRule type="dataBar" id="{0B73253F-8C14-433F-9FF4-AF87A123D696}">
            <x14:dataBar minLength="0" maxLength="100" direction="rightToLeft">
              <x14:cfvo type="min"/>
              <x14:cfvo type="max"/>
              <x14:negativeFillColor rgb="FFFF0000"/>
              <x14:axisColor rgb="FF000000"/>
            </x14:dataBar>
          </x14:cfRule>
          <xm:sqref>G48</xm:sqref>
        </x14:conditionalFormatting>
        <x14:conditionalFormatting xmlns:xm="http://schemas.microsoft.com/office/excel/2006/main">
          <x14:cfRule type="dataBar" id="{6F6D8B17-11F4-40A5-A6F2-B7146EC9DD78}">
            <x14:dataBar minLength="0" maxLength="100" direction="rightToLeft">
              <x14:cfvo type="min"/>
              <x14:cfvo type="max"/>
              <x14:negativeFillColor rgb="FFFF0000"/>
              <x14:axisColor rgb="FF000000"/>
            </x14:dataBar>
          </x14:cfRule>
          <xm:sqref>J44:J47</xm:sqref>
        </x14:conditionalFormatting>
        <x14:conditionalFormatting xmlns:xm="http://schemas.microsoft.com/office/excel/2006/main">
          <x14:cfRule type="dataBar" id="{81F9C8AE-6928-42E9-AF0A-D19E2950B235}">
            <x14:dataBar minLength="0" maxLength="100" direction="rightToLeft">
              <x14:cfvo type="min"/>
              <x14:cfvo type="max"/>
              <x14:negativeFillColor rgb="FFFF0000"/>
              <x14:axisColor rgb="FF000000"/>
            </x14:dataBar>
          </x14:cfRule>
          <xm:sqref>J48</xm:sqref>
        </x14:conditionalFormatting>
        <x14:conditionalFormatting xmlns:xm="http://schemas.microsoft.com/office/excel/2006/main">
          <x14:cfRule type="dataBar" id="{5449D6E3-37E5-4B4B-8E36-DA7F1143A319}">
            <x14:dataBar minLength="0" maxLength="100" direction="rightToLeft">
              <x14:cfvo type="min"/>
              <x14:cfvo type="max"/>
              <x14:negativeFillColor rgb="FFFF0000"/>
              <x14:axisColor rgb="FF000000"/>
            </x14:dataBar>
          </x14:cfRule>
          <xm:sqref>A55:A58</xm:sqref>
        </x14:conditionalFormatting>
        <x14:conditionalFormatting xmlns:xm="http://schemas.microsoft.com/office/excel/2006/main">
          <x14:cfRule type="dataBar" id="{9B4C2C51-321A-4E69-B148-5F9F1BAF0A27}">
            <x14:dataBar minLength="0" maxLength="100" direction="rightToLeft">
              <x14:cfvo type="min"/>
              <x14:cfvo type="max"/>
              <x14:negativeFillColor rgb="FFFF0000"/>
              <x14:axisColor rgb="FF000000"/>
            </x14:dataBar>
          </x14:cfRule>
          <xm:sqref>A59</xm:sqref>
        </x14:conditionalFormatting>
        <x14:conditionalFormatting xmlns:xm="http://schemas.microsoft.com/office/excel/2006/main">
          <x14:cfRule type="dataBar" id="{40F18159-7002-47BE-BED9-BE4CF2A0B809}">
            <x14:dataBar minLength="0" maxLength="100" direction="rightToLeft">
              <x14:cfvo type="min"/>
              <x14:cfvo type="max"/>
              <x14:negativeFillColor rgb="FFFF0000"/>
              <x14:axisColor rgb="FF000000"/>
            </x14:dataBar>
          </x14:cfRule>
          <xm:sqref>D55:D58</xm:sqref>
        </x14:conditionalFormatting>
        <x14:conditionalFormatting xmlns:xm="http://schemas.microsoft.com/office/excel/2006/main">
          <x14:cfRule type="dataBar" id="{D6E67232-0FB5-41F3-AE75-B927A4412FFE}">
            <x14:dataBar minLength="0" maxLength="100" direction="rightToLeft">
              <x14:cfvo type="min"/>
              <x14:cfvo type="max"/>
              <x14:negativeFillColor rgb="FFFF0000"/>
              <x14:axisColor rgb="FF000000"/>
            </x14:dataBar>
          </x14:cfRule>
          <xm:sqref>D59</xm:sqref>
        </x14:conditionalFormatting>
        <x14:conditionalFormatting xmlns:xm="http://schemas.microsoft.com/office/excel/2006/main">
          <x14:cfRule type="dataBar" id="{526666F7-8048-45AF-B51B-3932C38E607A}">
            <x14:dataBar minLength="0" maxLength="100" direction="rightToLeft">
              <x14:cfvo type="min"/>
              <x14:cfvo type="max"/>
              <x14:negativeFillColor rgb="FFFF0000"/>
              <x14:axisColor rgb="FF000000"/>
            </x14:dataBar>
          </x14:cfRule>
          <xm:sqref>G55:G58</xm:sqref>
        </x14:conditionalFormatting>
        <x14:conditionalFormatting xmlns:xm="http://schemas.microsoft.com/office/excel/2006/main">
          <x14:cfRule type="dataBar" id="{F76F9FC8-E024-4F86-A815-287EE525C7F7}">
            <x14:dataBar minLength="0" maxLength="100" direction="rightToLeft">
              <x14:cfvo type="min"/>
              <x14:cfvo type="max"/>
              <x14:negativeFillColor rgb="FFFF0000"/>
              <x14:axisColor rgb="FF000000"/>
            </x14:dataBar>
          </x14:cfRule>
          <xm:sqref>G59</xm:sqref>
        </x14:conditionalFormatting>
        <x14:conditionalFormatting xmlns:xm="http://schemas.microsoft.com/office/excel/2006/main">
          <x14:cfRule type="dataBar" id="{BDFFD94E-250D-427F-8EE1-DD43684EC4D4}">
            <x14:dataBar minLength="0" maxLength="100" direction="rightToLeft">
              <x14:cfvo type="min"/>
              <x14:cfvo type="max"/>
              <x14:negativeFillColor rgb="FFFF0000"/>
              <x14:axisColor rgb="FF000000"/>
            </x14:dataBar>
          </x14:cfRule>
          <xm:sqref>J55:J58</xm:sqref>
        </x14:conditionalFormatting>
        <x14:conditionalFormatting xmlns:xm="http://schemas.microsoft.com/office/excel/2006/main">
          <x14:cfRule type="dataBar" id="{A5F10E9C-19DA-459D-A496-C3300C280903}">
            <x14:dataBar minLength="0" maxLength="100" direction="rightToLeft">
              <x14:cfvo type="min"/>
              <x14:cfvo type="max"/>
              <x14:negativeFillColor rgb="FFFF0000"/>
              <x14:axisColor rgb="FF000000"/>
            </x14:dataBar>
          </x14:cfRule>
          <xm:sqref>J59</xm:sqref>
        </x14:conditionalFormatting>
        <x14:conditionalFormatting xmlns:xm="http://schemas.microsoft.com/office/excel/2006/main">
          <x14:cfRule type="dataBar" id="{9D6F6AEE-B42D-4BB8-A063-FBB6C78BE7A7}">
            <x14:dataBar minLength="0" maxLength="100" direction="rightToLeft">
              <x14:cfvo type="min"/>
              <x14:cfvo type="max"/>
              <x14:negativeFillColor rgb="FFFF0000"/>
              <x14:axisColor rgb="FF000000"/>
            </x14:dataBar>
          </x14:cfRule>
          <xm:sqref>A29</xm:sqref>
        </x14:conditionalFormatting>
        <x14:conditionalFormatting xmlns:xm="http://schemas.microsoft.com/office/excel/2006/main">
          <x14:cfRule type="dataBar" id="{9F1F2F2F-391B-4B47-B8B3-8F60806D45F7}">
            <x14:dataBar minLength="0" maxLength="100" direction="rightToLeft">
              <x14:cfvo type="min"/>
              <x14:cfvo type="max"/>
              <x14:negativeFillColor rgb="FFFF0000"/>
              <x14:axisColor rgb="FF000000"/>
            </x14:dataBar>
          </x14:cfRule>
          <xm:sqref>D29</xm:sqref>
        </x14:conditionalFormatting>
        <x14:conditionalFormatting xmlns:xm="http://schemas.microsoft.com/office/excel/2006/main">
          <x14:cfRule type="dataBar" id="{4C77AA90-B7F2-4EB8-809F-271640A861C1}">
            <x14:dataBar minLength="0" maxLength="100" direction="rightToLeft">
              <x14:cfvo type="min"/>
              <x14:cfvo type="max"/>
              <x14:negativeFillColor rgb="FFFF0000"/>
              <x14:axisColor rgb="FF000000"/>
            </x14:dataBar>
          </x14:cfRule>
          <xm:sqref>G29</xm:sqref>
        </x14:conditionalFormatting>
        <x14:conditionalFormatting xmlns:xm="http://schemas.microsoft.com/office/excel/2006/main">
          <x14:cfRule type="dataBar" id="{476BD7AC-9164-4E42-8F96-15A3CD31FC1E}">
            <x14:dataBar minLength="0" maxLength="100" direction="rightToLeft">
              <x14:cfvo type="min"/>
              <x14:cfvo type="max"/>
              <x14:negativeFillColor rgb="FFFF0000"/>
              <x14:axisColor rgb="FF000000"/>
            </x14:dataBar>
          </x14:cfRule>
          <xm:sqref>J29</xm:sqref>
        </x14:conditionalFormatting>
        <x14:conditionalFormatting xmlns:xm="http://schemas.microsoft.com/office/excel/2006/main">
          <x14:cfRule type="dataBar" id="{92E3AEEA-F7FD-4F2C-ABB3-12FA6B5AB985}">
            <x14:dataBar minLength="0" maxLength="100" direction="rightToLeft">
              <x14:cfvo type="min"/>
              <x14:cfvo type="max"/>
              <x14:negativeFillColor rgb="FFFF0000"/>
              <x14:axisColor rgb="FF000000"/>
            </x14:dataBar>
          </x14:cfRule>
          <xm:sqref>A31</xm:sqref>
        </x14:conditionalFormatting>
        <x14:conditionalFormatting xmlns:xm="http://schemas.microsoft.com/office/excel/2006/main">
          <x14:cfRule type="dataBar" id="{F705C748-318D-4037-A6BD-5611D8E4D70E}">
            <x14:dataBar minLength="0" maxLength="100" direction="rightToLeft">
              <x14:cfvo type="min"/>
              <x14:cfvo type="max"/>
              <x14:negativeFillColor rgb="FFFF0000"/>
              <x14:axisColor rgb="FF000000"/>
            </x14:dataBar>
          </x14:cfRule>
          <xm:sqref>D31</xm:sqref>
        </x14:conditionalFormatting>
        <x14:conditionalFormatting xmlns:xm="http://schemas.microsoft.com/office/excel/2006/main">
          <x14:cfRule type="dataBar" id="{C3A6F9DD-6DBF-48A8-BEF7-1C64EEDBED67}">
            <x14:dataBar minLength="0" maxLength="100" direction="rightToLeft">
              <x14:cfvo type="min"/>
              <x14:cfvo type="max"/>
              <x14:negativeFillColor rgb="FFFF0000"/>
              <x14:axisColor rgb="FF000000"/>
            </x14:dataBar>
          </x14:cfRule>
          <xm:sqref>G31</xm:sqref>
        </x14:conditionalFormatting>
        <x14:conditionalFormatting xmlns:xm="http://schemas.microsoft.com/office/excel/2006/main">
          <x14:cfRule type="dataBar" id="{54FA5F29-7860-4AF3-A8D4-C289DA11E6FF}">
            <x14:dataBar minLength="0" maxLength="100" direction="rightToLeft">
              <x14:cfvo type="min"/>
              <x14:cfvo type="max"/>
              <x14:negativeFillColor rgb="FFFF0000"/>
              <x14:axisColor rgb="FF000000"/>
            </x14:dataBar>
          </x14:cfRule>
          <xm:sqref>J31</xm:sqref>
        </x14:conditionalFormatting>
        <x14:conditionalFormatting xmlns:xm="http://schemas.microsoft.com/office/excel/2006/main">
          <x14:cfRule type="containsText" priority="23" operator="containsText" id="{B0AE7890-A617-43DE-B417-F806B973786D}">
            <xm:f>NOT(ISERROR(SEARCH(LISTAS!$D$63,E156)))</xm:f>
            <xm:f>LISTAS!$D$63</xm:f>
            <x14:dxf>
              <font>
                <b/>
                <i val="0"/>
                <color rgb="FFFF0000"/>
              </font>
            </x14:dxf>
          </x14:cfRule>
          <x14:cfRule type="containsText" priority="24" operator="containsText" id="{3DEC71F4-6E8F-4CC9-91DA-C48007E4BAB0}">
            <xm:f>NOT(ISERROR(SEARCH(LISTAS!$D$62,E156)))</xm:f>
            <xm:f>LISTAS!$D$62</xm:f>
            <x14:dxf>
              <font>
                <b/>
                <i val="0"/>
                <color theme="5"/>
              </font>
            </x14:dxf>
          </x14:cfRule>
          <x14:cfRule type="containsText" priority="25" operator="containsText" id="{CF8467EB-A8A8-46E2-BD7B-3D1ED2278D13}">
            <xm:f>NOT(ISERROR(SEARCH(LISTAS!$D$61,E156)))</xm:f>
            <xm:f>LISTAS!$D$61</xm:f>
            <x14:dxf>
              <font>
                <b/>
                <i val="0"/>
                <color rgb="FF00FF00"/>
              </font>
            </x14:dxf>
          </x14:cfRule>
          <x14:cfRule type="containsText" priority="26" operator="containsText" id="{278818B2-ED9A-4BC0-9874-EC5A8CEB4F30}">
            <xm:f>NOT(ISERROR(SEARCH(LISTAS!$D$60,E156)))</xm:f>
            <xm:f>LISTAS!$D$60</xm:f>
            <x14:dxf>
              <font>
                <b/>
                <i val="0"/>
                <color rgb="FF00FF00"/>
              </font>
            </x14:dxf>
          </x14:cfRule>
          <xm:sqref>E156</xm:sqref>
        </x14:conditionalFormatting>
        <x14:conditionalFormatting xmlns:xm="http://schemas.microsoft.com/office/excel/2006/main">
          <x14:cfRule type="containsText" priority="17" operator="containsText" id="{F628B8FC-A88B-4824-A013-288807053F5B}">
            <xm:f>NOT(ISERROR(SEARCH(LISTAS!$D$63,E161)))</xm:f>
            <xm:f>LISTAS!$D$63</xm:f>
            <x14:dxf>
              <font>
                <b/>
                <i val="0"/>
                <color rgb="FFFF0000"/>
              </font>
            </x14:dxf>
          </x14:cfRule>
          <x14:cfRule type="containsText" priority="18" operator="containsText" id="{FDAACAAD-2202-456B-AC53-7E8F71E0B4BB}">
            <xm:f>NOT(ISERROR(SEARCH(LISTAS!$D$62,E161)))</xm:f>
            <xm:f>LISTAS!$D$62</xm:f>
            <x14:dxf>
              <font>
                <b/>
                <i val="0"/>
                <color theme="5"/>
              </font>
            </x14:dxf>
          </x14:cfRule>
          <x14:cfRule type="containsText" priority="19" operator="containsText" id="{1EBA64A4-600D-446F-9454-39CB87D47F9A}">
            <xm:f>NOT(ISERROR(SEARCH(LISTAS!$D$61,E161)))</xm:f>
            <xm:f>LISTAS!$D$61</xm:f>
            <x14:dxf>
              <font>
                <b/>
                <i val="0"/>
                <color rgb="FF00FF00"/>
              </font>
            </x14:dxf>
          </x14:cfRule>
          <x14:cfRule type="containsText" priority="20" operator="containsText" id="{5885BF12-9B31-4212-B592-C48E1B411535}">
            <xm:f>NOT(ISERROR(SEARCH(LISTAS!$D$60,E161)))</xm:f>
            <xm:f>LISTAS!$D$60</xm:f>
            <x14:dxf>
              <font>
                <b/>
                <i val="0"/>
                <color rgb="FF00FF00"/>
              </font>
            </x14:dxf>
          </x14:cfRule>
          <xm:sqref>E161</xm:sqref>
        </x14:conditionalFormatting>
      </x14:conditionalFormattings>
    </ext>
    <ext xmlns:x14="http://schemas.microsoft.com/office/spreadsheetml/2009/9/main" uri="{CCE6A557-97BC-4b89-ADB6-D9C93CAAB3DF}">
      <x14:dataValidations xmlns:xm="http://schemas.microsoft.com/office/excel/2006/main" count="10">
        <x14:dataValidation type="list" allowBlank="1" showInputMessage="1" showErrorMessage="1" xr:uid="{00000000-0002-0000-0900-000000000000}">
          <x14:formula1>
            <xm:f>LISTAS!$A$1:$A$55</xm:f>
          </x14:formula1>
          <xm:sqref>B3</xm:sqref>
        </x14:dataValidation>
        <x14:dataValidation type="list" allowBlank="1" showInputMessage="1" showErrorMessage="1" xr:uid="{00000000-0002-0000-0900-000001000000}">
          <x14:formula1>
            <xm:f>LISTAS!$B$1:$B$56</xm:f>
          </x14:formula1>
          <xm:sqref>D3:I3</xm:sqref>
        </x14:dataValidation>
        <x14:dataValidation type="list" allowBlank="1" showInputMessage="1" showErrorMessage="1" xr:uid="{00000000-0002-0000-0900-000002000000}">
          <x14:formula1>
            <xm:f>LISTAS!$M$2:$M$4</xm:f>
          </x14:formula1>
          <xm:sqref>G18:L18</xm:sqref>
        </x14:dataValidation>
        <x14:dataValidation type="list" allowBlank="1" showInputMessage="1" showErrorMessage="1" xr:uid="{00000000-0002-0000-0900-000003000000}">
          <x14:formula1>
            <xm:f>LISTAS!$B$60:$B$61</xm:f>
          </x14:formula1>
          <xm:sqref>C156:D156 C161:D161</xm:sqref>
        </x14:dataValidation>
        <x14:dataValidation type="list" allowBlank="1" showInputMessage="1" showErrorMessage="1" xr:uid="{00000000-0002-0000-0900-000004000000}">
          <x14:formula1>
            <xm:f>LISTAS!$D$60:$D$63</xm:f>
          </x14:formula1>
          <xm:sqref>E156 E161</xm:sqref>
        </x14:dataValidation>
        <x14:dataValidation type="list" allowBlank="1" showInputMessage="1" showErrorMessage="1" xr:uid="{00000000-0002-0000-0900-000005000000}">
          <x14:formula1>
            <xm:f>LISTAS!$B$66:$B$71</xm:f>
          </x14:formula1>
          <xm:sqref>A181:B192</xm:sqref>
        </x14:dataValidation>
        <x14:dataValidation type="list" allowBlank="1" showInputMessage="1" showErrorMessage="1" xr:uid="{00000000-0002-0000-0900-000006000000}">
          <x14:formula1>
            <xm:f>LISTAS!$H$26:$H$28</xm:f>
          </x14:formula1>
          <xm:sqref>D197</xm:sqref>
        </x14:dataValidation>
        <x14:dataValidation type="list" allowBlank="1" showInputMessage="1" showErrorMessage="1" xr:uid="{00000000-0002-0000-0900-000007000000}">
          <x14:formula1>
            <xm:f>LISTAS!$H$14:$H$18</xm:f>
          </x14:formula1>
          <xm:sqref>G197:H197</xm:sqref>
        </x14:dataValidation>
        <x14:dataValidation type="list" allowBlank="1" showInputMessage="1" showErrorMessage="1" xr:uid="{00000000-0002-0000-0900-000008000000}">
          <x14:formula1>
            <xm:f>LISTAS!$H$20:$H$24</xm:f>
          </x14:formula1>
          <xm:sqref>J197:K197</xm:sqref>
        </x14:dataValidation>
        <x14:dataValidation type="list" allowBlank="1" showInputMessage="1" showErrorMessage="1" xr:uid="{00000000-0002-0000-0900-000009000000}">
          <x14:formula1>
            <xm:f>LISTAS!$B$119:$B$123</xm:f>
          </x14:formula1>
          <xm:sqref>C271:C276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Y301"/>
  <sheetViews>
    <sheetView topLeftCell="A259" zoomScale="50" zoomScaleNormal="50" workbookViewId="0">
      <selection activeCell="B260" sqref="B260:B301"/>
    </sheetView>
  </sheetViews>
  <sheetFormatPr baseColWidth="10" defaultRowHeight="15" x14ac:dyDescent="0.25"/>
  <cols>
    <col min="1" max="1" width="12.5703125" style="10" customWidth="1"/>
    <col min="2" max="2" width="37.42578125" style="10" customWidth="1"/>
    <col min="3" max="3" width="0" hidden="1" customWidth="1"/>
    <col min="4" max="4" width="15.140625" customWidth="1"/>
    <col min="5" max="5" width="14.5703125" customWidth="1"/>
    <col min="7" max="7" width="33.140625" customWidth="1"/>
    <col min="10" max="10" width="29.42578125" customWidth="1"/>
    <col min="11" max="11" width="13.85546875" bestFit="1" customWidth="1"/>
    <col min="13" max="13" width="51.140625" customWidth="1"/>
    <col min="14" max="14" width="19.85546875" customWidth="1"/>
    <col min="15" max="17" width="21.5703125" bestFit="1" customWidth="1"/>
    <col min="18" max="18" width="17.7109375" customWidth="1"/>
    <col min="19" max="19" width="14.42578125" bestFit="1" customWidth="1"/>
    <col min="20" max="20" width="13.85546875" bestFit="1" customWidth="1"/>
    <col min="21" max="21" width="34.85546875" customWidth="1"/>
    <col min="22" max="22" width="19.85546875" bestFit="1" customWidth="1"/>
    <col min="23" max="23" width="14.28515625" customWidth="1"/>
    <col min="24" max="24" width="14.5703125" customWidth="1"/>
    <col min="25" max="25" width="14.140625" bestFit="1" customWidth="1"/>
  </cols>
  <sheetData>
    <row r="1" spans="1:25" ht="18.75" x14ac:dyDescent="0.25">
      <c r="A1" s="5" t="s">
        <v>3</v>
      </c>
      <c r="B1" s="6" t="s">
        <v>4</v>
      </c>
      <c r="D1">
        <f>1990</f>
        <v>1990</v>
      </c>
    </row>
    <row r="2" spans="1:25" ht="18.75" x14ac:dyDescent="0.25">
      <c r="A2" s="5" t="s">
        <v>5</v>
      </c>
      <c r="B2" s="6" t="s">
        <v>6</v>
      </c>
      <c r="D2">
        <v>1991</v>
      </c>
      <c r="H2" t="s">
        <v>123</v>
      </c>
      <c r="M2" t="s">
        <v>151</v>
      </c>
    </row>
    <row r="3" spans="1:25" ht="18.75" x14ac:dyDescent="0.25">
      <c r="A3" s="5" t="s">
        <v>7</v>
      </c>
      <c r="B3" s="6" t="s">
        <v>8</v>
      </c>
      <c r="D3">
        <v>1992</v>
      </c>
      <c r="H3" t="s">
        <v>124</v>
      </c>
      <c r="M3" t="s">
        <v>152</v>
      </c>
    </row>
    <row r="4" spans="1:25" ht="37.5" x14ac:dyDescent="0.25">
      <c r="A4" s="5" t="s">
        <v>9</v>
      </c>
      <c r="B4" s="6" t="s">
        <v>10</v>
      </c>
      <c r="D4">
        <v>1993</v>
      </c>
      <c r="H4" t="s">
        <v>417</v>
      </c>
      <c r="M4" t="s">
        <v>153</v>
      </c>
    </row>
    <row r="5" spans="1:25" ht="18.75" x14ac:dyDescent="0.25">
      <c r="A5" s="5" t="s">
        <v>11</v>
      </c>
      <c r="B5" s="6" t="s">
        <v>12</v>
      </c>
      <c r="D5">
        <v>1994</v>
      </c>
      <c r="H5" t="s">
        <v>125</v>
      </c>
    </row>
    <row r="6" spans="1:25" ht="18.75" x14ac:dyDescent="0.25">
      <c r="A6" s="5" t="s">
        <v>13</v>
      </c>
      <c r="B6" s="6" t="s">
        <v>14</v>
      </c>
      <c r="D6">
        <v>1995</v>
      </c>
      <c r="H6" t="s">
        <v>126</v>
      </c>
    </row>
    <row r="7" spans="1:25" ht="37.5" x14ac:dyDescent="0.25">
      <c r="A7" s="5" t="s">
        <v>15</v>
      </c>
      <c r="B7" s="6" t="s">
        <v>16</v>
      </c>
      <c r="D7">
        <f>D6+1</f>
        <v>1996</v>
      </c>
      <c r="M7" s="22" t="s">
        <v>399</v>
      </c>
      <c r="N7" t="s">
        <v>184</v>
      </c>
      <c r="O7" t="s">
        <v>185</v>
      </c>
      <c r="P7" t="s">
        <v>186</v>
      </c>
      <c r="Q7" t="s">
        <v>187</v>
      </c>
      <c r="R7" t="s">
        <v>188</v>
      </c>
      <c r="S7" t="s">
        <v>189</v>
      </c>
      <c r="T7" t="s">
        <v>190</v>
      </c>
      <c r="U7" t="s">
        <v>191</v>
      </c>
      <c r="V7" t="s">
        <v>192</v>
      </c>
      <c r="W7" t="s">
        <v>193</v>
      </c>
      <c r="X7" t="s">
        <v>194</v>
      </c>
      <c r="Y7" t="s">
        <v>195</v>
      </c>
    </row>
    <row r="8" spans="1:25" ht="18.75" x14ac:dyDescent="0.3">
      <c r="A8" s="5" t="s">
        <v>17</v>
      </c>
      <c r="B8" s="6" t="s">
        <v>18</v>
      </c>
      <c r="D8">
        <f>D7+1</f>
        <v>1997</v>
      </c>
      <c r="H8" t="s">
        <v>127</v>
      </c>
      <c r="M8" s="21" t="s">
        <v>181</v>
      </c>
      <c r="N8" s="257">
        <v>8339.7258686667137</v>
      </c>
      <c r="O8" s="257">
        <f>N8+16679.4517373334</f>
        <v>25019.177606000114</v>
      </c>
      <c r="P8" s="257">
        <f>25381.7743828987+O8</f>
        <v>50400.951988898814</v>
      </c>
      <c r="Q8" s="257">
        <f>25744.3711597972+P8</f>
        <v>76145.323148696014</v>
      </c>
      <c r="R8" s="257">
        <f>13416.0807452465+Q8</f>
        <v>89561.403893942508</v>
      </c>
      <c r="S8" s="257">
        <f>13053.4839683479+R8</f>
        <v>102614.8878622904</v>
      </c>
      <c r="T8" s="257">
        <f>9790.11297626093+S8</f>
        <v>112405.00083855134</v>
      </c>
      <c r="U8" s="257">
        <f>9790.11297626093+T8</f>
        <v>122195.11381481227</v>
      </c>
      <c r="V8" s="257">
        <f>9790.11297626093+U8</f>
        <v>131985.22679107319</v>
      </c>
      <c r="W8" s="257">
        <f>9790.11297626093+V8</f>
        <v>141775.33976733411</v>
      </c>
      <c r="X8" s="257">
        <f>9790.11297626093+W8</f>
        <v>151565.45274359503</v>
      </c>
      <c r="Y8" s="257">
        <f>9064.91942246382+X8</f>
        <v>160630.37216605886</v>
      </c>
    </row>
    <row r="9" spans="1:25" ht="18.75" x14ac:dyDescent="0.3">
      <c r="A9" s="5" t="s">
        <v>19</v>
      </c>
      <c r="B9" s="6" t="s">
        <v>20</v>
      </c>
      <c r="D9">
        <f t="shared" ref="D9:D55" si="0">D8+1</f>
        <v>1998</v>
      </c>
      <c r="H9" t="s">
        <v>128</v>
      </c>
      <c r="M9" s="21" t="s">
        <v>182</v>
      </c>
      <c r="N9" s="257">
        <v>15664.180762017482</v>
      </c>
      <c r="O9" s="257">
        <f>32053.5550778321+N9</f>
        <v>47717.735839849585</v>
      </c>
      <c r="P9" s="257"/>
      <c r="Q9" s="257"/>
      <c r="R9" s="88"/>
      <c r="S9" s="88"/>
      <c r="T9" s="88"/>
      <c r="U9" s="88"/>
      <c r="V9" s="88"/>
      <c r="W9" s="88"/>
      <c r="X9" s="88"/>
      <c r="Y9" s="88"/>
    </row>
    <row r="10" spans="1:25" ht="37.5" x14ac:dyDescent="0.3">
      <c r="A10" s="5" t="s">
        <v>21</v>
      </c>
      <c r="B10" s="6" t="s">
        <v>22</v>
      </c>
      <c r="D10">
        <f t="shared" si="0"/>
        <v>1999</v>
      </c>
      <c r="H10" t="s">
        <v>129</v>
      </c>
      <c r="M10" s="21" t="s">
        <v>183</v>
      </c>
    </row>
    <row r="11" spans="1:25" ht="18.75" x14ac:dyDescent="0.25">
      <c r="A11" s="5" t="s">
        <v>23</v>
      </c>
      <c r="B11" s="6" t="s">
        <v>24</v>
      </c>
      <c r="D11">
        <f t="shared" si="0"/>
        <v>2000</v>
      </c>
      <c r="H11" t="s">
        <v>130</v>
      </c>
    </row>
    <row r="12" spans="1:25" ht="18.75" x14ac:dyDescent="0.25">
      <c r="A12" s="5" t="s">
        <v>25</v>
      </c>
      <c r="B12" s="6" t="s">
        <v>26</v>
      </c>
      <c r="D12">
        <f t="shared" si="0"/>
        <v>2001</v>
      </c>
      <c r="H12" t="s">
        <v>131</v>
      </c>
    </row>
    <row r="13" spans="1:25" ht="18.75" x14ac:dyDescent="0.25">
      <c r="A13" s="5" t="s">
        <v>27</v>
      </c>
      <c r="B13" s="6" t="s">
        <v>28</v>
      </c>
      <c r="D13">
        <f t="shared" si="0"/>
        <v>2002</v>
      </c>
    </row>
    <row r="14" spans="1:25" ht="18.75" x14ac:dyDescent="0.25">
      <c r="A14" s="5" t="s">
        <v>29</v>
      </c>
      <c r="B14" s="6" t="s">
        <v>30</v>
      </c>
      <c r="D14">
        <f t="shared" si="0"/>
        <v>2003</v>
      </c>
      <c r="H14" t="s">
        <v>132</v>
      </c>
    </row>
    <row r="15" spans="1:25" ht="18.75" x14ac:dyDescent="0.25">
      <c r="A15" s="5" t="s">
        <v>31</v>
      </c>
      <c r="B15" s="6" t="s">
        <v>32</v>
      </c>
      <c r="D15">
        <f t="shared" si="0"/>
        <v>2004</v>
      </c>
      <c r="H15" t="s">
        <v>133</v>
      </c>
    </row>
    <row r="16" spans="1:25" ht="18.75" x14ac:dyDescent="0.25">
      <c r="A16" s="5" t="s">
        <v>33</v>
      </c>
      <c r="B16" s="6" t="s">
        <v>34</v>
      </c>
      <c r="D16">
        <f t="shared" si="0"/>
        <v>2005</v>
      </c>
      <c r="H16" t="s">
        <v>420</v>
      </c>
    </row>
    <row r="17" spans="1:25" ht="37.5" x14ac:dyDescent="0.25">
      <c r="A17" s="5" t="s">
        <v>35</v>
      </c>
      <c r="B17" s="6" t="s">
        <v>36</v>
      </c>
      <c r="D17">
        <f t="shared" si="0"/>
        <v>2006</v>
      </c>
      <c r="H17" t="s">
        <v>135</v>
      </c>
    </row>
    <row r="18" spans="1:25" ht="18.75" x14ac:dyDescent="0.25">
      <c r="A18" s="5" t="s">
        <v>37</v>
      </c>
      <c r="B18" s="6" t="s">
        <v>38</v>
      </c>
      <c r="D18">
        <f t="shared" si="0"/>
        <v>2007</v>
      </c>
      <c r="H18" t="s">
        <v>136</v>
      </c>
    </row>
    <row r="19" spans="1:25" ht="18.75" x14ac:dyDescent="0.25">
      <c r="A19" s="5" t="s">
        <v>39</v>
      </c>
      <c r="B19" s="6" t="s">
        <v>40</v>
      </c>
      <c r="D19">
        <f t="shared" si="0"/>
        <v>2008</v>
      </c>
    </row>
    <row r="20" spans="1:25" ht="18.75" x14ac:dyDescent="0.25">
      <c r="A20" s="5" t="s">
        <v>41</v>
      </c>
      <c r="B20" s="6" t="s">
        <v>42</v>
      </c>
      <c r="D20">
        <f t="shared" si="0"/>
        <v>2009</v>
      </c>
      <c r="H20" t="s">
        <v>137</v>
      </c>
    </row>
    <row r="21" spans="1:25" ht="18.75" x14ac:dyDescent="0.25">
      <c r="A21" s="5" t="s">
        <v>43</v>
      </c>
      <c r="B21" s="6" t="s">
        <v>44</v>
      </c>
      <c r="D21">
        <f t="shared" si="0"/>
        <v>2010</v>
      </c>
      <c r="H21" t="s">
        <v>138</v>
      </c>
    </row>
    <row r="22" spans="1:25" ht="18.75" x14ac:dyDescent="0.25">
      <c r="A22" s="7" t="s">
        <v>45</v>
      </c>
      <c r="B22" s="6" t="s">
        <v>46</v>
      </c>
      <c r="D22">
        <f t="shared" si="0"/>
        <v>2011</v>
      </c>
      <c r="H22" t="s">
        <v>139</v>
      </c>
    </row>
    <row r="23" spans="1:25" ht="18.75" x14ac:dyDescent="0.25">
      <c r="A23" s="5" t="s">
        <v>47</v>
      </c>
      <c r="B23" s="6" t="s">
        <v>48</v>
      </c>
      <c r="D23">
        <f t="shared" si="0"/>
        <v>2012</v>
      </c>
      <c r="H23" t="s">
        <v>140</v>
      </c>
    </row>
    <row r="24" spans="1:25" ht="18.75" x14ac:dyDescent="0.25">
      <c r="A24" s="7" t="s">
        <v>49</v>
      </c>
      <c r="B24" s="6" t="s">
        <v>50</v>
      </c>
      <c r="D24">
        <f t="shared" si="0"/>
        <v>2013</v>
      </c>
      <c r="H24" t="s">
        <v>141</v>
      </c>
    </row>
    <row r="25" spans="1:25" ht="18.75" x14ac:dyDescent="0.25">
      <c r="A25" s="7" t="s">
        <v>51</v>
      </c>
      <c r="B25" s="6" t="s">
        <v>52</v>
      </c>
      <c r="D25">
        <f t="shared" si="0"/>
        <v>2014</v>
      </c>
    </row>
    <row r="26" spans="1:25" ht="18.75" x14ac:dyDescent="0.25">
      <c r="A26" s="7" t="s">
        <v>53</v>
      </c>
      <c r="B26" s="6" t="s">
        <v>54</v>
      </c>
      <c r="D26">
        <f t="shared" si="0"/>
        <v>2015</v>
      </c>
      <c r="H26" t="s">
        <v>142</v>
      </c>
    </row>
    <row r="27" spans="1:25" ht="36" x14ac:dyDescent="0.25">
      <c r="A27" s="7" t="s">
        <v>55</v>
      </c>
      <c r="B27" s="4" t="s">
        <v>56</v>
      </c>
      <c r="D27">
        <f t="shared" si="0"/>
        <v>2016</v>
      </c>
      <c r="H27" t="s">
        <v>143</v>
      </c>
    </row>
    <row r="28" spans="1:25" ht="18.75" x14ac:dyDescent="0.25">
      <c r="A28" s="7" t="s">
        <v>57</v>
      </c>
      <c r="B28" s="8" t="s">
        <v>58</v>
      </c>
      <c r="D28">
        <f t="shared" si="0"/>
        <v>2017</v>
      </c>
      <c r="H28" t="s">
        <v>144</v>
      </c>
    </row>
    <row r="29" spans="1:25" ht="18.75" x14ac:dyDescent="0.25">
      <c r="A29" s="7" t="s">
        <v>59</v>
      </c>
      <c r="B29" s="8" t="s">
        <v>60</v>
      </c>
      <c r="D29">
        <f t="shared" si="0"/>
        <v>2018</v>
      </c>
    </row>
    <row r="30" spans="1:25" ht="36" x14ac:dyDescent="0.25">
      <c r="A30" s="7" t="s">
        <v>61</v>
      </c>
      <c r="B30" s="4" t="s">
        <v>62</v>
      </c>
      <c r="D30">
        <f t="shared" si="0"/>
        <v>2019</v>
      </c>
      <c r="M30" s="22" t="s">
        <v>199</v>
      </c>
      <c r="N30" t="s">
        <v>184</v>
      </c>
      <c r="O30" t="s">
        <v>185</v>
      </c>
      <c r="P30" t="s">
        <v>186</v>
      </c>
      <c r="Q30" t="s">
        <v>187</v>
      </c>
      <c r="R30" t="s">
        <v>188</v>
      </c>
      <c r="S30" t="s">
        <v>189</v>
      </c>
      <c r="T30" t="s">
        <v>190</v>
      </c>
      <c r="U30" t="s">
        <v>191</v>
      </c>
      <c r="V30" t="s">
        <v>192</v>
      </c>
      <c r="W30" t="s">
        <v>193</v>
      </c>
      <c r="X30" t="s">
        <v>194</v>
      </c>
      <c r="Y30" t="s">
        <v>195</v>
      </c>
    </row>
    <row r="31" spans="1:25" ht="36" x14ac:dyDescent="0.3">
      <c r="A31" s="7" t="s">
        <v>63</v>
      </c>
      <c r="B31" s="4" t="s">
        <v>64</v>
      </c>
      <c r="D31">
        <f t="shared" si="0"/>
        <v>2020</v>
      </c>
      <c r="M31" s="21" t="s">
        <v>484</v>
      </c>
      <c r="N31">
        <v>1.1499999999999999</v>
      </c>
      <c r="O31">
        <f>2.3+N31</f>
        <v>3.4499999999999997</v>
      </c>
      <c r="P31">
        <f>3.5+O31</f>
        <v>6.9499999999999993</v>
      </c>
      <c r="Q31">
        <f>3.55+P31</f>
        <v>10.5</v>
      </c>
      <c r="R31">
        <f>1.85+Q31</f>
        <v>12.35</v>
      </c>
      <c r="S31">
        <f>1.8+R31</f>
        <v>14.15</v>
      </c>
      <c r="T31">
        <f>1.35+S31</f>
        <v>15.5</v>
      </c>
      <c r="U31">
        <f>1.35+T31</f>
        <v>16.850000000000001</v>
      </c>
      <c r="V31">
        <f>1.35+U31</f>
        <v>18.200000000000003</v>
      </c>
      <c r="W31">
        <f>1.35+V31</f>
        <v>19.550000000000004</v>
      </c>
      <c r="X31">
        <f>1.35+W31</f>
        <v>20.900000000000006</v>
      </c>
      <c r="Y31">
        <f>1.25+X31</f>
        <v>22.150000000000006</v>
      </c>
    </row>
    <row r="32" spans="1:25" ht="36" x14ac:dyDescent="0.3">
      <c r="A32" s="7" t="s">
        <v>65</v>
      </c>
      <c r="B32" s="4" t="s">
        <v>66</v>
      </c>
      <c r="D32">
        <f t="shared" si="0"/>
        <v>2021</v>
      </c>
      <c r="M32" s="21" t="s">
        <v>485</v>
      </c>
      <c r="N32">
        <v>2.16</v>
      </c>
      <c r="O32">
        <f>4.42+N32</f>
        <v>6.58</v>
      </c>
      <c r="P32">
        <f>O32+3.36</f>
        <v>9.94</v>
      </c>
    </row>
    <row r="33" spans="1:25" ht="36" customHeight="1" x14ac:dyDescent="0.3">
      <c r="A33" s="9" t="s">
        <v>67</v>
      </c>
      <c r="B33" s="4" t="s">
        <v>68</v>
      </c>
      <c r="D33">
        <f t="shared" si="0"/>
        <v>2022</v>
      </c>
      <c r="M33" s="21" t="s">
        <v>183</v>
      </c>
      <c r="N33">
        <v>1.1499999999999999</v>
      </c>
      <c r="O33">
        <f>2.3+N33</f>
        <v>3.4499999999999997</v>
      </c>
      <c r="P33">
        <f>3.5+O33</f>
        <v>6.9499999999999993</v>
      </c>
      <c r="Q33">
        <f>3.55+P33</f>
        <v>10.5</v>
      </c>
      <c r="R33">
        <f>1.85+Q33</f>
        <v>12.35</v>
      </c>
      <c r="S33">
        <f>1.8+R33</f>
        <v>14.15</v>
      </c>
      <c r="T33">
        <f>1.35+S33</f>
        <v>15.5</v>
      </c>
      <c r="U33">
        <f>1.35+T33</f>
        <v>16.850000000000001</v>
      </c>
      <c r="V33">
        <f>1.35+U33</f>
        <v>18.200000000000003</v>
      </c>
      <c r="W33">
        <f>1.35+V33</f>
        <v>19.550000000000004</v>
      </c>
      <c r="X33">
        <f>1.35+W33</f>
        <v>20.900000000000006</v>
      </c>
      <c r="Y33">
        <f>1.25+X33</f>
        <v>22.150000000000006</v>
      </c>
    </row>
    <row r="34" spans="1:25" ht="36" x14ac:dyDescent="0.25">
      <c r="A34" s="7" t="s">
        <v>69</v>
      </c>
      <c r="B34" s="4" t="s">
        <v>70</v>
      </c>
      <c r="D34">
        <f t="shared" si="0"/>
        <v>2023</v>
      </c>
    </row>
    <row r="35" spans="1:25" ht="36" x14ac:dyDescent="0.25">
      <c r="A35" s="7" t="s">
        <v>71</v>
      </c>
      <c r="B35" s="4" t="s">
        <v>72</v>
      </c>
      <c r="D35">
        <f t="shared" si="0"/>
        <v>2024</v>
      </c>
      <c r="M35" s="22" t="s">
        <v>196</v>
      </c>
      <c r="N35" t="s">
        <v>184</v>
      </c>
      <c r="O35" t="s">
        <v>185</v>
      </c>
      <c r="P35" t="s">
        <v>186</v>
      </c>
      <c r="Q35" t="s">
        <v>187</v>
      </c>
      <c r="R35" t="s">
        <v>188</v>
      </c>
      <c r="S35" t="s">
        <v>189</v>
      </c>
      <c r="T35" t="s">
        <v>190</v>
      </c>
      <c r="U35" t="s">
        <v>191</v>
      </c>
      <c r="V35" t="s">
        <v>192</v>
      </c>
      <c r="W35" t="s">
        <v>193</v>
      </c>
      <c r="X35" t="s">
        <v>194</v>
      </c>
      <c r="Y35" t="s">
        <v>195</v>
      </c>
    </row>
    <row r="36" spans="1:25" ht="18.75" x14ac:dyDescent="0.3">
      <c r="A36" s="5" t="s">
        <v>73</v>
      </c>
      <c r="B36" s="4" t="s">
        <v>74</v>
      </c>
      <c r="D36">
        <f t="shared" si="0"/>
        <v>2025</v>
      </c>
      <c r="M36" s="21" t="s">
        <v>181</v>
      </c>
    </row>
    <row r="37" spans="1:25" ht="36" x14ac:dyDescent="0.3">
      <c r="A37" s="5" t="s">
        <v>75</v>
      </c>
      <c r="B37" s="4" t="s">
        <v>76</v>
      </c>
      <c r="D37">
        <f t="shared" si="0"/>
        <v>2026</v>
      </c>
      <c r="M37" s="21" t="s">
        <v>182</v>
      </c>
    </row>
    <row r="38" spans="1:25" ht="18.75" x14ac:dyDescent="0.3">
      <c r="A38" s="5" t="s">
        <v>77</v>
      </c>
      <c r="B38" s="4" t="s">
        <v>78</v>
      </c>
      <c r="D38">
        <f t="shared" si="0"/>
        <v>2027</v>
      </c>
      <c r="M38" s="21" t="s">
        <v>183</v>
      </c>
    </row>
    <row r="39" spans="1:25" ht="18.75" x14ac:dyDescent="0.25">
      <c r="A39" s="5" t="s">
        <v>79</v>
      </c>
      <c r="B39" s="4" t="s">
        <v>80</v>
      </c>
      <c r="D39">
        <f t="shared" si="0"/>
        <v>2028</v>
      </c>
    </row>
    <row r="40" spans="1:25" ht="18.75" x14ac:dyDescent="0.25">
      <c r="A40" s="5" t="s">
        <v>81</v>
      </c>
      <c r="B40" s="4" t="s">
        <v>82</v>
      </c>
      <c r="D40">
        <f t="shared" si="0"/>
        <v>2029</v>
      </c>
      <c r="M40" s="22" t="s">
        <v>197</v>
      </c>
      <c r="N40" t="s">
        <v>184</v>
      </c>
      <c r="O40" t="s">
        <v>185</v>
      </c>
      <c r="P40" t="s">
        <v>186</v>
      </c>
      <c r="Q40" t="s">
        <v>187</v>
      </c>
      <c r="R40" t="s">
        <v>188</v>
      </c>
      <c r="S40" t="s">
        <v>189</v>
      </c>
      <c r="T40" t="s">
        <v>190</v>
      </c>
      <c r="U40" t="s">
        <v>191</v>
      </c>
      <c r="V40" t="s">
        <v>192</v>
      </c>
      <c r="W40" t="s">
        <v>193</v>
      </c>
      <c r="X40" t="s">
        <v>194</v>
      </c>
      <c r="Y40" t="s">
        <v>195</v>
      </c>
    </row>
    <row r="41" spans="1:25" ht="18.75" x14ac:dyDescent="0.3">
      <c r="A41" s="5" t="s">
        <v>83</v>
      </c>
      <c r="B41" s="4" t="s">
        <v>84</v>
      </c>
      <c r="D41">
        <f t="shared" si="0"/>
        <v>2030</v>
      </c>
      <c r="M41" s="21" t="s">
        <v>181</v>
      </c>
    </row>
    <row r="42" spans="1:25" ht="54" x14ac:dyDescent="0.3">
      <c r="A42" s="5" t="s">
        <v>85</v>
      </c>
      <c r="B42" s="4" t="s">
        <v>86</v>
      </c>
      <c r="D42">
        <f t="shared" si="0"/>
        <v>2031</v>
      </c>
      <c r="M42" s="21" t="s">
        <v>182</v>
      </c>
    </row>
    <row r="43" spans="1:25" ht="18.75" x14ac:dyDescent="0.3">
      <c r="A43" s="5" t="s">
        <v>87</v>
      </c>
      <c r="B43" s="4" t="s">
        <v>88</v>
      </c>
      <c r="D43">
        <f t="shared" si="0"/>
        <v>2032</v>
      </c>
      <c r="M43" s="21" t="s">
        <v>183</v>
      </c>
    </row>
    <row r="44" spans="1:25" ht="18.75" x14ac:dyDescent="0.25">
      <c r="A44" s="5" t="s">
        <v>89</v>
      </c>
      <c r="B44" s="4" t="s">
        <v>90</v>
      </c>
      <c r="D44">
        <f t="shared" si="0"/>
        <v>2033</v>
      </c>
    </row>
    <row r="45" spans="1:25" ht="18.75" x14ac:dyDescent="0.25">
      <c r="A45" s="5" t="s">
        <v>91</v>
      </c>
      <c r="B45" s="4" t="s">
        <v>92</v>
      </c>
      <c r="D45">
        <f t="shared" si="0"/>
        <v>2034</v>
      </c>
      <c r="M45" s="22" t="s">
        <v>198</v>
      </c>
      <c r="N45" t="s">
        <v>184</v>
      </c>
      <c r="O45" t="s">
        <v>185</v>
      </c>
      <c r="P45" t="s">
        <v>186</v>
      </c>
      <c r="Q45" t="s">
        <v>187</v>
      </c>
      <c r="R45" t="s">
        <v>188</v>
      </c>
      <c r="S45" t="s">
        <v>189</v>
      </c>
      <c r="T45" t="s">
        <v>190</v>
      </c>
      <c r="U45" t="s">
        <v>191</v>
      </c>
      <c r="V45" t="s">
        <v>192</v>
      </c>
      <c r="W45" t="s">
        <v>193</v>
      </c>
      <c r="X45" t="s">
        <v>194</v>
      </c>
      <c r="Y45" t="s">
        <v>195</v>
      </c>
    </row>
    <row r="46" spans="1:25" ht="18.75" x14ac:dyDescent="0.3">
      <c r="A46" s="5" t="s">
        <v>93</v>
      </c>
      <c r="B46" s="4" t="s">
        <v>94</v>
      </c>
      <c r="D46">
        <f t="shared" si="0"/>
        <v>2035</v>
      </c>
      <c r="M46" s="21" t="s">
        <v>181</v>
      </c>
    </row>
    <row r="47" spans="1:25" ht="18.75" x14ac:dyDescent="0.3">
      <c r="A47" s="5" t="s">
        <v>95</v>
      </c>
      <c r="B47" s="4" t="s">
        <v>96</v>
      </c>
      <c r="D47">
        <f t="shared" si="0"/>
        <v>2036</v>
      </c>
      <c r="M47" s="21" t="s">
        <v>182</v>
      </c>
    </row>
    <row r="48" spans="1:25" ht="36" x14ac:dyDescent="0.3">
      <c r="A48" s="5" t="s">
        <v>97</v>
      </c>
      <c r="B48" s="4" t="s">
        <v>98</v>
      </c>
      <c r="D48">
        <f t="shared" si="0"/>
        <v>2037</v>
      </c>
      <c r="M48" s="21" t="s">
        <v>183</v>
      </c>
    </row>
    <row r="49" spans="1:19" ht="18.75" x14ac:dyDescent="0.3">
      <c r="A49" s="5" t="s">
        <v>99</v>
      </c>
      <c r="B49" s="4" t="s">
        <v>100</v>
      </c>
      <c r="D49">
        <f t="shared" si="0"/>
        <v>2038</v>
      </c>
      <c r="N49" t="s">
        <v>184</v>
      </c>
      <c r="O49" t="s">
        <v>185</v>
      </c>
      <c r="P49" t="s">
        <v>186</v>
      </c>
      <c r="Q49" s="21"/>
    </row>
    <row r="50" spans="1:19" ht="36" x14ac:dyDescent="0.3">
      <c r="A50" s="5" t="s">
        <v>101</v>
      </c>
      <c r="B50" s="4" t="s">
        <v>102</v>
      </c>
      <c r="D50">
        <f t="shared" si="0"/>
        <v>2039</v>
      </c>
      <c r="M50" s="21" t="s">
        <v>361</v>
      </c>
      <c r="N50">
        <f>0.036</f>
        <v>3.5999999999999997E-2</v>
      </c>
      <c r="O50">
        <v>8</v>
      </c>
    </row>
    <row r="51" spans="1:19" ht="18.75" x14ac:dyDescent="0.3">
      <c r="A51" s="5" t="s">
        <v>103</v>
      </c>
      <c r="B51" s="4" t="s">
        <v>104</v>
      </c>
      <c r="D51">
        <f t="shared" si="0"/>
        <v>2040</v>
      </c>
      <c r="M51" s="21" t="s">
        <v>360</v>
      </c>
      <c r="N51">
        <v>0.36</v>
      </c>
      <c r="O51">
        <v>2</v>
      </c>
    </row>
    <row r="52" spans="1:19" ht="18.75" x14ac:dyDescent="0.3">
      <c r="A52" s="5" t="s">
        <v>105</v>
      </c>
      <c r="B52" s="8" t="s">
        <v>106</v>
      </c>
      <c r="D52">
        <f t="shared" si="0"/>
        <v>2041</v>
      </c>
      <c r="M52" s="21" t="s">
        <v>362</v>
      </c>
      <c r="N52">
        <v>0</v>
      </c>
      <c r="O52">
        <v>5</v>
      </c>
    </row>
    <row r="53" spans="1:19" ht="18.75" x14ac:dyDescent="0.3">
      <c r="A53" s="5" t="s">
        <v>107</v>
      </c>
      <c r="B53" s="8" t="s">
        <v>108</v>
      </c>
      <c r="D53">
        <f t="shared" si="0"/>
        <v>2042</v>
      </c>
      <c r="M53" s="21" t="s">
        <v>363</v>
      </c>
      <c r="N53">
        <v>1.46</v>
      </c>
      <c r="O53">
        <v>2</v>
      </c>
    </row>
    <row r="54" spans="1:19" ht="18.75" x14ac:dyDescent="0.3">
      <c r="A54" s="5" t="s">
        <v>109</v>
      </c>
      <c r="B54" s="4" t="s">
        <v>110</v>
      </c>
      <c r="D54">
        <f t="shared" si="0"/>
        <v>2043</v>
      </c>
      <c r="M54" s="21"/>
      <c r="N54" s="21"/>
      <c r="O54" s="21"/>
    </row>
    <row r="55" spans="1:19" ht="18.75" x14ac:dyDescent="0.25">
      <c r="A55" s="5" t="s">
        <v>111</v>
      </c>
      <c r="B55" s="4" t="s">
        <v>112</v>
      </c>
      <c r="D55">
        <f t="shared" si="0"/>
        <v>2044</v>
      </c>
    </row>
    <row r="56" spans="1:19" x14ac:dyDescent="0.25">
      <c r="N56" s="227" t="s">
        <v>486</v>
      </c>
      <c r="O56" s="228" t="s">
        <v>487</v>
      </c>
      <c r="P56" s="229" t="s">
        <v>488</v>
      </c>
      <c r="Q56" s="230" t="s">
        <v>489</v>
      </c>
      <c r="R56" s="231" t="s">
        <v>490</v>
      </c>
      <c r="S56" s="232" t="s">
        <v>491</v>
      </c>
    </row>
    <row r="57" spans="1:19" x14ac:dyDescent="0.25">
      <c r="M57" t="s">
        <v>186</v>
      </c>
      <c r="N57" s="233">
        <f>36.09/1000</f>
        <v>3.6090000000000004E-2</v>
      </c>
      <c r="O57" s="233">
        <f>754.03/1000</f>
        <v>0.75402999999999998</v>
      </c>
      <c r="P57" s="233"/>
      <c r="Q57" s="233">
        <v>1.54</v>
      </c>
      <c r="R57" s="233"/>
      <c r="S57" s="233">
        <f>719/1000</f>
        <v>0.71899999999999997</v>
      </c>
    </row>
    <row r="60" spans="1:19" x14ac:dyDescent="0.25">
      <c r="B60" s="10" t="s">
        <v>233</v>
      </c>
      <c r="D60" t="s">
        <v>236</v>
      </c>
    </row>
    <row r="61" spans="1:19" x14ac:dyDescent="0.25">
      <c r="B61" s="10" t="s">
        <v>234</v>
      </c>
      <c r="D61" t="s">
        <v>237</v>
      </c>
    </row>
    <row r="62" spans="1:19" x14ac:dyDescent="0.25">
      <c r="D62" t="s">
        <v>238</v>
      </c>
    </row>
    <row r="63" spans="1:19" x14ac:dyDescent="0.25">
      <c r="D63" t="s">
        <v>239</v>
      </c>
    </row>
    <row r="66" spans="2:21" x14ac:dyDescent="0.25">
      <c r="B66" s="10" t="s">
        <v>261</v>
      </c>
      <c r="N66" t="s">
        <v>270</v>
      </c>
      <c r="O66" t="s">
        <v>271</v>
      </c>
      <c r="P66" t="s">
        <v>272</v>
      </c>
      <c r="Q66" t="s">
        <v>273</v>
      </c>
    </row>
    <row r="67" spans="2:21" x14ac:dyDescent="0.25">
      <c r="B67" s="10" t="s">
        <v>269</v>
      </c>
      <c r="M67" t="s">
        <v>181</v>
      </c>
      <c r="N67">
        <v>102.37</v>
      </c>
      <c r="O67">
        <v>28.13</v>
      </c>
    </row>
    <row r="68" spans="2:21" x14ac:dyDescent="0.25">
      <c r="B68" s="10" t="s">
        <v>265</v>
      </c>
      <c r="M68" t="s">
        <v>182</v>
      </c>
      <c r="N68">
        <v>99.7</v>
      </c>
      <c r="O68">
        <v>29.14</v>
      </c>
      <c r="P68">
        <v>10</v>
      </c>
      <c r="Q68">
        <v>6</v>
      </c>
    </row>
    <row r="69" spans="2:21" x14ac:dyDescent="0.25">
      <c r="B69" s="10" t="s">
        <v>264</v>
      </c>
    </row>
    <row r="70" spans="2:21" x14ac:dyDescent="0.25">
      <c r="B70" s="10" t="s">
        <v>266</v>
      </c>
    </row>
    <row r="71" spans="2:21" x14ac:dyDescent="0.25">
      <c r="B71" s="10" t="s">
        <v>267</v>
      </c>
      <c r="N71">
        <v>2014</v>
      </c>
      <c r="O71">
        <v>2015</v>
      </c>
      <c r="P71">
        <v>2016</v>
      </c>
      <c r="Q71">
        <v>2017</v>
      </c>
      <c r="R71">
        <v>2018</v>
      </c>
      <c r="U71" s="117">
        <v>16195598750</v>
      </c>
    </row>
    <row r="72" spans="2:21" x14ac:dyDescent="0.25">
      <c r="M72" t="s">
        <v>297</v>
      </c>
      <c r="N72" s="119">
        <f>76749531100/1000000</f>
        <v>76749.531099999993</v>
      </c>
      <c r="O72" s="119">
        <f>92914888100/1000000</f>
        <v>92914.888099999996</v>
      </c>
      <c r="P72" s="119">
        <f>(8880838300+8157603300+8883251400)/1000000</f>
        <v>25921.692999999999</v>
      </c>
      <c r="Q72" s="88"/>
      <c r="U72" s="117">
        <v>27104477382</v>
      </c>
    </row>
    <row r="73" spans="2:21" x14ac:dyDescent="0.25">
      <c r="U73" s="117">
        <v>28929964775</v>
      </c>
    </row>
    <row r="74" spans="2:21" x14ac:dyDescent="0.25">
      <c r="U74" s="117">
        <v>46972727612</v>
      </c>
    </row>
    <row r="75" spans="2:21" x14ac:dyDescent="0.25">
      <c r="U75" s="117">
        <v>56378284800</v>
      </c>
    </row>
    <row r="76" spans="2:21" x14ac:dyDescent="0.25">
      <c r="U76" s="117">
        <v>64318350600</v>
      </c>
    </row>
    <row r="77" spans="2:21" x14ac:dyDescent="0.25">
      <c r="U77" s="117">
        <v>76749531100</v>
      </c>
    </row>
    <row r="78" spans="2:21" x14ac:dyDescent="0.25">
      <c r="U78" s="117"/>
    </row>
    <row r="79" spans="2:21" x14ac:dyDescent="0.25">
      <c r="U79" s="117">
        <f>AVERAGE(U71:U77)</f>
        <v>45235562145.571426</v>
      </c>
    </row>
    <row r="80" spans="2:21" x14ac:dyDescent="0.25">
      <c r="U80" s="118">
        <f>U79/1000000</f>
        <v>45235.562145571428</v>
      </c>
    </row>
    <row r="97" spans="2:16" ht="49.5" customHeight="1" x14ac:dyDescent="0.25">
      <c r="B97" s="90" t="s">
        <v>301</v>
      </c>
      <c r="C97" s="91" t="s">
        <v>302</v>
      </c>
      <c r="D97" s="1008" t="s">
        <v>309</v>
      </c>
      <c r="E97" s="1009"/>
      <c r="F97" s="1008" t="s">
        <v>310</v>
      </c>
      <c r="G97" s="1009"/>
      <c r="H97" s="1008" t="s">
        <v>311</v>
      </c>
      <c r="I97" s="1009"/>
      <c r="J97" s="92" t="s">
        <v>312</v>
      </c>
    </row>
    <row r="98" spans="2:16" x14ac:dyDescent="0.25">
      <c r="B98" s="93" t="s">
        <v>303</v>
      </c>
      <c r="C98" s="94">
        <v>0.23</v>
      </c>
      <c r="D98" s="1006">
        <f>187684239201*C98</f>
        <v>43167375016.230003</v>
      </c>
      <c r="E98" s="1007"/>
      <c r="F98" s="1006">
        <f>35647694352*C98</f>
        <v>8198969700.96</v>
      </c>
      <c r="G98" s="1007"/>
      <c r="H98" s="1006">
        <f>100524635*C98</f>
        <v>23120666.050000001</v>
      </c>
      <c r="I98" s="1007"/>
      <c r="J98" s="95">
        <f>SUM(D98:H98)</f>
        <v>51389465383.240005</v>
      </c>
    </row>
    <row r="99" spans="2:16" x14ac:dyDescent="0.25">
      <c r="B99" s="93" t="s">
        <v>304</v>
      </c>
      <c r="C99" s="94">
        <v>0.16</v>
      </c>
      <c r="D99" s="1006">
        <f>187684239201*C99</f>
        <v>30029478272.16</v>
      </c>
      <c r="E99" s="1007"/>
      <c r="F99" s="1006">
        <f>35647694352*C99</f>
        <v>5703631096.3199997</v>
      </c>
      <c r="G99" s="1007"/>
      <c r="H99" s="1006">
        <f>100524635*C99</f>
        <v>16083941.6</v>
      </c>
      <c r="I99" s="1007"/>
      <c r="J99" s="95">
        <f>SUM(D99:H99)</f>
        <v>35749193310.079994</v>
      </c>
    </row>
    <row r="100" spans="2:16" x14ac:dyDescent="0.25">
      <c r="B100" s="93" t="s">
        <v>305</v>
      </c>
      <c r="C100" s="94">
        <v>0.37</v>
      </c>
      <c r="D100" s="1006">
        <f>187684239201*C100</f>
        <v>69443168504.369995</v>
      </c>
      <c r="E100" s="1007"/>
      <c r="F100" s="1006">
        <f>35647694352*C100</f>
        <v>13189646910.24</v>
      </c>
      <c r="G100" s="1007"/>
      <c r="H100" s="1006">
        <f>100524635*C100</f>
        <v>37194114.950000003</v>
      </c>
      <c r="I100" s="1007"/>
      <c r="J100" s="95">
        <f>SUM(D100:H100)</f>
        <v>82670009529.559998</v>
      </c>
    </row>
    <row r="101" spans="2:16" x14ac:dyDescent="0.25">
      <c r="B101" s="93" t="s">
        <v>306</v>
      </c>
      <c r="C101" s="94">
        <v>0.11</v>
      </c>
      <c r="D101" s="1006">
        <f>187684239201*C101</f>
        <v>20645266312.110001</v>
      </c>
      <c r="E101" s="1007"/>
      <c r="F101" s="1006">
        <f>35647694352*C101</f>
        <v>3921246378.7199998</v>
      </c>
      <c r="G101" s="1007"/>
      <c r="H101" s="1006">
        <f>100524635*C101</f>
        <v>11057709.85</v>
      </c>
      <c r="I101" s="1007"/>
      <c r="J101" s="95">
        <f>SUM(D101:H101)</f>
        <v>24577570400.68</v>
      </c>
    </row>
    <row r="102" spans="2:16" x14ac:dyDescent="0.25">
      <c r="B102" s="93" t="s">
        <v>307</v>
      </c>
      <c r="C102" s="94">
        <v>0.13</v>
      </c>
      <c r="D102" s="1006">
        <f>187684239201*C102</f>
        <v>24398951096.130001</v>
      </c>
      <c r="E102" s="1007"/>
      <c r="F102" s="1006">
        <f>35647694352*C102</f>
        <v>4634200265.7600002</v>
      </c>
      <c r="G102" s="1007"/>
      <c r="H102" s="1006">
        <f>100524635*C102</f>
        <v>13068202.550000001</v>
      </c>
      <c r="I102" s="1007"/>
      <c r="J102" s="95">
        <f>SUM(D102:H102)</f>
        <v>29046219564.439999</v>
      </c>
    </row>
    <row r="103" spans="2:16" x14ac:dyDescent="0.25">
      <c r="B103" s="96" t="s">
        <v>308</v>
      </c>
      <c r="C103" s="97">
        <f>SUM(C98:C102)</f>
        <v>1</v>
      </c>
      <c r="D103" s="1004">
        <f>SUM(D98:E102)</f>
        <v>187684239201</v>
      </c>
      <c r="E103" s="1005"/>
      <c r="F103" s="1004">
        <f>SUM(F98:G102)</f>
        <v>35647694352</v>
      </c>
      <c r="G103" s="1005"/>
      <c r="H103" s="1004">
        <f>SUM(H98:I102)</f>
        <v>100524634.99999999</v>
      </c>
      <c r="I103" s="1005"/>
      <c r="J103" s="98">
        <f>SUM(J98:J102)</f>
        <v>223432458188</v>
      </c>
    </row>
    <row r="104" spans="2:16" x14ac:dyDescent="0.25">
      <c r="J104" s="103">
        <f>J103/1000000</f>
        <v>223432.45818799999</v>
      </c>
    </row>
    <row r="108" spans="2:16" x14ac:dyDescent="0.25">
      <c r="N108">
        <v>2014</v>
      </c>
      <c r="O108">
        <v>2015</v>
      </c>
      <c r="P108">
        <v>2016</v>
      </c>
    </row>
    <row r="109" spans="2:16" x14ac:dyDescent="0.25">
      <c r="M109" t="s">
        <v>414</v>
      </c>
      <c r="N109" s="103"/>
      <c r="O109" s="103">
        <f>129017012625/1000000</f>
        <v>129017.012625</v>
      </c>
    </row>
    <row r="110" spans="2:16" x14ac:dyDescent="0.25">
      <c r="B110" s="99" t="str">
        <f>CONCATENATE("Balance General a ",$B$72)</f>
        <v xml:space="preserve">Balance General a </v>
      </c>
      <c r="C110" s="99" t="s">
        <v>313</v>
      </c>
      <c r="D110" s="100"/>
      <c r="M110" t="s">
        <v>327</v>
      </c>
      <c r="N110" s="103">
        <f>+N72</f>
        <v>76749.531099999993</v>
      </c>
      <c r="O110" s="103">
        <f>+O72</f>
        <v>92914.888099999996</v>
      </c>
      <c r="P110" s="103">
        <f>+P72</f>
        <v>25921.692999999999</v>
      </c>
    </row>
    <row r="111" spans="2:16" x14ac:dyDescent="0.25">
      <c r="B111" s="100" t="s">
        <v>314</v>
      </c>
      <c r="C111" s="101" t="e">
        <v>#N/A</v>
      </c>
      <c r="D111" s="120">
        <f>980145072339.27/1000000</f>
        <v>980145.07233927003</v>
      </c>
      <c r="M111" t="s">
        <v>328</v>
      </c>
      <c r="N111" s="103"/>
      <c r="O111" s="103">
        <v>0</v>
      </c>
    </row>
    <row r="112" spans="2:16" x14ac:dyDescent="0.25">
      <c r="B112" s="100" t="s">
        <v>315</v>
      </c>
      <c r="C112" s="101" t="e">
        <v>#N/A</v>
      </c>
      <c r="D112" s="120">
        <f>D113-D111</f>
        <v>119808.51699190983</v>
      </c>
    </row>
    <row r="113" spans="2:4" x14ac:dyDescent="0.25">
      <c r="B113" s="100" t="s">
        <v>316</v>
      </c>
      <c r="C113" s="101" t="e">
        <v>#N/A</v>
      </c>
      <c r="D113" s="120">
        <f>1099953589331.18/1000000</f>
        <v>1099953.5893311799</v>
      </c>
    </row>
    <row r="116" spans="2:4" x14ac:dyDescent="0.25">
      <c r="B116" s="10">
        <f>(D113/D111)</f>
        <v>1.1222354938804804</v>
      </c>
    </row>
    <row r="119" spans="2:4" x14ac:dyDescent="0.25">
      <c r="B119" s="10" t="s">
        <v>325</v>
      </c>
      <c r="D119" t="s">
        <v>158</v>
      </c>
    </row>
    <row r="120" spans="2:4" x14ac:dyDescent="0.25">
      <c r="B120" s="10" t="s">
        <v>459</v>
      </c>
      <c r="D120" t="s">
        <v>461</v>
      </c>
    </row>
    <row r="121" spans="2:4" x14ac:dyDescent="0.25">
      <c r="B121" s="10" t="s">
        <v>460</v>
      </c>
      <c r="D121" t="s">
        <v>462</v>
      </c>
    </row>
    <row r="122" spans="2:4" x14ac:dyDescent="0.25">
      <c r="D122" t="s">
        <v>465</v>
      </c>
    </row>
    <row r="123" spans="2:4" x14ac:dyDescent="0.25">
      <c r="D123" t="s">
        <v>466</v>
      </c>
    </row>
    <row r="124" spans="2:4" x14ac:dyDescent="0.25">
      <c r="D124" t="s">
        <v>467</v>
      </c>
    </row>
    <row r="125" spans="2:4" x14ac:dyDescent="0.25">
      <c r="D125" t="s">
        <v>468</v>
      </c>
    </row>
    <row r="126" spans="2:4" x14ac:dyDescent="0.25">
      <c r="D126" t="s">
        <v>469</v>
      </c>
    </row>
    <row r="127" spans="2:4" x14ac:dyDescent="0.25">
      <c r="D127" t="s">
        <v>470</v>
      </c>
    </row>
    <row r="128" spans="2:4" x14ac:dyDescent="0.25">
      <c r="D128" t="s">
        <v>471</v>
      </c>
    </row>
    <row r="129" spans="2:11" x14ac:dyDescent="0.25">
      <c r="D129" t="s">
        <v>472</v>
      </c>
    </row>
    <row r="130" spans="2:11" x14ac:dyDescent="0.25">
      <c r="D130" t="s">
        <v>463</v>
      </c>
    </row>
    <row r="131" spans="2:11" x14ac:dyDescent="0.25">
      <c r="D131" t="s">
        <v>464</v>
      </c>
    </row>
    <row r="132" spans="2:11" x14ac:dyDescent="0.25">
      <c r="D132" t="s">
        <v>326</v>
      </c>
    </row>
    <row r="138" spans="2:11" ht="15.75" x14ac:dyDescent="0.25">
      <c r="B138" s="498" t="s">
        <v>199</v>
      </c>
      <c r="C138" s="498"/>
      <c r="D138" s="498"/>
      <c r="E138" s="498"/>
      <c r="F138" s="499"/>
    </row>
    <row r="139" spans="2:11" ht="21" x14ac:dyDescent="0.25">
      <c r="B139" s="684" t="s">
        <v>201</v>
      </c>
      <c r="C139" s="684"/>
      <c r="D139" s="684"/>
      <c r="E139" s="131">
        <v>1.1100000000000001</v>
      </c>
      <c r="F139" s="152">
        <v>100</v>
      </c>
      <c r="J139" s="135" t="s">
        <v>604</v>
      </c>
      <c r="K139" s="135">
        <v>240</v>
      </c>
    </row>
    <row r="140" spans="2:11" x14ac:dyDescent="0.25">
      <c r="B140" s="669" t="s">
        <v>200</v>
      </c>
      <c r="C140" s="669"/>
      <c r="D140" s="669" t="s">
        <v>182</v>
      </c>
      <c r="E140" s="669"/>
      <c r="F140" s="133" t="s">
        <v>246</v>
      </c>
      <c r="J140" t="s">
        <v>605</v>
      </c>
      <c r="K140">
        <v>240</v>
      </c>
    </row>
    <row r="141" spans="2:11" x14ac:dyDescent="0.25">
      <c r="B141" s="669">
        <v>160.69999999999999</v>
      </c>
      <c r="C141" s="669"/>
      <c r="D141" s="669">
        <v>147.9</v>
      </c>
      <c r="E141" s="669"/>
      <c r="F141" s="133">
        <v>111</v>
      </c>
    </row>
    <row r="142" spans="2:11" ht="21" x14ac:dyDescent="0.25">
      <c r="B142" s="684" t="s">
        <v>202</v>
      </c>
      <c r="C142" s="684"/>
      <c r="D142" s="684"/>
      <c r="E142" s="131">
        <v>1.91</v>
      </c>
      <c r="F142" s="152">
        <v>111</v>
      </c>
      <c r="J142" s="135" t="s">
        <v>604</v>
      </c>
      <c r="K142" s="135">
        <v>163.47</v>
      </c>
    </row>
    <row r="143" spans="2:11" x14ac:dyDescent="0.25">
      <c r="B143" s="669" t="s">
        <v>182</v>
      </c>
      <c r="C143" s="669"/>
      <c r="D143" s="691" t="s">
        <v>181</v>
      </c>
      <c r="E143" s="691"/>
      <c r="F143" s="133" t="s">
        <v>203</v>
      </c>
      <c r="J143" t="s">
        <v>605</v>
      </c>
      <c r="K143">
        <v>151.26</v>
      </c>
    </row>
    <row r="144" spans="2:11" x14ac:dyDescent="0.25">
      <c r="B144" s="669">
        <v>6.58</v>
      </c>
      <c r="C144" s="669"/>
      <c r="D144" s="669">
        <v>3.45</v>
      </c>
      <c r="E144" s="669"/>
      <c r="F144" s="133">
        <v>191</v>
      </c>
    </row>
    <row r="145" spans="2:11" ht="21" x14ac:dyDescent="0.25">
      <c r="B145" s="684" t="s">
        <v>204</v>
      </c>
      <c r="C145" s="684"/>
      <c r="D145" s="684"/>
      <c r="E145" s="134">
        <v>1</v>
      </c>
      <c r="F145" s="152">
        <v>100</v>
      </c>
    </row>
    <row r="146" spans="2:11" x14ac:dyDescent="0.25">
      <c r="B146" s="669" t="s">
        <v>205</v>
      </c>
      <c r="C146" s="669"/>
      <c r="D146" s="691" t="s">
        <v>206</v>
      </c>
      <c r="E146" s="691"/>
      <c r="F146" s="133" t="s">
        <v>207</v>
      </c>
      <c r="J146" s="135" t="s">
        <v>200</v>
      </c>
      <c r="K146" s="135">
        <v>230</v>
      </c>
    </row>
    <row r="147" spans="2:11" x14ac:dyDescent="0.25">
      <c r="B147" s="669">
        <v>22.15</v>
      </c>
      <c r="C147" s="669"/>
      <c r="D147" s="669">
        <v>22.15</v>
      </c>
      <c r="E147" s="669"/>
      <c r="F147" s="133">
        <v>100</v>
      </c>
      <c r="J147" t="s">
        <v>182</v>
      </c>
      <c r="K147">
        <v>230</v>
      </c>
    </row>
    <row r="148" spans="2:11" x14ac:dyDescent="0.25">
      <c r="B148" s="684" t="s">
        <v>208</v>
      </c>
      <c r="C148" s="684"/>
      <c r="D148" s="669"/>
      <c r="E148" s="669"/>
      <c r="F148" s="669"/>
    </row>
    <row r="149" spans="2:11" x14ac:dyDescent="0.25">
      <c r="B149" s="669"/>
      <c r="C149" s="669"/>
      <c r="D149" s="669"/>
      <c r="E149" s="669"/>
      <c r="F149" s="669"/>
    </row>
    <row r="150" spans="2:11" x14ac:dyDescent="0.25">
      <c r="B150" s="669"/>
      <c r="C150" s="669"/>
      <c r="D150" s="669"/>
      <c r="E150" s="669"/>
      <c r="F150" s="669"/>
    </row>
    <row r="152" spans="2:11" x14ac:dyDescent="0.25">
      <c r="J152" s="135"/>
      <c r="K152" s="135"/>
    </row>
    <row r="153" spans="2:11" x14ac:dyDescent="0.25">
      <c r="J153" t="s">
        <v>606</v>
      </c>
      <c r="K153" s="88"/>
    </row>
    <row r="154" spans="2:11" x14ac:dyDescent="0.25">
      <c r="J154" t="s">
        <v>323</v>
      </c>
      <c r="K154" s="88">
        <f>173652577122/1000000</f>
        <v>173652.57712199999</v>
      </c>
    </row>
    <row r="155" spans="2:11" x14ac:dyDescent="0.25">
      <c r="J155" t="s">
        <v>574</v>
      </c>
      <c r="K155" s="88">
        <v>47717.735839849585</v>
      </c>
    </row>
    <row r="170" spans="1:11" ht="30" customHeight="1" x14ac:dyDescent="0.25">
      <c r="A170" s="1010" t="s">
        <v>629</v>
      </c>
      <c r="B170" s="1010"/>
      <c r="C170" s="1010"/>
      <c r="D170" s="1010"/>
      <c r="E170" s="1010"/>
      <c r="F170" s="1010"/>
      <c r="G170" s="1010"/>
      <c r="H170" s="1010"/>
      <c r="I170" s="1010"/>
      <c r="J170" s="1010"/>
      <c r="K170" s="1010"/>
    </row>
    <row r="171" spans="1:11" x14ac:dyDescent="0.25">
      <c r="A171" s="10" t="s">
        <v>632</v>
      </c>
      <c r="B171" s="10" t="s">
        <v>630</v>
      </c>
    </row>
    <row r="172" spans="1:11" x14ac:dyDescent="0.25">
      <c r="A172" s="10" t="s">
        <v>633</v>
      </c>
      <c r="B172" s="10" t="s">
        <v>631</v>
      </c>
    </row>
    <row r="174" spans="1:11" x14ac:dyDescent="0.25">
      <c r="B174" s="10" t="s">
        <v>641</v>
      </c>
    </row>
    <row r="175" spans="1:11" x14ac:dyDescent="0.25">
      <c r="B175" s="10" t="s">
        <v>666</v>
      </c>
    </row>
    <row r="176" spans="1:11" x14ac:dyDescent="0.25">
      <c r="B176" s="10" t="s">
        <v>667</v>
      </c>
    </row>
    <row r="177" spans="1:5" x14ac:dyDescent="0.25">
      <c r="B177" s="10" t="s">
        <v>642</v>
      </c>
    </row>
    <row r="178" spans="1:5" x14ac:dyDescent="0.25">
      <c r="B178" s="10" t="s">
        <v>442</v>
      </c>
    </row>
    <row r="179" spans="1:5" x14ac:dyDescent="0.25">
      <c r="B179" s="10" t="s">
        <v>668</v>
      </c>
    </row>
    <row r="180" spans="1:5" x14ac:dyDescent="0.25">
      <c r="B180" s="10" t="s">
        <v>441</v>
      </c>
    </row>
    <row r="182" spans="1:5" x14ac:dyDescent="0.25">
      <c r="A182" s="10" t="s">
        <v>671</v>
      </c>
      <c r="B182" s="10" t="s">
        <v>670</v>
      </c>
      <c r="E182" t="s">
        <v>801</v>
      </c>
    </row>
    <row r="183" spans="1:5" x14ac:dyDescent="0.25">
      <c r="A183" s="10" t="s">
        <v>672</v>
      </c>
      <c r="B183" s="10" t="s">
        <v>673</v>
      </c>
      <c r="E183" t="s">
        <v>802</v>
      </c>
    </row>
    <row r="186" spans="1:5" x14ac:dyDescent="0.25">
      <c r="A186" s="10" t="s">
        <v>735</v>
      </c>
      <c r="B186" s="10" t="s">
        <v>674</v>
      </c>
    </row>
    <row r="187" spans="1:5" x14ac:dyDescent="0.25">
      <c r="A187" s="10" t="s">
        <v>736</v>
      </c>
      <c r="B187" s="10" t="s">
        <v>675</v>
      </c>
    </row>
    <row r="188" spans="1:5" x14ac:dyDescent="0.25">
      <c r="A188" s="10" t="s">
        <v>737</v>
      </c>
      <c r="B188" s="10" t="s">
        <v>676</v>
      </c>
    </row>
    <row r="189" spans="1:5" x14ac:dyDescent="0.25">
      <c r="A189" s="10" t="s">
        <v>738</v>
      </c>
      <c r="B189" s="10" t="s">
        <v>677</v>
      </c>
    </row>
    <row r="190" spans="1:5" x14ac:dyDescent="0.25">
      <c r="A190" s="10" t="s">
        <v>739</v>
      </c>
      <c r="B190" s="10" t="s">
        <v>678</v>
      </c>
    </row>
    <row r="191" spans="1:5" x14ac:dyDescent="0.25">
      <c r="A191" s="10" t="s">
        <v>740</v>
      </c>
      <c r="B191" s="10" t="s">
        <v>679</v>
      </c>
    </row>
    <row r="192" spans="1:5" x14ac:dyDescent="0.25">
      <c r="A192" s="10" t="s">
        <v>741</v>
      </c>
      <c r="B192" s="10" t="s">
        <v>680</v>
      </c>
    </row>
    <row r="193" spans="1:2" x14ac:dyDescent="0.25">
      <c r="A193" s="10" t="s">
        <v>742</v>
      </c>
      <c r="B193" s="10" t="s">
        <v>681</v>
      </c>
    </row>
    <row r="194" spans="1:2" x14ac:dyDescent="0.25">
      <c r="A194" s="10" t="s">
        <v>743</v>
      </c>
      <c r="B194" s="10" t="s">
        <v>682</v>
      </c>
    </row>
    <row r="195" spans="1:2" x14ac:dyDescent="0.25">
      <c r="A195" s="10" t="s">
        <v>744</v>
      </c>
      <c r="B195" s="10" t="s">
        <v>683</v>
      </c>
    </row>
    <row r="196" spans="1:2" x14ac:dyDescent="0.25">
      <c r="A196" s="10" t="s">
        <v>745</v>
      </c>
      <c r="B196" s="10" t="s">
        <v>684</v>
      </c>
    </row>
    <row r="197" spans="1:2" x14ac:dyDescent="0.25">
      <c r="A197" s="10" t="s">
        <v>746</v>
      </c>
      <c r="B197" s="10" t="s">
        <v>685</v>
      </c>
    </row>
    <row r="198" spans="1:2" x14ac:dyDescent="0.25">
      <c r="A198" s="10" t="s">
        <v>747</v>
      </c>
      <c r="B198" s="10" t="s">
        <v>686</v>
      </c>
    </row>
    <row r="199" spans="1:2" x14ac:dyDescent="0.25">
      <c r="A199" s="10" t="s">
        <v>748</v>
      </c>
      <c r="B199" s="10" t="s">
        <v>687</v>
      </c>
    </row>
    <row r="200" spans="1:2" x14ac:dyDescent="0.25">
      <c r="A200" s="10" t="s">
        <v>749</v>
      </c>
      <c r="B200" s="10" t="s">
        <v>688</v>
      </c>
    </row>
    <row r="201" spans="1:2" x14ac:dyDescent="0.25">
      <c r="A201" s="10" t="s">
        <v>750</v>
      </c>
      <c r="B201" s="10" t="s">
        <v>689</v>
      </c>
    </row>
    <row r="202" spans="1:2" x14ac:dyDescent="0.25">
      <c r="A202" s="10" t="s">
        <v>751</v>
      </c>
      <c r="B202" s="10" t="s">
        <v>690</v>
      </c>
    </row>
    <row r="203" spans="1:2" x14ac:dyDescent="0.25">
      <c r="A203" s="10" t="s">
        <v>752</v>
      </c>
      <c r="B203" s="10" t="s">
        <v>691</v>
      </c>
    </row>
    <row r="204" spans="1:2" x14ac:dyDescent="0.25">
      <c r="A204" s="10" t="s">
        <v>753</v>
      </c>
      <c r="B204" s="10" t="s">
        <v>692</v>
      </c>
    </row>
    <row r="205" spans="1:2" x14ac:dyDescent="0.25">
      <c r="A205" s="10" t="s">
        <v>754</v>
      </c>
      <c r="B205" s="10" t="s">
        <v>693</v>
      </c>
    </row>
    <row r="206" spans="1:2" x14ac:dyDescent="0.25">
      <c r="A206" s="10" t="s">
        <v>755</v>
      </c>
      <c r="B206" s="10" t="s">
        <v>694</v>
      </c>
    </row>
    <row r="207" spans="1:2" x14ac:dyDescent="0.25">
      <c r="A207" s="10" t="s">
        <v>756</v>
      </c>
      <c r="B207" s="10" t="s">
        <v>695</v>
      </c>
    </row>
    <row r="208" spans="1:2" x14ac:dyDescent="0.25">
      <c r="A208" s="10" t="s">
        <v>757</v>
      </c>
      <c r="B208" s="10" t="s">
        <v>696</v>
      </c>
    </row>
    <row r="209" spans="1:2" x14ac:dyDescent="0.25">
      <c r="A209" s="10" t="s">
        <v>758</v>
      </c>
      <c r="B209" s="10" t="s">
        <v>697</v>
      </c>
    </row>
    <row r="210" spans="1:2" x14ac:dyDescent="0.25">
      <c r="A210" s="10" t="s">
        <v>759</v>
      </c>
      <c r="B210" s="10" t="s">
        <v>698</v>
      </c>
    </row>
    <row r="211" spans="1:2" x14ac:dyDescent="0.25">
      <c r="A211" s="10" t="s">
        <v>760</v>
      </c>
      <c r="B211" s="10" t="s">
        <v>699</v>
      </c>
    </row>
    <row r="212" spans="1:2" x14ac:dyDescent="0.25">
      <c r="A212" s="10" t="s">
        <v>761</v>
      </c>
      <c r="B212" s="10" t="s">
        <v>700</v>
      </c>
    </row>
    <row r="213" spans="1:2" x14ac:dyDescent="0.25">
      <c r="A213" s="10" t="s">
        <v>762</v>
      </c>
      <c r="B213" s="10" t="s">
        <v>701</v>
      </c>
    </row>
    <row r="214" spans="1:2" x14ac:dyDescent="0.25">
      <c r="A214" s="10" t="s">
        <v>763</v>
      </c>
      <c r="B214" s="10" t="s">
        <v>702</v>
      </c>
    </row>
    <row r="215" spans="1:2" x14ac:dyDescent="0.25">
      <c r="A215" s="10" t="s">
        <v>764</v>
      </c>
      <c r="B215" s="10" t="s">
        <v>703</v>
      </c>
    </row>
    <row r="216" spans="1:2" x14ac:dyDescent="0.25">
      <c r="A216" s="10" t="s">
        <v>765</v>
      </c>
      <c r="B216" s="10" t="s">
        <v>704</v>
      </c>
    </row>
    <row r="217" spans="1:2" x14ac:dyDescent="0.25">
      <c r="A217" s="10" t="s">
        <v>766</v>
      </c>
      <c r="B217" s="10" t="s">
        <v>705</v>
      </c>
    </row>
    <row r="218" spans="1:2" x14ac:dyDescent="0.25">
      <c r="A218" s="10" t="s">
        <v>767</v>
      </c>
      <c r="B218" s="10" t="s">
        <v>706</v>
      </c>
    </row>
    <row r="219" spans="1:2" x14ac:dyDescent="0.25">
      <c r="A219" s="10" t="s">
        <v>768</v>
      </c>
      <c r="B219" s="10" t="s">
        <v>707</v>
      </c>
    </row>
    <row r="220" spans="1:2" x14ac:dyDescent="0.25">
      <c r="A220" s="10" t="s">
        <v>769</v>
      </c>
      <c r="B220" s="10" t="s">
        <v>708</v>
      </c>
    </row>
    <row r="221" spans="1:2" x14ac:dyDescent="0.25">
      <c r="A221" s="10" t="s">
        <v>770</v>
      </c>
      <c r="B221" s="10" t="s">
        <v>709</v>
      </c>
    </row>
    <row r="222" spans="1:2" x14ac:dyDescent="0.25">
      <c r="A222" s="10" t="s">
        <v>771</v>
      </c>
      <c r="B222" s="10" t="s">
        <v>710</v>
      </c>
    </row>
    <row r="223" spans="1:2" x14ac:dyDescent="0.25">
      <c r="A223" s="10" t="s">
        <v>772</v>
      </c>
      <c r="B223" s="10" t="s">
        <v>711</v>
      </c>
    </row>
    <row r="224" spans="1:2" x14ac:dyDescent="0.25">
      <c r="A224" s="10" t="s">
        <v>773</v>
      </c>
      <c r="B224" s="10" t="s">
        <v>712</v>
      </c>
    </row>
    <row r="225" spans="1:2" x14ac:dyDescent="0.25">
      <c r="A225" s="10" t="s">
        <v>774</v>
      </c>
      <c r="B225" s="10" t="s">
        <v>713</v>
      </c>
    </row>
    <row r="226" spans="1:2" x14ac:dyDescent="0.25">
      <c r="A226" s="10" t="s">
        <v>775</v>
      </c>
      <c r="B226" s="10" t="s">
        <v>714</v>
      </c>
    </row>
    <row r="227" spans="1:2" x14ac:dyDescent="0.25">
      <c r="A227" s="10" t="s">
        <v>776</v>
      </c>
      <c r="B227" s="10" t="s">
        <v>715</v>
      </c>
    </row>
    <row r="228" spans="1:2" x14ac:dyDescent="0.25">
      <c r="A228" s="10" t="s">
        <v>777</v>
      </c>
      <c r="B228" s="10" t="s">
        <v>716</v>
      </c>
    </row>
    <row r="229" spans="1:2" x14ac:dyDescent="0.25">
      <c r="A229" s="10" t="s">
        <v>778</v>
      </c>
      <c r="B229" s="10" t="s">
        <v>717</v>
      </c>
    </row>
    <row r="230" spans="1:2" x14ac:dyDescent="0.25">
      <c r="A230" s="10" t="s">
        <v>779</v>
      </c>
      <c r="B230" s="10" t="s">
        <v>718</v>
      </c>
    </row>
    <row r="231" spans="1:2" x14ac:dyDescent="0.25">
      <c r="A231" s="10" t="s">
        <v>780</v>
      </c>
      <c r="B231" s="10" t="s">
        <v>719</v>
      </c>
    </row>
    <row r="232" spans="1:2" x14ac:dyDescent="0.25">
      <c r="A232" s="10" t="s">
        <v>781</v>
      </c>
      <c r="B232" s="10" t="s">
        <v>720</v>
      </c>
    </row>
    <row r="233" spans="1:2" x14ac:dyDescent="0.25">
      <c r="A233" s="10" t="s">
        <v>782</v>
      </c>
      <c r="B233" s="10" t="s">
        <v>721</v>
      </c>
    </row>
    <row r="234" spans="1:2" x14ac:dyDescent="0.25">
      <c r="A234" s="10" t="s">
        <v>783</v>
      </c>
      <c r="B234" s="10" t="s">
        <v>722</v>
      </c>
    </row>
    <row r="235" spans="1:2" x14ac:dyDescent="0.25">
      <c r="A235" s="10" t="s">
        <v>784</v>
      </c>
      <c r="B235" s="10" t="s">
        <v>723</v>
      </c>
    </row>
    <row r="236" spans="1:2" x14ac:dyDescent="0.25">
      <c r="A236" s="10" t="s">
        <v>785</v>
      </c>
      <c r="B236" s="10" t="s">
        <v>724</v>
      </c>
    </row>
    <row r="237" spans="1:2" x14ac:dyDescent="0.25">
      <c r="A237" s="10" t="s">
        <v>786</v>
      </c>
      <c r="B237" s="10" t="s">
        <v>725</v>
      </c>
    </row>
    <row r="238" spans="1:2" x14ac:dyDescent="0.25">
      <c r="A238" s="10" t="s">
        <v>787</v>
      </c>
      <c r="B238" s="10" t="s">
        <v>726</v>
      </c>
    </row>
    <row r="239" spans="1:2" x14ac:dyDescent="0.25">
      <c r="A239" s="10" t="s">
        <v>788</v>
      </c>
      <c r="B239" s="10" t="s">
        <v>727</v>
      </c>
    </row>
    <row r="240" spans="1:2" x14ac:dyDescent="0.25">
      <c r="A240" s="10" t="s">
        <v>789</v>
      </c>
      <c r="B240" s="10" t="s">
        <v>728</v>
      </c>
    </row>
    <row r="241" spans="1:8" x14ac:dyDescent="0.25">
      <c r="A241" s="10" t="s">
        <v>790</v>
      </c>
      <c r="B241" s="10" t="s">
        <v>729</v>
      </c>
    </row>
    <row r="242" spans="1:8" x14ac:dyDescent="0.25">
      <c r="A242" s="10" t="s">
        <v>791</v>
      </c>
      <c r="B242" s="10" t="s">
        <v>730</v>
      </c>
    </row>
    <row r="243" spans="1:8" x14ac:dyDescent="0.25">
      <c r="A243" s="10" t="s">
        <v>792</v>
      </c>
      <c r="B243" s="10" t="s">
        <v>731</v>
      </c>
    </row>
    <row r="244" spans="1:8" x14ac:dyDescent="0.25">
      <c r="A244" s="10" t="s">
        <v>793</v>
      </c>
      <c r="B244" s="10" t="s">
        <v>732</v>
      </c>
    </row>
    <row r="245" spans="1:8" x14ac:dyDescent="0.25">
      <c r="A245" s="10" t="s">
        <v>794</v>
      </c>
      <c r="B245" s="10" t="s">
        <v>733</v>
      </c>
    </row>
    <row r="246" spans="1:8" x14ac:dyDescent="0.25">
      <c r="A246" s="10" t="s">
        <v>795</v>
      </c>
      <c r="B246" s="10" t="s">
        <v>734</v>
      </c>
    </row>
    <row r="250" spans="1:8" ht="30" customHeight="1" x14ac:dyDescent="0.25">
      <c r="A250" s="10" t="s">
        <v>840</v>
      </c>
      <c r="B250" s="384" t="s">
        <v>826</v>
      </c>
      <c r="G250" s="385" t="s">
        <v>810</v>
      </c>
      <c r="H250" s="386"/>
    </row>
    <row r="251" spans="1:8" ht="30" customHeight="1" x14ac:dyDescent="0.25">
      <c r="A251" s="10" t="s">
        <v>841</v>
      </c>
      <c r="B251" s="384" t="s">
        <v>827</v>
      </c>
      <c r="G251" s="387" t="s">
        <v>811</v>
      </c>
      <c r="H251" s="387"/>
    </row>
    <row r="252" spans="1:8" ht="30" customHeight="1" x14ac:dyDescent="0.25">
      <c r="A252" s="10" t="s">
        <v>842</v>
      </c>
      <c r="B252" s="384" t="s">
        <v>828</v>
      </c>
      <c r="G252" s="387" t="s">
        <v>812</v>
      </c>
      <c r="H252" s="387"/>
    </row>
    <row r="253" spans="1:8" ht="30" customHeight="1" x14ac:dyDescent="0.25">
      <c r="A253" s="10" t="s">
        <v>843</v>
      </c>
      <c r="B253" s="384" t="s">
        <v>829</v>
      </c>
      <c r="G253" s="387" t="s">
        <v>813</v>
      </c>
      <c r="H253" s="387"/>
    </row>
    <row r="254" spans="1:8" ht="30" customHeight="1" x14ac:dyDescent="0.25">
      <c r="A254" s="10" t="s">
        <v>844</v>
      </c>
      <c r="B254" s="384" t="s">
        <v>830</v>
      </c>
      <c r="G254" s="387" t="s">
        <v>814</v>
      </c>
      <c r="H254" s="387"/>
    </row>
    <row r="255" spans="1:8" ht="30" customHeight="1" x14ac:dyDescent="0.25">
      <c r="A255" s="10" t="s">
        <v>845</v>
      </c>
      <c r="B255" s="384" t="s">
        <v>831</v>
      </c>
      <c r="G255" s="387" t="s">
        <v>815</v>
      </c>
      <c r="H255" s="387"/>
    </row>
    <row r="256" spans="1:8" ht="15.75" customHeight="1" x14ac:dyDescent="0.25">
      <c r="A256" s="10" t="s">
        <v>846</v>
      </c>
      <c r="B256" s="10" t="s">
        <v>809</v>
      </c>
      <c r="G256" s="387" t="s">
        <v>816</v>
      </c>
      <c r="H256" s="387"/>
    </row>
    <row r="257" spans="2:8" ht="15.75" customHeight="1" x14ac:dyDescent="0.25">
      <c r="G257" s="387" t="s">
        <v>817</v>
      </c>
      <c r="H257" s="387"/>
    </row>
    <row r="258" spans="2:8" ht="15.75" customHeight="1" x14ac:dyDescent="0.25">
      <c r="G258" s="387" t="s">
        <v>818</v>
      </c>
      <c r="H258" s="387"/>
    </row>
    <row r="259" spans="2:8" ht="15.75" customHeight="1" x14ac:dyDescent="0.25">
      <c r="G259" s="387" t="s">
        <v>819</v>
      </c>
      <c r="H259" s="387"/>
    </row>
    <row r="260" spans="2:8" ht="15.75" customHeight="1" x14ac:dyDescent="0.25">
      <c r="B260" s="10">
        <v>2016</v>
      </c>
      <c r="G260" s="387" t="s">
        <v>820</v>
      </c>
      <c r="H260" s="387"/>
    </row>
    <row r="261" spans="2:8" ht="15.75" customHeight="1" x14ac:dyDescent="0.25">
      <c r="B261" s="10">
        <v>2017</v>
      </c>
      <c r="G261" s="387" t="s">
        <v>821</v>
      </c>
      <c r="H261" s="387"/>
    </row>
    <row r="262" spans="2:8" ht="15.75" customHeight="1" x14ac:dyDescent="0.25">
      <c r="B262" s="10">
        <v>2018</v>
      </c>
      <c r="G262" s="387" t="s">
        <v>822</v>
      </c>
      <c r="H262" s="387"/>
    </row>
    <row r="263" spans="2:8" ht="15.75" customHeight="1" x14ac:dyDescent="0.25">
      <c r="B263" s="10">
        <v>2019</v>
      </c>
      <c r="G263" s="387" t="s">
        <v>823</v>
      </c>
      <c r="H263" s="387"/>
    </row>
    <row r="264" spans="2:8" ht="15.75" customHeight="1" x14ac:dyDescent="0.25">
      <c r="B264" s="10">
        <v>2020</v>
      </c>
      <c r="G264" s="387" t="s">
        <v>824</v>
      </c>
      <c r="H264" s="387"/>
    </row>
    <row r="265" spans="2:8" ht="15.75" customHeight="1" x14ac:dyDescent="0.25">
      <c r="B265" s="10">
        <v>2021</v>
      </c>
      <c r="G265" s="387" t="s">
        <v>825</v>
      </c>
      <c r="H265" s="387"/>
    </row>
    <row r="266" spans="2:8" ht="15.75" customHeight="1" x14ac:dyDescent="0.25">
      <c r="B266" s="10">
        <v>2022</v>
      </c>
      <c r="G266" s="387"/>
      <c r="H266" s="387"/>
    </row>
    <row r="267" spans="2:8" x14ac:dyDescent="0.25">
      <c r="B267" s="10">
        <v>2023</v>
      </c>
    </row>
    <row r="268" spans="2:8" x14ac:dyDescent="0.25">
      <c r="B268" s="10">
        <v>2024</v>
      </c>
    </row>
    <row r="269" spans="2:8" x14ac:dyDescent="0.25">
      <c r="B269" s="10">
        <v>2025</v>
      </c>
    </row>
    <row r="270" spans="2:8" x14ac:dyDescent="0.25">
      <c r="B270" s="10">
        <v>2026</v>
      </c>
    </row>
    <row r="271" spans="2:8" x14ac:dyDescent="0.25">
      <c r="B271" s="10">
        <v>2027</v>
      </c>
    </row>
    <row r="272" spans="2:8" x14ac:dyDescent="0.25">
      <c r="B272" s="10">
        <v>2028</v>
      </c>
    </row>
    <row r="273" spans="2:2" x14ac:dyDescent="0.25">
      <c r="B273" s="10">
        <v>2029</v>
      </c>
    </row>
    <row r="274" spans="2:2" x14ac:dyDescent="0.25">
      <c r="B274" s="10">
        <v>2030</v>
      </c>
    </row>
    <row r="275" spans="2:2" x14ac:dyDescent="0.25">
      <c r="B275" s="10">
        <v>2031</v>
      </c>
    </row>
    <row r="276" spans="2:2" x14ac:dyDescent="0.25">
      <c r="B276" s="10">
        <v>2032</v>
      </c>
    </row>
    <row r="277" spans="2:2" x14ac:dyDescent="0.25">
      <c r="B277" s="10">
        <v>2033</v>
      </c>
    </row>
    <row r="278" spans="2:2" x14ac:dyDescent="0.25">
      <c r="B278" s="10">
        <v>2034</v>
      </c>
    </row>
    <row r="279" spans="2:2" x14ac:dyDescent="0.25">
      <c r="B279" s="10">
        <v>2035</v>
      </c>
    </row>
    <row r="280" spans="2:2" x14ac:dyDescent="0.25">
      <c r="B280" s="10">
        <v>2036</v>
      </c>
    </row>
    <row r="281" spans="2:2" x14ac:dyDescent="0.25">
      <c r="B281" s="10">
        <v>2037</v>
      </c>
    </row>
    <row r="282" spans="2:2" x14ac:dyDescent="0.25">
      <c r="B282" s="10">
        <v>2038</v>
      </c>
    </row>
    <row r="283" spans="2:2" x14ac:dyDescent="0.25">
      <c r="B283" s="10">
        <v>2039</v>
      </c>
    </row>
    <row r="284" spans="2:2" x14ac:dyDescent="0.25">
      <c r="B284" s="10">
        <v>2040</v>
      </c>
    </row>
    <row r="285" spans="2:2" x14ac:dyDescent="0.25">
      <c r="B285" s="10">
        <v>2041</v>
      </c>
    </row>
    <row r="286" spans="2:2" x14ac:dyDescent="0.25">
      <c r="B286" s="10">
        <v>2042</v>
      </c>
    </row>
    <row r="287" spans="2:2" x14ac:dyDescent="0.25">
      <c r="B287" s="10">
        <v>2043</v>
      </c>
    </row>
    <row r="288" spans="2:2" x14ac:dyDescent="0.25">
      <c r="B288" s="10">
        <v>2044</v>
      </c>
    </row>
    <row r="289" spans="2:2" x14ac:dyDescent="0.25">
      <c r="B289" s="10">
        <v>2045</v>
      </c>
    </row>
    <row r="290" spans="2:2" x14ac:dyDescent="0.25">
      <c r="B290" s="10">
        <v>2046</v>
      </c>
    </row>
    <row r="291" spans="2:2" x14ac:dyDescent="0.25">
      <c r="B291" s="10">
        <v>2047</v>
      </c>
    </row>
    <row r="292" spans="2:2" x14ac:dyDescent="0.25">
      <c r="B292" s="10">
        <v>2048</v>
      </c>
    </row>
    <row r="293" spans="2:2" x14ac:dyDescent="0.25">
      <c r="B293" s="10">
        <v>2049</v>
      </c>
    </row>
    <row r="294" spans="2:2" x14ac:dyDescent="0.25">
      <c r="B294" s="10">
        <v>2050</v>
      </c>
    </row>
    <row r="295" spans="2:2" x14ac:dyDescent="0.25">
      <c r="B295" s="10">
        <v>2051</v>
      </c>
    </row>
    <row r="296" spans="2:2" x14ac:dyDescent="0.25">
      <c r="B296" s="10">
        <v>2052</v>
      </c>
    </row>
    <row r="297" spans="2:2" x14ac:dyDescent="0.25">
      <c r="B297" s="10">
        <v>2053</v>
      </c>
    </row>
    <row r="298" spans="2:2" x14ac:dyDescent="0.25">
      <c r="B298" s="10">
        <v>2054</v>
      </c>
    </row>
    <row r="299" spans="2:2" x14ac:dyDescent="0.25">
      <c r="B299" s="10">
        <v>2055</v>
      </c>
    </row>
    <row r="300" spans="2:2" x14ac:dyDescent="0.25">
      <c r="B300" s="10">
        <v>2056</v>
      </c>
    </row>
    <row r="301" spans="2:2" x14ac:dyDescent="0.25">
      <c r="B301" s="10">
        <v>2057</v>
      </c>
    </row>
  </sheetData>
  <sortState xmlns:xlrd2="http://schemas.microsoft.com/office/spreadsheetml/2017/richdata2" ref="B174:B180">
    <sortCondition ref="B174"/>
  </sortState>
  <mergeCells count="42">
    <mergeCell ref="A170:K170"/>
    <mergeCell ref="B148:C148"/>
    <mergeCell ref="D148:F148"/>
    <mergeCell ref="B149:F149"/>
    <mergeCell ref="B150:F150"/>
    <mergeCell ref="B145:D145"/>
    <mergeCell ref="B146:C146"/>
    <mergeCell ref="D146:E146"/>
    <mergeCell ref="B147:C147"/>
    <mergeCell ref="D147:E147"/>
    <mergeCell ref="B142:D142"/>
    <mergeCell ref="B143:C143"/>
    <mergeCell ref="D143:E143"/>
    <mergeCell ref="B144:C144"/>
    <mergeCell ref="D144:E144"/>
    <mergeCell ref="B138:F138"/>
    <mergeCell ref="B139:D139"/>
    <mergeCell ref="B140:C140"/>
    <mergeCell ref="D140:E140"/>
    <mergeCell ref="B141:C141"/>
    <mergeCell ref="D141:E141"/>
    <mergeCell ref="D97:E97"/>
    <mergeCell ref="F97:G97"/>
    <mergeCell ref="H97:I97"/>
    <mergeCell ref="D98:E98"/>
    <mergeCell ref="F98:G98"/>
    <mergeCell ref="H98:I98"/>
    <mergeCell ref="D103:E103"/>
    <mergeCell ref="F103:G103"/>
    <mergeCell ref="H103:I103"/>
    <mergeCell ref="D99:E99"/>
    <mergeCell ref="F99:G99"/>
    <mergeCell ref="H99:I99"/>
    <mergeCell ref="D100:E100"/>
    <mergeCell ref="F100:G100"/>
    <mergeCell ref="H100:I100"/>
    <mergeCell ref="D101:E101"/>
    <mergeCell ref="F101:G101"/>
    <mergeCell ref="H101:I101"/>
    <mergeCell ref="D102:E102"/>
    <mergeCell ref="F102:G102"/>
    <mergeCell ref="H102:I102"/>
  </mergeCells>
  <conditionalFormatting sqref="F139">
    <cfRule type="iconSet" priority="3">
      <iconSet>
        <cfvo type="percent" val="0"/>
        <cfvo type="num" val="70"/>
        <cfvo type="num" val="100"/>
      </iconSet>
    </cfRule>
  </conditionalFormatting>
  <conditionalFormatting sqref="F142">
    <cfRule type="iconSet" priority="2">
      <iconSet>
        <cfvo type="percent" val="0"/>
        <cfvo type="num" val="70"/>
        <cfvo type="num" val="100"/>
      </iconSet>
    </cfRule>
  </conditionalFormatting>
  <conditionalFormatting sqref="F145">
    <cfRule type="iconSet" priority="1">
      <iconSet>
        <cfvo type="percent" val="0"/>
        <cfvo type="num" val="70"/>
        <cfvo type="num" val="100"/>
      </iconSet>
    </cfRule>
  </conditionalFormatting>
  <pageMargins left="0.7" right="0.7" top="0.75" bottom="0.75" header="0.3" footer="0.3"/>
  <drawing r:id="rId1"/>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A00-000000000000}">
          <x14:formula1>
            <xm:f>'C:\Users\nrojas\AppData\Local\Microsoft\Windows\INetCache\Content.Outlook\S4UEU34M\[Formato seguimiento Financiero (002).xlsx]BG - ER'!#REF!</xm:f>
          </x14:formula1>
          <xm:sqref>C110</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B632"/>
  <sheetViews>
    <sheetView workbookViewId="0"/>
  </sheetViews>
  <sheetFormatPr baseColWidth="10" defaultColWidth="11.42578125" defaultRowHeight="12.75" x14ac:dyDescent="0.2"/>
  <cols>
    <col min="1" max="1" width="19.5703125" style="43" customWidth="1"/>
    <col min="2" max="2" width="7.7109375" style="44" customWidth="1"/>
    <col min="3" max="3" width="24.7109375" style="44" customWidth="1"/>
    <col min="4" max="4" width="21.85546875" style="44" customWidth="1"/>
    <col min="5" max="5" width="20.42578125" style="51" bestFit="1" customWidth="1"/>
    <col min="6" max="6" width="20.5703125" style="51" customWidth="1"/>
    <col min="7" max="7" width="21.28515625" style="43" customWidth="1"/>
    <col min="8" max="8" width="21.28515625" style="45" customWidth="1"/>
    <col min="9" max="9" width="20.140625" style="45" customWidth="1"/>
    <col min="10" max="11" width="21" style="43" customWidth="1"/>
    <col min="12" max="12" width="17.140625" style="46" customWidth="1"/>
    <col min="13" max="13" width="56.140625" style="47" customWidth="1"/>
    <col min="14" max="27" width="11.42578125" style="44"/>
    <col min="28" max="28" width="25.28515625" style="256" customWidth="1"/>
    <col min="29" max="16384" width="11.42578125" style="44"/>
  </cols>
  <sheetData>
    <row r="1" spans="1:13" ht="25.5" customHeight="1" thickBot="1" x14ac:dyDescent="0.25">
      <c r="D1" s="234" t="s">
        <v>1</v>
      </c>
      <c r="E1" s="1011" t="s">
        <v>580</v>
      </c>
      <c r="F1" s="1011"/>
    </row>
    <row r="2" spans="1:13" ht="13.5" hidden="1" thickBot="1" x14ac:dyDescent="0.25">
      <c r="C2" s="227" t="s">
        <v>486</v>
      </c>
      <c r="D2" s="228" t="s">
        <v>487</v>
      </c>
      <c r="E2" s="229" t="s">
        <v>488</v>
      </c>
      <c r="F2" s="230" t="s">
        <v>489</v>
      </c>
      <c r="G2" s="231" t="s">
        <v>490</v>
      </c>
      <c r="H2" s="232" t="s">
        <v>491</v>
      </c>
    </row>
    <row r="3" spans="1:13" ht="26.25" thickBot="1" x14ac:dyDescent="0.25">
      <c r="C3" s="235"/>
      <c r="D3" s="235" t="s">
        <v>493</v>
      </c>
      <c r="E3" s="236">
        <v>42460</v>
      </c>
      <c r="F3" s="235"/>
      <c r="J3" s="237" t="s">
        <v>494</v>
      </c>
    </row>
    <row r="4" spans="1:13" ht="29.25" customHeight="1" x14ac:dyDescent="0.2">
      <c r="A4" s="1012" t="s">
        <v>495</v>
      </c>
      <c r="B4" s="1012"/>
      <c r="C4" s="1012"/>
      <c r="D4" s="1012"/>
      <c r="E4" s="1012"/>
      <c r="F4" s="1012"/>
      <c r="G4" s="1012"/>
      <c r="H4" s="1012"/>
      <c r="I4" s="1012"/>
      <c r="J4" s="1012"/>
      <c r="K4" s="1012"/>
      <c r="L4" s="1012"/>
      <c r="M4" s="1012"/>
    </row>
    <row r="5" spans="1:13" ht="51" x14ac:dyDescent="0.2">
      <c r="A5" s="238" t="s">
        <v>1</v>
      </c>
      <c r="B5" s="239" t="s">
        <v>222</v>
      </c>
      <c r="C5" s="239" t="s">
        <v>218</v>
      </c>
      <c r="D5" s="238" t="s">
        <v>223</v>
      </c>
      <c r="E5" s="238" t="s">
        <v>224</v>
      </c>
      <c r="F5" s="238" t="s">
        <v>225</v>
      </c>
      <c r="G5" s="238" t="s">
        <v>226</v>
      </c>
      <c r="H5" s="238" t="s">
        <v>227</v>
      </c>
      <c r="I5" s="238" t="s">
        <v>496</v>
      </c>
      <c r="J5" s="238" t="s">
        <v>228</v>
      </c>
      <c r="K5" s="238" t="s">
        <v>229</v>
      </c>
      <c r="L5" s="240" t="s">
        <v>497</v>
      </c>
      <c r="M5" s="238" t="s">
        <v>230</v>
      </c>
    </row>
    <row r="6" spans="1:13" ht="25.5" x14ac:dyDescent="0.25">
      <c r="A6" s="241"/>
      <c r="B6" s="242">
        <v>1</v>
      </c>
      <c r="C6" s="1013" t="s">
        <v>498</v>
      </c>
      <c r="D6" s="242"/>
      <c r="E6" s="243" t="s">
        <v>499</v>
      </c>
      <c r="F6" s="243" t="s">
        <v>500</v>
      </c>
      <c r="G6" s="48" t="s">
        <v>486</v>
      </c>
      <c r="H6" s="244">
        <v>0</v>
      </c>
      <c r="I6" s="245">
        <v>42583</v>
      </c>
      <c r="J6" s="49">
        <v>40231</v>
      </c>
      <c r="K6" s="49" t="s">
        <v>501</v>
      </c>
      <c r="L6" s="246">
        <v>0</v>
      </c>
      <c r="M6" s="247"/>
    </row>
    <row r="7" spans="1:13" ht="38.25" x14ac:dyDescent="0.25">
      <c r="A7" s="248"/>
      <c r="B7" s="242">
        <v>2</v>
      </c>
      <c r="C7" s="1014"/>
      <c r="D7" s="249"/>
      <c r="E7" s="243" t="s">
        <v>502</v>
      </c>
      <c r="F7" s="243" t="s">
        <v>503</v>
      </c>
      <c r="G7" s="48" t="s">
        <v>486</v>
      </c>
      <c r="H7" s="244">
        <v>0</v>
      </c>
      <c r="I7" s="245">
        <v>42583</v>
      </c>
      <c r="J7" s="49">
        <v>40231</v>
      </c>
      <c r="K7" s="49" t="s">
        <v>501</v>
      </c>
      <c r="L7" s="246">
        <v>0</v>
      </c>
      <c r="M7" s="247"/>
    </row>
    <row r="8" spans="1:13" ht="38.25" x14ac:dyDescent="0.25">
      <c r="A8" s="248"/>
      <c r="B8" s="242">
        <v>3</v>
      </c>
      <c r="C8" s="1014"/>
      <c r="D8" s="249"/>
      <c r="E8" s="243" t="s">
        <v>504</v>
      </c>
      <c r="F8" s="243" t="s">
        <v>503</v>
      </c>
      <c r="G8" s="48" t="s">
        <v>486</v>
      </c>
      <c r="H8" s="244">
        <v>0</v>
      </c>
      <c r="I8" s="245">
        <v>42583</v>
      </c>
      <c r="J8" s="49">
        <v>40231</v>
      </c>
      <c r="K8" s="49" t="s">
        <v>501</v>
      </c>
      <c r="L8" s="246">
        <v>0</v>
      </c>
      <c r="M8" s="247"/>
    </row>
    <row r="9" spans="1:13" ht="25.5" x14ac:dyDescent="0.25">
      <c r="A9" s="248"/>
      <c r="B9" s="242">
        <v>4</v>
      </c>
      <c r="C9" s="1014"/>
      <c r="D9" s="249"/>
      <c r="E9" s="243" t="s">
        <v>505</v>
      </c>
      <c r="F9" s="243" t="s">
        <v>506</v>
      </c>
      <c r="G9" s="48" t="s">
        <v>486</v>
      </c>
      <c r="H9" s="244">
        <v>0</v>
      </c>
      <c r="I9" s="245">
        <v>42583</v>
      </c>
      <c r="J9" s="49">
        <v>40231</v>
      </c>
      <c r="K9" s="49" t="s">
        <v>501</v>
      </c>
      <c r="L9" s="246">
        <v>0</v>
      </c>
      <c r="M9" s="247"/>
    </row>
    <row r="10" spans="1:13" ht="51" x14ac:dyDescent="0.25">
      <c r="A10" s="248"/>
      <c r="B10" s="242">
        <v>5</v>
      </c>
      <c r="C10" s="1014"/>
      <c r="D10" s="249"/>
      <c r="E10" s="243" t="s">
        <v>507</v>
      </c>
      <c r="F10" s="243" t="s">
        <v>508</v>
      </c>
      <c r="G10" s="48" t="s">
        <v>486</v>
      </c>
      <c r="H10" s="244">
        <v>36.090000000000003</v>
      </c>
      <c r="I10" s="245">
        <v>42583</v>
      </c>
      <c r="J10" s="49">
        <v>40231</v>
      </c>
      <c r="K10" s="49" t="s">
        <v>501</v>
      </c>
      <c r="L10" s="246">
        <v>0</v>
      </c>
      <c r="M10" s="247"/>
    </row>
    <row r="11" spans="1:13" ht="25.5" x14ac:dyDescent="0.25">
      <c r="A11" s="248"/>
      <c r="B11" s="242">
        <v>6</v>
      </c>
      <c r="C11" s="1014"/>
      <c r="D11" s="249"/>
      <c r="E11" s="243" t="s">
        <v>509</v>
      </c>
      <c r="F11" s="243" t="s">
        <v>510</v>
      </c>
      <c r="G11" s="48" t="s">
        <v>486</v>
      </c>
      <c r="H11" s="244">
        <v>0</v>
      </c>
      <c r="I11" s="245">
        <v>42583</v>
      </c>
      <c r="J11" s="49">
        <v>40231</v>
      </c>
      <c r="K11" s="49" t="s">
        <v>501</v>
      </c>
      <c r="L11" s="246">
        <v>0</v>
      </c>
      <c r="M11" s="247"/>
    </row>
    <row r="12" spans="1:13" ht="25.5" x14ac:dyDescent="0.25">
      <c r="A12" s="248"/>
      <c r="B12" s="242">
        <v>7</v>
      </c>
      <c r="C12" s="1014"/>
      <c r="D12" s="249"/>
      <c r="E12" s="243" t="s">
        <v>511</v>
      </c>
      <c r="F12" s="243" t="s">
        <v>512</v>
      </c>
      <c r="G12" s="48" t="s">
        <v>486</v>
      </c>
      <c r="H12" s="244">
        <v>0</v>
      </c>
      <c r="I12" s="245">
        <v>42583</v>
      </c>
      <c r="J12" s="49">
        <v>40231</v>
      </c>
      <c r="K12" s="49" t="s">
        <v>501</v>
      </c>
      <c r="L12" s="246">
        <v>0</v>
      </c>
      <c r="M12" s="247"/>
    </row>
    <row r="13" spans="1:13" ht="25.5" x14ac:dyDescent="0.25">
      <c r="A13" s="248"/>
      <c r="B13" s="242">
        <v>8</v>
      </c>
      <c r="C13" s="1014"/>
      <c r="D13" s="249"/>
      <c r="E13" s="243" t="s">
        <v>513</v>
      </c>
      <c r="F13" s="243" t="s">
        <v>514</v>
      </c>
      <c r="G13" s="48" t="s">
        <v>489</v>
      </c>
      <c r="H13" s="244">
        <v>16.899999999999999</v>
      </c>
      <c r="I13" s="245">
        <v>42583</v>
      </c>
      <c r="J13" s="49">
        <v>40231</v>
      </c>
      <c r="K13" s="49" t="s">
        <v>501</v>
      </c>
      <c r="L13" s="246">
        <v>0</v>
      </c>
      <c r="M13" s="247"/>
    </row>
    <row r="14" spans="1:13" ht="25.5" x14ac:dyDescent="0.25">
      <c r="A14" s="248"/>
      <c r="B14" s="242">
        <v>9</v>
      </c>
      <c r="C14" s="1014"/>
      <c r="D14" s="249"/>
      <c r="E14" s="243" t="s">
        <v>515</v>
      </c>
      <c r="F14" s="243" t="s">
        <v>516</v>
      </c>
      <c r="G14" s="48" t="s">
        <v>489</v>
      </c>
      <c r="H14" s="244">
        <v>11.68</v>
      </c>
      <c r="I14" s="245">
        <v>42583</v>
      </c>
      <c r="J14" s="49">
        <v>40231</v>
      </c>
      <c r="K14" s="49" t="s">
        <v>501</v>
      </c>
      <c r="L14" s="246">
        <v>0</v>
      </c>
      <c r="M14" s="247"/>
    </row>
    <row r="15" spans="1:13" ht="38.25" x14ac:dyDescent="0.25">
      <c r="A15" s="248"/>
      <c r="B15" s="242">
        <v>10</v>
      </c>
      <c r="C15" s="1014"/>
      <c r="D15" s="249"/>
      <c r="E15" s="243" t="s">
        <v>517</v>
      </c>
      <c r="F15" s="243" t="s">
        <v>518</v>
      </c>
      <c r="G15" s="48" t="s">
        <v>489</v>
      </c>
      <c r="H15" s="244">
        <v>8.51</v>
      </c>
      <c r="I15" s="245">
        <v>42583</v>
      </c>
      <c r="J15" s="49">
        <v>40231</v>
      </c>
      <c r="K15" s="49" t="s">
        <v>501</v>
      </c>
      <c r="L15" s="246">
        <v>0</v>
      </c>
      <c r="M15" s="247"/>
    </row>
    <row r="16" spans="1:13" ht="25.5" x14ac:dyDescent="0.25">
      <c r="A16" s="248"/>
      <c r="B16" s="242">
        <v>11</v>
      </c>
      <c r="C16" s="1014"/>
      <c r="D16" s="249"/>
      <c r="E16" s="243" t="s">
        <v>519</v>
      </c>
      <c r="F16" s="243" t="s">
        <v>520</v>
      </c>
      <c r="G16" s="48" t="s">
        <v>489</v>
      </c>
      <c r="H16" s="244">
        <v>357.74</v>
      </c>
      <c r="I16" s="245">
        <v>42583</v>
      </c>
      <c r="J16" s="49">
        <v>40231</v>
      </c>
      <c r="K16" s="49" t="s">
        <v>501</v>
      </c>
      <c r="L16" s="246">
        <v>0</v>
      </c>
      <c r="M16" s="247"/>
    </row>
    <row r="17" spans="1:13" ht="25.5" x14ac:dyDescent="0.25">
      <c r="A17" s="248"/>
      <c r="B17" s="242">
        <v>12</v>
      </c>
      <c r="C17" s="1015"/>
      <c r="D17" s="249"/>
      <c r="E17" s="243" t="s">
        <v>521</v>
      </c>
      <c r="F17" s="243" t="s">
        <v>522</v>
      </c>
      <c r="G17" s="48" t="s">
        <v>489</v>
      </c>
      <c r="H17" s="244">
        <v>19.75</v>
      </c>
      <c r="I17" s="245">
        <v>42583</v>
      </c>
      <c r="J17" s="49">
        <v>40231</v>
      </c>
      <c r="K17" s="49" t="s">
        <v>501</v>
      </c>
      <c r="L17" s="246">
        <v>0</v>
      </c>
      <c r="M17" s="247"/>
    </row>
    <row r="18" spans="1:13" ht="25.5" x14ac:dyDescent="0.25">
      <c r="A18" s="248"/>
      <c r="B18" s="242">
        <v>13</v>
      </c>
      <c r="C18" s="1013" t="s">
        <v>523</v>
      </c>
      <c r="D18" s="249"/>
      <c r="E18" s="243" t="s">
        <v>524</v>
      </c>
      <c r="F18" s="243" t="s">
        <v>525</v>
      </c>
      <c r="G18" s="48" t="s">
        <v>486</v>
      </c>
      <c r="H18" s="244">
        <v>0</v>
      </c>
      <c r="I18" s="245">
        <v>42583</v>
      </c>
      <c r="J18" s="49">
        <v>40752</v>
      </c>
      <c r="K18" s="49" t="s">
        <v>526</v>
      </c>
      <c r="L18" s="246">
        <v>0</v>
      </c>
      <c r="M18" s="247"/>
    </row>
    <row r="19" spans="1:13" ht="13.5" x14ac:dyDescent="0.25">
      <c r="A19" s="248"/>
      <c r="B19" s="242">
        <v>14</v>
      </c>
      <c r="C19" s="1014"/>
      <c r="D19" s="249"/>
      <c r="E19" s="243" t="s">
        <v>527</v>
      </c>
      <c r="F19" s="243" t="s">
        <v>528</v>
      </c>
      <c r="G19" s="48" t="s">
        <v>489</v>
      </c>
      <c r="H19" s="244">
        <v>306</v>
      </c>
      <c r="I19" s="245">
        <v>42583</v>
      </c>
      <c r="J19" s="49">
        <v>40753</v>
      </c>
      <c r="K19" s="49" t="s">
        <v>526</v>
      </c>
      <c r="L19" s="246">
        <v>0</v>
      </c>
      <c r="M19" s="247"/>
    </row>
    <row r="20" spans="1:13" ht="51" x14ac:dyDescent="0.25">
      <c r="A20" s="248"/>
      <c r="B20" s="242">
        <v>15</v>
      </c>
      <c r="C20" s="1014"/>
      <c r="D20" s="249"/>
      <c r="E20" s="243" t="s">
        <v>529</v>
      </c>
      <c r="F20" s="243" t="s">
        <v>530</v>
      </c>
      <c r="G20" s="48" t="s">
        <v>489</v>
      </c>
      <c r="H20" s="244">
        <v>234</v>
      </c>
      <c r="I20" s="245">
        <v>42583</v>
      </c>
      <c r="J20" s="49">
        <v>40754</v>
      </c>
      <c r="K20" s="49" t="s">
        <v>526</v>
      </c>
      <c r="L20" s="246">
        <v>0</v>
      </c>
      <c r="M20" s="247"/>
    </row>
    <row r="21" spans="1:13" ht="25.5" x14ac:dyDescent="0.25">
      <c r="A21" s="248"/>
      <c r="B21" s="242">
        <v>16</v>
      </c>
      <c r="C21" s="1014"/>
      <c r="D21" s="249"/>
      <c r="E21" s="243" t="s">
        <v>531</v>
      </c>
      <c r="F21" s="243" t="s">
        <v>532</v>
      </c>
      <c r="G21" s="48" t="s">
        <v>489</v>
      </c>
      <c r="H21" s="244">
        <v>0</v>
      </c>
      <c r="I21" s="245">
        <v>42583</v>
      </c>
      <c r="J21" s="49">
        <v>40755</v>
      </c>
      <c r="K21" s="49" t="s">
        <v>526</v>
      </c>
      <c r="L21" s="246">
        <v>0</v>
      </c>
      <c r="M21" s="247"/>
    </row>
    <row r="22" spans="1:13" ht="25.5" x14ac:dyDescent="0.25">
      <c r="A22" s="248"/>
      <c r="B22" s="242">
        <v>17</v>
      </c>
      <c r="C22" s="1014"/>
      <c r="D22" s="249"/>
      <c r="E22" s="243" t="s">
        <v>533</v>
      </c>
      <c r="F22" s="243" t="s">
        <v>534</v>
      </c>
      <c r="G22" s="48" t="s">
        <v>489</v>
      </c>
      <c r="H22" s="244">
        <v>195</v>
      </c>
      <c r="I22" s="245">
        <v>42583</v>
      </c>
      <c r="J22" s="49">
        <v>40756</v>
      </c>
      <c r="K22" s="49" t="s">
        <v>526</v>
      </c>
      <c r="L22" s="246">
        <v>0</v>
      </c>
      <c r="M22" s="247"/>
    </row>
    <row r="23" spans="1:13" ht="25.5" x14ac:dyDescent="0.25">
      <c r="A23" s="248"/>
      <c r="B23" s="242">
        <v>18</v>
      </c>
      <c r="C23" s="1014"/>
      <c r="D23" s="249"/>
      <c r="E23" s="243" t="s">
        <v>535</v>
      </c>
      <c r="F23" s="243" t="s">
        <v>536</v>
      </c>
      <c r="G23" s="48" t="s">
        <v>489</v>
      </c>
      <c r="H23" s="244">
        <v>114</v>
      </c>
      <c r="I23" s="245">
        <v>42583</v>
      </c>
      <c r="J23" s="49">
        <v>40757</v>
      </c>
      <c r="K23" s="49" t="s">
        <v>526</v>
      </c>
      <c r="L23" s="246">
        <v>0</v>
      </c>
      <c r="M23" s="247"/>
    </row>
    <row r="24" spans="1:13" ht="38.25" x14ac:dyDescent="0.25">
      <c r="A24" s="248"/>
      <c r="B24" s="242">
        <v>19</v>
      </c>
      <c r="C24" s="1014"/>
      <c r="D24" s="249"/>
      <c r="E24" s="243" t="s">
        <v>537</v>
      </c>
      <c r="F24" s="243" t="s">
        <v>538</v>
      </c>
      <c r="G24" s="48" t="s">
        <v>489</v>
      </c>
      <c r="H24" s="244">
        <v>114</v>
      </c>
      <c r="I24" s="245">
        <v>42583</v>
      </c>
      <c r="J24" s="49">
        <v>40758</v>
      </c>
      <c r="K24" s="49" t="s">
        <v>526</v>
      </c>
      <c r="L24" s="246">
        <v>0</v>
      </c>
      <c r="M24" s="247"/>
    </row>
    <row r="25" spans="1:13" ht="25.5" x14ac:dyDescent="0.25">
      <c r="A25" s="248"/>
      <c r="B25" s="242">
        <v>20</v>
      </c>
      <c r="C25" s="1014"/>
      <c r="D25" s="249"/>
      <c r="E25" s="243" t="s">
        <v>539</v>
      </c>
      <c r="F25" s="243" t="s">
        <v>540</v>
      </c>
      <c r="G25" s="48" t="s">
        <v>489</v>
      </c>
      <c r="H25" s="244">
        <v>199</v>
      </c>
      <c r="I25" s="245">
        <v>42583</v>
      </c>
      <c r="J25" s="49">
        <v>40759</v>
      </c>
      <c r="K25" s="49" t="s">
        <v>526</v>
      </c>
      <c r="L25" s="246">
        <v>0</v>
      </c>
      <c r="M25" s="247"/>
    </row>
    <row r="26" spans="1:13" ht="13.5" x14ac:dyDescent="0.25">
      <c r="A26" s="248"/>
      <c r="B26" s="242">
        <v>21</v>
      </c>
      <c r="C26" s="1014"/>
      <c r="D26" s="249"/>
      <c r="E26" s="243" t="s">
        <v>541</v>
      </c>
      <c r="F26" s="243" t="s">
        <v>542</v>
      </c>
      <c r="G26" s="48" t="s">
        <v>491</v>
      </c>
      <c r="H26" s="244">
        <v>174</v>
      </c>
      <c r="I26" s="245">
        <v>42583</v>
      </c>
      <c r="J26" s="49">
        <v>40760</v>
      </c>
      <c r="K26" s="49" t="s">
        <v>526</v>
      </c>
      <c r="L26" s="246">
        <v>0</v>
      </c>
      <c r="M26" s="247"/>
    </row>
    <row r="27" spans="1:13" ht="25.5" x14ac:dyDescent="0.25">
      <c r="A27" s="248"/>
      <c r="B27" s="242">
        <v>22</v>
      </c>
      <c r="C27" s="1014"/>
      <c r="D27" s="249"/>
      <c r="E27" s="243" t="s">
        <v>543</v>
      </c>
      <c r="F27" s="243" t="s">
        <v>544</v>
      </c>
      <c r="G27" s="48" t="s">
        <v>491</v>
      </c>
      <c r="H27" s="244">
        <v>160</v>
      </c>
      <c r="I27" s="245">
        <v>42583</v>
      </c>
      <c r="J27" s="49">
        <v>40761</v>
      </c>
      <c r="K27" s="49" t="s">
        <v>526</v>
      </c>
      <c r="L27" s="246">
        <v>0</v>
      </c>
      <c r="M27" s="247"/>
    </row>
    <row r="28" spans="1:13" ht="25.5" x14ac:dyDescent="0.25">
      <c r="A28" s="248"/>
      <c r="B28" s="242">
        <v>23</v>
      </c>
      <c r="C28" s="1014"/>
      <c r="D28" s="249"/>
      <c r="E28" s="243" t="s">
        <v>545</v>
      </c>
      <c r="F28" s="243" t="s">
        <v>546</v>
      </c>
      <c r="G28" s="48" t="s">
        <v>491</v>
      </c>
      <c r="H28" s="244">
        <v>45</v>
      </c>
      <c r="I28" s="245">
        <v>42583</v>
      </c>
      <c r="J28" s="49">
        <v>40762</v>
      </c>
      <c r="K28" s="49" t="s">
        <v>526</v>
      </c>
      <c r="L28" s="246">
        <v>0</v>
      </c>
      <c r="M28" s="247"/>
    </row>
    <row r="29" spans="1:13" ht="25.5" x14ac:dyDescent="0.25">
      <c r="A29" s="248"/>
      <c r="B29" s="242">
        <v>24</v>
      </c>
      <c r="C29" s="1014"/>
      <c r="D29" s="249"/>
      <c r="E29" s="243" t="s">
        <v>547</v>
      </c>
      <c r="F29" s="243" t="s">
        <v>548</v>
      </c>
      <c r="G29" s="48" t="s">
        <v>491</v>
      </c>
      <c r="H29" s="244">
        <v>38</v>
      </c>
      <c r="I29" s="245">
        <v>42583</v>
      </c>
      <c r="J29" s="49">
        <v>40763</v>
      </c>
      <c r="K29" s="49" t="s">
        <v>526</v>
      </c>
      <c r="L29" s="246">
        <v>0</v>
      </c>
      <c r="M29" s="247"/>
    </row>
    <row r="30" spans="1:13" ht="13.5" x14ac:dyDescent="0.25">
      <c r="A30" s="248"/>
      <c r="B30" s="242">
        <v>25</v>
      </c>
      <c r="C30" s="1014"/>
      <c r="D30" s="249"/>
      <c r="E30" s="243" t="s">
        <v>549</v>
      </c>
      <c r="F30" s="243" t="s">
        <v>550</v>
      </c>
      <c r="G30" s="48" t="s">
        <v>491</v>
      </c>
      <c r="H30" s="244">
        <v>70</v>
      </c>
      <c r="I30" s="245">
        <v>42583</v>
      </c>
      <c r="J30" s="49">
        <v>40764</v>
      </c>
      <c r="K30" s="49" t="s">
        <v>526</v>
      </c>
      <c r="L30" s="246">
        <v>0</v>
      </c>
      <c r="M30" s="247"/>
    </row>
    <row r="31" spans="1:13" ht="13.5" x14ac:dyDescent="0.25">
      <c r="A31" s="248"/>
      <c r="B31" s="242">
        <v>26</v>
      </c>
      <c r="C31" s="1014"/>
      <c r="D31" s="249"/>
      <c r="E31" s="243" t="s">
        <v>551</v>
      </c>
      <c r="F31" s="243" t="s">
        <v>552</v>
      </c>
      <c r="G31" s="48" t="s">
        <v>491</v>
      </c>
      <c r="H31" s="244">
        <v>199</v>
      </c>
      <c r="I31" s="245">
        <v>42583</v>
      </c>
      <c r="J31" s="49">
        <v>40765</v>
      </c>
      <c r="K31" s="49" t="s">
        <v>526</v>
      </c>
      <c r="L31" s="246">
        <v>0</v>
      </c>
      <c r="M31" s="247"/>
    </row>
    <row r="32" spans="1:13" ht="13.5" x14ac:dyDescent="0.25">
      <c r="A32" s="248"/>
      <c r="B32" s="242">
        <v>27</v>
      </c>
      <c r="C32" s="1015"/>
      <c r="D32" s="249"/>
      <c r="E32" s="243" t="s">
        <v>553</v>
      </c>
      <c r="F32" s="243" t="s">
        <v>554</v>
      </c>
      <c r="G32" s="48" t="s">
        <v>491</v>
      </c>
      <c r="H32" s="244">
        <v>33</v>
      </c>
      <c r="I32" s="245">
        <v>42583</v>
      </c>
      <c r="J32" s="49">
        <v>40766</v>
      </c>
      <c r="K32" s="49" t="s">
        <v>526</v>
      </c>
      <c r="L32" s="246">
        <v>0</v>
      </c>
      <c r="M32" s="247"/>
    </row>
    <row r="33" spans="1:13" ht="25.5" x14ac:dyDescent="0.2">
      <c r="A33" s="248"/>
      <c r="B33" s="242"/>
      <c r="C33" s="250"/>
      <c r="D33" s="249"/>
      <c r="E33" s="243" t="s">
        <v>555</v>
      </c>
      <c r="F33" s="243" t="s">
        <v>556</v>
      </c>
      <c r="G33" s="48" t="s">
        <v>487</v>
      </c>
      <c r="H33" s="244">
        <v>259.24</v>
      </c>
      <c r="I33" s="245">
        <v>42583</v>
      </c>
      <c r="J33" s="49">
        <v>40752</v>
      </c>
      <c r="K33" s="49" t="s">
        <v>526</v>
      </c>
      <c r="L33" s="246">
        <v>0</v>
      </c>
      <c r="M33" s="251" t="s">
        <v>557</v>
      </c>
    </row>
    <row r="34" spans="1:13" ht="25.5" x14ac:dyDescent="0.2">
      <c r="A34" s="248"/>
      <c r="B34" s="242"/>
      <c r="C34" s="250"/>
      <c r="D34" s="249"/>
      <c r="E34" s="243" t="s">
        <v>558</v>
      </c>
      <c r="F34" s="243" t="s">
        <v>556</v>
      </c>
      <c r="G34" s="48" t="s">
        <v>487</v>
      </c>
      <c r="H34" s="244">
        <v>0</v>
      </c>
      <c r="I34" s="245">
        <v>42583</v>
      </c>
      <c r="J34" s="49">
        <v>40752</v>
      </c>
      <c r="K34" s="49" t="s">
        <v>526</v>
      </c>
      <c r="L34" s="246">
        <v>0</v>
      </c>
      <c r="M34" s="251" t="s">
        <v>559</v>
      </c>
    </row>
    <row r="35" spans="1:13" ht="25.5" x14ac:dyDescent="0.2">
      <c r="A35" s="248"/>
      <c r="B35" s="242"/>
      <c r="C35" s="250"/>
      <c r="D35" s="249"/>
      <c r="E35" s="243" t="s">
        <v>560</v>
      </c>
      <c r="F35" s="243" t="s">
        <v>561</v>
      </c>
      <c r="G35" s="48" t="s">
        <v>487</v>
      </c>
      <c r="H35" s="244">
        <v>494.78999999999985</v>
      </c>
      <c r="I35" s="245">
        <v>42583</v>
      </c>
      <c r="J35" s="49">
        <v>40752</v>
      </c>
      <c r="K35" s="49" t="s">
        <v>526</v>
      </c>
      <c r="L35" s="246">
        <v>0</v>
      </c>
      <c r="M35" s="251" t="s">
        <v>562</v>
      </c>
    </row>
    <row r="36" spans="1:13" ht="25.5" x14ac:dyDescent="0.2">
      <c r="A36" s="248"/>
      <c r="B36" s="242"/>
      <c r="C36" s="250"/>
      <c r="D36" s="249"/>
      <c r="E36" s="243" t="s">
        <v>563</v>
      </c>
      <c r="F36" s="243" t="s">
        <v>564</v>
      </c>
      <c r="G36" s="48" t="s">
        <v>487</v>
      </c>
      <c r="H36" s="244">
        <v>0</v>
      </c>
      <c r="I36" s="245">
        <v>42583</v>
      </c>
      <c r="J36" s="49">
        <v>40752</v>
      </c>
      <c r="K36" s="49" t="s">
        <v>526</v>
      </c>
      <c r="L36" s="246">
        <v>0</v>
      </c>
      <c r="M36" s="251" t="s">
        <v>565</v>
      </c>
    </row>
    <row r="37" spans="1:13" ht="25.5" x14ac:dyDescent="0.2">
      <c r="A37" s="248"/>
      <c r="B37" s="242"/>
      <c r="C37" s="250"/>
      <c r="D37" s="249"/>
      <c r="E37" s="243" t="s">
        <v>566</v>
      </c>
      <c r="F37" s="243" t="s">
        <v>567</v>
      </c>
      <c r="G37" s="48" t="s">
        <v>487</v>
      </c>
      <c r="H37" s="244">
        <v>0</v>
      </c>
      <c r="I37" s="245">
        <v>42583</v>
      </c>
      <c r="J37" s="49">
        <v>40752</v>
      </c>
      <c r="K37" s="49" t="s">
        <v>526</v>
      </c>
      <c r="L37" s="246">
        <v>0</v>
      </c>
      <c r="M37" s="251" t="s">
        <v>559</v>
      </c>
    </row>
    <row r="38" spans="1:13" x14ac:dyDescent="0.2">
      <c r="A38" s="1016" t="s">
        <v>568</v>
      </c>
      <c r="B38" s="1017"/>
      <c r="C38" s="1017"/>
      <c r="D38" s="1017"/>
      <c r="E38" s="1017"/>
      <c r="F38" s="1017"/>
      <c r="G38" s="1018"/>
      <c r="H38" s="252">
        <f>SUM(H6:H37)</f>
        <v>3085.7</v>
      </c>
      <c r="I38" s="253"/>
      <c r="J38" s="50"/>
      <c r="K38" s="50"/>
      <c r="L38" s="254"/>
      <c r="M38" s="255"/>
    </row>
    <row r="39" spans="1:13" x14ac:dyDescent="0.2">
      <c r="I39" s="52"/>
    </row>
    <row r="40" spans="1:13" x14ac:dyDescent="0.2">
      <c r="H40" s="45">
        <f>H38/1000</f>
        <v>3.0856999999999997</v>
      </c>
      <c r="I40" s="52"/>
    </row>
    <row r="41" spans="1:13" x14ac:dyDescent="0.2">
      <c r="I41" s="52"/>
    </row>
    <row r="42" spans="1:13" x14ac:dyDescent="0.2">
      <c r="I42" s="52"/>
    </row>
    <row r="43" spans="1:13" x14ac:dyDescent="0.2">
      <c r="I43" s="52"/>
    </row>
    <row r="44" spans="1:13" x14ac:dyDescent="0.2">
      <c r="I44" s="52"/>
    </row>
    <row r="45" spans="1:13" x14ac:dyDescent="0.2">
      <c r="I45" s="52"/>
    </row>
    <row r="46" spans="1:13" x14ac:dyDescent="0.2">
      <c r="I46" s="52"/>
    </row>
    <row r="47" spans="1:13" x14ac:dyDescent="0.2">
      <c r="I47" s="52"/>
    </row>
    <row r="48" spans="1:13" x14ac:dyDescent="0.2">
      <c r="I48" s="52"/>
    </row>
    <row r="49" spans="9:9" x14ac:dyDescent="0.2">
      <c r="I49" s="52"/>
    </row>
    <row r="50" spans="9:9" x14ac:dyDescent="0.2">
      <c r="I50" s="52"/>
    </row>
    <row r="51" spans="9:9" x14ac:dyDescent="0.2">
      <c r="I51" s="52"/>
    </row>
    <row r="52" spans="9:9" x14ac:dyDescent="0.2">
      <c r="I52" s="52"/>
    </row>
    <row r="53" spans="9:9" x14ac:dyDescent="0.2">
      <c r="I53" s="52"/>
    </row>
    <row r="54" spans="9:9" x14ac:dyDescent="0.2">
      <c r="I54" s="52"/>
    </row>
    <row r="55" spans="9:9" x14ac:dyDescent="0.2">
      <c r="I55" s="52"/>
    </row>
    <row r="56" spans="9:9" x14ac:dyDescent="0.2">
      <c r="I56" s="52"/>
    </row>
    <row r="57" spans="9:9" x14ac:dyDescent="0.2">
      <c r="I57" s="52"/>
    </row>
    <row r="58" spans="9:9" x14ac:dyDescent="0.2">
      <c r="I58" s="52"/>
    </row>
    <row r="59" spans="9:9" x14ac:dyDescent="0.2">
      <c r="I59" s="52"/>
    </row>
    <row r="60" spans="9:9" x14ac:dyDescent="0.2">
      <c r="I60" s="52"/>
    </row>
    <row r="61" spans="9:9" x14ac:dyDescent="0.2">
      <c r="I61" s="52"/>
    </row>
    <row r="62" spans="9:9" x14ac:dyDescent="0.2">
      <c r="I62" s="52"/>
    </row>
    <row r="63" spans="9:9" x14ac:dyDescent="0.2">
      <c r="I63" s="52"/>
    </row>
    <row r="64" spans="9:9" x14ac:dyDescent="0.2">
      <c r="I64" s="52"/>
    </row>
    <row r="65" spans="9:9" x14ac:dyDescent="0.2">
      <c r="I65" s="52"/>
    </row>
    <row r="66" spans="9:9" x14ac:dyDescent="0.2">
      <c r="I66" s="52"/>
    </row>
    <row r="67" spans="9:9" x14ac:dyDescent="0.2">
      <c r="I67" s="52"/>
    </row>
    <row r="68" spans="9:9" x14ac:dyDescent="0.2">
      <c r="I68" s="52"/>
    </row>
    <row r="69" spans="9:9" x14ac:dyDescent="0.2">
      <c r="I69" s="52"/>
    </row>
    <row r="70" spans="9:9" x14ac:dyDescent="0.2">
      <c r="I70" s="52"/>
    </row>
    <row r="71" spans="9:9" x14ac:dyDescent="0.2">
      <c r="I71" s="52"/>
    </row>
    <row r="72" spans="9:9" x14ac:dyDescent="0.2">
      <c r="I72" s="52"/>
    </row>
    <row r="73" spans="9:9" x14ac:dyDescent="0.2">
      <c r="I73" s="52"/>
    </row>
    <row r="74" spans="9:9" x14ac:dyDescent="0.2">
      <c r="I74" s="52"/>
    </row>
    <row r="75" spans="9:9" x14ac:dyDescent="0.2">
      <c r="I75" s="52"/>
    </row>
    <row r="76" spans="9:9" x14ac:dyDescent="0.2">
      <c r="I76" s="52"/>
    </row>
    <row r="77" spans="9:9" x14ac:dyDescent="0.2">
      <c r="I77" s="52"/>
    </row>
    <row r="78" spans="9:9" x14ac:dyDescent="0.2">
      <c r="I78" s="52"/>
    </row>
    <row r="79" spans="9:9" x14ac:dyDescent="0.2">
      <c r="I79" s="52"/>
    </row>
    <row r="80" spans="9:9" x14ac:dyDescent="0.2">
      <c r="I80" s="52"/>
    </row>
    <row r="81" spans="9:9" x14ac:dyDescent="0.2">
      <c r="I81" s="52"/>
    </row>
    <row r="82" spans="9:9" x14ac:dyDescent="0.2">
      <c r="I82" s="52"/>
    </row>
    <row r="83" spans="9:9" x14ac:dyDescent="0.2">
      <c r="I83" s="52"/>
    </row>
    <row r="84" spans="9:9" x14ac:dyDescent="0.2">
      <c r="I84" s="52"/>
    </row>
    <row r="85" spans="9:9" x14ac:dyDescent="0.2">
      <c r="I85" s="52"/>
    </row>
    <row r="86" spans="9:9" x14ac:dyDescent="0.2">
      <c r="I86" s="52"/>
    </row>
    <row r="87" spans="9:9" x14ac:dyDescent="0.2">
      <c r="I87" s="52"/>
    </row>
    <row r="88" spans="9:9" x14ac:dyDescent="0.2">
      <c r="I88" s="52"/>
    </row>
    <row r="89" spans="9:9" x14ac:dyDescent="0.2">
      <c r="I89" s="52"/>
    </row>
    <row r="90" spans="9:9" x14ac:dyDescent="0.2">
      <c r="I90" s="52"/>
    </row>
    <row r="91" spans="9:9" x14ac:dyDescent="0.2">
      <c r="I91" s="52"/>
    </row>
    <row r="92" spans="9:9" x14ac:dyDescent="0.2">
      <c r="I92" s="52"/>
    </row>
    <row r="93" spans="9:9" x14ac:dyDescent="0.2">
      <c r="I93" s="52"/>
    </row>
    <row r="94" spans="9:9" x14ac:dyDescent="0.2">
      <c r="I94" s="52"/>
    </row>
    <row r="95" spans="9:9" x14ac:dyDescent="0.2">
      <c r="I95" s="52"/>
    </row>
    <row r="96" spans="9:9" x14ac:dyDescent="0.2">
      <c r="I96" s="52"/>
    </row>
    <row r="97" spans="9:9" x14ac:dyDescent="0.2">
      <c r="I97" s="52"/>
    </row>
    <row r="98" spans="9:9" x14ac:dyDescent="0.2">
      <c r="I98" s="52"/>
    </row>
    <row r="99" spans="9:9" x14ac:dyDescent="0.2">
      <c r="I99" s="52"/>
    </row>
    <row r="100" spans="9:9" x14ac:dyDescent="0.2">
      <c r="I100" s="52"/>
    </row>
    <row r="101" spans="9:9" x14ac:dyDescent="0.2">
      <c r="I101" s="52"/>
    </row>
    <row r="102" spans="9:9" x14ac:dyDescent="0.2">
      <c r="I102" s="52"/>
    </row>
    <row r="103" spans="9:9" x14ac:dyDescent="0.2">
      <c r="I103" s="52"/>
    </row>
    <row r="104" spans="9:9" x14ac:dyDescent="0.2">
      <c r="I104" s="52"/>
    </row>
    <row r="105" spans="9:9" x14ac:dyDescent="0.2">
      <c r="I105" s="52"/>
    </row>
    <row r="106" spans="9:9" x14ac:dyDescent="0.2">
      <c r="I106" s="52"/>
    </row>
    <row r="107" spans="9:9" x14ac:dyDescent="0.2">
      <c r="I107" s="52"/>
    </row>
    <row r="108" spans="9:9" x14ac:dyDescent="0.2">
      <c r="I108" s="52"/>
    </row>
    <row r="109" spans="9:9" x14ac:dyDescent="0.2">
      <c r="I109" s="52"/>
    </row>
    <row r="110" spans="9:9" x14ac:dyDescent="0.2">
      <c r="I110" s="52"/>
    </row>
    <row r="111" spans="9:9" x14ac:dyDescent="0.2">
      <c r="I111" s="52"/>
    </row>
    <row r="112" spans="9:9" x14ac:dyDescent="0.2">
      <c r="I112" s="52"/>
    </row>
    <row r="113" spans="9:9" x14ac:dyDescent="0.2">
      <c r="I113" s="52"/>
    </row>
    <row r="114" spans="9:9" x14ac:dyDescent="0.2">
      <c r="I114" s="52"/>
    </row>
    <row r="115" spans="9:9" x14ac:dyDescent="0.2">
      <c r="I115" s="52"/>
    </row>
    <row r="116" spans="9:9" x14ac:dyDescent="0.2">
      <c r="I116" s="52"/>
    </row>
    <row r="117" spans="9:9" x14ac:dyDescent="0.2">
      <c r="I117" s="52"/>
    </row>
    <row r="118" spans="9:9" x14ac:dyDescent="0.2">
      <c r="I118" s="52"/>
    </row>
    <row r="119" spans="9:9" x14ac:dyDescent="0.2">
      <c r="I119" s="52"/>
    </row>
    <row r="120" spans="9:9" x14ac:dyDescent="0.2">
      <c r="I120" s="52"/>
    </row>
    <row r="121" spans="9:9" x14ac:dyDescent="0.2">
      <c r="I121" s="52"/>
    </row>
    <row r="122" spans="9:9" x14ac:dyDescent="0.2">
      <c r="I122" s="52"/>
    </row>
    <row r="123" spans="9:9" x14ac:dyDescent="0.2">
      <c r="I123" s="52"/>
    </row>
    <row r="124" spans="9:9" x14ac:dyDescent="0.2">
      <c r="I124" s="52"/>
    </row>
    <row r="125" spans="9:9" x14ac:dyDescent="0.2">
      <c r="I125" s="52"/>
    </row>
    <row r="126" spans="9:9" x14ac:dyDescent="0.2">
      <c r="I126" s="52"/>
    </row>
    <row r="127" spans="9:9" x14ac:dyDescent="0.2">
      <c r="I127" s="52"/>
    </row>
    <row r="128" spans="9:9" x14ac:dyDescent="0.2">
      <c r="I128" s="52"/>
    </row>
    <row r="129" spans="9:9" x14ac:dyDescent="0.2">
      <c r="I129" s="52"/>
    </row>
    <row r="130" spans="9:9" x14ac:dyDescent="0.2">
      <c r="I130" s="52"/>
    </row>
    <row r="131" spans="9:9" x14ac:dyDescent="0.2">
      <c r="I131" s="52"/>
    </row>
    <row r="132" spans="9:9" x14ac:dyDescent="0.2">
      <c r="I132" s="52"/>
    </row>
    <row r="133" spans="9:9" x14ac:dyDescent="0.2">
      <c r="I133" s="52"/>
    </row>
    <row r="134" spans="9:9" x14ac:dyDescent="0.2">
      <c r="I134" s="52"/>
    </row>
    <row r="135" spans="9:9" x14ac:dyDescent="0.2">
      <c r="I135" s="52"/>
    </row>
    <row r="136" spans="9:9" x14ac:dyDescent="0.2">
      <c r="I136" s="52"/>
    </row>
    <row r="137" spans="9:9" x14ac:dyDescent="0.2">
      <c r="I137" s="52"/>
    </row>
    <row r="138" spans="9:9" x14ac:dyDescent="0.2">
      <c r="I138" s="52"/>
    </row>
    <row r="139" spans="9:9" x14ac:dyDescent="0.2">
      <c r="I139" s="52"/>
    </row>
    <row r="140" spans="9:9" x14ac:dyDescent="0.2">
      <c r="I140" s="52"/>
    </row>
    <row r="141" spans="9:9" x14ac:dyDescent="0.2">
      <c r="I141" s="52"/>
    </row>
    <row r="142" spans="9:9" x14ac:dyDescent="0.2">
      <c r="I142" s="52"/>
    </row>
    <row r="143" spans="9:9" x14ac:dyDescent="0.2">
      <c r="I143" s="52"/>
    </row>
    <row r="144" spans="9:9" x14ac:dyDescent="0.2">
      <c r="I144" s="52"/>
    </row>
    <row r="145" spans="9:9" x14ac:dyDescent="0.2">
      <c r="I145" s="52"/>
    </row>
    <row r="146" spans="9:9" x14ac:dyDescent="0.2">
      <c r="I146" s="52"/>
    </row>
    <row r="147" spans="9:9" x14ac:dyDescent="0.2">
      <c r="I147" s="52"/>
    </row>
    <row r="148" spans="9:9" x14ac:dyDescent="0.2">
      <c r="I148" s="52"/>
    </row>
    <row r="149" spans="9:9" x14ac:dyDescent="0.2">
      <c r="I149" s="52"/>
    </row>
    <row r="150" spans="9:9" x14ac:dyDescent="0.2">
      <c r="I150" s="52"/>
    </row>
    <row r="151" spans="9:9" x14ac:dyDescent="0.2">
      <c r="I151" s="52"/>
    </row>
    <row r="152" spans="9:9" x14ac:dyDescent="0.2">
      <c r="I152" s="52"/>
    </row>
    <row r="153" spans="9:9" x14ac:dyDescent="0.2">
      <c r="I153" s="52"/>
    </row>
    <row r="154" spans="9:9" x14ac:dyDescent="0.2">
      <c r="I154" s="52"/>
    </row>
    <row r="155" spans="9:9" x14ac:dyDescent="0.2">
      <c r="I155" s="52"/>
    </row>
    <row r="156" spans="9:9" x14ac:dyDescent="0.2">
      <c r="I156" s="52"/>
    </row>
    <row r="157" spans="9:9" x14ac:dyDescent="0.2">
      <c r="I157" s="52"/>
    </row>
    <row r="158" spans="9:9" x14ac:dyDescent="0.2">
      <c r="I158" s="52"/>
    </row>
    <row r="159" spans="9:9" x14ac:dyDescent="0.2">
      <c r="I159" s="52"/>
    </row>
    <row r="160" spans="9:9" x14ac:dyDescent="0.2">
      <c r="I160" s="52"/>
    </row>
    <row r="161" spans="9:9" x14ac:dyDescent="0.2">
      <c r="I161" s="52"/>
    </row>
    <row r="162" spans="9:9" x14ac:dyDescent="0.2">
      <c r="I162" s="52"/>
    </row>
    <row r="163" spans="9:9" x14ac:dyDescent="0.2">
      <c r="I163" s="52"/>
    </row>
    <row r="164" spans="9:9" x14ac:dyDescent="0.2">
      <c r="I164" s="52"/>
    </row>
    <row r="165" spans="9:9" x14ac:dyDescent="0.2">
      <c r="I165" s="52"/>
    </row>
    <row r="166" spans="9:9" x14ac:dyDescent="0.2">
      <c r="I166" s="52"/>
    </row>
    <row r="167" spans="9:9" x14ac:dyDescent="0.2">
      <c r="I167" s="52"/>
    </row>
    <row r="168" spans="9:9" x14ac:dyDescent="0.2">
      <c r="I168" s="52"/>
    </row>
    <row r="169" spans="9:9" x14ac:dyDescent="0.2">
      <c r="I169" s="52"/>
    </row>
    <row r="170" spans="9:9" x14ac:dyDescent="0.2">
      <c r="I170" s="52"/>
    </row>
    <row r="171" spans="9:9" x14ac:dyDescent="0.2">
      <c r="I171" s="52"/>
    </row>
    <row r="172" spans="9:9" x14ac:dyDescent="0.2">
      <c r="I172" s="52"/>
    </row>
    <row r="173" spans="9:9" x14ac:dyDescent="0.2">
      <c r="I173" s="52"/>
    </row>
    <row r="174" spans="9:9" x14ac:dyDescent="0.2">
      <c r="I174" s="52"/>
    </row>
    <row r="175" spans="9:9" x14ac:dyDescent="0.2">
      <c r="I175" s="52"/>
    </row>
    <row r="176" spans="9:9" x14ac:dyDescent="0.2">
      <c r="I176" s="52"/>
    </row>
    <row r="177" spans="9:9" x14ac:dyDescent="0.2">
      <c r="I177" s="52"/>
    </row>
    <row r="178" spans="9:9" x14ac:dyDescent="0.2">
      <c r="I178" s="52"/>
    </row>
    <row r="179" spans="9:9" x14ac:dyDescent="0.2">
      <c r="I179" s="52"/>
    </row>
    <row r="180" spans="9:9" x14ac:dyDescent="0.2">
      <c r="I180" s="52"/>
    </row>
    <row r="181" spans="9:9" x14ac:dyDescent="0.2">
      <c r="I181" s="52"/>
    </row>
    <row r="182" spans="9:9" x14ac:dyDescent="0.2">
      <c r="I182" s="52"/>
    </row>
    <row r="183" spans="9:9" x14ac:dyDescent="0.2">
      <c r="I183" s="52"/>
    </row>
    <row r="184" spans="9:9" x14ac:dyDescent="0.2">
      <c r="I184" s="52"/>
    </row>
    <row r="185" spans="9:9" x14ac:dyDescent="0.2">
      <c r="I185" s="52"/>
    </row>
    <row r="186" spans="9:9" x14ac:dyDescent="0.2">
      <c r="I186" s="52"/>
    </row>
    <row r="187" spans="9:9" x14ac:dyDescent="0.2">
      <c r="I187" s="52"/>
    </row>
    <row r="188" spans="9:9" x14ac:dyDescent="0.2">
      <c r="I188" s="52"/>
    </row>
    <row r="189" spans="9:9" x14ac:dyDescent="0.2">
      <c r="I189" s="52"/>
    </row>
    <row r="190" spans="9:9" x14ac:dyDescent="0.2">
      <c r="I190" s="52"/>
    </row>
    <row r="191" spans="9:9" x14ac:dyDescent="0.2">
      <c r="I191" s="52"/>
    </row>
    <row r="192" spans="9:9" x14ac:dyDescent="0.2">
      <c r="I192" s="52"/>
    </row>
    <row r="193" spans="9:9" x14ac:dyDescent="0.2">
      <c r="I193" s="52"/>
    </row>
    <row r="194" spans="9:9" x14ac:dyDescent="0.2">
      <c r="I194" s="52"/>
    </row>
    <row r="195" spans="9:9" x14ac:dyDescent="0.2">
      <c r="I195" s="52"/>
    </row>
    <row r="196" spans="9:9" x14ac:dyDescent="0.2">
      <c r="I196" s="52"/>
    </row>
    <row r="197" spans="9:9" x14ac:dyDescent="0.2">
      <c r="I197" s="52"/>
    </row>
    <row r="198" spans="9:9" x14ac:dyDescent="0.2">
      <c r="I198" s="52"/>
    </row>
    <row r="199" spans="9:9" x14ac:dyDescent="0.2">
      <c r="I199" s="52"/>
    </row>
    <row r="200" spans="9:9" x14ac:dyDescent="0.2">
      <c r="I200" s="52"/>
    </row>
    <row r="201" spans="9:9" x14ac:dyDescent="0.2">
      <c r="I201" s="52"/>
    </row>
    <row r="202" spans="9:9" x14ac:dyDescent="0.2">
      <c r="I202" s="52"/>
    </row>
    <row r="203" spans="9:9" x14ac:dyDescent="0.2">
      <c r="I203" s="52"/>
    </row>
    <row r="204" spans="9:9" x14ac:dyDescent="0.2">
      <c r="I204" s="52"/>
    </row>
    <row r="205" spans="9:9" x14ac:dyDescent="0.2">
      <c r="I205" s="52"/>
    </row>
    <row r="206" spans="9:9" x14ac:dyDescent="0.2">
      <c r="I206" s="52"/>
    </row>
    <row r="207" spans="9:9" x14ac:dyDescent="0.2">
      <c r="I207" s="52"/>
    </row>
    <row r="208" spans="9:9" x14ac:dyDescent="0.2">
      <c r="I208" s="52"/>
    </row>
    <row r="209" spans="9:9" x14ac:dyDescent="0.2">
      <c r="I209" s="52"/>
    </row>
    <row r="210" spans="9:9" x14ac:dyDescent="0.2">
      <c r="I210" s="52"/>
    </row>
    <row r="211" spans="9:9" x14ac:dyDescent="0.2">
      <c r="I211" s="52"/>
    </row>
    <row r="212" spans="9:9" x14ac:dyDescent="0.2">
      <c r="I212" s="52"/>
    </row>
    <row r="213" spans="9:9" x14ac:dyDescent="0.2">
      <c r="I213" s="52"/>
    </row>
    <row r="214" spans="9:9" x14ac:dyDescent="0.2">
      <c r="I214" s="52"/>
    </row>
    <row r="215" spans="9:9" x14ac:dyDescent="0.2">
      <c r="I215" s="52"/>
    </row>
    <row r="216" spans="9:9" x14ac:dyDescent="0.2">
      <c r="I216" s="52"/>
    </row>
    <row r="217" spans="9:9" x14ac:dyDescent="0.2">
      <c r="I217" s="52"/>
    </row>
    <row r="218" spans="9:9" x14ac:dyDescent="0.2">
      <c r="I218" s="52"/>
    </row>
    <row r="219" spans="9:9" x14ac:dyDescent="0.2">
      <c r="I219" s="52"/>
    </row>
    <row r="220" spans="9:9" x14ac:dyDescent="0.2">
      <c r="I220" s="52"/>
    </row>
    <row r="221" spans="9:9" x14ac:dyDescent="0.2">
      <c r="I221" s="52"/>
    </row>
    <row r="222" spans="9:9" x14ac:dyDescent="0.2">
      <c r="I222" s="52"/>
    </row>
    <row r="223" spans="9:9" x14ac:dyDescent="0.2">
      <c r="I223" s="52"/>
    </row>
    <row r="224" spans="9:9" x14ac:dyDescent="0.2">
      <c r="I224" s="52"/>
    </row>
    <row r="225" spans="9:9" x14ac:dyDescent="0.2">
      <c r="I225" s="52"/>
    </row>
    <row r="226" spans="9:9" x14ac:dyDescent="0.2">
      <c r="I226" s="52"/>
    </row>
    <row r="227" spans="9:9" x14ac:dyDescent="0.2">
      <c r="I227" s="52"/>
    </row>
    <row r="228" spans="9:9" x14ac:dyDescent="0.2">
      <c r="I228" s="52"/>
    </row>
    <row r="229" spans="9:9" x14ac:dyDescent="0.2">
      <c r="I229" s="52"/>
    </row>
    <row r="230" spans="9:9" x14ac:dyDescent="0.2">
      <c r="I230" s="52"/>
    </row>
    <row r="231" spans="9:9" x14ac:dyDescent="0.2">
      <c r="I231" s="52"/>
    </row>
    <row r="232" spans="9:9" x14ac:dyDescent="0.2">
      <c r="I232" s="52"/>
    </row>
    <row r="233" spans="9:9" x14ac:dyDescent="0.2">
      <c r="I233" s="52"/>
    </row>
    <row r="234" spans="9:9" x14ac:dyDescent="0.2">
      <c r="I234" s="52"/>
    </row>
    <row r="235" spans="9:9" x14ac:dyDescent="0.2">
      <c r="I235" s="52"/>
    </row>
    <row r="236" spans="9:9" x14ac:dyDescent="0.2">
      <c r="I236" s="52"/>
    </row>
    <row r="237" spans="9:9" x14ac:dyDescent="0.2">
      <c r="I237" s="52"/>
    </row>
    <row r="238" spans="9:9" x14ac:dyDescent="0.2">
      <c r="I238" s="52"/>
    </row>
    <row r="239" spans="9:9" x14ac:dyDescent="0.2">
      <c r="I239" s="52"/>
    </row>
    <row r="240" spans="9:9" x14ac:dyDescent="0.2">
      <c r="I240" s="52"/>
    </row>
    <row r="241" spans="9:9" x14ac:dyDescent="0.2">
      <c r="I241" s="52"/>
    </row>
    <row r="242" spans="9:9" x14ac:dyDescent="0.2">
      <c r="I242" s="52"/>
    </row>
    <row r="243" spans="9:9" x14ac:dyDescent="0.2">
      <c r="I243" s="52"/>
    </row>
    <row r="244" spans="9:9" x14ac:dyDescent="0.2">
      <c r="I244" s="52"/>
    </row>
    <row r="245" spans="9:9" x14ac:dyDescent="0.2">
      <c r="I245" s="52"/>
    </row>
    <row r="246" spans="9:9" x14ac:dyDescent="0.2">
      <c r="I246" s="52"/>
    </row>
    <row r="247" spans="9:9" x14ac:dyDescent="0.2">
      <c r="I247" s="52"/>
    </row>
    <row r="248" spans="9:9" x14ac:dyDescent="0.2">
      <c r="I248" s="52"/>
    </row>
    <row r="249" spans="9:9" x14ac:dyDescent="0.2">
      <c r="I249" s="52"/>
    </row>
    <row r="250" spans="9:9" x14ac:dyDescent="0.2">
      <c r="I250" s="52"/>
    </row>
    <row r="251" spans="9:9" x14ac:dyDescent="0.2">
      <c r="I251" s="52"/>
    </row>
    <row r="252" spans="9:9" x14ac:dyDescent="0.2">
      <c r="I252" s="52"/>
    </row>
    <row r="253" spans="9:9" x14ac:dyDescent="0.2">
      <c r="I253" s="52"/>
    </row>
    <row r="254" spans="9:9" x14ac:dyDescent="0.2">
      <c r="I254" s="52"/>
    </row>
    <row r="255" spans="9:9" x14ac:dyDescent="0.2">
      <c r="I255" s="52"/>
    </row>
    <row r="256" spans="9:9" x14ac:dyDescent="0.2">
      <c r="I256" s="52"/>
    </row>
    <row r="257" spans="9:9" x14ac:dyDescent="0.2">
      <c r="I257" s="52"/>
    </row>
    <row r="258" spans="9:9" x14ac:dyDescent="0.2">
      <c r="I258" s="52"/>
    </row>
    <row r="259" spans="9:9" x14ac:dyDescent="0.2">
      <c r="I259" s="52"/>
    </row>
    <row r="260" spans="9:9" x14ac:dyDescent="0.2">
      <c r="I260" s="52"/>
    </row>
    <row r="261" spans="9:9" x14ac:dyDescent="0.2">
      <c r="I261" s="52"/>
    </row>
    <row r="262" spans="9:9" x14ac:dyDescent="0.2">
      <c r="I262" s="52"/>
    </row>
    <row r="263" spans="9:9" x14ac:dyDescent="0.2">
      <c r="I263" s="52"/>
    </row>
    <row r="264" spans="9:9" x14ac:dyDescent="0.2">
      <c r="I264" s="52"/>
    </row>
    <row r="265" spans="9:9" x14ac:dyDescent="0.2">
      <c r="I265" s="52"/>
    </row>
    <row r="266" spans="9:9" x14ac:dyDescent="0.2">
      <c r="I266" s="52"/>
    </row>
    <row r="267" spans="9:9" x14ac:dyDescent="0.2">
      <c r="I267" s="52"/>
    </row>
    <row r="268" spans="9:9" x14ac:dyDescent="0.2">
      <c r="I268" s="52"/>
    </row>
    <row r="269" spans="9:9" x14ac:dyDescent="0.2">
      <c r="I269" s="52"/>
    </row>
    <row r="270" spans="9:9" x14ac:dyDescent="0.2">
      <c r="I270" s="52"/>
    </row>
    <row r="271" spans="9:9" x14ac:dyDescent="0.2">
      <c r="I271" s="52"/>
    </row>
    <row r="272" spans="9:9" x14ac:dyDescent="0.2">
      <c r="I272" s="52"/>
    </row>
    <row r="273" spans="9:9" x14ac:dyDescent="0.2">
      <c r="I273" s="52"/>
    </row>
    <row r="274" spans="9:9" x14ac:dyDescent="0.2">
      <c r="I274" s="52"/>
    </row>
    <row r="275" spans="9:9" x14ac:dyDescent="0.2">
      <c r="I275" s="52"/>
    </row>
    <row r="276" spans="9:9" x14ac:dyDescent="0.2">
      <c r="I276" s="52"/>
    </row>
    <row r="277" spans="9:9" x14ac:dyDescent="0.2">
      <c r="I277" s="52"/>
    </row>
    <row r="278" spans="9:9" x14ac:dyDescent="0.2">
      <c r="I278" s="52"/>
    </row>
    <row r="279" spans="9:9" x14ac:dyDescent="0.2">
      <c r="I279" s="52"/>
    </row>
    <row r="280" spans="9:9" x14ac:dyDescent="0.2">
      <c r="I280" s="52"/>
    </row>
    <row r="281" spans="9:9" x14ac:dyDescent="0.2">
      <c r="I281" s="52"/>
    </row>
    <row r="282" spans="9:9" x14ac:dyDescent="0.2">
      <c r="I282" s="52"/>
    </row>
    <row r="283" spans="9:9" x14ac:dyDescent="0.2">
      <c r="I283" s="52"/>
    </row>
    <row r="284" spans="9:9" x14ac:dyDescent="0.2">
      <c r="I284" s="52"/>
    </row>
    <row r="285" spans="9:9" x14ac:dyDescent="0.2">
      <c r="I285" s="52"/>
    </row>
    <row r="286" spans="9:9" x14ac:dyDescent="0.2">
      <c r="I286" s="52"/>
    </row>
    <row r="287" spans="9:9" x14ac:dyDescent="0.2">
      <c r="I287" s="52"/>
    </row>
    <row r="288" spans="9:9" x14ac:dyDescent="0.2">
      <c r="I288" s="52"/>
    </row>
    <row r="289" spans="9:9" x14ac:dyDescent="0.2">
      <c r="I289" s="52"/>
    </row>
    <row r="290" spans="9:9" x14ac:dyDescent="0.2">
      <c r="I290" s="52"/>
    </row>
    <row r="291" spans="9:9" x14ac:dyDescent="0.2">
      <c r="I291" s="52"/>
    </row>
    <row r="292" spans="9:9" x14ac:dyDescent="0.2">
      <c r="I292" s="52"/>
    </row>
    <row r="293" spans="9:9" x14ac:dyDescent="0.2">
      <c r="I293" s="52"/>
    </row>
    <row r="294" spans="9:9" x14ac:dyDescent="0.2">
      <c r="I294" s="52"/>
    </row>
    <row r="295" spans="9:9" x14ac:dyDescent="0.2">
      <c r="I295" s="52"/>
    </row>
    <row r="296" spans="9:9" x14ac:dyDescent="0.2">
      <c r="I296" s="52"/>
    </row>
    <row r="297" spans="9:9" x14ac:dyDescent="0.2">
      <c r="I297" s="52"/>
    </row>
    <row r="298" spans="9:9" x14ac:dyDescent="0.2">
      <c r="I298" s="52"/>
    </row>
    <row r="299" spans="9:9" x14ac:dyDescent="0.2">
      <c r="I299" s="52"/>
    </row>
    <row r="300" spans="9:9" x14ac:dyDescent="0.2">
      <c r="I300" s="52"/>
    </row>
    <row r="301" spans="9:9" x14ac:dyDescent="0.2">
      <c r="I301" s="52"/>
    </row>
    <row r="302" spans="9:9" x14ac:dyDescent="0.2">
      <c r="I302" s="52"/>
    </row>
    <row r="303" spans="9:9" x14ac:dyDescent="0.2">
      <c r="I303" s="52"/>
    </row>
    <row r="304" spans="9:9" x14ac:dyDescent="0.2">
      <c r="I304" s="52"/>
    </row>
    <row r="305" spans="9:9" x14ac:dyDescent="0.2">
      <c r="I305" s="52"/>
    </row>
    <row r="306" spans="9:9" x14ac:dyDescent="0.2">
      <c r="I306" s="52"/>
    </row>
    <row r="307" spans="9:9" x14ac:dyDescent="0.2">
      <c r="I307" s="52"/>
    </row>
    <row r="308" spans="9:9" x14ac:dyDescent="0.2">
      <c r="I308" s="52"/>
    </row>
    <row r="309" spans="9:9" x14ac:dyDescent="0.2">
      <c r="I309" s="52"/>
    </row>
    <row r="310" spans="9:9" x14ac:dyDescent="0.2">
      <c r="I310" s="52"/>
    </row>
    <row r="311" spans="9:9" x14ac:dyDescent="0.2">
      <c r="I311" s="52"/>
    </row>
    <row r="312" spans="9:9" x14ac:dyDescent="0.2">
      <c r="I312" s="52"/>
    </row>
    <row r="313" spans="9:9" x14ac:dyDescent="0.2">
      <c r="I313" s="52"/>
    </row>
    <row r="314" spans="9:9" x14ac:dyDescent="0.2">
      <c r="I314" s="52"/>
    </row>
    <row r="315" spans="9:9" x14ac:dyDescent="0.2">
      <c r="I315" s="52"/>
    </row>
    <row r="316" spans="9:9" x14ac:dyDescent="0.2">
      <c r="I316" s="52"/>
    </row>
    <row r="317" spans="9:9" x14ac:dyDescent="0.2">
      <c r="I317" s="52"/>
    </row>
    <row r="318" spans="9:9" x14ac:dyDescent="0.2">
      <c r="I318" s="52"/>
    </row>
    <row r="319" spans="9:9" x14ac:dyDescent="0.2">
      <c r="I319" s="52"/>
    </row>
    <row r="320" spans="9:9" x14ac:dyDescent="0.2">
      <c r="I320" s="52"/>
    </row>
    <row r="321" spans="9:9" x14ac:dyDescent="0.2">
      <c r="I321" s="52"/>
    </row>
    <row r="322" spans="9:9" x14ac:dyDescent="0.2">
      <c r="I322" s="52"/>
    </row>
    <row r="323" spans="9:9" x14ac:dyDescent="0.2">
      <c r="I323" s="52"/>
    </row>
    <row r="324" spans="9:9" x14ac:dyDescent="0.2">
      <c r="I324" s="52"/>
    </row>
    <row r="325" spans="9:9" x14ac:dyDescent="0.2">
      <c r="I325" s="52"/>
    </row>
    <row r="326" spans="9:9" x14ac:dyDescent="0.2">
      <c r="I326" s="52"/>
    </row>
    <row r="327" spans="9:9" x14ac:dyDescent="0.2">
      <c r="I327" s="52"/>
    </row>
    <row r="328" spans="9:9" x14ac:dyDescent="0.2">
      <c r="I328" s="52"/>
    </row>
    <row r="329" spans="9:9" x14ac:dyDescent="0.2">
      <c r="I329" s="52"/>
    </row>
    <row r="330" spans="9:9" x14ac:dyDescent="0.2">
      <c r="I330" s="52"/>
    </row>
    <row r="331" spans="9:9" x14ac:dyDescent="0.2">
      <c r="I331" s="52"/>
    </row>
    <row r="332" spans="9:9" x14ac:dyDescent="0.2">
      <c r="I332" s="52"/>
    </row>
    <row r="333" spans="9:9" x14ac:dyDescent="0.2">
      <c r="I333" s="52"/>
    </row>
    <row r="334" spans="9:9" x14ac:dyDescent="0.2">
      <c r="I334" s="52"/>
    </row>
    <row r="335" spans="9:9" x14ac:dyDescent="0.2">
      <c r="I335" s="52"/>
    </row>
    <row r="336" spans="9:9" x14ac:dyDescent="0.2">
      <c r="I336" s="52"/>
    </row>
    <row r="337" spans="9:9" x14ac:dyDescent="0.2">
      <c r="I337" s="52"/>
    </row>
    <row r="338" spans="9:9" x14ac:dyDescent="0.2">
      <c r="I338" s="52"/>
    </row>
    <row r="339" spans="9:9" x14ac:dyDescent="0.2">
      <c r="I339" s="52"/>
    </row>
    <row r="340" spans="9:9" x14ac:dyDescent="0.2">
      <c r="I340" s="52"/>
    </row>
    <row r="341" spans="9:9" x14ac:dyDescent="0.2">
      <c r="I341" s="52"/>
    </row>
    <row r="342" spans="9:9" x14ac:dyDescent="0.2">
      <c r="I342" s="52"/>
    </row>
    <row r="343" spans="9:9" x14ac:dyDescent="0.2">
      <c r="I343" s="52"/>
    </row>
    <row r="344" spans="9:9" x14ac:dyDescent="0.2">
      <c r="I344" s="52"/>
    </row>
    <row r="345" spans="9:9" x14ac:dyDescent="0.2">
      <c r="I345" s="52"/>
    </row>
    <row r="346" spans="9:9" x14ac:dyDescent="0.2">
      <c r="I346" s="52"/>
    </row>
    <row r="347" spans="9:9" x14ac:dyDescent="0.2">
      <c r="I347" s="52"/>
    </row>
    <row r="348" spans="9:9" x14ac:dyDescent="0.2">
      <c r="I348" s="52"/>
    </row>
    <row r="349" spans="9:9" x14ac:dyDescent="0.2">
      <c r="I349" s="52"/>
    </row>
    <row r="350" spans="9:9" x14ac:dyDescent="0.2">
      <c r="I350" s="52"/>
    </row>
    <row r="351" spans="9:9" x14ac:dyDescent="0.2">
      <c r="I351" s="52"/>
    </row>
    <row r="352" spans="9:9" x14ac:dyDescent="0.2">
      <c r="I352" s="52"/>
    </row>
    <row r="353" spans="9:9" x14ac:dyDescent="0.2">
      <c r="I353" s="52"/>
    </row>
    <row r="354" spans="9:9" x14ac:dyDescent="0.2">
      <c r="I354" s="52"/>
    </row>
    <row r="355" spans="9:9" x14ac:dyDescent="0.2">
      <c r="I355" s="52"/>
    </row>
    <row r="356" spans="9:9" x14ac:dyDescent="0.2">
      <c r="I356" s="52"/>
    </row>
    <row r="357" spans="9:9" x14ac:dyDescent="0.2">
      <c r="I357" s="52"/>
    </row>
    <row r="358" spans="9:9" x14ac:dyDescent="0.2">
      <c r="I358" s="52"/>
    </row>
    <row r="359" spans="9:9" x14ac:dyDescent="0.2">
      <c r="I359" s="52"/>
    </row>
    <row r="360" spans="9:9" x14ac:dyDescent="0.2">
      <c r="I360" s="52"/>
    </row>
    <row r="361" spans="9:9" x14ac:dyDescent="0.2">
      <c r="I361" s="52"/>
    </row>
    <row r="362" spans="9:9" x14ac:dyDescent="0.2">
      <c r="I362" s="52"/>
    </row>
    <row r="363" spans="9:9" x14ac:dyDescent="0.2">
      <c r="I363" s="52"/>
    </row>
    <row r="364" spans="9:9" x14ac:dyDescent="0.2">
      <c r="I364" s="52"/>
    </row>
    <row r="365" spans="9:9" x14ac:dyDescent="0.2">
      <c r="I365" s="52"/>
    </row>
    <row r="366" spans="9:9" x14ac:dyDescent="0.2">
      <c r="I366" s="52"/>
    </row>
    <row r="367" spans="9:9" x14ac:dyDescent="0.2">
      <c r="I367" s="52"/>
    </row>
    <row r="368" spans="9:9" x14ac:dyDescent="0.2">
      <c r="I368" s="52"/>
    </row>
    <row r="369" spans="9:9" x14ac:dyDescent="0.2">
      <c r="I369" s="52"/>
    </row>
    <row r="370" spans="9:9" x14ac:dyDescent="0.2">
      <c r="I370" s="52"/>
    </row>
    <row r="371" spans="9:9" x14ac:dyDescent="0.2">
      <c r="I371" s="52"/>
    </row>
    <row r="372" spans="9:9" x14ac:dyDescent="0.2">
      <c r="I372" s="52"/>
    </row>
    <row r="373" spans="9:9" x14ac:dyDescent="0.2">
      <c r="I373" s="52"/>
    </row>
    <row r="374" spans="9:9" x14ac:dyDescent="0.2">
      <c r="I374" s="52"/>
    </row>
    <row r="375" spans="9:9" x14ac:dyDescent="0.2">
      <c r="I375" s="52"/>
    </row>
    <row r="376" spans="9:9" x14ac:dyDescent="0.2">
      <c r="I376" s="52"/>
    </row>
    <row r="377" spans="9:9" x14ac:dyDescent="0.2">
      <c r="I377" s="52"/>
    </row>
    <row r="378" spans="9:9" x14ac:dyDescent="0.2">
      <c r="I378" s="52"/>
    </row>
    <row r="379" spans="9:9" x14ac:dyDescent="0.2">
      <c r="I379" s="52"/>
    </row>
    <row r="380" spans="9:9" x14ac:dyDescent="0.2">
      <c r="I380" s="52"/>
    </row>
    <row r="381" spans="9:9" x14ac:dyDescent="0.2">
      <c r="I381" s="52"/>
    </row>
    <row r="382" spans="9:9" x14ac:dyDescent="0.2">
      <c r="I382" s="52"/>
    </row>
    <row r="383" spans="9:9" x14ac:dyDescent="0.2">
      <c r="I383" s="52"/>
    </row>
    <row r="384" spans="9:9" x14ac:dyDescent="0.2">
      <c r="I384" s="52"/>
    </row>
    <row r="385" spans="9:9" x14ac:dyDescent="0.2">
      <c r="I385" s="52"/>
    </row>
    <row r="386" spans="9:9" x14ac:dyDescent="0.2">
      <c r="I386" s="52"/>
    </row>
    <row r="387" spans="9:9" x14ac:dyDescent="0.2">
      <c r="I387" s="52"/>
    </row>
    <row r="388" spans="9:9" x14ac:dyDescent="0.2">
      <c r="I388" s="52"/>
    </row>
    <row r="389" spans="9:9" x14ac:dyDescent="0.2">
      <c r="I389" s="52"/>
    </row>
    <row r="390" spans="9:9" x14ac:dyDescent="0.2">
      <c r="I390" s="52"/>
    </row>
    <row r="391" spans="9:9" x14ac:dyDescent="0.2">
      <c r="I391" s="52"/>
    </row>
    <row r="392" spans="9:9" x14ac:dyDescent="0.2">
      <c r="I392" s="52"/>
    </row>
    <row r="393" spans="9:9" x14ac:dyDescent="0.2">
      <c r="I393" s="52"/>
    </row>
    <row r="394" spans="9:9" x14ac:dyDescent="0.2">
      <c r="I394" s="52"/>
    </row>
    <row r="395" spans="9:9" x14ac:dyDescent="0.2">
      <c r="I395" s="52"/>
    </row>
    <row r="396" spans="9:9" x14ac:dyDescent="0.2">
      <c r="I396" s="52"/>
    </row>
    <row r="397" spans="9:9" x14ac:dyDescent="0.2">
      <c r="I397" s="52"/>
    </row>
    <row r="398" spans="9:9" x14ac:dyDescent="0.2">
      <c r="I398" s="52"/>
    </row>
    <row r="399" spans="9:9" x14ac:dyDescent="0.2">
      <c r="I399" s="52"/>
    </row>
    <row r="400" spans="9:9" x14ac:dyDescent="0.2">
      <c r="I400" s="52"/>
    </row>
    <row r="401" spans="9:9" x14ac:dyDescent="0.2">
      <c r="I401" s="52"/>
    </row>
    <row r="402" spans="9:9" x14ac:dyDescent="0.2">
      <c r="I402" s="52"/>
    </row>
    <row r="403" spans="9:9" x14ac:dyDescent="0.2">
      <c r="I403" s="52"/>
    </row>
    <row r="404" spans="9:9" x14ac:dyDescent="0.2">
      <c r="I404" s="52"/>
    </row>
    <row r="405" spans="9:9" x14ac:dyDescent="0.2">
      <c r="I405" s="52"/>
    </row>
    <row r="406" spans="9:9" x14ac:dyDescent="0.2">
      <c r="I406" s="52"/>
    </row>
    <row r="407" spans="9:9" x14ac:dyDescent="0.2">
      <c r="I407" s="52"/>
    </row>
    <row r="408" spans="9:9" x14ac:dyDescent="0.2">
      <c r="I408" s="52"/>
    </row>
    <row r="409" spans="9:9" x14ac:dyDescent="0.2">
      <c r="I409" s="52"/>
    </row>
    <row r="410" spans="9:9" x14ac:dyDescent="0.2">
      <c r="I410" s="52"/>
    </row>
    <row r="411" spans="9:9" x14ac:dyDescent="0.2">
      <c r="I411" s="52"/>
    </row>
    <row r="412" spans="9:9" x14ac:dyDescent="0.2">
      <c r="I412" s="52"/>
    </row>
    <row r="413" spans="9:9" x14ac:dyDescent="0.2">
      <c r="I413" s="52"/>
    </row>
    <row r="414" spans="9:9" x14ac:dyDescent="0.2">
      <c r="I414" s="52"/>
    </row>
    <row r="415" spans="9:9" x14ac:dyDescent="0.2">
      <c r="I415" s="52"/>
    </row>
    <row r="416" spans="9:9" x14ac:dyDescent="0.2">
      <c r="I416" s="52"/>
    </row>
    <row r="417" spans="9:9" x14ac:dyDescent="0.2">
      <c r="I417" s="52"/>
    </row>
    <row r="418" spans="9:9" x14ac:dyDescent="0.2">
      <c r="I418" s="52"/>
    </row>
    <row r="419" spans="9:9" x14ac:dyDescent="0.2">
      <c r="I419" s="52"/>
    </row>
    <row r="420" spans="9:9" x14ac:dyDescent="0.2">
      <c r="I420" s="52"/>
    </row>
    <row r="421" spans="9:9" x14ac:dyDescent="0.2">
      <c r="I421" s="52"/>
    </row>
    <row r="422" spans="9:9" x14ac:dyDescent="0.2">
      <c r="I422" s="52"/>
    </row>
    <row r="423" spans="9:9" x14ac:dyDescent="0.2">
      <c r="I423" s="52"/>
    </row>
    <row r="424" spans="9:9" x14ac:dyDescent="0.2">
      <c r="I424" s="52"/>
    </row>
    <row r="425" spans="9:9" x14ac:dyDescent="0.2">
      <c r="I425" s="52"/>
    </row>
    <row r="426" spans="9:9" x14ac:dyDescent="0.2">
      <c r="I426" s="52"/>
    </row>
    <row r="427" spans="9:9" x14ac:dyDescent="0.2">
      <c r="I427" s="52"/>
    </row>
    <row r="428" spans="9:9" x14ac:dyDescent="0.2">
      <c r="I428" s="52"/>
    </row>
    <row r="429" spans="9:9" x14ac:dyDescent="0.2">
      <c r="I429" s="52"/>
    </row>
    <row r="430" spans="9:9" x14ac:dyDescent="0.2">
      <c r="I430" s="52"/>
    </row>
    <row r="431" spans="9:9" x14ac:dyDescent="0.2">
      <c r="I431" s="52"/>
    </row>
    <row r="432" spans="9:9" x14ac:dyDescent="0.2">
      <c r="I432" s="52"/>
    </row>
    <row r="433" spans="9:9" x14ac:dyDescent="0.2">
      <c r="I433" s="52"/>
    </row>
    <row r="434" spans="9:9" x14ac:dyDescent="0.2">
      <c r="I434" s="52"/>
    </row>
    <row r="435" spans="9:9" x14ac:dyDescent="0.2">
      <c r="I435" s="52"/>
    </row>
    <row r="436" spans="9:9" x14ac:dyDescent="0.2">
      <c r="I436" s="52"/>
    </row>
    <row r="437" spans="9:9" x14ac:dyDescent="0.2">
      <c r="I437" s="52"/>
    </row>
    <row r="438" spans="9:9" x14ac:dyDescent="0.2">
      <c r="I438" s="52"/>
    </row>
    <row r="439" spans="9:9" x14ac:dyDescent="0.2">
      <c r="I439" s="52"/>
    </row>
    <row r="440" spans="9:9" x14ac:dyDescent="0.2">
      <c r="I440" s="52"/>
    </row>
    <row r="441" spans="9:9" x14ac:dyDescent="0.2">
      <c r="I441" s="52"/>
    </row>
    <row r="442" spans="9:9" x14ac:dyDescent="0.2">
      <c r="I442" s="52"/>
    </row>
    <row r="443" spans="9:9" x14ac:dyDescent="0.2">
      <c r="I443" s="52"/>
    </row>
    <row r="444" spans="9:9" x14ac:dyDescent="0.2">
      <c r="I444" s="52"/>
    </row>
    <row r="445" spans="9:9" x14ac:dyDescent="0.2">
      <c r="I445" s="52"/>
    </row>
    <row r="446" spans="9:9" x14ac:dyDescent="0.2">
      <c r="I446" s="52"/>
    </row>
    <row r="447" spans="9:9" x14ac:dyDescent="0.2">
      <c r="I447" s="52"/>
    </row>
    <row r="448" spans="9:9" x14ac:dyDescent="0.2">
      <c r="I448" s="52"/>
    </row>
    <row r="449" spans="9:9" x14ac:dyDescent="0.2">
      <c r="I449" s="52"/>
    </row>
    <row r="450" spans="9:9" x14ac:dyDescent="0.2">
      <c r="I450" s="52"/>
    </row>
    <row r="451" spans="9:9" x14ac:dyDescent="0.2">
      <c r="I451" s="52"/>
    </row>
    <row r="452" spans="9:9" x14ac:dyDescent="0.2">
      <c r="I452" s="52"/>
    </row>
    <row r="453" spans="9:9" x14ac:dyDescent="0.2">
      <c r="I453" s="52"/>
    </row>
    <row r="454" spans="9:9" x14ac:dyDescent="0.2">
      <c r="I454" s="52"/>
    </row>
    <row r="455" spans="9:9" x14ac:dyDescent="0.2">
      <c r="I455" s="52"/>
    </row>
    <row r="456" spans="9:9" x14ac:dyDescent="0.2">
      <c r="I456" s="52"/>
    </row>
    <row r="457" spans="9:9" x14ac:dyDescent="0.2">
      <c r="I457" s="52"/>
    </row>
    <row r="458" spans="9:9" x14ac:dyDescent="0.2">
      <c r="I458" s="52"/>
    </row>
    <row r="459" spans="9:9" x14ac:dyDescent="0.2">
      <c r="I459" s="52"/>
    </row>
    <row r="460" spans="9:9" x14ac:dyDescent="0.2">
      <c r="I460" s="52"/>
    </row>
    <row r="461" spans="9:9" x14ac:dyDescent="0.2">
      <c r="I461" s="52"/>
    </row>
    <row r="462" spans="9:9" x14ac:dyDescent="0.2">
      <c r="I462" s="52"/>
    </row>
    <row r="463" spans="9:9" x14ac:dyDescent="0.2">
      <c r="I463" s="52"/>
    </row>
    <row r="464" spans="9:9" x14ac:dyDescent="0.2">
      <c r="I464" s="52"/>
    </row>
    <row r="465" spans="9:9" x14ac:dyDescent="0.2">
      <c r="I465" s="52"/>
    </row>
    <row r="466" spans="9:9" x14ac:dyDescent="0.2">
      <c r="I466" s="52"/>
    </row>
    <row r="467" spans="9:9" x14ac:dyDescent="0.2">
      <c r="I467" s="52"/>
    </row>
    <row r="468" spans="9:9" x14ac:dyDescent="0.2">
      <c r="I468" s="52"/>
    </row>
    <row r="469" spans="9:9" x14ac:dyDescent="0.2">
      <c r="I469" s="52"/>
    </row>
    <row r="470" spans="9:9" x14ac:dyDescent="0.2">
      <c r="I470" s="52"/>
    </row>
    <row r="471" spans="9:9" x14ac:dyDescent="0.2">
      <c r="I471" s="52"/>
    </row>
    <row r="472" spans="9:9" x14ac:dyDescent="0.2">
      <c r="I472" s="52"/>
    </row>
    <row r="473" spans="9:9" x14ac:dyDescent="0.2">
      <c r="I473" s="52"/>
    </row>
    <row r="474" spans="9:9" x14ac:dyDescent="0.2">
      <c r="I474" s="52"/>
    </row>
    <row r="475" spans="9:9" x14ac:dyDescent="0.2">
      <c r="I475" s="52"/>
    </row>
    <row r="476" spans="9:9" x14ac:dyDescent="0.2">
      <c r="I476" s="52"/>
    </row>
    <row r="477" spans="9:9" x14ac:dyDescent="0.2">
      <c r="I477" s="52"/>
    </row>
    <row r="478" spans="9:9" x14ac:dyDescent="0.2">
      <c r="I478" s="52"/>
    </row>
    <row r="479" spans="9:9" x14ac:dyDescent="0.2">
      <c r="I479" s="52"/>
    </row>
    <row r="480" spans="9:9" x14ac:dyDescent="0.2">
      <c r="I480" s="52"/>
    </row>
    <row r="481" spans="9:9" x14ac:dyDescent="0.2">
      <c r="I481" s="52"/>
    </row>
    <row r="482" spans="9:9" x14ac:dyDescent="0.2">
      <c r="I482" s="52"/>
    </row>
    <row r="483" spans="9:9" x14ac:dyDescent="0.2">
      <c r="I483" s="52"/>
    </row>
    <row r="484" spans="9:9" x14ac:dyDescent="0.2">
      <c r="I484" s="52"/>
    </row>
    <row r="485" spans="9:9" x14ac:dyDescent="0.2">
      <c r="I485" s="52"/>
    </row>
    <row r="486" spans="9:9" x14ac:dyDescent="0.2">
      <c r="I486" s="52"/>
    </row>
    <row r="487" spans="9:9" x14ac:dyDescent="0.2">
      <c r="I487" s="52"/>
    </row>
    <row r="488" spans="9:9" x14ac:dyDescent="0.2">
      <c r="I488" s="52"/>
    </row>
    <row r="489" spans="9:9" x14ac:dyDescent="0.2">
      <c r="I489" s="52"/>
    </row>
    <row r="490" spans="9:9" x14ac:dyDescent="0.2">
      <c r="I490" s="52"/>
    </row>
    <row r="491" spans="9:9" x14ac:dyDescent="0.2">
      <c r="I491" s="52"/>
    </row>
    <row r="492" spans="9:9" x14ac:dyDescent="0.2">
      <c r="I492" s="52"/>
    </row>
    <row r="493" spans="9:9" x14ac:dyDescent="0.2">
      <c r="I493" s="52"/>
    </row>
    <row r="494" spans="9:9" x14ac:dyDescent="0.2">
      <c r="I494" s="52"/>
    </row>
    <row r="495" spans="9:9" x14ac:dyDescent="0.2">
      <c r="I495" s="52"/>
    </row>
    <row r="496" spans="9:9" x14ac:dyDescent="0.2">
      <c r="I496" s="52"/>
    </row>
    <row r="497" spans="9:9" x14ac:dyDescent="0.2">
      <c r="I497" s="52"/>
    </row>
    <row r="498" spans="9:9" x14ac:dyDescent="0.2">
      <c r="I498" s="52"/>
    </row>
    <row r="499" spans="9:9" x14ac:dyDescent="0.2">
      <c r="I499" s="52"/>
    </row>
    <row r="500" spans="9:9" x14ac:dyDescent="0.2">
      <c r="I500" s="52"/>
    </row>
    <row r="501" spans="9:9" x14ac:dyDescent="0.2">
      <c r="I501" s="52"/>
    </row>
    <row r="502" spans="9:9" x14ac:dyDescent="0.2">
      <c r="I502" s="52"/>
    </row>
    <row r="503" spans="9:9" x14ac:dyDescent="0.2">
      <c r="I503" s="52"/>
    </row>
    <row r="504" spans="9:9" x14ac:dyDescent="0.2">
      <c r="I504" s="52"/>
    </row>
    <row r="505" spans="9:9" x14ac:dyDescent="0.2">
      <c r="I505" s="52"/>
    </row>
    <row r="506" spans="9:9" x14ac:dyDescent="0.2">
      <c r="I506" s="52"/>
    </row>
    <row r="507" spans="9:9" x14ac:dyDescent="0.2">
      <c r="I507" s="52"/>
    </row>
    <row r="508" spans="9:9" x14ac:dyDescent="0.2">
      <c r="I508" s="52"/>
    </row>
    <row r="509" spans="9:9" x14ac:dyDescent="0.2">
      <c r="I509" s="52"/>
    </row>
    <row r="510" spans="9:9" x14ac:dyDescent="0.2">
      <c r="I510" s="52"/>
    </row>
    <row r="511" spans="9:9" x14ac:dyDescent="0.2">
      <c r="I511" s="52"/>
    </row>
    <row r="512" spans="9:9" x14ac:dyDescent="0.2">
      <c r="I512" s="52"/>
    </row>
    <row r="513" spans="9:9" x14ac:dyDescent="0.2">
      <c r="I513" s="52"/>
    </row>
    <row r="514" spans="9:9" x14ac:dyDescent="0.2">
      <c r="I514" s="52"/>
    </row>
    <row r="515" spans="9:9" x14ac:dyDescent="0.2">
      <c r="I515" s="52"/>
    </row>
    <row r="516" spans="9:9" x14ac:dyDescent="0.2">
      <c r="I516" s="52"/>
    </row>
    <row r="517" spans="9:9" x14ac:dyDescent="0.2">
      <c r="I517" s="52"/>
    </row>
    <row r="518" spans="9:9" x14ac:dyDescent="0.2">
      <c r="I518" s="52"/>
    </row>
    <row r="519" spans="9:9" x14ac:dyDescent="0.2">
      <c r="I519" s="52"/>
    </row>
    <row r="520" spans="9:9" x14ac:dyDescent="0.2">
      <c r="I520" s="52"/>
    </row>
    <row r="521" spans="9:9" x14ac:dyDescent="0.2">
      <c r="I521" s="52"/>
    </row>
    <row r="522" spans="9:9" x14ac:dyDescent="0.2">
      <c r="I522" s="52"/>
    </row>
    <row r="523" spans="9:9" x14ac:dyDescent="0.2">
      <c r="I523" s="52"/>
    </row>
    <row r="524" spans="9:9" x14ac:dyDescent="0.2">
      <c r="I524" s="52"/>
    </row>
    <row r="525" spans="9:9" x14ac:dyDescent="0.2">
      <c r="I525" s="52"/>
    </row>
    <row r="526" spans="9:9" x14ac:dyDescent="0.2">
      <c r="I526" s="52"/>
    </row>
    <row r="527" spans="9:9" x14ac:dyDescent="0.2">
      <c r="I527" s="52"/>
    </row>
    <row r="528" spans="9:9" x14ac:dyDescent="0.2">
      <c r="I528" s="52"/>
    </row>
    <row r="529" spans="9:9" x14ac:dyDescent="0.2">
      <c r="I529" s="52"/>
    </row>
    <row r="530" spans="9:9" x14ac:dyDescent="0.2">
      <c r="I530" s="52"/>
    </row>
    <row r="531" spans="9:9" x14ac:dyDescent="0.2">
      <c r="I531" s="52"/>
    </row>
    <row r="532" spans="9:9" x14ac:dyDescent="0.2">
      <c r="I532" s="52"/>
    </row>
    <row r="533" spans="9:9" x14ac:dyDescent="0.2">
      <c r="I533" s="52"/>
    </row>
    <row r="534" spans="9:9" x14ac:dyDescent="0.2">
      <c r="I534" s="52"/>
    </row>
    <row r="535" spans="9:9" x14ac:dyDescent="0.2">
      <c r="I535" s="52"/>
    </row>
    <row r="536" spans="9:9" x14ac:dyDescent="0.2">
      <c r="I536" s="52"/>
    </row>
    <row r="537" spans="9:9" x14ac:dyDescent="0.2">
      <c r="I537" s="52"/>
    </row>
    <row r="538" spans="9:9" x14ac:dyDescent="0.2">
      <c r="I538" s="52"/>
    </row>
    <row r="539" spans="9:9" x14ac:dyDescent="0.2">
      <c r="I539" s="52"/>
    </row>
    <row r="540" spans="9:9" x14ac:dyDescent="0.2">
      <c r="I540" s="52"/>
    </row>
    <row r="541" spans="9:9" x14ac:dyDescent="0.2">
      <c r="I541" s="52"/>
    </row>
    <row r="542" spans="9:9" x14ac:dyDescent="0.2">
      <c r="I542" s="52"/>
    </row>
    <row r="543" spans="9:9" x14ac:dyDescent="0.2">
      <c r="I543" s="52"/>
    </row>
    <row r="544" spans="9:9" x14ac:dyDescent="0.2">
      <c r="I544" s="52"/>
    </row>
    <row r="545" spans="9:9" x14ac:dyDescent="0.2">
      <c r="I545" s="52"/>
    </row>
    <row r="546" spans="9:9" x14ac:dyDescent="0.2">
      <c r="I546" s="52"/>
    </row>
    <row r="547" spans="9:9" x14ac:dyDescent="0.2">
      <c r="I547" s="52"/>
    </row>
    <row r="548" spans="9:9" x14ac:dyDescent="0.2">
      <c r="I548" s="52"/>
    </row>
    <row r="549" spans="9:9" x14ac:dyDescent="0.2">
      <c r="I549" s="52"/>
    </row>
    <row r="550" spans="9:9" x14ac:dyDescent="0.2">
      <c r="I550" s="52"/>
    </row>
    <row r="551" spans="9:9" x14ac:dyDescent="0.2">
      <c r="I551" s="52"/>
    </row>
    <row r="552" spans="9:9" x14ac:dyDescent="0.2">
      <c r="I552" s="52"/>
    </row>
    <row r="553" spans="9:9" x14ac:dyDescent="0.2">
      <c r="I553" s="52"/>
    </row>
    <row r="554" spans="9:9" x14ac:dyDescent="0.2">
      <c r="I554" s="52"/>
    </row>
    <row r="555" spans="9:9" x14ac:dyDescent="0.2">
      <c r="I555" s="52"/>
    </row>
    <row r="556" spans="9:9" x14ac:dyDescent="0.2">
      <c r="I556" s="52"/>
    </row>
    <row r="557" spans="9:9" x14ac:dyDescent="0.2">
      <c r="I557" s="52"/>
    </row>
    <row r="558" spans="9:9" x14ac:dyDescent="0.2">
      <c r="I558" s="52"/>
    </row>
    <row r="559" spans="9:9" x14ac:dyDescent="0.2">
      <c r="I559" s="52"/>
    </row>
    <row r="560" spans="9:9" x14ac:dyDescent="0.2">
      <c r="I560" s="52"/>
    </row>
    <row r="561" spans="9:9" x14ac:dyDescent="0.2">
      <c r="I561" s="52"/>
    </row>
    <row r="562" spans="9:9" x14ac:dyDescent="0.2">
      <c r="I562" s="52"/>
    </row>
    <row r="563" spans="9:9" x14ac:dyDescent="0.2">
      <c r="I563" s="52"/>
    </row>
    <row r="564" spans="9:9" x14ac:dyDescent="0.2">
      <c r="I564" s="52"/>
    </row>
    <row r="565" spans="9:9" x14ac:dyDescent="0.2">
      <c r="I565" s="52"/>
    </row>
    <row r="566" spans="9:9" x14ac:dyDescent="0.2">
      <c r="I566" s="52"/>
    </row>
    <row r="567" spans="9:9" x14ac:dyDescent="0.2">
      <c r="I567" s="52"/>
    </row>
    <row r="568" spans="9:9" x14ac:dyDescent="0.2">
      <c r="I568" s="52"/>
    </row>
    <row r="569" spans="9:9" x14ac:dyDescent="0.2">
      <c r="I569" s="52"/>
    </row>
    <row r="570" spans="9:9" x14ac:dyDescent="0.2">
      <c r="I570" s="52"/>
    </row>
    <row r="571" spans="9:9" x14ac:dyDescent="0.2">
      <c r="I571" s="52"/>
    </row>
    <row r="572" spans="9:9" x14ac:dyDescent="0.2">
      <c r="I572" s="52"/>
    </row>
    <row r="573" spans="9:9" x14ac:dyDescent="0.2">
      <c r="I573" s="52"/>
    </row>
    <row r="574" spans="9:9" x14ac:dyDescent="0.2">
      <c r="I574" s="52"/>
    </row>
    <row r="575" spans="9:9" x14ac:dyDescent="0.2">
      <c r="I575" s="52"/>
    </row>
    <row r="576" spans="9:9" x14ac:dyDescent="0.2">
      <c r="I576" s="52"/>
    </row>
    <row r="577" spans="9:9" x14ac:dyDescent="0.2">
      <c r="I577" s="52"/>
    </row>
    <row r="578" spans="9:9" x14ac:dyDescent="0.2">
      <c r="I578" s="52"/>
    </row>
    <row r="579" spans="9:9" x14ac:dyDescent="0.2">
      <c r="I579" s="52"/>
    </row>
    <row r="580" spans="9:9" x14ac:dyDescent="0.2">
      <c r="I580" s="52"/>
    </row>
    <row r="581" spans="9:9" x14ac:dyDescent="0.2">
      <c r="I581" s="52"/>
    </row>
    <row r="582" spans="9:9" x14ac:dyDescent="0.2">
      <c r="I582" s="52"/>
    </row>
    <row r="583" spans="9:9" x14ac:dyDescent="0.2">
      <c r="I583" s="52"/>
    </row>
    <row r="584" spans="9:9" x14ac:dyDescent="0.2">
      <c r="I584" s="52"/>
    </row>
    <row r="585" spans="9:9" x14ac:dyDescent="0.2">
      <c r="I585" s="52"/>
    </row>
    <row r="586" spans="9:9" x14ac:dyDescent="0.2">
      <c r="I586" s="52"/>
    </row>
    <row r="587" spans="9:9" x14ac:dyDescent="0.2">
      <c r="I587" s="52"/>
    </row>
    <row r="588" spans="9:9" x14ac:dyDescent="0.2">
      <c r="I588" s="52"/>
    </row>
    <row r="589" spans="9:9" x14ac:dyDescent="0.2">
      <c r="I589" s="52"/>
    </row>
    <row r="590" spans="9:9" x14ac:dyDescent="0.2">
      <c r="I590" s="52"/>
    </row>
    <row r="591" spans="9:9" x14ac:dyDescent="0.2">
      <c r="I591" s="52"/>
    </row>
    <row r="592" spans="9:9" x14ac:dyDescent="0.2">
      <c r="I592" s="52"/>
    </row>
    <row r="593" spans="9:9" x14ac:dyDescent="0.2">
      <c r="I593" s="52"/>
    </row>
    <row r="594" spans="9:9" x14ac:dyDescent="0.2">
      <c r="I594" s="52"/>
    </row>
    <row r="595" spans="9:9" x14ac:dyDescent="0.2">
      <c r="I595" s="52"/>
    </row>
    <row r="596" spans="9:9" x14ac:dyDescent="0.2">
      <c r="I596" s="52"/>
    </row>
    <row r="597" spans="9:9" x14ac:dyDescent="0.2">
      <c r="I597" s="52"/>
    </row>
    <row r="598" spans="9:9" x14ac:dyDescent="0.2">
      <c r="I598" s="52"/>
    </row>
    <row r="599" spans="9:9" x14ac:dyDescent="0.2">
      <c r="I599" s="52"/>
    </row>
    <row r="600" spans="9:9" x14ac:dyDescent="0.2">
      <c r="I600" s="52"/>
    </row>
    <row r="601" spans="9:9" x14ac:dyDescent="0.2">
      <c r="I601" s="52"/>
    </row>
    <row r="602" spans="9:9" x14ac:dyDescent="0.2">
      <c r="I602" s="52"/>
    </row>
    <row r="603" spans="9:9" x14ac:dyDescent="0.2">
      <c r="I603" s="52"/>
    </row>
    <row r="604" spans="9:9" x14ac:dyDescent="0.2">
      <c r="I604" s="52"/>
    </row>
    <row r="605" spans="9:9" x14ac:dyDescent="0.2">
      <c r="I605" s="52"/>
    </row>
    <row r="606" spans="9:9" x14ac:dyDescent="0.2">
      <c r="I606" s="52"/>
    </row>
    <row r="607" spans="9:9" x14ac:dyDescent="0.2">
      <c r="I607" s="52"/>
    </row>
    <row r="608" spans="9:9" x14ac:dyDescent="0.2">
      <c r="I608" s="52"/>
    </row>
    <row r="609" spans="9:9" x14ac:dyDescent="0.2">
      <c r="I609" s="52"/>
    </row>
    <row r="610" spans="9:9" x14ac:dyDescent="0.2">
      <c r="I610" s="52"/>
    </row>
    <row r="611" spans="9:9" x14ac:dyDescent="0.2">
      <c r="I611" s="52"/>
    </row>
    <row r="612" spans="9:9" x14ac:dyDescent="0.2">
      <c r="I612" s="52"/>
    </row>
    <row r="613" spans="9:9" x14ac:dyDescent="0.2">
      <c r="I613" s="52"/>
    </row>
    <row r="614" spans="9:9" x14ac:dyDescent="0.2">
      <c r="I614" s="52"/>
    </row>
    <row r="615" spans="9:9" x14ac:dyDescent="0.2">
      <c r="I615" s="52"/>
    </row>
    <row r="616" spans="9:9" x14ac:dyDescent="0.2">
      <c r="I616" s="52"/>
    </row>
    <row r="617" spans="9:9" x14ac:dyDescent="0.2">
      <c r="I617" s="52"/>
    </row>
    <row r="618" spans="9:9" x14ac:dyDescent="0.2">
      <c r="I618" s="52"/>
    </row>
    <row r="619" spans="9:9" x14ac:dyDescent="0.2">
      <c r="I619" s="52"/>
    </row>
    <row r="620" spans="9:9" x14ac:dyDescent="0.2">
      <c r="I620" s="52"/>
    </row>
    <row r="621" spans="9:9" x14ac:dyDescent="0.2">
      <c r="I621" s="52"/>
    </row>
    <row r="622" spans="9:9" x14ac:dyDescent="0.2">
      <c r="I622" s="52"/>
    </row>
    <row r="623" spans="9:9" x14ac:dyDescent="0.2">
      <c r="I623" s="52"/>
    </row>
    <row r="624" spans="9:9" x14ac:dyDescent="0.2">
      <c r="I624" s="52"/>
    </row>
    <row r="625" spans="9:9" x14ac:dyDescent="0.2">
      <c r="I625" s="52"/>
    </row>
    <row r="626" spans="9:9" x14ac:dyDescent="0.2">
      <c r="I626" s="52"/>
    </row>
    <row r="627" spans="9:9" x14ac:dyDescent="0.2">
      <c r="I627" s="52"/>
    </row>
    <row r="628" spans="9:9" x14ac:dyDescent="0.2">
      <c r="I628" s="52"/>
    </row>
    <row r="629" spans="9:9" x14ac:dyDescent="0.2">
      <c r="I629" s="52"/>
    </row>
    <row r="630" spans="9:9" x14ac:dyDescent="0.2">
      <c r="I630" s="52"/>
    </row>
    <row r="631" spans="9:9" x14ac:dyDescent="0.2">
      <c r="I631" s="52"/>
    </row>
    <row r="632" spans="9:9" x14ac:dyDescent="0.2">
      <c r="I632" s="52"/>
    </row>
  </sheetData>
  <autoFilter ref="A5:M38" xr:uid="{00000000-0009-0000-0000-00000B000000}"/>
  <mergeCells count="5">
    <mergeCell ref="E1:F1"/>
    <mergeCell ref="A4:M4"/>
    <mergeCell ref="C6:C17"/>
    <mergeCell ref="C18:C32"/>
    <mergeCell ref="A38:G38"/>
  </mergeCells>
  <conditionalFormatting sqref="C3:F3">
    <cfRule type="containsText" dxfId="13" priority="12" operator="containsText" text="ADQUIRIDO">
      <formula>NOT(ISERROR(SEARCH("ADQUIRIDO",C3)))</formula>
    </cfRule>
    <cfRule type="containsText" dxfId="12" priority="13" operator="containsText" text="1. Insumos prediales">
      <formula>NOT(ISERROR(SEARCH("1. Insumos prediales",C3)))</formula>
    </cfRule>
    <cfRule type="containsText" dxfId="11" priority="14" operator="containsText" text="4. Expropiación ">
      <formula>NOT(ISERROR(SEARCH("4. Expropiación ",C3)))</formula>
    </cfRule>
    <cfRule type="containsText" dxfId="10" priority="15" operator="containsText" text="3. Oferta Aceptada">
      <formula>NOT(ISERROR(SEARCH("3. Oferta Aceptada",C3)))</formula>
    </cfRule>
  </conditionalFormatting>
  <conditionalFormatting sqref="C3:F3">
    <cfRule type="cellIs" dxfId="9" priority="11" operator="equal">
      <formula>"2. Proceso de Notificación"</formula>
    </cfRule>
  </conditionalFormatting>
  <conditionalFormatting sqref="G38">
    <cfRule type="containsText" dxfId="8" priority="6" operator="containsText" text="ADQUIRIDO">
      <formula>NOT(ISERROR(SEARCH("ADQUIRIDO",G38)))</formula>
    </cfRule>
    <cfRule type="containsText" dxfId="7" priority="7" operator="containsText" text="1. Insumos prediales">
      <formula>NOT(ISERROR(SEARCH("1. Insumos prediales",G38)))</formula>
    </cfRule>
    <cfRule type="containsText" dxfId="6" priority="8" operator="containsText" text="4. Expropiación ">
      <formula>NOT(ISERROR(SEARCH("4. Expropiación ",G38)))</formula>
    </cfRule>
    <cfRule type="containsText" dxfId="5" priority="9" operator="containsText" text="3. Oferta Aceptada">
      <formula>NOT(ISERROR(SEARCH("3. Oferta Aceptada",G38)))</formula>
    </cfRule>
  </conditionalFormatting>
  <conditionalFormatting sqref="G6:G37">
    <cfRule type="containsText" dxfId="4" priority="2" operator="containsText" text="Predio disponible">
      <formula>NOT(ISERROR(SEARCH("Predio disponible",G6)))</formula>
    </cfRule>
    <cfRule type="containsText" dxfId="3" priority="3" operator="containsText" text="Insumos prediales">
      <formula>NOT(ISERROR(SEARCH("Insumos prediales",G6)))</formula>
    </cfRule>
    <cfRule type="containsText" dxfId="2" priority="4" operator="containsText" text="Expropiación ">
      <formula>NOT(ISERROR(SEARCH("Expropiación ",G6)))</formula>
    </cfRule>
    <cfRule type="containsText" dxfId="1" priority="5" operator="containsText" text="Oferta notificada e inscrita">
      <formula>NOT(ISERROR(SEARCH("Oferta notificada e inscrita",G6)))</formula>
    </cfRule>
  </conditionalFormatting>
  <conditionalFormatting sqref="G6:G37">
    <cfRule type="cellIs" dxfId="0" priority="1" operator="equal">
      <formula>"casos especiales"</formula>
    </cfRule>
  </conditionalFormatting>
  <conditionalFormatting sqref="L6:L38">
    <cfRule type="iconSet" priority="10">
      <iconSet>
        <cfvo type="percent" val="0"/>
        <cfvo type="num" val="1"/>
        <cfvo type="num" val="2"/>
      </iconSet>
    </cfRule>
  </conditionalFormatting>
  <dataValidations count="1">
    <dataValidation type="list" allowBlank="1" showInputMessage="1" showErrorMessage="1" sqref="G6:G37" xr:uid="{00000000-0002-0000-0B00-000000000000}">
      <formula1>$C$2:$H$2</formula1>
    </dataValidation>
  </dataValidations>
  <hyperlinks>
    <hyperlink ref="J3" location="MENU!A1" display="IR PROYECTOS" xr:uid="{00000000-0004-0000-0B00-000000000000}"/>
  </hyperlinks>
  <pageMargins left="0.7" right="0.7" top="0.75" bottom="0.75" header="0.3" footer="0.3"/>
  <legacy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
  <sheetViews>
    <sheetView topLeftCell="A4" workbookViewId="0">
      <selection activeCell="N10" sqref="N10"/>
    </sheetView>
  </sheetViews>
  <sheetFormatPr baseColWidth="10" defaultRowHeight="1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297"/>
  <sheetViews>
    <sheetView showGridLines="0" view="pageBreakPreview" topLeftCell="A74" zoomScale="50" zoomScaleNormal="100" zoomScaleSheetLayoutView="50" workbookViewId="0">
      <selection activeCell="D113" sqref="D113"/>
    </sheetView>
  </sheetViews>
  <sheetFormatPr baseColWidth="10" defaultRowHeight="15" x14ac:dyDescent="0.25"/>
  <cols>
    <col min="1" max="1" width="14" customWidth="1"/>
    <col min="2" max="2" width="8.28515625" customWidth="1"/>
    <col min="3" max="3" width="18.5703125" customWidth="1"/>
    <col min="4" max="4" width="13.42578125" customWidth="1"/>
    <col min="5" max="5" width="8" customWidth="1"/>
    <col min="6" max="6" width="18" customWidth="1"/>
    <col min="7" max="7" width="15.42578125" customWidth="1"/>
    <col min="8" max="8" width="12.5703125" customWidth="1"/>
    <col min="9" max="9" width="18.5703125" customWidth="1"/>
    <col min="10" max="10" width="14.85546875" customWidth="1"/>
    <col min="11" max="11" width="11.140625" customWidth="1"/>
    <col min="12" max="12" width="20.85546875" customWidth="1"/>
    <col min="14" max="14" width="20" bestFit="1" customWidth="1"/>
  </cols>
  <sheetData>
    <row r="1" spans="1:12" ht="44.25" customHeight="1" x14ac:dyDescent="0.25">
      <c r="A1" s="468" t="s">
        <v>145</v>
      </c>
      <c r="B1" s="468"/>
      <c r="C1" s="468"/>
      <c r="D1" s="468"/>
      <c r="E1" s="468"/>
      <c r="F1" s="468"/>
      <c r="G1" s="468"/>
      <c r="H1" s="468"/>
      <c r="I1" s="468"/>
      <c r="J1" s="468"/>
      <c r="K1" s="468"/>
      <c r="L1" s="468"/>
    </row>
    <row r="2" spans="1:12" s="2" customFormat="1" ht="11.25" customHeight="1" x14ac:dyDescent="0.25">
      <c r="A2" s="1"/>
      <c r="B2" s="1"/>
      <c r="C2" s="1"/>
      <c r="D2" s="1"/>
      <c r="E2" s="1"/>
      <c r="F2" s="1"/>
      <c r="G2" s="1"/>
      <c r="H2" s="1"/>
      <c r="I2" s="1"/>
      <c r="J2" s="1"/>
      <c r="K2" s="1"/>
      <c r="L2" s="1"/>
    </row>
    <row r="3" spans="1:12" ht="28.5" customHeight="1" x14ac:dyDescent="0.25">
      <c r="A3" s="3" t="s">
        <v>0</v>
      </c>
      <c r="B3" s="108" t="s">
        <v>43</v>
      </c>
      <c r="C3" s="3" t="s">
        <v>1</v>
      </c>
      <c r="D3" s="725" t="s">
        <v>44</v>
      </c>
      <c r="E3" s="725"/>
      <c r="F3" s="725"/>
      <c r="G3" s="725"/>
      <c r="H3" s="725"/>
      <c r="I3" s="725"/>
      <c r="J3" s="726" t="s">
        <v>350</v>
      </c>
      <c r="K3" s="726"/>
      <c r="L3" s="190">
        <v>42460</v>
      </c>
    </row>
    <row r="4" spans="1:12" ht="8.25" customHeight="1" x14ac:dyDescent="0.25"/>
    <row r="5" spans="1:12" ht="41.25" customHeight="1" x14ac:dyDescent="0.25">
      <c r="A5" s="727"/>
      <c r="B5" s="727"/>
      <c r="C5" s="471" t="s">
        <v>113</v>
      </c>
      <c r="D5" s="471"/>
      <c r="E5" s="471"/>
      <c r="F5" s="471"/>
      <c r="G5" s="471"/>
      <c r="H5" s="471"/>
      <c r="I5" s="471"/>
      <c r="J5" s="471"/>
      <c r="K5" s="471"/>
      <c r="L5" s="471"/>
    </row>
    <row r="6" spans="1:12" s="18" customFormat="1" ht="26.25" customHeight="1" x14ac:dyDescent="0.25">
      <c r="A6" s="722" t="s">
        <v>114</v>
      </c>
      <c r="B6" s="722"/>
      <c r="C6" s="722"/>
      <c r="D6" s="723" t="s">
        <v>286</v>
      </c>
      <c r="E6" s="723"/>
      <c r="F6" s="723"/>
      <c r="G6" s="722" t="s">
        <v>329</v>
      </c>
      <c r="H6" s="722"/>
      <c r="I6" s="722"/>
      <c r="J6" s="723" t="s">
        <v>440</v>
      </c>
      <c r="K6" s="723"/>
      <c r="L6" s="723"/>
    </row>
    <row r="7" spans="1:12" s="18" customFormat="1" ht="21" customHeight="1" x14ac:dyDescent="0.25">
      <c r="A7" s="722" t="s">
        <v>330</v>
      </c>
      <c r="B7" s="722"/>
      <c r="C7" s="722"/>
      <c r="D7" s="723" t="s">
        <v>341</v>
      </c>
      <c r="E7" s="723"/>
      <c r="F7" s="723"/>
      <c r="G7" s="722" t="s">
        <v>331</v>
      </c>
      <c r="H7" s="722"/>
      <c r="I7" s="722"/>
      <c r="J7" s="723" t="s">
        <v>342</v>
      </c>
      <c r="K7" s="723"/>
      <c r="L7" s="723"/>
    </row>
    <row r="8" spans="1:12" s="18" customFormat="1" ht="25.5" customHeight="1" x14ac:dyDescent="0.25">
      <c r="A8" s="717" t="s">
        <v>437</v>
      </c>
      <c r="B8" s="717"/>
      <c r="C8" s="717"/>
      <c r="D8" s="724">
        <v>21</v>
      </c>
      <c r="E8" s="724"/>
      <c r="F8" s="724"/>
      <c r="G8" s="720" t="s">
        <v>116</v>
      </c>
      <c r="H8" s="720"/>
      <c r="I8" s="720"/>
      <c r="J8" s="718">
        <v>39290</v>
      </c>
      <c r="K8" s="719"/>
      <c r="L8" s="719"/>
    </row>
    <row r="9" spans="1:12" ht="27.75" customHeight="1" x14ac:dyDescent="0.25">
      <c r="A9" s="717" t="s">
        <v>434</v>
      </c>
      <c r="B9" s="717"/>
      <c r="C9" s="717"/>
      <c r="D9" s="718">
        <v>39316</v>
      </c>
      <c r="E9" s="719"/>
      <c r="F9" s="719"/>
      <c r="G9" s="720" t="s">
        <v>435</v>
      </c>
      <c r="H9" s="720"/>
      <c r="I9" s="720"/>
      <c r="J9" s="718">
        <v>39500</v>
      </c>
      <c r="K9" s="719"/>
      <c r="L9" s="719"/>
    </row>
    <row r="10" spans="1:12" ht="36" customHeight="1" x14ac:dyDescent="0.3">
      <c r="A10" s="717" t="s">
        <v>436</v>
      </c>
      <c r="B10" s="717"/>
      <c r="C10" s="717"/>
      <c r="D10" s="718">
        <v>39867</v>
      </c>
      <c r="E10" s="719"/>
      <c r="F10" s="719"/>
      <c r="G10" s="721" t="s">
        <v>447</v>
      </c>
      <c r="H10" s="721"/>
      <c r="I10" s="721"/>
      <c r="J10" s="718">
        <v>42579</v>
      </c>
      <c r="K10" s="719"/>
      <c r="L10" s="719"/>
    </row>
    <row r="11" spans="1:12" ht="35.25" customHeight="1" x14ac:dyDescent="0.25">
      <c r="A11" s="717" t="s">
        <v>445</v>
      </c>
      <c r="B11" s="717"/>
      <c r="C11" s="717"/>
      <c r="D11" s="718">
        <v>44115</v>
      </c>
      <c r="E11" s="719"/>
      <c r="F11" s="719"/>
      <c r="G11" s="720" t="s">
        <v>446</v>
      </c>
      <c r="H11" s="720"/>
      <c r="I11" s="720"/>
      <c r="J11" s="718">
        <v>47171</v>
      </c>
      <c r="K11" s="719"/>
      <c r="L11" s="719"/>
    </row>
    <row r="12" spans="1:12" ht="30.75" customHeight="1" x14ac:dyDescent="0.25">
      <c r="A12" s="105"/>
      <c r="B12" s="105"/>
      <c r="C12" s="105"/>
      <c r="D12" s="106"/>
      <c r="E12" s="716" t="s">
        <v>332</v>
      </c>
      <c r="F12" s="716"/>
      <c r="G12" s="716"/>
      <c r="H12" s="270" t="s">
        <v>221</v>
      </c>
      <c r="I12" s="716" t="s">
        <v>332</v>
      </c>
      <c r="J12" s="716"/>
      <c r="K12" s="716"/>
      <c r="L12" s="122" t="s">
        <v>221</v>
      </c>
    </row>
    <row r="13" spans="1:12" ht="30.75" customHeight="1" x14ac:dyDescent="0.25">
      <c r="A13" s="105"/>
      <c r="B13" s="105"/>
      <c r="C13" s="105"/>
      <c r="D13" s="106"/>
      <c r="E13" s="714" t="s">
        <v>344</v>
      </c>
      <c r="F13" s="714"/>
      <c r="G13" s="714"/>
      <c r="H13" s="205">
        <v>0.5786</v>
      </c>
      <c r="I13" s="713" t="s">
        <v>347</v>
      </c>
      <c r="J13" s="714"/>
      <c r="K13" s="714"/>
      <c r="L13" s="207">
        <v>1E-3</v>
      </c>
    </row>
    <row r="14" spans="1:12" ht="31.5" customHeight="1" x14ac:dyDescent="0.4">
      <c r="E14" s="714" t="s">
        <v>346</v>
      </c>
      <c r="F14" s="714"/>
      <c r="G14" s="714"/>
      <c r="H14" s="206">
        <v>0.22220000000000001</v>
      </c>
      <c r="I14" s="714" t="s">
        <v>345</v>
      </c>
      <c r="J14" s="714"/>
      <c r="K14" s="714"/>
      <c r="L14" s="207">
        <v>1E-3</v>
      </c>
    </row>
    <row r="15" spans="1:12" ht="31.5" customHeight="1" x14ac:dyDescent="0.25">
      <c r="E15" s="714" t="s">
        <v>343</v>
      </c>
      <c r="F15" s="714"/>
      <c r="G15" s="714"/>
      <c r="H15" s="205">
        <v>0.19719999999999999</v>
      </c>
      <c r="I15" s="714"/>
      <c r="J15" s="714"/>
      <c r="K15" s="714"/>
      <c r="L15" s="111"/>
    </row>
    <row r="16" spans="1:12" ht="31.5" customHeight="1" x14ac:dyDescent="0.25">
      <c r="A16" s="715" t="s">
        <v>333</v>
      </c>
      <c r="B16" s="715"/>
      <c r="C16" s="715"/>
      <c r="D16" s="715"/>
      <c r="I16" s="714"/>
      <c r="J16" s="714"/>
      <c r="K16" s="714"/>
      <c r="L16" s="111"/>
    </row>
    <row r="17" spans="1:13" ht="30.75" customHeight="1" x14ac:dyDescent="0.25">
      <c r="A17" s="105"/>
      <c r="B17" s="105"/>
      <c r="C17" s="105"/>
      <c r="D17" s="106"/>
      <c r="E17" s="716"/>
      <c r="F17" s="716"/>
      <c r="G17" s="716"/>
      <c r="H17" s="270" t="s">
        <v>396</v>
      </c>
      <c r="I17" s="716"/>
      <c r="J17" s="716"/>
      <c r="K17" s="716"/>
      <c r="L17" s="122" t="s">
        <v>396</v>
      </c>
    </row>
    <row r="18" spans="1:13" ht="36" customHeight="1" x14ac:dyDescent="0.5">
      <c r="A18" s="105"/>
      <c r="B18" s="105"/>
      <c r="C18" s="105"/>
      <c r="D18" s="106"/>
      <c r="E18" s="713" t="s">
        <v>449</v>
      </c>
      <c r="F18" s="714"/>
      <c r="G18" s="714"/>
      <c r="H18" s="209">
        <v>28.92</v>
      </c>
      <c r="I18" s="713" t="s">
        <v>569</v>
      </c>
      <c r="J18" s="713"/>
      <c r="K18" s="713"/>
      <c r="L18" s="712">
        <v>163.5</v>
      </c>
    </row>
    <row r="19" spans="1:13" ht="36" customHeight="1" x14ac:dyDescent="0.5">
      <c r="E19" s="713" t="s">
        <v>450</v>
      </c>
      <c r="F19" s="714"/>
      <c r="G19" s="714"/>
      <c r="H19" s="208">
        <f>163.47-H18</f>
        <v>134.55000000000001</v>
      </c>
      <c r="I19" s="713"/>
      <c r="J19" s="713"/>
      <c r="K19" s="713"/>
      <c r="L19" s="712"/>
    </row>
    <row r="20" spans="1:13" ht="36" customHeight="1" x14ac:dyDescent="0.5">
      <c r="E20" s="713" t="s">
        <v>456</v>
      </c>
      <c r="F20" s="714"/>
      <c r="G20" s="714"/>
      <c r="H20" s="209">
        <v>0</v>
      </c>
      <c r="L20" s="122" t="s">
        <v>443</v>
      </c>
    </row>
    <row r="21" spans="1:13" ht="36" customHeight="1" x14ac:dyDescent="0.5">
      <c r="E21" s="271"/>
      <c r="F21" s="271"/>
      <c r="G21" s="271" t="s">
        <v>441</v>
      </c>
      <c r="H21" s="209">
        <v>230</v>
      </c>
      <c r="I21" s="713" t="s">
        <v>444</v>
      </c>
      <c r="J21" s="713"/>
      <c r="K21" s="713"/>
      <c r="L21" s="209">
        <v>16</v>
      </c>
      <c r="M21" s="271"/>
    </row>
    <row r="22" spans="1:13" ht="36" customHeight="1" x14ac:dyDescent="0.5">
      <c r="A22" s="715" t="s">
        <v>457</v>
      </c>
      <c r="B22" s="715"/>
      <c r="C22" s="715"/>
      <c r="D22" s="715"/>
      <c r="E22" s="271"/>
      <c r="F22" s="271"/>
      <c r="G22" s="271" t="s">
        <v>442</v>
      </c>
      <c r="H22" s="209">
        <v>0</v>
      </c>
      <c r="I22" s="713" t="s">
        <v>448</v>
      </c>
      <c r="J22" s="714"/>
      <c r="K22" s="714"/>
      <c r="L22" s="209">
        <v>0</v>
      </c>
    </row>
    <row r="23" spans="1:13" ht="31.5" customHeight="1" x14ac:dyDescent="0.25">
      <c r="L23" s="111"/>
    </row>
    <row r="24" spans="1:13" ht="46.5" customHeight="1" x14ac:dyDescent="0.25">
      <c r="A24" s="635"/>
      <c r="B24" s="635"/>
      <c r="C24" s="704" t="s">
        <v>149</v>
      </c>
      <c r="D24" s="704"/>
      <c r="E24" s="704"/>
      <c r="F24" s="704"/>
      <c r="G24" s="704"/>
      <c r="H24" s="704"/>
      <c r="I24" s="704"/>
      <c r="J24" s="704"/>
      <c r="K24" s="704"/>
      <c r="L24" s="704"/>
    </row>
    <row r="25" spans="1:13" ht="63.75" customHeight="1" x14ac:dyDescent="0.25">
      <c r="A25" s="711">
        <v>0.97460000000000002</v>
      </c>
      <c r="B25" s="711"/>
      <c r="C25" s="711"/>
      <c r="D25" s="13"/>
      <c r="E25" s="479" t="s">
        <v>154</v>
      </c>
      <c r="F25" s="479"/>
      <c r="G25" s="480" t="s">
        <v>152</v>
      </c>
      <c r="H25" s="480"/>
      <c r="I25" s="480"/>
      <c r="J25" s="480"/>
      <c r="K25" s="480"/>
      <c r="L25" s="480"/>
    </row>
    <row r="26" spans="1:13" ht="51" customHeight="1" x14ac:dyDescent="0.25">
      <c r="A26" s="475" t="s">
        <v>155</v>
      </c>
      <c r="B26" s="475"/>
      <c r="C26" s="475"/>
      <c r="D26" s="25"/>
      <c r="E26" s="25"/>
      <c r="F26" s="25"/>
      <c r="G26" s="484"/>
      <c r="H26" s="484"/>
      <c r="I26" s="484"/>
      <c r="J26" s="484"/>
      <c r="K26" s="260"/>
      <c r="L26" s="25"/>
    </row>
    <row r="27" spans="1:13" ht="15" customHeight="1" x14ac:dyDescent="0.25">
      <c r="A27" s="707">
        <v>93.09</v>
      </c>
      <c r="B27" s="710" t="s">
        <v>383</v>
      </c>
      <c r="C27" s="710"/>
      <c r="D27" s="707">
        <v>100</v>
      </c>
      <c r="E27" s="709" t="s">
        <v>384</v>
      </c>
      <c r="F27" s="709"/>
      <c r="G27" s="707">
        <v>100</v>
      </c>
      <c r="H27" s="709" t="s">
        <v>385</v>
      </c>
      <c r="I27" s="709"/>
      <c r="J27" s="707">
        <v>100</v>
      </c>
      <c r="K27" s="708" t="s">
        <v>386</v>
      </c>
      <c r="L27" s="708"/>
    </row>
    <row r="28" spans="1:13" ht="15" customHeight="1" x14ac:dyDescent="0.25">
      <c r="A28" s="707"/>
      <c r="B28" s="710"/>
      <c r="C28" s="710"/>
      <c r="D28" s="707"/>
      <c r="E28" s="709"/>
      <c r="F28" s="709"/>
      <c r="G28" s="707"/>
      <c r="H28" s="709"/>
      <c r="I28" s="709"/>
      <c r="J28" s="707"/>
      <c r="K28" s="708"/>
      <c r="L28" s="708"/>
    </row>
    <row r="29" spans="1:13" ht="15" customHeight="1" x14ac:dyDescent="0.25">
      <c r="A29" s="707"/>
      <c r="B29" s="710"/>
      <c r="C29" s="710"/>
      <c r="D29" s="707"/>
      <c r="E29" s="709"/>
      <c r="F29" s="709"/>
      <c r="G29" s="707"/>
      <c r="H29" s="709"/>
      <c r="I29" s="709"/>
      <c r="J29" s="707"/>
      <c r="K29" s="708"/>
      <c r="L29" s="708"/>
    </row>
    <row r="30" spans="1:13" ht="15" customHeight="1" x14ac:dyDescent="0.25">
      <c r="A30" s="707"/>
      <c r="B30" s="710"/>
      <c r="C30" s="710"/>
      <c r="D30" s="707"/>
      <c r="E30" s="709"/>
      <c r="F30" s="709"/>
      <c r="G30" s="707"/>
      <c r="H30" s="709"/>
      <c r="I30" s="709"/>
      <c r="J30" s="707"/>
      <c r="K30" s="708"/>
      <c r="L30" s="708"/>
    </row>
    <row r="31" spans="1:13" ht="15" customHeight="1" x14ac:dyDescent="0.25">
      <c r="A31" t="s">
        <v>179</v>
      </c>
      <c r="B31" s="702">
        <v>39867</v>
      </c>
      <c r="C31" s="608"/>
      <c r="D31" t="s">
        <v>179</v>
      </c>
      <c r="E31" s="702">
        <v>39867</v>
      </c>
      <c r="F31" s="608"/>
      <c r="G31" t="s">
        <v>179</v>
      </c>
      <c r="H31" s="702">
        <v>39867</v>
      </c>
      <c r="I31" s="608"/>
      <c r="J31" t="s">
        <v>179</v>
      </c>
      <c r="K31" s="702">
        <v>39867</v>
      </c>
      <c r="L31" s="608"/>
    </row>
    <row r="32" spans="1:13" ht="15" customHeight="1" x14ac:dyDescent="0.25">
      <c r="A32" t="s">
        <v>178</v>
      </c>
      <c r="B32" s="702">
        <v>42370</v>
      </c>
      <c r="C32" s="608"/>
      <c r="D32" t="s">
        <v>178</v>
      </c>
      <c r="E32" s="702">
        <v>42370</v>
      </c>
      <c r="F32" s="608"/>
      <c r="G32" t="s">
        <v>178</v>
      </c>
      <c r="H32" s="702">
        <v>42370</v>
      </c>
      <c r="I32" s="608"/>
      <c r="J32" t="s">
        <v>178</v>
      </c>
      <c r="K32" s="702">
        <v>42370</v>
      </c>
      <c r="L32" s="608"/>
    </row>
    <row r="33" spans="1:18" ht="15" customHeight="1" x14ac:dyDescent="0.25">
      <c r="B33" s="276"/>
      <c r="C33" s="273"/>
      <c r="E33" s="276"/>
      <c r="F33" s="273"/>
      <c r="H33" s="276"/>
      <c r="I33" s="273"/>
      <c r="K33" s="276"/>
      <c r="L33" s="273"/>
    </row>
    <row r="34" spans="1:18" ht="30.75" customHeight="1" x14ac:dyDescent="0.25">
      <c r="A34" s="192">
        <v>100</v>
      </c>
      <c r="B34" s="481" t="s">
        <v>173</v>
      </c>
      <c r="C34" s="481"/>
      <c r="D34" s="192">
        <v>100</v>
      </c>
      <c r="E34" s="481" t="s">
        <v>173</v>
      </c>
      <c r="F34" s="481"/>
      <c r="G34" s="192">
        <v>100</v>
      </c>
      <c r="H34" s="481" t="s">
        <v>173</v>
      </c>
      <c r="I34" s="481"/>
      <c r="J34" s="192">
        <v>100</v>
      </c>
      <c r="K34" s="481" t="s">
        <v>173</v>
      </c>
      <c r="L34" s="481"/>
    </row>
    <row r="35" spans="1:18" ht="30.75" customHeight="1" x14ac:dyDescent="0.25">
      <c r="A35" s="192">
        <v>95</v>
      </c>
      <c r="B35" s="481" t="s">
        <v>174</v>
      </c>
      <c r="C35" s="481"/>
      <c r="D35" s="192">
        <v>100</v>
      </c>
      <c r="E35" s="481" t="s">
        <v>174</v>
      </c>
      <c r="F35" s="481"/>
      <c r="G35" s="192">
        <v>100</v>
      </c>
      <c r="H35" s="481" t="s">
        <v>174</v>
      </c>
      <c r="I35" s="481"/>
      <c r="J35" s="192">
        <v>100</v>
      </c>
      <c r="K35" s="481" t="s">
        <v>174</v>
      </c>
      <c r="L35" s="481"/>
      <c r="N35">
        <v>24.43</v>
      </c>
    </row>
    <row r="36" spans="1:18" ht="30.75" customHeight="1" x14ac:dyDescent="0.25">
      <c r="A36" s="123">
        <v>22.54</v>
      </c>
      <c r="B36" s="261" t="s">
        <v>396</v>
      </c>
      <c r="C36" s="481" t="s">
        <v>451</v>
      </c>
      <c r="D36" s="191">
        <v>17.82</v>
      </c>
      <c r="E36" s="261" t="s">
        <v>396</v>
      </c>
      <c r="F36" s="481" t="s">
        <v>451</v>
      </c>
      <c r="G36" s="125">
        <v>6.15</v>
      </c>
      <c r="H36" s="261" t="s">
        <v>396</v>
      </c>
      <c r="I36" s="481" t="s">
        <v>451</v>
      </c>
      <c r="J36" s="125">
        <v>18.899999999999999</v>
      </c>
      <c r="K36" s="261" t="s">
        <v>396</v>
      </c>
      <c r="L36" s="481" t="s">
        <v>451</v>
      </c>
    </row>
    <row r="37" spans="1:18" ht="30.75" customHeight="1" x14ac:dyDescent="0.25">
      <c r="A37" s="192">
        <f>(22.154/24.43)*100</f>
        <v>90.683585755218999</v>
      </c>
      <c r="B37" s="261" t="s">
        <v>392</v>
      </c>
      <c r="C37" s="481"/>
      <c r="D37" s="192">
        <v>100</v>
      </c>
      <c r="E37" s="261" t="s">
        <v>392</v>
      </c>
      <c r="F37" s="481"/>
      <c r="G37" s="192">
        <v>100</v>
      </c>
      <c r="H37" s="261" t="s">
        <v>392</v>
      </c>
      <c r="I37" s="481"/>
      <c r="J37" s="192">
        <v>100</v>
      </c>
      <c r="K37" s="261" t="s">
        <v>392</v>
      </c>
      <c r="L37" s="481"/>
      <c r="R37" s="150"/>
    </row>
    <row r="38" spans="1:18" ht="30.75" customHeight="1" x14ac:dyDescent="0.25">
      <c r="A38" s="123">
        <v>5</v>
      </c>
      <c r="B38" s="259" t="s">
        <v>397</v>
      </c>
      <c r="C38" s="481" t="s">
        <v>438</v>
      </c>
      <c r="D38" s="191">
        <v>17.82</v>
      </c>
      <c r="E38" s="279" t="s">
        <v>396</v>
      </c>
      <c r="F38" s="481" t="s">
        <v>439</v>
      </c>
      <c r="G38" s="123">
        <v>17.100000000000001</v>
      </c>
      <c r="H38" s="279" t="s">
        <v>396</v>
      </c>
      <c r="I38" s="481" t="s">
        <v>395</v>
      </c>
      <c r="J38" s="123">
        <v>4</v>
      </c>
      <c r="K38" s="259" t="s">
        <v>397</v>
      </c>
      <c r="L38" s="481" t="s">
        <v>394</v>
      </c>
    </row>
    <row r="39" spans="1:18" ht="30.75" customHeight="1" x14ac:dyDescent="0.25">
      <c r="A39" s="192">
        <v>100</v>
      </c>
      <c r="B39" s="261" t="s">
        <v>221</v>
      </c>
      <c r="C39" s="481"/>
      <c r="D39" s="192">
        <v>100</v>
      </c>
      <c r="E39" s="261" t="s">
        <v>392</v>
      </c>
      <c r="F39" s="481"/>
      <c r="G39" s="192">
        <v>100</v>
      </c>
      <c r="H39" s="261" t="s">
        <v>392</v>
      </c>
      <c r="I39" s="481"/>
      <c r="J39" s="192">
        <v>100</v>
      </c>
      <c r="K39" s="261" t="s">
        <v>221</v>
      </c>
      <c r="L39" s="481"/>
    </row>
    <row r="40" spans="1:18" ht="30.75" customHeight="1" x14ac:dyDescent="0.25">
      <c r="A40" s="123">
        <v>23.7</v>
      </c>
      <c r="B40" s="279" t="s">
        <v>396</v>
      </c>
      <c r="C40" s="481" t="s">
        <v>439</v>
      </c>
      <c r="D40" s="113"/>
      <c r="E40" s="483"/>
      <c r="F40" s="483"/>
      <c r="G40" s="124"/>
      <c r="H40" s="512"/>
      <c r="I40" s="512"/>
      <c r="J40" s="113"/>
      <c r="K40" s="483"/>
      <c r="L40" s="483"/>
    </row>
    <row r="41" spans="1:18" ht="30.75" customHeight="1" x14ac:dyDescent="0.25">
      <c r="A41" s="192">
        <f>100</f>
        <v>100</v>
      </c>
      <c r="B41" s="261" t="s">
        <v>392</v>
      </c>
      <c r="C41" s="481"/>
      <c r="D41" s="18"/>
      <c r="E41" s="481"/>
      <c r="F41" s="481"/>
      <c r="G41" s="18"/>
      <c r="H41" s="263"/>
      <c r="I41" s="263"/>
      <c r="J41" s="18"/>
      <c r="K41" s="481"/>
      <c r="L41" s="481"/>
    </row>
    <row r="42" spans="1:18" ht="24.75" customHeight="1" x14ac:dyDescent="0.25">
      <c r="A42" s="124"/>
      <c r="B42" s="261"/>
      <c r="C42" s="258"/>
      <c r="D42" s="18"/>
      <c r="E42" s="258"/>
      <c r="F42" s="258"/>
      <c r="G42" s="18"/>
      <c r="H42" s="263"/>
      <c r="I42" s="263"/>
      <c r="J42" s="18"/>
      <c r="K42" s="258"/>
      <c r="L42" s="258"/>
    </row>
    <row r="43" spans="1:18" ht="15" customHeight="1" x14ac:dyDescent="0.25">
      <c r="A43" s="707">
        <v>100</v>
      </c>
      <c r="B43" s="709" t="s">
        <v>387</v>
      </c>
      <c r="C43" s="709"/>
      <c r="D43" s="707">
        <v>100</v>
      </c>
      <c r="E43" s="709" t="s">
        <v>388</v>
      </c>
      <c r="F43" s="709"/>
      <c r="G43" s="707">
        <v>100</v>
      </c>
      <c r="H43" s="709" t="s">
        <v>389</v>
      </c>
      <c r="I43" s="709"/>
      <c r="J43" s="707">
        <v>100</v>
      </c>
      <c r="K43" s="708" t="s">
        <v>390</v>
      </c>
      <c r="L43" s="708"/>
    </row>
    <row r="44" spans="1:18" ht="15" customHeight="1" x14ac:dyDescent="0.25">
      <c r="A44" s="707"/>
      <c r="B44" s="709"/>
      <c r="C44" s="709"/>
      <c r="D44" s="707"/>
      <c r="E44" s="709"/>
      <c r="F44" s="709"/>
      <c r="G44" s="707"/>
      <c r="H44" s="709"/>
      <c r="I44" s="709"/>
      <c r="J44" s="707"/>
      <c r="K44" s="708"/>
      <c r="L44" s="708"/>
    </row>
    <row r="45" spans="1:18" ht="15" customHeight="1" x14ac:dyDescent="0.25">
      <c r="A45" s="707"/>
      <c r="B45" s="709"/>
      <c r="C45" s="709"/>
      <c r="D45" s="707"/>
      <c r="E45" s="709"/>
      <c r="F45" s="709"/>
      <c r="G45" s="707"/>
      <c r="H45" s="709"/>
      <c r="I45" s="709"/>
      <c r="J45" s="707"/>
      <c r="K45" s="708"/>
      <c r="L45" s="708"/>
    </row>
    <row r="46" spans="1:18" ht="15" customHeight="1" x14ac:dyDescent="0.25">
      <c r="A46" s="707"/>
      <c r="B46" s="709"/>
      <c r="C46" s="709"/>
      <c r="D46" s="707"/>
      <c r="E46" s="709"/>
      <c r="F46" s="709"/>
      <c r="G46" s="707"/>
      <c r="H46" s="709"/>
      <c r="I46" s="709"/>
      <c r="J46" s="707"/>
      <c r="K46" s="708"/>
      <c r="L46" s="708"/>
    </row>
    <row r="47" spans="1:18" ht="15" customHeight="1" x14ac:dyDescent="0.25">
      <c r="A47" t="s">
        <v>179</v>
      </c>
      <c r="B47" s="702">
        <v>39867</v>
      </c>
      <c r="C47" s="608"/>
      <c r="D47" t="s">
        <v>179</v>
      </c>
      <c r="E47" s="702">
        <v>39867</v>
      </c>
      <c r="F47" s="608"/>
      <c r="G47" t="s">
        <v>179</v>
      </c>
      <c r="H47" s="702">
        <v>39867</v>
      </c>
      <c r="I47" s="608"/>
      <c r="J47" t="s">
        <v>179</v>
      </c>
      <c r="K47" s="702">
        <v>39867</v>
      </c>
      <c r="L47" s="608"/>
    </row>
    <row r="48" spans="1:18" ht="15" customHeight="1" x14ac:dyDescent="0.25">
      <c r="A48" t="s">
        <v>178</v>
      </c>
      <c r="B48" s="702">
        <v>42370</v>
      </c>
      <c r="C48" s="608"/>
      <c r="D48" t="s">
        <v>178</v>
      </c>
      <c r="E48" s="702">
        <v>42370</v>
      </c>
      <c r="F48" s="608"/>
      <c r="G48" t="s">
        <v>178</v>
      </c>
      <c r="H48" s="702">
        <v>42370</v>
      </c>
      <c r="I48" s="608"/>
      <c r="J48" t="s">
        <v>178</v>
      </c>
      <c r="K48" s="702">
        <v>42370</v>
      </c>
      <c r="L48" s="608"/>
    </row>
    <row r="49" spans="1:14" ht="34.5" customHeight="1" x14ac:dyDescent="0.25">
      <c r="A49" s="192">
        <v>100</v>
      </c>
      <c r="B49" s="481" t="s">
        <v>173</v>
      </c>
      <c r="C49" s="481"/>
      <c r="D49" s="192">
        <v>100</v>
      </c>
      <c r="E49" s="481" t="s">
        <v>173</v>
      </c>
      <c r="F49" s="481"/>
      <c r="G49" s="192">
        <v>100</v>
      </c>
      <c r="H49" s="481" t="s">
        <v>173</v>
      </c>
      <c r="I49" s="481"/>
      <c r="J49" s="192">
        <v>100</v>
      </c>
      <c r="K49" s="481" t="s">
        <v>173</v>
      </c>
      <c r="L49" s="481"/>
    </row>
    <row r="50" spans="1:14" ht="34.5" customHeight="1" x14ac:dyDescent="0.25">
      <c r="A50" s="192">
        <v>100</v>
      </c>
      <c r="B50" s="481" t="s">
        <v>174</v>
      </c>
      <c r="C50" s="481"/>
      <c r="D50" s="192">
        <v>100</v>
      </c>
      <c r="E50" s="481" t="s">
        <v>174</v>
      </c>
      <c r="F50" s="481"/>
      <c r="G50" s="192">
        <v>100</v>
      </c>
      <c r="H50" s="481" t="s">
        <v>174</v>
      </c>
      <c r="I50" s="481"/>
      <c r="J50" s="192">
        <v>100</v>
      </c>
      <c r="K50" s="481" t="s">
        <v>174</v>
      </c>
      <c r="L50" s="481"/>
    </row>
    <row r="51" spans="1:14" ht="34.5" customHeight="1" x14ac:dyDescent="0.25">
      <c r="A51" s="124">
        <v>64.7</v>
      </c>
      <c r="B51" s="279" t="s">
        <v>396</v>
      </c>
      <c r="C51" s="481" t="s">
        <v>395</v>
      </c>
      <c r="D51" s="124">
        <v>18</v>
      </c>
      <c r="E51" s="279" t="s">
        <v>396</v>
      </c>
      <c r="F51" s="481" t="s">
        <v>395</v>
      </c>
      <c r="G51" s="137">
        <v>9.75</v>
      </c>
      <c r="H51" s="279" t="s">
        <v>396</v>
      </c>
      <c r="I51" s="481" t="s">
        <v>395</v>
      </c>
      <c r="J51" s="125">
        <v>12.16</v>
      </c>
      <c r="K51" s="261" t="s">
        <v>396</v>
      </c>
      <c r="L51" s="481" t="s">
        <v>393</v>
      </c>
      <c r="N51">
        <v>13.92</v>
      </c>
    </row>
    <row r="52" spans="1:14" ht="34.5" customHeight="1" x14ac:dyDescent="0.25">
      <c r="A52" s="192">
        <v>100</v>
      </c>
      <c r="B52" s="261" t="s">
        <v>392</v>
      </c>
      <c r="C52" s="481"/>
      <c r="D52" s="192">
        <v>100</v>
      </c>
      <c r="E52" s="261" t="s">
        <v>392</v>
      </c>
      <c r="F52" s="481"/>
      <c r="G52" s="192">
        <v>100</v>
      </c>
      <c r="H52" s="261" t="s">
        <v>392</v>
      </c>
      <c r="I52" s="481"/>
      <c r="J52" s="192">
        <f>(12.16/13.92)*100</f>
        <v>87.356321839080465</v>
      </c>
      <c r="K52" s="261" t="s">
        <v>392</v>
      </c>
      <c r="L52" s="481"/>
    </row>
    <row r="53" spans="1:14" ht="34.5" customHeight="1" x14ac:dyDescent="0.25">
      <c r="A53" s="113"/>
      <c r="B53" s="258"/>
      <c r="C53" s="258"/>
      <c r="D53" s="113"/>
      <c r="E53" s="258"/>
      <c r="F53" s="258"/>
      <c r="G53" s="113"/>
      <c r="H53" s="258"/>
      <c r="I53" s="258"/>
      <c r="J53" s="123">
        <v>1</v>
      </c>
      <c r="K53" s="259" t="s">
        <v>397</v>
      </c>
      <c r="L53" s="481" t="s">
        <v>394</v>
      </c>
    </row>
    <row r="54" spans="1:14" ht="34.5" customHeight="1" x14ac:dyDescent="0.25">
      <c r="A54" s="113"/>
      <c r="B54" s="258"/>
      <c r="C54" s="258"/>
      <c r="D54" s="113"/>
      <c r="E54" s="258"/>
      <c r="F54" s="258"/>
      <c r="G54" s="113"/>
      <c r="H54" s="258"/>
      <c r="I54" s="258"/>
      <c r="J54" s="192">
        <v>100</v>
      </c>
      <c r="K54" s="261" t="s">
        <v>221</v>
      </c>
      <c r="L54" s="481"/>
    </row>
    <row r="55" spans="1:14" ht="42" customHeight="1" x14ac:dyDescent="0.25">
      <c r="A55" s="635"/>
      <c r="B55" s="635"/>
      <c r="C55" s="704" t="s">
        <v>149</v>
      </c>
      <c r="D55" s="704"/>
      <c r="E55" s="704"/>
      <c r="F55" s="704"/>
      <c r="G55" s="704"/>
      <c r="H55" s="704"/>
      <c r="I55" s="704"/>
      <c r="J55" s="704"/>
      <c r="K55" s="704"/>
      <c r="L55" s="704"/>
    </row>
    <row r="56" spans="1:14" ht="28.5" customHeight="1" x14ac:dyDescent="0.25">
      <c r="A56" s="113"/>
      <c r="B56" s="258"/>
      <c r="C56" s="258"/>
      <c r="D56" s="113"/>
      <c r="E56" s="258"/>
      <c r="F56" s="258"/>
      <c r="G56" s="113"/>
      <c r="H56" s="258"/>
      <c r="I56" s="258"/>
      <c r="J56" s="192"/>
      <c r="K56" s="261"/>
      <c r="L56" s="258"/>
    </row>
    <row r="57" spans="1:14" ht="15" customHeight="1" x14ac:dyDescent="0.25">
      <c r="A57" s="705">
        <v>100</v>
      </c>
      <c r="B57" s="489" t="s">
        <v>391</v>
      </c>
      <c r="C57" s="489"/>
      <c r="D57" s="706"/>
      <c r="E57" s="489" t="s">
        <v>352</v>
      </c>
      <c r="F57" s="489"/>
      <c r="G57" s="706"/>
      <c r="H57" s="489" t="s">
        <v>352</v>
      </c>
      <c r="I57" s="489"/>
      <c r="J57" s="126"/>
      <c r="K57" s="275"/>
      <c r="L57" s="275"/>
    </row>
    <row r="58" spans="1:14" ht="15" customHeight="1" x14ac:dyDescent="0.25">
      <c r="A58" s="705"/>
      <c r="B58" s="489"/>
      <c r="C58" s="489"/>
      <c r="D58" s="706"/>
      <c r="E58" s="489"/>
      <c r="F58" s="489"/>
      <c r="G58" s="706"/>
      <c r="H58" s="489"/>
      <c r="I58" s="489"/>
      <c r="J58" s="126"/>
      <c r="K58" s="275"/>
      <c r="L58" s="275"/>
    </row>
    <row r="59" spans="1:14" ht="15" customHeight="1" x14ac:dyDescent="0.25">
      <c r="A59" s="705"/>
      <c r="B59" s="489"/>
      <c r="C59" s="489"/>
      <c r="D59" s="706"/>
      <c r="E59" s="489"/>
      <c r="F59" s="489"/>
      <c r="G59" s="706"/>
      <c r="H59" s="489"/>
      <c r="I59" s="489"/>
      <c r="J59" s="126"/>
      <c r="K59" s="275"/>
      <c r="L59" s="275"/>
    </row>
    <row r="60" spans="1:14" ht="15" customHeight="1" x14ac:dyDescent="0.25">
      <c r="A60" s="705"/>
      <c r="B60" s="489"/>
      <c r="C60" s="489"/>
      <c r="D60" s="706"/>
      <c r="E60" s="489"/>
      <c r="F60" s="489"/>
      <c r="G60" s="706"/>
      <c r="H60" s="489"/>
      <c r="I60" s="489"/>
      <c r="J60" s="126"/>
      <c r="K60" s="275"/>
      <c r="L60" s="275"/>
    </row>
    <row r="61" spans="1:14" ht="16.5" customHeight="1" x14ac:dyDescent="0.25">
      <c r="A61" s="25" t="s">
        <v>179</v>
      </c>
      <c r="B61" s="702">
        <v>39867</v>
      </c>
      <c r="C61" s="703"/>
      <c r="D61" s="25" t="s">
        <v>179</v>
      </c>
      <c r="E61" s="702">
        <v>40752</v>
      </c>
      <c r="F61" s="703"/>
      <c r="G61" s="25" t="s">
        <v>179</v>
      </c>
      <c r="H61" s="702">
        <v>40752</v>
      </c>
      <c r="I61" s="608"/>
      <c r="J61" s="126"/>
      <c r="K61" s="275"/>
      <c r="L61" s="275"/>
    </row>
    <row r="62" spans="1:14" ht="19.5" customHeight="1" x14ac:dyDescent="0.25">
      <c r="A62" s="25" t="s">
        <v>178</v>
      </c>
      <c r="B62" s="702">
        <v>42370</v>
      </c>
      <c r="C62" s="703"/>
      <c r="D62" s="25" t="s">
        <v>178</v>
      </c>
      <c r="E62" s="702">
        <v>41333</v>
      </c>
      <c r="F62" s="703"/>
      <c r="G62" s="25" t="s">
        <v>178</v>
      </c>
      <c r="H62" s="702">
        <v>42549</v>
      </c>
      <c r="I62" s="608"/>
      <c r="J62" s="126"/>
      <c r="K62" s="275"/>
      <c r="L62" s="275"/>
    </row>
    <row r="63" spans="1:14" ht="45" customHeight="1" x14ac:dyDescent="0.25">
      <c r="A63" s="192">
        <v>100</v>
      </c>
      <c r="B63" s="701" t="s">
        <v>173</v>
      </c>
      <c r="C63" s="696"/>
      <c r="D63" s="130">
        <v>32.14</v>
      </c>
      <c r="E63" s="701" t="s">
        <v>353</v>
      </c>
      <c r="F63" s="696"/>
      <c r="G63" s="130">
        <v>20.74</v>
      </c>
      <c r="H63" s="701" t="s">
        <v>357</v>
      </c>
      <c r="I63" s="701"/>
      <c r="J63" s="126"/>
      <c r="K63" s="275"/>
      <c r="L63" s="275"/>
      <c r="N63">
        <v>29.09</v>
      </c>
    </row>
    <row r="64" spans="1:14" ht="34.5" customHeight="1" thickBot="1" x14ac:dyDescent="0.3">
      <c r="A64" s="192">
        <v>100</v>
      </c>
      <c r="B64" s="701" t="s">
        <v>174</v>
      </c>
      <c r="C64" s="696"/>
      <c r="D64" s="220">
        <v>100</v>
      </c>
      <c r="E64" s="692" t="s">
        <v>349</v>
      </c>
      <c r="F64" s="693"/>
      <c r="G64" s="222">
        <f>(20.7/29.09)*100</f>
        <v>71.158473702303198</v>
      </c>
      <c r="H64" s="694" t="s">
        <v>348</v>
      </c>
      <c r="I64" s="694"/>
      <c r="J64" s="126"/>
      <c r="K64" s="275"/>
      <c r="L64" s="275"/>
    </row>
    <row r="65" spans="1:17" ht="55.5" customHeight="1" x14ac:dyDescent="0.25">
      <c r="A65" s="130">
        <v>37.103000000000002</v>
      </c>
      <c r="B65" s="224" t="s">
        <v>396</v>
      </c>
      <c r="C65" s="696" t="s">
        <v>395</v>
      </c>
      <c r="D65" s="221">
        <v>8.64</v>
      </c>
      <c r="E65" s="697" t="s">
        <v>354</v>
      </c>
      <c r="F65" s="698"/>
      <c r="G65" s="223">
        <v>20.94</v>
      </c>
      <c r="H65" s="699" t="s">
        <v>356</v>
      </c>
      <c r="I65" s="699"/>
      <c r="J65" s="126"/>
      <c r="K65" s="275"/>
      <c r="L65" s="275"/>
    </row>
    <row r="66" spans="1:17" ht="34.5" customHeight="1" thickBot="1" x14ac:dyDescent="0.3">
      <c r="A66" s="192">
        <v>100</v>
      </c>
      <c r="B66" s="225" t="s">
        <v>392</v>
      </c>
      <c r="C66" s="696"/>
      <c r="D66" s="220">
        <v>100</v>
      </c>
      <c r="E66" s="692" t="s">
        <v>349</v>
      </c>
      <c r="F66" s="693"/>
      <c r="G66" s="222">
        <v>100</v>
      </c>
      <c r="H66" s="694" t="s">
        <v>351</v>
      </c>
      <c r="I66" s="694"/>
      <c r="J66" s="126"/>
      <c r="K66" s="275"/>
      <c r="L66" s="275"/>
    </row>
    <row r="67" spans="1:17" ht="48.75" customHeight="1" x14ac:dyDescent="0.25">
      <c r="A67" s="25"/>
      <c r="B67" s="275"/>
      <c r="C67" s="274"/>
      <c r="D67" s="221">
        <v>8.92</v>
      </c>
      <c r="E67" s="697" t="s">
        <v>355</v>
      </c>
      <c r="F67" s="698"/>
      <c r="G67" s="223">
        <v>8.92</v>
      </c>
      <c r="H67" s="700" t="s">
        <v>355</v>
      </c>
      <c r="I67" s="700"/>
      <c r="J67" s="126"/>
      <c r="K67" s="275"/>
      <c r="L67" s="275"/>
    </row>
    <row r="68" spans="1:17" ht="34.5" customHeight="1" thickBot="1" x14ac:dyDescent="0.3">
      <c r="A68" s="129"/>
      <c r="B68" s="275"/>
      <c r="C68" s="274"/>
      <c r="D68" s="220">
        <v>100</v>
      </c>
      <c r="E68" s="692" t="s">
        <v>349</v>
      </c>
      <c r="F68" s="693"/>
      <c r="G68" s="222">
        <v>100</v>
      </c>
      <c r="H68" s="694" t="s">
        <v>349</v>
      </c>
      <c r="I68" s="694"/>
      <c r="J68" s="126"/>
      <c r="K68" s="275"/>
      <c r="L68" s="275"/>
    </row>
    <row r="69" spans="1:17" ht="51" customHeight="1" x14ac:dyDescent="0.25">
      <c r="A69" s="129"/>
      <c r="B69" s="275"/>
      <c r="C69" s="275"/>
      <c r="D69" s="130"/>
      <c r="E69" s="275"/>
      <c r="F69" s="275"/>
      <c r="G69" s="130"/>
      <c r="H69" s="275"/>
      <c r="I69" s="275"/>
      <c r="J69" s="126"/>
      <c r="K69" s="275"/>
      <c r="L69" s="275"/>
    </row>
    <row r="70" spans="1:17" ht="32.25" customHeight="1" x14ac:dyDescent="0.25">
      <c r="A70" s="695" t="s">
        <v>180</v>
      </c>
      <c r="B70" s="695"/>
      <c r="C70" s="695"/>
      <c r="D70" s="695"/>
      <c r="E70" s="695"/>
      <c r="F70" s="695"/>
      <c r="G70" s="151"/>
      <c r="H70" s="151"/>
      <c r="I70" s="151"/>
      <c r="J70" s="151"/>
      <c r="K70" s="151"/>
      <c r="L70" s="151"/>
    </row>
    <row r="71" spans="1:17" ht="39" customHeight="1" x14ac:dyDescent="0.25"/>
    <row r="72" spans="1:17" ht="26.25" customHeight="1" x14ac:dyDescent="0.25">
      <c r="H72" s="685" t="s">
        <v>199</v>
      </c>
      <c r="I72" s="685"/>
      <c r="J72" s="685"/>
      <c r="K72" s="685"/>
      <c r="L72" s="685"/>
      <c r="M72" s="498" t="s">
        <v>199</v>
      </c>
      <c r="N72" s="498"/>
      <c r="O72" s="498"/>
      <c r="P72" s="498"/>
      <c r="Q72" s="499"/>
    </row>
    <row r="73" spans="1:17" ht="21.75" thickBot="1" x14ac:dyDescent="0.3">
      <c r="H73" s="154"/>
      <c r="I73" s="154"/>
      <c r="J73" s="154"/>
      <c r="K73" s="153"/>
      <c r="L73" s="269" t="s">
        <v>398</v>
      </c>
      <c r="M73" s="683" t="s">
        <v>201</v>
      </c>
      <c r="N73" s="684"/>
      <c r="O73" s="684"/>
      <c r="P73" s="131">
        <v>1.1100000000000001</v>
      </c>
      <c r="Q73" s="152">
        <v>100</v>
      </c>
    </row>
    <row r="74" spans="1:17" ht="15" customHeight="1" thickTop="1" x14ac:dyDescent="0.25">
      <c r="H74" s="155"/>
      <c r="I74" s="155"/>
      <c r="J74" s="155"/>
      <c r="K74" s="155"/>
      <c r="L74" s="687">
        <f>151.26/163.47</f>
        <v>0.92530739585244992</v>
      </c>
      <c r="M74" s="670" t="s">
        <v>200</v>
      </c>
      <c r="N74" s="669"/>
      <c r="O74" s="669" t="s">
        <v>182</v>
      </c>
      <c r="P74" s="669"/>
      <c r="Q74" s="133" t="s">
        <v>246</v>
      </c>
    </row>
    <row r="75" spans="1:17" ht="15" customHeight="1" x14ac:dyDescent="0.25">
      <c r="H75" s="155"/>
      <c r="I75" s="155"/>
      <c r="J75" s="155"/>
      <c r="K75" s="155"/>
      <c r="L75" s="687"/>
      <c r="M75" s="670">
        <v>160.69999999999999</v>
      </c>
      <c r="N75" s="669"/>
      <c r="O75" s="669">
        <v>147.9</v>
      </c>
      <c r="P75" s="669"/>
      <c r="Q75" s="133">
        <v>111</v>
      </c>
    </row>
    <row r="76" spans="1:17" ht="21" customHeight="1" x14ac:dyDescent="0.25">
      <c r="H76" s="154"/>
      <c r="I76" s="154"/>
      <c r="J76" s="154"/>
      <c r="K76" s="153"/>
      <c r="L76" s="687"/>
      <c r="M76" s="683" t="s">
        <v>202</v>
      </c>
      <c r="N76" s="684"/>
      <c r="O76" s="684"/>
      <c r="P76" s="131">
        <v>1.91</v>
      </c>
      <c r="Q76" s="152">
        <v>111</v>
      </c>
    </row>
    <row r="77" spans="1:17" ht="15" customHeight="1" x14ac:dyDescent="0.25">
      <c r="H77" s="155"/>
      <c r="I77" s="155"/>
      <c r="J77" s="156"/>
      <c r="K77" s="156"/>
      <c r="L77" s="687"/>
      <c r="M77" s="670" t="s">
        <v>182</v>
      </c>
      <c r="N77" s="669"/>
      <c r="O77" s="691" t="s">
        <v>181</v>
      </c>
      <c r="P77" s="691"/>
      <c r="Q77" s="133" t="s">
        <v>203</v>
      </c>
    </row>
    <row r="78" spans="1:17" x14ac:dyDescent="0.25">
      <c r="H78" s="512"/>
      <c r="I78" s="512"/>
      <c r="J78" s="512"/>
      <c r="K78" s="512"/>
      <c r="L78" s="512"/>
      <c r="M78" s="670">
        <v>6.58</v>
      </c>
      <c r="N78" s="669"/>
      <c r="O78" s="669">
        <v>3.45</v>
      </c>
      <c r="P78" s="669"/>
      <c r="Q78" s="133">
        <v>191</v>
      </c>
    </row>
    <row r="79" spans="1:17" ht="21.75" thickBot="1" x14ac:dyDescent="0.3">
      <c r="H79" s="673">
        <f>J81/L81</f>
        <v>1.0068181818181818</v>
      </c>
      <c r="I79" s="674"/>
      <c r="J79" s="675" t="s">
        <v>405</v>
      </c>
      <c r="K79" s="676"/>
      <c r="L79" s="676"/>
      <c r="M79" s="683" t="s">
        <v>204</v>
      </c>
      <c r="N79" s="684"/>
      <c r="O79" s="684"/>
      <c r="P79" s="134">
        <v>1</v>
      </c>
      <c r="Q79" s="152">
        <v>100</v>
      </c>
    </row>
    <row r="80" spans="1:17" ht="15.75" customHeight="1" thickTop="1" x14ac:dyDescent="0.25">
      <c r="H80" s="673"/>
      <c r="I80" s="674"/>
      <c r="J80" s="678" t="s">
        <v>401</v>
      </c>
      <c r="K80" s="679"/>
      <c r="L80" s="272" t="s">
        <v>402</v>
      </c>
      <c r="M80" s="670" t="s">
        <v>205</v>
      </c>
      <c r="N80" s="669"/>
      <c r="O80" s="691" t="s">
        <v>206</v>
      </c>
      <c r="P80" s="691"/>
      <c r="Q80" s="133" t="s">
        <v>207</v>
      </c>
    </row>
    <row r="81" spans="8:17" ht="15" customHeight="1" x14ac:dyDescent="0.25">
      <c r="H81" s="673"/>
      <c r="I81" s="674"/>
      <c r="J81" s="690">
        <v>22.15</v>
      </c>
      <c r="K81" s="690"/>
      <c r="L81" s="690">
        <v>22</v>
      </c>
      <c r="M81" s="670">
        <v>22.15</v>
      </c>
      <c r="N81" s="669"/>
      <c r="O81" s="669">
        <v>22.15</v>
      </c>
      <c r="P81" s="669"/>
      <c r="Q81" s="133">
        <v>100</v>
      </c>
    </row>
    <row r="82" spans="8:17" ht="15" customHeight="1" x14ac:dyDescent="0.25">
      <c r="H82" s="673"/>
      <c r="I82" s="674"/>
      <c r="J82" s="690"/>
      <c r="K82" s="690"/>
      <c r="L82" s="690"/>
      <c r="M82" s="683" t="s">
        <v>208</v>
      </c>
      <c r="N82" s="684"/>
      <c r="O82" s="669"/>
      <c r="P82" s="669"/>
      <c r="Q82" s="669"/>
    </row>
    <row r="83" spans="8:17" ht="15" customHeight="1" x14ac:dyDescent="0.25">
      <c r="H83" s="155"/>
      <c r="I83" s="155"/>
      <c r="J83" s="155"/>
      <c r="K83" s="155"/>
      <c r="L83" s="158"/>
      <c r="M83" s="670"/>
      <c r="N83" s="669"/>
      <c r="O83" s="669"/>
      <c r="P83" s="669"/>
      <c r="Q83" s="669"/>
    </row>
    <row r="84" spans="8:17" ht="21" x14ac:dyDescent="0.25">
      <c r="H84" s="685" t="s">
        <v>458</v>
      </c>
      <c r="I84" s="685"/>
      <c r="J84" s="685"/>
      <c r="K84" s="685"/>
      <c r="L84" s="685"/>
      <c r="M84" s="670"/>
      <c r="N84" s="669"/>
      <c r="O84" s="669"/>
      <c r="P84" s="669"/>
      <c r="Q84" s="669"/>
    </row>
    <row r="86" spans="8:17" ht="21.75" thickBot="1" x14ac:dyDescent="0.3">
      <c r="H86" s="154"/>
      <c r="I86" s="154"/>
      <c r="J86" s="154"/>
      <c r="K86" s="155"/>
      <c r="L86" s="269" t="s">
        <v>398</v>
      </c>
    </row>
    <row r="87" spans="8:17" ht="15.75" customHeight="1" thickTop="1" x14ac:dyDescent="0.25">
      <c r="H87" s="155"/>
      <c r="I87" s="155"/>
      <c r="J87" s="155"/>
      <c r="K87" s="155"/>
      <c r="L87" s="687">
        <v>1</v>
      </c>
    </row>
    <row r="88" spans="8:17" ht="15" customHeight="1" x14ac:dyDescent="0.25">
      <c r="H88" s="155"/>
      <c r="I88" s="155"/>
      <c r="J88" s="155"/>
      <c r="K88" s="155"/>
      <c r="L88" s="687"/>
    </row>
    <row r="89" spans="8:17" ht="15" customHeight="1" x14ac:dyDescent="0.25">
      <c r="H89" s="154"/>
      <c r="I89" s="154"/>
      <c r="J89" s="154"/>
      <c r="K89" s="263"/>
      <c r="L89" s="687"/>
    </row>
    <row r="90" spans="8:17" ht="15" customHeight="1" x14ac:dyDescent="0.25">
      <c r="H90" s="155"/>
      <c r="I90" s="155"/>
      <c r="J90" s="160"/>
      <c r="K90" s="160"/>
      <c r="L90" s="687"/>
    </row>
    <row r="91" spans="8:17" x14ac:dyDescent="0.25">
      <c r="H91" s="155"/>
      <c r="I91" s="155"/>
      <c r="J91" s="155"/>
      <c r="K91" s="155"/>
      <c r="L91" s="25"/>
    </row>
    <row r="92" spans="8:17" x14ac:dyDescent="0.25">
      <c r="H92" s="154"/>
      <c r="I92" s="154"/>
      <c r="J92" s="154"/>
      <c r="K92" s="155"/>
      <c r="L92" s="159"/>
    </row>
    <row r="93" spans="8:17" ht="21.75" thickBot="1" x14ac:dyDescent="0.3">
      <c r="H93" s="688" t="e">
        <f>J95/L95</f>
        <v>#DIV/0!</v>
      </c>
      <c r="I93" s="689"/>
      <c r="J93" s="675" t="s">
        <v>405</v>
      </c>
      <c r="K93" s="676"/>
      <c r="L93" s="676"/>
    </row>
    <row r="94" spans="8:17" ht="19.5" thickTop="1" x14ac:dyDescent="0.25">
      <c r="H94" s="688"/>
      <c r="I94" s="689"/>
      <c r="J94" s="678" t="s">
        <v>401</v>
      </c>
      <c r="K94" s="679"/>
      <c r="L94" s="272" t="s">
        <v>402</v>
      </c>
    </row>
    <row r="95" spans="8:17" ht="15" customHeight="1" x14ac:dyDescent="0.25">
      <c r="H95" s="688"/>
      <c r="I95" s="689"/>
      <c r="J95" s="690">
        <v>0</v>
      </c>
      <c r="K95" s="690"/>
      <c r="L95" s="690">
        <v>0</v>
      </c>
    </row>
    <row r="96" spans="8:17" ht="15" customHeight="1" x14ac:dyDescent="0.25">
      <c r="H96" s="688"/>
      <c r="I96" s="689"/>
      <c r="J96" s="690"/>
      <c r="K96" s="690"/>
      <c r="L96" s="690"/>
    </row>
    <row r="98" spans="8:17" ht="20.25" customHeight="1" x14ac:dyDescent="0.25">
      <c r="H98" s="685" t="s">
        <v>339</v>
      </c>
      <c r="I98" s="685"/>
      <c r="J98" s="685"/>
      <c r="K98" s="685"/>
      <c r="L98" s="685"/>
      <c r="M98" s="498" t="s">
        <v>339</v>
      </c>
      <c r="N98" s="498"/>
      <c r="O98" s="498"/>
      <c r="P98" s="498"/>
      <c r="Q98" s="499"/>
    </row>
    <row r="99" spans="8:17" x14ac:dyDescent="0.25">
      <c r="H99" s="154"/>
      <c r="I99" s="154"/>
      <c r="J99" s="154"/>
      <c r="K99" s="154"/>
      <c r="L99" s="154"/>
      <c r="M99" s="683" t="s">
        <v>322</v>
      </c>
      <c r="N99" s="684"/>
      <c r="O99" s="684"/>
      <c r="P99" s="684"/>
      <c r="Q99" s="684"/>
    </row>
    <row r="100" spans="8:17" ht="21.75" thickBot="1" x14ac:dyDescent="0.3">
      <c r="I100" s="162"/>
      <c r="J100" s="162"/>
      <c r="K100" s="162"/>
      <c r="L100" s="269" t="s">
        <v>403</v>
      </c>
      <c r="M100" s="680">
        <v>780316253262</v>
      </c>
      <c r="N100" s="681"/>
      <c r="O100" s="681"/>
      <c r="P100" s="681"/>
      <c r="Q100" s="681"/>
    </row>
    <row r="101" spans="8:17" ht="15.75" customHeight="1" thickTop="1" x14ac:dyDescent="0.25">
      <c r="H101" s="162"/>
      <c r="I101" s="154"/>
      <c r="J101" s="154"/>
      <c r="K101" s="154"/>
      <c r="L101" s="686">
        <f>+M103/O103*100</f>
        <v>100</v>
      </c>
      <c r="M101" s="683" t="s">
        <v>406</v>
      </c>
      <c r="N101" s="684"/>
      <c r="O101" s="684"/>
      <c r="P101" s="684"/>
      <c r="Q101" s="684"/>
    </row>
    <row r="102" spans="8:17" ht="15" customHeight="1" x14ac:dyDescent="0.25">
      <c r="H102" s="155"/>
      <c r="I102" s="155"/>
      <c r="J102" s="160"/>
      <c r="K102" s="160"/>
      <c r="L102" s="682"/>
      <c r="M102" s="670" t="s">
        <v>408</v>
      </c>
      <c r="N102" s="669"/>
      <c r="O102" s="677" t="s">
        <v>407</v>
      </c>
      <c r="P102" s="677"/>
      <c r="Q102" s="132">
        <v>85</v>
      </c>
    </row>
    <row r="103" spans="8:17" ht="15" customHeight="1" x14ac:dyDescent="0.25">
      <c r="H103" s="162"/>
      <c r="I103" s="162"/>
      <c r="J103" s="162"/>
      <c r="K103" s="162"/>
      <c r="L103" s="682"/>
      <c r="M103" s="680">
        <f>+M100</f>
        <v>780316253262</v>
      </c>
      <c r="N103" s="681"/>
      <c r="O103" s="681">
        <v>780316253262</v>
      </c>
      <c r="P103" s="681"/>
      <c r="Q103" s="136">
        <f>(M103/O103)</f>
        <v>1</v>
      </c>
    </row>
    <row r="104" spans="8:17" ht="15" customHeight="1" x14ac:dyDescent="0.25">
      <c r="H104" s="154"/>
      <c r="I104" s="154"/>
      <c r="J104" s="154"/>
      <c r="K104" s="154"/>
      <c r="L104" s="682"/>
      <c r="M104" s="683" t="s">
        <v>376</v>
      </c>
      <c r="N104" s="684"/>
      <c r="O104" s="684"/>
      <c r="P104" s="684"/>
      <c r="Q104" s="684"/>
    </row>
    <row r="105" spans="8:17" x14ac:dyDescent="0.25">
      <c r="H105" s="155"/>
      <c r="I105" s="155"/>
      <c r="J105" s="160"/>
      <c r="K105" s="160"/>
      <c r="L105" s="159"/>
      <c r="M105" s="670" t="s">
        <v>375</v>
      </c>
      <c r="N105" s="669"/>
      <c r="O105" s="677" t="s">
        <v>181</v>
      </c>
      <c r="P105" s="677"/>
      <c r="Q105" s="132">
        <v>100</v>
      </c>
    </row>
    <row r="106" spans="8:17" ht="21" customHeight="1" x14ac:dyDescent="0.25">
      <c r="H106" s="162"/>
      <c r="I106" s="162"/>
      <c r="J106" s="162"/>
      <c r="K106" s="162"/>
      <c r="L106" s="161"/>
      <c r="M106" s="680">
        <v>77100000000</v>
      </c>
      <c r="N106" s="681"/>
      <c r="O106" s="681">
        <v>45000000000</v>
      </c>
      <c r="P106" s="681"/>
      <c r="Q106" s="136">
        <f>M106/O106</f>
        <v>1.7133333333333334</v>
      </c>
    </row>
    <row r="107" spans="8:17" ht="18.75" customHeight="1" x14ac:dyDescent="0.25">
      <c r="H107" s="154"/>
      <c r="I107" s="154"/>
      <c r="J107" s="154"/>
      <c r="K107" s="154"/>
      <c r="L107" s="159"/>
      <c r="M107" s="683" t="s">
        <v>204</v>
      </c>
      <c r="N107" s="684"/>
      <c r="O107" s="684"/>
      <c r="P107" s="684"/>
      <c r="Q107" s="132">
        <v>100</v>
      </c>
    </row>
    <row r="108" spans="8:17" ht="22.5" customHeight="1" thickBot="1" x14ac:dyDescent="0.3">
      <c r="H108" s="673">
        <f>J110/L110</f>
        <v>1</v>
      </c>
      <c r="I108" s="674"/>
      <c r="J108" s="675" t="s">
        <v>404</v>
      </c>
      <c r="K108" s="676"/>
      <c r="L108" s="676"/>
      <c r="M108" s="670" t="s">
        <v>205</v>
      </c>
      <c r="N108" s="669"/>
      <c r="O108" s="677" t="s">
        <v>206</v>
      </c>
      <c r="P108" s="677"/>
      <c r="Q108" s="133" t="s">
        <v>207</v>
      </c>
    </row>
    <row r="109" spans="8:17" ht="15" customHeight="1" thickTop="1" x14ac:dyDescent="0.25">
      <c r="H109" s="673"/>
      <c r="I109" s="674"/>
      <c r="J109" s="678" t="s">
        <v>401</v>
      </c>
      <c r="K109" s="679"/>
      <c r="L109" s="272" t="s">
        <v>402</v>
      </c>
      <c r="M109" s="680">
        <v>160630000000</v>
      </c>
      <c r="N109" s="681"/>
      <c r="O109" s="681">
        <v>160630000000</v>
      </c>
      <c r="P109" s="681"/>
      <c r="Q109" s="133">
        <v>100</v>
      </c>
    </row>
    <row r="110" spans="8:17" ht="15" customHeight="1" x14ac:dyDescent="0.25">
      <c r="H110" s="673"/>
      <c r="I110" s="674"/>
      <c r="J110" s="682">
        <f>+M109/1000000000</f>
        <v>160.63</v>
      </c>
      <c r="K110" s="682"/>
      <c r="L110" s="682">
        <f>+O109/1000000000</f>
        <v>160.63</v>
      </c>
      <c r="M110" s="683" t="s">
        <v>208</v>
      </c>
      <c r="N110" s="684"/>
      <c r="O110" s="669"/>
      <c r="P110" s="669"/>
      <c r="Q110" s="669"/>
    </row>
    <row r="111" spans="8:17" ht="15" customHeight="1" x14ac:dyDescent="0.25">
      <c r="H111" s="673"/>
      <c r="I111" s="674"/>
      <c r="J111" s="682"/>
      <c r="K111" s="682"/>
      <c r="L111" s="682"/>
      <c r="M111" s="670"/>
      <c r="N111" s="669"/>
      <c r="O111" s="669"/>
      <c r="P111" s="669"/>
      <c r="Q111" s="669"/>
    </row>
    <row r="112" spans="8:17" x14ac:dyDescent="0.25">
      <c r="H112" s="155"/>
      <c r="I112" s="155"/>
      <c r="J112" s="155"/>
      <c r="K112" s="155"/>
      <c r="L112" s="155"/>
      <c r="M112" s="670"/>
      <c r="N112" s="669"/>
      <c r="O112" s="669"/>
      <c r="P112" s="669"/>
      <c r="Q112" s="669"/>
    </row>
    <row r="113" spans="8:12" x14ac:dyDescent="0.25">
      <c r="H113" s="263"/>
      <c r="I113" s="263"/>
      <c r="J113" s="263"/>
      <c r="K113" s="263"/>
      <c r="L113" s="263"/>
    </row>
    <row r="114" spans="8:12" x14ac:dyDescent="0.25">
      <c r="H114" s="263"/>
      <c r="I114" s="263"/>
      <c r="J114" s="263"/>
      <c r="K114" s="263"/>
      <c r="L114" s="263"/>
    </row>
    <row r="115" spans="8:12" x14ac:dyDescent="0.25">
      <c r="H115" s="263"/>
      <c r="I115" s="263"/>
      <c r="J115" s="263"/>
      <c r="K115" s="263"/>
      <c r="L115" s="263"/>
    </row>
    <row r="135" spans="1:13" s="11" customFormat="1" ht="18.75" x14ac:dyDescent="0.3">
      <c r="A135" s="671" t="s">
        <v>209</v>
      </c>
      <c r="B135" s="671"/>
      <c r="C135" s="671"/>
      <c r="D135" s="671"/>
      <c r="E135" s="671"/>
      <c r="F135" s="671"/>
      <c r="G135" s="672" t="s">
        <v>217</v>
      </c>
      <c r="H135" s="672"/>
      <c r="I135" s="672"/>
      <c r="J135" s="672"/>
      <c r="K135" s="672"/>
      <c r="L135" s="672"/>
      <c r="M135" s="202"/>
    </row>
    <row r="136" spans="1:13" ht="6" customHeight="1" x14ac:dyDescent="0.25">
      <c r="A136" s="171"/>
      <c r="B136" s="172"/>
      <c r="C136" s="172"/>
      <c r="D136" s="172"/>
      <c r="E136" s="172"/>
      <c r="F136" s="172"/>
      <c r="G136" s="511"/>
      <c r="H136" s="511"/>
      <c r="I136" s="511"/>
      <c r="J136" s="511"/>
      <c r="K136" s="511"/>
      <c r="L136" s="511"/>
      <c r="M136" s="27"/>
    </row>
    <row r="137" spans="1:13" x14ac:dyDescent="0.25">
      <c r="A137" s="171"/>
      <c r="B137" s="277" t="s">
        <v>409</v>
      </c>
      <c r="C137" s="278" t="s">
        <v>410</v>
      </c>
      <c r="D137" s="666" t="s">
        <v>213</v>
      </c>
      <c r="E137" s="666"/>
      <c r="F137" s="278" t="s">
        <v>410</v>
      </c>
      <c r="G137" s="168"/>
      <c r="H137" s="278" t="s">
        <v>409</v>
      </c>
      <c r="I137" s="278" t="s">
        <v>410</v>
      </c>
      <c r="J137" s="667" t="s">
        <v>213</v>
      </c>
      <c r="K137" s="667"/>
      <c r="L137" s="278" t="s">
        <v>410</v>
      </c>
    </row>
    <row r="138" spans="1:13" ht="22.5" customHeight="1" x14ac:dyDescent="0.25">
      <c r="A138" s="167" t="s">
        <v>214</v>
      </c>
      <c r="B138" s="193">
        <v>1014</v>
      </c>
      <c r="C138" s="194"/>
      <c r="D138" s="668">
        <v>123</v>
      </c>
      <c r="E138" s="668"/>
      <c r="F138" s="196"/>
      <c r="G138" s="167" t="s">
        <v>214</v>
      </c>
      <c r="H138" s="193">
        <v>91</v>
      </c>
      <c r="I138" s="194"/>
      <c r="J138" s="668">
        <v>22.15</v>
      </c>
      <c r="K138" s="668"/>
      <c r="L138" s="196"/>
    </row>
    <row r="139" spans="1:13" ht="21" customHeight="1" x14ac:dyDescent="0.25">
      <c r="A139" s="167" t="s">
        <v>215</v>
      </c>
      <c r="B139" s="193">
        <f>B138-B140</f>
        <v>978</v>
      </c>
      <c r="C139" s="201">
        <f>IF(B138=0,"",B139/B138)</f>
        <v>0.96449704142011838</v>
      </c>
      <c r="D139" s="668">
        <f>D138-D140</f>
        <v>119.9</v>
      </c>
      <c r="E139" s="668"/>
      <c r="F139" s="200">
        <f>IF(D138=0,"",D139/D138)</f>
        <v>0.97479674796747973</v>
      </c>
      <c r="G139" s="167" t="s">
        <v>215</v>
      </c>
      <c r="H139" s="193">
        <f>H138-H140</f>
        <v>55</v>
      </c>
      <c r="I139" s="194">
        <f>IF(H138=0,"",H139/H138)</f>
        <v>0.60439560439560436</v>
      </c>
      <c r="J139" s="668">
        <f>J138-J140</f>
        <v>19.064299999999999</v>
      </c>
      <c r="K139" s="668"/>
      <c r="L139" s="200">
        <f>IF(J138=0,"",J139/J138)</f>
        <v>0.86069074492099329</v>
      </c>
    </row>
    <row r="140" spans="1:13" ht="20.25" customHeight="1" x14ac:dyDescent="0.25">
      <c r="A140" s="167" t="s">
        <v>216</v>
      </c>
      <c r="B140" s="262">
        <v>36</v>
      </c>
      <c r="C140" s="195">
        <f>IF(B138=0,"",B140/B138)</f>
        <v>3.5502958579881658E-2</v>
      </c>
      <c r="D140" s="664">
        <v>3.1</v>
      </c>
      <c r="E140" s="664"/>
      <c r="F140" s="197">
        <f>IF(D138=0,"",D140/D138)</f>
        <v>2.5203252032520326E-2</v>
      </c>
      <c r="G140" s="167" t="s">
        <v>216</v>
      </c>
      <c r="H140" s="262">
        <v>36</v>
      </c>
      <c r="I140" s="198">
        <f>+H140/H138</f>
        <v>0.39560439560439559</v>
      </c>
      <c r="J140" s="664">
        <f>3085.7/1000</f>
        <v>3.0856999999999997</v>
      </c>
      <c r="K140" s="664"/>
      <c r="L140" s="199">
        <f>IF(J138=0,"",J140/J138)</f>
        <v>0.13930925507900677</v>
      </c>
    </row>
    <row r="142" spans="1:13" ht="24.75" customHeight="1" x14ac:dyDescent="0.25">
      <c r="A142" s="665" t="s">
        <v>492</v>
      </c>
      <c r="B142" s="665"/>
      <c r="C142" s="665"/>
      <c r="D142" s="665"/>
      <c r="E142" s="665"/>
      <c r="F142" s="665"/>
      <c r="G142" s="665"/>
      <c r="H142" s="665"/>
      <c r="I142" s="665"/>
      <c r="J142" s="665"/>
      <c r="K142" s="28"/>
      <c r="L142" s="28"/>
    </row>
    <row r="143" spans="1:13" hidden="1" x14ac:dyDescent="0.25">
      <c r="F143" s="264"/>
      <c r="G143" s="264"/>
      <c r="H143" s="264"/>
      <c r="I143" s="264"/>
      <c r="J143" s="514"/>
      <c r="K143" s="514"/>
      <c r="L143" s="514"/>
    </row>
    <row r="144" spans="1:13" x14ac:dyDescent="0.25">
      <c r="F144" s="36"/>
      <c r="G144" s="36"/>
      <c r="H144" s="36"/>
      <c r="I144" s="36"/>
      <c r="J144" s="515"/>
      <c r="K144" s="515"/>
      <c r="L144" s="515"/>
    </row>
    <row r="145" spans="6:12" x14ac:dyDescent="0.25">
      <c r="F145" s="25"/>
      <c r="G145" s="25"/>
      <c r="H145" s="25"/>
      <c r="I145" s="25"/>
      <c r="J145" s="512"/>
      <c r="K145" s="512"/>
      <c r="L145" s="512"/>
    </row>
    <row r="146" spans="6:12" x14ac:dyDescent="0.25">
      <c r="F146" s="25"/>
      <c r="G146" s="25"/>
      <c r="H146" s="25"/>
      <c r="I146" s="25"/>
      <c r="J146" s="512"/>
      <c r="K146" s="512"/>
      <c r="L146" s="512"/>
    </row>
    <row r="147" spans="6:12" x14ac:dyDescent="0.25">
      <c r="F147" s="25"/>
      <c r="G147" s="25"/>
      <c r="H147" s="25"/>
      <c r="I147" s="25"/>
      <c r="J147" s="512"/>
      <c r="K147" s="512"/>
      <c r="L147" s="512"/>
    </row>
    <row r="148" spans="6:12" x14ac:dyDescent="0.25">
      <c r="F148" s="25"/>
      <c r="G148" s="25"/>
      <c r="H148" s="25"/>
      <c r="I148" s="25"/>
      <c r="J148" s="512"/>
      <c r="K148" s="512"/>
      <c r="L148" s="512"/>
    </row>
    <row r="149" spans="6:12" x14ac:dyDescent="0.25">
      <c r="F149" s="25"/>
      <c r="G149" s="25"/>
      <c r="H149" s="25"/>
      <c r="I149" s="25"/>
      <c r="J149" s="512"/>
      <c r="K149" s="512"/>
      <c r="L149" s="512"/>
    </row>
    <row r="150" spans="6:12" x14ac:dyDescent="0.25">
      <c r="F150" s="25"/>
      <c r="G150" s="25"/>
      <c r="H150" s="25"/>
      <c r="I150" s="25"/>
      <c r="J150" s="512"/>
      <c r="K150" s="512"/>
      <c r="L150" s="512"/>
    </row>
    <row r="151" spans="6:12" x14ac:dyDescent="0.25">
      <c r="F151" s="25"/>
      <c r="G151" s="25"/>
      <c r="H151" s="25"/>
      <c r="I151" s="25"/>
      <c r="J151" s="512"/>
      <c r="K151" s="512"/>
      <c r="L151" s="512"/>
    </row>
    <row r="152" spans="6:12" x14ac:dyDescent="0.25">
      <c r="F152" s="25"/>
      <c r="G152" s="25"/>
      <c r="H152" s="25"/>
      <c r="I152" s="25"/>
      <c r="J152" s="512"/>
      <c r="K152" s="512"/>
      <c r="L152" s="512"/>
    </row>
    <row r="153" spans="6:12" x14ac:dyDescent="0.25">
      <c r="F153" s="25"/>
      <c r="G153" s="25"/>
      <c r="H153" s="25"/>
      <c r="I153" s="25"/>
      <c r="J153" s="512"/>
      <c r="K153" s="512"/>
      <c r="L153" s="512"/>
    </row>
    <row r="161" spans="1:13" ht="32.25" customHeight="1" x14ac:dyDescent="0.25">
      <c r="A161" s="660" t="s">
        <v>231</v>
      </c>
      <c r="B161" s="640"/>
      <c r="C161" s="660" t="s">
        <v>232</v>
      </c>
      <c r="D161" s="661"/>
      <c r="E161" s="660" t="s">
        <v>235</v>
      </c>
      <c r="F161" s="661"/>
      <c r="G161" s="662" t="s">
        <v>243</v>
      </c>
      <c r="H161" s="663"/>
      <c r="I161" s="663"/>
      <c r="J161" s="663"/>
      <c r="K161" s="663"/>
      <c r="L161" s="663"/>
    </row>
    <row r="162" spans="1:13" ht="30.75" customHeight="1" x14ac:dyDescent="0.25">
      <c r="A162" s="651"/>
      <c r="B162" s="652"/>
      <c r="C162" s="653" t="s">
        <v>234</v>
      </c>
      <c r="D162" s="654"/>
      <c r="E162" s="655" t="s">
        <v>236</v>
      </c>
      <c r="F162" s="656"/>
      <c r="G162" s="657" t="s">
        <v>240</v>
      </c>
      <c r="H162" s="658"/>
      <c r="I162" s="659" t="s">
        <v>241</v>
      </c>
      <c r="J162" s="659"/>
      <c r="K162" s="142" t="s">
        <v>242</v>
      </c>
      <c r="L162" s="143" t="s">
        <v>235</v>
      </c>
    </row>
    <row r="163" spans="1:13" ht="42.75" customHeight="1" x14ac:dyDescent="0.5">
      <c r="G163" s="649"/>
      <c r="H163" s="650"/>
      <c r="I163" s="650"/>
      <c r="J163" s="650"/>
      <c r="K163" s="144"/>
      <c r="L163" s="145">
        <v>2</v>
      </c>
    </row>
    <row r="164" spans="1:13" ht="42.75" customHeight="1" x14ac:dyDescent="0.5">
      <c r="G164" s="649"/>
      <c r="H164" s="650"/>
      <c r="I164" s="650"/>
      <c r="J164" s="650"/>
      <c r="K164" s="144"/>
      <c r="L164" s="145"/>
    </row>
    <row r="165" spans="1:13" ht="9" customHeight="1" x14ac:dyDescent="0.25">
      <c r="F165" s="25"/>
      <c r="G165" s="138"/>
      <c r="H165" s="138"/>
      <c r="I165" s="139"/>
      <c r="J165" s="139"/>
      <c r="K165" s="140"/>
      <c r="L165" s="141"/>
    </row>
    <row r="166" spans="1:13" ht="33" customHeight="1" x14ac:dyDescent="0.25">
      <c r="A166" s="660" t="s">
        <v>231</v>
      </c>
      <c r="B166" s="640"/>
      <c r="C166" s="660" t="s">
        <v>232</v>
      </c>
      <c r="D166" s="661"/>
      <c r="E166" s="660" t="s">
        <v>235</v>
      </c>
      <c r="F166" s="661"/>
      <c r="G166" s="662" t="s">
        <v>243</v>
      </c>
      <c r="H166" s="663"/>
      <c r="I166" s="663"/>
      <c r="J166" s="663"/>
      <c r="K166" s="663"/>
      <c r="L166" s="663"/>
    </row>
    <row r="167" spans="1:13" ht="30.75" customHeight="1" x14ac:dyDescent="0.25">
      <c r="A167" s="651"/>
      <c r="B167" s="652"/>
      <c r="C167" s="653" t="s">
        <v>234</v>
      </c>
      <c r="D167" s="654"/>
      <c r="E167" s="655" t="s">
        <v>236</v>
      </c>
      <c r="F167" s="656"/>
      <c r="G167" s="657" t="s">
        <v>240</v>
      </c>
      <c r="H167" s="658"/>
      <c r="I167" s="659" t="s">
        <v>241</v>
      </c>
      <c r="J167" s="659"/>
      <c r="K167" s="142" t="s">
        <v>242</v>
      </c>
      <c r="L167" s="143" t="s">
        <v>235</v>
      </c>
    </row>
    <row r="168" spans="1:13" ht="33.75" x14ac:dyDescent="0.5">
      <c r="G168" s="649"/>
      <c r="H168" s="650"/>
      <c r="I168" s="650"/>
      <c r="J168" s="650"/>
      <c r="K168" s="144"/>
      <c r="L168" s="145">
        <v>2</v>
      </c>
    </row>
    <row r="169" spans="1:13" ht="33.75" x14ac:dyDescent="0.5">
      <c r="G169" s="649"/>
      <c r="H169" s="650"/>
      <c r="I169" s="650"/>
      <c r="J169" s="650"/>
      <c r="K169" s="144"/>
      <c r="L169" s="145"/>
      <c r="M169" s="146"/>
    </row>
    <row r="170" spans="1:13" ht="27" customHeight="1" x14ac:dyDescent="0.25">
      <c r="A170" s="497" t="s">
        <v>247</v>
      </c>
      <c r="B170" s="497"/>
      <c r="C170" s="497"/>
      <c r="D170" s="497"/>
      <c r="E170" s="497"/>
      <c r="F170" s="497"/>
      <c r="G170" s="497"/>
      <c r="H170" s="497"/>
      <c r="I170" s="497"/>
      <c r="J170" s="497"/>
      <c r="K170" s="497"/>
      <c r="L170" s="497"/>
    </row>
    <row r="171" spans="1:13" ht="15.75" thickBot="1" x14ac:dyDescent="0.3">
      <c r="A171" s="32"/>
      <c r="B171" s="32"/>
    </row>
    <row r="172" spans="1:13" ht="28.5" customHeight="1" thickTop="1" x14ac:dyDescent="0.25">
      <c r="A172" s="496"/>
      <c r="B172" s="472"/>
      <c r="C172" s="472"/>
      <c r="D172" s="482" t="s">
        <v>359</v>
      </c>
      <c r="E172" s="491"/>
      <c r="F172" s="491"/>
      <c r="J172" s="114"/>
      <c r="K172" s="563" t="s">
        <v>365</v>
      </c>
      <c r="L172" s="564"/>
      <c r="M172" s="115"/>
    </row>
    <row r="173" spans="1:13" ht="25.5" customHeight="1" thickBot="1" x14ac:dyDescent="0.3">
      <c r="A173" s="472"/>
      <c r="B173" s="472"/>
      <c r="C173" s="472"/>
      <c r="D173" s="491"/>
      <c r="E173" s="491"/>
      <c r="F173" s="491"/>
      <c r="J173" s="114"/>
      <c r="K173" s="565"/>
      <c r="L173" s="566"/>
      <c r="M173" s="115"/>
    </row>
    <row r="174" spans="1:13" ht="15.75" thickTop="1" x14ac:dyDescent="0.25"/>
    <row r="175" spans="1:13" ht="15.75" x14ac:dyDescent="0.25">
      <c r="A175" s="640" t="s">
        <v>248</v>
      </c>
      <c r="B175" s="640"/>
      <c r="C175" s="640"/>
      <c r="G175" s="640" t="s">
        <v>250</v>
      </c>
      <c r="H175" s="640"/>
      <c r="I175" s="640"/>
    </row>
    <row r="177" spans="1:12" x14ac:dyDescent="0.25">
      <c r="D177" s="116" t="s">
        <v>367</v>
      </c>
      <c r="L177" s="116" t="s">
        <v>366</v>
      </c>
    </row>
    <row r="179" spans="1:12" ht="15.75" x14ac:dyDescent="0.25">
      <c r="D179" s="640" t="s">
        <v>249</v>
      </c>
      <c r="E179" s="640"/>
      <c r="F179" s="640"/>
      <c r="J179" s="640" t="s">
        <v>251</v>
      </c>
      <c r="K179" s="640"/>
      <c r="L179" s="640"/>
    </row>
    <row r="180" spans="1:12" ht="15.75" thickBot="1" x14ac:dyDescent="0.3"/>
    <row r="181" spans="1:12" ht="23.25" customHeight="1" thickTop="1" x14ac:dyDescent="0.25">
      <c r="D181" s="641" t="s">
        <v>358</v>
      </c>
      <c r="E181" s="642"/>
      <c r="F181" s="643"/>
      <c r="J181" s="647" t="s">
        <v>364</v>
      </c>
      <c r="K181" s="648"/>
      <c r="L181" s="648"/>
    </row>
    <row r="182" spans="1:12" ht="24.75" customHeight="1" thickBot="1" x14ac:dyDescent="0.3">
      <c r="D182" s="644"/>
      <c r="E182" s="645"/>
      <c r="F182" s="646"/>
      <c r="J182" s="648"/>
      <c r="K182" s="648"/>
      <c r="L182" s="648"/>
    </row>
    <row r="183" spans="1:12" ht="15.75" thickTop="1" x14ac:dyDescent="0.25"/>
    <row r="184" spans="1:12" ht="51" customHeight="1" x14ac:dyDescent="0.25">
      <c r="A184" s="635"/>
      <c r="B184" s="635"/>
      <c r="C184" s="471" t="s">
        <v>256</v>
      </c>
      <c r="D184" s="471"/>
      <c r="E184" s="471"/>
      <c r="F184" s="471"/>
      <c r="G184" s="471"/>
      <c r="H184" s="471"/>
      <c r="I184" s="471"/>
      <c r="J184" s="471"/>
      <c r="K184" s="471"/>
      <c r="L184" s="471"/>
    </row>
    <row r="185" spans="1:12" ht="15.75" thickBot="1" x14ac:dyDescent="0.3"/>
    <row r="186" spans="1:12" ht="42.75" customHeight="1" thickTop="1" x14ac:dyDescent="0.25">
      <c r="A186" s="636" t="s">
        <v>257</v>
      </c>
      <c r="B186" s="637"/>
      <c r="C186" s="637" t="s">
        <v>258</v>
      </c>
      <c r="D186" s="637"/>
      <c r="E186" s="637"/>
      <c r="F186" s="638" t="s">
        <v>259</v>
      </c>
      <c r="G186" s="638"/>
      <c r="H186" s="280" t="s">
        <v>263</v>
      </c>
      <c r="I186" s="281" t="s">
        <v>260</v>
      </c>
      <c r="J186" s="637" t="s">
        <v>219</v>
      </c>
      <c r="K186" s="637"/>
      <c r="L186" s="639"/>
    </row>
    <row r="187" spans="1:12" ht="132.75" customHeight="1" x14ac:dyDescent="0.25">
      <c r="A187" s="631" t="s">
        <v>261</v>
      </c>
      <c r="B187" s="632"/>
      <c r="C187" s="623" t="s">
        <v>368</v>
      </c>
      <c r="D187" s="623"/>
      <c r="E187" s="623"/>
      <c r="F187" s="623" t="s">
        <v>369</v>
      </c>
      <c r="G187" s="623"/>
      <c r="H187" s="282" t="s">
        <v>370</v>
      </c>
      <c r="I187" s="283">
        <v>0</v>
      </c>
      <c r="J187" s="629" t="s">
        <v>570</v>
      </c>
      <c r="K187" s="633"/>
      <c r="L187" s="634"/>
    </row>
    <row r="188" spans="1:12" ht="91.5" customHeight="1" x14ac:dyDescent="0.25">
      <c r="A188" s="627" t="s">
        <v>261</v>
      </c>
      <c r="B188" s="628"/>
      <c r="C188" s="623" t="s">
        <v>371</v>
      </c>
      <c r="D188" s="623"/>
      <c r="E188" s="623"/>
      <c r="F188" s="623" t="s">
        <v>372</v>
      </c>
      <c r="G188" s="623"/>
      <c r="H188" s="284">
        <v>42551</v>
      </c>
      <c r="I188" s="283">
        <v>0</v>
      </c>
      <c r="J188" s="629" t="s">
        <v>571</v>
      </c>
      <c r="K188" s="629"/>
      <c r="L188" s="630"/>
    </row>
    <row r="189" spans="1:12" ht="110.25" customHeight="1" x14ac:dyDescent="0.25">
      <c r="A189" s="627" t="s">
        <v>264</v>
      </c>
      <c r="B189" s="628"/>
      <c r="C189" s="623" t="s">
        <v>373</v>
      </c>
      <c r="D189" s="623"/>
      <c r="E189" s="623"/>
      <c r="F189" s="623" t="s">
        <v>374</v>
      </c>
      <c r="G189" s="623"/>
      <c r="H189" s="282" t="s">
        <v>370</v>
      </c>
      <c r="I189" s="283">
        <v>1</v>
      </c>
      <c r="J189" s="629" t="s">
        <v>572</v>
      </c>
      <c r="K189" s="629"/>
      <c r="L189" s="630"/>
    </row>
    <row r="190" spans="1:12" ht="332.25" customHeight="1" x14ac:dyDescent="0.25">
      <c r="A190" s="631" t="s">
        <v>266</v>
      </c>
      <c r="B190" s="632"/>
      <c r="C190" s="632" t="s">
        <v>377</v>
      </c>
      <c r="D190" s="632"/>
      <c r="E190" s="632"/>
      <c r="F190" s="632" t="s">
        <v>378</v>
      </c>
      <c r="G190" s="632"/>
      <c r="H190" s="282" t="s">
        <v>370</v>
      </c>
      <c r="I190" s="283">
        <v>0</v>
      </c>
      <c r="J190" s="623" t="s">
        <v>379</v>
      </c>
      <c r="K190" s="624"/>
      <c r="L190" s="625"/>
    </row>
    <row r="191" spans="1:12" ht="161.25" customHeight="1" x14ac:dyDescent="0.25">
      <c r="A191" s="621"/>
      <c r="B191" s="622"/>
      <c r="C191" s="623" t="s">
        <v>380</v>
      </c>
      <c r="D191" s="623"/>
      <c r="E191" s="623"/>
      <c r="F191" s="623" t="s">
        <v>381</v>
      </c>
      <c r="G191" s="624"/>
      <c r="H191" s="284">
        <v>42582</v>
      </c>
      <c r="I191" s="283">
        <v>0</v>
      </c>
      <c r="J191" s="623" t="s">
        <v>573</v>
      </c>
      <c r="K191" s="624"/>
      <c r="L191" s="625"/>
    </row>
    <row r="192" spans="1:12" x14ac:dyDescent="0.25">
      <c r="A192" s="621"/>
      <c r="B192" s="622"/>
      <c r="C192" s="622"/>
      <c r="D192" s="622"/>
      <c r="E192" s="622"/>
      <c r="F192" s="622"/>
      <c r="G192" s="622"/>
      <c r="H192" s="285"/>
      <c r="I192" s="285"/>
      <c r="J192" s="622"/>
      <c r="K192" s="622"/>
      <c r="L192" s="626"/>
    </row>
    <row r="193" spans="1:14" ht="15.75" thickBot="1" x14ac:dyDescent="0.3">
      <c r="A193" s="618"/>
      <c r="B193" s="619"/>
      <c r="C193" s="619"/>
      <c r="D193" s="619"/>
      <c r="E193" s="619"/>
      <c r="F193" s="619"/>
      <c r="G193" s="619"/>
      <c r="H193" s="286"/>
      <c r="I193" s="286"/>
      <c r="J193" s="619"/>
      <c r="K193" s="619"/>
      <c r="L193" s="620"/>
    </row>
    <row r="194" spans="1:14" ht="15.75" thickTop="1" x14ac:dyDescent="0.25"/>
    <row r="195" spans="1:14" ht="61.5" customHeight="1" x14ac:dyDescent="0.25">
      <c r="A195" s="470"/>
      <c r="B195" s="470"/>
      <c r="C195" s="471" t="s">
        <v>146</v>
      </c>
      <c r="D195" s="471"/>
      <c r="E195" s="471"/>
      <c r="F195" s="471"/>
      <c r="G195" s="471"/>
      <c r="H195" s="471"/>
      <c r="I195" s="471"/>
      <c r="J195" s="471"/>
      <c r="K195" s="471"/>
      <c r="L195" s="471"/>
    </row>
    <row r="196" spans="1:14" ht="39.75" customHeight="1" x14ac:dyDescent="0.25">
      <c r="A196" s="484" t="s">
        <v>415</v>
      </c>
      <c r="B196" s="484"/>
      <c r="C196" s="484"/>
      <c r="D196" s="484"/>
      <c r="E196" s="550" t="s">
        <v>148</v>
      </c>
      <c r="F196" s="484"/>
      <c r="G196" s="484"/>
      <c r="H196" s="549"/>
      <c r="I196" s="612" t="s">
        <v>418</v>
      </c>
      <c r="J196" s="489"/>
      <c r="K196" s="489"/>
      <c r="L196" s="489"/>
    </row>
    <row r="197" spans="1:14" ht="23.25" x14ac:dyDescent="0.25">
      <c r="A197" s="613">
        <v>245571802220</v>
      </c>
      <c r="B197" s="613"/>
      <c r="C197" s="613"/>
      <c r="D197" s="287" t="s">
        <v>382</v>
      </c>
      <c r="E197" s="614">
        <v>821774252776</v>
      </c>
      <c r="F197" s="615"/>
      <c r="G197" s="615"/>
      <c r="H197" s="287" t="s">
        <v>382</v>
      </c>
      <c r="I197" s="616">
        <v>0</v>
      </c>
      <c r="J197" s="617"/>
      <c r="K197" s="617"/>
      <c r="L197" s="288" t="s">
        <v>382</v>
      </c>
    </row>
    <row r="198" spans="1:14" ht="24" thickBot="1" x14ac:dyDescent="0.3">
      <c r="A198" s="181"/>
      <c r="B198" s="181"/>
      <c r="C198" s="181"/>
      <c r="D198" s="57"/>
      <c r="E198" s="182"/>
      <c r="F198" s="182"/>
      <c r="G198" s="182"/>
      <c r="H198" s="57"/>
      <c r="I198" s="183"/>
      <c r="J198" s="183"/>
      <c r="K198" s="183"/>
      <c r="L198" s="57"/>
    </row>
    <row r="199" spans="1:14" ht="37.5" customHeight="1" thickTop="1" x14ac:dyDescent="0.25">
      <c r="A199" s="567">
        <f>(J200/G200)*100</f>
        <v>48.405736664223461</v>
      </c>
      <c r="B199" s="567"/>
      <c r="C199" s="567"/>
      <c r="D199" s="607" t="s">
        <v>427</v>
      </c>
      <c r="E199" s="608"/>
      <c r="F199" s="79"/>
      <c r="G199" s="609" t="s">
        <v>420</v>
      </c>
      <c r="H199" s="609"/>
      <c r="I199" s="79"/>
      <c r="J199" s="609" t="s">
        <v>139</v>
      </c>
      <c r="K199" s="609"/>
      <c r="L199" s="78"/>
    </row>
    <row r="200" spans="1:14" ht="36.75" customHeight="1" x14ac:dyDescent="0.25">
      <c r="A200" s="567"/>
      <c r="B200" s="567"/>
      <c r="C200" s="567"/>
      <c r="D200" s="607"/>
      <c r="E200" s="608"/>
      <c r="F200" s="182"/>
      <c r="G200" s="610">
        <v>656363219064</v>
      </c>
      <c r="H200" s="610"/>
      <c r="I200" s="289" t="s">
        <v>422</v>
      </c>
      <c r="J200" s="611">
        <v>317717451380.94</v>
      </c>
      <c r="K200" s="611"/>
      <c r="L200" s="289" t="s">
        <v>422</v>
      </c>
      <c r="N200" s="88">
        <f>G200+G203</f>
        <v>1340080110875</v>
      </c>
    </row>
    <row r="201" spans="1:14" ht="47.25" thickBot="1" x14ac:dyDescent="0.3">
      <c r="A201" s="266"/>
      <c r="B201" s="266"/>
      <c r="C201" s="266"/>
      <c r="D201" s="260"/>
      <c r="E201" s="260"/>
      <c r="F201" s="182"/>
      <c r="G201" s="265"/>
      <c r="H201" s="265"/>
      <c r="I201" s="183"/>
      <c r="J201" s="265"/>
      <c r="K201" s="265"/>
      <c r="L201" s="57"/>
      <c r="N201" s="88">
        <f>J200+J203</f>
        <v>977851916754.93994</v>
      </c>
    </row>
    <row r="202" spans="1:14" ht="41.25" customHeight="1" thickTop="1" x14ac:dyDescent="0.25">
      <c r="A202" s="567">
        <f>(J203/G203)*100</f>
        <v>96.550849230222184</v>
      </c>
      <c r="B202" s="567"/>
      <c r="C202" s="568"/>
      <c r="D202" s="607" t="s">
        <v>426</v>
      </c>
      <c r="E202" s="608"/>
      <c r="F202" s="79"/>
      <c r="G202" s="609" t="s">
        <v>421</v>
      </c>
      <c r="H202" s="609"/>
      <c r="I202" s="79"/>
      <c r="J202" s="609" t="s">
        <v>416</v>
      </c>
      <c r="K202" s="609"/>
      <c r="L202" s="185"/>
      <c r="N202" s="166">
        <f>N201/N200</f>
        <v>0.72969661203049674</v>
      </c>
    </row>
    <row r="203" spans="1:14" ht="36" customHeight="1" x14ac:dyDescent="0.25">
      <c r="A203" s="567"/>
      <c r="B203" s="567"/>
      <c r="C203" s="568"/>
      <c r="D203" s="607"/>
      <c r="E203" s="608"/>
      <c r="F203" s="182"/>
      <c r="G203" s="610">
        <v>683716891811</v>
      </c>
      <c r="H203" s="610"/>
      <c r="I203" s="289" t="s">
        <v>422</v>
      </c>
      <c r="J203" s="610">
        <v>660134465374</v>
      </c>
      <c r="K203" s="610"/>
      <c r="L203" s="289" t="s">
        <v>422</v>
      </c>
    </row>
    <row r="204" spans="1:14" ht="47.25" thickBot="1" x14ac:dyDescent="0.3">
      <c r="A204" s="266"/>
      <c r="B204" s="266"/>
      <c r="C204" s="266"/>
      <c r="D204" s="260"/>
      <c r="E204" s="260"/>
      <c r="F204" s="182"/>
      <c r="G204" s="265"/>
      <c r="H204" s="265"/>
      <c r="I204" s="183"/>
      <c r="J204" s="265"/>
      <c r="K204" s="265"/>
      <c r="L204" s="57"/>
    </row>
    <row r="205" spans="1:14" ht="45" customHeight="1" thickTop="1" x14ac:dyDescent="0.25">
      <c r="A205" s="567">
        <f>+J206/G206*100</f>
        <v>129.76954468128594</v>
      </c>
      <c r="B205" s="567"/>
      <c r="C205" s="568"/>
      <c r="D205" s="607" t="s">
        <v>428</v>
      </c>
      <c r="E205" s="608"/>
      <c r="F205" s="79"/>
      <c r="G205" s="609" t="s">
        <v>424</v>
      </c>
      <c r="H205" s="609"/>
      <c r="I205" s="79"/>
      <c r="J205" s="609" t="s">
        <v>419</v>
      </c>
      <c r="K205" s="609"/>
      <c r="L205" s="78"/>
    </row>
    <row r="206" spans="1:14" ht="30" x14ac:dyDescent="0.25">
      <c r="A206" s="567"/>
      <c r="B206" s="567"/>
      <c r="C206" s="568"/>
      <c r="D206" s="607"/>
      <c r="E206" s="608"/>
      <c r="F206" s="182"/>
      <c r="G206" s="610">
        <v>34521711924</v>
      </c>
      <c r="H206" s="610"/>
      <c r="I206" s="289" t="s">
        <v>422</v>
      </c>
      <c r="J206" s="610">
        <v>44798668379.959999</v>
      </c>
      <c r="K206" s="610"/>
      <c r="L206" s="289" t="s">
        <v>422</v>
      </c>
    </row>
    <row r="207" spans="1:14" ht="47.25" thickBot="1" x14ac:dyDescent="0.3">
      <c r="A207" s="266"/>
      <c r="B207" s="266"/>
      <c r="C207" s="266"/>
      <c r="D207" s="273"/>
      <c r="E207" s="273"/>
      <c r="F207" s="182"/>
      <c r="G207" s="265"/>
      <c r="H207" s="265"/>
      <c r="I207" s="186"/>
      <c r="J207" s="265"/>
      <c r="K207" s="265"/>
      <c r="L207" s="186"/>
    </row>
    <row r="208" spans="1:14" ht="48.75" customHeight="1" thickTop="1" x14ac:dyDescent="0.25">
      <c r="A208" s="567">
        <f>+J209/G209*100</f>
        <v>107.1978138764548</v>
      </c>
      <c r="B208" s="567"/>
      <c r="C208" s="568"/>
      <c r="D208" s="607" t="s">
        <v>429</v>
      </c>
      <c r="E208" s="608"/>
      <c r="F208" s="79"/>
      <c r="G208" s="609" t="s">
        <v>423</v>
      </c>
      <c r="H208" s="609"/>
      <c r="I208" s="79"/>
      <c r="J208" s="609" t="s">
        <v>425</v>
      </c>
      <c r="K208" s="609"/>
      <c r="L208" s="78"/>
    </row>
    <row r="209" spans="1:12" ht="30" x14ac:dyDescent="0.25">
      <c r="A209" s="567"/>
      <c r="B209" s="567"/>
      <c r="C209" s="568"/>
      <c r="D209" s="607"/>
      <c r="E209" s="608"/>
      <c r="F209" s="182"/>
      <c r="G209" s="610">
        <v>259144000000</v>
      </c>
      <c r="H209" s="610"/>
      <c r="I209" s="289" t="s">
        <v>422</v>
      </c>
      <c r="J209" s="610">
        <v>277796702792</v>
      </c>
      <c r="K209" s="610"/>
      <c r="L209" s="289" t="s">
        <v>422</v>
      </c>
    </row>
    <row r="210" spans="1:12" ht="21" customHeight="1" x14ac:dyDescent="0.25">
      <c r="A210" s="266"/>
      <c r="B210" s="266"/>
      <c r="C210" s="266"/>
      <c r="D210" s="273"/>
      <c r="E210" s="273"/>
      <c r="F210" s="603" t="s">
        <v>430</v>
      </c>
      <c r="G210" s="603"/>
      <c r="H210" s="603"/>
      <c r="I210" s="603"/>
      <c r="J210" s="604" t="s">
        <v>452</v>
      </c>
      <c r="K210" s="604"/>
      <c r="L210" s="604"/>
    </row>
    <row r="211" spans="1:12" x14ac:dyDescent="0.25">
      <c r="F211" s="203"/>
      <c r="G211" s="605">
        <v>39682</v>
      </c>
      <c r="H211" s="605"/>
      <c r="I211" s="203"/>
      <c r="J211" s="605"/>
      <c r="K211" s="605"/>
      <c r="L211" s="203"/>
    </row>
    <row r="212" spans="1:12" ht="23.25" customHeight="1" x14ac:dyDescent="0.3">
      <c r="A212" s="606" t="s">
        <v>431</v>
      </c>
      <c r="B212" s="606"/>
      <c r="C212" s="189"/>
      <c r="F212" s="268"/>
      <c r="G212" s="268"/>
      <c r="K212" s="32"/>
      <c r="L212" s="32"/>
    </row>
    <row r="213" spans="1:12" ht="15" customHeight="1" x14ac:dyDescent="0.25">
      <c r="B213" s="189"/>
    </row>
    <row r="214" spans="1:12" ht="15" customHeight="1" x14ac:dyDescent="0.25">
      <c r="A214" s="189"/>
      <c r="B214" s="189"/>
    </row>
    <row r="215" spans="1:12" ht="15" customHeight="1" x14ac:dyDescent="0.25">
      <c r="A215" s="189"/>
      <c r="B215" s="189"/>
    </row>
    <row r="216" spans="1:12" ht="15" customHeight="1" x14ac:dyDescent="0.25">
      <c r="A216" s="189"/>
      <c r="B216" s="189"/>
    </row>
    <row r="217" spans="1:12" ht="15" customHeight="1" x14ac:dyDescent="0.25">
      <c r="A217" s="189"/>
      <c r="B217" s="189"/>
    </row>
    <row r="218" spans="1:12" ht="15" customHeight="1" x14ac:dyDescent="0.25">
      <c r="A218" s="189"/>
      <c r="B218" s="189"/>
    </row>
    <row r="219" spans="1:12" x14ac:dyDescent="0.25">
      <c r="A219" s="487" t="s">
        <v>432</v>
      </c>
      <c r="B219" s="487"/>
    </row>
    <row r="220" spans="1:12" x14ac:dyDescent="0.25">
      <c r="A220" s="487"/>
      <c r="B220" s="487"/>
    </row>
    <row r="221" spans="1:12" x14ac:dyDescent="0.25">
      <c r="A221" s="487"/>
      <c r="B221" s="487"/>
    </row>
    <row r="222" spans="1:12" x14ac:dyDescent="0.25">
      <c r="A222" s="487"/>
      <c r="B222" s="487"/>
    </row>
    <row r="229" spans="1:5" ht="18.75" x14ac:dyDescent="0.3">
      <c r="A229" s="268"/>
      <c r="B229" s="268"/>
      <c r="C229" s="268"/>
      <c r="D229" s="268"/>
      <c r="E229" s="268"/>
    </row>
    <row r="232" spans="1:5" ht="15" customHeight="1" x14ac:dyDescent="0.25">
      <c r="A232" s="600" t="s">
        <v>433</v>
      </c>
      <c r="B232" s="600"/>
    </row>
    <row r="233" spans="1:5" ht="15" customHeight="1" x14ac:dyDescent="0.25">
      <c r="A233" s="600"/>
      <c r="B233" s="600"/>
    </row>
    <row r="234" spans="1:5" ht="15" customHeight="1" x14ac:dyDescent="0.25">
      <c r="A234" s="600"/>
      <c r="B234" s="600"/>
    </row>
    <row r="235" spans="1:5" ht="15" customHeight="1" x14ac:dyDescent="0.25">
      <c r="A235" s="600"/>
      <c r="B235" s="600"/>
    </row>
    <row r="236" spans="1:5" ht="15" customHeight="1" x14ac:dyDescent="0.25">
      <c r="A236" s="600"/>
      <c r="B236" s="600"/>
    </row>
    <row r="237" spans="1:5" ht="15" customHeight="1" x14ac:dyDescent="0.25">
      <c r="A237" s="600"/>
      <c r="B237" s="600"/>
    </row>
    <row r="238" spans="1:5" ht="15" customHeight="1" x14ac:dyDescent="0.25">
      <c r="A238" s="487" t="s">
        <v>432</v>
      </c>
      <c r="B238" s="487"/>
    </row>
    <row r="239" spans="1:5" ht="15" customHeight="1" x14ac:dyDescent="0.25">
      <c r="A239" s="487"/>
      <c r="B239" s="487"/>
    </row>
    <row r="240" spans="1:5" ht="15" customHeight="1" x14ac:dyDescent="0.25">
      <c r="A240" s="267"/>
      <c r="B240" s="267"/>
    </row>
    <row r="241" spans="1:12" ht="15" customHeight="1" x14ac:dyDescent="0.25">
      <c r="A241" s="267"/>
      <c r="B241" s="267"/>
    </row>
    <row r="242" spans="1:12" ht="15" customHeight="1" x14ac:dyDescent="0.25">
      <c r="A242" s="267"/>
      <c r="B242" s="267"/>
    </row>
    <row r="243" spans="1:12" ht="15" customHeight="1" x14ac:dyDescent="0.25">
      <c r="A243" s="267"/>
      <c r="B243" s="267"/>
    </row>
    <row r="244" spans="1:12" ht="15" customHeight="1" x14ac:dyDescent="0.25">
      <c r="A244" s="267"/>
      <c r="B244" s="267"/>
    </row>
    <row r="245" spans="1:12" ht="15" customHeight="1" x14ac:dyDescent="0.25">
      <c r="A245" s="267"/>
      <c r="B245" s="267"/>
    </row>
    <row r="246" spans="1:12" ht="15" customHeight="1" x14ac:dyDescent="0.25">
      <c r="A246" s="267"/>
      <c r="B246" s="267"/>
    </row>
    <row r="247" spans="1:12" ht="15" customHeight="1" x14ac:dyDescent="0.25">
      <c r="A247" s="267"/>
      <c r="B247" s="267"/>
    </row>
    <row r="248" spans="1:12" ht="15" customHeight="1" x14ac:dyDescent="0.25">
      <c r="A248" s="267"/>
      <c r="B248" s="267"/>
    </row>
    <row r="249" spans="1:12" ht="15" customHeight="1" x14ac:dyDescent="0.25">
      <c r="A249" s="267"/>
      <c r="B249" s="267"/>
    </row>
    <row r="250" spans="1:12" ht="15" customHeight="1" x14ac:dyDescent="0.25">
      <c r="A250" s="267"/>
      <c r="B250" s="267"/>
    </row>
    <row r="251" spans="1:12" ht="15" customHeight="1" x14ac:dyDescent="0.25">
      <c r="A251" s="267"/>
      <c r="B251" s="267"/>
    </row>
    <row r="252" spans="1:12" ht="15" customHeight="1" x14ac:dyDescent="0.25">
      <c r="A252" s="267"/>
      <c r="B252" s="267"/>
    </row>
    <row r="253" spans="1:12" ht="15" customHeight="1" x14ac:dyDescent="0.25">
      <c r="A253" s="601" t="s">
        <v>317</v>
      </c>
      <c r="B253" s="601"/>
      <c r="C253" s="601"/>
    </row>
    <row r="254" spans="1:12" ht="15" customHeight="1" x14ac:dyDescent="0.25">
      <c r="A254" s="601"/>
      <c r="B254" s="601"/>
      <c r="C254" s="601"/>
      <c r="H254" s="567">
        <v>2.11</v>
      </c>
      <c r="I254" s="567"/>
      <c r="J254" s="572"/>
      <c r="K254" s="593" t="s">
        <v>411</v>
      </c>
      <c r="L254" s="489"/>
    </row>
    <row r="255" spans="1:12" ht="15" customHeight="1" x14ac:dyDescent="0.25">
      <c r="A255" s="601"/>
      <c r="B255" s="601"/>
      <c r="C255" s="601"/>
      <c r="H255" s="567"/>
      <c r="I255" s="567"/>
      <c r="J255" s="572"/>
      <c r="K255" s="593"/>
      <c r="L255" s="489"/>
    </row>
    <row r="256" spans="1:12" ht="15" customHeight="1" x14ac:dyDescent="0.3">
      <c r="A256" s="21" t="s">
        <v>453</v>
      </c>
      <c r="B256" s="602">
        <v>42430</v>
      </c>
      <c r="C256" s="602"/>
      <c r="H256" s="567"/>
      <c r="I256" s="567"/>
      <c r="J256" s="572"/>
      <c r="K256" s="593"/>
      <c r="L256" s="489"/>
    </row>
    <row r="257" spans="1:12" ht="15" customHeight="1" x14ac:dyDescent="0.25">
      <c r="A257" s="267"/>
      <c r="B257" s="267"/>
      <c r="H257" s="567"/>
      <c r="I257" s="567"/>
      <c r="J257" s="572"/>
      <c r="K257" s="593"/>
      <c r="L257" s="489"/>
    </row>
    <row r="258" spans="1:12" ht="15" customHeight="1" x14ac:dyDescent="0.25">
      <c r="A258" s="267"/>
      <c r="B258" s="267"/>
      <c r="H258" s="567"/>
      <c r="I258" s="567"/>
      <c r="J258" s="572"/>
      <c r="K258" s="593"/>
      <c r="L258" s="489"/>
    </row>
    <row r="259" spans="1:12" ht="15" customHeight="1" x14ac:dyDescent="0.25">
      <c r="A259" s="267"/>
      <c r="B259" s="267"/>
      <c r="H259" s="188"/>
      <c r="I259" s="188"/>
      <c r="J259" s="188"/>
      <c r="K259" s="187"/>
      <c r="L259" s="187"/>
    </row>
    <row r="260" spans="1:12" ht="15" customHeight="1" x14ac:dyDescent="0.25">
      <c r="A260" s="267"/>
      <c r="B260" s="267"/>
      <c r="H260" s="567">
        <v>1.99</v>
      </c>
      <c r="I260" s="567"/>
      <c r="J260" s="572"/>
      <c r="K260" s="593" t="s">
        <v>412</v>
      </c>
      <c r="L260" s="489"/>
    </row>
    <row r="261" spans="1:12" ht="15" customHeight="1" x14ac:dyDescent="0.25">
      <c r="A261" s="267"/>
      <c r="B261" s="267"/>
      <c r="H261" s="567"/>
      <c r="I261" s="567"/>
      <c r="J261" s="572"/>
      <c r="K261" s="593"/>
      <c r="L261" s="489"/>
    </row>
    <row r="262" spans="1:12" ht="15" customHeight="1" x14ac:dyDescent="0.25">
      <c r="A262" s="267"/>
      <c r="B262" s="267"/>
      <c r="H262" s="567"/>
      <c r="I262" s="567"/>
      <c r="J262" s="572"/>
      <c r="K262" s="593"/>
      <c r="L262" s="489"/>
    </row>
    <row r="263" spans="1:12" ht="15" customHeight="1" x14ac:dyDescent="0.25">
      <c r="A263" s="267"/>
      <c r="B263" s="267"/>
      <c r="H263" s="567"/>
      <c r="I263" s="567"/>
      <c r="J263" s="572"/>
      <c r="K263" s="593"/>
      <c r="L263" s="489"/>
    </row>
    <row r="264" spans="1:12" ht="15" customHeight="1" x14ac:dyDescent="0.25">
      <c r="A264" s="267"/>
      <c r="B264" s="267"/>
      <c r="H264" s="567"/>
      <c r="I264" s="567"/>
      <c r="J264" s="572"/>
      <c r="K264" s="593"/>
      <c r="L264" s="489"/>
    </row>
    <row r="265" spans="1:12" ht="15" customHeight="1" x14ac:dyDescent="0.25">
      <c r="A265" s="267"/>
      <c r="B265" s="267"/>
      <c r="H265" s="188"/>
      <c r="I265" s="188"/>
      <c r="J265" s="188"/>
      <c r="K265" s="187"/>
      <c r="L265" s="187"/>
    </row>
    <row r="266" spans="1:12" ht="15" customHeight="1" x14ac:dyDescent="0.25">
      <c r="A266" s="267"/>
      <c r="B266" s="267"/>
      <c r="H266" s="567">
        <f>LISTAS!B116</f>
        <v>1.1222354938804804</v>
      </c>
      <c r="I266" s="567"/>
      <c r="J266" s="572"/>
      <c r="K266" s="593" t="s">
        <v>413</v>
      </c>
      <c r="L266" s="489"/>
    </row>
    <row r="267" spans="1:12" ht="15" customHeight="1" x14ac:dyDescent="0.25">
      <c r="A267" s="267"/>
      <c r="B267" s="267"/>
      <c r="H267" s="567"/>
      <c r="I267" s="567"/>
      <c r="J267" s="572"/>
      <c r="K267" s="593"/>
      <c r="L267" s="489"/>
    </row>
    <row r="268" spans="1:12" ht="15" customHeight="1" x14ac:dyDescent="0.25">
      <c r="A268" s="267"/>
      <c r="B268" s="267"/>
      <c r="H268" s="567"/>
      <c r="I268" s="567"/>
      <c r="J268" s="572"/>
      <c r="K268" s="593"/>
      <c r="L268" s="489"/>
    </row>
    <row r="269" spans="1:12" ht="15" customHeight="1" x14ac:dyDescent="0.25">
      <c r="A269" s="267"/>
      <c r="B269" s="267"/>
      <c r="H269" s="567"/>
      <c r="I269" s="567"/>
      <c r="J269" s="572"/>
      <c r="K269" s="593"/>
      <c r="L269" s="489"/>
    </row>
    <row r="270" spans="1:12" ht="15" customHeight="1" x14ac:dyDescent="0.25">
      <c r="A270" s="267"/>
      <c r="B270" s="267"/>
      <c r="H270" s="567"/>
      <c r="I270" s="567"/>
      <c r="J270" s="572"/>
      <c r="K270" s="593"/>
      <c r="L270" s="489"/>
    </row>
    <row r="271" spans="1:12" ht="15" customHeight="1" x14ac:dyDescent="0.25">
      <c r="A271" s="267"/>
      <c r="B271" s="267"/>
      <c r="H271" s="188"/>
      <c r="I271" s="188"/>
      <c r="J271" s="188"/>
      <c r="K271" s="187"/>
      <c r="L271" s="187"/>
    </row>
    <row r="272" spans="1:12" ht="15" customHeight="1" x14ac:dyDescent="0.25">
      <c r="A272" s="267"/>
      <c r="B272" s="267"/>
      <c r="H272" s="567">
        <v>100</v>
      </c>
      <c r="I272" s="567"/>
      <c r="J272" s="572"/>
      <c r="K272" s="593" t="s">
        <v>455</v>
      </c>
      <c r="L272" s="489"/>
    </row>
    <row r="273" spans="1:12" ht="15" customHeight="1" x14ac:dyDescent="0.25">
      <c r="A273" s="267"/>
      <c r="B273" s="267"/>
      <c r="H273" s="567"/>
      <c r="I273" s="567"/>
      <c r="J273" s="572"/>
      <c r="K273" s="593"/>
      <c r="L273" s="489"/>
    </row>
    <row r="274" spans="1:12" ht="15" customHeight="1" x14ac:dyDescent="0.25">
      <c r="A274" s="267"/>
      <c r="B274" s="267"/>
      <c r="H274" s="567"/>
      <c r="I274" s="567"/>
      <c r="J274" s="572"/>
      <c r="K274" s="593"/>
      <c r="L274" s="489"/>
    </row>
    <row r="275" spans="1:12" ht="18" customHeight="1" x14ac:dyDescent="0.25">
      <c r="A275" s="267"/>
      <c r="B275" s="267"/>
      <c r="H275" s="567"/>
      <c r="I275" s="567"/>
      <c r="J275" s="572"/>
      <c r="K275" s="593"/>
      <c r="L275" s="489"/>
    </row>
    <row r="276" spans="1:12" ht="15" customHeight="1" x14ac:dyDescent="0.25">
      <c r="A276" s="267"/>
      <c r="B276" s="267"/>
      <c r="H276" s="567"/>
      <c r="I276" s="567"/>
      <c r="J276" s="572"/>
      <c r="K276" s="593"/>
      <c r="L276" s="489"/>
    </row>
    <row r="277" spans="1:12" ht="21.75" customHeight="1" x14ac:dyDescent="0.25">
      <c r="H277" s="188"/>
      <c r="I277" s="188"/>
      <c r="J277" s="188"/>
      <c r="K277" s="187"/>
      <c r="L277" s="187"/>
    </row>
    <row r="278" spans="1:12" ht="15" customHeight="1" x14ac:dyDescent="0.25">
      <c r="H278" s="567">
        <v>100</v>
      </c>
      <c r="I278" s="567"/>
      <c r="J278" s="572"/>
      <c r="K278" s="593" t="s">
        <v>454</v>
      </c>
      <c r="L278" s="489"/>
    </row>
    <row r="279" spans="1:12" ht="22.5" customHeight="1" x14ac:dyDescent="0.25">
      <c r="H279" s="567"/>
      <c r="I279" s="567"/>
      <c r="J279" s="572"/>
      <c r="K279" s="593"/>
      <c r="L279" s="489"/>
    </row>
    <row r="280" spans="1:12" ht="15" customHeight="1" x14ac:dyDescent="0.25">
      <c r="H280" s="567"/>
      <c r="I280" s="567"/>
      <c r="J280" s="572"/>
      <c r="K280" s="593"/>
      <c r="L280" s="489"/>
    </row>
    <row r="281" spans="1:12" ht="15" customHeight="1" x14ac:dyDescent="0.25">
      <c r="H281" s="567"/>
      <c r="I281" s="567"/>
      <c r="J281" s="572"/>
      <c r="K281" s="593"/>
      <c r="L281" s="489"/>
    </row>
    <row r="282" spans="1:12" ht="15" customHeight="1" x14ac:dyDescent="0.25">
      <c r="H282" s="567"/>
      <c r="I282" s="567"/>
      <c r="J282" s="572"/>
      <c r="K282" s="593"/>
      <c r="L282" s="489"/>
    </row>
    <row r="283" spans="1:12" ht="15" customHeight="1" x14ac:dyDescent="0.25">
      <c r="H283" s="188"/>
      <c r="I283" s="188"/>
      <c r="J283" s="188"/>
      <c r="K283" s="187"/>
      <c r="L283" s="187"/>
    </row>
    <row r="284" spans="1:12" ht="30" customHeight="1" x14ac:dyDescent="0.25">
      <c r="A284" s="588" t="s">
        <v>400</v>
      </c>
      <c r="B284" s="588"/>
      <c r="C284" s="588"/>
      <c r="D284" s="588"/>
      <c r="E284" s="588"/>
      <c r="F284" s="588"/>
      <c r="G284" s="588"/>
      <c r="H284" s="588"/>
      <c r="I284" s="588"/>
      <c r="J284" s="588"/>
      <c r="K284" s="588"/>
      <c r="L284" s="588"/>
    </row>
    <row r="285" spans="1:12" ht="18.75" customHeight="1" x14ac:dyDescent="0.25">
      <c r="A285" s="594" t="s">
        <v>280</v>
      </c>
      <c r="B285" s="595"/>
      <c r="C285" s="598" t="s">
        <v>257</v>
      </c>
      <c r="D285" s="589" t="s">
        <v>283</v>
      </c>
      <c r="E285" s="589" t="s">
        <v>284</v>
      </c>
      <c r="F285" s="589"/>
      <c r="G285" s="589"/>
      <c r="H285" s="589"/>
      <c r="I285" s="589" t="s">
        <v>282</v>
      </c>
      <c r="J285" s="589" t="s">
        <v>219</v>
      </c>
      <c r="K285" s="589"/>
      <c r="L285" s="589"/>
    </row>
    <row r="286" spans="1:12" ht="75" x14ac:dyDescent="0.25">
      <c r="A286" s="596"/>
      <c r="B286" s="597"/>
      <c r="C286" s="599"/>
      <c r="D286" s="589"/>
      <c r="E286" s="76" t="s">
        <v>281</v>
      </c>
      <c r="F286" s="76" t="s">
        <v>277</v>
      </c>
      <c r="G286" s="76" t="s">
        <v>278</v>
      </c>
      <c r="H286" s="163" t="s">
        <v>279</v>
      </c>
      <c r="I286" s="589"/>
      <c r="J286" s="589"/>
      <c r="K286" s="589"/>
      <c r="L286" s="589"/>
    </row>
    <row r="287" spans="1:12" x14ac:dyDescent="0.25">
      <c r="A287" s="578" t="s">
        <v>459</v>
      </c>
      <c r="B287" s="579"/>
      <c r="C287" s="211" t="s">
        <v>158</v>
      </c>
      <c r="D287" s="212">
        <v>40491</v>
      </c>
      <c r="E287" s="213"/>
      <c r="F287" s="214">
        <f>D287</f>
        <v>40491</v>
      </c>
      <c r="G287" s="213"/>
      <c r="H287" s="213"/>
      <c r="I287" s="214">
        <f>D287-SUM(E287:H287)</f>
        <v>0</v>
      </c>
      <c r="J287" s="495"/>
      <c r="K287" s="495"/>
      <c r="L287" s="495"/>
    </row>
    <row r="288" spans="1:12" ht="48" customHeight="1" x14ac:dyDescent="0.25">
      <c r="A288" s="578" t="s">
        <v>459</v>
      </c>
      <c r="B288" s="579"/>
      <c r="C288" s="211" t="s">
        <v>326</v>
      </c>
      <c r="D288" s="212">
        <v>3522</v>
      </c>
      <c r="E288" s="213"/>
      <c r="F288" s="213"/>
      <c r="G288" s="213"/>
      <c r="H288" s="213"/>
      <c r="I288" s="214">
        <f>D288-SUM(E288:H288)</f>
        <v>3522</v>
      </c>
      <c r="J288" s="592" t="s">
        <v>473</v>
      </c>
      <c r="K288" s="592"/>
      <c r="L288" s="592"/>
    </row>
    <row r="289" spans="1:12" x14ac:dyDescent="0.25">
      <c r="A289" s="578"/>
      <c r="B289" s="579"/>
      <c r="C289" s="211"/>
      <c r="D289" s="213"/>
      <c r="E289" s="213"/>
      <c r="F289" s="213"/>
      <c r="G289" s="213"/>
      <c r="H289" s="213"/>
      <c r="I289" s="213"/>
      <c r="J289" s="495"/>
      <c r="K289" s="495"/>
      <c r="L289" s="495"/>
    </row>
    <row r="290" spans="1:12" x14ac:dyDescent="0.25">
      <c r="A290" s="500"/>
      <c r="B290" s="502"/>
      <c r="C290" s="210"/>
      <c r="D290" s="23"/>
      <c r="E290" s="23"/>
      <c r="F290" s="23"/>
      <c r="G290" s="23"/>
      <c r="H290" s="23"/>
      <c r="I290" s="23"/>
      <c r="J290" s="495"/>
      <c r="K290" s="495"/>
      <c r="L290" s="495"/>
    </row>
    <row r="291" spans="1:12" x14ac:dyDescent="0.25">
      <c r="A291" s="500"/>
      <c r="B291" s="502"/>
      <c r="C291" s="210"/>
      <c r="D291" s="23"/>
      <c r="E291" s="23"/>
      <c r="F291" s="23"/>
      <c r="G291" s="23"/>
      <c r="H291" s="23"/>
      <c r="I291" s="23"/>
      <c r="J291" s="495"/>
      <c r="K291" s="495"/>
      <c r="L291" s="495"/>
    </row>
    <row r="292" spans="1:12" x14ac:dyDescent="0.25">
      <c r="A292" s="500"/>
      <c r="B292" s="502"/>
      <c r="C292" s="62"/>
      <c r="D292" s="23"/>
      <c r="E292" s="23"/>
      <c r="F292" s="23"/>
      <c r="G292" s="23"/>
      <c r="H292" s="23"/>
      <c r="I292" s="23"/>
      <c r="J292" s="495"/>
      <c r="K292" s="495"/>
      <c r="L292" s="495"/>
    </row>
    <row r="293" spans="1:12" ht="15" customHeight="1" x14ac:dyDescent="0.25">
      <c r="A293" s="582" t="s">
        <v>285</v>
      </c>
      <c r="B293" s="583"/>
      <c r="C293" s="584"/>
      <c r="D293" s="77"/>
      <c r="E293" s="77"/>
      <c r="F293" s="77"/>
      <c r="G293" s="77"/>
      <c r="H293" s="77"/>
      <c r="I293" s="77"/>
      <c r="J293" s="585"/>
      <c r="K293" s="586"/>
      <c r="L293" s="587"/>
    </row>
    <row r="294" spans="1:12" ht="21" x14ac:dyDescent="0.25">
      <c r="A294" s="588" t="s">
        <v>479</v>
      </c>
      <c r="B294" s="588"/>
      <c r="C294" s="588"/>
      <c r="D294" s="588"/>
      <c r="E294" s="588"/>
      <c r="F294" s="588"/>
      <c r="G294" s="588"/>
      <c r="H294" s="588"/>
      <c r="I294" s="588"/>
      <c r="J294" s="588"/>
      <c r="K294" s="588"/>
      <c r="L294" s="588"/>
    </row>
    <row r="295" spans="1:12" ht="67.5" customHeight="1" x14ac:dyDescent="0.25">
      <c r="A295" s="589" t="s">
        <v>257</v>
      </c>
      <c r="B295" s="589"/>
      <c r="C295" s="590" t="s">
        <v>475</v>
      </c>
      <c r="D295" s="589" t="s">
        <v>474</v>
      </c>
      <c r="E295" s="589"/>
      <c r="F295" s="591" t="s">
        <v>476</v>
      </c>
      <c r="G295" s="589" t="s">
        <v>477</v>
      </c>
      <c r="H295" s="589" t="s">
        <v>478</v>
      </c>
      <c r="I295" s="589"/>
      <c r="J295" s="590" t="s">
        <v>480</v>
      </c>
      <c r="K295" s="590"/>
      <c r="L295" s="577" t="s">
        <v>219</v>
      </c>
    </row>
    <row r="296" spans="1:12" ht="25.5" x14ac:dyDescent="0.25">
      <c r="A296" s="589"/>
      <c r="B296" s="589"/>
      <c r="C296" s="590"/>
      <c r="D296" s="589"/>
      <c r="E296" s="589"/>
      <c r="F296" s="591"/>
      <c r="G296" s="589"/>
      <c r="H296" s="215" t="s">
        <v>481</v>
      </c>
      <c r="I296" s="215" t="s">
        <v>482</v>
      </c>
      <c r="J296" s="215" t="s">
        <v>482</v>
      </c>
      <c r="K296" s="216" t="s">
        <v>481</v>
      </c>
      <c r="L296" s="577"/>
    </row>
    <row r="297" spans="1:12" ht="45" x14ac:dyDescent="0.25">
      <c r="A297" s="578" t="s">
        <v>158</v>
      </c>
      <c r="B297" s="579"/>
      <c r="C297" s="217">
        <f>50462818012.45/1000000</f>
        <v>50462.81801245</v>
      </c>
      <c r="D297" s="580">
        <f>G297-(C297+F297)</f>
        <v>17702.18198755</v>
      </c>
      <c r="E297" s="581"/>
      <c r="F297" s="217">
        <v>-6842</v>
      </c>
      <c r="G297" s="217">
        <v>61323</v>
      </c>
      <c r="H297" s="218"/>
      <c r="I297" s="213" t="s">
        <v>294</v>
      </c>
      <c r="J297" s="217">
        <v>40491</v>
      </c>
      <c r="K297" s="213">
        <v>0</v>
      </c>
      <c r="L297" s="219" t="s">
        <v>483</v>
      </c>
    </row>
  </sheetData>
  <mergeCells count="394">
    <mergeCell ref="A7:C7"/>
    <mergeCell ref="D7:F7"/>
    <mergeCell ref="G7:I7"/>
    <mergeCell ref="J7:L7"/>
    <mergeCell ref="A8:C8"/>
    <mergeCell ref="D8:F8"/>
    <mergeCell ref="G8:I8"/>
    <mergeCell ref="J8:L8"/>
    <mergeCell ref="A1:L1"/>
    <mergeCell ref="D3:I3"/>
    <mergeCell ref="J3:K3"/>
    <mergeCell ref="A5:B5"/>
    <mergeCell ref="C5:L5"/>
    <mergeCell ref="A6:C6"/>
    <mergeCell ref="D6:F6"/>
    <mergeCell ref="G6:I6"/>
    <mergeCell ref="J6:L6"/>
    <mergeCell ref="A11:C11"/>
    <mergeCell ref="D11:F11"/>
    <mergeCell ref="G11:I11"/>
    <mergeCell ref="J11:L11"/>
    <mergeCell ref="E12:G12"/>
    <mergeCell ref="I12:K12"/>
    <mergeCell ref="A9:C9"/>
    <mergeCell ref="D9:F9"/>
    <mergeCell ref="G9:I9"/>
    <mergeCell ref="J9:L9"/>
    <mergeCell ref="A10:C10"/>
    <mergeCell ref="D10:F10"/>
    <mergeCell ref="G10:I10"/>
    <mergeCell ref="J10:L10"/>
    <mergeCell ref="A16:D16"/>
    <mergeCell ref="I16:K16"/>
    <mergeCell ref="E17:G17"/>
    <mergeCell ref="I17:K17"/>
    <mergeCell ref="E18:G18"/>
    <mergeCell ref="I18:K19"/>
    <mergeCell ref="E13:G13"/>
    <mergeCell ref="I13:K13"/>
    <mergeCell ref="E14:G14"/>
    <mergeCell ref="I14:K14"/>
    <mergeCell ref="E15:G15"/>
    <mergeCell ref="I15:K15"/>
    <mergeCell ref="A24:B24"/>
    <mergeCell ref="C24:L24"/>
    <mergeCell ref="A25:C25"/>
    <mergeCell ref="E25:F25"/>
    <mergeCell ref="G25:L25"/>
    <mergeCell ref="A26:C26"/>
    <mergeCell ref="G26:J26"/>
    <mergeCell ref="L18:L19"/>
    <mergeCell ref="E19:G19"/>
    <mergeCell ref="E20:G20"/>
    <mergeCell ref="I21:K21"/>
    <mergeCell ref="A22:D22"/>
    <mergeCell ref="I22:K22"/>
    <mergeCell ref="J27:J30"/>
    <mergeCell ref="K27:L30"/>
    <mergeCell ref="B31:C31"/>
    <mergeCell ref="E31:F31"/>
    <mergeCell ref="H31:I31"/>
    <mergeCell ref="K31:L31"/>
    <mergeCell ref="A27:A30"/>
    <mergeCell ref="B27:C30"/>
    <mergeCell ref="D27:D30"/>
    <mergeCell ref="E27:F30"/>
    <mergeCell ref="G27:G30"/>
    <mergeCell ref="H27:I30"/>
    <mergeCell ref="B35:C35"/>
    <mergeCell ref="E35:F35"/>
    <mergeCell ref="H35:I35"/>
    <mergeCell ref="K35:L35"/>
    <mergeCell ref="C36:C37"/>
    <mergeCell ref="F36:F37"/>
    <mergeCell ref="I36:I37"/>
    <mergeCell ref="L36:L37"/>
    <mergeCell ref="B32:C32"/>
    <mergeCell ref="E32:F32"/>
    <mergeCell ref="H32:I32"/>
    <mergeCell ref="K32:L32"/>
    <mergeCell ref="B34:C34"/>
    <mergeCell ref="E34:F34"/>
    <mergeCell ref="H34:I34"/>
    <mergeCell ref="K34:L34"/>
    <mergeCell ref="C38:C39"/>
    <mergeCell ref="F38:F39"/>
    <mergeCell ref="I38:I39"/>
    <mergeCell ref="L38:L39"/>
    <mergeCell ref="C40:C41"/>
    <mergeCell ref="E40:F40"/>
    <mergeCell ref="H40:I40"/>
    <mergeCell ref="K40:L40"/>
    <mergeCell ref="E41:F41"/>
    <mergeCell ref="K41:L41"/>
    <mergeCell ref="J43:J46"/>
    <mergeCell ref="K43:L46"/>
    <mergeCell ref="B47:C47"/>
    <mergeCell ref="E47:F47"/>
    <mergeCell ref="H47:I47"/>
    <mergeCell ref="K47:L47"/>
    <mergeCell ref="A43:A46"/>
    <mergeCell ref="B43:C46"/>
    <mergeCell ref="D43:D46"/>
    <mergeCell ref="E43:F46"/>
    <mergeCell ref="G43:G46"/>
    <mergeCell ref="H43:I46"/>
    <mergeCell ref="B50:C50"/>
    <mergeCell ref="E50:F50"/>
    <mergeCell ref="H50:I50"/>
    <mergeCell ref="K50:L50"/>
    <mergeCell ref="C51:C52"/>
    <mergeCell ref="F51:F52"/>
    <mergeCell ref="I51:I52"/>
    <mergeCell ref="L51:L52"/>
    <mergeCell ref="B48:C48"/>
    <mergeCell ref="E48:F48"/>
    <mergeCell ref="H48:I48"/>
    <mergeCell ref="K48:L48"/>
    <mergeCell ref="B49:C49"/>
    <mergeCell ref="E49:F49"/>
    <mergeCell ref="H49:I49"/>
    <mergeCell ref="K49:L49"/>
    <mergeCell ref="B61:C61"/>
    <mergeCell ref="E61:F61"/>
    <mergeCell ref="H61:I61"/>
    <mergeCell ref="B62:C62"/>
    <mergeCell ref="E62:F62"/>
    <mergeCell ref="H62:I62"/>
    <mergeCell ref="L53:L54"/>
    <mergeCell ref="A55:B55"/>
    <mergeCell ref="C55:L55"/>
    <mergeCell ref="A57:A60"/>
    <mergeCell ref="B57:C60"/>
    <mergeCell ref="D57:D60"/>
    <mergeCell ref="E57:F60"/>
    <mergeCell ref="G57:G60"/>
    <mergeCell ref="H57:I60"/>
    <mergeCell ref="C65:C66"/>
    <mergeCell ref="E65:F65"/>
    <mergeCell ref="H65:I65"/>
    <mergeCell ref="E66:F66"/>
    <mergeCell ref="H66:I66"/>
    <mergeCell ref="E67:F67"/>
    <mergeCell ref="H67:I67"/>
    <mergeCell ref="B63:C63"/>
    <mergeCell ref="E63:F63"/>
    <mergeCell ref="H63:I63"/>
    <mergeCell ref="B64:C64"/>
    <mergeCell ref="E64:F64"/>
    <mergeCell ref="H64:I64"/>
    <mergeCell ref="L74:L77"/>
    <mergeCell ref="M74:N74"/>
    <mergeCell ref="O74:P74"/>
    <mergeCell ref="M75:N75"/>
    <mergeCell ref="O75:P75"/>
    <mergeCell ref="M76:O76"/>
    <mergeCell ref="M77:N77"/>
    <mergeCell ref="O77:P77"/>
    <mergeCell ref="E68:F68"/>
    <mergeCell ref="H68:I68"/>
    <mergeCell ref="A70:F70"/>
    <mergeCell ref="H72:L72"/>
    <mergeCell ref="M72:Q72"/>
    <mergeCell ref="M73:O73"/>
    <mergeCell ref="H78:L78"/>
    <mergeCell ref="M78:N78"/>
    <mergeCell ref="O78:P78"/>
    <mergeCell ref="H79:I82"/>
    <mergeCell ref="J79:L79"/>
    <mergeCell ref="M79:O79"/>
    <mergeCell ref="J80:K80"/>
    <mergeCell ref="M80:N80"/>
    <mergeCell ref="O80:P80"/>
    <mergeCell ref="J81:K82"/>
    <mergeCell ref="H84:L84"/>
    <mergeCell ref="M84:Q84"/>
    <mergeCell ref="L87:L90"/>
    <mergeCell ref="H93:I96"/>
    <mergeCell ref="J93:L93"/>
    <mergeCell ref="J94:K94"/>
    <mergeCell ref="J95:K96"/>
    <mergeCell ref="L95:L96"/>
    <mergeCell ref="L81:L82"/>
    <mergeCell ref="M81:N81"/>
    <mergeCell ref="O81:P81"/>
    <mergeCell ref="M82:N82"/>
    <mergeCell ref="O82:Q82"/>
    <mergeCell ref="M83:Q83"/>
    <mergeCell ref="M104:Q104"/>
    <mergeCell ref="M105:N105"/>
    <mergeCell ref="O105:P105"/>
    <mergeCell ref="M106:N106"/>
    <mergeCell ref="O106:P106"/>
    <mergeCell ref="M107:P107"/>
    <mergeCell ref="H98:L98"/>
    <mergeCell ref="M98:Q98"/>
    <mergeCell ref="M99:Q99"/>
    <mergeCell ref="M100:Q100"/>
    <mergeCell ref="L101:L104"/>
    <mergeCell ref="M101:Q101"/>
    <mergeCell ref="M102:N102"/>
    <mergeCell ref="O102:P102"/>
    <mergeCell ref="M103:N103"/>
    <mergeCell ref="O103:P103"/>
    <mergeCell ref="O110:Q110"/>
    <mergeCell ref="M111:Q111"/>
    <mergeCell ref="M112:Q112"/>
    <mergeCell ref="A135:F135"/>
    <mergeCell ref="G135:L135"/>
    <mergeCell ref="G136:L136"/>
    <mergeCell ref="H108:I111"/>
    <mergeCell ref="J108:L108"/>
    <mergeCell ref="M108:N108"/>
    <mergeCell ref="O108:P108"/>
    <mergeCell ref="J109:K109"/>
    <mergeCell ref="M109:N109"/>
    <mergeCell ref="O109:P109"/>
    <mergeCell ref="J110:K111"/>
    <mergeCell ref="L110:L111"/>
    <mergeCell ref="M110:N110"/>
    <mergeCell ref="D140:E140"/>
    <mergeCell ref="J140:K140"/>
    <mergeCell ref="A142:J142"/>
    <mergeCell ref="J143:L143"/>
    <mergeCell ref="J144:L144"/>
    <mergeCell ref="J145:L145"/>
    <mergeCell ref="D137:E137"/>
    <mergeCell ref="J137:K137"/>
    <mergeCell ref="D138:E138"/>
    <mergeCell ref="J138:K138"/>
    <mergeCell ref="D139:E139"/>
    <mergeCell ref="J139:K139"/>
    <mergeCell ref="J152:L152"/>
    <mergeCell ref="J153:L153"/>
    <mergeCell ref="A161:B161"/>
    <mergeCell ref="C161:D161"/>
    <mergeCell ref="E161:F161"/>
    <mergeCell ref="G161:L161"/>
    <mergeCell ref="J146:L146"/>
    <mergeCell ref="J147:L147"/>
    <mergeCell ref="J148:L148"/>
    <mergeCell ref="J149:L149"/>
    <mergeCell ref="J150:L150"/>
    <mergeCell ref="J151:L151"/>
    <mergeCell ref="G164:H164"/>
    <mergeCell ref="I164:J164"/>
    <mergeCell ref="A166:B166"/>
    <mergeCell ref="C166:D166"/>
    <mergeCell ref="E166:F166"/>
    <mergeCell ref="G166:L166"/>
    <mergeCell ref="A162:B162"/>
    <mergeCell ref="C162:D162"/>
    <mergeCell ref="E162:F162"/>
    <mergeCell ref="G162:H162"/>
    <mergeCell ref="I162:J162"/>
    <mergeCell ref="G163:H163"/>
    <mergeCell ref="I163:J163"/>
    <mergeCell ref="G169:H169"/>
    <mergeCell ref="I169:J169"/>
    <mergeCell ref="A170:L170"/>
    <mergeCell ref="A172:C173"/>
    <mergeCell ref="D172:F173"/>
    <mergeCell ref="K172:L173"/>
    <mergeCell ref="A167:B167"/>
    <mergeCell ref="C167:D167"/>
    <mergeCell ref="E167:F167"/>
    <mergeCell ref="G167:H167"/>
    <mergeCell ref="I167:J167"/>
    <mergeCell ref="G168:H168"/>
    <mergeCell ref="I168:J168"/>
    <mergeCell ref="A184:B184"/>
    <mergeCell ref="C184:L184"/>
    <mergeCell ref="A186:B186"/>
    <mergeCell ref="C186:E186"/>
    <mergeCell ref="F186:G186"/>
    <mergeCell ref="J186:L186"/>
    <mergeCell ref="A175:C175"/>
    <mergeCell ref="G175:I175"/>
    <mergeCell ref="D179:F179"/>
    <mergeCell ref="J179:L179"/>
    <mergeCell ref="D181:F182"/>
    <mergeCell ref="J181:L182"/>
    <mergeCell ref="A189:B189"/>
    <mergeCell ref="C189:E189"/>
    <mergeCell ref="F189:G189"/>
    <mergeCell ref="J189:L189"/>
    <mergeCell ref="A190:B190"/>
    <mergeCell ref="C190:E190"/>
    <mergeCell ref="F190:G190"/>
    <mergeCell ref="J190:L190"/>
    <mergeCell ref="A187:B187"/>
    <mergeCell ref="C187:E187"/>
    <mergeCell ref="F187:G187"/>
    <mergeCell ref="J187:L187"/>
    <mergeCell ref="A188:B188"/>
    <mergeCell ref="C188:E188"/>
    <mergeCell ref="F188:G188"/>
    <mergeCell ref="J188:L188"/>
    <mergeCell ref="A193:B193"/>
    <mergeCell ref="C193:E193"/>
    <mergeCell ref="F193:G193"/>
    <mergeCell ref="J193:L193"/>
    <mergeCell ref="A195:B195"/>
    <mergeCell ref="C195:L195"/>
    <mergeCell ref="A191:B191"/>
    <mergeCell ref="C191:E191"/>
    <mergeCell ref="F191:G191"/>
    <mergeCell ref="J191:L191"/>
    <mergeCell ref="A192:B192"/>
    <mergeCell ref="C192:E192"/>
    <mergeCell ref="F192:G192"/>
    <mergeCell ref="J192:L192"/>
    <mergeCell ref="A199:C200"/>
    <mergeCell ref="D199:E200"/>
    <mergeCell ref="G199:H199"/>
    <mergeCell ref="J199:K199"/>
    <mergeCell ref="G200:H200"/>
    <mergeCell ref="J200:K200"/>
    <mergeCell ref="A196:D196"/>
    <mergeCell ref="E196:H196"/>
    <mergeCell ref="I196:L196"/>
    <mergeCell ref="A197:C197"/>
    <mergeCell ref="E197:G197"/>
    <mergeCell ref="I197:K197"/>
    <mergeCell ref="A205:C206"/>
    <mergeCell ref="D205:E206"/>
    <mergeCell ref="G205:H205"/>
    <mergeCell ref="J205:K205"/>
    <mergeCell ref="G206:H206"/>
    <mergeCell ref="J206:K206"/>
    <mergeCell ref="A202:C203"/>
    <mergeCell ref="D202:E203"/>
    <mergeCell ref="G202:H202"/>
    <mergeCell ref="J202:K202"/>
    <mergeCell ref="G203:H203"/>
    <mergeCell ref="J203:K203"/>
    <mergeCell ref="F210:I210"/>
    <mergeCell ref="J210:L210"/>
    <mergeCell ref="G211:H211"/>
    <mergeCell ref="J211:K211"/>
    <mergeCell ref="A212:B212"/>
    <mergeCell ref="A219:B222"/>
    <mergeCell ref="A208:C209"/>
    <mergeCell ref="D208:E209"/>
    <mergeCell ref="G208:H208"/>
    <mergeCell ref="J208:K208"/>
    <mergeCell ref="G209:H209"/>
    <mergeCell ref="J209:K209"/>
    <mergeCell ref="H260:J264"/>
    <mergeCell ref="K260:L264"/>
    <mergeCell ref="H266:J270"/>
    <mergeCell ref="K266:L270"/>
    <mergeCell ref="H272:J276"/>
    <mergeCell ref="K272:L276"/>
    <mergeCell ref="A232:B237"/>
    <mergeCell ref="A238:B239"/>
    <mergeCell ref="A253:C255"/>
    <mergeCell ref="H254:J258"/>
    <mergeCell ref="K254:L258"/>
    <mergeCell ref="B256:C256"/>
    <mergeCell ref="H278:J282"/>
    <mergeCell ref="K278:L282"/>
    <mergeCell ref="A284:L284"/>
    <mergeCell ref="A285:B286"/>
    <mergeCell ref="C285:C286"/>
    <mergeCell ref="D285:D286"/>
    <mergeCell ref="E285:H285"/>
    <mergeCell ref="I285:I286"/>
    <mergeCell ref="J285:L286"/>
    <mergeCell ref="A290:B290"/>
    <mergeCell ref="J290:L290"/>
    <mergeCell ref="A291:B291"/>
    <mergeCell ref="J291:L291"/>
    <mergeCell ref="A292:B292"/>
    <mergeCell ref="J292:L292"/>
    <mergeCell ref="A287:B287"/>
    <mergeCell ref="J287:L287"/>
    <mergeCell ref="A288:B288"/>
    <mergeCell ref="J288:L288"/>
    <mergeCell ref="A289:B289"/>
    <mergeCell ref="J289:L289"/>
    <mergeCell ref="L295:L296"/>
    <mergeCell ref="A297:B297"/>
    <mergeCell ref="D297:E297"/>
    <mergeCell ref="A293:C293"/>
    <mergeCell ref="J293:L293"/>
    <mergeCell ref="A294:L294"/>
    <mergeCell ref="A295:B296"/>
    <mergeCell ref="C295:C296"/>
    <mergeCell ref="D295:E296"/>
    <mergeCell ref="F295:F296"/>
    <mergeCell ref="G295:G296"/>
    <mergeCell ref="H295:I295"/>
    <mergeCell ref="J295:K295"/>
  </mergeCells>
  <conditionalFormatting sqref="D41:D42">
    <cfRule type="dataBar" priority="96">
      <dataBar>
        <cfvo type="min"/>
        <cfvo type="max"/>
        <color rgb="FF63C384"/>
      </dataBar>
      <extLst>
        <ext xmlns:x14="http://schemas.microsoft.com/office/spreadsheetml/2009/9/main" uri="{B025F937-C7B1-47D3-B67F-A62EFF666E3E}">
          <x14:id>{DA1F99F0-9E89-477B-8C69-BCF02BBD3E95}</x14:id>
        </ext>
      </extLst>
    </cfRule>
  </conditionalFormatting>
  <conditionalFormatting sqref="G41:G42">
    <cfRule type="dataBar" priority="95">
      <dataBar>
        <cfvo type="min"/>
        <cfvo type="max"/>
        <color rgb="FF63C384"/>
      </dataBar>
      <extLst>
        <ext xmlns:x14="http://schemas.microsoft.com/office/spreadsheetml/2009/9/main" uri="{B025F937-C7B1-47D3-B67F-A62EFF666E3E}">
          <x14:id>{FB61453F-2A36-444A-88D3-CAC35C6EA02F}</x14:id>
        </ext>
      </extLst>
    </cfRule>
  </conditionalFormatting>
  <conditionalFormatting sqref="J41:J42">
    <cfRule type="dataBar" priority="94">
      <dataBar>
        <cfvo type="min"/>
        <cfvo type="max"/>
        <color rgb="FF63C384"/>
      </dataBar>
      <extLst>
        <ext xmlns:x14="http://schemas.microsoft.com/office/spreadsheetml/2009/9/main" uri="{B025F937-C7B1-47D3-B67F-A62EFF666E3E}">
          <x14:id>{A7F0F61A-651B-4CFD-8841-F0B4012331D9}</x14:id>
        </ext>
      </extLst>
    </cfRule>
  </conditionalFormatting>
  <conditionalFormatting sqref="L73">
    <cfRule type="iconSet" priority="93">
      <iconSet>
        <cfvo type="percent" val="0"/>
        <cfvo type="num" val="70"/>
        <cfvo type="num" val="100"/>
      </iconSet>
    </cfRule>
  </conditionalFormatting>
  <conditionalFormatting sqref="L163:L164">
    <cfRule type="iconSet" priority="88">
      <iconSet iconSet="3Symbols2">
        <cfvo type="percent" val="0"/>
        <cfvo type="num" val="1"/>
        <cfvo type="num" val="2"/>
      </iconSet>
    </cfRule>
  </conditionalFormatting>
  <conditionalFormatting sqref="L168">
    <cfRule type="iconSet" priority="87">
      <iconSet iconSet="3Symbols2">
        <cfvo type="percent" val="0"/>
        <cfvo type="num" val="1"/>
        <cfvo type="num" val="2"/>
      </iconSet>
    </cfRule>
  </conditionalFormatting>
  <conditionalFormatting sqref="L169">
    <cfRule type="iconSet" priority="86">
      <iconSet iconSet="3Symbols2">
        <cfvo type="percent" val="0"/>
        <cfvo type="num" val="1"/>
        <cfvo type="num" val="2"/>
      </iconSet>
    </cfRule>
  </conditionalFormatting>
  <conditionalFormatting sqref="L92">
    <cfRule type="iconSet" priority="85">
      <iconSet>
        <cfvo type="percent" val="0"/>
        <cfvo type="num" val="70"/>
        <cfvo type="num" val="100"/>
      </iconSet>
    </cfRule>
  </conditionalFormatting>
  <conditionalFormatting sqref="L105">
    <cfRule type="iconSet" priority="84">
      <iconSet>
        <cfvo type="percent" val="0"/>
        <cfvo type="num" val="70"/>
        <cfvo type="num" val="100"/>
      </iconSet>
    </cfRule>
  </conditionalFormatting>
  <conditionalFormatting sqref="L107">
    <cfRule type="iconSet" priority="83">
      <iconSet>
        <cfvo type="percent" val="0"/>
        <cfvo type="num" val="70"/>
        <cfvo type="num" val="100"/>
      </iconSet>
    </cfRule>
  </conditionalFormatting>
  <conditionalFormatting sqref="A42">
    <cfRule type="dataBar" priority="82">
      <dataBar>
        <cfvo type="num" val="0"/>
        <cfvo type="num" val="100"/>
        <color rgb="FF00FF00"/>
      </dataBar>
      <extLst>
        <ext xmlns:x14="http://schemas.microsoft.com/office/spreadsheetml/2009/9/main" uri="{B025F937-C7B1-47D3-B67F-A62EFF666E3E}">
          <x14:id>{D908F156-A10F-4AE4-85AF-28D019FE0777}</x14:id>
        </ext>
      </extLst>
    </cfRule>
  </conditionalFormatting>
  <conditionalFormatting sqref="A68:A69 A53">
    <cfRule type="dataBar" priority="81">
      <dataBar>
        <cfvo type="num" val="0"/>
        <cfvo type="num" val="100"/>
        <color rgb="FF00FF00"/>
      </dataBar>
      <extLst>
        <ext xmlns:x14="http://schemas.microsoft.com/office/spreadsheetml/2009/9/main" uri="{B025F937-C7B1-47D3-B67F-A62EFF666E3E}">
          <x14:id>{845C9171-DE71-451A-80A0-A15652381CBE}</x14:id>
        </ext>
      </extLst>
    </cfRule>
  </conditionalFormatting>
  <conditionalFormatting sqref="D53:D54 D56">
    <cfRule type="dataBar" priority="80">
      <dataBar>
        <cfvo type="num" val="0"/>
        <cfvo type="num" val="100"/>
        <color rgb="FF00FF00"/>
      </dataBar>
      <extLst>
        <ext xmlns:x14="http://schemas.microsoft.com/office/spreadsheetml/2009/9/main" uri="{B025F937-C7B1-47D3-B67F-A62EFF666E3E}">
          <x14:id>{FE3623AB-BC7D-41AE-AF48-11216107074D}</x14:id>
        </ext>
      </extLst>
    </cfRule>
  </conditionalFormatting>
  <conditionalFormatting sqref="G69">
    <cfRule type="dataBar" priority="75">
      <dataBar>
        <cfvo type="num" val="0"/>
        <cfvo type="num" val="100"/>
        <color rgb="FF00FF00"/>
      </dataBar>
      <extLst>
        <ext xmlns:x14="http://schemas.microsoft.com/office/spreadsheetml/2009/9/main" uri="{B025F937-C7B1-47D3-B67F-A62EFF666E3E}">
          <x14:id>{A9036B55-4618-4EB7-827C-C41E698F3D09}</x14:id>
        </ext>
      </extLst>
    </cfRule>
  </conditionalFormatting>
  <conditionalFormatting sqref="G53:G54 G56">
    <cfRule type="dataBar" priority="79">
      <dataBar>
        <cfvo type="num" val="0"/>
        <cfvo type="num" val="100"/>
        <color rgb="FF00FF00"/>
      </dataBar>
      <extLst>
        <ext xmlns:x14="http://schemas.microsoft.com/office/spreadsheetml/2009/9/main" uri="{B025F937-C7B1-47D3-B67F-A62EFF666E3E}">
          <x14:id>{B4073A3D-994B-459C-8C63-92C324F70EE6}</x14:id>
        </ext>
      </extLst>
    </cfRule>
  </conditionalFormatting>
  <conditionalFormatting sqref="J66:J69">
    <cfRule type="dataBar" priority="78">
      <dataBar>
        <cfvo type="num" val="0"/>
        <cfvo type="num" val="100"/>
        <color rgb="FF00FF00"/>
      </dataBar>
      <extLst>
        <ext xmlns:x14="http://schemas.microsoft.com/office/spreadsheetml/2009/9/main" uri="{B025F937-C7B1-47D3-B67F-A62EFF666E3E}">
          <x14:id>{243B3E04-9D2B-425F-87DF-28AFA3BED17F}</x14:id>
        </ext>
      </extLst>
    </cfRule>
  </conditionalFormatting>
  <conditionalFormatting sqref="J57:J65">
    <cfRule type="dataBar" priority="77">
      <dataBar>
        <cfvo type="num" val="0"/>
        <cfvo type="num" val="100"/>
        <color rgb="FF00FF00"/>
      </dataBar>
      <extLst>
        <ext xmlns:x14="http://schemas.microsoft.com/office/spreadsheetml/2009/9/main" uri="{B025F937-C7B1-47D3-B67F-A62EFF666E3E}">
          <x14:id>{A861FA02-95DB-4781-A890-D377597779AB}</x14:id>
        </ext>
      </extLst>
    </cfRule>
  </conditionalFormatting>
  <conditionalFormatting sqref="D69">
    <cfRule type="dataBar" priority="76">
      <dataBar>
        <cfvo type="num" val="0"/>
        <cfvo type="num" val="100"/>
        <color rgb="FF00FF00"/>
      </dataBar>
      <extLst>
        <ext xmlns:x14="http://schemas.microsoft.com/office/spreadsheetml/2009/9/main" uri="{B025F937-C7B1-47D3-B67F-A62EFF666E3E}">
          <x14:id>{0E12EBF2-A66E-4B1B-A67F-38C7745A4462}</x14:id>
        </ext>
      </extLst>
    </cfRule>
  </conditionalFormatting>
  <conditionalFormatting sqref="I187:I189">
    <cfRule type="iconSet" priority="74">
      <iconSet iconSet="3TrafficLights2">
        <cfvo type="percent" val="0"/>
        <cfvo type="num" val="1"/>
        <cfvo type="num" val="2"/>
      </iconSet>
    </cfRule>
  </conditionalFormatting>
  <conditionalFormatting sqref="I190:I191">
    <cfRule type="iconSet" priority="73">
      <iconSet iconSet="3TrafficLights2">
        <cfvo type="percent" val="0"/>
        <cfvo type="num" val="1"/>
        <cfvo type="num" val="2"/>
      </iconSet>
    </cfRule>
  </conditionalFormatting>
  <conditionalFormatting sqref="D27:D30">
    <cfRule type="iconSet" priority="68">
      <iconSet iconSet="4Rating">
        <cfvo type="percent" val="0"/>
        <cfvo type="num" val="30"/>
        <cfvo type="num" val="70"/>
        <cfvo type="num" val="100"/>
      </iconSet>
    </cfRule>
  </conditionalFormatting>
  <conditionalFormatting sqref="G27:G30">
    <cfRule type="iconSet" priority="67">
      <iconSet iconSet="4Rating">
        <cfvo type="percent" val="0"/>
        <cfvo type="num" val="30"/>
        <cfvo type="num" val="70"/>
        <cfvo type="num" val="100"/>
      </iconSet>
    </cfRule>
  </conditionalFormatting>
  <conditionalFormatting sqref="J27:J30">
    <cfRule type="iconSet" priority="66">
      <iconSet iconSet="4Rating">
        <cfvo type="percent" val="0"/>
        <cfvo type="num" val="30"/>
        <cfvo type="num" val="70"/>
        <cfvo type="num" val="100"/>
      </iconSet>
    </cfRule>
  </conditionalFormatting>
  <conditionalFormatting sqref="A43:A46">
    <cfRule type="iconSet" priority="65">
      <iconSet iconSet="4Rating">
        <cfvo type="percent" val="0"/>
        <cfvo type="num" val="30"/>
        <cfvo type="num" val="70"/>
        <cfvo type="num" val="100"/>
      </iconSet>
    </cfRule>
  </conditionalFormatting>
  <conditionalFormatting sqref="D43:D46">
    <cfRule type="iconSet" priority="64">
      <iconSet iconSet="4Rating">
        <cfvo type="percent" val="0"/>
        <cfvo type="num" val="30"/>
        <cfvo type="num" val="70"/>
        <cfvo type="num" val="100"/>
      </iconSet>
    </cfRule>
  </conditionalFormatting>
  <conditionalFormatting sqref="G43:G46">
    <cfRule type="iconSet" priority="63">
      <iconSet iconSet="4Rating">
        <cfvo type="percent" val="0"/>
        <cfvo type="num" val="30"/>
        <cfvo type="num" val="70"/>
        <cfvo type="num" val="100"/>
      </iconSet>
    </cfRule>
  </conditionalFormatting>
  <conditionalFormatting sqref="J43:J46">
    <cfRule type="iconSet" priority="62">
      <iconSet iconSet="4Rating">
        <cfvo type="percent" val="0"/>
        <cfvo type="num" val="30"/>
        <cfvo type="num" val="70"/>
        <cfvo type="num" val="100"/>
      </iconSet>
    </cfRule>
  </conditionalFormatting>
  <conditionalFormatting sqref="A57:A60">
    <cfRule type="iconSet" priority="61">
      <iconSet iconSet="4Rating">
        <cfvo type="percent" val="0"/>
        <cfvo type="num" val="30"/>
        <cfvo type="num" val="70"/>
        <cfvo type="num" val="100"/>
      </iconSet>
    </cfRule>
  </conditionalFormatting>
  <conditionalFormatting sqref="D57:D60">
    <cfRule type="iconSet" priority="60">
      <iconSet iconSet="4Rating">
        <cfvo type="percent" val="0"/>
        <cfvo type="num" val="30"/>
        <cfvo type="num" val="70"/>
        <cfvo type="num" val="100"/>
      </iconSet>
    </cfRule>
  </conditionalFormatting>
  <conditionalFormatting sqref="G57:G60">
    <cfRule type="iconSet" priority="59">
      <iconSet iconSet="4Rating">
        <cfvo type="percent" val="0"/>
        <cfvo type="num" val="30"/>
        <cfvo type="num" val="70"/>
        <cfvo type="num" val="100"/>
      </iconSet>
    </cfRule>
  </conditionalFormatting>
  <conditionalFormatting sqref="Q73">
    <cfRule type="iconSet" priority="58">
      <iconSet>
        <cfvo type="percent" val="0"/>
        <cfvo type="num" val="70"/>
        <cfvo type="num" val="100"/>
      </iconSet>
    </cfRule>
  </conditionalFormatting>
  <conditionalFormatting sqref="Q76">
    <cfRule type="iconSet" priority="57">
      <iconSet>
        <cfvo type="percent" val="0"/>
        <cfvo type="num" val="70"/>
        <cfvo type="num" val="100"/>
      </iconSet>
    </cfRule>
  </conditionalFormatting>
  <conditionalFormatting sqref="Q79">
    <cfRule type="iconSet" priority="56">
      <iconSet>
        <cfvo type="percent" val="0"/>
        <cfvo type="num" val="70"/>
        <cfvo type="num" val="100"/>
      </iconSet>
    </cfRule>
  </conditionalFormatting>
  <conditionalFormatting sqref="L80 L83">
    <cfRule type="iconSet" priority="55">
      <iconSet iconSet="3Signs">
        <cfvo type="percent" val="0"/>
        <cfvo type="percent" val="70"/>
        <cfvo type="percent" val="100"/>
      </iconSet>
    </cfRule>
  </conditionalFormatting>
  <conditionalFormatting sqref="L86">
    <cfRule type="iconSet" priority="54">
      <iconSet>
        <cfvo type="percent" val="0"/>
        <cfvo type="num" val="70"/>
        <cfvo type="num" val="100"/>
      </iconSet>
    </cfRule>
  </conditionalFormatting>
  <conditionalFormatting sqref="Q102">
    <cfRule type="iconSet" priority="53">
      <iconSet>
        <cfvo type="percent" val="0"/>
        <cfvo type="num" val="70"/>
        <cfvo type="num" val="100"/>
      </iconSet>
    </cfRule>
  </conditionalFormatting>
  <conditionalFormatting sqref="Q105">
    <cfRule type="iconSet" priority="52">
      <iconSet>
        <cfvo type="percent" val="0"/>
        <cfvo type="num" val="70"/>
        <cfvo type="num" val="100"/>
      </iconSet>
    </cfRule>
  </conditionalFormatting>
  <conditionalFormatting sqref="Q107">
    <cfRule type="iconSet" priority="51">
      <iconSet>
        <cfvo type="percent" val="0"/>
        <cfvo type="num" val="70"/>
        <cfvo type="num" val="100"/>
      </iconSet>
    </cfRule>
  </conditionalFormatting>
  <conditionalFormatting sqref="J80">
    <cfRule type="iconSet" priority="50">
      <iconSet iconSet="3Signs">
        <cfvo type="percent" val="0"/>
        <cfvo type="percent" val="70"/>
        <cfvo type="percent" val="100"/>
      </iconSet>
    </cfRule>
  </conditionalFormatting>
  <conditionalFormatting sqref="H79:I82">
    <cfRule type="iconSet" priority="49">
      <iconSet iconSet="3Signs">
        <cfvo type="percent" val="0"/>
        <cfvo type="percent" val="33"/>
        <cfvo type="percent" val="67"/>
      </iconSet>
    </cfRule>
  </conditionalFormatting>
  <conditionalFormatting sqref="H93:I96">
    <cfRule type="iconSet" priority="48">
      <iconSet iconSet="3Signs">
        <cfvo type="percent" val="0"/>
        <cfvo type="percent" val="33"/>
        <cfvo type="percent" val="67"/>
      </iconSet>
    </cfRule>
  </conditionalFormatting>
  <conditionalFormatting sqref="J79">
    <cfRule type="iconSet" priority="47">
      <iconSet>
        <cfvo type="percent" val="0"/>
        <cfvo type="num" val="70"/>
        <cfvo type="num" val="100"/>
      </iconSet>
    </cfRule>
  </conditionalFormatting>
  <conditionalFormatting sqref="H108:I111">
    <cfRule type="iconSet" priority="46">
      <iconSet iconSet="3Signs">
        <cfvo type="percent" val="0"/>
        <cfvo type="percent" val="33"/>
        <cfvo type="percent" val="67"/>
      </iconSet>
    </cfRule>
  </conditionalFormatting>
  <conditionalFormatting sqref="L100">
    <cfRule type="iconSet" priority="45">
      <iconSet>
        <cfvo type="percent" val="0"/>
        <cfvo type="num" val="70"/>
        <cfvo type="num" val="100"/>
      </iconSet>
    </cfRule>
  </conditionalFormatting>
  <conditionalFormatting sqref="L94">
    <cfRule type="iconSet" priority="44">
      <iconSet iconSet="3Signs">
        <cfvo type="percent" val="0"/>
        <cfvo type="percent" val="70"/>
        <cfvo type="percent" val="100"/>
      </iconSet>
    </cfRule>
  </conditionalFormatting>
  <conditionalFormatting sqref="J94">
    <cfRule type="iconSet" priority="43">
      <iconSet iconSet="3Signs">
        <cfvo type="percent" val="0"/>
        <cfvo type="percent" val="70"/>
        <cfvo type="percent" val="100"/>
      </iconSet>
    </cfRule>
  </conditionalFormatting>
  <conditionalFormatting sqref="J93">
    <cfRule type="iconSet" priority="42">
      <iconSet>
        <cfvo type="percent" val="0"/>
        <cfvo type="num" val="70"/>
        <cfvo type="num" val="100"/>
      </iconSet>
    </cfRule>
  </conditionalFormatting>
  <conditionalFormatting sqref="L109">
    <cfRule type="iconSet" priority="41">
      <iconSet iconSet="3Signs">
        <cfvo type="percent" val="0"/>
        <cfvo type="percent" val="70"/>
        <cfvo type="percent" val="100"/>
      </iconSet>
    </cfRule>
  </conditionalFormatting>
  <conditionalFormatting sqref="J109">
    <cfRule type="iconSet" priority="40">
      <iconSet iconSet="3Signs">
        <cfvo type="percent" val="0"/>
        <cfvo type="percent" val="70"/>
        <cfvo type="percent" val="100"/>
      </iconSet>
    </cfRule>
  </conditionalFormatting>
  <conditionalFormatting sqref="J108">
    <cfRule type="iconSet" priority="39">
      <iconSet>
        <cfvo type="percent" val="0"/>
        <cfvo type="num" val="70"/>
        <cfvo type="num" val="100"/>
      </iconSet>
    </cfRule>
  </conditionalFormatting>
  <conditionalFormatting sqref="A27:A30">
    <cfRule type="iconSet" priority="38">
      <iconSet iconSet="4Rating">
        <cfvo type="percent" val="0"/>
        <cfvo type="num" val="30"/>
        <cfvo type="num" val="70"/>
        <cfvo type="num" val="100"/>
      </iconSet>
    </cfRule>
  </conditionalFormatting>
  <conditionalFormatting sqref="A37">
    <cfRule type="dataBar" priority="37">
      <dataBar>
        <cfvo type="num" val="0"/>
        <cfvo type="num" val="100"/>
        <color theme="4" tint="-0.249977111117893"/>
      </dataBar>
      <extLst>
        <ext xmlns:x14="http://schemas.microsoft.com/office/spreadsheetml/2009/9/main" uri="{B025F937-C7B1-47D3-B67F-A62EFF666E3E}">
          <x14:id>{90AD452B-47AF-440A-AE33-40C6F35884EC}</x14:id>
        </ext>
      </extLst>
    </cfRule>
  </conditionalFormatting>
  <conditionalFormatting sqref="A35">
    <cfRule type="dataBar" priority="36">
      <dataBar>
        <cfvo type="num" val="0"/>
        <cfvo type="num" val="100"/>
        <color theme="4" tint="-0.249977111117893"/>
      </dataBar>
      <extLst>
        <ext xmlns:x14="http://schemas.microsoft.com/office/spreadsheetml/2009/9/main" uri="{B025F937-C7B1-47D3-B67F-A62EFF666E3E}">
          <x14:id>{5EA63DE5-D026-461B-8A20-5302C0EFFA79}</x14:id>
        </ext>
      </extLst>
    </cfRule>
  </conditionalFormatting>
  <conditionalFormatting sqref="A34">
    <cfRule type="dataBar" priority="35">
      <dataBar>
        <cfvo type="num" val="0"/>
        <cfvo type="num" val="100"/>
        <color theme="4" tint="-0.249977111117893"/>
      </dataBar>
      <extLst>
        <ext xmlns:x14="http://schemas.microsoft.com/office/spreadsheetml/2009/9/main" uri="{B025F937-C7B1-47D3-B67F-A62EFF666E3E}">
          <x14:id>{08133ECD-D64E-4343-943C-934450644D03}</x14:id>
        </ext>
      </extLst>
    </cfRule>
  </conditionalFormatting>
  <conditionalFormatting sqref="A39">
    <cfRule type="dataBar" priority="34">
      <dataBar>
        <cfvo type="num" val="0"/>
        <cfvo type="num" val="100"/>
        <color theme="4" tint="-0.249977111117893"/>
      </dataBar>
      <extLst>
        <ext xmlns:x14="http://schemas.microsoft.com/office/spreadsheetml/2009/9/main" uri="{B025F937-C7B1-47D3-B67F-A62EFF666E3E}">
          <x14:id>{C80973A8-0B99-4E29-9666-65D3E94C3291}</x14:id>
        </ext>
      </extLst>
    </cfRule>
  </conditionalFormatting>
  <conditionalFormatting sqref="A41">
    <cfRule type="dataBar" priority="33">
      <dataBar>
        <cfvo type="num" val="0"/>
        <cfvo type="num" val="100"/>
        <color theme="4" tint="-0.249977111117893"/>
      </dataBar>
      <extLst>
        <ext xmlns:x14="http://schemas.microsoft.com/office/spreadsheetml/2009/9/main" uri="{B025F937-C7B1-47D3-B67F-A62EFF666E3E}">
          <x14:id>{975AACBA-924E-4532-BE3E-C0B51E610433}</x14:id>
        </ext>
      </extLst>
    </cfRule>
  </conditionalFormatting>
  <conditionalFormatting sqref="D34">
    <cfRule type="dataBar" priority="32">
      <dataBar>
        <cfvo type="num" val="0"/>
        <cfvo type="num" val="100"/>
        <color theme="4" tint="-0.249977111117893"/>
      </dataBar>
      <extLst>
        <ext xmlns:x14="http://schemas.microsoft.com/office/spreadsheetml/2009/9/main" uri="{B025F937-C7B1-47D3-B67F-A62EFF666E3E}">
          <x14:id>{A1521D6B-989A-4A8F-8883-1E9EC1ECFA09}</x14:id>
        </ext>
      </extLst>
    </cfRule>
  </conditionalFormatting>
  <conditionalFormatting sqref="D35">
    <cfRule type="dataBar" priority="31">
      <dataBar>
        <cfvo type="num" val="0"/>
        <cfvo type="num" val="100"/>
        <color theme="4" tint="-0.249977111117893"/>
      </dataBar>
      <extLst>
        <ext xmlns:x14="http://schemas.microsoft.com/office/spreadsheetml/2009/9/main" uri="{B025F937-C7B1-47D3-B67F-A62EFF666E3E}">
          <x14:id>{17483757-86A0-41DD-A815-CDB62AFE93CF}</x14:id>
        </ext>
      </extLst>
    </cfRule>
  </conditionalFormatting>
  <conditionalFormatting sqref="D37">
    <cfRule type="dataBar" priority="30">
      <dataBar>
        <cfvo type="num" val="0"/>
        <cfvo type="num" val="100"/>
        <color theme="4" tint="-0.249977111117893"/>
      </dataBar>
      <extLst>
        <ext xmlns:x14="http://schemas.microsoft.com/office/spreadsheetml/2009/9/main" uri="{B025F937-C7B1-47D3-B67F-A62EFF666E3E}">
          <x14:id>{384FB484-66C1-4E1D-A89B-AA9BB180BA2C}</x14:id>
        </ext>
      </extLst>
    </cfRule>
  </conditionalFormatting>
  <conditionalFormatting sqref="D39">
    <cfRule type="dataBar" priority="29">
      <dataBar>
        <cfvo type="num" val="0"/>
        <cfvo type="num" val="100"/>
        <color theme="4" tint="-0.249977111117893"/>
      </dataBar>
      <extLst>
        <ext xmlns:x14="http://schemas.microsoft.com/office/spreadsheetml/2009/9/main" uri="{B025F937-C7B1-47D3-B67F-A62EFF666E3E}">
          <x14:id>{089C9A73-0837-4221-995A-D08861F93DDC}</x14:id>
        </ext>
      </extLst>
    </cfRule>
  </conditionalFormatting>
  <conditionalFormatting sqref="G37">
    <cfRule type="dataBar" priority="28">
      <dataBar>
        <cfvo type="num" val="0"/>
        <cfvo type="num" val="100"/>
        <color theme="4" tint="-0.249977111117893"/>
      </dataBar>
      <extLst>
        <ext xmlns:x14="http://schemas.microsoft.com/office/spreadsheetml/2009/9/main" uri="{B025F937-C7B1-47D3-B67F-A62EFF666E3E}">
          <x14:id>{0FF3298E-5C18-4359-80FC-1477CEAC7E1A}</x14:id>
        </ext>
      </extLst>
    </cfRule>
  </conditionalFormatting>
  <conditionalFormatting sqref="G39">
    <cfRule type="dataBar" priority="27">
      <dataBar>
        <cfvo type="num" val="0"/>
        <cfvo type="num" val="100"/>
        <color theme="4" tint="-0.249977111117893"/>
      </dataBar>
      <extLst>
        <ext xmlns:x14="http://schemas.microsoft.com/office/spreadsheetml/2009/9/main" uri="{B025F937-C7B1-47D3-B67F-A62EFF666E3E}">
          <x14:id>{B305E380-F96E-4F99-AA44-C847A33C89AE}</x14:id>
        </ext>
      </extLst>
    </cfRule>
  </conditionalFormatting>
  <conditionalFormatting sqref="G34:G35">
    <cfRule type="dataBar" priority="26">
      <dataBar>
        <cfvo type="num" val="0"/>
        <cfvo type="num" val="100"/>
        <color theme="4" tint="-0.249977111117893"/>
      </dataBar>
      <extLst>
        <ext xmlns:x14="http://schemas.microsoft.com/office/spreadsheetml/2009/9/main" uri="{B025F937-C7B1-47D3-B67F-A62EFF666E3E}">
          <x14:id>{59260F13-97FA-4561-8D99-7399AC96280F}</x14:id>
        </ext>
      </extLst>
    </cfRule>
  </conditionalFormatting>
  <conditionalFormatting sqref="J34:J35">
    <cfRule type="dataBar" priority="25">
      <dataBar>
        <cfvo type="num" val="0"/>
        <cfvo type="num" val="100"/>
        <color theme="4" tint="-0.249977111117893"/>
      </dataBar>
      <extLst>
        <ext xmlns:x14="http://schemas.microsoft.com/office/spreadsheetml/2009/9/main" uri="{B025F937-C7B1-47D3-B67F-A62EFF666E3E}">
          <x14:id>{2F467C2B-5798-4B1D-AE02-B41462873B12}</x14:id>
        </ext>
      </extLst>
    </cfRule>
  </conditionalFormatting>
  <conditionalFormatting sqref="J37">
    <cfRule type="dataBar" priority="24">
      <dataBar>
        <cfvo type="num" val="0"/>
        <cfvo type="num" val="100"/>
        <color theme="4" tint="-0.249977111117893"/>
      </dataBar>
      <extLst>
        <ext xmlns:x14="http://schemas.microsoft.com/office/spreadsheetml/2009/9/main" uri="{B025F937-C7B1-47D3-B67F-A62EFF666E3E}">
          <x14:id>{5F0548FE-AB3F-42F8-8F45-2DA6B8C8260A}</x14:id>
        </ext>
      </extLst>
    </cfRule>
  </conditionalFormatting>
  <conditionalFormatting sqref="J39">
    <cfRule type="dataBar" priority="23">
      <dataBar>
        <cfvo type="num" val="0"/>
        <cfvo type="num" val="100"/>
        <color theme="4" tint="-0.249977111117893"/>
      </dataBar>
      <extLst>
        <ext xmlns:x14="http://schemas.microsoft.com/office/spreadsheetml/2009/9/main" uri="{B025F937-C7B1-47D3-B67F-A62EFF666E3E}">
          <x14:id>{AA30F0FA-735E-496F-B2D6-0B5E2A9FC2B1}</x14:id>
        </ext>
      </extLst>
    </cfRule>
  </conditionalFormatting>
  <conditionalFormatting sqref="A49">
    <cfRule type="dataBar" priority="22">
      <dataBar>
        <cfvo type="num" val="0"/>
        <cfvo type="num" val="100"/>
        <color theme="4" tint="-0.249977111117893"/>
      </dataBar>
      <extLst>
        <ext xmlns:x14="http://schemas.microsoft.com/office/spreadsheetml/2009/9/main" uri="{B025F937-C7B1-47D3-B67F-A62EFF666E3E}">
          <x14:id>{D069098E-CE75-4E54-9551-44B12AF54606}</x14:id>
        </ext>
      </extLst>
    </cfRule>
  </conditionalFormatting>
  <conditionalFormatting sqref="A50">
    <cfRule type="dataBar" priority="21">
      <dataBar>
        <cfvo type="num" val="0"/>
        <cfvo type="num" val="100"/>
        <color theme="4" tint="-0.249977111117893"/>
      </dataBar>
      <extLst>
        <ext xmlns:x14="http://schemas.microsoft.com/office/spreadsheetml/2009/9/main" uri="{B025F937-C7B1-47D3-B67F-A62EFF666E3E}">
          <x14:id>{89F4E7A5-2386-4C22-9F20-C2AAC78763A3}</x14:id>
        </ext>
      </extLst>
    </cfRule>
  </conditionalFormatting>
  <conditionalFormatting sqref="A52">
    <cfRule type="dataBar" priority="20">
      <dataBar>
        <cfvo type="num" val="0"/>
        <cfvo type="num" val="100"/>
        <color theme="4" tint="-0.249977111117893"/>
      </dataBar>
      <extLst>
        <ext xmlns:x14="http://schemas.microsoft.com/office/spreadsheetml/2009/9/main" uri="{B025F937-C7B1-47D3-B67F-A62EFF666E3E}">
          <x14:id>{4C681502-0D9F-47BC-BC57-3498EFCF088F}</x14:id>
        </ext>
      </extLst>
    </cfRule>
  </conditionalFormatting>
  <conditionalFormatting sqref="D49">
    <cfRule type="dataBar" priority="19">
      <dataBar>
        <cfvo type="num" val="0"/>
        <cfvo type="num" val="100"/>
        <color theme="4" tint="-0.249977111117893"/>
      </dataBar>
      <extLst>
        <ext xmlns:x14="http://schemas.microsoft.com/office/spreadsheetml/2009/9/main" uri="{B025F937-C7B1-47D3-B67F-A62EFF666E3E}">
          <x14:id>{F76EA836-2FCC-45A1-935B-AAC86B6399BC}</x14:id>
        </ext>
      </extLst>
    </cfRule>
  </conditionalFormatting>
  <conditionalFormatting sqref="D50">
    <cfRule type="dataBar" priority="18">
      <dataBar>
        <cfvo type="num" val="0"/>
        <cfvo type="num" val="100"/>
        <color theme="4" tint="-0.249977111117893"/>
      </dataBar>
      <extLst>
        <ext xmlns:x14="http://schemas.microsoft.com/office/spreadsheetml/2009/9/main" uri="{B025F937-C7B1-47D3-B67F-A62EFF666E3E}">
          <x14:id>{BE6DBB52-8155-4F5A-B085-F300C5F58898}</x14:id>
        </ext>
      </extLst>
    </cfRule>
  </conditionalFormatting>
  <conditionalFormatting sqref="D52">
    <cfRule type="dataBar" priority="17">
      <dataBar>
        <cfvo type="num" val="0"/>
        <cfvo type="num" val="100"/>
        <color theme="4" tint="-0.249977111117893"/>
      </dataBar>
      <extLst>
        <ext xmlns:x14="http://schemas.microsoft.com/office/spreadsheetml/2009/9/main" uri="{B025F937-C7B1-47D3-B67F-A62EFF666E3E}">
          <x14:id>{A34B8E76-8CE7-4733-86C2-2FCA375452EB}</x14:id>
        </ext>
      </extLst>
    </cfRule>
  </conditionalFormatting>
  <conditionalFormatting sqref="G49">
    <cfRule type="dataBar" priority="16">
      <dataBar>
        <cfvo type="num" val="0"/>
        <cfvo type="num" val="100"/>
        <color theme="4" tint="-0.249977111117893"/>
      </dataBar>
      <extLst>
        <ext xmlns:x14="http://schemas.microsoft.com/office/spreadsheetml/2009/9/main" uri="{B025F937-C7B1-47D3-B67F-A62EFF666E3E}">
          <x14:id>{68DCC288-C930-4ADA-8241-7899E2F9B5E7}</x14:id>
        </ext>
      </extLst>
    </cfRule>
  </conditionalFormatting>
  <conditionalFormatting sqref="G50">
    <cfRule type="dataBar" priority="15">
      <dataBar>
        <cfvo type="num" val="0"/>
        <cfvo type="num" val="100"/>
        <color theme="4" tint="-0.249977111117893"/>
      </dataBar>
      <extLst>
        <ext xmlns:x14="http://schemas.microsoft.com/office/spreadsheetml/2009/9/main" uri="{B025F937-C7B1-47D3-B67F-A62EFF666E3E}">
          <x14:id>{5FB5AE2A-4D00-4DCF-8D0F-FAFEF95E874D}</x14:id>
        </ext>
      </extLst>
    </cfRule>
  </conditionalFormatting>
  <conditionalFormatting sqref="G52">
    <cfRule type="dataBar" priority="14">
      <dataBar>
        <cfvo type="num" val="0"/>
        <cfvo type="num" val="100"/>
        <color theme="4" tint="-0.249977111117893"/>
      </dataBar>
      <extLst>
        <ext xmlns:x14="http://schemas.microsoft.com/office/spreadsheetml/2009/9/main" uri="{B025F937-C7B1-47D3-B67F-A62EFF666E3E}">
          <x14:id>{0A3C9D4D-BEFD-493B-A376-B9DBF6293C99}</x14:id>
        </ext>
      </extLst>
    </cfRule>
  </conditionalFormatting>
  <conditionalFormatting sqref="J49">
    <cfRule type="dataBar" priority="13">
      <dataBar>
        <cfvo type="num" val="0"/>
        <cfvo type="num" val="100"/>
        <color theme="4" tint="-0.249977111117893"/>
      </dataBar>
      <extLst>
        <ext xmlns:x14="http://schemas.microsoft.com/office/spreadsheetml/2009/9/main" uri="{B025F937-C7B1-47D3-B67F-A62EFF666E3E}">
          <x14:id>{8E24128C-8713-4BE7-9312-A947DB43CF83}</x14:id>
        </ext>
      </extLst>
    </cfRule>
  </conditionalFormatting>
  <conditionalFormatting sqref="J50">
    <cfRule type="dataBar" priority="12">
      <dataBar>
        <cfvo type="num" val="0"/>
        <cfvo type="num" val="100"/>
        <color theme="4" tint="-0.249977111117893"/>
      </dataBar>
      <extLst>
        <ext xmlns:x14="http://schemas.microsoft.com/office/spreadsheetml/2009/9/main" uri="{B025F937-C7B1-47D3-B67F-A62EFF666E3E}">
          <x14:id>{F3DEFF4E-C5B4-434C-AC76-1F21B0277EA3}</x14:id>
        </ext>
      </extLst>
    </cfRule>
  </conditionalFormatting>
  <conditionalFormatting sqref="J52">
    <cfRule type="dataBar" priority="11">
      <dataBar>
        <cfvo type="num" val="0"/>
        <cfvo type="num" val="100"/>
        <color theme="4" tint="-0.249977111117893"/>
      </dataBar>
      <extLst>
        <ext xmlns:x14="http://schemas.microsoft.com/office/spreadsheetml/2009/9/main" uri="{B025F937-C7B1-47D3-B67F-A62EFF666E3E}">
          <x14:id>{8E8FE259-6B57-49F9-A32C-00C2D2EFE0E0}</x14:id>
        </ext>
      </extLst>
    </cfRule>
  </conditionalFormatting>
  <conditionalFormatting sqref="J54 J56">
    <cfRule type="dataBar" priority="10">
      <dataBar>
        <cfvo type="num" val="0"/>
        <cfvo type="num" val="100"/>
        <color theme="4" tint="-0.249977111117893"/>
      </dataBar>
      <extLst>
        <ext xmlns:x14="http://schemas.microsoft.com/office/spreadsheetml/2009/9/main" uri="{B025F937-C7B1-47D3-B67F-A62EFF666E3E}">
          <x14:id>{8233DD77-E598-4FDB-B4EB-009CDE98F0ED}</x14:id>
        </ext>
      </extLst>
    </cfRule>
  </conditionalFormatting>
  <conditionalFormatting sqref="A63">
    <cfRule type="dataBar" priority="9">
      <dataBar>
        <cfvo type="num" val="0"/>
        <cfvo type="num" val="100"/>
        <color theme="4" tint="-0.249977111117893"/>
      </dataBar>
      <extLst>
        <ext xmlns:x14="http://schemas.microsoft.com/office/spreadsheetml/2009/9/main" uri="{B025F937-C7B1-47D3-B67F-A62EFF666E3E}">
          <x14:id>{E074A941-076E-4403-B362-89BD0573D699}</x14:id>
        </ext>
      </extLst>
    </cfRule>
  </conditionalFormatting>
  <conditionalFormatting sqref="A64">
    <cfRule type="dataBar" priority="8">
      <dataBar>
        <cfvo type="num" val="0"/>
        <cfvo type="num" val="100"/>
        <color theme="4" tint="-0.249977111117893"/>
      </dataBar>
      <extLst>
        <ext xmlns:x14="http://schemas.microsoft.com/office/spreadsheetml/2009/9/main" uri="{B025F937-C7B1-47D3-B67F-A62EFF666E3E}">
          <x14:id>{7D306DC9-168E-48CF-BAA4-9D95AC6D7F05}</x14:id>
        </ext>
      </extLst>
    </cfRule>
  </conditionalFormatting>
  <conditionalFormatting sqref="A66">
    <cfRule type="dataBar" priority="7">
      <dataBar>
        <cfvo type="num" val="0"/>
        <cfvo type="num" val="100"/>
        <color theme="4" tint="-0.249977111117893"/>
      </dataBar>
      <extLst>
        <ext xmlns:x14="http://schemas.microsoft.com/office/spreadsheetml/2009/9/main" uri="{B025F937-C7B1-47D3-B67F-A62EFF666E3E}">
          <x14:id>{C05DA3F6-0E6B-4C34-AD5D-F46CC659FE9E}</x14:id>
        </ext>
      </extLst>
    </cfRule>
  </conditionalFormatting>
  <conditionalFormatting sqref="D64">
    <cfRule type="dataBar" priority="6">
      <dataBar>
        <cfvo type="num" val="0"/>
        <cfvo type="num" val="100"/>
        <color theme="4" tint="-0.249977111117893"/>
      </dataBar>
      <extLst>
        <ext xmlns:x14="http://schemas.microsoft.com/office/spreadsheetml/2009/9/main" uri="{B025F937-C7B1-47D3-B67F-A62EFF666E3E}">
          <x14:id>{A0F5B627-EDE6-48D7-9AE1-3EA58A9FD7F6}</x14:id>
        </ext>
      </extLst>
    </cfRule>
  </conditionalFormatting>
  <conditionalFormatting sqref="D66">
    <cfRule type="dataBar" priority="5">
      <dataBar>
        <cfvo type="num" val="0"/>
        <cfvo type="num" val="100"/>
        <color theme="4" tint="-0.249977111117893"/>
      </dataBar>
      <extLst>
        <ext xmlns:x14="http://schemas.microsoft.com/office/spreadsheetml/2009/9/main" uri="{B025F937-C7B1-47D3-B67F-A62EFF666E3E}">
          <x14:id>{61840E3F-44DD-44EC-B379-4D604F634CAA}</x14:id>
        </ext>
      </extLst>
    </cfRule>
  </conditionalFormatting>
  <conditionalFormatting sqref="D68">
    <cfRule type="dataBar" priority="4">
      <dataBar>
        <cfvo type="num" val="0"/>
        <cfvo type="num" val="100"/>
        <color theme="4" tint="-0.249977111117893"/>
      </dataBar>
      <extLst>
        <ext xmlns:x14="http://schemas.microsoft.com/office/spreadsheetml/2009/9/main" uri="{B025F937-C7B1-47D3-B67F-A62EFF666E3E}">
          <x14:id>{5A0AD8F7-9093-46F1-8263-DFDA69886AD9}</x14:id>
        </ext>
      </extLst>
    </cfRule>
  </conditionalFormatting>
  <conditionalFormatting sqref="G64">
    <cfRule type="dataBar" priority="3">
      <dataBar>
        <cfvo type="num" val="0"/>
        <cfvo type="num" val="100"/>
        <color theme="4" tint="-0.249977111117893"/>
      </dataBar>
      <extLst>
        <ext xmlns:x14="http://schemas.microsoft.com/office/spreadsheetml/2009/9/main" uri="{B025F937-C7B1-47D3-B67F-A62EFF666E3E}">
          <x14:id>{99E8B4A0-78EA-4B95-AA58-569802030BA6}</x14:id>
        </ext>
      </extLst>
    </cfRule>
  </conditionalFormatting>
  <conditionalFormatting sqref="G66">
    <cfRule type="dataBar" priority="2">
      <dataBar>
        <cfvo type="num" val="0"/>
        <cfvo type="num" val="100"/>
        <color theme="4" tint="-0.249977111117893"/>
      </dataBar>
      <extLst>
        <ext xmlns:x14="http://schemas.microsoft.com/office/spreadsheetml/2009/9/main" uri="{B025F937-C7B1-47D3-B67F-A62EFF666E3E}">
          <x14:id>{CCCC35DE-C0D5-4852-AC2C-1300CE0696F0}</x14:id>
        </ext>
      </extLst>
    </cfRule>
  </conditionalFormatting>
  <conditionalFormatting sqref="G68">
    <cfRule type="dataBar" priority="1">
      <dataBar>
        <cfvo type="num" val="0"/>
        <cfvo type="num" val="100"/>
        <color theme="4" tint="-0.249977111117893"/>
      </dataBar>
      <extLst>
        <ext xmlns:x14="http://schemas.microsoft.com/office/spreadsheetml/2009/9/main" uri="{B025F937-C7B1-47D3-B67F-A62EFF666E3E}">
          <x14:id>{CC217B2E-08FB-4935-BE81-10D0A6C0DAF1}</x14:id>
        </ext>
      </extLst>
    </cfRule>
  </conditionalFormatting>
  <printOptions horizontalCentered="1"/>
  <pageMargins left="0.70866141732283472" right="0.70866141732283472" top="0.74803149606299213" bottom="0.74803149606299213" header="0.31496062992125984" footer="0.31496062992125984"/>
  <pageSetup paperSize="9" scale="45" orientation="portrait" r:id="rId1"/>
  <rowBreaks count="5" manualBreakCount="5">
    <brk id="54" max="11" man="1"/>
    <brk id="112" max="11" man="1"/>
    <brk id="169" max="11" man="1"/>
    <brk id="194" max="11" man="1"/>
    <brk id="252" max="11" man="1"/>
  </rowBreaks>
  <colBreaks count="1" manualBreakCount="1">
    <brk id="12" max="1048575" man="1"/>
  </colBreaks>
  <drawing r:id="rId2"/>
  <extLst>
    <ext xmlns:x14="http://schemas.microsoft.com/office/spreadsheetml/2009/9/main" uri="{78C0D931-6437-407d-A8EE-F0AAD7539E65}">
      <x14:conditionalFormattings>
        <x14:conditionalFormatting xmlns:xm="http://schemas.microsoft.com/office/excel/2006/main">
          <x14:cfRule type="dataBar" id="{DA1F99F0-9E89-477B-8C69-BCF02BBD3E95}">
            <x14:dataBar minLength="0" maxLength="100" direction="rightToLeft">
              <x14:cfvo type="min"/>
              <x14:cfvo type="max"/>
              <x14:negativeFillColor rgb="FFFF0000"/>
              <x14:axisColor rgb="FF000000"/>
            </x14:dataBar>
          </x14:cfRule>
          <xm:sqref>D41:D42</xm:sqref>
        </x14:conditionalFormatting>
        <x14:conditionalFormatting xmlns:xm="http://schemas.microsoft.com/office/excel/2006/main">
          <x14:cfRule type="dataBar" id="{FB61453F-2A36-444A-88D3-CAC35C6EA02F}">
            <x14:dataBar minLength="0" maxLength="100" direction="rightToLeft">
              <x14:cfvo type="min"/>
              <x14:cfvo type="max"/>
              <x14:negativeFillColor rgb="FFFF0000"/>
              <x14:axisColor rgb="FF000000"/>
            </x14:dataBar>
          </x14:cfRule>
          <xm:sqref>G41:G42</xm:sqref>
        </x14:conditionalFormatting>
        <x14:conditionalFormatting xmlns:xm="http://schemas.microsoft.com/office/excel/2006/main">
          <x14:cfRule type="dataBar" id="{A7F0F61A-651B-4CFD-8841-F0B4012331D9}">
            <x14:dataBar minLength="0" maxLength="100" direction="rightToLeft">
              <x14:cfvo type="min"/>
              <x14:cfvo type="max"/>
              <x14:negativeFillColor rgb="FFFF0000"/>
              <x14:axisColor rgb="FF000000"/>
            </x14:dataBar>
          </x14:cfRule>
          <xm:sqref>J41:J42</xm:sqref>
        </x14:conditionalFormatting>
        <x14:conditionalFormatting xmlns:xm="http://schemas.microsoft.com/office/excel/2006/main">
          <x14:cfRule type="dataBar" id="{D908F156-A10F-4AE4-85AF-28D019FE0777}">
            <x14:dataBar minLength="0" maxLength="100">
              <x14:cfvo type="num">
                <xm:f>0</xm:f>
              </x14:cfvo>
              <x14:cfvo type="num">
                <xm:f>100</xm:f>
              </x14:cfvo>
              <x14:negativeFillColor rgb="FFFF0000"/>
              <x14:axisColor rgb="FF000000"/>
            </x14:dataBar>
          </x14:cfRule>
          <xm:sqref>A42</xm:sqref>
        </x14:conditionalFormatting>
        <x14:conditionalFormatting xmlns:xm="http://schemas.microsoft.com/office/excel/2006/main">
          <x14:cfRule type="dataBar" id="{845C9171-DE71-451A-80A0-A15652381CBE}">
            <x14:dataBar minLength="0" maxLength="100">
              <x14:cfvo type="num">
                <xm:f>0</xm:f>
              </x14:cfvo>
              <x14:cfvo type="num">
                <xm:f>100</xm:f>
              </x14:cfvo>
              <x14:negativeFillColor rgb="FFFF0000"/>
              <x14:axisColor rgb="FF000000"/>
            </x14:dataBar>
          </x14:cfRule>
          <xm:sqref>A68:A69 A53</xm:sqref>
        </x14:conditionalFormatting>
        <x14:conditionalFormatting xmlns:xm="http://schemas.microsoft.com/office/excel/2006/main">
          <x14:cfRule type="dataBar" id="{FE3623AB-BC7D-41AE-AF48-11216107074D}">
            <x14:dataBar minLength="0" maxLength="100">
              <x14:cfvo type="num">
                <xm:f>0</xm:f>
              </x14:cfvo>
              <x14:cfvo type="num">
                <xm:f>100</xm:f>
              </x14:cfvo>
              <x14:negativeFillColor rgb="FFFF0000"/>
              <x14:axisColor rgb="FF000000"/>
            </x14:dataBar>
          </x14:cfRule>
          <xm:sqref>D53:D54 D56</xm:sqref>
        </x14:conditionalFormatting>
        <x14:conditionalFormatting xmlns:xm="http://schemas.microsoft.com/office/excel/2006/main">
          <x14:cfRule type="dataBar" id="{A9036B55-4618-4EB7-827C-C41E698F3D09}">
            <x14:dataBar minLength="0" maxLength="100">
              <x14:cfvo type="num">
                <xm:f>0</xm:f>
              </x14:cfvo>
              <x14:cfvo type="num">
                <xm:f>100</xm:f>
              </x14:cfvo>
              <x14:negativeFillColor rgb="FFFF0000"/>
              <x14:axisColor rgb="FF000000"/>
            </x14:dataBar>
          </x14:cfRule>
          <xm:sqref>G69</xm:sqref>
        </x14:conditionalFormatting>
        <x14:conditionalFormatting xmlns:xm="http://schemas.microsoft.com/office/excel/2006/main">
          <x14:cfRule type="dataBar" id="{B4073A3D-994B-459C-8C63-92C324F70EE6}">
            <x14:dataBar minLength="0" maxLength="100">
              <x14:cfvo type="num">
                <xm:f>0</xm:f>
              </x14:cfvo>
              <x14:cfvo type="num">
                <xm:f>100</xm:f>
              </x14:cfvo>
              <x14:negativeFillColor rgb="FFFF0000"/>
              <x14:axisColor rgb="FF000000"/>
            </x14:dataBar>
          </x14:cfRule>
          <xm:sqref>G53:G54 G56</xm:sqref>
        </x14:conditionalFormatting>
        <x14:conditionalFormatting xmlns:xm="http://schemas.microsoft.com/office/excel/2006/main">
          <x14:cfRule type="dataBar" id="{243B3E04-9D2B-425F-87DF-28AFA3BED17F}">
            <x14:dataBar minLength="0" maxLength="100">
              <x14:cfvo type="num">
                <xm:f>0</xm:f>
              </x14:cfvo>
              <x14:cfvo type="num">
                <xm:f>100</xm:f>
              </x14:cfvo>
              <x14:negativeFillColor rgb="FFFF0000"/>
              <x14:axisColor rgb="FF000000"/>
            </x14:dataBar>
          </x14:cfRule>
          <xm:sqref>J66:J69</xm:sqref>
        </x14:conditionalFormatting>
        <x14:conditionalFormatting xmlns:xm="http://schemas.microsoft.com/office/excel/2006/main">
          <x14:cfRule type="dataBar" id="{A861FA02-95DB-4781-A890-D377597779AB}">
            <x14:dataBar minLength="0" maxLength="100">
              <x14:cfvo type="num">
                <xm:f>0</xm:f>
              </x14:cfvo>
              <x14:cfvo type="num">
                <xm:f>100</xm:f>
              </x14:cfvo>
              <x14:negativeFillColor rgb="FFFF0000"/>
              <x14:axisColor rgb="FF000000"/>
            </x14:dataBar>
          </x14:cfRule>
          <xm:sqref>J57:J65</xm:sqref>
        </x14:conditionalFormatting>
        <x14:conditionalFormatting xmlns:xm="http://schemas.microsoft.com/office/excel/2006/main">
          <x14:cfRule type="dataBar" id="{0E12EBF2-A66E-4B1B-A67F-38C7745A4462}">
            <x14:dataBar minLength="0" maxLength="100">
              <x14:cfvo type="num">
                <xm:f>0</xm:f>
              </x14:cfvo>
              <x14:cfvo type="num">
                <xm:f>100</xm:f>
              </x14:cfvo>
              <x14:negativeFillColor rgb="FFFF0000"/>
              <x14:axisColor rgb="FF000000"/>
            </x14:dataBar>
          </x14:cfRule>
          <xm:sqref>D69</xm:sqref>
        </x14:conditionalFormatting>
        <x14:conditionalFormatting xmlns:xm="http://schemas.microsoft.com/office/excel/2006/main">
          <x14:cfRule type="dataBar" id="{90AD452B-47AF-440A-AE33-40C6F35884EC}">
            <x14:dataBar minLength="0" maxLength="100" direction="rightToLeft">
              <x14:cfvo type="num">
                <xm:f>0</xm:f>
              </x14:cfvo>
              <x14:cfvo type="num">
                <xm:f>100</xm:f>
              </x14:cfvo>
              <x14:negativeFillColor rgb="FFFF0000"/>
              <x14:axisColor rgb="FF000000"/>
            </x14:dataBar>
          </x14:cfRule>
          <xm:sqref>A37</xm:sqref>
        </x14:conditionalFormatting>
        <x14:conditionalFormatting xmlns:xm="http://schemas.microsoft.com/office/excel/2006/main">
          <x14:cfRule type="dataBar" id="{5EA63DE5-D026-461B-8A20-5302C0EFFA79}">
            <x14:dataBar minLength="0" maxLength="100" direction="rightToLeft">
              <x14:cfvo type="num">
                <xm:f>0</xm:f>
              </x14:cfvo>
              <x14:cfvo type="num">
                <xm:f>100</xm:f>
              </x14:cfvo>
              <x14:negativeFillColor rgb="FFFF0000"/>
              <x14:axisColor rgb="FF000000"/>
            </x14:dataBar>
          </x14:cfRule>
          <xm:sqref>A35</xm:sqref>
        </x14:conditionalFormatting>
        <x14:conditionalFormatting xmlns:xm="http://schemas.microsoft.com/office/excel/2006/main">
          <x14:cfRule type="dataBar" id="{08133ECD-D64E-4343-943C-934450644D03}">
            <x14:dataBar minLength="0" maxLength="100" direction="rightToLeft">
              <x14:cfvo type="num">
                <xm:f>0</xm:f>
              </x14:cfvo>
              <x14:cfvo type="num">
                <xm:f>100</xm:f>
              </x14:cfvo>
              <x14:negativeFillColor rgb="FFFF0000"/>
              <x14:axisColor rgb="FF000000"/>
            </x14:dataBar>
          </x14:cfRule>
          <xm:sqref>A34</xm:sqref>
        </x14:conditionalFormatting>
        <x14:conditionalFormatting xmlns:xm="http://schemas.microsoft.com/office/excel/2006/main">
          <x14:cfRule type="dataBar" id="{C80973A8-0B99-4E29-9666-65D3E94C3291}">
            <x14:dataBar minLength="0" maxLength="100" direction="rightToLeft">
              <x14:cfvo type="num">
                <xm:f>0</xm:f>
              </x14:cfvo>
              <x14:cfvo type="num">
                <xm:f>100</xm:f>
              </x14:cfvo>
              <x14:negativeFillColor rgb="FFFF0000"/>
              <x14:axisColor rgb="FF000000"/>
            </x14:dataBar>
          </x14:cfRule>
          <xm:sqref>A39</xm:sqref>
        </x14:conditionalFormatting>
        <x14:conditionalFormatting xmlns:xm="http://schemas.microsoft.com/office/excel/2006/main">
          <x14:cfRule type="dataBar" id="{975AACBA-924E-4532-BE3E-C0B51E610433}">
            <x14:dataBar minLength="0" maxLength="100" direction="rightToLeft">
              <x14:cfvo type="num">
                <xm:f>0</xm:f>
              </x14:cfvo>
              <x14:cfvo type="num">
                <xm:f>100</xm:f>
              </x14:cfvo>
              <x14:negativeFillColor rgb="FFFF0000"/>
              <x14:axisColor rgb="FF000000"/>
            </x14:dataBar>
          </x14:cfRule>
          <xm:sqref>A41</xm:sqref>
        </x14:conditionalFormatting>
        <x14:conditionalFormatting xmlns:xm="http://schemas.microsoft.com/office/excel/2006/main">
          <x14:cfRule type="dataBar" id="{A1521D6B-989A-4A8F-8883-1E9EC1ECFA09}">
            <x14:dataBar minLength="0" maxLength="100" direction="rightToLeft">
              <x14:cfvo type="num">
                <xm:f>0</xm:f>
              </x14:cfvo>
              <x14:cfvo type="num">
                <xm:f>100</xm:f>
              </x14:cfvo>
              <x14:negativeFillColor rgb="FFFF0000"/>
              <x14:axisColor rgb="FF000000"/>
            </x14:dataBar>
          </x14:cfRule>
          <xm:sqref>D34</xm:sqref>
        </x14:conditionalFormatting>
        <x14:conditionalFormatting xmlns:xm="http://schemas.microsoft.com/office/excel/2006/main">
          <x14:cfRule type="dataBar" id="{17483757-86A0-41DD-A815-CDB62AFE93CF}">
            <x14:dataBar minLength="0" maxLength="100" direction="rightToLeft">
              <x14:cfvo type="num">
                <xm:f>0</xm:f>
              </x14:cfvo>
              <x14:cfvo type="num">
                <xm:f>100</xm:f>
              </x14:cfvo>
              <x14:negativeFillColor rgb="FFFF0000"/>
              <x14:axisColor rgb="FF000000"/>
            </x14:dataBar>
          </x14:cfRule>
          <xm:sqref>D35</xm:sqref>
        </x14:conditionalFormatting>
        <x14:conditionalFormatting xmlns:xm="http://schemas.microsoft.com/office/excel/2006/main">
          <x14:cfRule type="dataBar" id="{384FB484-66C1-4E1D-A89B-AA9BB180BA2C}">
            <x14:dataBar minLength="0" maxLength="100" direction="rightToLeft">
              <x14:cfvo type="num">
                <xm:f>0</xm:f>
              </x14:cfvo>
              <x14:cfvo type="num">
                <xm:f>100</xm:f>
              </x14:cfvo>
              <x14:negativeFillColor rgb="FFFF0000"/>
              <x14:axisColor rgb="FF000000"/>
            </x14:dataBar>
          </x14:cfRule>
          <xm:sqref>D37</xm:sqref>
        </x14:conditionalFormatting>
        <x14:conditionalFormatting xmlns:xm="http://schemas.microsoft.com/office/excel/2006/main">
          <x14:cfRule type="dataBar" id="{089C9A73-0837-4221-995A-D08861F93DDC}">
            <x14:dataBar minLength="0" maxLength="100" direction="rightToLeft">
              <x14:cfvo type="num">
                <xm:f>0</xm:f>
              </x14:cfvo>
              <x14:cfvo type="num">
                <xm:f>100</xm:f>
              </x14:cfvo>
              <x14:negativeFillColor rgb="FFFF0000"/>
              <x14:axisColor rgb="FF000000"/>
            </x14:dataBar>
          </x14:cfRule>
          <xm:sqref>D39</xm:sqref>
        </x14:conditionalFormatting>
        <x14:conditionalFormatting xmlns:xm="http://schemas.microsoft.com/office/excel/2006/main">
          <x14:cfRule type="dataBar" id="{0FF3298E-5C18-4359-80FC-1477CEAC7E1A}">
            <x14:dataBar minLength="0" maxLength="100" direction="rightToLeft">
              <x14:cfvo type="num">
                <xm:f>0</xm:f>
              </x14:cfvo>
              <x14:cfvo type="num">
                <xm:f>100</xm:f>
              </x14:cfvo>
              <x14:negativeFillColor rgb="FFFF0000"/>
              <x14:axisColor rgb="FF000000"/>
            </x14:dataBar>
          </x14:cfRule>
          <xm:sqref>G37</xm:sqref>
        </x14:conditionalFormatting>
        <x14:conditionalFormatting xmlns:xm="http://schemas.microsoft.com/office/excel/2006/main">
          <x14:cfRule type="dataBar" id="{B305E380-F96E-4F99-AA44-C847A33C89AE}">
            <x14:dataBar minLength="0" maxLength="100" direction="rightToLeft">
              <x14:cfvo type="num">
                <xm:f>0</xm:f>
              </x14:cfvo>
              <x14:cfvo type="num">
                <xm:f>100</xm:f>
              </x14:cfvo>
              <x14:negativeFillColor rgb="FFFF0000"/>
              <x14:axisColor rgb="FF000000"/>
            </x14:dataBar>
          </x14:cfRule>
          <xm:sqref>G39</xm:sqref>
        </x14:conditionalFormatting>
        <x14:conditionalFormatting xmlns:xm="http://schemas.microsoft.com/office/excel/2006/main">
          <x14:cfRule type="dataBar" id="{59260F13-97FA-4561-8D99-7399AC96280F}">
            <x14:dataBar minLength="0" maxLength="100" direction="rightToLeft">
              <x14:cfvo type="num">
                <xm:f>0</xm:f>
              </x14:cfvo>
              <x14:cfvo type="num">
                <xm:f>100</xm:f>
              </x14:cfvo>
              <x14:negativeFillColor rgb="FFFF0000"/>
              <x14:axisColor rgb="FF000000"/>
            </x14:dataBar>
          </x14:cfRule>
          <xm:sqref>G34:G35</xm:sqref>
        </x14:conditionalFormatting>
        <x14:conditionalFormatting xmlns:xm="http://schemas.microsoft.com/office/excel/2006/main">
          <x14:cfRule type="dataBar" id="{2F467C2B-5798-4B1D-AE02-B41462873B12}">
            <x14:dataBar minLength="0" maxLength="100" direction="rightToLeft">
              <x14:cfvo type="num">
                <xm:f>0</xm:f>
              </x14:cfvo>
              <x14:cfvo type="num">
                <xm:f>100</xm:f>
              </x14:cfvo>
              <x14:negativeFillColor rgb="FFFF0000"/>
              <x14:axisColor rgb="FF000000"/>
            </x14:dataBar>
          </x14:cfRule>
          <xm:sqref>J34:J35</xm:sqref>
        </x14:conditionalFormatting>
        <x14:conditionalFormatting xmlns:xm="http://schemas.microsoft.com/office/excel/2006/main">
          <x14:cfRule type="dataBar" id="{5F0548FE-AB3F-42F8-8F45-2DA6B8C8260A}">
            <x14:dataBar minLength="0" maxLength="100" direction="rightToLeft">
              <x14:cfvo type="num">
                <xm:f>0</xm:f>
              </x14:cfvo>
              <x14:cfvo type="num">
                <xm:f>100</xm:f>
              </x14:cfvo>
              <x14:negativeFillColor rgb="FFFF0000"/>
              <x14:axisColor rgb="FF000000"/>
            </x14:dataBar>
          </x14:cfRule>
          <xm:sqref>J37</xm:sqref>
        </x14:conditionalFormatting>
        <x14:conditionalFormatting xmlns:xm="http://schemas.microsoft.com/office/excel/2006/main">
          <x14:cfRule type="dataBar" id="{AA30F0FA-735E-496F-B2D6-0B5E2A9FC2B1}">
            <x14:dataBar minLength="0" maxLength="100" direction="rightToLeft">
              <x14:cfvo type="num">
                <xm:f>0</xm:f>
              </x14:cfvo>
              <x14:cfvo type="num">
                <xm:f>100</xm:f>
              </x14:cfvo>
              <x14:negativeFillColor rgb="FFFF0000"/>
              <x14:axisColor rgb="FF000000"/>
            </x14:dataBar>
          </x14:cfRule>
          <xm:sqref>J39</xm:sqref>
        </x14:conditionalFormatting>
        <x14:conditionalFormatting xmlns:xm="http://schemas.microsoft.com/office/excel/2006/main">
          <x14:cfRule type="dataBar" id="{D069098E-CE75-4E54-9551-44B12AF54606}">
            <x14:dataBar minLength="0" maxLength="100" direction="rightToLeft">
              <x14:cfvo type="num">
                <xm:f>0</xm:f>
              </x14:cfvo>
              <x14:cfvo type="num">
                <xm:f>100</xm:f>
              </x14:cfvo>
              <x14:negativeFillColor rgb="FFFF0000"/>
              <x14:axisColor rgb="FF000000"/>
            </x14:dataBar>
          </x14:cfRule>
          <xm:sqref>A49</xm:sqref>
        </x14:conditionalFormatting>
        <x14:conditionalFormatting xmlns:xm="http://schemas.microsoft.com/office/excel/2006/main">
          <x14:cfRule type="dataBar" id="{89F4E7A5-2386-4C22-9F20-C2AAC78763A3}">
            <x14:dataBar minLength="0" maxLength="100" direction="rightToLeft">
              <x14:cfvo type="num">
                <xm:f>0</xm:f>
              </x14:cfvo>
              <x14:cfvo type="num">
                <xm:f>100</xm:f>
              </x14:cfvo>
              <x14:negativeFillColor rgb="FFFF0000"/>
              <x14:axisColor rgb="FF000000"/>
            </x14:dataBar>
          </x14:cfRule>
          <xm:sqref>A50</xm:sqref>
        </x14:conditionalFormatting>
        <x14:conditionalFormatting xmlns:xm="http://schemas.microsoft.com/office/excel/2006/main">
          <x14:cfRule type="dataBar" id="{4C681502-0D9F-47BC-BC57-3498EFCF088F}">
            <x14:dataBar minLength="0" maxLength="100" direction="rightToLeft">
              <x14:cfvo type="num">
                <xm:f>0</xm:f>
              </x14:cfvo>
              <x14:cfvo type="num">
                <xm:f>100</xm:f>
              </x14:cfvo>
              <x14:negativeFillColor rgb="FFFF0000"/>
              <x14:axisColor rgb="FF000000"/>
            </x14:dataBar>
          </x14:cfRule>
          <xm:sqref>A52</xm:sqref>
        </x14:conditionalFormatting>
        <x14:conditionalFormatting xmlns:xm="http://schemas.microsoft.com/office/excel/2006/main">
          <x14:cfRule type="dataBar" id="{F76EA836-2FCC-45A1-935B-AAC86B6399BC}">
            <x14:dataBar minLength="0" maxLength="100" direction="rightToLeft">
              <x14:cfvo type="num">
                <xm:f>0</xm:f>
              </x14:cfvo>
              <x14:cfvo type="num">
                <xm:f>100</xm:f>
              </x14:cfvo>
              <x14:negativeFillColor rgb="FFFF0000"/>
              <x14:axisColor rgb="FF000000"/>
            </x14:dataBar>
          </x14:cfRule>
          <xm:sqref>D49</xm:sqref>
        </x14:conditionalFormatting>
        <x14:conditionalFormatting xmlns:xm="http://schemas.microsoft.com/office/excel/2006/main">
          <x14:cfRule type="dataBar" id="{BE6DBB52-8155-4F5A-B085-F300C5F58898}">
            <x14:dataBar minLength="0" maxLength="100" direction="rightToLeft">
              <x14:cfvo type="num">
                <xm:f>0</xm:f>
              </x14:cfvo>
              <x14:cfvo type="num">
                <xm:f>100</xm:f>
              </x14:cfvo>
              <x14:negativeFillColor rgb="FFFF0000"/>
              <x14:axisColor rgb="FF000000"/>
            </x14:dataBar>
          </x14:cfRule>
          <xm:sqref>D50</xm:sqref>
        </x14:conditionalFormatting>
        <x14:conditionalFormatting xmlns:xm="http://schemas.microsoft.com/office/excel/2006/main">
          <x14:cfRule type="dataBar" id="{A34B8E76-8CE7-4733-86C2-2FCA375452EB}">
            <x14:dataBar minLength="0" maxLength="100" direction="rightToLeft">
              <x14:cfvo type="num">
                <xm:f>0</xm:f>
              </x14:cfvo>
              <x14:cfvo type="num">
                <xm:f>100</xm:f>
              </x14:cfvo>
              <x14:negativeFillColor rgb="FFFF0000"/>
              <x14:axisColor rgb="FF000000"/>
            </x14:dataBar>
          </x14:cfRule>
          <xm:sqref>D52</xm:sqref>
        </x14:conditionalFormatting>
        <x14:conditionalFormatting xmlns:xm="http://schemas.microsoft.com/office/excel/2006/main">
          <x14:cfRule type="dataBar" id="{68DCC288-C930-4ADA-8241-7899E2F9B5E7}">
            <x14:dataBar minLength="0" maxLength="100" direction="rightToLeft">
              <x14:cfvo type="num">
                <xm:f>0</xm:f>
              </x14:cfvo>
              <x14:cfvo type="num">
                <xm:f>100</xm:f>
              </x14:cfvo>
              <x14:negativeFillColor rgb="FFFF0000"/>
              <x14:axisColor rgb="FF000000"/>
            </x14:dataBar>
          </x14:cfRule>
          <xm:sqref>G49</xm:sqref>
        </x14:conditionalFormatting>
        <x14:conditionalFormatting xmlns:xm="http://schemas.microsoft.com/office/excel/2006/main">
          <x14:cfRule type="dataBar" id="{5FB5AE2A-4D00-4DCF-8D0F-FAFEF95E874D}">
            <x14:dataBar minLength="0" maxLength="100" direction="rightToLeft">
              <x14:cfvo type="num">
                <xm:f>0</xm:f>
              </x14:cfvo>
              <x14:cfvo type="num">
                <xm:f>100</xm:f>
              </x14:cfvo>
              <x14:negativeFillColor rgb="FFFF0000"/>
              <x14:axisColor rgb="FF000000"/>
            </x14:dataBar>
          </x14:cfRule>
          <xm:sqref>G50</xm:sqref>
        </x14:conditionalFormatting>
        <x14:conditionalFormatting xmlns:xm="http://schemas.microsoft.com/office/excel/2006/main">
          <x14:cfRule type="dataBar" id="{0A3C9D4D-BEFD-493B-A376-B9DBF6293C99}">
            <x14:dataBar minLength="0" maxLength="100" direction="rightToLeft">
              <x14:cfvo type="num">
                <xm:f>0</xm:f>
              </x14:cfvo>
              <x14:cfvo type="num">
                <xm:f>100</xm:f>
              </x14:cfvo>
              <x14:negativeFillColor rgb="FFFF0000"/>
              <x14:axisColor rgb="FF000000"/>
            </x14:dataBar>
          </x14:cfRule>
          <xm:sqref>G52</xm:sqref>
        </x14:conditionalFormatting>
        <x14:conditionalFormatting xmlns:xm="http://schemas.microsoft.com/office/excel/2006/main">
          <x14:cfRule type="dataBar" id="{8E24128C-8713-4BE7-9312-A947DB43CF83}">
            <x14:dataBar minLength="0" maxLength="100" direction="rightToLeft">
              <x14:cfvo type="num">
                <xm:f>0</xm:f>
              </x14:cfvo>
              <x14:cfvo type="num">
                <xm:f>100</xm:f>
              </x14:cfvo>
              <x14:negativeFillColor rgb="FFFF0000"/>
              <x14:axisColor rgb="FF000000"/>
            </x14:dataBar>
          </x14:cfRule>
          <xm:sqref>J49</xm:sqref>
        </x14:conditionalFormatting>
        <x14:conditionalFormatting xmlns:xm="http://schemas.microsoft.com/office/excel/2006/main">
          <x14:cfRule type="dataBar" id="{F3DEFF4E-C5B4-434C-AC76-1F21B0277EA3}">
            <x14:dataBar minLength="0" maxLength="100" direction="rightToLeft">
              <x14:cfvo type="num">
                <xm:f>0</xm:f>
              </x14:cfvo>
              <x14:cfvo type="num">
                <xm:f>100</xm:f>
              </x14:cfvo>
              <x14:negativeFillColor rgb="FFFF0000"/>
              <x14:axisColor rgb="FF000000"/>
            </x14:dataBar>
          </x14:cfRule>
          <xm:sqref>J50</xm:sqref>
        </x14:conditionalFormatting>
        <x14:conditionalFormatting xmlns:xm="http://schemas.microsoft.com/office/excel/2006/main">
          <x14:cfRule type="dataBar" id="{8E8FE259-6B57-49F9-A32C-00C2D2EFE0E0}">
            <x14:dataBar minLength="0" maxLength="100" direction="rightToLeft">
              <x14:cfvo type="num">
                <xm:f>0</xm:f>
              </x14:cfvo>
              <x14:cfvo type="num">
                <xm:f>100</xm:f>
              </x14:cfvo>
              <x14:negativeFillColor rgb="FFFF0000"/>
              <x14:axisColor rgb="FF000000"/>
            </x14:dataBar>
          </x14:cfRule>
          <xm:sqref>J52</xm:sqref>
        </x14:conditionalFormatting>
        <x14:conditionalFormatting xmlns:xm="http://schemas.microsoft.com/office/excel/2006/main">
          <x14:cfRule type="dataBar" id="{8233DD77-E598-4FDB-B4EB-009CDE98F0ED}">
            <x14:dataBar minLength="0" maxLength="100" direction="rightToLeft">
              <x14:cfvo type="num">
                <xm:f>0</xm:f>
              </x14:cfvo>
              <x14:cfvo type="num">
                <xm:f>100</xm:f>
              </x14:cfvo>
              <x14:negativeFillColor rgb="FFFF0000"/>
              <x14:axisColor rgb="FF000000"/>
            </x14:dataBar>
          </x14:cfRule>
          <xm:sqref>J54 J56</xm:sqref>
        </x14:conditionalFormatting>
        <x14:conditionalFormatting xmlns:xm="http://schemas.microsoft.com/office/excel/2006/main">
          <x14:cfRule type="dataBar" id="{E074A941-076E-4403-B362-89BD0573D699}">
            <x14:dataBar minLength="0" maxLength="100" direction="rightToLeft">
              <x14:cfvo type="num">
                <xm:f>0</xm:f>
              </x14:cfvo>
              <x14:cfvo type="num">
                <xm:f>100</xm:f>
              </x14:cfvo>
              <x14:negativeFillColor rgb="FFFF0000"/>
              <x14:axisColor rgb="FF000000"/>
            </x14:dataBar>
          </x14:cfRule>
          <xm:sqref>A63</xm:sqref>
        </x14:conditionalFormatting>
        <x14:conditionalFormatting xmlns:xm="http://schemas.microsoft.com/office/excel/2006/main">
          <x14:cfRule type="dataBar" id="{7D306DC9-168E-48CF-BAA4-9D95AC6D7F05}">
            <x14:dataBar minLength="0" maxLength="100" direction="rightToLeft">
              <x14:cfvo type="num">
                <xm:f>0</xm:f>
              </x14:cfvo>
              <x14:cfvo type="num">
                <xm:f>100</xm:f>
              </x14:cfvo>
              <x14:negativeFillColor rgb="FFFF0000"/>
              <x14:axisColor rgb="FF000000"/>
            </x14:dataBar>
          </x14:cfRule>
          <xm:sqref>A64</xm:sqref>
        </x14:conditionalFormatting>
        <x14:conditionalFormatting xmlns:xm="http://schemas.microsoft.com/office/excel/2006/main">
          <x14:cfRule type="dataBar" id="{C05DA3F6-0E6B-4C34-AD5D-F46CC659FE9E}">
            <x14:dataBar minLength="0" maxLength="100" direction="rightToLeft">
              <x14:cfvo type="num">
                <xm:f>0</xm:f>
              </x14:cfvo>
              <x14:cfvo type="num">
                <xm:f>100</xm:f>
              </x14:cfvo>
              <x14:negativeFillColor rgb="FFFF0000"/>
              <x14:axisColor rgb="FF000000"/>
            </x14:dataBar>
          </x14:cfRule>
          <xm:sqref>A66</xm:sqref>
        </x14:conditionalFormatting>
        <x14:conditionalFormatting xmlns:xm="http://schemas.microsoft.com/office/excel/2006/main">
          <x14:cfRule type="dataBar" id="{A0F5B627-EDE6-48D7-9AE1-3EA58A9FD7F6}">
            <x14:dataBar minLength="0" maxLength="100" direction="rightToLeft">
              <x14:cfvo type="num">
                <xm:f>0</xm:f>
              </x14:cfvo>
              <x14:cfvo type="num">
                <xm:f>100</xm:f>
              </x14:cfvo>
              <x14:negativeFillColor rgb="FFFF0000"/>
              <x14:axisColor rgb="FF000000"/>
            </x14:dataBar>
          </x14:cfRule>
          <xm:sqref>D64</xm:sqref>
        </x14:conditionalFormatting>
        <x14:conditionalFormatting xmlns:xm="http://schemas.microsoft.com/office/excel/2006/main">
          <x14:cfRule type="dataBar" id="{61840E3F-44DD-44EC-B379-4D604F634CAA}">
            <x14:dataBar minLength="0" maxLength="100" direction="rightToLeft">
              <x14:cfvo type="num">
                <xm:f>0</xm:f>
              </x14:cfvo>
              <x14:cfvo type="num">
                <xm:f>100</xm:f>
              </x14:cfvo>
              <x14:negativeFillColor rgb="FFFF0000"/>
              <x14:axisColor rgb="FF000000"/>
            </x14:dataBar>
          </x14:cfRule>
          <xm:sqref>D66</xm:sqref>
        </x14:conditionalFormatting>
        <x14:conditionalFormatting xmlns:xm="http://schemas.microsoft.com/office/excel/2006/main">
          <x14:cfRule type="dataBar" id="{5A0AD8F7-9093-46F1-8263-DFDA69886AD9}">
            <x14:dataBar minLength="0" maxLength="100" direction="rightToLeft">
              <x14:cfvo type="num">
                <xm:f>0</xm:f>
              </x14:cfvo>
              <x14:cfvo type="num">
                <xm:f>100</xm:f>
              </x14:cfvo>
              <x14:negativeFillColor rgb="FFFF0000"/>
              <x14:axisColor rgb="FF000000"/>
            </x14:dataBar>
          </x14:cfRule>
          <xm:sqref>D68</xm:sqref>
        </x14:conditionalFormatting>
        <x14:conditionalFormatting xmlns:xm="http://schemas.microsoft.com/office/excel/2006/main">
          <x14:cfRule type="dataBar" id="{99E8B4A0-78EA-4B95-AA58-569802030BA6}">
            <x14:dataBar minLength="0" maxLength="100" direction="rightToLeft">
              <x14:cfvo type="num">
                <xm:f>0</xm:f>
              </x14:cfvo>
              <x14:cfvo type="num">
                <xm:f>100</xm:f>
              </x14:cfvo>
              <x14:negativeFillColor rgb="FFFF0000"/>
              <x14:axisColor rgb="FF000000"/>
            </x14:dataBar>
          </x14:cfRule>
          <xm:sqref>G64</xm:sqref>
        </x14:conditionalFormatting>
        <x14:conditionalFormatting xmlns:xm="http://schemas.microsoft.com/office/excel/2006/main">
          <x14:cfRule type="dataBar" id="{CCCC35DE-C0D5-4852-AC2C-1300CE0696F0}">
            <x14:dataBar minLength="0" maxLength="100" direction="rightToLeft">
              <x14:cfvo type="num">
                <xm:f>0</xm:f>
              </x14:cfvo>
              <x14:cfvo type="num">
                <xm:f>100</xm:f>
              </x14:cfvo>
              <x14:negativeFillColor rgb="FFFF0000"/>
              <x14:axisColor rgb="FF000000"/>
            </x14:dataBar>
          </x14:cfRule>
          <xm:sqref>G66</xm:sqref>
        </x14:conditionalFormatting>
        <x14:conditionalFormatting xmlns:xm="http://schemas.microsoft.com/office/excel/2006/main">
          <x14:cfRule type="dataBar" id="{CC217B2E-08FB-4935-BE81-10D0A6C0DAF1}">
            <x14:dataBar minLength="0" maxLength="100" direction="rightToLeft">
              <x14:cfvo type="num">
                <xm:f>0</xm:f>
              </x14:cfvo>
              <x14:cfvo type="num">
                <xm:f>100</xm:f>
              </x14:cfvo>
              <x14:negativeFillColor rgb="FFFF0000"/>
              <x14:axisColor rgb="FF000000"/>
            </x14:dataBar>
          </x14:cfRule>
          <xm:sqref>G68</xm:sqref>
        </x14:conditionalFormatting>
        <x14:conditionalFormatting xmlns:xm="http://schemas.microsoft.com/office/excel/2006/main">
          <x14:cfRule type="containsText" priority="89" operator="containsText" id="{51613444-2B3B-455A-A7E2-45440CCDBEE9}">
            <xm:f>NOT(ISERROR(SEARCH(LISTAS!$D$63,E162)))</xm:f>
            <xm:f>LISTAS!$D$63</xm:f>
            <x14:dxf>
              <font>
                <b/>
                <i val="0"/>
                <color rgb="FFFF0000"/>
              </font>
            </x14:dxf>
          </x14:cfRule>
          <x14:cfRule type="containsText" priority="90" operator="containsText" id="{19BA0923-3787-4D85-8E8A-FD9F32CAD81A}">
            <xm:f>NOT(ISERROR(SEARCH(LISTAS!$D$62,E162)))</xm:f>
            <xm:f>LISTAS!$D$62</xm:f>
            <x14:dxf>
              <font>
                <b/>
                <i val="0"/>
                <color theme="5"/>
              </font>
            </x14:dxf>
          </x14:cfRule>
          <x14:cfRule type="containsText" priority="91" operator="containsText" id="{E3AAA2B5-F2C6-4723-AB5C-4631D5E7AE6B}">
            <xm:f>NOT(ISERROR(SEARCH(LISTAS!$D$61,E162)))</xm:f>
            <xm:f>LISTAS!$D$61</xm:f>
            <x14:dxf>
              <font>
                <b/>
                <i val="0"/>
                <color rgb="FF00FF00"/>
              </font>
            </x14:dxf>
          </x14:cfRule>
          <x14:cfRule type="containsText" priority="92" operator="containsText" id="{D9958C37-4832-4063-BD33-823E96A0D3BA}">
            <xm:f>NOT(ISERROR(SEARCH(LISTAS!$D$60,E162)))</xm:f>
            <xm:f>LISTAS!$D$60</xm:f>
            <x14:dxf>
              <font>
                <b/>
                <i val="0"/>
                <color rgb="FF00FF00"/>
              </font>
            </x14:dxf>
          </x14:cfRule>
          <xm:sqref>E162</xm:sqref>
        </x14:conditionalFormatting>
        <x14:conditionalFormatting xmlns:xm="http://schemas.microsoft.com/office/excel/2006/main">
          <x14:cfRule type="containsText" priority="69" operator="containsText" id="{A3241889-981A-428B-8748-4337F9164712}">
            <xm:f>NOT(ISERROR(SEARCH(LISTAS!$D$63,E167)))</xm:f>
            <xm:f>LISTAS!$D$63</xm:f>
            <x14:dxf>
              <font>
                <b/>
                <i val="0"/>
                <color rgb="FFFF0000"/>
              </font>
            </x14:dxf>
          </x14:cfRule>
          <x14:cfRule type="containsText" priority="70" operator="containsText" id="{A6DD26E1-B0F1-4D46-87BD-54C4A640DC4F}">
            <xm:f>NOT(ISERROR(SEARCH(LISTAS!$D$62,E167)))</xm:f>
            <xm:f>LISTAS!$D$62</xm:f>
            <x14:dxf>
              <font>
                <b/>
                <i val="0"/>
                <color theme="5"/>
              </font>
            </x14:dxf>
          </x14:cfRule>
          <x14:cfRule type="containsText" priority="71" operator="containsText" id="{F3F084C3-C0D0-421E-8E55-2C5A3E8AFAC8}">
            <xm:f>NOT(ISERROR(SEARCH(LISTAS!$D$61,E167)))</xm:f>
            <xm:f>LISTAS!$D$61</xm:f>
            <x14:dxf>
              <font>
                <b/>
                <i val="0"/>
                <color rgb="FF00FF00"/>
              </font>
            </x14:dxf>
          </x14:cfRule>
          <x14:cfRule type="containsText" priority="72" operator="containsText" id="{784CBD15-5779-46DF-9CAB-7EC4C5BB6B14}">
            <xm:f>NOT(ISERROR(SEARCH(LISTAS!$D$60,E167)))</xm:f>
            <xm:f>LISTAS!$D$60</xm:f>
            <x14:dxf>
              <font>
                <b/>
                <i val="0"/>
                <color rgb="FF00FF00"/>
              </font>
            </x14:dxf>
          </x14:cfRule>
          <xm:sqref>E167</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00000000-0002-0000-0100-000000000000}">
          <x14:formula1>
            <xm:f>LISTAS!$B$119:$B$122</xm:f>
          </x14:formula1>
          <xm:sqref>A287:B291</xm:sqref>
        </x14:dataValidation>
        <x14:dataValidation type="list" allowBlank="1" showInputMessage="1" showErrorMessage="1" xr:uid="{00000000-0002-0000-0100-000001000000}">
          <x14:formula1>
            <xm:f>LISTAS!$D$119:$D$132</xm:f>
          </x14:formula1>
          <xm:sqref>C287:C288 A297:B297</xm:sqref>
        </x14:dataValidation>
        <x14:dataValidation type="list" allowBlank="1" showInputMessage="1" showErrorMessage="1" xr:uid="{00000000-0002-0000-0100-000002000000}">
          <x14:formula1>
            <xm:f>LISTAS!$B$66:$B$71</xm:f>
          </x14:formula1>
          <xm:sqref>A187:B193</xm:sqref>
        </x14:dataValidation>
        <x14:dataValidation type="list" allowBlank="1" showInputMessage="1" showErrorMessage="1" xr:uid="{00000000-0002-0000-0100-000003000000}">
          <x14:formula1>
            <xm:f>LISTAS!$A$1:$A$55</xm:f>
          </x14:formula1>
          <xm:sqref>B3</xm:sqref>
        </x14:dataValidation>
        <x14:dataValidation type="list" allowBlank="1" showInputMessage="1" showErrorMessage="1" xr:uid="{00000000-0002-0000-0100-000004000000}">
          <x14:formula1>
            <xm:f>LISTAS!$B$1:$B$56</xm:f>
          </x14:formula1>
          <xm:sqref>D3:I3</xm:sqref>
        </x14:dataValidation>
        <x14:dataValidation type="list" allowBlank="1" showInputMessage="1" showErrorMessage="1" xr:uid="{00000000-0002-0000-0100-000005000000}">
          <x14:formula1>
            <xm:f>LISTAS!$M$2:$M$4</xm:f>
          </x14:formula1>
          <xm:sqref>G25:L25</xm:sqref>
        </x14:dataValidation>
        <x14:dataValidation type="list" allowBlank="1" showInputMessage="1" showErrorMessage="1" xr:uid="{00000000-0002-0000-0100-000006000000}">
          <x14:formula1>
            <xm:f>LISTAS!$B$60:$B$61</xm:f>
          </x14:formula1>
          <xm:sqref>C162:D162 C167:D167</xm:sqref>
        </x14:dataValidation>
        <x14:dataValidation type="list" allowBlank="1" showInputMessage="1" showErrorMessage="1" xr:uid="{00000000-0002-0000-0100-000007000000}">
          <x14:formula1>
            <xm:f>LISTAS!$D$60:$D$63</xm:f>
          </x14:formula1>
          <xm:sqref>E162 E167</xm:sqref>
        </x14:dataValidation>
        <x14:dataValidation type="list" allowBlank="1" showInputMessage="1" showErrorMessage="1" xr:uid="{00000000-0002-0000-0100-000008000000}">
          <x14:formula1>
            <xm:f>LISTAS!$H$14:$H$18</xm:f>
          </x14:formula1>
          <xm:sqref>G199:H199</xm:sqref>
        </x14:dataValidation>
        <x14:dataValidation type="list" allowBlank="1" showInputMessage="1" showErrorMessage="1" xr:uid="{00000000-0002-0000-0100-000009000000}">
          <x14:formula1>
            <xm:f>LISTAS!$H$20:$H$24</xm:f>
          </x14:formula1>
          <xm:sqref>J199:K199</xm:sqref>
        </x14:dataValidation>
        <x14:dataValidation type="list" allowBlank="1" showInputMessage="1" showErrorMessage="1" xr:uid="{00000000-0002-0000-0100-00000A000000}">
          <x14:formula1>
            <xm:f>LISTAS!$B$119:$B$123</xm:f>
          </x14:formula1>
          <xm:sqref>C289:C292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5:P67"/>
  <sheetViews>
    <sheetView showGridLines="0" zoomScale="80" zoomScaleNormal="80" zoomScaleSheetLayoutView="93" workbookViewId="0">
      <selection activeCell="A43" sqref="A43:C43"/>
    </sheetView>
  </sheetViews>
  <sheetFormatPr baseColWidth="10" defaultRowHeight="15" x14ac:dyDescent="0.25"/>
  <cols>
    <col min="1" max="1" width="25.28515625" customWidth="1"/>
    <col min="2" max="2" width="10.7109375" customWidth="1"/>
    <col min="3" max="3" width="17.28515625" customWidth="1"/>
    <col min="4" max="4" width="15.5703125" customWidth="1"/>
    <col min="5" max="5" width="9.140625" customWidth="1"/>
    <col min="6" max="6" width="2.5703125" customWidth="1"/>
    <col min="7" max="7" width="15.5703125" customWidth="1"/>
    <col min="8" max="8" width="15.42578125" customWidth="1"/>
    <col min="9" max="9" width="16.140625" customWidth="1"/>
    <col min="10" max="10" width="9" customWidth="1"/>
    <col min="11" max="11" width="13.7109375" customWidth="1"/>
    <col min="12" max="12" width="18.140625" customWidth="1"/>
    <col min="13" max="13" width="17.42578125" customWidth="1"/>
    <col min="14" max="14" width="9" customWidth="1"/>
    <col min="15" max="15" width="16.5703125" customWidth="1"/>
    <col min="17" max="17" width="20" bestFit="1" customWidth="1"/>
  </cols>
  <sheetData>
    <row r="5" spans="1:15" ht="15.75" thickBot="1" x14ac:dyDescent="0.3"/>
    <row r="6" spans="1:15" ht="33" customHeight="1" x14ac:dyDescent="0.25">
      <c r="A6" s="736"/>
      <c r="B6" s="737"/>
      <c r="C6" s="738"/>
      <c r="D6" s="731" t="s">
        <v>861</v>
      </c>
      <c r="E6" s="731"/>
      <c r="F6" s="731"/>
      <c r="G6" s="731"/>
      <c r="H6" s="731"/>
      <c r="I6" s="731"/>
      <c r="J6" s="731"/>
      <c r="K6" s="731"/>
      <c r="L6" s="732"/>
      <c r="M6" s="728" t="s">
        <v>859</v>
      </c>
      <c r="N6" s="728"/>
      <c r="O6" s="420" t="s">
        <v>867</v>
      </c>
    </row>
    <row r="7" spans="1:15" ht="33" customHeight="1" thickBot="1" x14ac:dyDescent="0.3">
      <c r="A7" s="739"/>
      <c r="B7" s="740"/>
      <c r="C7" s="741"/>
      <c r="D7" s="417" t="s">
        <v>862</v>
      </c>
      <c r="E7" s="733" t="s">
        <v>866</v>
      </c>
      <c r="F7" s="734"/>
      <c r="G7" s="734"/>
      <c r="H7" s="734"/>
      <c r="I7" s="734"/>
      <c r="J7" s="734"/>
      <c r="K7" s="734"/>
      <c r="L7" s="735"/>
      <c r="M7" s="729" t="s">
        <v>860</v>
      </c>
      <c r="N7" s="729"/>
      <c r="O7" s="418">
        <v>1</v>
      </c>
    </row>
    <row r="8" spans="1:15" ht="33" customHeight="1" thickBot="1" x14ac:dyDescent="0.3">
      <c r="A8" s="742"/>
      <c r="B8" s="743"/>
      <c r="C8" s="744"/>
      <c r="D8" s="421" t="s">
        <v>863</v>
      </c>
      <c r="E8" s="733" t="s">
        <v>837</v>
      </c>
      <c r="F8" s="734"/>
      <c r="G8" s="734"/>
      <c r="H8" s="734"/>
      <c r="I8" s="734"/>
      <c r="J8" s="734"/>
      <c r="K8" s="734"/>
      <c r="L8" s="735"/>
      <c r="M8" s="730" t="s">
        <v>2</v>
      </c>
      <c r="N8" s="730"/>
      <c r="O8" s="419"/>
    </row>
    <row r="9" spans="1:15" ht="44.25" customHeight="1" x14ac:dyDescent="0.25">
      <c r="A9" s="829" t="s">
        <v>837</v>
      </c>
      <c r="B9" s="830"/>
      <c r="C9" s="830"/>
      <c r="D9" s="830"/>
      <c r="E9" s="830"/>
      <c r="F9" s="830"/>
      <c r="G9" s="830"/>
      <c r="H9" s="830"/>
      <c r="I9" s="830"/>
      <c r="J9" s="830"/>
      <c r="K9" s="830"/>
      <c r="L9" s="830"/>
      <c r="M9" s="830"/>
      <c r="N9" s="830"/>
      <c r="O9" s="831"/>
    </row>
    <row r="10" spans="1:15" s="2" customFormat="1" ht="11.25" customHeight="1" x14ac:dyDescent="0.25">
      <c r="A10" s="422"/>
      <c r="B10" s="368"/>
      <c r="C10" s="368"/>
      <c r="D10" s="368"/>
      <c r="E10" s="368"/>
      <c r="F10" s="368"/>
      <c r="G10" s="368"/>
      <c r="H10" s="368"/>
      <c r="I10" s="368"/>
      <c r="J10" s="368"/>
      <c r="K10" s="368"/>
      <c r="L10" s="368"/>
      <c r="M10" s="368"/>
      <c r="N10" s="368"/>
      <c r="O10" s="423"/>
    </row>
    <row r="11" spans="1:15" ht="45.75" customHeight="1" x14ac:dyDescent="0.25">
      <c r="A11" s="424" t="s">
        <v>0</v>
      </c>
      <c r="B11" s="369" t="s">
        <v>840</v>
      </c>
      <c r="C11" s="370" t="s">
        <v>1</v>
      </c>
      <c r="D11" s="832" t="s">
        <v>827</v>
      </c>
      <c r="E11" s="832"/>
      <c r="F11" s="832"/>
      <c r="G11" s="832"/>
      <c r="H11" s="832"/>
      <c r="I11" s="832"/>
      <c r="J11" s="832"/>
      <c r="K11" s="416"/>
      <c r="L11" s="833" t="s">
        <v>350</v>
      </c>
      <c r="M11" s="833"/>
      <c r="N11" s="410"/>
      <c r="O11" s="425">
        <v>42460</v>
      </c>
    </row>
    <row r="12" spans="1:15" ht="8.25" customHeight="1" x14ac:dyDescent="0.25">
      <c r="A12" s="426"/>
      <c r="B12" s="25"/>
      <c r="C12" s="25"/>
      <c r="D12" s="25"/>
      <c r="E12" s="25"/>
      <c r="F12" s="25"/>
      <c r="G12" s="25"/>
      <c r="H12" s="25"/>
      <c r="I12" s="25"/>
      <c r="J12" s="25"/>
      <c r="K12" s="25"/>
      <c r="L12" s="25"/>
      <c r="M12" s="25"/>
      <c r="N12" s="25"/>
      <c r="O12" s="427"/>
    </row>
    <row r="13" spans="1:15" ht="41.25" customHeight="1" x14ac:dyDescent="0.25">
      <c r="A13" s="834"/>
      <c r="B13" s="835"/>
      <c r="C13" s="776" t="s">
        <v>590</v>
      </c>
      <c r="D13" s="776"/>
      <c r="E13" s="776"/>
      <c r="F13" s="776"/>
      <c r="G13" s="776"/>
      <c r="H13" s="776"/>
      <c r="I13" s="776"/>
      <c r="J13" s="776"/>
      <c r="K13" s="776"/>
      <c r="L13" s="776"/>
      <c r="M13" s="776"/>
      <c r="N13" s="776"/>
      <c r="O13" s="777"/>
    </row>
    <row r="14" spans="1:15" s="2" customFormat="1" ht="6.75" customHeight="1" x14ac:dyDescent="0.25">
      <c r="A14" s="428"/>
      <c r="B14" s="317"/>
      <c r="C14" s="371"/>
      <c r="D14" s="371"/>
      <c r="E14" s="371"/>
      <c r="F14" s="371"/>
      <c r="G14" s="371"/>
      <c r="H14" s="371"/>
      <c r="I14" s="371"/>
      <c r="J14" s="371"/>
      <c r="K14" s="371"/>
      <c r="L14" s="371"/>
      <c r="M14" s="371"/>
      <c r="N14" s="371"/>
      <c r="O14" s="429"/>
    </row>
    <row r="15" spans="1:15" s="18" customFormat="1" ht="43.5" customHeight="1" x14ac:dyDescent="0.25">
      <c r="A15" s="836"/>
      <c r="B15" s="837" t="s">
        <v>581</v>
      </c>
      <c r="C15" s="837"/>
      <c r="D15" s="837"/>
      <c r="E15" s="837"/>
      <c r="F15" s="838"/>
      <c r="G15" s="838"/>
      <c r="H15" s="837" t="s">
        <v>464</v>
      </c>
      <c r="I15" s="837"/>
      <c r="J15" s="837"/>
      <c r="K15" s="822"/>
      <c r="L15" s="822"/>
      <c r="M15" s="824" t="s">
        <v>583</v>
      </c>
      <c r="N15" s="824"/>
      <c r="O15" s="825"/>
    </row>
    <row r="16" spans="1:15" s="18" customFormat="1" ht="38.25" customHeight="1" x14ac:dyDescent="0.25">
      <c r="A16" s="836"/>
      <c r="B16" s="826" t="s">
        <v>608</v>
      </c>
      <c r="C16" s="826"/>
      <c r="D16" s="826"/>
      <c r="E16" s="827"/>
      <c r="F16" s="839"/>
      <c r="G16" s="839"/>
      <c r="H16" s="826" t="s">
        <v>608</v>
      </c>
      <c r="I16" s="826"/>
      <c r="J16" s="827"/>
      <c r="K16" s="823"/>
      <c r="L16" s="823"/>
      <c r="M16" s="826" t="s">
        <v>609</v>
      </c>
      <c r="N16" s="826"/>
      <c r="O16" s="828"/>
    </row>
    <row r="17" spans="1:15" s="18" customFormat="1" ht="25.5" customHeight="1" x14ac:dyDescent="0.25">
      <c r="A17" s="430"/>
      <c r="B17" s="812"/>
      <c r="C17" s="812"/>
      <c r="D17" s="812"/>
      <c r="E17" s="813"/>
      <c r="F17" s="408"/>
      <c r="G17" s="345"/>
      <c r="H17" s="812"/>
      <c r="I17" s="812"/>
      <c r="J17" s="813"/>
      <c r="K17" s="332"/>
      <c r="L17" s="365"/>
      <c r="M17" s="365"/>
      <c r="N17" s="365"/>
      <c r="O17" s="431"/>
    </row>
    <row r="18" spans="1:15" ht="35.25" customHeight="1" x14ac:dyDescent="0.25">
      <c r="A18" s="430" t="s">
        <v>582</v>
      </c>
      <c r="B18" s="812"/>
      <c r="C18" s="812"/>
      <c r="D18" s="812"/>
      <c r="E18" s="813"/>
      <c r="F18" s="408"/>
      <c r="G18" s="345" t="s">
        <v>582</v>
      </c>
      <c r="H18" s="812"/>
      <c r="I18" s="812"/>
      <c r="J18" s="813"/>
      <c r="K18" s="751" t="s">
        <v>847</v>
      </c>
      <c r="L18" s="752"/>
      <c r="M18" s="814"/>
      <c r="N18" s="814"/>
      <c r="O18" s="815"/>
    </row>
    <row r="19" spans="1:15" ht="36" customHeight="1" x14ac:dyDescent="0.25">
      <c r="A19" s="432" t="s">
        <v>584</v>
      </c>
      <c r="B19" s="812"/>
      <c r="C19" s="812"/>
      <c r="D19" s="812"/>
      <c r="E19" s="813"/>
      <c r="F19" s="408"/>
      <c r="G19" s="346" t="s">
        <v>584</v>
      </c>
      <c r="H19" s="816"/>
      <c r="I19" s="816"/>
      <c r="J19" s="817"/>
      <c r="K19" s="753"/>
      <c r="L19" s="754"/>
      <c r="M19" s="755"/>
      <c r="N19" s="755"/>
      <c r="O19" s="756"/>
    </row>
    <row r="20" spans="1:15" ht="52.5" customHeight="1" x14ac:dyDescent="0.25">
      <c r="A20" s="818" t="s">
        <v>585</v>
      </c>
      <c r="B20" s="819"/>
      <c r="C20" s="819"/>
      <c r="D20" s="819"/>
      <c r="E20" s="820"/>
      <c r="F20" s="408"/>
      <c r="G20" s="821" t="s">
        <v>585</v>
      </c>
      <c r="H20" s="105"/>
      <c r="I20" s="105"/>
      <c r="J20" s="336"/>
      <c r="K20" s="753" t="s">
        <v>848</v>
      </c>
      <c r="L20" s="754"/>
      <c r="M20" s="755"/>
      <c r="N20" s="755"/>
      <c r="O20" s="756"/>
    </row>
    <row r="21" spans="1:15" ht="30.75" customHeight="1" x14ac:dyDescent="0.25">
      <c r="A21" s="818"/>
      <c r="B21" s="819"/>
      <c r="C21" s="819"/>
      <c r="D21" s="819"/>
      <c r="E21" s="820"/>
      <c r="F21" s="408"/>
      <c r="G21" s="821"/>
      <c r="H21" s="329"/>
      <c r="I21" s="405"/>
      <c r="J21" s="337"/>
      <c r="K21" s="329"/>
      <c r="L21" s="364"/>
      <c r="M21" s="409"/>
      <c r="N21" s="409"/>
      <c r="O21" s="433"/>
    </row>
    <row r="22" spans="1:15" ht="30.75" customHeight="1" x14ac:dyDescent="0.25">
      <c r="A22" s="818"/>
      <c r="B22" s="819"/>
      <c r="C22" s="819"/>
      <c r="D22" s="819"/>
      <c r="E22" s="820"/>
      <c r="F22" s="328"/>
      <c r="G22" s="821"/>
      <c r="H22" s="330"/>
      <c r="I22" s="324"/>
      <c r="J22" s="338"/>
      <c r="K22" s="331"/>
      <c r="L22" s="364"/>
      <c r="M22" s="409"/>
      <c r="N22" s="409"/>
      <c r="O22" s="433"/>
    </row>
    <row r="23" spans="1:15" ht="31.5" customHeight="1" x14ac:dyDescent="0.4">
      <c r="A23" s="818"/>
      <c r="B23" s="819"/>
      <c r="C23" s="819"/>
      <c r="D23" s="819"/>
      <c r="E23" s="820"/>
      <c r="F23" s="328"/>
      <c r="G23" s="821"/>
      <c r="H23" s="330"/>
      <c r="I23" s="325"/>
      <c r="J23" s="339"/>
      <c r="K23" s="330"/>
      <c r="L23" s="364"/>
      <c r="M23" s="409"/>
      <c r="N23" s="409"/>
      <c r="O23" s="433"/>
    </row>
    <row r="24" spans="1:15" ht="31.5" customHeight="1" x14ac:dyDescent="0.25">
      <c r="A24" s="818"/>
      <c r="B24" s="819"/>
      <c r="C24" s="819"/>
      <c r="D24" s="819"/>
      <c r="E24" s="820"/>
      <c r="F24" s="330"/>
      <c r="G24" s="821"/>
      <c r="H24" s="330"/>
      <c r="I24" s="324"/>
      <c r="J24" s="339"/>
      <c r="K24" s="330"/>
      <c r="L24" s="364"/>
      <c r="M24" s="409"/>
      <c r="N24" s="409"/>
      <c r="O24" s="433"/>
    </row>
    <row r="25" spans="1:15" ht="31.5" customHeight="1" x14ac:dyDescent="0.25">
      <c r="A25" s="461"/>
      <c r="B25" s="382"/>
      <c r="C25" s="382"/>
      <c r="D25" s="382"/>
      <c r="E25" s="383"/>
      <c r="F25" s="25"/>
      <c r="G25" s="25"/>
      <c r="H25" s="25"/>
      <c r="I25" s="25"/>
      <c r="J25" s="339"/>
      <c r="K25" s="330"/>
      <c r="L25" s="364"/>
      <c r="M25" s="409"/>
      <c r="N25" s="409"/>
      <c r="O25" s="433"/>
    </row>
    <row r="26" spans="1:15" ht="31.5" customHeight="1" x14ac:dyDescent="0.25">
      <c r="A26" s="800" t="s">
        <v>832</v>
      </c>
      <c r="B26" s="801"/>
      <c r="C26" s="802"/>
      <c r="D26" s="791" t="s">
        <v>810</v>
      </c>
      <c r="E26" s="791"/>
      <c r="F26" s="791"/>
      <c r="G26" s="791"/>
      <c r="H26" s="791"/>
      <c r="I26" s="809" t="s">
        <v>832</v>
      </c>
      <c r="J26" s="801"/>
      <c r="K26" s="802"/>
      <c r="L26" s="792"/>
      <c r="M26" s="793"/>
      <c r="N26" s="793"/>
      <c r="O26" s="794"/>
    </row>
    <row r="27" spans="1:15" ht="31.5" customHeight="1" x14ac:dyDescent="0.25">
      <c r="A27" s="803"/>
      <c r="B27" s="804"/>
      <c r="C27" s="805"/>
      <c r="D27" s="791"/>
      <c r="E27" s="791"/>
      <c r="F27" s="791"/>
      <c r="G27" s="791"/>
      <c r="H27" s="791"/>
      <c r="I27" s="810"/>
      <c r="J27" s="804"/>
      <c r="K27" s="805"/>
      <c r="L27" s="792"/>
      <c r="M27" s="793"/>
      <c r="N27" s="793"/>
      <c r="O27" s="794"/>
    </row>
    <row r="28" spans="1:15" ht="50.25" customHeight="1" x14ac:dyDescent="0.25">
      <c r="A28" s="806"/>
      <c r="B28" s="807"/>
      <c r="C28" s="808"/>
      <c r="D28" s="791"/>
      <c r="E28" s="791"/>
      <c r="F28" s="791"/>
      <c r="G28" s="791"/>
      <c r="H28" s="791"/>
      <c r="I28" s="811"/>
      <c r="J28" s="807"/>
      <c r="K28" s="808"/>
      <c r="L28" s="792"/>
      <c r="M28" s="793"/>
      <c r="N28" s="793"/>
      <c r="O28" s="794"/>
    </row>
    <row r="29" spans="1:15" ht="50.25" customHeight="1" x14ac:dyDescent="0.25">
      <c r="A29" s="795" t="s">
        <v>804</v>
      </c>
      <c r="B29" s="796"/>
      <c r="C29" s="796"/>
      <c r="D29" s="797"/>
      <c r="E29" s="798"/>
      <c r="F29" s="798"/>
      <c r="G29" s="798"/>
      <c r="H29" s="798"/>
      <c r="I29" s="798"/>
      <c r="J29" s="798"/>
      <c r="K29" s="798"/>
      <c r="L29" s="798"/>
      <c r="M29" s="798"/>
      <c r="N29" s="798"/>
      <c r="O29" s="799"/>
    </row>
    <row r="30" spans="1:15" ht="39" customHeight="1" x14ac:dyDescent="0.25">
      <c r="A30" s="780" t="s">
        <v>589</v>
      </c>
      <c r="B30" s="781"/>
      <c r="C30" s="781"/>
      <c r="D30" s="781"/>
      <c r="E30" s="781"/>
      <c r="F30" s="781"/>
      <c r="G30" s="781"/>
      <c r="H30" s="781"/>
      <c r="I30" s="781"/>
      <c r="J30" s="781"/>
      <c r="K30" s="781"/>
      <c r="L30" s="781"/>
      <c r="M30" s="781"/>
      <c r="N30" s="781"/>
      <c r="O30" s="782"/>
    </row>
    <row r="31" spans="1:15" ht="39" customHeight="1" x14ac:dyDescent="0.3">
      <c r="A31" s="783" t="s">
        <v>610</v>
      </c>
      <c r="B31" s="784"/>
      <c r="C31" s="785" t="s">
        <v>612</v>
      </c>
      <c r="D31" s="786"/>
      <c r="E31" s="329"/>
      <c r="F31" s="329"/>
      <c r="G31" s="329"/>
      <c r="H31" s="785" t="s">
        <v>591</v>
      </c>
      <c r="I31" s="786"/>
      <c r="J31" s="329"/>
      <c r="K31" s="329"/>
      <c r="L31" s="329"/>
      <c r="M31" s="785" t="s">
        <v>614</v>
      </c>
      <c r="N31" s="785"/>
      <c r="O31" s="787"/>
    </row>
    <row r="32" spans="1:15" ht="36.75" customHeight="1" x14ac:dyDescent="0.5">
      <c r="A32" s="436"/>
      <c r="B32" s="105"/>
      <c r="C32" s="105"/>
      <c r="D32" s="106"/>
      <c r="E32" s="331"/>
      <c r="F32" s="331"/>
      <c r="G32" s="330"/>
      <c r="H32" s="330"/>
      <c r="I32" s="326"/>
      <c r="J32" s="331"/>
      <c r="K32" s="331"/>
      <c r="L32" s="331"/>
      <c r="M32" s="331"/>
      <c r="N32" s="331"/>
      <c r="O32" s="437"/>
    </row>
    <row r="33" spans="1:16" ht="36" customHeight="1" x14ac:dyDescent="0.5">
      <c r="A33" s="426"/>
      <c r="B33" s="25"/>
      <c r="C33" s="25"/>
      <c r="D33" s="25"/>
      <c r="E33" s="331"/>
      <c r="F33" s="331"/>
      <c r="G33" s="330"/>
      <c r="H33" s="330"/>
      <c r="I33" s="327"/>
      <c r="J33" s="331"/>
      <c r="K33" s="331"/>
      <c r="L33" s="331"/>
      <c r="M33" s="331"/>
      <c r="N33" s="331"/>
      <c r="O33" s="437"/>
    </row>
    <row r="34" spans="1:16" ht="45.75" customHeight="1" x14ac:dyDescent="0.25">
      <c r="A34" s="788" t="s">
        <v>634</v>
      </c>
      <c r="B34" s="789"/>
      <c r="C34" s="347" t="s">
        <v>634</v>
      </c>
      <c r="D34" s="347"/>
      <c r="E34" s="790" t="s">
        <v>634</v>
      </c>
      <c r="F34" s="790"/>
      <c r="G34" s="790"/>
      <c r="H34" s="330"/>
      <c r="I34" s="407" t="s">
        <v>634</v>
      </c>
      <c r="J34" s="348"/>
      <c r="K34" s="25"/>
      <c r="L34" s="349" t="s">
        <v>634</v>
      </c>
      <c r="M34" s="25"/>
      <c r="N34" s="25"/>
      <c r="O34" s="438" t="s">
        <v>634</v>
      </c>
    </row>
    <row r="35" spans="1:16" ht="64.5" customHeight="1" x14ac:dyDescent="0.5">
      <c r="A35" s="768" t="s">
        <v>611</v>
      </c>
      <c r="B35" s="769"/>
      <c r="C35" s="25"/>
      <c r="D35" s="770"/>
      <c r="E35" s="771"/>
      <c r="F35" s="404"/>
      <c r="G35" s="404"/>
      <c r="H35" s="404"/>
      <c r="I35" s="326"/>
      <c r="J35" s="331"/>
      <c r="K35" s="331"/>
      <c r="L35" s="772" t="s">
        <v>613</v>
      </c>
      <c r="M35" s="773"/>
      <c r="N35" s="406"/>
      <c r="O35" s="439"/>
      <c r="P35" s="375"/>
    </row>
    <row r="36" spans="1:16" ht="46.5" customHeight="1" x14ac:dyDescent="0.25">
      <c r="A36" s="774"/>
      <c r="B36" s="775"/>
      <c r="C36" s="776" t="s">
        <v>603</v>
      </c>
      <c r="D36" s="776"/>
      <c r="E36" s="776"/>
      <c r="F36" s="776"/>
      <c r="G36" s="776"/>
      <c r="H36" s="776"/>
      <c r="I36" s="776"/>
      <c r="J36" s="776"/>
      <c r="K36" s="776"/>
      <c r="L36" s="776"/>
      <c r="M36" s="776"/>
      <c r="N36" s="776"/>
      <c r="O36" s="777"/>
    </row>
    <row r="37" spans="1:16" ht="54" customHeight="1" x14ac:dyDescent="0.25">
      <c r="A37" s="778" t="s">
        <v>615</v>
      </c>
      <c r="B37" s="711"/>
      <c r="C37" s="711"/>
      <c r="D37" s="13"/>
      <c r="E37" s="479" t="s">
        <v>635</v>
      </c>
      <c r="F37" s="479"/>
      <c r="G37" s="479"/>
      <c r="H37" s="480" t="s">
        <v>152</v>
      </c>
      <c r="I37" s="480"/>
      <c r="J37" s="480"/>
      <c r="K37" s="480"/>
      <c r="L37" s="480"/>
      <c r="M37" s="480"/>
      <c r="N37" s="480"/>
      <c r="O37" s="779"/>
    </row>
    <row r="38" spans="1:16" ht="33.75" customHeight="1" x14ac:dyDescent="0.25">
      <c r="A38" s="766" t="s">
        <v>155</v>
      </c>
      <c r="B38" s="475"/>
      <c r="C38" s="475"/>
      <c r="D38" s="25"/>
      <c r="E38" s="25"/>
      <c r="F38" s="25"/>
      <c r="G38" s="25"/>
      <c r="H38" s="484"/>
      <c r="I38" s="484"/>
      <c r="J38" s="484"/>
      <c r="K38" s="484"/>
      <c r="L38" s="484"/>
      <c r="M38" s="396"/>
      <c r="N38" s="396"/>
      <c r="O38" s="427"/>
    </row>
    <row r="39" spans="1:16" ht="39" customHeight="1" x14ac:dyDescent="0.25">
      <c r="A39" s="757" t="s">
        <v>838</v>
      </c>
      <c r="B39" s="758"/>
      <c r="C39" s="758"/>
      <c r="D39" s="758"/>
      <c r="E39" s="758"/>
      <c r="F39" s="758"/>
      <c r="G39" s="758"/>
      <c r="H39" s="758"/>
      <c r="I39" s="758"/>
      <c r="J39" s="758"/>
      <c r="K39" s="758"/>
      <c r="L39" s="758"/>
      <c r="M39" s="758"/>
      <c r="N39" s="758"/>
      <c r="O39" s="767"/>
    </row>
    <row r="40" spans="1:16" s="25" customFormat="1" ht="47.25" customHeight="1" x14ac:dyDescent="0.25">
      <c r="A40" s="761" t="s">
        <v>839</v>
      </c>
      <c r="B40" s="762"/>
      <c r="C40" s="762"/>
      <c r="D40" s="763" t="s">
        <v>834</v>
      </c>
      <c r="E40" s="763"/>
      <c r="F40" s="763"/>
      <c r="G40" s="763" t="s">
        <v>835</v>
      </c>
      <c r="H40" s="763"/>
      <c r="I40" s="763" t="s">
        <v>836</v>
      </c>
      <c r="J40" s="763"/>
      <c r="K40" s="763"/>
      <c r="L40" s="763" t="s">
        <v>481</v>
      </c>
      <c r="M40" s="763"/>
      <c r="N40" s="763" t="s">
        <v>833</v>
      </c>
      <c r="O40" s="765"/>
    </row>
    <row r="41" spans="1:16" s="25" customFormat="1" ht="31.5" customHeight="1" x14ac:dyDescent="0.25">
      <c r="A41" s="761"/>
      <c r="B41" s="762"/>
      <c r="C41" s="762"/>
      <c r="D41" s="763"/>
      <c r="E41" s="763"/>
      <c r="F41" s="763"/>
      <c r="G41" s="763"/>
      <c r="H41" s="763"/>
      <c r="I41" s="763"/>
      <c r="J41" s="763"/>
      <c r="K41" s="763"/>
      <c r="L41" s="763"/>
      <c r="M41" s="763"/>
      <c r="N41" s="763"/>
      <c r="O41" s="765"/>
    </row>
    <row r="42" spans="1:16" s="25" customFormat="1" ht="33" customHeight="1" x14ac:dyDescent="0.25">
      <c r="A42" s="761"/>
      <c r="B42" s="762"/>
      <c r="C42" s="762"/>
      <c r="D42" s="763"/>
      <c r="E42" s="763"/>
      <c r="F42" s="763"/>
      <c r="G42" s="763"/>
      <c r="H42" s="763"/>
      <c r="I42" s="763"/>
      <c r="J42" s="763"/>
      <c r="K42" s="763"/>
      <c r="L42" s="763"/>
      <c r="M42" s="763"/>
      <c r="N42" s="763"/>
      <c r="O42" s="765"/>
    </row>
    <row r="43" spans="1:16" s="25" customFormat="1" ht="33.75" customHeight="1" x14ac:dyDescent="0.25">
      <c r="A43" s="761"/>
      <c r="B43" s="762"/>
      <c r="C43" s="762"/>
      <c r="D43" s="763"/>
      <c r="E43" s="763"/>
      <c r="F43" s="763"/>
      <c r="G43" s="763"/>
      <c r="H43" s="763"/>
      <c r="I43" s="763"/>
      <c r="J43" s="763"/>
      <c r="K43" s="763"/>
      <c r="L43" s="763"/>
      <c r="M43" s="763"/>
      <c r="N43" s="763"/>
      <c r="O43" s="765"/>
    </row>
    <row r="44" spans="1:16" s="25" customFormat="1" ht="21" customHeight="1" x14ac:dyDescent="0.25">
      <c r="A44" s="761"/>
      <c r="B44" s="762"/>
      <c r="C44" s="762"/>
      <c r="D44" s="763"/>
      <c r="E44" s="763"/>
      <c r="F44" s="763"/>
      <c r="G44" s="763"/>
      <c r="H44" s="763"/>
      <c r="I44" s="763"/>
      <c r="J44" s="763"/>
      <c r="K44" s="763"/>
      <c r="L44" s="763"/>
      <c r="M44" s="763"/>
      <c r="N44" s="763"/>
      <c r="O44" s="765"/>
    </row>
    <row r="45" spans="1:16" s="25" customFormat="1" ht="21" customHeight="1" x14ac:dyDescent="0.25">
      <c r="A45" s="761"/>
      <c r="B45" s="762"/>
      <c r="C45" s="762"/>
      <c r="D45" s="763"/>
      <c r="E45" s="763"/>
      <c r="F45" s="763"/>
      <c r="G45" s="763"/>
      <c r="H45" s="763"/>
      <c r="I45" s="763"/>
      <c r="J45" s="763"/>
      <c r="K45" s="763"/>
      <c r="L45" s="763"/>
      <c r="M45" s="763"/>
      <c r="N45" s="763"/>
      <c r="O45" s="765"/>
    </row>
    <row r="46" spans="1:16" s="25" customFormat="1" ht="20.25" customHeight="1" x14ac:dyDescent="0.25">
      <c r="A46" s="761"/>
      <c r="B46" s="762"/>
      <c r="C46" s="762"/>
      <c r="D46" s="763"/>
      <c r="E46" s="763"/>
      <c r="F46" s="763"/>
      <c r="G46" s="763"/>
      <c r="H46" s="763"/>
      <c r="I46" s="763"/>
      <c r="J46" s="763"/>
      <c r="K46" s="763"/>
      <c r="L46" s="763"/>
      <c r="M46" s="763"/>
      <c r="N46" s="763"/>
      <c r="O46" s="765"/>
    </row>
    <row r="47" spans="1:16" s="25" customFormat="1" ht="20.25" customHeight="1" x14ac:dyDescent="0.25">
      <c r="A47" s="761"/>
      <c r="B47" s="762"/>
      <c r="C47" s="762"/>
      <c r="D47" s="763"/>
      <c r="E47" s="763"/>
      <c r="F47" s="763"/>
      <c r="G47" s="763"/>
      <c r="H47" s="763"/>
      <c r="I47" s="763"/>
      <c r="J47" s="763"/>
      <c r="K47" s="763"/>
      <c r="L47" s="763"/>
      <c r="M47" s="763"/>
      <c r="N47" s="763"/>
      <c r="O47" s="765"/>
    </row>
    <row r="48" spans="1:16" s="25" customFormat="1" ht="35.25" customHeight="1" x14ac:dyDescent="0.25">
      <c r="A48" s="761"/>
      <c r="B48" s="762"/>
      <c r="C48" s="762"/>
      <c r="D48" s="763"/>
      <c r="E48" s="763"/>
      <c r="F48" s="763"/>
      <c r="G48" s="763"/>
      <c r="H48" s="763"/>
      <c r="I48" s="763"/>
      <c r="J48" s="763"/>
      <c r="K48" s="763"/>
      <c r="L48" s="763"/>
      <c r="M48" s="763"/>
      <c r="N48" s="763"/>
      <c r="O48" s="765"/>
    </row>
    <row r="49" spans="1:15" s="25" customFormat="1" ht="30" customHeight="1" thickBot="1" x14ac:dyDescent="0.3">
      <c r="A49" s="761"/>
      <c r="B49" s="762"/>
      <c r="C49" s="762"/>
      <c r="D49" s="763"/>
      <c r="E49" s="763"/>
      <c r="F49" s="763"/>
      <c r="G49" s="763"/>
      <c r="H49" s="763"/>
      <c r="I49" s="763"/>
      <c r="J49" s="763"/>
      <c r="K49" s="763"/>
      <c r="L49" s="763"/>
      <c r="M49" s="763"/>
      <c r="N49" s="763"/>
      <c r="O49" s="765"/>
    </row>
    <row r="50" spans="1:15" ht="23.25" customHeight="1" x14ac:dyDescent="0.25">
      <c r="A50" s="757" t="s">
        <v>849</v>
      </c>
      <c r="B50" s="758"/>
      <c r="C50" s="758"/>
      <c r="D50" s="758"/>
      <c r="E50" s="758"/>
      <c r="F50" s="758"/>
      <c r="G50" s="758"/>
      <c r="H50" s="758"/>
      <c r="I50" s="758"/>
      <c r="J50" s="758"/>
      <c r="K50" s="758"/>
      <c r="L50" s="759">
        <v>2016</v>
      </c>
      <c r="M50" s="759"/>
      <c r="N50" s="759"/>
      <c r="O50" s="760"/>
    </row>
    <row r="51" spans="1:15" ht="23.25" customHeight="1" x14ac:dyDescent="0.25">
      <c r="A51" s="447"/>
      <c r="B51" s="155"/>
      <c r="C51" s="25"/>
      <c r="D51" s="25"/>
      <c r="E51" s="25"/>
      <c r="F51" s="25"/>
      <c r="G51" s="25"/>
      <c r="H51" s="25"/>
      <c r="I51" s="25"/>
      <c r="J51" s="25"/>
      <c r="K51" s="25"/>
      <c r="L51" s="25"/>
      <c r="M51" s="25"/>
      <c r="N51" s="25"/>
      <c r="O51" s="427"/>
    </row>
    <row r="52" spans="1:15" x14ac:dyDescent="0.25">
      <c r="A52" s="426"/>
      <c r="B52" s="25"/>
      <c r="C52" s="25"/>
      <c r="D52" s="25"/>
      <c r="E52" s="25"/>
      <c r="F52" s="25"/>
      <c r="G52" s="25"/>
      <c r="H52" s="25"/>
      <c r="I52" s="25"/>
      <c r="J52" s="25"/>
      <c r="K52" s="25"/>
      <c r="L52" s="25"/>
      <c r="M52" s="25"/>
      <c r="N52" s="25"/>
      <c r="O52" s="427"/>
    </row>
    <row r="53" spans="1:15" ht="15.75" x14ac:dyDescent="0.25">
      <c r="A53" s="750" t="s">
        <v>248</v>
      </c>
      <c r="B53" s="640"/>
      <c r="C53" s="640"/>
      <c r="D53" s="25"/>
      <c r="E53" s="25"/>
      <c r="F53" s="25"/>
      <c r="G53" s="25"/>
      <c r="H53" s="640" t="s">
        <v>250</v>
      </c>
      <c r="I53" s="640"/>
      <c r="J53" s="640"/>
      <c r="K53" s="403"/>
      <c r="L53" s="25"/>
      <c r="M53" s="25"/>
      <c r="N53" s="25"/>
      <c r="O53" s="427"/>
    </row>
    <row r="54" spans="1:15" x14ac:dyDescent="0.25">
      <c r="A54" s="426"/>
      <c r="B54" s="25"/>
      <c r="C54" s="25"/>
      <c r="D54" s="25"/>
      <c r="E54" s="25"/>
      <c r="F54" s="25"/>
      <c r="G54" s="25"/>
      <c r="H54" s="25"/>
      <c r="I54" s="25"/>
      <c r="J54" s="25"/>
      <c r="K54" s="25"/>
      <c r="L54" s="25"/>
      <c r="M54" s="25"/>
      <c r="N54" s="25"/>
      <c r="O54" s="427"/>
    </row>
    <row r="55" spans="1:15" x14ac:dyDescent="0.25">
      <c r="A55" s="426"/>
      <c r="B55" s="25"/>
      <c r="C55" s="25"/>
      <c r="D55" s="372"/>
      <c r="E55" s="25"/>
      <c r="F55" s="25"/>
      <c r="G55" s="25"/>
      <c r="H55" s="25"/>
      <c r="I55" s="25"/>
      <c r="J55" s="25"/>
      <c r="K55" s="25"/>
      <c r="L55" s="25"/>
      <c r="M55" s="25"/>
      <c r="N55" s="25"/>
      <c r="O55" s="448" t="s">
        <v>366</v>
      </c>
    </row>
    <row r="56" spans="1:15" x14ac:dyDescent="0.25">
      <c r="A56" s="426"/>
      <c r="B56" s="25"/>
      <c r="C56" s="25"/>
      <c r="D56" s="25"/>
      <c r="E56" s="25"/>
      <c r="F56" s="25"/>
      <c r="G56" s="25"/>
      <c r="H56" s="25"/>
      <c r="I56" s="25"/>
      <c r="J56" s="25"/>
      <c r="K56" s="25"/>
      <c r="L56" s="25"/>
      <c r="M56" s="25"/>
      <c r="N56" s="25"/>
      <c r="O56" s="427"/>
    </row>
    <row r="57" spans="1:15" ht="15.75" x14ac:dyDescent="0.25">
      <c r="A57" s="426"/>
      <c r="B57" s="25"/>
      <c r="C57" s="25"/>
      <c r="D57" s="640" t="s">
        <v>249</v>
      </c>
      <c r="E57" s="640"/>
      <c r="F57" s="640"/>
      <c r="G57" s="640"/>
      <c r="H57" s="25"/>
      <c r="I57" s="25"/>
      <c r="J57" s="25"/>
      <c r="K57" s="25"/>
      <c r="L57" s="640" t="s">
        <v>251</v>
      </c>
      <c r="M57" s="640"/>
      <c r="N57" s="640"/>
      <c r="O57" s="764"/>
    </row>
    <row r="58" spans="1:15" ht="15.75" x14ac:dyDescent="0.25">
      <c r="A58" s="426"/>
      <c r="B58" s="25"/>
      <c r="C58" s="25"/>
      <c r="D58" s="403"/>
      <c r="E58" s="403"/>
      <c r="F58" s="403"/>
      <c r="G58" s="403"/>
      <c r="H58" s="25"/>
      <c r="I58" s="25"/>
      <c r="J58" s="25"/>
      <c r="K58" s="25"/>
      <c r="L58" s="403"/>
      <c r="M58" s="403"/>
      <c r="N58" s="403"/>
      <c r="O58" s="462"/>
    </row>
    <row r="59" spans="1:15" x14ac:dyDescent="0.25">
      <c r="A59" s="426"/>
      <c r="B59" s="25"/>
      <c r="C59" s="25"/>
      <c r="D59" s="25"/>
      <c r="E59" s="25"/>
      <c r="F59" s="25"/>
      <c r="G59" s="25"/>
      <c r="H59" s="25"/>
      <c r="I59" s="25"/>
      <c r="J59" s="25"/>
      <c r="K59" s="25"/>
      <c r="L59" s="25"/>
      <c r="M59" s="25"/>
      <c r="N59" s="25"/>
      <c r="O59" s="427"/>
    </row>
    <row r="60" spans="1:15" ht="26.25" x14ac:dyDescent="0.25">
      <c r="A60" s="745" t="s">
        <v>625</v>
      </c>
      <c r="B60" s="746"/>
      <c r="C60" s="746"/>
      <c r="D60" s="746"/>
      <c r="E60" s="746"/>
      <c r="F60" s="746"/>
      <c r="G60" s="746"/>
      <c r="H60" s="746"/>
      <c r="I60" s="746"/>
      <c r="J60" s="746"/>
      <c r="K60" s="746"/>
      <c r="L60" s="746"/>
      <c r="M60" s="746"/>
      <c r="N60" s="746"/>
      <c r="O60" s="747"/>
    </row>
    <row r="61" spans="1:15" x14ac:dyDescent="0.25">
      <c r="A61" s="447"/>
      <c r="B61" s="155"/>
      <c r="C61" s="155"/>
      <c r="D61" s="155"/>
      <c r="E61" s="155"/>
      <c r="F61" s="155"/>
      <c r="G61" s="155"/>
      <c r="H61" s="155"/>
      <c r="I61" s="155"/>
      <c r="J61" s="155"/>
      <c r="K61" s="155"/>
      <c r="L61" s="155"/>
      <c r="M61" s="155"/>
      <c r="N61" s="155"/>
      <c r="O61" s="456"/>
    </row>
    <row r="62" spans="1:15" x14ac:dyDescent="0.25">
      <c r="A62" s="447"/>
      <c r="B62" s="155"/>
      <c r="C62" s="155"/>
      <c r="D62" s="155"/>
      <c r="E62" s="155"/>
      <c r="F62" s="155"/>
      <c r="G62" s="155"/>
      <c r="H62" s="155"/>
      <c r="I62" s="155"/>
      <c r="J62" s="155"/>
      <c r="K62" s="155"/>
      <c r="L62" s="155"/>
      <c r="M62" s="155"/>
      <c r="N62" s="155"/>
      <c r="O62" s="456"/>
    </row>
    <row r="63" spans="1:15" x14ac:dyDescent="0.25">
      <c r="A63" s="457"/>
      <c r="B63" s="378"/>
      <c r="C63" s="378"/>
      <c r="D63" s="378"/>
      <c r="E63" s="378"/>
      <c r="F63" s="378"/>
      <c r="G63" s="155"/>
      <c r="H63" s="378"/>
      <c r="I63" s="378"/>
      <c r="J63" s="378"/>
      <c r="K63" s="378"/>
      <c r="L63" s="378"/>
      <c r="M63" s="378"/>
      <c r="N63" s="155"/>
      <c r="O63" s="456"/>
    </row>
    <row r="64" spans="1:15" x14ac:dyDescent="0.25">
      <c r="A64" s="748" t="s">
        <v>626</v>
      </c>
      <c r="B64" s="749"/>
      <c r="C64" s="749"/>
      <c r="D64" s="749"/>
      <c r="E64" s="749"/>
      <c r="F64" s="749"/>
      <c r="G64" s="155"/>
      <c r="H64" s="749" t="s">
        <v>627</v>
      </c>
      <c r="I64" s="749"/>
      <c r="J64" s="749"/>
      <c r="K64" s="749"/>
      <c r="L64" s="749"/>
      <c r="M64" s="749"/>
      <c r="N64" s="155"/>
      <c r="O64" s="456"/>
    </row>
    <row r="65" spans="1:15" ht="15.75" thickBot="1" x14ac:dyDescent="0.3">
      <c r="A65" s="458"/>
      <c r="B65" s="459"/>
      <c r="C65" s="459"/>
      <c r="D65" s="459"/>
      <c r="E65" s="459"/>
      <c r="F65" s="459"/>
      <c r="G65" s="459"/>
      <c r="H65" s="459"/>
      <c r="I65" s="459"/>
      <c r="J65" s="459"/>
      <c r="K65" s="459"/>
      <c r="L65" s="459"/>
      <c r="M65" s="459"/>
      <c r="N65" s="459"/>
      <c r="O65" s="460"/>
    </row>
    <row r="66" spans="1:15" x14ac:dyDescent="0.25">
      <c r="A66" s="32"/>
      <c r="B66" s="32"/>
      <c r="C66" s="32"/>
      <c r="D66" s="32"/>
      <c r="E66" s="32"/>
      <c r="F66" s="32"/>
      <c r="G66" s="32"/>
      <c r="H66" s="32"/>
      <c r="I66" s="32"/>
      <c r="J66" s="32"/>
      <c r="K66" s="32"/>
      <c r="L66" s="32"/>
      <c r="M66" s="32"/>
      <c r="N66" s="32"/>
      <c r="O66" s="32"/>
    </row>
    <row r="67" spans="1:15" x14ac:dyDescent="0.25">
      <c r="A67" s="32"/>
      <c r="B67" s="32"/>
      <c r="C67" s="32"/>
      <c r="D67" s="32"/>
      <c r="E67" s="32"/>
      <c r="F67" s="32"/>
      <c r="G67" s="32"/>
      <c r="H67" s="32"/>
      <c r="I67" s="32"/>
      <c r="J67" s="32"/>
      <c r="K67" s="32"/>
      <c r="L67" s="32"/>
      <c r="M67" s="32"/>
      <c r="N67" s="32"/>
      <c r="O67" s="32"/>
    </row>
  </sheetData>
  <mergeCells count="134">
    <mergeCell ref="G46:H46"/>
    <mergeCell ref="I46:K46"/>
    <mergeCell ref="L46:M46"/>
    <mergeCell ref="N46:O46"/>
    <mergeCell ref="D49:F49"/>
    <mergeCell ref="G49:H49"/>
    <mergeCell ref="I49:K49"/>
    <mergeCell ref="L49:M49"/>
    <mergeCell ref="N49:O49"/>
    <mergeCell ref="D48:F48"/>
    <mergeCell ref="G48:H48"/>
    <mergeCell ref="I48:K48"/>
    <mergeCell ref="L48:M48"/>
    <mergeCell ref="N48:O48"/>
    <mergeCell ref="N47:O47"/>
    <mergeCell ref="A9:O9"/>
    <mergeCell ref="D11:J11"/>
    <mergeCell ref="L11:M11"/>
    <mergeCell ref="A13:B13"/>
    <mergeCell ref="C13:O13"/>
    <mergeCell ref="A15:A16"/>
    <mergeCell ref="B15:E15"/>
    <mergeCell ref="F15:G16"/>
    <mergeCell ref="H15:J15"/>
    <mergeCell ref="K15:K16"/>
    <mergeCell ref="B18:E18"/>
    <mergeCell ref="H18:J18"/>
    <mergeCell ref="M18:O18"/>
    <mergeCell ref="B19:E19"/>
    <mergeCell ref="H19:J19"/>
    <mergeCell ref="A20:A24"/>
    <mergeCell ref="B20:E24"/>
    <mergeCell ref="G20:G24"/>
    <mergeCell ref="L15:L16"/>
    <mergeCell ref="M15:O15"/>
    <mergeCell ref="B16:E16"/>
    <mergeCell ref="H16:J16"/>
    <mergeCell ref="M16:O16"/>
    <mergeCell ref="B17:E17"/>
    <mergeCell ref="H17:J17"/>
    <mergeCell ref="D28:H28"/>
    <mergeCell ref="L28:O28"/>
    <mergeCell ref="A29:C29"/>
    <mergeCell ref="D29:O29"/>
    <mergeCell ref="D26:H26"/>
    <mergeCell ref="L26:O26"/>
    <mergeCell ref="D27:H27"/>
    <mergeCell ref="L27:O27"/>
    <mergeCell ref="A26:C28"/>
    <mergeCell ref="I26:K28"/>
    <mergeCell ref="A35:B35"/>
    <mergeCell ref="D35:E35"/>
    <mergeCell ref="L35:M35"/>
    <mergeCell ref="A36:B36"/>
    <mergeCell ref="C36:O36"/>
    <mergeCell ref="A37:C37"/>
    <mergeCell ref="E37:G37"/>
    <mergeCell ref="H37:O37"/>
    <mergeCell ref="A30:O30"/>
    <mergeCell ref="A31:B31"/>
    <mergeCell ref="C31:D31"/>
    <mergeCell ref="H31:I31"/>
    <mergeCell ref="M31:O31"/>
    <mergeCell ref="A34:B34"/>
    <mergeCell ref="E34:G34"/>
    <mergeCell ref="A41:C41"/>
    <mergeCell ref="A42:C42"/>
    <mergeCell ref="A38:C38"/>
    <mergeCell ref="H38:L38"/>
    <mergeCell ref="A39:O39"/>
    <mergeCell ref="A40:C40"/>
    <mergeCell ref="D40:F40"/>
    <mergeCell ref="G40:H40"/>
    <mergeCell ref="I40:K40"/>
    <mergeCell ref="L40:M40"/>
    <mergeCell ref="N40:O40"/>
    <mergeCell ref="D41:F41"/>
    <mergeCell ref="G41:H41"/>
    <mergeCell ref="I41:K41"/>
    <mergeCell ref="L41:M41"/>
    <mergeCell ref="N41:O41"/>
    <mergeCell ref="D42:F42"/>
    <mergeCell ref="G42:H42"/>
    <mergeCell ref="I42:K42"/>
    <mergeCell ref="L42:M42"/>
    <mergeCell ref="N42:O42"/>
    <mergeCell ref="A48:C48"/>
    <mergeCell ref="A49:C49"/>
    <mergeCell ref="D57:G57"/>
    <mergeCell ref="L57:O57"/>
    <mergeCell ref="A45:C45"/>
    <mergeCell ref="A46:C46"/>
    <mergeCell ref="A43:C43"/>
    <mergeCell ref="A44:C44"/>
    <mergeCell ref="D43:F43"/>
    <mergeCell ref="G43:H43"/>
    <mergeCell ref="I43:K43"/>
    <mergeCell ref="L43:M43"/>
    <mergeCell ref="N43:O43"/>
    <mergeCell ref="D44:F44"/>
    <mergeCell ref="G44:H44"/>
    <mergeCell ref="I44:K44"/>
    <mergeCell ref="L44:M44"/>
    <mergeCell ref="N44:O44"/>
    <mergeCell ref="D45:F45"/>
    <mergeCell ref="G45:H45"/>
    <mergeCell ref="I45:K45"/>
    <mergeCell ref="L45:M45"/>
    <mergeCell ref="N45:O45"/>
    <mergeCell ref="D46:F46"/>
    <mergeCell ref="M6:N6"/>
    <mergeCell ref="M7:N7"/>
    <mergeCell ref="M8:N8"/>
    <mergeCell ref="D6:L6"/>
    <mergeCell ref="E7:L7"/>
    <mergeCell ref="E8:L8"/>
    <mergeCell ref="A6:C8"/>
    <mergeCell ref="A60:O60"/>
    <mergeCell ref="A64:F64"/>
    <mergeCell ref="H64:M64"/>
    <mergeCell ref="A53:C53"/>
    <mergeCell ref="H53:J53"/>
    <mergeCell ref="K18:L18"/>
    <mergeCell ref="K19:L19"/>
    <mergeCell ref="M19:O19"/>
    <mergeCell ref="K20:L20"/>
    <mergeCell ref="M20:O20"/>
    <mergeCell ref="A50:K50"/>
    <mergeCell ref="L50:O50"/>
    <mergeCell ref="A47:C47"/>
    <mergeCell ref="D47:F47"/>
    <mergeCell ref="G47:H47"/>
    <mergeCell ref="I47:K47"/>
    <mergeCell ref="L47:M47"/>
  </mergeCells>
  <conditionalFormatting sqref="A40">
    <cfRule type="iconSet" priority="6">
      <iconSet iconSet="4Rating">
        <cfvo type="percent" val="0"/>
        <cfvo type="num" val="30"/>
        <cfvo type="num" val="70"/>
        <cfvo type="num" val="100"/>
      </iconSet>
    </cfRule>
  </conditionalFormatting>
  <conditionalFormatting sqref="A41">
    <cfRule type="iconSet" priority="2">
      <iconSet iconSet="4Rating">
        <cfvo type="percent" val="0"/>
        <cfvo type="num" val="30"/>
        <cfvo type="num" val="70"/>
        <cfvo type="num" val="100"/>
      </iconSet>
    </cfRule>
  </conditionalFormatting>
  <conditionalFormatting sqref="A42:A49">
    <cfRule type="iconSet" priority="232">
      <iconSet iconSet="4Rating">
        <cfvo type="percent" val="0"/>
        <cfvo type="num" val="30"/>
        <cfvo type="num" val="70"/>
        <cfvo type="num" val="100"/>
      </iconSet>
    </cfRule>
  </conditionalFormatting>
  <printOptions horizontalCentered="1"/>
  <pageMargins left="0.23622047244094491" right="0.23622047244094491" top="0.74803149606299213" bottom="0.74803149606299213" header="0.31496062992125984" footer="0.31496062992125984"/>
  <pageSetup scale="39"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200-000000000000}">
          <x14:formula1>
            <xm:f>LISTAS!$B$250:$B$257</xm:f>
          </x14:formula1>
          <xm:sqref>D11:J11</xm:sqref>
        </x14:dataValidation>
        <x14:dataValidation type="list" allowBlank="1" showInputMessage="1" showErrorMessage="1" xr:uid="{00000000-0002-0000-0200-000001000000}">
          <x14:formula1>
            <xm:f>LISTAS!$A$250:$A$256</xm:f>
          </x14:formula1>
          <xm:sqref>B11</xm:sqref>
        </x14:dataValidation>
        <x14:dataValidation type="list" allowBlank="1" showInputMessage="1" showErrorMessage="1" xr:uid="{00000000-0002-0000-0200-000002000000}">
          <x14:formula1>
            <xm:f>LISTAS!$B$1:$B$56</xm:f>
          </x14:formula1>
          <xm:sqref>K11</xm:sqref>
        </x14:dataValidation>
        <x14:dataValidation type="list" allowBlank="1" showInputMessage="1" showErrorMessage="1" xr:uid="{00000000-0002-0000-0200-000003000000}">
          <x14:formula1>
            <xm:f>LISTAS!$E$182:$E$183</xm:f>
          </x14:formula1>
          <xm:sqref>H37:O37</xm:sqref>
        </x14:dataValidation>
        <x14:dataValidation type="list" allowBlank="1" showInputMessage="1" showErrorMessage="1" xr:uid="{00000000-0002-0000-0200-000004000000}">
          <x14:formula1>
            <xm:f>LISTAS!$G$250:$G$266</xm:f>
          </x14:formula1>
          <xm:sqref>D26:H28 L26:O28</xm:sqref>
        </x14:dataValidation>
        <x14:dataValidation type="list" allowBlank="1" showInputMessage="1" showErrorMessage="1" xr:uid="{00000000-0002-0000-0200-000005000000}">
          <x14:formula1>
            <xm:f>LISTAS!$B$260:$B$301</xm:f>
          </x14:formula1>
          <xm:sqref>L50:O50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5:Q66"/>
  <sheetViews>
    <sheetView showGridLines="0" topLeftCell="A10" zoomScale="80" zoomScaleNormal="80" zoomScaleSheetLayoutView="118" workbookViewId="0">
      <selection activeCell="K20" sqref="K20:L20"/>
    </sheetView>
  </sheetViews>
  <sheetFormatPr baseColWidth="10" defaultRowHeight="15" x14ac:dyDescent="0.25"/>
  <cols>
    <col min="1" max="1" width="25.28515625" customWidth="1"/>
    <col min="2" max="2" width="10.7109375" customWidth="1"/>
    <col min="3" max="3" width="17.28515625" customWidth="1"/>
    <col min="4" max="4" width="15.5703125" customWidth="1"/>
    <col min="5" max="5" width="9.140625" customWidth="1"/>
    <col min="6" max="6" width="2.5703125" customWidth="1"/>
    <col min="7" max="7" width="15.5703125" customWidth="1"/>
    <col min="8" max="8" width="15.42578125" customWidth="1"/>
    <col min="9" max="9" width="16.140625" customWidth="1"/>
    <col min="10" max="10" width="9" customWidth="1"/>
    <col min="11" max="11" width="13.7109375" customWidth="1"/>
    <col min="12" max="12" width="18.140625" customWidth="1"/>
    <col min="13" max="13" width="17.42578125" customWidth="1"/>
    <col min="14" max="14" width="9" customWidth="1"/>
    <col min="15" max="15" width="16.5703125" customWidth="1"/>
    <col min="17" max="17" width="20" bestFit="1" customWidth="1"/>
  </cols>
  <sheetData>
    <row r="5" spans="1:15" ht="15.75" thickBot="1" x14ac:dyDescent="0.3"/>
    <row r="6" spans="1:15" ht="33" customHeight="1" x14ac:dyDescent="0.25">
      <c r="A6" s="736"/>
      <c r="B6" s="737"/>
      <c r="C6" s="738"/>
      <c r="D6" s="731" t="s">
        <v>861</v>
      </c>
      <c r="E6" s="731"/>
      <c r="F6" s="731"/>
      <c r="G6" s="731"/>
      <c r="H6" s="731"/>
      <c r="I6" s="731"/>
      <c r="J6" s="731"/>
      <c r="K6" s="731"/>
      <c r="L6" s="732"/>
      <c r="M6" s="728" t="s">
        <v>859</v>
      </c>
      <c r="N6" s="728"/>
      <c r="O6" s="420" t="s">
        <v>867</v>
      </c>
    </row>
    <row r="7" spans="1:15" ht="33" customHeight="1" x14ac:dyDescent="0.25">
      <c r="A7" s="739"/>
      <c r="B7" s="740"/>
      <c r="C7" s="741"/>
      <c r="D7" s="417" t="s">
        <v>862</v>
      </c>
      <c r="E7" s="840" t="s">
        <v>866</v>
      </c>
      <c r="F7" s="841"/>
      <c r="G7" s="841"/>
      <c r="H7" s="841"/>
      <c r="I7" s="841"/>
      <c r="J7" s="841"/>
      <c r="K7" s="841"/>
      <c r="L7" s="842"/>
      <c r="M7" s="729" t="s">
        <v>860</v>
      </c>
      <c r="N7" s="729"/>
      <c r="O7" s="418">
        <v>1</v>
      </c>
    </row>
    <row r="8" spans="1:15" ht="33" customHeight="1" thickBot="1" x14ac:dyDescent="0.3">
      <c r="A8" s="742"/>
      <c r="B8" s="743"/>
      <c r="C8" s="744"/>
      <c r="D8" s="421" t="s">
        <v>863</v>
      </c>
      <c r="E8" s="733" t="s">
        <v>865</v>
      </c>
      <c r="F8" s="734"/>
      <c r="G8" s="734"/>
      <c r="H8" s="734"/>
      <c r="I8" s="734"/>
      <c r="J8" s="734"/>
      <c r="K8" s="734"/>
      <c r="L8" s="735"/>
      <c r="M8" s="730" t="s">
        <v>2</v>
      </c>
      <c r="N8" s="730"/>
      <c r="O8" s="419"/>
    </row>
    <row r="9" spans="1:15" ht="44.25" customHeight="1" x14ac:dyDescent="0.25">
      <c r="A9" s="829" t="s">
        <v>865</v>
      </c>
      <c r="B9" s="830"/>
      <c r="C9" s="830"/>
      <c r="D9" s="830"/>
      <c r="E9" s="830"/>
      <c r="F9" s="830"/>
      <c r="G9" s="830"/>
      <c r="H9" s="830"/>
      <c r="I9" s="830"/>
      <c r="J9" s="830"/>
      <c r="K9" s="830"/>
      <c r="L9" s="830"/>
      <c r="M9" s="830"/>
      <c r="N9" s="830"/>
      <c r="O9" s="831"/>
    </row>
    <row r="10" spans="1:15" s="2" customFormat="1" ht="11.25" customHeight="1" x14ac:dyDescent="0.25">
      <c r="A10" s="422"/>
      <c r="B10" s="368"/>
      <c r="C10" s="368"/>
      <c r="D10" s="368"/>
      <c r="E10" s="368"/>
      <c r="F10" s="368"/>
      <c r="G10" s="368"/>
      <c r="H10" s="368"/>
      <c r="I10" s="368"/>
      <c r="J10" s="368"/>
      <c r="K10" s="368"/>
      <c r="L10" s="368"/>
      <c r="M10" s="368"/>
      <c r="N10" s="368"/>
      <c r="O10" s="423"/>
    </row>
    <row r="11" spans="1:15" ht="70.5" customHeight="1" x14ac:dyDescent="0.25">
      <c r="A11" s="424" t="s">
        <v>0</v>
      </c>
      <c r="B11" s="369" t="s">
        <v>671</v>
      </c>
      <c r="C11" s="370" t="s">
        <v>1</v>
      </c>
      <c r="D11" s="832" t="s">
        <v>682</v>
      </c>
      <c r="E11" s="832"/>
      <c r="F11" s="832"/>
      <c r="G11" s="832"/>
      <c r="H11" s="832"/>
      <c r="I11" s="832"/>
      <c r="J11" s="832"/>
      <c r="K11" s="416"/>
      <c r="L11" s="833" t="s">
        <v>350</v>
      </c>
      <c r="M11" s="833"/>
      <c r="N11" s="410"/>
      <c r="O11" s="425">
        <v>42460</v>
      </c>
    </row>
    <row r="12" spans="1:15" ht="8.25" customHeight="1" x14ac:dyDescent="0.25">
      <c r="A12" s="426"/>
      <c r="B12" s="25"/>
      <c r="C12" s="25"/>
      <c r="D12" s="25"/>
      <c r="E12" s="25"/>
      <c r="F12" s="25"/>
      <c r="G12" s="25"/>
      <c r="H12" s="25"/>
      <c r="I12" s="25"/>
      <c r="J12" s="25"/>
      <c r="K12" s="25"/>
      <c r="L12" s="25"/>
      <c r="M12" s="25"/>
      <c r="N12" s="25"/>
      <c r="O12" s="427"/>
    </row>
    <row r="13" spans="1:15" ht="41.25" customHeight="1" x14ac:dyDescent="0.25">
      <c r="A13" s="834"/>
      <c r="B13" s="835"/>
      <c r="C13" s="776" t="s">
        <v>590</v>
      </c>
      <c r="D13" s="776"/>
      <c r="E13" s="776"/>
      <c r="F13" s="776"/>
      <c r="G13" s="776"/>
      <c r="H13" s="776"/>
      <c r="I13" s="776"/>
      <c r="J13" s="776"/>
      <c r="K13" s="776"/>
      <c r="L13" s="776"/>
      <c r="M13" s="776"/>
      <c r="N13" s="776"/>
      <c r="O13" s="777"/>
    </row>
    <row r="14" spans="1:15" s="2" customFormat="1" ht="6.75" customHeight="1" x14ac:dyDescent="0.25">
      <c r="A14" s="428"/>
      <c r="B14" s="317"/>
      <c r="C14" s="371"/>
      <c r="D14" s="371"/>
      <c r="E14" s="371"/>
      <c r="F14" s="371"/>
      <c r="G14" s="371"/>
      <c r="H14" s="371"/>
      <c r="I14" s="371"/>
      <c r="J14" s="371"/>
      <c r="K14" s="371"/>
      <c r="L14" s="371"/>
      <c r="M14" s="371"/>
      <c r="N14" s="371"/>
      <c r="O14" s="429"/>
    </row>
    <row r="15" spans="1:15" s="18" customFormat="1" ht="43.5" customHeight="1" x14ac:dyDescent="0.25">
      <c r="A15" s="836"/>
      <c r="B15" s="837" t="s">
        <v>581</v>
      </c>
      <c r="C15" s="837"/>
      <c r="D15" s="837"/>
      <c r="E15" s="837"/>
      <c r="F15" s="838"/>
      <c r="G15" s="838"/>
      <c r="H15" s="837" t="s">
        <v>464</v>
      </c>
      <c r="I15" s="837"/>
      <c r="J15" s="837"/>
      <c r="K15" s="822"/>
      <c r="L15" s="822"/>
      <c r="M15" s="824" t="s">
        <v>583</v>
      </c>
      <c r="N15" s="824"/>
      <c r="O15" s="825"/>
    </row>
    <row r="16" spans="1:15" s="18" customFormat="1" ht="38.25" customHeight="1" x14ac:dyDescent="0.25">
      <c r="A16" s="836"/>
      <c r="B16" s="826" t="s">
        <v>608</v>
      </c>
      <c r="C16" s="826"/>
      <c r="D16" s="826"/>
      <c r="E16" s="827"/>
      <c r="F16" s="839"/>
      <c r="G16" s="839"/>
      <c r="H16" s="826" t="s">
        <v>608</v>
      </c>
      <c r="I16" s="826"/>
      <c r="J16" s="827"/>
      <c r="K16" s="823"/>
      <c r="L16" s="823"/>
      <c r="M16" s="826" t="s">
        <v>609</v>
      </c>
      <c r="N16" s="826"/>
      <c r="O16" s="828"/>
    </row>
    <row r="17" spans="1:15" s="18" customFormat="1" ht="25.5" customHeight="1" x14ac:dyDescent="0.25">
      <c r="A17" s="430"/>
      <c r="B17" s="812"/>
      <c r="C17" s="812"/>
      <c r="D17" s="812"/>
      <c r="E17" s="813"/>
      <c r="F17" s="408"/>
      <c r="G17" s="345"/>
      <c r="H17" s="812"/>
      <c r="I17" s="812"/>
      <c r="J17" s="813"/>
      <c r="K17" s="332"/>
      <c r="L17" s="365"/>
      <c r="M17" s="365"/>
      <c r="N17" s="365"/>
      <c r="O17" s="431"/>
    </row>
    <row r="18" spans="1:15" ht="43.5" customHeight="1" x14ac:dyDescent="0.25">
      <c r="A18" s="430" t="s">
        <v>582</v>
      </c>
      <c r="B18" s="812"/>
      <c r="C18" s="812"/>
      <c r="D18" s="812"/>
      <c r="E18" s="813"/>
      <c r="F18" s="408"/>
      <c r="G18" s="345" t="s">
        <v>582</v>
      </c>
      <c r="H18" s="812"/>
      <c r="I18" s="812"/>
      <c r="J18" s="813"/>
      <c r="K18" s="751" t="s">
        <v>847</v>
      </c>
      <c r="L18" s="752"/>
      <c r="M18" s="814"/>
      <c r="N18" s="814"/>
      <c r="O18" s="815"/>
    </row>
    <row r="19" spans="1:15" ht="34.5" customHeight="1" x14ac:dyDescent="0.25">
      <c r="A19" s="432" t="s">
        <v>584</v>
      </c>
      <c r="B19" s="812"/>
      <c r="C19" s="812"/>
      <c r="D19" s="812"/>
      <c r="E19" s="813"/>
      <c r="F19" s="408"/>
      <c r="G19" s="346" t="s">
        <v>584</v>
      </c>
      <c r="H19" s="816"/>
      <c r="I19" s="816"/>
      <c r="J19" s="817"/>
      <c r="K19" s="753"/>
      <c r="L19" s="754"/>
      <c r="M19" s="755"/>
      <c r="N19" s="755"/>
      <c r="O19" s="756"/>
    </row>
    <row r="20" spans="1:15" ht="52.5" customHeight="1" x14ac:dyDescent="0.25">
      <c r="A20" s="818" t="s">
        <v>585</v>
      </c>
      <c r="B20" s="819"/>
      <c r="C20" s="819"/>
      <c r="D20" s="819"/>
      <c r="E20" s="820"/>
      <c r="F20" s="408"/>
      <c r="G20" s="821" t="s">
        <v>585</v>
      </c>
      <c r="H20" s="105"/>
      <c r="I20" s="105"/>
      <c r="J20" s="336"/>
      <c r="K20" s="753" t="s">
        <v>848</v>
      </c>
      <c r="L20" s="754"/>
      <c r="M20" s="755"/>
      <c r="N20" s="755"/>
      <c r="O20" s="756"/>
    </row>
    <row r="21" spans="1:15" ht="30.75" customHeight="1" x14ac:dyDescent="0.25">
      <c r="A21" s="818"/>
      <c r="B21" s="819"/>
      <c r="C21" s="819"/>
      <c r="D21" s="819"/>
      <c r="E21" s="820"/>
      <c r="F21" s="408"/>
      <c r="G21" s="821"/>
      <c r="H21" s="329"/>
      <c r="I21" s="405"/>
      <c r="J21" s="337"/>
      <c r="K21" s="329"/>
      <c r="L21" s="364"/>
      <c r="M21" s="409"/>
      <c r="N21" s="409"/>
      <c r="O21" s="433"/>
    </row>
    <row r="22" spans="1:15" ht="30.75" customHeight="1" x14ac:dyDescent="0.25">
      <c r="A22" s="818"/>
      <c r="B22" s="819"/>
      <c r="C22" s="819"/>
      <c r="D22" s="819"/>
      <c r="E22" s="820"/>
      <c r="F22" s="328"/>
      <c r="G22" s="821"/>
      <c r="H22" s="330"/>
      <c r="I22" s="324"/>
      <c r="J22" s="338"/>
      <c r="K22" s="331"/>
      <c r="L22" s="364"/>
      <c r="M22" s="409"/>
      <c r="N22" s="409"/>
      <c r="O22" s="433"/>
    </row>
    <row r="23" spans="1:15" ht="31.5" customHeight="1" x14ac:dyDescent="0.4">
      <c r="A23" s="818"/>
      <c r="B23" s="819"/>
      <c r="C23" s="819"/>
      <c r="D23" s="819"/>
      <c r="E23" s="820"/>
      <c r="F23" s="328"/>
      <c r="G23" s="821"/>
      <c r="H23" s="330"/>
      <c r="I23" s="325"/>
      <c r="J23" s="339"/>
      <c r="K23" s="330"/>
      <c r="L23" s="364"/>
      <c r="M23" s="409"/>
      <c r="N23" s="409"/>
      <c r="O23" s="433"/>
    </row>
    <row r="24" spans="1:15" ht="31.5" customHeight="1" x14ac:dyDescent="0.25">
      <c r="A24" s="818"/>
      <c r="B24" s="819"/>
      <c r="C24" s="819"/>
      <c r="D24" s="819"/>
      <c r="E24" s="820"/>
      <c r="F24" s="330"/>
      <c r="G24" s="821"/>
      <c r="H24" s="330"/>
      <c r="I24" s="324"/>
      <c r="J24" s="339"/>
      <c r="K24" s="330"/>
      <c r="L24" s="364"/>
      <c r="M24" s="409"/>
      <c r="N24" s="409"/>
      <c r="O24" s="433"/>
    </row>
    <row r="25" spans="1:15" ht="31.5" customHeight="1" x14ac:dyDescent="0.25">
      <c r="A25" s="461"/>
      <c r="B25" s="382"/>
      <c r="C25" s="382"/>
      <c r="D25" s="382"/>
      <c r="E25" s="383"/>
      <c r="F25" s="25"/>
      <c r="G25" s="25"/>
      <c r="H25" s="25"/>
      <c r="I25" s="25"/>
      <c r="J25" s="339"/>
      <c r="K25" s="330"/>
      <c r="L25" s="364"/>
      <c r="M25" s="409"/>
      <c r="N25" s="409"/>
      <c r="O25" s="433"/>
    </row>
    <row r="26" spans="1:15" ht="31.5" customHeight="1" x14ac:dyDescent="0.25">
      <c r="A26" s="843" t="s">
        <v>796</v>
      </c>
      <c r="B26" s="844"/>
      <c r="C26" s="844"/>
      <c r="D26" s="791"/>
      <c r="E26" s="791"/>
      <c r="F26" s="791"/>
      <c r="G26" s="791"/>
      <c r="H26" s="791"/>
      <c r="I26" s="844" t="s">
        <v>799</v>
      </c>
      <c r="J26" s="844"/>
      <c r="K26" s="844"/>
      <c r="L26" s="792"/>
      <c r="M26" s="793"/>
      <c r="N26" s="793"/>
      <c r="O26" s="794"/>
    </row>
    <row r="27" spans="1:15" ht="31.5" customHeight="1" x14ac:dyDescent="0.25">
      <c r="A27" s="843" t="s">
        <v>797</v>
      </c>
      <c r="B27" s="844"/>
      <c r="C27" s="844"/>
      <c r="D27" s="791"/>
      <c r="E27" s="791"/>
      <c r="F27" s="791"/>
      <c r="G27" s="791"/>
      <c r="H27" s="791"/>
      <c r="I27" s="844" t="s">
        <v>800</v>
      </c>
      <c r="J27" s="844"/>
      <c r="K27" s="844"/>
      <c r="L27" s="792"/>
      <c r="M27" s="793"/>
      <c r="N27" s="793"/>
      <c r="O27" s="794"/>
    </row>
    <row r="28" spans="1:15" ht="50.25" customHeight="1" x14ac:dyDescent="0.25">
      <c r="A28" s="843" t="s">
        <v>803</v>
      </c>
      <c r="B28" s="844"/>
      <c r="C28" s="844"/>
      <c r="D28" s="791"/>
      <c r="E28" s="791"/>
      <c r="F28" s="791"/>
      <c r="G28" s="791"/>
      <c r="H28" s="791"/>
      <c r="I28" s="844" t="s">
        <v>798</v>
      </c>
      <c r="J28" s="844"/>
      <c r="K28" s="844"/>
      <c r="L28" s="792"/>
      <c r="M28" s="793"/>
      <c r="N28" s="793"/>
      <c r="O28" s="794"/>
    </row>
    <row r="29" spans="1:15" ht="50.25" customHeight="1" x14ac:dyDescent="0.25">
      <c r="A29" s="843" t="s">
        <v>804</v>
      </c>
      <c r="B29" s="844"/>
      <c r="C29" s="844"/>
      <c r="D29" s="797"/>
      <c r="E29" s="798"/>
      <c r="F29" s="798"/>
      <c r="G29" s="798"/>
      <c r="H29" s="798"/>
      <c r="I29" s="798"/>
      <c r="J29" s="798"/>
      <c r="K29" s="798"/>
      <c r="L29" s="798"/>
      <c r="M29" s="798"/>
      <c r="N29" s="798"/>
      <c r="O29" s="799"/>
    </row>
    <row r="30" spans="1:15" ht="39" customHeight="1" x14ac:dyDescent="0.25">
      <c r="A30" s="780" t="s">
        <v>589</v>
      </c>
      <c r="B30" s="781"/>
      <c r="C30" s="781"/>
      <c r="D30" s="781"/>
      <c r="E30" s="781"/>
      <c r="F30" s="781"/>
      <c r="G30" s="781"/>
      <c r="H30" s="781"/>
      <c r="I30" s="781"/>
      <c r="J30" s="781"/>
      <c r="K30" s="781"/>
      <c r="L30" s="781"/>
      <c r="M30" s="781"/>
      <c r="N30" s="781"/>
      <c r="O30" s="782"/>
    </row>
    <row r="31" spans="1:15" ht="39" customHeight="1" x14ac:dyDescent="0.3">
      <c r="A31" s="783" t="s">
        <v>610</v>
      </c>
      <c r="B31" s="784"/>
      <c r="C31" s="785" t="s">
        <v>612</v>
      </c>
      <c r="D31" s="786"/>
      <c r="E31" s="329"/>
      <c r="F31" s="329"/>
      <c r="G31" s="329"/>
      <c r="H31" s="785" t="s">
        <v>591</v>
      </c>
      <c r="I31" s="786"/>
      <c r="J31" s="329"/>
      <c r="K31" s="329"/>
      <c r="L31" s="329"/>
      <c r="M31" s="785" t="s">
        <v>614</v>
      </c>
      <c r="N31" s="785"/>
      <c r="O31" s="787"/>
    </row>
    <row r="32" spans="1:15" ht="36.75" customHeight="1" x14ac:dyDescent="0.5">
      <c r="A32" s="436"/>
      <c r="B32" s="105"/>
      <c r="C32" s="105"/>
      <c r="D32" s="106"/>
      <c r="E32" s="331"/>
      <c r="F32" s="331"/>
      <c r="G32" s="330"/>
      <c r="H32" s="330"/>
      <c r="I32" s="326"/>
      <c r="J32" s="331"/>
      <c r="K32" s="331"/>
      <c r="L32" s="331"/>
      <c r="M32" s="331"/>
      <c r="N32" s="331"/>
      <c r="O32" s="437"/>
    </row>
    <row r="33" spans="1:17" ht="36" customHeight="1" x14ac:dyDescent="0.5">
      <c r="A33" s="426"/>
      <c r="B33" s="25"/>
      <c r="C33" s="25"/>
      <c r="D33" s="25"/>
      <c r="E33" s="331"/>
      <c r="F33" s="331"/>
      <c r="G33" s="330"/>
      <c r="H33" s="330"/>
      <c r="I33" s="327"/>
      <c r="J33" s="331"/>
      <c r="K33" s="331"/>
      <c r="L33" s="331"/>
      <c r="M33" s="331"/>
      <c r="N33" s="331"/>
      <c r="O33" s="437"/>
    </row>
    <row r="34" spans="1:17" ht="45.75" customHeight="1" x14ac:dyDescent="0.25">
      <c r="A34" s="788" t="s">
        <v>634</v>
      </c>
      <c r="B34" s="789"/>
      <c r="C34" s="347" t="s">
        <v>634</v>
      </c>
      <c r="D34" s="347"/>
      <c r="E34" s="790" t="s">
        <v>634</v>
      </c>
      <c r="F34" s="790"/>
      <c r="G34" s="790"/>
      <c r="H34" s="330"/>
      <c r="I34" s="407" t="s">
        <v>634</v>
      </c>
      <c r="J34" s="348"/>
      <c r="K34" s="25"/>
      <c r="L34" s="349" t="s">
        <v>634</v>
      </c>
      <c r="M34" s="25"/>
      <c r="N34" s="25"/>
      <c r="O34" s="438" t="s">
        <v>634</v>
      </c>
    </row>
    <row r="35" spans="1:17" ht="64.5" customHeight="1" x14ac:dyDescent="0.5">
      <c r="A35" s="768" t="s">
        <v>611</v>
      </c>
      <c r="B35" s="769"/>
      <c r="C35" s="25"/>
      <c r="D35" s="770"/>
      <c r="E35" s="771"/>
      <c r="F35" s="404"/>
      <c r="G35" s="404"/>
      <c r="H35" s="404"/>
      <c r="I35" s="326"/>
      <c r="J35" s="331"/>
      <c r="K35" s="331"/>
      <c r="L35" s="772" t="s">
        <v>613</v>
      </c>
      <c r="M35" s="773"/>
      <c r="N35" s="406"/>
      <c r="O35" s="439"/>
      <c r="P35" s="375"/>
    </row>
    <row r="36" spans="1:17" ht="46.5" customHeight="1" x14ac:dyDescent="0.25">
      <c r="A36" s="774"/>
      <c r="B36" s="775"/>
      <c r="C36" s="776" t="s">
        <v>603</v>
      </c>
      <c r="D36" s="776"/>
      <c r="E36" s="776"/>
      <c r="F36" s="776"/>
      <c r="G36" s="776"/>
      <c r="H36" s="776"/>
      <c r="I36" s="776"/>
      <c r="J36" s="776"/>
      <c r="K36" s="776"/>
      <c r="L36" s="776"/>
      <c r="M36" s="776"/>
      <c r="N36" s="776"/>
      <c r="O36" s="777"/>
    </row>
    <row r="37" spans="1:17" ht="54" customHeight="1" x14ac:dyDescent="0.25">
      <c r="A37" s="778" t="s">
        <v>615</v>
      </c>
      <c r="B37" s="711"/>
      <c r="C37" s="711"/>
      <c r="D37" s="13"/>
      <c r="E37" s="479" t="s">
        <v>635</v>
      </c>
      <c r="F37" s="479"/>
      <c r="G37" s="479"/>
      <c r="H37" s="480" t="s">
        <v>802</v>
      </c>
      <c r="I37" s="480"/>
      <c r="J37" s="480"/>
      <c r="K37" s="480"/>
      <c r="L37" s="480"/>
      <c r="M37" s="480"/>
      <c r="N37" s="480"/>
      <c r="O37" s="779"/>
    </row>
    <row r="38" spans="1:17" ht="33.75" customHeight="1" x14ac:dyDescent="0.25">
      <c r="A38" s="766" t="s">
        <v>155</v>
      </c>
      <c r="B38" s="475"/>
      <c r="C38" s="475"/>
      <c r="D38" s="25"/>
      <c r="E38" s="25"/>
      <c r="F38" s="25"/>
      <c r="G38" s="25"/>
      <c r="H38" s="484"/>
      <c r="I38" s="484"/>
      <c r="J38" s="484"/>
      <c r="K38" s="484"/>
      <c r="L38" s="484"/>
      <c r="M38" s="396"/>
      <c r="N38" s="396"/>
      <c r="O38" s="427"/>
    </row>
    <row r="39" spans="1:17" ht="39" customHeight="1" x14ac:dyDescent="0.25">
      <c r="A39" s="757" t="s">
        <v>805</v>
      </c>
      <c r="B39" s="758"/>
      <c r="C39" s="758"/>
      <c r="D39" s="758"/>
      <c r="E39" s="758"/>
      <c r="F39" s="758"/>
      <c r="G39" s="758"/>
      <c r="H39" s="758"/>
      <c r="I39" s="758"/>
      <c r="J39" s="758"/>
      <c r="K39" s="758"/>
      <c r="L39" s="758"/>
      <c r="M39" s="758"/>
      <c r="N39" s="758"/>
      <c r="O39" s="767"/>
    </row>
    <row r="40" spans="1:17" ht="47.25" customHeight="1" x14ac:dyDescent="0.25">
      <c r="A40" s="761" t="s">
        <v>319</v>
      </c>
      <c r="B40" s="762"/>
      <c r="C40" s="762"/>
      <c r="D40" s="763" t="s">
        <v>806</v>
      </c>
      <c r="E40" s="763"/>
      <c r="F40" s="763"/>
      <c r="G40" s="763"/>
      <c r="H40" s="763"/>
      <c r="I40" s="763" t="s">
        <v>807</v>
      </c>
      <c r="J40" s="763"/>
      <c r="K40" s="763"/>
      <c r="L40" s="763"/>
      <c r="M40" s="763" t="s">
        <v>808</v>
      </c>
      <c r="N40" s="763"/>
      <c r="O40" s="765"/>
    </row>
    <row r="41" spans="1:17" ht="31.5" customHeight="1" x14ac:dyDescent="0.25">
      <c r="A41" s="845"/>
      <c r="B41" s="846"/>
      <c r="C41" s="846"/>
      <c r="D41" s="847"/>
      <c r="E41" s="847"/>
      <c r="F41" s="847"/>
      <c r="G41" s="847"/>
      <c r="H41" s="847"/>
      <c r="I41" s="847"/>
      <c r="J41" s="847"/>
      <c r="K41" s="847"/>
      <c r="L41" s="847"/>
      <c r="M41" s="847"/>
      <c r="N41" s="847"/>
      <c r="O41" s="848"/>
    </row>
    <row r="42" spans="1:17" ht="33" customHeight="1" x14ac:dyDescent="0.25">
      <c r="A42" s="845"/>
      <c r="B42" s="846"/>
      <c r="C42" s="846"/>
      <c r="D42" s="847"/>
      <c r="E42" s="847"/>
      <c r="F42" s="847"/>
      <c r="G42" s="847"/>
      <c r="H42" s="847"/>
      <c r="I42" s="847"/>
      <c r="J42" s="847"/>
      <c r="K42" s="847"/>
      <c r="L42" s="847"/>
      <c r="M42" s="847"/>
      <c r="N42" s="847"/>
      <c r="O42" s="848"/>
    </row>
    <row r="43" spans="1:17" ht="33.75" customHeight="1" x14ac:dyDescent="0.25">
      <c r="A43" s="845"/>
      <c r="B43" s="846"/>
      <c r="C43" s="846"/>
      <c r="D43" s="847"/>
      <c r="E43" s="847"/>
      <c r="F43" s="847"/>
      <c r="G43" s="847"/>
      <c r="H43" s="847"/>
      <c r="I43" s="847"/>
      <c r="J43" s="847"/>
      <c r="K43" s="847"/>
      <c r="L43" s="847"/>
      <c r="M43" s="847"/>
      <c r="N43" s="847"/>
      <c r="O43" s="848"/>
    </row>
    <row r="44" spans="1:17" ht="21" customHeight="1" x14ac:dyDescent="0.25">
      <c r="A44" s="845"/>
      <c r="B44" s="846"/>
      <c r="C44" s="846"/>
      <c r="D44" s="847"/>
      <c r="E44" s="847"/>
      <c r="F44" s="847"/>
      <c r="G44" s="847"/>
      <c r="H44" s="847"/>
      <c r="I44" s="847"/>
      <c r="J44" s="847"/>
      <c r="K44" s="847"/>
      <c r="L44" s="847"/>
      <c r="M44" s="847"/>
      <c r="N44" s="847"/>
      <c r="O44" s="848"/>
    </row>
    <row r="45" spans="1:17" ht="21" customHeight="1" x14ac:dyDescent="0.25">
      <c r="A45" s="845"/>
      <c r="B45" s="846"/>
      <c r="C45" s="846"/>
      <c r="D45" s="847"/>
      <c r="E45" s="847"/>
      <c r="F45" s="847"/>
      <c r="G45" s="847"/>
      <c r="H45" s="847"/>
      <c r="I45" s="847"/>
      <c r="J45" s="847"/>
      <c r="K45" s="847"/>
      <c r="L45" s="847"/>
      <c r="M45" s="847"/>
      <c r="N45" s="847"/>
      <c r="O45" s="848"/>
    </row>
    <row r="46" spans="1:17" ht="19.5" customHeight="1" x14ac:dyDescent="0.25">
      <c r="A46" s="845"/>
      <c r="B46" s="846"/>
      <c r="C46" s="846"/>
      <c r="D46" s="847"/>
      <c r="E46" s="847"/>
      <c r="F46" s="847"/>
      <c r="G46" s="847"/>
      <c r="H46" s="847"/>
      <c r="I46" s="847"/>
      <c r="J46" s="847"/>
      <c r="K46" s="847"/>
      <c r="L46" s="847"/>
      <c r="M46" s="847"/>
      <c r="N46" s="847"/>
      <c r="O46" s="848"/>
    </row>
    <row r="47" spans="1:17" ht="39.75" customHeight="1" x14ac:dyDescent="0.25">
      <c r="A47" s="845"/>
      <c r="B47" s="846"/>
      <c r="C47" s="846"/>
      <c r="D47" s="847"/>
      <c r="E47" s="847"/>
      <c r="F47" s="847"/>
      <c r="G47" s="847"/>
      <c r="H47" s="847"/>
      <c r="I47" s="847"/>
      <c r="J47" s="847"/>
      <c r="K47" s="847"/>
      <c r="L47" s="847"/>
      <c r="M47" s="847"/>
      <c r="N47" s="847"/>
      <c r="O47" s="848"/>
    </row>
    <row r="48" spans="1:17" ht="30" customHeight="1" thickBot="1" x14ac:dyDescent="0.3">
      <c r="A48" s="845"/>
      <c r="B48" s="846"/>
      <c r="C48" s="846"/>
      <c r="D48" s="847"/>
      <c r="E48" s="847"/>
      <c r="F48" s="847"/>
      <c r="G48" s="847"/>
      <c r="H48" s="847"/>
      <c r="I48" s="847"/>
      <c r="J48" s="847"/>
      <c r="K48" s="847"/>
      <c r="L48" s="847"/>
      <c r="M48" s="847"/>
      <c r="N48" s="847"/>
      <c r="O48" s="848"/>
      <c r="Q48">
        <v>24.43</v>
      </c>
    </row>
    <row r="49" spans="1:15" ht="23.25" customHeight="1" x14ac:dyDescent="0.25">
      <c r="A49" s="757" t="s">
        <v>849</v>
      </c>
      <c r="B49" s="758"/>
      <c r="C49" s="758"/>
      <c r="D49" s="758"/>
      <c r="E49" s="758"/>
      <c r="F49" s="758"/>
      <c r="G49" s="758"/>
      <c r="H49" s="758"/>
      <c r="I49" s="758"/>
      <c r="J49" s="758"/>
      <c r="K49" s="758"/>
      <c r="L49" s="759">
        <v>2016</v>
      </c>
      <c r="M49" s="759"/>
      <c r="N49" s="759"/>
      <c r="O49" s="760"/>
    </row>
    <row r="50" spans="1:15" ht="23.25" customHeight="1" x14ac:dyDescent="0.25">
      <c r="A50" s="447"/>
      <c r="B50" s="155"/>
      <c r="C50" s="25"/>
      <c r="D50" s="25"/>
      <c r="E50" s="25"/>
      <c r="F50" s="25"/>
      <c r="G50" s="25"/>
      <c r="H50" s="25"/>
      <c r="I50" s="25"/>
      <c r="J50" s="25"/>
      <c r="K50" s="25"/>
      <c r="L50" s="25"/>
      <c r="M50" s="25"/>
      <c r="N50" s="25"/>
      <c r="O50" s="427"/>
    </row>
    <row r="51" spans="1:15" x14ac:dyDescent="0.25">
      <c r="A51" s="426"/>
      <c r="B51" s="25"/>
      <c r="C51" s="25"/>
      <c r="D51" s="25"/>
      <c r="E51" s="25"/>
      <c r="F51" s="25"/>
      <c r="G51" s="25"/>
      <c r="H51" s="25"/>
      <c r="I51" s="25"/>
      <c r="J51" s="25"/>
      <c r="K51" s="25"/>
      <c r="L51" s="25"/>
      <c r="M51" s="25"/>
      <c r="N51" s="25"/>
      <c r="O51" s="427"/>
    </row>
    <row r="52" spans="1:15" ht="15.75" x14ac:dyDescent="0.25">
      <c r="A52" s="750" t="s">
        <v>248</v>
      </c>
      <c r="B52" s="640"/>
      <c r="C52" s="640"/>
      <c r="D52" s="25"/>
      <c r="E52" s="25"/>
      <c r="F52" s="25"/>
      <c r="G52" s="25"/>
      <c r="H52" s="640" t="s">
        <v>250</v>
      </c>
      <c r="I52" s="640"/>
      <c r="J52" s="640"/>
      <c r="K52" s="403"/>
      <c r="L52" s="25"/>
      <c r="M52" s="25"/>
      <c r="N52" s="25"/>
      <c r="O52" s="427"/>
    </row>
    <row r="53" spans="1:15" x14ac:dyDescent="0.25">
      <c r="A53" s="426"/>
      <c r="B53" s="25"/>
      <c r="C53" s="25"/>
      <c r="D53" s="25"/>
      <c r="E53" s="25"/>
      <c r="F53" s="25"/>
      <c r="G53" s="25"/>
      <c r="H53" s="25"/>
      <c r="I53" s="25"/>
      <c r="J53" s="25"/>
      <c r="K53" s="25"/>
      <c r="L53" s="25"/>
      <c r="M53" s="25"/>
      <c r="N53" s="25"/>
      <c r="O53" s="427"/>
    </row>
    <row r="54" spans="1:15" x14ac:dyDescent="0.25">
      <c r="A54" s="426"/>
      <c r="B54" s="25"/>
      <c r="C54" s="25"/>
      <c r="D54" s="372"/>
      <c r="E54" s="25"/>
      <c r="F54" s="25"/>
      <c r="G54" s="25"/>
      <c r="H54" s="25"/>
      <c r="I54" s="25"/>
      <c r="J54" s="25"/>
      <c r="K54" s="25"/>
      <c r="L54" s="25"/>
      <c r="M54" s="25"/>
      <c r="N54" s="25"/>
      <c r="O54" s="448" t="s">
        <v>366</v>
      </c>
    </row>
    <row r="55" spans="1:15" x14ac:dyDescent="0.25">
      <c r="A55" s="426"/>
      <c r="B55" s="25"/>
      <c r="C55" s="25"/>
      <c r="D55" s="25"/>
      <c r="E55" s="25"/>
      <c r="F55" s="25"/>
      <c r="G55" s="25"/>
      <c r="H55" s="25"/>
      <c r="I55" s="25"/>
      <c r="J55" s="25"/>
      <c r="K55" s="25"/>
      <c r="L55" s="25"/>
      <c r="M55" s="25"/>
      <c r="N55" s="25"/>
      <c r="O55" s="427"/>
    </row>
    <row r="56" spans="1:15" ht="15.75" x14ac:dyDescent="0.25">
      <c r="A56" s="426"/>
      <c r="B56" s="25"/>
      <c r="C56" s="25"/>
      <c r="D56" s="640" t="s">
        <v>249</v>
      </c>
      <c r="E56" s="640"/>
      <c r="F56" s="640"/>
      <c r="G56" s="640"/>
      <c r="H56" s="25"/>
      <c r="I56" s="25"/>
      <c r="J56" s="25"/>
      <c r="K56" s="25"/>
      <c r="L56" s="640" t="s">
        <v>251</v>
      </c>
      <c r="M56" s="640"/>
      <c r="N56" s="640"/>
      <c r="O56" s="764"/>
    </row>
    <row r="57" spans="1:15" x14ac:dyDescent="0.25">
      <c r="A57" s="426"/>
      <c r="B57" s="25"/>
      <c r="C57" s="25"/>
      <c r="D57" s="25"/>
      <c r="E57" s="25"/>
      <c r="F57" s="25"/>
      <c r="G57" s="25"/>
      <c r="H57" s="25"/>
      <c r="I57" s="25"/>
      <c r="J57" s="25"/>
      <c r="K57" s="25"/>
      <c r="L57" s="25"/>
      <c r="M57" s="25"/>
      <c r="N57" s="25"/>
      <c r="O57" s="427"/>
    </row>
    <row r="58" spans="1:15" x14ac:dyDescent="0.25">
      <c r="A58" s="426"/>
      <c r="B58" s="25"/>
      <c r="C58" s="25"/>
      <c r="D58" s="25"/>
      <c r="E58" s="25"/>
      <c r="F58" s="25"/>
      <c r="G58" s="25"/>
      <c r="H58" s="25"/>
      <c r="I58" s="25"/>
      <c r="J58" s="25"/>
      <c r="K58" s="25"/>
      <c r="L58" s="25"/>
      <c r="M58" s="25"/>
      <c r="N58" s="25"/>
      <c r="O58" s="427"/>
    </row>
    <row r="59" spans="1:15" ht="26.25" x14ac:dyDescent="0.25">
      <c r="A59" s="745" t="s">
        <v>625</v>
      </c>
      <c r="B59" s="746"/>
      <c r="C59" s="746"/>
      <c r="D59" s="746"/>
      <c r="E59" s="746"/>
      <c r="F59" s="746"/>
      <c r="G59" s="746"/>
      <c r="H59" s="746"/>
      <c r="I59" s="746"/>
      <c r="J59" s="746"/>
      <c r="K59" s="746"/>
      <c r="L59" s="746"/>
      <c r="M59" s="746"/>
      <c r="N59" s="746"/>
      <c r="O59" s="747"/>
    </row>
    <row r="60" spans="1:15" x14ac:dyDescent="0.25">
      <c r="A60" s="447"/>
      <c r="B60" s="155"/>
      <c r="C60" s="155"/>
      <c r="D60" s="155"/>
      <c r="E60" s="155"/>
      <c r="F60" s="155"/>
      <c r="G60" s="155"/>
      <c r="H60" s="155"/>
      <c r="I60" s="155"/>
      <c r="J60" s="155"/>
      <c r="K60" s="155"/>
      <c r="L60" s="155"/>
      <c r="M60" s="155"/>
      <c r="N60" s="155"/>
      <c r="O60" s="456"/>
    </row>
    <row r="61" spans="1:15" x14ac:dyDescent="0.25">
      <c r="A61" s="447"/>
      <c r="B61" s="155"/>
      <c r="C61" s="155"/>
      <c r="D61" s="155"/>
      <c r="E61" s="155"/>
      <c r="F61" s="155"/>
      <c r="G61" s="155"/>
      <c r="H61" s="155"/>
      <c r="I61" s="155"/>
      <c r="J61" s="155"/>
      <c r="K61" s="155"/>
      <c r="L61" s="155"/>
      <c r="M61" s="155"/>
      <c r="N61" s="155"/>
      <c r="O61" s="456"/>
    </row>
    <row r="62" spans="1:15" x14ac:dyDescent="0.25">
      <c r="A62" s="457"/>
      <c r="B62" s="378"/>
      <c r="C62" s="378"/>
      <c r="D62" s="378"/>
      <c r="E62" s="378"/>
      <c r="F62" s="378"/>
      <c r="G62" s="155"/>
      <c r="H62" s="378"/>
      <c r="I62" s="378"/>
      <c r="J62" s="378"/>
      <c r="K62" s="378"/>
      <c r="L62" s="378"/>
      <c r="M62" s="378"/>
      <c r="N62" s="155"/>
      <c r="O62" s="456"/>
    </row>
    <row r="63" spans="1:15" x14ac:dyDescent="0.25">
      <c r="A63" s="748" t="s">
        <v>626</v>
      </c>
      <c r="B63" s="749"/>
      <c r="C63" s="749"/>
      <c r="D63" s="749"/>
      <c r="E63" s="749"/>
      <c r="F63" s="749"/>
      <c r="G63" s="155"/>
      <c r="H63" s="749" t="s">
        <v>627</v>
      </c>
      <c r="I63" s="749"/>
      <c r="J63" s="749"/>
      <c r="K63" s="749"/>
      <c r="L63" s="749"/>
      <c r="M63" s="749"/>
      <c r="N63" s="155"/>
      <c r="O63" s="456"/>
    </row>
    <row r="64" spans="1:15" ht="15.75" thickBot="1" x14ac:dyDescent="0.3">
      <c r="A64" s="458"/>
      <c r="B64" s="459"/>
      <c r="C64" s="459"/>
      <c r="D64" s="459"/>
      <c r="E64" s="459"/>
      <c r="F64" s="459"/>
      <c r="G64" s="459"/>
      <c r="H64" s="459"/>
      <c r="I64" s="459"/>
      <c r="J64" s="459"/>
      <c r="K64" s="459"/>
      <c r="L64" s="459"/>
      <c r="M64" s="459"/>
      <c r="N64" s="459"/>
      <c r="O64" s="460"/>
    </row>
    <row r="65" spans="1:15" x14ac:dyDescent="0.25">
      <c r="A65" s="32"/>
      <c r="B65" s="32"/>
      <c r="C65" s="32"/>
      <c r="D65" s="32"/>
      <c r="E65" s="32"/>
      <c r="F65" s="32"/>
      <c r="G65" s="32"/>
      <c r="H65" s="32"/>
      <c r="I65" s="32"/>
      <c r="J65" s="32"/>
      <c r="K65" s="32"/>
      <c r="L65" s="32"/>
      <c r="M65" s="32"/>
      <c r="N65" s="32"/>
      <c r="O65" s="32"/>
    </row>
    <row r="66" spans="1:15" x14ac:dyDescent="0.25">
      <c r="A66" s="32"/>
      <c r="B66" s="32"/>
      <c r="C66" s="32"/>
      <c r="D66" s="32"/>
      <c r="E66" s="32"/>
      <c r="F66" s="32"/>
      <c r="G66" s="32"/>
      <c r="H66" s="32"/>
      <c r="I66" s="32"/>
      <c r="J66" s="32"/>
      <c r="K66" s="32"/>
      <c r="L66" s="32"/>
      <c r="M66" s="32"/>
      <c r="N66" s="32"/>
      <c r="O66" s="32"/>
    </row>
  </sheetData>
  <mergeCells count="114">
    <mergeCell ref="I27:K27"/>
    <mergeCell ref="L26:O26"/>
    <mergeCell ref="L27:O27"/>
    <mergeCell ref="I28:K28"/>
    <mergeCell ref="L28:O28"/>
    <mergeCell ref="D29:O29"/>
    <mergeCell ref="A26:C26"/>
    <mergeCell ref="A27:C27"/>
    <mergeCell ref="L15:L16"/>
    <mergeCell ref="M15:O15"/>
    <mergeCell ref="B16:E16"/>
    <mergeCell ref="H16:J16"/>
    <mergeCell ref="M16:O16"/>
    <mergeCell ref="B17:E17"/>
    <mergeCell ref="H17:J17"/>
    <mergeCell ref="B18:E18"/>
    <mergeCell ref="H18:J18"/>
    <mergeCell ref="M18:O18"/>
    <mergeCell ref="B19:E19"/>
    <mergeCell ref="H19:J19"/>
    <mergeCell ref="A20:A24"/>
    <mergeCell ref="B20:E24"/>
    <mergeCell ref="G20:G24"/>
    <mergeCell ref="I26:K26"/>
    <mergeCell ref="A36:B36"/>
    <mergeCell ref="C36:O36"/>
    <mergeCell ref="A37:C37"/>
    <mergeCell ref="E37:G37"/>
    <mergeCell ref="H37:O37"/>
    <mergeCell ref="A30:O30"/>
    <mergeCell ref="A31:B31"/>
    <mergeCell ref="C31:D31"/>
    <mergeCell ref="H31:I31"/>
    <mergeCell ref="M31:O31"/>
    <mergeCell ref="A34:B34"/>
    <mergeCell ref="E34:G34"/>
    <mergeCell ref="A59:O59"/>
    <mergeCell ref="M48:O48"/>
    <mergeCell ref="A46:C46"/>
    <mergeCell ref="D46:H46"/>
    <mergeCell ref="I46:L46"/>
    <mergeCell ref="M46:O46"/>
    <mergeCell ref="A47:C47"/>
    <mergeCell ref="D47:H47"/>
    <mergeCell ref="I47:L47"/>
    <mergeCell ref="M47:O47"/>
    <mergeCell ref="A63:F63"/>
    <mergeCell ref="H63:M63"/>
    <mergeCell ref="A52:C52"/>
    <mergeCell ref="H52:J52"/>
    <mergeCell ref="D56:G56"/>
    <mergeCell ref="L56:O56"/>
    <mergeCell ref="I40:L40"/>
    <mergeCell ref="M40:O40"/>
    <mergeCell ref="A41:C41"/>
    <mergeCell ref="D41:H41"/>
    <mergeCell ref="I41:L41"/>
    <mergeCell ref="M41:O41"/>
    <mergeCell ref="M42:O42"/>
    <mergeCell ref="A43:C43"/>
    <mergeCell ref="D43:H43"/>
    <mergeCell ref="I43:L43"/>
    <mergeCell ref="M43:O43"/>
    <mergeCell ref="A44:C44"/>
    <mergeCell ref="D44:H44"/>
    <mergeCell ref="I44:L44"/>
    <mergeCell ref="M44:O44"/>
    <mergeCell ref="A48:C48"/>
    <mergeCell ref="D48:H48"/>
    <mergeCell ref="I48:L48"/>
    <mergeCell ref="K20:L20"/>
    <mergeCell ref="M20:O20"/>
    <mergeCell ref="A49:K49"/>
    <mergeCell ref="L49:O49"/>
    <mergeCell ref="A29:C29"/>
    <mergeCell ref="D26:H26"/>
    <mergeCell ref="D27:H27"/>
    <mergeCell ref="A28:C28"/>
    <mergeCell ref="D28:H28"/>
    <mergeCell ref="A38:C38"/>
    <mergeCell ref="H38:L38"/>
    <mergeCell ref="A39:O39"/>
    <mergeCell ref="A40:C40"/>
    <mergeCell ref="A45:C45"/>
    <mergeCell ref="D45:H45"/>
    <mergeCell ref="I45:L45"/>
    <mergeCell ref="M45:O45"/>
    <mergeCell ref="A42:C42"/>
    <mergeCell ref="D42:H42"/>
    <mergeCell ref="I42:L42"/>
    <mergeCell ref="D40:H40"/>
    <mergeCell ref="A35:B35"/>
    <mergeCell ref="D35:E35"/>
    <mergeCell ref="L35:M35"/>
    <mergeCell ref="A6:C8"/>
    <mergeCell ref="D6:L6"/>
    <mergeCell ref="M6:N6"/>
    <mergeCell ref="E7:L7"/>
    <mergeCell ref="M7:N7"/>
    <mergeCell ref="E8:L8"/>
    <mergeCell ref="M8:N8"/>
    <mergeCell ref="K18:L18"/>
    <mergeCell ref="K19:L19"/>
    <mergeCell ref="M19:O19"/>
    <mergeCell ref="A9:O9"/>
    <mergeCell ref="D11:J11"/>
    <mergeCell ref="L11:M11"/>
    <mergeCell ref="A13:B13"/>
    <mergeCell ref="C13:O13"/>
    <mergeCell ref="A15:A16"/>
    <mergeCell ref="B15:E15"/>
    <mergeCell ref="F15:G16"/>
    <mergeCell ref="H15:J15"/>
    <mergeCell ref="K15:K16"/>
  </mergeCells>
  <conditionalFormatting sqref="A40:A41">
    <cfRule type="iconSet" priority="50">
      <iconSet iconSet="4Rating">
        <cfvo type="percent" val="0"/>
        <cfvo type="num" val="30"/>
        <cfvo type="num" val="70"/>
        <cfvo type="num" val="100"/>
      </iconSet>
    </cfRule>
  </conditionalFormatting>
  <conditionalFormatting sqref="A48 A42:A45">
    <cfRule type="iconSet" priority="3">
      <iconSet iconSet="4Rating">
        <cfvo type="percent" val="0"/>
        <cfvo type="num" val="30"/>
        <cfvo type="num" val="70"/>
        <cfvo type="num" val="100"/>
      </iconSet>
    </cfRule>
  </conditionalFormatting>
  <conditionalFormatting sqref="A46:A47">
    <cfRule type="iconSet" priority="236">
      <iconSet iconSet="4Rating">
        <cfvo type="percent" val="0"/>
        <cfvo type="num" val="30"/>
        <cfvo type="num" val="70"/>
        <cfvo type="num" val="100"/>
      </iconSet>
    </cfRule>
  </conditionalFormatting>
  <printOptions horizontalCentered="1"/>
  <pageMargins left="0.23622047244094491" right="0.23622047244094491" top="0.74803149606299213" bottom="0.74803149606299213" header="0.31496062992125984" footer="0.31496062992125984"/>
  <pageSetup scale="38" fitToHeight="0" orientation="portrait"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300-000000000000}">
          <x14:formula1>
            <xm:f>LISTAS!$E$182:$E$183</xm:f>
          </x14:formula1>
          <xm:sqref>H37:O37</xm:sqref>
        </x14:dataValidation>
        <x14:dataValidation type="list" allowBlank="1" showInputMessage="1" showErrorMessage="1" xr:uid="{00000000-0002-0000-0300-000001000000}">
          <x14:formula1>
            <xm:f>LISTAS!$B$1:$B$56</xm:f>
          </x14:formula1>
          <xm:sqref>K11</xm:sqref>
        </x14:dataValidation>
        <x14:dataValidation type="list" allowBlank="1" showInputMessage="1" showErrorMessage="1" xr:uid="{00000000-0002-0000-0300-000002000000}">
          <x14:formula1>
            <xm:f>LISTAS!$A$182:$A$183</xm:f>
          </x14:formula1>
          <xm:sqref>B11</xm:sqref>
        </x14:dataValidation>
        <x14:dataValidation type="list" allowBlank="1" showInputMessage="1" showErrorMessage="1" xr:uid="{00000000-0002-0000-0300-000003000000}">
          <x14:formula1>
            <xm:f>LISTAS!$B$186:$B$246</xm:f>
          </x14:formula1>
          <xm:sqref>D11:J11</xm:sqref>
        </x14:dataValidation>
        <x14:dataValidation type="list" allowBlank="1" showInputMessage="1" showErrorMessage="1" xr:uid="{00000000-0002-0000-0300-000004000000}">
          <x14:formula1>
            <xm:f>LISTAS!$B$260:$B$301</xm:f>
          </x14:formula1>
          <xm:sqref>L49:O49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5:Q94"/>
  <sheetViews>
    <sheetView showGridLines="0" zoomScale="80" zoomScaleNormal="80" zoomScaleSheetLayoutView="98" workbookViewId="0">
      <selection activeCell="O6" sqref="O6"/>
    </sheetView>
  </sheetViews>
  <sheetFormatPr baseColWidth="10" defaultRowHeight="15" x14ac:dyDescent="0.25"/>
  <cols>
    <col min="1" max="1" width="25.28515625" customWidth="1"/>
    <col min="2" max="2" width="10.7109375" customWidth="1"/>
    <col min="3" max="3" width="17.28515625" customWidth="1"/>
    <col min="4" max="4" width="15.5703125" customWidth="1"/>
    <col min="5" max="5" width="9.140625" customWidth="1"/>
    <col min="6" max="6" width="2.5703125" customWidth="1"/>
    <col min="7" max="7" width="15.5703125" customWidth="1"/>
    <col min="8" max="8" width="15.42578125" customWidth="1"/>
    <col min="9" max="9" width="15" customWidth="1"/>
    <col min="10" max="10" width="9" customWidth="1"/>
    <col min="11" max="11" width="13.7109375" customWidth="1"/>
    <col min="12" max="12" width="18.140625" customWidth="1"/>
    <col min="13" max="13" width="17.42578125" customWidth="1"/>
    <col min="14" max="14" width="9" customWidth="1"/>
    <col min="15" max="15" width="16.5703125" customWidth="1"/>
    <col min="17" max="17" width="20" bestFit="1" customWidth="1"/>
  </cols>
  <sheetData>
    <row r="5" spans="1:15" ht="15.75" thickBot="1" x14ac:dyDescent="0.3"/>
    <row r="6" spans="1:15" ht="33" customHeight="1" x14ac:dyDescent="0.25">
      <c r="A6" s="736"/>
      <c r="B6" s="737"/>
      <c r="C6" s="738"/>
      <c r="D6" s="731" t="s">
        <v>861</v>
      </c>
      <c r="E6" s="731"/>
      <c r="F6" s="731"/>
      <c r="G6" s="731"/>
      <c r="H6" s="731"/>
      <c r="I6" s="731"/>
      <c r="J6" s="731"/>
      <c r="K6" s="731"/>
      <c r="L6" s="732"/>
      <c r="M6" s="728" t="s">
        <v>859</v>
      </c>
      <c r="N6" s="728"/>
      <c r="O6" s="420" t="s">
        <v>868</v>
      </c>
    </row>
    <row r="7" spans="1:15" ht="33" customHeight="1" x14ac:dyDescent="0.25">
      <c r="A7" s="739"/>
      <c r="B7" s="740"/>
      <c r="C7" s="741"/>
      <c r="D7" s="417" t="s">
        <v>862</v>
      </c>
      <c r="E7" s="840" t="s">
        <v>866</v>
      </c>
      <c r="F7" s="841"/>
      <c r="G7" s="841"/>
      <c r="H7" s="841"/>
      <c r="I7" s="841"/>
      <c r="J7" s="841"/>
      <c r="K7" s="841"/>
      <c r="L7" s="842"/>
      <c r="M7" s="729" t="s">
        <v>860</v>
      </c>
      <c r="N7" s="729"/>
      <c r="O7" s="418">
        <v>1</v>
      </c>
    </row>
    <row r="8" spans="1:15" ht="33" customHeight="1" thickBot="1" x14ac:dyDescent="0.3">
      <c r="A8" s="742"/>
      <c r="B8" s="743"/>
      <c r="C8" s="744"/>
      <c r="D8" s="421" t="s">
        <v>863</v>
      </c>
      <c r="E8" s="733" t="s">
        <v>864</v>
      </c>
      <c r="F8" s="734"/>
      <c r="G8" s="734"/>
      <c r="H8" s="734"/>
      <c r="I8" s="734"/>
      <c r="J8" s="734"/>
      <c r="K8" s="734"/>
      <c r="L8" s="735"/>
      <c r="M8" s="730" t="s">
        <v>2</v>
      </c>
      <c r="N8" s="730"/>
      <c r="O8" s="419"/>
    </row>
    <row r="9" spans="1:15" ht="44.25" customHeight="1" x14ac:dyDescent="0.25">
      <c r="A9" s="829" t="s">
        <v>864</v>
      </c>
      <c r="B9" s="830"/>
      <c r="C9" s="830"/>
      <c r="D9" s="830"/>
      <c r="E9" s="830"/>
      <c r="F9" s="830"/>
      <c r="G9" s="830"/>
      <c r="H9" s="830"/>
      <c r="I9" s="830"/>
      <c r="J9" s="830"/>
      <c r="K9" s="830"/>
      <c r="L9" s="830"/>
      <c r="M9" s="830"/>
      <c r="N9" s="830"/>
      <c r="O9" s="831"/>
    </row>
    <row r="10" spans="1:15" s="2" customFormat="1" ht="11.25" customHeight="1" x14ac:dyDescent="0.25">
      <c r="A10" s="422"/>
      <c r="B10" s="368"/>
      <c r="C10" s="368"/>
      <c r="D10" s="368"/>
      <c r="E10" s="368"/>
      <c r="F10" s="368"/>
      <c r="G10" s="368"/>
      <c r="H10" s="368"/>
      <c r="I10" s="368"/>
      <c r="J10" s="368"/>
      <c r="K10" s="368"/>
      <c r="L10" s="368"/>
      <c r="M10" s="368"/>
      <c r="N10" s="368"/>
      <c r="O10" s="423"/>
    </row>
    <row r="11" spans="1:15" ht="28.5" customHeight="1" x14ac:dyDescent="0.25">
      <c r="A11" s="424" t="s">
        <v>0</v>
      </c>
      <c r="B11" s="369" t="s">
        <v>671</v>
      </c>
      <c r="C11" s="370" t="s">
        <v>1</v>
      </c>
      <c r="D11" s="919" t="s">
        <v>670</v>
      </c>
      <c r="E11" s="919"/>
      <c r="F11" s="919"/>
      <c r="G11" s="919"/>
      <c r="H11" s="919"/>
      <c r="I11" s="919"/>
      <c r="J11" s="919"/>
      <c r="K11" s="416"/>
      <c r="L11" s="833" t="s">
        <v>350</v>
      </c>
      <c r="M11" s="833"/>
      <c r="N11" s="410"/>
      <c r="O11" s="425">
        <v>42460</v>
      </c>
    </row>
    <row r="12" spans="1:15" ht="8.25" customHeight="1" x14ac:dyDescent="0.25">
      <c r="A12" s="426"/>
      <c r="B12" s="25"/>
      <c r="C12" s="25"/>
      <c r="D12" s="25"/>
      <c r="E12" s="25"/>
      <c r="F12" s="25"/>
      <c r="G12" s="25"/>
      <c r="H12" s="25"/>
      <c r="I12" s="25"/>
      <c r="J12" s="25"/>
      <c r="K12" s="25"/>
      <c r="L12" s="25"/>
      <c r="M12" s="25"/>
      <c r="N12" s="25"/>
      <c r="O12" s="427"/>
    </row>
    <row r="13" spans="1:15" ht="41.25" customHeight="1" x14ac:dyDescent="0.25">
      <c r="A13" s="834"/>
      <c r="B13" s="835"/>
      <c r="C13" s="776" t="s">
        <v>590</v>
      </c>
      <c r="D13" s="776"/>
      <c r="E13" s="776"/>
      <c r="F13" s="776"/>
      <c r="G13" s="776"/>
      <c r="H13" s="776"/>
      <c r="I13" s="776"/>
      <c r="J13" s="776"/>
      <c r="K13" s="776"/>
      <c r="L13" s="776"/>
      <c r="M13" s="776"/>
      <c r="N13" s="776"/>
      <c r="O13" s="777"/>
    </row>
    <row r="14" spans="1:15" s="2" customFormat="1" ht="6.75" customHeight="1" x14ac:dyDescent="0.25">
      <c r="A14" s="428"/>
      <c r="B14" s="317"/>
      <c r="C14" s="371"/>
      <c r="D14" s="371"/>
      <c r="E14" s="371"/>
      <c r="F14" s="371"/>
      <c r="G14" s="371"/>
      <c r="H14" s="371"/>
      <c r="I14" s="371"/>
      <c r="J14" s="371"/>
      <c r="K14" s="371"/>
      <c r="L14" s="371"/>
      <c r="M14" s="371"/>
      <c r="N14" s="371"/>
      <c r="O14" s="429"/>
    </row>
    <row r="15" spans="1:15" s="18" customFormat="1" ht="43.5" customHeight="1" x14ac:dyDescent="0.25">
      <c r="A15" s="836"/>
      <c r="B15" s="837" t="s">
        <v>850</v>
      </c>
      <c r="C15" s="837"/>
      <c r="D15" s="837"/>
      <c r="E15" s="837"/>
      <c r="F15" s="838"/>
      <c r="G15" s="838"/>
      <c r="H15" s="837" t="s">
        <v>464</v>
      </c>
      <c r="I15" s="837"/>
      <c r="J15" s="837"/>
      <c r="K15" s="822"/>
      <c r="L15" s="822"/>
      <c r="M15" s="824" t="s">
        <v>583</v>
      </c>
      <c r="N15" s="824"/>
      <c r="O15" s="825"/>
    </row>
    <row r="16" spans="1:15" s="18" customFormat="1" ht="38.25" customHeight="1" x14ac:dyDescent="0.25">
      <c r="A16" s="836"/>
      <c r="B16" s="826" t="s">
        <v>608</v>
      </c>
      <c r="C16" s="826"/>
      <c r="D16" s="826"/>
      <c r="E16" s="827"/>
      <c r="F16" s="839"/>
      <c r="G16" s="839"/>
      <c r="H16" s="826" t="s">
        <v>608</v>
      </c>
      <c r="I16" s="826"/>
      <c r="J16" s="827"/>
      <c r="K16" s="823"/>
      <c r="L16" s="823"/>
      <c r="M16" s="826" t="s">
        <v>609</v>
      </c>
      <c r="N16" s="826"/>
      <c r="O16" s="828"/>
    </row>
    <row r="17" spans="1:16" s="18" customFormat="1" ht="25.5" customHeight="1" x14ac:dyDescent="0.25">
      <c r="A17" s="430"/>
      <c r="B17" s="812"/>
      <c r="C17" s="812"/>
      <c r="D17" s="812"/>
      <c r="E17" s="813"/>
      <c r="F17" s="408"/>
      <c r="G17" s="345"/>
      <c r="H17" s="812"/>
      <c r="I17" s="812"/>
      <c r="J17" s="813"/>
      <c r="K17" s="332"/>
      <c r="L17" s="365"/>
      <c r="M17" s="365"/>
      <c r="N17" s="365"/>
      <c r="O17" s="431"/>
    </row>
    <row r="18" spans="1:16" ht="42" customHeight="1" x14ac:dyDescent="0.25">
      <c r="A18" s="430" t="s">
        <v>582</v>
      </c>
      <c r="B18" s="812"/>
      <c r="C18" s="812"/>
      <c r="D18" s="812"/>
      <c r="E18" s="813"/>
      <c r="F18" s="408"/>
      <c r="G18" s="345" t="s">
        <v>582</v>
      </c>
      <c r="H18" s="812"/>
      <c r="I18" s="812"/>
      <c r="J18" s="813"/>
      <c r="K18" s="751" t="s">
        <v>847</v>
      </c>
      <c r="L18" s="752"/>
      <c r="M18" s="814"/>
      <c r="N18" s="814"/>
      <c r="O18" s="815"/>
    </row>
    <row r="19" spans="1:16" ht="36" customHeight="1" x14ac:dyDescent="0.25">
      <c r="A19" s="432" t="s">
        <v>851</v>
      </c>
      <c r="B19" s="812"/>
      <c r="C19" s="812"/>
      <c r="D19" s="812"/>
      <c r="E19" s="813"/>
      <c r="F19" s="408"/>
      <c r="G19" s="346" t="s">
        <v>584</v>
      </c>
      <c r="H19" s="816"/>
      <c r="I19" s="816"/>
      <c r="J19" s="817"/>
      <c r="K19" s="753"/>
      <c r="L19" s="754"/>
      <c r="M19" s="755"/>
      <c r="N19" s="755"/>
      <c r="O19" s="756"/>
    </row>
    <row r="20" spans="1:16" ht="52.5" customHeight="1" x14ac:dyDescent="0.25">
      <c r="A20" s="818" t="s">
        <v>585</v>
      </c>
      <c r="B20" s="819"/>
      <c r="C20" s="819"/>
      <c r="D20" s="819"/>
      <c r="E20" s="820"/>
      <c r="F20" s="408"/>
      <c r="G20" s="821" t="s">
        <v>585</v>
      </c>
      <c r="H20" s="105"/>
      <c r="I20" s="105"/>
      <c r="J20" s="336"/>
      <c r="K20" s="753" t="s">
        <v>848</v>
      </c>
      <c r="L20" s="754"/>
      <c r="M20" s="755"/>
      <c r="N20" s="755"/>
      <c r="O20" s="756"/>
    </row>
    <row r="21" spans="1:16" ht="30.75" customHeight="1" x14ac:dyDescent="0.25">
      <c r="A21" s="818"/>
      <c r="B21" s="819"/>
      <c r="C21" s="819"/>
      <c r="D21" s="819"/>
      <c r="E21" s="820"/>
      <c r="F21" s="408"/>
      <c r="G21" s="821"/>
      <c r="H21" s="329"/>
      <c r="I21" s="405"/>
      <c r="J21" s="337"/>
      <c r="K21" s="329"/>
      <c r="L21" s="364"/>
      <c r="M21" s="409"/>
      <c r="N21" s="409"/>
      <c r="O21" s="433"/>
    </row>
    <row r="22" spans="1:16" ht="30.75" customHeight="1" x14ac:dyDescent="0.25">
      <c r="A22" s="818"/>
      <c r="B22" s="819"/>
      <c r="C22" s="819"/>
      <c r="D22" s="819"/>
      <c r="E22" s="820"/>
      <c r="F22" s="328"/>
      <c r="G22" s="821"/>
      <c r="H22" s="330"/>
      <c r="I22" s="324"/>
      <c r="J22" s="338"/>
      <c r="K22" s="331"/>
      <c r="L22" s="364"/>
      <c r="M22" s="409"/>
      <c r="N22" s="409"/>
      <c r="O22" s="433"/>
    </row>
    <row r="23" spans="1:16" ht="31.5" customHeight="1" x14ac:dyDescent="0.4">
      <c r="A23" s="818"/>
      <c r="B23" s="819"/>
      <c r="C23" s="819"/>
      <c r="D23" s="819"/>
      <c r="E23" s="820"/>
      <c r="F23" s="328"/>
      <c r="G23" s="821"/>
      <c r="H23" s="330"/>
      <c r="I23" s="325"/>
      <c r="J23" s="339"/>
      <c r="K23" s="330"/>
      <c r="L23" s="364"/>
      <c r="M23" s="409"/>
      <c r="N23" s="409"/>
      <c r="O23" s="433"/>
    </row>
    <row r="24" spans="1:16" ht="31.5" customHeight="1" x14ac:dyDescent="0.25">
      <c r="A24" s="818"/>
      <c r="B24" s="819"/>
      <c r="C24" s="819"/>
      <c r="D24" s="819"/>
      <c r="E24" s="820"/>
      <c r="F24" s="330"/>
      <c r="G24" s="821"/>
      <c r="H24" s="330"/>
      <c r="I24" s="324"/>
      <c r="J24" s="339"/>
      <c r="K24" s="330"/>
      <c r="L24" s="364"/>
      <c r="M24" s="409"/>
      <c r="N24" s="409"/>
      <c r="O24" s="433"/>
    </row>
    <row r="25" spans="1:16" ht="31.5" customHeight="1" x14ac:dyDescent="0.25">
      <c r="A25" s="434"/>
      <c r="B25" s="340"/>
      <c r="C25" s="340"/>
      <c r="D25" s="340"/>
      <c r="E25" s="341"/>
      <c r="F25" s="342"/>
      <c r="G25" s="342"/>
      <c r="H25" s="342"/>
      <c r="I25" s="342"/>
      <c r="J25" s="343"/>
      <c r="K25" s="344"/>
      <c r="L25" s="364"/>
      <c r="M25" s="366"/>
      <c r="N25" s="366"/>
      <c r="O25" s="435"/>
    </row>
    <row r="26" spans="1:16" ht="39" customHeight="1" x14ac:dyDescent="0.25">
      <c r="A26" s="780" t="s">
        <v>589</v>
      </c>
      <c r="B26" s="781"/>
      <c r="C26" s="781"/>
      <c r="D26" s="781"/>
      <c r="E26" s="781"/>
      <c r="F26" s="781"/>
      <c r="G26" s="781"/>
      <c r="H26" s="781"/>
      <c r="I26" s="781"/>
      <c r="J26" s="781"/>
      <c r="K26" s="781"/>
      <c r="L26" s="781"/>
      <c r="M26" s="781"/>
      <c r="N26" s="781"/>
      <c r="O26" s="782"/>
    </row>
    <row r="27" spans="1:16" ht="39" customHeight="1" x14ac:dyDescent="0.3">
      <c r="A27" s="783" t="s">
        <v>610</v>
      </c>
      <c r="B27" s="784"/>
      <c r="C27" s="785" t="s">
        <v>612</v>
      </c>
      <c r="D27" s="786"/>
      <c r="E27" s="329"/>
      <c r="F27" s="329"/>
      <c r="G27" s="329"/>
      <c r="H27" s="785" t="s">
        <v>591</v>
      </c>
      <c r="I27" s="786"/>
      <c r="J27" s="329"/>
      <c r="K27" s="329"/>
      <c r="L27" s="329"/>
      <c r="M27" s="785" t="s">
        <v>614</v>
      </c>
      <c r="N27" s="785"/>
      <c r="O27" s="787"/>
    </row>
    <row r="28" spans="1:16" ht="36.75" customHeight="1" x14ac:dyDescent="0.5">
      <c r="A28" s="436"/>
      <c r="B28" s="105"/>
      <c r="C28" s="105"/>
      <c r="D28" s="106"/>
      <c r="E28" s="331"/>
      <c r="F28" s="331"/>
      <c r="G28" s="330"/>
      <c r="H28" s="330"/>
      <c r="I28" s="326"/>
      <c r="J28" s="331"/>
      <c r="K28" s="331"/>
      <c r="L28" s="331"/>
      <c r="M28" s="331"/>
      <c r="N28" s="331"/>
      <c r="O28" s="437"/>
    </row>
    <row r="29" spans="1:16" ht="36" customHeight="1" x14ac:dyDescent="0.5">
      <c r="A29" s="426"/>
      <c r="B29" s="25"/>
      <c r="C29" s="25"/>
      <c r="D29" s="25"/>
      <c r="E29" s="331"/>
      <c r="F29" s="331"/>
      <c r="G29" s="330"/>
      <c r="H29" s="330"/>
      <c r="I29" s="327"/>
      <c r="J29" s="331"/>
      <c r="K29" s="331"/>
      <c r="L29" s="331"/>
      <c r="M29" s="331"/>
      <c r="N29" s="331"/>
      <c r="O29" s="437"/>
    </row>
    <row r="30" spans="1:16" ht="45.75" customHeight="1" x14ac:dyDescent="0.25">
      <c r="A30" s="788" t="s">
        <v>634</v>
      </c>
      <c r="B30" s="789"/>
      <c r="C30" s="347" t="s">
        <v>634</v>
      </c>
      <c r="D30" s="347"/>
      <c r="E30" s="790" t="s">
        <v>634</v>
      </c>
      <c r="F30" s="790"/>
      <c r="G30" s="790"/>
      <c r="H30" s="330"/>
      <c r="I30" s="407" t="s">
        <v>634</v>
      </c>
      <c r="J30" s="348"/>
      <c r="K30" s="25"/>
      <c r="L30" s="349" t="s">
        <v>634</v>
      </c>
      <c r="M30" s="25"/>
      <c r="N30" s="25"/>
      <c r="O30" s="438" t="s">
        <v>634</v>
      </c>
    </row>
    <row r="31" spans="1:16" ht="64.5" customHeight="1" x14ac:dyDescent="0.5">
      <c r="A31" s="768" t="s">
        <v>611</v>
      </c>
      <c r="B31" s="769"/>
      <c r="C31" s="25"/>
      <c r="D31" s="770"/>
      <c r="E31" s="771"/>
      <c r="F31" s="404"/>
      <c r="G31" s="404"/>
      <c r="H31" s="404"/>
      <c r="I31" s="326"/>
      <c r="J31" s="331"/>
      <c r="K31" s="331"/>
      <c r="L31" s="772" t="s">
        <v>613</v>
      </c>
      <c r="M31" s="773"/>
      <c r="N31" s="406"/>
      <c r="O31" s="439"/>
      <c r="P31" s="375"/>
    </row>
    <row r="32" spans="1:16" ht="46.5" customHeight="1" x14ac:dyDescent="0.25">
      <c r="A32" s="774"/>
      <c r="B32" s="775"/>
      <c r="C32" s="776" t="s">
        <v>603</v>
      </c>
      <c r="D32" s="776"/>
      <c r="E32" s="776"/>
      <c r="F32" s="776"/>
      <c r="G32" s="776"/>
      <c r="H32" s="776"/>
      <c r="I32" s="776"/>
      <c r="J32" s="776"/>
      <c r="K32" s="776"/>
      <c r="L32" s="776"/>
      <c r="M32" s="776"/>
      <c r="N32" s="776"/>
      <c r="O32" s="777"/>
    </row>
    <row r="33" spans="1:17" ht="54" customHeight="1" x14ac:dyDescent="0.25">
      <c r="A33" s="778" t="s">
        <v>615</v>
      </c>
      <c r="B33" s="711"/>
      <c r="C33" s="711"/>
      <c r="D33" s="13"/>
      <c r="E33" s="479" t="s">
        <v>154</v>
      </c>
      <c r="F33" s="479"/>
      <c r="G33" s="479"/>
      <c r="H33" s="480" t="s">
        <v>152</v>
      </c>
      <c r="I33" s="480"/>
      <c r="J33" s="480"/>
      <c r="K33" s="480"/>
      <c r="L33" s="480"/>
      <c r="M33" s="480"/>
      <c r="N33" s="480"/>
      <c r="O33" s="779"/>
    </row>
    <row r="34" spans="1:17" ht="33.75" customHeight="1" x14ac:dyDescent="0.25">
      <c r="A34" s="766" t="s">
        <v>155</v>
      </c>
      <c r="B34" s="475"/>
      <c r="C34" s="475"/>
      <c r="D34" s="25"/>
      <c r="E34" s="25"/>
      <c r="F34" s="25"/>
      <c r="G34" s="25"/>
      <c r="H34" s="484"/>
      <c r="I34" s="484"/>
      <c r="J34" s="484"/>
      <c r="K34" s="484"/>
      <c r="L34" s="484"/>
      <c r="M34" s="396"/>
      <c r="N34" s="396"/>
      <c r="O34" s="427"/>
    </row>
    <row r="35" spans="1:17" ht="39" customHeight="1" thickBot="1" x14ac:dyDescent="0.3">
      <c r="A35" s="757" t="s">
        <v>635</v>
      </c>
      <c r="B35" s="758"/>
      <c r="C35" s="758"/>
      <c r="D35" s="758"/>
      <c r="E35" s="758"/>
      <c r="F35" s="758"/>
      <c r="G35" s="758"/>
      <c r="H35" s="758"/>
      <c r="I35" s="758"/>
      <c r="J35" s="758"/>
      <c r="K35" s="758"/>
      <c r="L35" s="758"/>
      <c r="M35" s="758"/>
      <c r="N35" s="758"/>
      <c r="O35" s="767"/>
    </row>
    <row r="36" spans="1:17" ht="47.25" customHeight="1" thickBot="1" x14ac:dyDescent="0.3">
      <c r="A36" s="912" t="s">
        <v>592</v>
      </c>
      <c r="B36" s="913"/>
      <c r="C36" s="914" t="s">
        <v>498</v>
      </c>
      <c r="D36" s="915"/>
      <c r="E36" s="916"/>
      <c r="F36" s="917">
        <v>100</v>
      </c>
      <c r="G36" s="918"/>
      <c r="H36" s="914" t="s">
        <v>636</v>
      </c>
      <c r="I36" s="915"/>
      <c r="J36" s="916"/>
      <c r="K36" s="360">
        <v>100</v>
      </c>
      <c r="L36" s="914" t="s">
        <v>637</v>
      </c>
      <c r="M36" s="915"/>
      <c r="N36" s="916"/>
      <c r="O36" s="440">
        <v>100</v>
      </c>
    </row>
    <row r="37" spans="1:17" ht="20.25" customHeight="1" x14ac:dyDescent="0.25">
      <c r="A37" s="907" t="s">
        <v>598</v>
      </c>
      <c r="B37" s="908"/>
      <c r="C37" s="351" t="s">
        <v>599</v>
      </c>
      <c r="D37" s="359">
        <v>40231</v>
      </c>
      <c r="E37" s="909" t="s">
        <v>600</v>
      </c>
      <c r="F37" s="909"/>
      <c r="G37" s="352">
        <v>42735</v>
      </c>
      <c r="H37" s="351" t="s">
        <v>599</v>
      </c>
      <c r="I37" s="359">
        <v>39867</v>
      </c>
      <c r="J37" s="350" t="s">
        <v>600</v>
      </c>
      <c r="K37" s="352">
        <v>40663</v>
      </c>
      <c r="L37" s="351" t="s">
        <v>599</v>
      </c>
      <c r="M37" s="359">
        <v>40459</v>
      </c>
      <c r="N37" s="350" t="s">
        <v>600</v>
      </c>
      <c r="O37" s="441">
        <v>41151</v>
      </c>
    </row>
    <row r="38" spans="1:17" ht="33" customHeight="1" x14ac:dyDescent="0.25">
      <c r="A38" s="910" t="s">
        <v>173</v>
      </c>
      <c r="B38" s="911"/>
      <c r="C38" s="896">
        <v>100</v>
      </c>
      <c r="D38" s="897"/>
      <c r="E38" s="898">
        <v>100</v>
      </c>
      <c r="F38" s="898"/>
      <c r="G38" s="899"/>
      <c r="H38" s="896">
        <v>100</v>
      </c>
      <c r="I38" s="897"/>
      <c r="J38" s="900">
        <v>100</v>
      </c>
      <c r="K38" s="901"/>
      <c r="L38" s="896">
        <v>100</v>
      </c>
      <c r="M38" s="897"/>
      <c r="N38" s="900">
        <v>100</v>
      </c>
      <c r="O38" s="902"/>
    </row>
    <row r="39" spans="1:17" ht="33.75" customHeight="1" x14ac:dyDescent="0.25">
      <c r="A39" s="894" t="s">
        <v>174</v>
      </c>
      <c r="B39" s="895"/>
      <c r="C39" s="896">
        <v>100</v>
      </c>
      <c r="D39" s="897"/>
      <c r="E39" s="898">
        <v>100</v>
      </c>
      <c r="F39" s="898"/>
      <c r="G39" s="899"/>
      <c r="H39" s="896">
        <v>100</v>
      </c>
      <c r="I39" s="897"/>
      <c r="J39" s="900">
        <v>100</v>
      </c>
      <c r="K39" s="901"/>
      <c r="L39" s="896">
        <v>100</v>
      </c>
      <c r="M39" s="897"/>
      <c r="N39" s="900">
        <v>100</v>
      </c>
      <c r="O39" s="902"/>
    </row>
    <row r="40" spans="1:17" ht="21" customHeight="1" x14ac:dyDescent="0.25">
      <c r="A40" s="874" t="s">
        <v>641</v>
      </c>
      <c r="B40" s="367" t="s">
        <v>607</v>
      </c>
      <c r="C40" s="905"/>
      <c r="D40" s="906"/>
      <c r="E40" s="877" t="e">
        <f>(C41/C42)*100</f>
        <v>#DIV/0!</v>
      </c>
      <c r="F40" s="878"/>
      <c r="G40" s="879"/>
      <c r="H40" s="905"/>
      <c r="I40" s="906"/>
      <c r="J40" s="877"/>
      <c r="K40" s="878"/>
      <c r="L40" s="905"/>
      <c r="M40" s="906"/>
      <c r="N40" s="877"/>
      <c r="O40" s="886"/>
    </row>
    <row r="41" spans="1:17" ht="21" customHeight="1" x14ac:dyDescent="0.25">
      <c r="A41" s="875"/>
      <c r="B41" s="367" t="s">
        <v>593</v>
      </c>
      <c r="C41" s="903"/>
      <c r="D41" s="904"/>
      <c r="E41" s="880"/>
      <c r="F41" s="881"/>
      <c r="G41" s="882"/>
      <c r="H41" s="903"/>
      <c r="I41" s="904"/>
      <c r="J41" s="880" t="e">
        <f>(H41/H42)*100</f>
        <v>#DIV/0!</v>
      </c>
      <c r="K41" s="881"/>
      <c r="L41" s="903"/>
      <c r="M41" s="904"/>
      <c r="N41" s="880" t="e">
        <f>(L41/L42)*100</f>
        <v>#DIV/0!</v>
      </c>
      <c r="O41" s="887"/>
    </row>
    <row r="42" spans="1:17" ht="20.25" customHeight="1" x14ac:dyDescent="0.25">
      <c r="A42" s="876"/>
      <c r="B42" s="367" t="s">
        <v>594</v>
      </c>
      <c r="C42" s="872"/>
      <c r="D42" s="873"/>
      <c r="E42" s="883"/>
      <c r="F42" s="884"/>
      <c r="G42" s="885"/>
      <c r="H42" s="903"/>
      <c r="I42" s="904"/>
      <c r="J42" s="883"/>
      <c r="K42" s="884"/>
      <c r="L42" s="903"/>
      <c r="M42" s="904"/>
      <c r="N42" s="883"/>
      <c r="O42" s="888"/>
    </row>
    <row r="43" spans="1:17" ht="20.25" customHeight="1" x14ac:dyDescent="0.25">
      <c r="A43" s="874" t="s">
        <v>441</v>
      </c>
      <c r="B43" s="367" t="s">
        <v>607</v>
      </c>
      <c r="C43" s="411"/>
      <c r="D43" s="412"/>
      <c r="E43" s="877" t="e">
        <f>(C44/C45)*100</f>
        <v>#DIV/0!</v>
      </c>
      <c r="F43" s="878"/>
      <c r="G43" s="879"/>
      <c r="H43" s="872"/>
      <c r="I43" s="891"/>
      <c r="J43" s="877"/>
      <c r="K43" s="878"/>
      <c r="L43" s="872"/>
      <c r="M43" s="891"/>
      <c r="N43" s="877"/>
      <c r="O43" s="886"/>
    </row>
    <row r="44" spans="1:17" ht="20.25" customHeight="1" x14ac:dyDescent="0.25">
      <c r="A44" s="875"/>
      <c r="B44" s="367" t="s">
        <v>593</v>
      </c>
      <c r="C44" s="892"/>
      <c r="D44" s="893"/>
      <c r="E44" s="880"/>
      <c r="F44" s="881"/>
      <c r="G44" s="882"/>
      <c r="H44" s="872"/>
      <c r="I44" s="873"/>
      <c r="J44" s="880"/>
      <c r="K44" s="881"/>
      <c r="L44" s="872"/>
      <c r="M44" s="873"/>
      <c r="N44" s="880"/>
      <c r="O44" s="887"/>
    </row>
    <row r="45" spans="1:17" ht="19.5" customHeight="1" x14ac:dyDescent="0.25">
      <c r="A45" s="876"/>
      <c r="B45" s="367" t="s">
        <v>594</v>
      </c>
      <c r="C45" s="892"/>
      <c r="D45" s="893"/>
      <c r="E45" s="883"/>
      <c r="F45" s="884"/>
      <c r="G45" s="885"/>
      <c r="H45" s="872"/>
      <c r="I45" s="873"/>
      <c r="J45" s="883"/>
      <c r="K45" s="884"/>
      <c r="L45" s="872"/>
      <c r="M45" s="873"/>
      <c r="N45" s="883"/>
      <c r="O45" s="888"/>
    </row>
    <row r="46" spans="1:17" ht="19.5" customHeight="1" x14ac:dyDescent="0.25">
      <c r="A46" s="874" t="s">
        <v>642</v>
      </c>
      <c r="B46" s="367" t="s">
        <v>607</v>
      </c>
      <c r="C46" s="414"/>
      <c r="D46" s="415"/>
      <c r="E46" s="877" t="e">
        <f>(C47/C48)*100</f>
        <v>#DIV/0!</v>
      </c>
      <c r="F46" s="878"/>
      <c r="G46" s="879"/>
      <c r="H46" s="374"/>
      <c r="I46" s="376"/>
      <c r="J46" s="877"/>
      <c r="K46" s="878"/>
      <c r="L46" s="411"/>
      <c r="M46" s="412"/>
      <c r="N46" s="877"/>
      <c r="O46" s="886"/>
    </row>
    <row r="47" spans="1:17" ht="39.75" customHeight="1" x14ac:dyDescent="0.25">
      <c r="A47" s="875"/>
      <c r="B47" s="367" t="s">
        <v>593</v>
      </c>
      <c r="C47" s="889"/>
      <c r="D47" s="890"/>
      <c r="E47" s="880"/>
      <c r="F47" s="881"/>
      <c r="G47" s="882"/>
      <c r="H47" s="854"/>
      <c r="I47" s="855"/>
      <c r="J47" s="880" t="e">
        <f>(H47/H48)*100</f>
        <v>#DIV/0!</v>
      </c>
      <c r="K47" s="881"/>
      <c r="L47" s="854"/>
      <c r="M47" s="855"/>
      <c r="N47" s="880" t="e">
        <f>(L47/L48)*100</f>
        <v>#DIV/0!</v>
      </c>
      <c r="O47" s="887"/>
    </row>
    <row r="48" spans="1:17" ht="30" customHeight="1" thickBot="1" x14ac:dyDescent="0.3">
      <c r="A48" s="876"/>
      <c r="B48" s="367" t="s">
        <v>594</v>
      </c>
      <c r="C48" s="889"/>
      <c r="D48" s="890"/>
      <c r="E48" s="883"/>
      <c r="F48" s="884"/>
      <c r="G48" s="885"/>
      <c r="H48" s="854"/>
      <c r="I48" s="855"/>
      <c r="J48" s="883"/>
      <c r="K48" s="884"/>
      <c r="L48" s="854"/>
      <c r="M48" s="855"/>
      <c r="N48" s="883"/>
      <c r="O48" s="888"/>
      <c r="Q48">
        <v>24.43</v>
      </c>
    </row>
    <row r="49" spans="1:15" ht="41.25" customHeight="1" thickBot="1" x14ac:dyDescent="0.3">
      <c r="A49" s="912" t="s">
        <v>592</v>
      </c>
      <c r="B49" s="913"/>
      <c r="C49" s="914" t="s">
        <v>638</v>
      </c>
      <c r="D49" s="915"/>
      <c r="E49" s="916"/>
      <c r="F49" s="917">
        <v>100</v>
      </c>
      <c r="G49" s="918"/>
      <c r="H49" s="914" t="s">
        <v>639</v>
      </c>
      <c r="I49" s="915"/>
      <c r="J49" s="916"/>
      <c r="K49" s="360">
        <v>100</v>
      </c>
      <c r="L49" s="914" t="s">
        <v>640</v>
      </c>
      <c r="M49" s="915"/>
      <c r="N49" s="916"/>
      <c r="O49" s="440">
        <v>100</v>
      </c>
    </row>
    <row r="50" spans="1:15" ht="30.75" customHeight="1" x14ac:dyDescent="0.25">
      <c r="A50" s="907" t="s">
        <v>598</v>
      </c>
      <c r="B50" s="908"/>
      <c r="C50" s="351" t="s">
        <v>599</v>
      </c>
      <c r="D50" s="359">
        <v>40231</v>
      </c>
      <c r="E50" s="909" t="s">
        <v>600</v>
      </c>
      <c r="F50" s="909"/>
      <c r="G50" s="352">
        <v>42735</v>
      </c>
      <c r="H50" s="351" t="s">
        <v>599</v>
      </c>
      <c r="I50" s="359">
        <v>39867</v>
      </c>
      <c r="J50" s="350" t="s">
        <v>600</v>
      </c>
      <c r="K50" s="352">
        <v>40663</v>
      </c>
      <c r="L50" s="351" t="s">
        <v>599</v>
      </c>
      <c r="M50" s="359">
        <v>40459</v>
      </c>
      <c r="N50" s="350" t="s">
        <v>600</v>
      </c>
      <c r="O50" s="441">
        <v>41151</v>
      </c>
    </row>
    <row r="51" spans="1:15" ht="30.75" customHeight="1" x14ac:dyDescent="0.25">
      <c r="A51" s="910" t="s">
        <v>173</v>
      </c>
      <c r="B51" s="911"/>
      <c r="C51" s="896">
        <v>100</v>
      </c>
      <c r="D51" s="897"/>
      <c r="E51" s="898">
        <v>100</v>
      </c>
      <c r="F51" s="898"/>
      <c r="G51" s="899"/>
      <c r="H51" s="896">
        <v>100</v>
      </c>
      <c r="I51" s="897"/>
      <c r="J51" s="900">
        <v>100</v>
      </c>
      <c r="K51" s="901"/>
      <c r="L51" s="896">
        <v>100</v>
      </c>
      <c r="M51" s="897"/>
      <c r="N51" s="900">
        <v>100</v>
      </c>
      <c r="O51" s="902"/>
    </row>
    <row r="52" spans="1:15" ht="30.75" customHeight="1" x14ac:dyDescent="0.25">
      <c r="A52" s="894" t="s">
        <v>174</v>
      </c>
      <c r="B52" s="895"/>
      <c r="C52" s="896">
        <v>100</v>
      </c>
      <c r="D52" s="897"/>
      <c r="E52" s="898">
        <v>100</v>
      </c>
      <c r="F52" s="898"/>
      <c r="G52" s="899"/>
      <c r="H52" s="896">
        <v>100</v>
      </c>
      <c r="I52" s="897"/>
      <c r="J52" s="900">
        <v>100</v>
      </c>
      <c r="K52" s="901"/>
      <c r="L52" s="896">
        <v>100</v>
      </c>
      <c r="M52" s="897"/>
      <c r="N52" s="900">
        <v>100</v>
      </c>
      <c r="O52" s="902"/>
    </row>
    <row r="53" spans="1:15" ht="30.75" customHeight="1" x14ac:dyDescent="0.25">
      <c r="A53" s="874" t="s">
        <v>641</v>
      </c>
      <c r="B53" s="367" t="s">
        <v>607</v>
      </c>
      <c r="C53" s="905"/>
      <c r="D53" s="906"/>
      <c r="E53" s="877" t="e">
        <f>(C54/C55)*100</f>
        <v>#DIV/0!</v>
      </c>
      <c r="F53" s="878"/>
      <c r="G53" s="879"/>
      <c r="H53" s="905"/>
      <c r="I53" s="906"/>
      <c r="J53" s="877"/>
      <c r="K53" s="878"/>
      <c r="L53" s="905"/>
      <c r="M53" s="906"/>
      <c r="N53" s="877"/>
      <c r="O53" s="886"/>
    </row>
    <row r="54" spans="1:15" ht="30.75" customHeight="1" x14ac:dyDescent="0.25">
      <c r="A54" s="875"/>
      <c r="B54" s="367" t="s">
        <v>593</v>
      </c>
      <c r="C54" s="903"/>
      <c r="D54" s="904"/>
      <c r="E54" s="880"/>
      <c r="F54" s="881"/>
      <c r="G54" s="882"/>
      <c r="H54" s="903"/>
      <c r="I54" s="904"/>
      <c r="J54" s="880" t="e">
        <f>(H54/H55)*100</f>
        <v>#DIV/0!</v>
      </c>
      <c r="K54" s="881"/>
      <c r="L54" s="903"/>
      <c r="M54" s="904"/>
      <c r="N54" s="880" t="e">
        <f>(L54/L55)*100</f>
        <v>#DIV/0!</v>
      </c>
      <c r="O54" s="887"/>
    </row>
    <row r="55" spans="1:15" ht="30.75" customHeight="1" x14ac:dyDescent="0.25">
      <c r="A55" s="876"/>
      <c r="B55" s="367" t="s">
        <v>594</v>
      </c>
      <c r="C55" s="872"/>
      <c r="D55" s="873"/>
      <c r="E55" s="883"/>
      <c r="F55" s="884"/>
      <c r="G55" s="885"/>
      <c r="H55" s="903"/>
      <c r="I55" s="904"/>
      <c r="J55" s="883"/>
      <c r="K55" s="884"/>
      <c r="L55" s="903"/>
      <c r="M55" s="904"/>
      <c r="N55" s="883"/>
      <c r="O55" s="888"/>
    </row>
    <row r="56" spans="1:15" ht="27.75" customHeight="1" x14ac:dyDescent="0.25">
      <c r="A56" s="874" t="s">
        <v>441</v>
      </c>
      <c r="B56" s="367" t="s">
        <v>607</v>
      </c>
      <c r="C56" s="411"/>
      <c r="D56" s="412"/>
      <c r="E56" s="877" t="e">
        <f>(C57/C58)*100</f>
        <v>#DIV/0!</v>
      </c>
      <c r="F56" s="878"/>
      <c r="G56" s="879"/>
      <c r="H56" s="872"/>
      <c r="I56" s="891"/>
      <c r="J56" s="877"/>
      <c r="K56" s="878"/>
      <c r="L56" s="872"/>
      <c r="M56" s="891"/>
      <c r="N56" s="877"/>
      <c r="O56" s="886"/>
    </row>
    <row r="57" spans="1:15" s="36" customFormat="1" ht="20.25" customHeight="1" x14ac:dyDescent="0.25">
      <c r="A57" s="875"/>
      <c r="B57" s="367" t="s">
        <v>593</v>
      </c>
      <c r="C57" s="892"/>
      <c r="D57" s="893"/>
      <c r="E57" s="880"/>
      <c r="F57" s="881"/>
      <c r="G57" s="882"/>
      <c r="H57" s="872"/>
      <c r="I57" s="873"/>
      <c r="J57" s="880"/>
      <c r="K57" s="881"/>
      <c r="L57" s="872"/>
      <c r="M57" s="873"/>
      <c r="N57" s="880"/>
      <c r="O57" s="887"/>
    </row>
    <row r="58" spans="1:15" s="36" customFormat="1" ht="21" customHeight="1" x14ac:dyDescent="0.25">
      <c r="A58" s="876"/>
      <c r="B58" s="367" t="s">
        <v>594</v>
      </c>
      <c r="C58" s="892"/>
      <c r="D58" s="893"/>
      <c r="E58" s="883"/>
      <c r="F58" s="884"/>
      <c r="G58" s="885"/>
      <c r="H58" s="872"/>
      <c r="I58" s="873"/>
      <c r="J58" s="883"/>
      <c r="K58" s="884"/>
      <c r="L58" s="872"/>
      <c r="M58" s="873"/>
      <c r="N58" s="883"/>
      <c r="O58" s="888"/>
    </row>
    <row r="59" spans="1:15" s="36" customFormat="1" ht="15.75" hidden="1" customHeight="1" x14ac:dyDescent="0.25">
      <c r="A59" s="874" t="s">
        <v>642</v>
      </c>
      <c r="B59" s="367" t="s">
        <v>607</v>
      </c>
      <c r="C59" s="414"/>
      <c r="D59" s="415"/>
      <c r="E59" s="877" t="e">
        <f>(C60/C61)*100</f>
        <v>#DIV/0!</v>
      </c>
      <c r="F59" s="878"/>
      <c r="G59" s="879"/>
      <c r="H59" s="374"/>
      <c r="I59" s="376"/>
      <c r="J59" s="877"/>
      <c r="K59" s="878"/>
      <c r="L59" s="411"/>
      <c r="M59" s="412"/>
      <c r="N59" s="877"/>
      <c r="O59" s="886"/>
    </row>
    <row r="60" spans="1:15" s="36" customFormat="1" ht="32.25" customHeight="1" x14ac:dyDescent="0.25">
      <c r="A60" s="875"/>
      <c r="B60" s="367" t="s">
        <v>593</v>
      </c>
      <c r="C60" s="889"/>
      <c r="D60" s="890"/>
      <c r="E60" s="880"/>
      <c r="F60" s="881"/>
      <c r="G60" s="882"/>
      <c r="H60" s="854"/>
      <c r="I60" s="855"/>
      <c r="J60" s="880" t="e">
        <f>(H60/H61)*100</f>
        <v>#DIV/0!</v>
      </c>
      <c r="K60" s="881"/>
      <c r="L60" s="854"/>
      <c r="M60" s="855"/>
      <c r="N60" s="880" t="e">
        <f>(L60/L61)*100</f>
        <v>#DIV/0!</v>
      </c>
      <c r="O60" s="887"/>
    </row>
    <row r="61" spans="1:15" s="36" customFormat="1" ht="21.75" customHeight="1" x14ac:dyDescent="0.25">
      <c r="A61" s="876"/>
      <c r="B61" s="367" t="s">
        <v>594</v>
      </c>
      <c r="C61" s="889"/>
      <c r="D61" s="890"/>
      <c r="E61" s="883"/>
      <c r="F61" s="884"/>
      <c r="G61" s="885"/>
      <c r="H61" s="854"/>
      <c r="I61" s="855"/>
      <c r="J61" s="883"/>
      <c r="K61" s="884"/>
      <c r="L61" s="854"/>
      <c r="M61" s="855"/>
      <c r="N61" s="883"/>
      <c r="O61" s="888"/>
    </row>
    <row r="62" spans="1:15" s="36" customFormat="1" ht="21.75" customHeight="1" x14ac:dyDescent="0.25">
      <c r="A62" s="862" t="s">
        <v>852</v>
      </c>
      <c r="B62" s="863"/>
      <c r="C62" s="390"/>
      <c r="D62" s="390"/>
      <c r="E62" s="391"/>
      <c r="F62" s="391"/>
      <c r="G62" s="391"/>
      <c r="H62" s="390"/>
      <c r="I62" s="390"/>
      <c r="J62" s="392"/>
      <c r="K62" s="392"/>
      <c r="L62" s="390"/>
      <c r="M62" s="390"/>
      <c r="N62" s="392"/>
      <c r="O62" s="442"/>
    </row>
    <row r="63" spans="1:15" s="36" customFormat="1" ht="21.75" customHeight="1" x14ac:dyDescent="0.25">
      <c r="A63" s="443" t="s">
        <v>856</v>
      </c>
      <c r="B63" s="864" t="s">
        <v>853</v>
      </c>
      <c r="C63" s="864"/>
      <c r="D63" s="388"/>
      <c r="E63" s="397"/>
      <c r="F63" s="397"/>
      <c r="G63" s="397"/>
      <c r="H63" s="388"/>
      <c r="I63" s="388"/>
      <c r="J63" s="225"/>
      <c r="K63" s="225"/>
      <c r="L63" s="388"/>
      <c r="M63" s="388"/>
      <c r="N63" s="225"/>
      <c r="O63" s="444"/>
    </row>
    <row r="64" spans="1:15" s="36" customFormat="1" ht="21.75" customHeight="1" x14ac:dyDescent="0.25">
      <c r="A64" s="443" t="s">
        <v>854</v>
      </c>
      <c r="B64" s="864" t="s">
        <v>855</v>
      </c>
      <c r="C64" s="864"/>
      <c r="D64" s="388"/>
      <c r="E64" s="397"/>
      <c r="F64" s="397"/>
      <c r="G64" s="397"/>
      <c r="H64" s="388"/>
      <c r="I64" s="388"/>
      <c r="J64" s="225"/>
      <c r="K64" s="225"/>
      <c r="L64" s="388"/>
      <c r="M64" s="388"/>
      <c r="N64" s="225"/>
      <c r="O64" s="444"/>
    </row>
    <row r="65" spans="1:16" s="36" customFormat="1" ht="21.75" customHeight="1" thickBot="1" x14ac:dyDescent="0.3">
      <c r="A65" s="445" t="s">
        <v>857</v>
      </c>
      <c r="B65" s="871" t="s">
        <v>858</v>
      </c>
      <c r="C65" s="871"/>
      <c r="D65" s="393"/>
      <c r="E65" s="394"/>
      <c r="F65" s="394"/>
      <c r="G65" s="394"/>
      <c r="H65" s="393"/>
      <c r="I65" s="393"/>
      <c r="J65" s="395"/>
      <c r="K65" s="395"/>
      <c r="L65" s="393"/>
      <c r="M65" s="393"/>
      <c r="N65" s="395"/>
      <c r="O65" s="446"/>
    </row>
    <row r="66" spans="1:16" ht="23.25" customHeight="1" x14ac:dyDescent="0.25">
      <c r="A66" s="757" t="s">
        <v>849</v>
      </c>
      <c r="B66" s="758"/>
      <c r="C66" s="758"/>
      <c r="D66" s="758"/>
      <c r="E66" s="758"/>
      <c r="F66" s="758"/>
      <c r="G66" s="758"/>
      <c r="H66" s="758"/>
      <c r="I66" s="758"/>
      <c r="J66" s="758"/>
      <c r="K66" s="758"/>
      <c r="L66" s="759">
        <v>2016</v>
      </c>
      <c r="M66" s="759"/>
      <c r="N66" s="759"/>
      <c r="O66" s="760"/>
    </row>
    <row r="67" spans="1:16" ht="23.25" customHeight="1" x14ac:dyDescent="0.25">
      <c r="A67" s="447"/>
      <c r="B67" s="155"/>
      <c r="C67" s="25"/>
      <c r="D67" s="25"/>
      <c r="E67" s="25"/>
      <c r="F67" s="25"/>
      <c r="G67" s="25"/>
      <c r="H67" s="25"/>
      <c r="I67" s="25"/>
      <c r="J67" s="25"/>
      <c r="K67" s="25"/>
      <c r="L67" s="25"/>
      <c r="M67" s="25"/>
      <c r="N67" s="25"/>
      <c r="O67" s="427"/>
    </row>
    <row r="68" spans="1:16" ht="23.25" customHeight="1" x14ac:dyDescent="0.25">
      <c r="A68" s="856"/>
      <c r="B68" s="512"/>
      <c r="C68" s="512"/>
      <c r="D68" s="858"/>
      <c r="E68" s="859"/>
      <c r="F68" s="859"/>
      <c r="G68" s="859"/>
      <c r="H68" s="25"/>
      <c r="I68" s="25"/>
      <c r="J68" s="25"/>
      <c r="K68" s="25"/>
      <c r="L68" s="115"/>
      <c r="M68" s="860"/>
      <c r="N68" s="860"/>
      <c r="O68" s="861"/>
      <c r="P68" s="115"/>
    </row>
    <row r="69" spans="1:16" ht="25.5" customHeight="1" x14ac:dyDescent="0.25">
      <c r="A69" s="857"/>
      <c r="B69" s="512"/>
      <c r="C69" s="512"/>
      <c r="D69" s="859"/>
      <c r="E69" s="859"/>
      <c r="F69" s="859"/>
      <c r="G69" s="859"/>
      <c r="H69" s="25"/>
      <c r="I69" s="25"/>
      <c r="J69" s="25"/>
      <c r="K69" s="25"/>
      <c r="L69" s="115"/>
      <c r="M69" s="860"/>
      <c r="N69" s="860"/>
      <c r="O69" s="861"/>
      <c r="P69" s="115"/>
    </row>
    <row r="70" spans="1:16" x14ac:dyDescent="0.25">
      <c r="A70" s="426"/>
      <c r="B70" s="25"/>
      <c r="C70" s="25"/>
      <c r="D70" s="25"/>
      <c r="E70" s="25"/>
      <c r="F70" s="25"/>
      <c r="G70" s="25"/>
      <c r="H70" s="25"/>
      <c r="I70" s="25"/>
      <c r="J70" s="25"/>
      <c r="K70" s="25"/>
      <c r="L70" s="25"/>
      <c r="M70" s="25"/>
      <c r="N70" s="25"/>
      <c r="O70" s="427"/>
    </row>
    <row r="71" spans="1:16" ht="15.75" x14ac:dyDescent="0.25">
      <c r="A71" s="750" t="s">
        <v>248</v>
      </c>
      <c r="B71" s="640"/>
      <c r="C71" s="640"/>
      <c r="D71" s="25"/>
      <c r="E71" s="25"/>
      <c r="F71" s="25"/>
      <c r="G71" s="25"/>
      <c r="H71" s="640" t="s">
        <v>250</v>
      </c>
      <c r="I71" s="640"/>
      <c r="J71" s="640"/>
      <c r="K71" s="403"/>
      <c r="L71" s="25"/>
      <c r="M71" s="25"/>
      <c r="N71" s="25"/>
      <c r="O71" s="427"/>
    </row>
    <row r="72" spans="1:16" x14ac:dyDescent="0.25">
      <c r="A72" s="426"/>
      <c r="B72" s="25"/>
      <c r="C72" s="25"/>
      <c r="D72" s="25"/>
      <c r="E72" s="25"/>
      <c r="F72" s="25"/>
      <c r="G72" s="25"/>
      <c r="H72" s="25"/>
      <c r="I72" s="25"/>
      <c r="J72" s="25"/>
      <c r="K72" s="25"/>
      <c r="L72" s="25"/>
      <c r="M72" s="25"/>
      <c r="N72" s="25"/>
      <c r="O72" s="427"/>
    </row>
    <row r="73" spans="1:16" x14ac:dyDescent="0.25">
      <c r="A73" s="426"/>
      <c r="B73" s="25"/>
      <c r="C73" s="25"/>
      <c r="D73" s="372"/>
      <c r="E73" s="25"/>
      <c r="F73" s="25"/>
      <c r="G73" s="25"/>
      <c r="H73" s="25"/>
      <c r="I73" s="25"/>
      <c r="J73" s="25"/>
      <c r="K73" s="25"/>
      <c r="L73" s="25"/>
      <c r="M73" s="25"/>
      <c r="N73" s="25"/>
      <c r="O73" s="448" t="s">
        <v>366</v>
      </c>
    </row>
    <row r="74" spans="1:16" x14ac:dyDescent="0.25">
      <c r="A74" s="426"/>
      <c r="B74" s="25"/>
      <c r="C74" s="25"/>
      <c r="D74" s="25"/>
      <c r="E74" s="25"/>
      <c r="F74" s="25"/>
      <c r="G74" s="25"/>
      <c r="H74" s="25"/>
      <c r="I74" s="25"/>
      <c r="J74" s="25"/>
      <c r="K74" s="25"/>
      <c r="L74" s="25"/>
      <c r="M74" s="25"/>
      <c r="N74" s="25"/>
      <c r="O74" s="427"/>
    </row>
    <row r="75" spans="1:16" ht="15.75" x14ac:dyDescent="0.25">
      <c r="A75" s="426"/>
      <c r="B75" s="25"/>
      <c r="C75" s="25"/>
      <c r="D75" s="640" t="s">
        <v>249</v>
      </c>
      <c r="E75" s="640"/>
      <c r="F75" s="640"/>
      <c r="G75" s="640"/>
      <c r="H75" s="25"/>
      <c r="I75" s="25"/>
      <c r="J75" s="25"/>
      <c r="K75" s="25"/>
      <c r="L75" s="640" t="s">
        <v>251</v>
      </c>
      <c r="M75" s="640"/>
      <c r="N75" s="640"/>
      <c r="O75" s="764"/>
    </row>
    <row r="76" spans="1:16" x14ac:dyDescent="0.25">
      <c r="A76" s="426"/>
      <c r="B76" s="25"/>
      <c r="C76" s="25"/>
      <c r="D76" s="25"/>
      <c r="E76" s="25"/>
      <c r="F76" s="25"/>
      <c r="G76" s="25"/>
      <c r="H76" s="25"/>
      <c r="I76" s="25"/>
      <c r="J76" s="25"/>
      <c r="K76" s="25"/>
      <c r="L76" s="25"/>
      <c r="M76" s="25"/>
      <c r="N76" s="25"/>
      <c r="O76" s="427"/>
    </row>
    <row r="77" spans="1:16" ht="23.25" customHeight="1" x14ac:dyDescent="0.25">
      <c r="A77" s="426"/>
      <c r="B77" s="25"/>
      <c r="C77" s="25"/>
      <c r="D77" s="850"/>
      <c r="E77" s="850"/>
      <c r="F77" s="850"/>
      <c r="G77" s="850"/>
      <c r="H77" s="25"/>
      <c r="I77" s="25"/>
      <c r="J77" s="25"/>
      <c r="K77" s="25"/>
      <c r="L77" s="851"/>
      <c r="M77" s="852"/>
      <c r="N77" s="852"/>
      <c r="O77" s="853"/>
    </row>
    <row r="78" spans="1:16" ht="24.75" customHeight="1" x14ac:dyDescent="0.25">
      <c r="A78" s="426"/>
      <c r="B78" s="25"/>
      <c r="C78" s="25"/>
      <c r="D78" s="850"/>
      <c r="E78" s="850"/>
      <c r="F78" s="850"/>
      <c r="G78" s="850"/>
      <c r="H78" s="25"/>
      <c r="I78" s="25"/>
      <c r="J78" s="25"/>
      <c r="K78" s="25"/>
      <c r="L78" s="852"/>
      <c r="M78" s="852"/>
      <c r="N78" s="852"/>
      <c r="O78" s="853"/>
    </row>
    <row r="79" spans="1:16" x14ac:dyDescent="0.25">
      <c r="A79" s="426"/>
      <c r="B79" s="25"/>
      <c r="C79" s="25"/>
      <c r="D79" s="25"/>
      <c r="E79" s="25"/>
      <c r="F79" s="25"/>
      <c r="G79" s="25"/>
      <c r="H79" s="25"/>
      <c r="I79" s="25"/>
      <c r="J79" s="25"/>
      <c r="K79" s="25"/>
      <c r="L79" s="25"/>
      <c r="M79" s="25"/>
      <c r="N79" s="25"/>
      <c r="O79" s="427"/>
    </row>
    <row r="80" spans="1:16" ht="50.25" customHeight="1" x14ac:dyDescent="0.25">
      <c r="A80" s="774"/>
      <c r="B80" s="775"/>
      <c r="C80" s="746" t="s">
        <v>146</v>
      </c>
      <c r="D80" s="746"/>
      <c r="E80" s="746"/>
      <c r="F80" s="746"/>
      <c r="G80" s="746"/>
      <c r="H80" s="746"/>
      <c r="I80" s="746"/>
      <c r="J80" s="746"/>
      <c r="K80" s="746"/>
      <c r="L80" s="746"/>
      <c r="M80" s="746"/>
      <c r="N80" s="746"/>
      <c r="O80" s="747"/>
    </row>
    <row r="81" spans="1:17" ht="39.75" customHeight="1" x14ac:dyDescent="0.25">
      <c r="A81" s="865" t="s">
        <v>415</v>
      </c>
      <c r="B81" s="484"/>
      <c r="C81" s="484"/>
      <c r="D81" s="484"/>
      <c r="E81" s="484"/>
      <c r="F81" s="484"/>
      <c r="G81" s="484"/>
      <c r="H81" s="866"/>
      <c r="I81" s="489" t="s">
        <v>148</v>
      </c>
      <c r="J81" s="489"/>
      <c r="K81" s="489"/>
      <c r="L81" s="489"/>
      <c r="M81" s="489"/>
      <c r="N81" s="489"/>
      <c r="O81" s="867"/>
    </row>
    <row r="82" spans="1:17" ht="34.5" customHeight="1" x14ac:dyDescent="0.25">
      <c r="A82" s="868"/>
      <c r="B82" s="613"/>
      <c r="C82" s="613"/>
      <c r="D82" s="613"/>
      <c r="E82" s="613"/>
      <c r="F82" s="613"/>
      <c r="G82" s="869"/>
      <c r="H82" s="377" t="s">
        <v>644</v>
      </c>
      <c r="I82" s="288"/>
      <c r="J82" s="288"/>
      <c r="K82" s="288"/>
      <c r="L82" s="288"/>
      <c r="M82" s="288"/>
      <c r="N82" s="288"/>
      <c r="O82" s="449" t="s">
        <v>645</v>
      </c>
    </row>
    <row r="83" spans="1:17" ht="27" customHeight="1" thickBot="1" x14ac:dyDescent="0.3">
      <c r="A83" s="454"/>
      <c r="B83" s="399"/>
      <c r="C83" s="399"/>
      <c r="D83" s="396"/>
      <c r="E83" s="396"/>
      <c r="F83" s="396"/>
      <c r="G83" s="182"/>
      <c r="H83" s="398"/>
      <c r="I83" s="398"/>
      <c r="J83" s="183"/>
      <c r="K83" s="183"/>
      <c r="L83" s="398"/>
      <c r="M83" s="398"/>
      <c r="N83" s="398"/>
      <c r="O83" s="451"/>
      <c r="Q83" s="88" t="e">
        <f>#REF!+L85</f>
        <v>#REF!</v>
      </c>
    </row>
    <row r="84" spans="1:17" ht="41.25" customHeight="1" thickTop="1" x14ac:dyDescent="0.25">
      <c r="A84" s="870" t="s">
        <v>621</v>
      </c>
      <c r="B84" s="567"/>
      <c r="C84" s="568"/>
      <c r="D84" s="607" t="s">
        <v>647</v>
      </c>
      <c r="E84" s="608"/>
      <c r="F84" s="400"/>
      <c r="G84" s="79"/>
      <c r="H84" s="609" t="s">
        <v>669</v>
      </c>
      <c r="I84" s="609"/>
      <c r="J84" s="79"/>
      <c r="K84" s="79"/>
      <c r="L84" s="609" t="s">
        <v>648</v>
      </c>
      <c r="M84" s="609"/>
      <c r="N84" s="358"/>
      <c r="O84" s="455"/>
      <c r="Q84" s="166" t="e">
        <f>Q83/#REF!</f>
        <v>#REF!</v>
      </c>
    </row>
    <row r="85" spans="1:17" ht="36" customHeight="1" x14ac:dyDescent="0.25">
      <c r="A85" s="870"/>
      <c r="B85" s="567"/>
      <c r="C85" s="568"/>
      <c r="D85" s="607"/>
      <c r="E85" s="608"/>
      <c r="F85" s="400"/>
      <c r="G85" s="182"/>
      <c r="H85" s="610" t="s">
        <v>623</v>
      </c>
      <c r="I85" s="610"/>
      <c r="J85" s="849" t="s">
        <v>651</v>
      </c>
      <c r="K85" s="849"/>
      <c r="L85" s="610" t="s">
        <v>624</v>
      </c>
      <c r="M85" s="610"/>
      <c r="N85" s="401"/>
      <c r="O85" s="453" t="s">
        <v>651</v>
      </c>
    </row>
    <row r="86" spans="1:17" ht="27" customHeight="1" x14ac:dyDescent="0.25">
      <c r="A86" s="454"/>
      <c r="B86" s="399"/>
      <c r="C86" s="399"/>
      <c r="D86" s="396"/>
      <c r="E86" s="396"/>
      <c r="F86" s="396"/>
      <c r="G86" s="182"/>
      <c r="H86" s="398"/>
      <c r="I86" s="398"/>
      <c r="J86" s="183"/>
      <c r="K86" s="183"/>
      <c r="L86" s="398"/>
      <c r="M86" s="398"/>
      <c r="N86" s="398"/>
      <c r="O86" s="451"/>
    </row>
    <row r="87" spans="1:17" ht="26.25" x14ac:dyDescent="0.25">
      <c r="A87" s="745" t="s">
        <v>625</v>
      </c>
      <c r="B87" s="746"/>
      <c r="C87" s="746"/>
      <c r="D87" s="746"/>
      <c r="E87" s="746"/>
      <c r="F87" s="746"/>
      <c r="G87" s="746"/>
      <c r="H87" s="746"/>
      <c r="I87" s="746"/>
      <c r="J87" s="746"/>
      <c r="K87" s="746"/>
      <c r="L87" s="746"/>
      <c r="M87" s="746"/>
      <c r="N87" s="746"/>
      <c r="O87" s="747"/>
    </row>
    <row r="88" spans="1:17" x14ac:dyDescent="0.25">
      <c r="A88" s="447"/>
      <c r="B88" s="155"/>
      <c r="C88" s="155"/>
      <c r="D88" s="155"/>
      <c r="E88" s="155"/>
      <c r="F88" s="155"/>
      <c r="G88" s="155"/>
      <c r="H88" s="155"/>
      <c r="I88" s="155"/>
      <c r="J88" s="155"/>
      <c r="K88" s="155"/>
      <c r="L88" s="155"/>
      <c r="M88" s="155"/>
      <c r="N88" s="155"/>
      <c r="O88" s="456"/>
    </row>
    <row r="89" spans="1:17" x14ac:dyDescent="0.25">
      <c r="A89" s="447"/>
      <c r="B89" s="155"/>
      <c r="C89" s="155"/>
      <c r="D89" s="155"/>
      <c r="E89" s="155"/>
      <c r="F89" s="155"/>
      <c r="G89" s="155"/>
      <c r="H89" s="155"/>
      <c r="I89" s="155"/>
      <c r="J89" s="155"/>
      <c r="K89" s="155"/>
      <c r="L89" s="155"/>
      <c r="M89" s="155"/>
      <c r="N89" s="155"/>
      <c r="O89" s="456"/>
    </row>
    <row r="90" spans="1:17" x14ac:dyDescent="0.25">
      <c r="A90" s="457"/>
      <c r="B90" s="378"/>
      <c r="C90" s="378"/>
      <c r="D90" s="378"/>
      <c r="E90" s="378"/>
      <c r="F90" s="378"/>
      <c r="G90" s="155"/>
      <c r="H90" s="378"/>
      <c r="I90" s="378"/>
      <c r="J90" s="378"/>
      <c r="K90" s="378"/>
      <c r="L90" s="378"/>
      <c r="M90" s="378"/>
      <c r="N90" s="155"/>
      <c r="O90" s="456"/>
    </row>
    <row r="91" spans="1:17" x14ac:dyDescent="0.25">
      <c r="A91" s="748" t="s">
        <v>626</v>
      </c>
      <c r="B91" s="749"/>
      <c r="C91" s="749"/>
      <c r="D91" s="749"/>
      <c r="E91" s="749"/>
      <c r="F91" s="749"/>
      <c r="G91" s="155"/>
      <c r="H91" s="749" t="s">
        <v>627</v>
      </c>
      <c r="I91" s="749"/>
      <c r="J91" s="749"/>
      <c r="K91" s="749"/>
      <c r="L91" s="749"/>
      <c r="M91" s="749"/>
      <c r="N91" s="155"/>
      <c r="O91" s="456"/>
    </row>
    <row r="92" spans="1:17" ht="15.75" thickBot="1" x14ac:dyDescent="0.3">
      <c r="A92" s="458"/>
      <c r="B92" s="459"/>
      <c r="C92" s="459"/>
      <c r="D92" s="459"/>
      <c r="E92" s="459"/>
      <c r="F92" s="459"/>
      <c r="G92" s="459"/>
      <c r="H92" s="459"/>
      <c r="I92" s="459"/>
      <c r="J92" s="459"/>
      <c r="K92" s="459"/>
      <c r="L92" s="459"/>
      <c r="M92" s="459"/>
      <c r="N92" s="459"/>
      <c r="O92" s="460"/>
    </row>
    <row r="93" spans="1:17" x14ac:dyDescent="0.25">
      <c r="A93" s="32"/>
      <c r="B93" s="32"/>
      <c r="C93" s="32"/>
      <c r="D93" s="32"/>
      <c r="E93" s="32"/>
      <c r="F93" s="32"/>
      <c r="G93" s="32"/>
      <c r="H93" s="32"/>
      <c r="I93" s="32"/>
      <c r="J93" s="32"/>
      <c r="K93" s="32"/>
      <c r="L93" s="32"/>
      <c r="M93" s="32"/>
      <c r="N93" s="32"/>
      <c r="O93" s="32"/>
    </row>
    <row r="94" spans="1:17" x14ac:dyDescent="0.25">
      <c r="A94" s="32"/>
      <c r="B94" s="32"/>
      <c r="C94" s="32"/>
      <c r="D94" s="32"/>
      <c r="E94" s="32"/>
      <c r="F94" s="32"/>
      <c r="G94" s="32"/>
      <c r="H94" s="32"/>
      <c r="I94" s="32"/>
      <c r="J94" s="32"/>
      <c r="K94" s="32"/>
      <c r="L94" s="32"/>
      <c r="M94" s="32"/>
      <c r="N94" s="32"/>
      <c r="O94" s="32"/>
    </row>
  </sheetData>
  <mergeCells count="197">
    <mergeCell ref="A9:O9"/>
    <mergeCell ref="D11:J11"/>
    <mergeCell ref="L11:M11"/>
    <mergeCell ref="A13:B13"/>
    <mergeCell ref="C13:O13"/>
    <mergeCell ref="A15:A16"/>
    <mergeCell ref="B15:E15"/>
    <mergeCell ref="F15:G16"/>
    <mergeCell ref="H15:J15"/>
    <mergeCell ref="K15:K16"/>
    <mergeCell ref="B18:E18"/>
    <mergeCell ref="H18:J18"/>
    <mergeCell ref="M18:O18"/>
    <mergeCell ref="B19:E19"/>
    <mergeCell ref="H19:J19"/>
    <mergeCell ref="A20:A24"/>
    <mergeCell ref="B20:E24"/>
    <mergeCell ref="G20:G24"/>
    <mergeCell ref="L15:L16"/>
    <mergeCell ref="M15:O15"/>
    <mergeCell ref="B16:E16"/>
    <mergeCell ref="H16:J16"/>
    <mergeCell ref="M16:O16"/>
    <mergeCell ref="B17:E17"/>
    <mergeCell ref="H17:J17"/>
    <mergeCell ref="K18:L18"/>
    <mergeCell ref="K19:L19"/>
    <mergeCell ref="M19:O19"/>
    <mergeCell ref="K20:L20"/>
    <mergeCell ref="M20:O20"/>
    <mergeCell ref="A31:B31"/>
    <mergeCell ref="D31:E31"/>
    <mergeCell ref="L31:M31"/>
    <mergeCell ref="A32:B32"/>
    <mergeCell ref="C32:O32"/>
    <mergeCell ref="A33:C33"/>
    <mergeCell ref="E33:G33"/>
    <mergeCell ref="H33:O33"/>
    <mergeCell ref="A26:O26"/>
    <mergeCell ref="A27:B27"/>
    <mergeCell ref="C27:D27"/>
    <mergeCell ref="H27:I27"/>
    <mergeCell ref="M27:O27"/>
    <mergeCell ref="A30:B30"/>
    <mergeCell ref="E30:G30"/>
    <mergeCell ref="A37:B37"/>
    <mergeCell ref="E37:F37"/>
    <mergeCell ref="A38:B38"/>
    <mergeCell ref="C38:D38"/>
    <mergeCell ref="E38:G38"/>
    <mergeCell ref="H38:I38"/>
    <mergeCell ref="A34:C34"/>
    <mergeCell ref="H34:L34"/>
    <mergeCell ref="A35:O35"/>
    <mergeCell ref="A36:B36"/>
    <mergeCell ref="C36:E36"/>
    <mergeCell ref="F36:G36"/>
    <mergeCell ref="H36:J36"/>
    <mergeCell ref="L36:N36"/>
    <mergeCell ref="J38:K38"/>
    <mergeCell ref="L38:M38"/>
    <mergeCell ref="N38:O38"/>
    <mergeCell ref="A39:B39"/>
    <mergeCell ref="C39:D39"/>
    <mergeCell ref="E39:G39"/>
    <mergeCell ref="H39:I39"/>
    <mergeCell ref="J39:K39"/>
    <mergeCell ref="L39:M39"/>
    <mergeCell ref="N39:O39"/>
    <mergeCell ref="N40:O42"/>
    <mergeCell ref="C41:D41"/>
    <mergeCell ref="H41:I41"/>
    <mergeCell ref="L41:M41"/>
    <mergeCell ref="C42:D42"/>
    <mergeCell ref="H42:I42"/>
    <mergeCell ref="L42:M42"/>
    <mergeCell ref="A40:A42"/>
    <mergeCell ref="C40:D40"/>
    <mergeCell ref="E40:G42"/>
    <mergeCell ref="H40:I40"/>
    <mergeCell ref="J40:K42"/>
    <mergeCell ref="L40:M40"/>
    <mergeCell ref="H45:I45"/>
    <mergeCell ref="L45:M45"/>
    <mergeCell ref="A46:A48"/>
    <mergeCell ref="E46:G48"/>
    <mergeCell ref="J46:K48"/>
    <mergeCell ref="N46:O48"/>
    <mergeCell ref="C47:D47"/>
    <mergeCell ref="H47:I47"/>
    <mergeCell ref="L47:M47"/>
    <mergeCell ref="C48:D48"/>
    <mergeCell ref="A43:A45"/>
    <mergeCell ref="E43:G45"/>
    <mergeCell ref="H43:I43"/>
    <mergeCell ref="J43:K45"/>
    <mergeCell ref="L43:M43"/>
    <mergeCell ref="N43:O45"/>
    <mergeCell ref="C44:D44"/>
    <mergeCell ref="H44:I44"/>
    <mergeCell ref="L44:M44"/>
    <mergeCell ref="C45:D45"/>
    <mergeCell ref="A50:B50"/>
    <mergeCell ref="E50:F50"/>
    <mergeCell ref="A51:B51"/>
    <mergeCell ref="C51:D51"/>
    <mergeCell ref="E51:G51"/>
    <mergeCell ref="H51:I51"/>
    <mergeCell ref="H48:I48"/>
    <mergeCell ref="L48:M48"/>
    <mergeCell ref="A49:B49"/>
    <mergeCell ref="C49:E49"/>
    <mergeCell ref="F49:G49"/>
    <mergeCell ref="H49:J49"/>
    <mergeCell ref="L49:N49"/>
    <mergeCell ref="J51:K51"/>
    <mergeCell ref="L51:M51"/>
    <mergeCell ref="N51:O51"/>
    <mergeCell ref="A52:B52"/>
    <mergeCell ref="C52:D52"/>
    <mergeCell ref="E52:G52"/>
    <mergeCell ref="H52:I52"/>
    <mergeCell ref="J52:K52"/>
    <mergeCell ref="L52:M52"/>
    <mergeCell ref="N52:O52"/>
    <mergeCell ref="N53:O55"/>
    <mergeCell ref="C54:D54"/>
    <mergeCell ref="H54:I54"/>
    <mergeCell ref="L54:M54"/>
    <mergeCell ref="C55:D55"/>
    <mergeCell ref="H55:I55"/>
    <mergeCell ref="L55:M55"/>
    <mergeCell ref="A53:A55"/>
    <mergeCell ref="C53:D53"/>
    <mergeCell ref="E53:G55"/>
    <mergeCell ref="H53:I53"/>
    <mergeCell ref="J53:K55"/>
    <mergeCell ref="L53:M53"/>
    <mergeCell ref="B64:C64"/>
    <mergeCell ref="B65:C65"/>
    <mergeCell ref="H58:I58"/>
    <mergeCell ref="L58:M58"/>
    <mergeCell ref="A59:A61"/>
    <mergeCell ref="E59:G61"/>
    <mergeCell ref="J59:K61"/>
    <mergeCell ref="N59:O61"/>
    <mergeCell ref="C60:D60"/>
    <mergeCell ref="H60:I60"/>
    <mergeCell ref="L60:M60"/>
    <mergeCell ref="C61:D61"/>
    <mergeCell ref="A56:A58"/>
    <mergeCell ref="E56:G58"/>
    <mergeCell ref="H56:I56"/>
    <mergeCell ref="J56:K58"/>
    <mergeCell ref="L56:M56"/>
    <mergeCell ref="N56:O58"/>
    <mergeCell ref="C57:D57"/>
    <mergeCell ref="H57:I57"/>
    <mergeCell ref="L57:M57"/>
    <mergeCell ref="C58:D58"/>
    <mergeCell ref="A87:O87"/>
    <mergeCell ref="A91:F91"/>
    <mergeCell ref="H91:M91"/>
    <mergeCell ref="A80:B80"/>
    <mergeCell ref="C80:O80"/>
    <mergeCell ref="A81:H81"/>
    <mergeCell ref="I81:O81"/>
    <mergeCell ref="A82:G82"/>
    <mergeCell ref="A84:C85"/>
    <mergeCell ref="D84:E85"/>
    <mergeCell ref="H84:I84"/>
    <mergeCell ref="L84:M84"/>
    <mergeCell ref="H85:I85"/>
    <mergeCell ref="A6:C8"/>
    <mergeCell ref="D6:L6"/>
    <mergeCell ref="M6:N6"/>
    <mergeCell ref="E7:L7"/>
    <mergeCell ref="M7:N7"/>
    <mergeCell ref="E8:L8"/>
    <mergeCell ref="M8:N8"/>
    <mergeCell ref="J85:K85"/>
    <mergeCell ref="L85:M85"/>
    <mergeCell ref="A71:C71"/>
    <mergeCell ref="H71:J71"/>
    <mergeCell ref="D75:G75"/>
    <mergeCell ref="L75:O75"/>
    <mergeCell ref="D77:G78"/>
    <mergeCell ref="L77:O78"/>
    <mergeCell ref="H61:I61"/>
    <mergeCell ref="L61:M61"/>
    <mergeCell ref="A68:C69"/>
    <mergeCell ref="D68:G69"/>
    <mergeCell ref="M68:O69"/>
    <mergeCell ref="A66:K66"/>
    <mergeCell ref="L66:O66"/>
    <mergeCell ref="A62:B62"/>
    <mergeCell ref="B63:C63"/>
  </mergeCells>
  <conditionalFormatting sqref="A39">
    <cfRule type="iconSet" priority="46">
      <iconSet iconSet="4Rating">
        <cfvo type="percent" val="0"/>
        <cfvo type="num" val="30"/>
        <cfvo type="num" val="70"/>
        <cfvo type="num" val="100"/>
      </iconSet>
    </cfRule>
  </conditionalFormatting>
  <conditionalFormatting sqref="C38:D39 C40">
    <cfRule type="dataBar" priority="45">
      <dataBar>
        <cfvo type="num" val="0"/>
        <cfvo type="num" val="100"/>
        <color rgb="FF638EC6"/>
      </dataBar>
      <extLst>
        <ext xmlns:x14="http://schemas.microsoft.com/office/spreadsheetml/2009/9/main" uri="{B025F937-C7B1-47D3-B67F-A62EFF666E3E}">
          <x14:id>{DA01CD4D-CCD7-4AD3-85E7-AF2C2C8E7D72}</x14:id>
        </ext>
      </extLst>
    </cfRule>
  </conditionalFormatting>
  <conditionalFormatting sqref="E40">
    <cfRule type="iconSet" priority="44">
      <iconSet>
        <cfvo type="percent" val="0"/>
        <cfvo type="num" val="70"/>
        <cfvo type="num" val="100"/>
      </iconSet>
    </cfRule>
  </conditionalFormatting>
  <conditionalFormatting sqref="E43">
    <cfRule type="iconSet" priority="43">
      <iconSet>
        <cfvo type="percent" val="0"/>
        <cfvo type="num" val="70"/>
        <cfvo type="num" val="100"/>
      </iconSet>
    </cfRule>
  </conditionalFormatting>
  <conditionalFormatting sqref="E38:G39">
    <cfRule type="iconSet" priority="42">
      <iconSet>
        <cfvo type="percent" val="0"/>
        <cfvo type="num" val="70"/>
        <cfvo type="num" val="100"/>
      </iconSet>
    </cfRule>
  </conditionalFormatting>
  <conditionalFormatting sqref="E46">
    <cfRule type="iconSet" priority="41">
      <iconSet>
        <cfvo type="percent" val="0"/>
        <cfvo type="num" val="70"/>
        <cfvo type="num" val="100"/>
      </iconSet>
    </cfRule>
  </conditionalFormatting>
  <conditionalFormatting sqref="H39:I39 H40">
    <cfRule type="dataBar" priority="40">
      <dataBar>
        <cfvo type="num" val="0"/>
        <cfvo type="num" val="100"/>
        <color rgb="FF638EC6"/>
      </dataBar>
      <extLst>
        <ext xmlns:x14="http://schemas.microsoft.com/office/spreadsheetml/2009/9/main" uri="{B025F937-C7B1-47D3-B67F-A62EFF666E3E}">
          <x14:id>{0695CB86-D08D-4C69-BBB1-D5C3ABFD9B8E}</x14:id>
        </ext>
      </extLst>
    </cfRule>
  </conditionalFormatting>
  <conditionalFormatting sqref="H38:I38">
    <cfRule type="dataBar" priority="39">
      <dataBar>
        <cfvo type="num" val="0"/>
        <cfvo type="num" val="100"/>
        <color rgb="FF638EC6"/>
      </dataBar>
      <extLst>
        <ext xmlns:x14="http://schemas.microsoft.com/office/spreadsheetml/2009/9/main" uri="{B025F937-C7B1-47D3-B67F-A62EFF666E3E}">
          <x14:id>{3F0A29C0-EF96-42C5-9EE9-6276BBE28791}</x14:id>
        </ext>
      </extLst>
    </cfRule>
  </conditionalFormatting>
  <conditionalFormatting sqref="J38">
    <cfRule type="iconSet" priority="38">
      <iconSet>
        <cfvo type="percent" val="0"/>
        <cfvo type="num" val="70"/>
        <cfvo type="num" val="100"/>
      </iconSet>
    </cfRule>
  </conditionalFormatting>
  <conditionalFormatting sqref="L39:M39 L40">
    <cfRule type="dataBar" priority="37">
      <dataBar>
        <cfvo type="num" val="0"/>
        <cfvo type="num" val="100"/>
        <color rgb="FF638EC6"/>
      </dataBar>
      <extLst>
        <ext xmlns:x14="http://schemas.microsoft.com/office/spreadsheetml/2009/9/main" uri="{B025F937-C7B1-47D3-B67F-A62EFF666E3E}">
          <x14:id>{0A227319-123C-49F2-878A-C9193E486080}</x14:id>
        </ext>
      </extLst>
    </cfRule>
  </conditionalFormatting>
  <conditionalFormatting sqref="L38:M38">
    <cfRule type="dataBar" priority="36">
      <dataBar>
        <cfvo type="num" val="0"/>
        <cfvo type="num" val="100"/>
        <color rgb="FF638EC6"/>
      </dataBar>
      <extLst>
        <ext xmlns:x14="http://schemas.microsoft.com/office/spreadsheetml/2009/9/main" uri="{B025F937-C7B1-47D3-B67F-A62EFF666E3E}">
          <x14:id>{8DE87E15-477D-4BB1-9B0E-CB2165D175C5}</x14:id>
        </ext>
      </extLst>
    </cfRule>
  </conditionalFormatting>
  <conditionalFormatting sqref="N38:N39">
    <cfRule type="iconSet" priority="35">
      <iconSet>
        <cfvo type="percent" val="0"/>
        <cfvo type="num" val="70"/>
        <cfvo type="num" val="100"/>
      </iconSet>
    </cfRule>
  </conditionalFormatting>
  <conditionalFormatting sqref="J39">
    <cfRule type="iconSet" priority="34">
      <iconSet>
        <cfvo type="percent" val="0"/>
        <cfvo type="num" val="70"/>
        <cfvo type="num" val="100"/>
      </iconSet>
    </cfRule>
  </conditionalFormatting>
  <conditionalFormatting sqref="A49">
    <cfRule type="iconSet" priority="33">
      <iconSet iconSet="4Rating">
        <cfvo type="percent" val="0"/>
        <cfvo type="num" val="30"/>
        <cfvo type="num" val="70"/>
        <cfvo type="num" val="100"/>
      </iconSet>
    </cfRule>
  </conditionalFormatting>
  <conditionalFormatting sqref="F36:G36">
    <cfRule type="iconSet" priority="32">
      <iconSet iconSet="4TrafficLights">
        <cfvo type="percent" val="0"/>
        <cfvo type="num" val="0"/>
        <cfvo type="num" val="70"/>
        <cfvo type="num" val="100"/>
      </iconSet>
    </cfRule>
  </conditionalFormatting>
  <conditionalFormatting sqref="K36">
    <cfRule type="iconSet" priority="31">
      <iconSet iconSet="4TrafficLights">
        <cfvo type="percent" val="0"/>
        <cfvo type="num" val="0"/>
        <cfvo type="num" val="70"/>
        <cfvo type="num" val="100"/>
      </iconSet>
    </cfRule>
  </conditionalFormatting>
  <conditionalFormatting sqref="O36">
    <cfRule type="iconSet" priority="30">
      <iconSet iconSet="4TrafficLights">
        <cfvo type="percent" val="0"/>
        <cfvo type="num" val="0"/>
        <cfvo type="num" val="70"/>
        <cfvo type="num" val="100"/>
      </iconSet>
    </cfRule>
  </conditionalFormatting>
  <conditionalFormatting sqref="J40">
    <cfRule type="iconSet" priority="29">
      <iconSet>
        <cfvo type="percent" val="0"/>
        <cfvo type="num" val="70"/>
        <cfvo type="num" val="100"/>
      </iconSet>
    </cfRule>
  </conditionalFormatting>
  <conditionalFormatting sqref="J43">
    <cfRule type="iconSet" priority="28">
      <iconSet>
        <cfvo type="percent" val="0"/>
        <cfvo type="num" val="70"/>
        <cfvo type="num" val="100"/>
      </iconSet>
    </cfRule>
  </conditionalFormatting>
  <conditionalFormatting sqref="J46">
    <cfRule type="iconSet" priority="27">
      <iconSet>
        <cfvo type="percent" val="0"/>
        <cfvo type="num" val="70"/>
        <cfvo type="num" val="100"/>
      </iconSet>
    </cfRule>
  </conditionalFormatting>
  <conditionalFormatting sqref="N40">
    <cfRule type="iconSet" priority="26">
      <iconSet>
        <cfvo type="percent" val="0"/>
        <cfvo type="num" val="70"/>
        <cfvo type="num" val="100"/>
      </iconSet>
    </cfRule>
  </conditionalFormatting>
  <conditionalFormatting sqref="N43">
    <cfRule type="iconSet" priority="25">
      <iconSet>
        <cfvo type="percent" val="0"/>
        <cfvo type="num" val="70"/>
        <cfvo type="num" val="100"/>
      </iconSet>
    </cfRule>
  </conditionalFormatting>
  <conditionalFormatting sqref="N46">
    <cfRule type="iconSet" priority="24">
      <iconSet>
        <cfvo type="percent" val="0"/>
        <cfvo type="num" val="70"/>
        <cfvo type="num" val="100"/>
      </iconSet>
    </cfRule>
  </conditionalFormatting>
  <conditionalFormatting sqref="H52:I52 H53">
    <cfRule type="dataBar" priority="13">
      <dataBar>
        <cfvo type="num" val="0"/>
        <cfvo type="num" val="100"/>
        <color rgb="FF638EC6"/>
      </dataBar>
      <extLst>
        <ext xmlns:x14="http://schemas.microsoft.com/office/spreadsheetml/2009/9/main" uri="{B025F937-C7B1-47D3-B67F-A62EFF666E3E}">
          <x14:id>{1D28AA20-E837-4214-B41D-D683CBC11098}</x14:id>
        </ext>
      </extLst>
    </cfRule>
  </conditionalFormatting>
  <conditionalFormatting sqref="F49:G49">
    <cfRule type="iconSet" priority="23">
      <iconSet iconSet="4TrafficLights">
        <cfvo type="percent" val="0"/>
        <cfvo type="num" val="0"/>
        <cfvo type="num" val="70"/>
        <cfvo type="num" val="100"/>
      </iconSet>
    </cfRule>
  </conditionalFormatting>
  <conditionalFormatting sqref="K49">
    <cfRule type="iconSet" priority="22">
      <iconSet iconSet="4TrafficLights">
        <cfvo type="percent" val="0"/>
        <cfvo type="num" val="0"/>
        <cfvo type="num" val="70"/>
        <cfvo type="num" val="100"/>
      </iconSet>
    </cfRule>
  </conditionalFormatting>
  <conditionalFormatting sqref="O49">
    <cfRule type="iconSet" priority="21">
      <iconSet iconSet="4TrafficLights">
        <cfvo type="percent" val="0"/>
        <cfvo type="num" val="0"/>
        <cfvo type="num" val="70"/>
        <cfvo type="num" val="100"/>
      </iconSet>
    </cfRule>
  </conditionalFormatting>
  <conditionalFormatting sqref="A40 A36:A38 A43 A46">
    <cfRule type="iconSet" priority="47">
      <iconSet iconSet="4Rating">
        <cfvo type="percent" val="0"/>
        <cfvo type="num" val="30"/>
        <cfvo type="num" val="70"/>
        <cfvo type="num" val="100"/>
      </iconSet>
    </cfRule>
  </conditionalFormatting>
  <conditionalFormatting sqref="A52">
    <cfRule type="iconSet" priority="19">
      <iconSet iconSet="4Rating">
        <cfvo type="percent" val="0"/>
        <cfvo type="num" val="30"/>
        <cfvo type="num" val="70"/>
        <cfvo type="num" val="100"/>
      </iconSet>
    </cfRule>
  </conditionalFormatting>
  <conditionalFormatting sqref="C51:D52 C53">
    <cfRule type="dataBar" priority="18">
      <dataBar>
        <cfvo type="num" val="0"/>
        <cfvo type="num" val="100"/>
        <color rgb="FF638EC6"/>
      </dataBar>
      <extLst>
        <ext xmlns:x14="http://schemas.microsoft.com/office/spreadsheetml/2009/9/main" uri="{B025F937-C7B1-47D3-B67F-A62EFF666E3E}">
          <x14:id>{CBE2F048-1DE0-4DBD-93C8-4C9ED8A9C54A}</x14:id>
        </ext>
      </extLst>
    </cfRule>
  </conditionalFormatting>
  <conditionalFormatting sqref="E53">
    <cfRule type="iconSet" priority="17">
      <iconSet>
        <cfvo type="percent" val="0"/>
        <cfvo type="num" val="70"/>
        <cfvo type="num" val="100"/>
      </iconSet>
    </cfRule>
  </conditionalFormatting>
  <conditionalFormatting sqref="E56">
    <cfRule type="iconSet" priority="16">
      <iconSet>
        <cfvo type="percent" val="0"/>
        <cfvo type="num" val="70"/>
        <cfvo type="num" val="100"/>
      </iconSet>
    </cfRule>
  </conditionalFormatting>
  <conditionalFormatting sqref="E51:G52">
    <cfRule type="iconSet" priority="15">
      <iconSet>
        <cfvo type="percent" val="0"/>
        <cfvo type="num" val="70"/>
        <cfvo type="num" val="100"/>
      </iconSet>
    </cfRule>
  </conditionalFormatting>
  <conditionalFormatting sqref="E59">
    <cfRule type="iconSet" priority="14">
      <iconSet>
        <cfvo type="percent" val="0"/>
        <cfvo type="num" val="70"/>
        <cfvo type="num" val="100"/>
      </iconSet>
    </cfRule>
  </conditionalFormatting>
  <conditionalFormatting sqref="H51:I51">
    <cfRule type="dataBar" priority="12">
      <dataBar>
        <cfvo type="num" val="0"/>
        <cfvo type="num" val="100"/>
        <color rgb="FF638EC6"/>
      </dataBar>
      <extLst>
        <ext xmlns:x14="http://schemas.microsoft.com/office/spreadsheetml/2009/9/main" uri="{B025F937-C7B1-47D3-B67F-A62EFF666E3E}">
          <x14:id>{B498E4B1-394A-456E-8002-F7A150251B09}</x14:id>
        </ext>
      </extLst>
    </cfRule>
  </conditionalFormatting>
  <conditionalFormatting sqref="J51">
    <cfRule type="iconSet" priority="11">
      <iconSet>
        <cfvo type="percent" val="0"/>
        <cfvo type="num" val="70"/>
        <cfvo type="num" val="100"/>
      </iconSet>
    </cfRule>
  </conditionalFormatting>
  <conditionalFormatting sqref="L52:M52 L53">
    <cfRule type="dataBar" priority="10">
      <dataBar>
        <cfvo type="num" val="0"/>
        <cfvo type="num" val="100"/>
        <color rgb="FF638EC6"/>
      </dataBar>
      <extLst>
        <ext xmlns:x14="http://schemas.microsoft.com/office/spreadsheetml/2009/9/main" uri="{B025F937-C7B1-47D3-B67F-A62EFF666E3E}">
          <x14:id>{75F1EA66-F965-442A-824D-3B3E090910A5}</x14:id>
        </ext>
      </extLst>
    </cfRule>
  </conditionalFormatting>
  <conditionalFormatting sqref="L51:M51">
    <cfRule type="dataBar" priority="9">
      <dataBar>
        <cfvo type="num" val="0"/>
        <cfvo type="num" val="100"/>
        <color rgb="FF638EC6"/>
      </dataBar>
      <extLst>
        <ext xmlns:x14="http://schemas.microsoft.com/office/spreadsheetml/2009/9/main" uri="{B025F937-C7B1-47D3-B67F-A62EFF666E3E}">
          <x14:id>{898F820E-3F99-49A3-A451-CD65B0EFD131}</x14:id>
        </ext>
      </extLst>
    </cfRule>
  </conditionalFormatting>
  <conditionalFormatting sqref="N51:N52">
    <cfRule type="iconSet" priority="8">
      <iconSet>
        <cfvo type="percent" val="0"/>
        <cfvo type="num" val="70"/>
        <cfvo type="num" val="100"/>
      </iconSet>
    </cfRule>
  </conditionalFormatting>
  <conditionalFormatting sqref="J52">
    <cfRule type="iconSet" priority="7">
      <iconSet>
        <cfvo type="percent" val="0"/>
        <cfvo type="num" val="70"/>
        <cfvo type="num" val="100"/>
      </iconSet>
    </cfRule>
  </conditionalFormatting>
  <conditionalFormatting sqref="J53">
    <cfRule type="iconSet" priority="6">
      <iconSet>
        <cfvo type="percent" val="0"/>
        <cfvo type="num" val="70"/>
        <cfvo type="num" val="100"/>
      </iconSet>
    </cfRule>
  </conditionalFormatting>
  <conditionalFormatting sqref="J56">
    <cfRule type="iconSet" priority="5">
      <iconSet>
        <cfvo type="percent" val="0"/>
        <cfvo type="num" val="70"/>
        <cfvo type="num" val="100"/>
      </iconSet>
    </cfRule>
  </conditionalFormatting>
  <conditionalFormatting sqref="J59">
    <cfRule type="iconSet" priority="4">
      <iconSet>
        <cfvo type="percent" val="0"/>
        <cfvo type="num" val="70"/>
        <cfvo type="num" val="100"/>
      </iconSet>
    </cfRule>
  </conditionalFormatting>
  <conditionalFormatting sqref="N53">
    <cfRule type="iconSet" priority="3">
      <iconSet>
        <cfvo type="percent" val="0"/>
        <cfvo type="num" val="70"/>
        <cfvo type="num" val="100"/>
      </iconSet>
    </cfRule>
  </conditionalFormatting>
  <conditionalFormatting sqref="N56">
    <cfRule type="iconSet" priority="2">
      <iconSet>
        <cfvo type="percent" val="0"/>
        <cfvo type="num" val="70"/>
        <cfvo type="num" val="100"/>
      </iconSet>
    </cfRule>
  </conditionalFormatting>
  <conditionalFormatting sqref="N59">
    <cfRule type="iconSet" priority="1">
      <iconSet>
        <cfvo type="percent" val="0"/>
        <cfvo type="num" val="70"/>
        <cfvo type="num" val="100"/>
      </iconSet>
    </cfRule>
  </conditionalFormatting>
  <conditionalFormatting sqref="A53 A50:A51 A56 A59">
    <cfRule type="iconSet" priority="20">
      <iconSet iconSet="4Rating">
        <cfvo type="percent" val="0"/>
        <cfvo type="num" val="30"/>
        <cfvo type="num" val="70"/>
        <cfvo type="num" val="100"/>
      </iconSet>
    </cfRule>
  </conditionalFormatting>
  <printOptions horizontalCentered="1"/>
  <pageMargins left="0.23622047244094491" right="0.23622047244094491" top="0.74803149606299213" bottom="0.74803149606299213" header="0.31496062992125984" footer="0.31496062992125984"/>
  <pageSetup scale="48" fitToWidth="6" orientation="portrait" r:id="rId1"/>
  <rowBreaks count="1" manualBreakCount="1">
    <brk id="48" max="14" man="1"/>
  </rowBreaks>
  <drawing r:id="rId2"/>
  <extLst>
    <ext xmlns:x14="http://schemas.microsoft.com/office/spreadsheetml/2009/9/main" uri="{78C0D931-6437-407d-A8EE-F0AAD7539E65}">
      <x14:conditionalFormattings>
        <x14:conditionalFormatting xmlns:xm="http://schemas.microsoft.com/office/excel/2006/main">
          <x14:cfRule type="dataBar" id="{DA01CD4D-CCD7-4AD3-85E7-AF2C2C8E7D72}">
            <x14:dataBar minLength="0" maxLength="100" direction="rightToLeft">
              <x14:cfvo type="num">
                <xm:f>0</xm:f>
              </x14:cfvo>
              <x14:cfvo type="num">
                <xm:f>100</xm:f>
              </x14:cfvo>
              <x14:negativeFillColor rgb="FFFF0000"/>
              <x14:axisColor rgb="FF000000"/>
            </x14:dataBar>
          </x14:cfRule>
          <xm:sqref>C38:D39 C40</xm:sqref>
        </x14:conditionalFormatting>
        <x14:conditionalFormatting xmlns:xm="http://schemas.microsoft.com/office/excel/2006/main">
          <x14:cfRule type="dataBar" id="{0695CB86-D08D-4C69-BBB1-D5C3ABFD9B8E}">
            <x14:dataBar minLength="0" maxLength="100" direction="rightToLeft">
              <x14:cfvo type="num">
                <xm:f>0</xm:f>
              </x14:cfvo>
              <x14:cfvo type="num">
                <xm:f>100</xm:f>
              </x14:cfvo>
              <x14:negativeFillColor rgb="FFFF0000"/>
              <x14:axisColor rgb="FF000000"/>
            </x14:dataBar>
          </x14:cfRule>
          <xm:sqref>H39:I39 H40</xm:sqref>
        </x14:conditionalFormatting>
        <x14:conditionalFormatting xmlns:xm="http://schemas.microsoft.com/office/excel/2006/main">
          <x14:cfRule type="dataBar" id="{3F0A29C0-EF96-42C5-9EE9-6276BBE28791}">
            <x14:dataBar minLength="0" maxLength="100" direction="rightToLeft">
              <x14:cfvo type="num">
                <xm:f>0</xm:f>
              </x14:cfvo>
              <x14:cfvo type="num">
                <xm:f>100</xm:f>
              </x14:cfvo>
              <x14:negativeFillColor rgb="FFFF0000"/>
              <x14:axisColor rgb="FF000000"/>
            </x14:dataBar>
          </x14:cfRule>
          <xm:sqref>H38:I38</xm:sqref>
        </x14:conditionalFormatting>
        <x14:conditionalFormatting xmlns:xm="http://schemas.microsoft.com/office/excel/2006/main">
          <x14:cfRule type="dataBar" id="{0A227319-123C-49F2-878A-C9193E486080}">
            <x14:dataBar minLength="0" maxLength="100" direction="rightToLeft">
              <x14:cfvo type="num">
                <xm:f>0</xm:f>
              </x14:cfvo>
              <x14:cfvo type="num">
                <xm:f>100</xm:f>
              </x14:cfvo>
              <x14:negativeFillColor rgb="FFFF0000"/>
              <x14:axisColor rgb="FF000000"/>
            </x14:dataBar>
          </x14:cfRule>
          <xm:sqref>L39:M39 L40</xm:sqref>
        </x14:conditionalFormatting>
        <x14:conditionalFormatting xmlns:xm="http://schemas.microsoft.com/office/excel/2006/main">
          <x14:cfRule type="dataBar" id="{8DE87E15-477D-4BB1-9B0E-CB2165D175C5}">
            <x14:dataBar minLength="0" maxLength="100" direction="rightToLeft">
              <x14:cfvo type="num">
                <xm:f>0</xm:f>
              </x14:cfvo>
              <x14:cfvo type="num">
                <xm:f>100</xm:f>
              </x14:cfvo>
              <x14:negativeFillColor rgb="FFFF0000"/>
              <x14:axisColor rgb="FF000000"/>
            </x14:dataBar>
          </x14:cfRule>
          <xm:sqref>L38:M38</xm:sqref>
        </x14:conditionalFormatting>
        <x14:conditionalFormatting xmlns:xm="http://schemas.microsoft.com/office/excel/2006/main">
          <x14:cfRule type="dataBar" id="{1D28AA20-E837-4214-B41D-D683CBC11098}">
            <x14:dataBar minLength="0" maxLength="100" direction="rightToLeft">
              <x14:cfvo type="num">
                <xm:f>0</xm:f>
              </x14:cfvo>
              <x14:cfvo type="num">
                <xm:f>100</xm:f>
              </x14:cfvo>
              <x14:negativeFillColor rgb="FFFF0000"/>
              <x14:axisColor rgb="FF000000"/>
            </x14:dataBar>
          </x14:cfRule>
          <xm:sqref>H52:I52 H53</xm:sqref>
        </x14:conditionalFormatting>
        <x14:conditionalFormatting xmlns:xm="http://schemas.microsoft.com/office/excel/2006/main">
          <x14:cfRule type="dataBar" id="{CBE2F048-1DE0-4DBD-93C8-4C9ED8A9C54A}">
            <x14:dataBar minLength="0" maxLength="100" direction="rightToLeft">
              <x14:cfvo type="num">
                <xm:f>0</xm:f>
              </x14:cfvo>
              <x14:cfvo type="num">
                <xm:f>100</xm:f>
              </x14:cfvo>
              <x14:negativeFillColor rgb="FFFF0000"/>
              <x14:axisColor rgb="FF000000"/>
            </x14:dataBar>
          </x14:cfRule>
          <xm:sqref>C51:D52 C53</xm:sqref>
        </x14:conditionalFormatting>
        <x14:conditionalFormatting xmlns:xm="http://schemas.microsoft.com/office/excel/2006/main">
          <x14:cfRule type="dataBar" id="{B498E4B1-394A-456E-8002-F7A150251B09}">
            <x14:dataBar minLength="0" maxLength="100" direction="rightToLeft">
              <x14:cfvo type="num">
                <xm:f>0</xm:f>
              </x14:cfvo>
              <x14:cfvo type="num">
                <xm:f>100</xm:f>
              </x14:cfvo>
              <x14:negativeFillColor rgb="FFFF0000"/>
              <x14:axisColor rgb="FF000000"/>
            </x14:dataBar>
          </x14:cfRule>
          <xm:sqref>H51:I51</xm:sqref>
        </x14:conditionalFormatting>
        <x14:conditionalFormatting xmlns:xm="http://schemas.microsoft.com/office/excel/2006/main">
          <x14:cfRule type="dataBar" id="{75F1EA66-F965-442A-824D-3B3E090910A5}">
            <x14:dataBar minLength="0" maxLength="100" direction="rightToLeft">
              <x14:cfvo type="num">
                <xm:f>0</xm:f>
              </x14:cfvo>
              <x14:cfvo type="num">
                <xm:f>100</xm:f>
              </x14:cfvo>
              <x14:negativeFillColor rgb="FFFF0000"/>
              <x14:axisColor rgb="FF000000"/>
            </x14:dataBar>
          </x14:cfRule>
          <xm:sqref>L52:M52 L53</xm:sqref>
        </x14:conditionalFormatting>
        <x14:conditionalFormatting xmlns:xm="http://schemas.microsoft.com/office/excel/2006/main">
          <x14:cfRule type="dataBar" id="{898F820E-3F99-49A3-A451-CD65B0EFD131}">
            <x14:dataBar minLength="0" maxLength="100" direction="rightToLeft">
              <x14:cfvo type="num">
                <xm:f>0</xm:f>
              </x14:cfvo>
              <x14:cfvo type="num">
                <xm:f>100</xm:f>
              </x14:cfvo>
              <x14:negativeFillColor rgb="FFFF0000"/>
              <x14:axisColor rgb="FF000000"/>
            </x14:dataBar>
          </x14:cfRule>
          <xm:sqref>L51:M51</xm:sqref>
        </x14:conditionalFormatting>
      </x14:conditionalFormattings>
    </ext>
    <ext xmlns:x14="http://schemas.microsoft.com/office/spreadsheetml/2009/9/main" uri="{CCE6A557-97BC-4b89-ADB6-D9C93CAAB3DF}">
      <x14:dataValidations xmlns:xm="http://schemas.microsoft.com/office/excel/2006/main" count="6">
        <x14:dataValidation type="list" allowBlank="1" showInputMessage="1" showErrorMessage="1" xr:uid="{00000000-0002-0000-0400-000000000000}">
          <x14:formula1>
            <xm:f>LISTAS!$B$175:$B$177</xm:f>
          </x14:formula1>
          <xm:sqref>A40:A48 A53:A61</xm:sqref>
        </x14:dataValidation>
        <x14:dataValidation type="list" allowBlank="1" showInputMessage="1" showErrorMessage="1" xr:uid="{00000000-0002-0000-0400-000001000000}">
          <x14:formula1>
            <xm:f>LISTAS!$B$182:$B$183</xm:f>
          </x14:formula1>
          <xm:sqref>D11:J11</xm:sqref>
        </x14:dataValidation>
        <x14:dataValidation type="list" allowBlank="1" showInputMessage="1" showErrorMessage="1" xr:uid="{00000000-0002-0000-0400-000002000000}">
          <x14:formula1>
            <xm:f>LISTAS!$A$182:$A$183</xm:f>
          </x14:formula1>
          <xm:sqref>B11</xm:sqref>
        </x14:dataValidation>
        <x14:dataValidation type="list" allowBlank="1" showInputMessage="1" showErrorMessage="1" xr:uid="{00000000-0002-0000-0400-000003000000}">
          <x14:formula1>
            <xm:f>LISTAS!$B$1:$B$56</xm:f>
          </x14:formula1>
          <xm:sqref>K11</xm:sqref>
        </x14:dataValidation>
        <x14:dataValidation type="list" allowBlank="1" showInputMessage="1" showErrorMessage="1" xr:uid="{00000000-0002-0000-0400-000004000000}">
          <x14:formula1>
            <xm:f>LISTAS!$M$2:$M$4</xm:f>
          </x14:formula1>
          <xm:sqref>H33:O33</xm:sqref>
        </x14:dataValidation>
        <x14:dataValidation type="list" allowBlank="1" showInputMessage="1" showErrorMessage="1" xr:uid="{00000000-0002-0000-0400-000005000000}">
          <x14:formula1>
            <xm:f>LISTAS!$B$260:$B$301</xm:f>
          </x14:formula1>
          <xm:sqref>L66:O66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108"/>
  <sheetViews>
    <sheetView showGridLines="0" tabSelected="1" topLeftCell="A5" zoomScale="80" zoomScaleNormal="80" zoomScaleSheetLayoutView="48" workbookViewId="0">
      <selection activeCell="A6" sqref="A6:C8"/>
    </sheetView>
  </sheetViews>
  <sheetFormatPr baseColWidth="10" defaultRowHeight="15" x14ac:dyDescent="0.25"/>
  <cols>
    <col min="1" max="1" width="25.28515625" customWidth="1"/>
    <col min="2" max="2" width="10.7109375" customWidth="1"/>
    <col min="3" max="3" width="17.28515625" customWidth="1"/>
    <col min="4" max="4" width="15.5703125" customWidth="1"/>
    <col min="5" max="5" width="9.140625" customWidth="1"/>
    <col min="6" max="6" width="2.5703125" customWidth="1"/>
    <col min="7" max="7" width="15.5703125" customWidth="1"/>
    <col min="8" max="8" width="15.42578125" customWidth="1"/>
    <col min="9" max="9" width="15" customWidth="1"/>
    <col min="10" max="10" width="9" customWidth="1"/>
    <col min="11" max="11" width="13.7109375" customWidth="1"/>
    <col min="12" max="12" width="18.140625" customWidth="1"/>
    <col min="13" max="13" width="17.42578125" customWidth="1"/>
    <col min="14" max="14" width="9" customWidth="1"/>
    <col min="15" max="15" width="16.5703125" customWidth="1"/>
    <col min="17" max="17" width="20" bestFit="1" customWidth="1"/>
  </cols>
  <sheetData>
    <row r="1" spans="1:15" hidden="1" x14ac:dyDescent="0.25"/>
    <row r="2" spans="1:15" hidden="1" x14ac:dyDescent="0.25"/>
    <row r="3" spans="1:15" hidden="1" x14ac:dyDescent="0.25"/>
    <row r="4" spans="1:15" hidden="1" x14ac:dyDescent="0.25"/>
    <row r="5" spans="1:15" ht="15.75" thickBot="1" x14ac:dyDescent="0.3"/>
    <row r="6" spans="1:15" ht="33" customHeight="1" x14ac:dyDescent="0.25">
      <c r="A6" s="736"/>
      <c r="B6" s="737"/>
      <c r="C6" s="738"/>
      <c r="D6" s="731" t="s">
        <v>861</v>
      </c>
      <c r="E6" s="731"/>
      <c r="F6" s="731"/>
      <c r="G6" s="731"/>
      <c r="H6" s="731"/>
      <c r="I6" s="731"/>
      <c r="J6" s="731"/>
      <c r="K6" s="731"/>
      <c r="L6" s="732"/>
      <c r="M6" s="728" t="s">
        <v>859</v>
      </c>
      <c r="N6" s="728"/>
      <c r="O6" s="420" t="s">
        <v>869</v>
      </c>
    </row>
    <row r="7" spans="1:15" ht="33" customHeight="1" x14ac:dyDescent="0.25">
      <c r="A7" s="739"/>
      <c r="B7" s="740"/>
      <c r="C7" s="741"/>
      <c r="D7" s="417" t="s">
        <v>862</v>
      </c>
      <c r="E7" s="840" t="s">
        <v>866</v>
      </c>
      <c r="F7" s="841"/>
      <c r="G7" s="841"/>
      <c r="H7" s="841"/>
      <c r="I7" s="841"/>
      <c r="J7" s="841"/>
      <c r="K7" s="841"/>
      <c r="L7" s="842"/>
      <c r="M7" s="729" t="s">
        <v>860</v>
      </c>
      <c r="N7" s="729"/>
      <c r="O7" s="418">
        <v>1</v>
      </c>
    </row>
    <row r="8" spans="1:15" ht="33" customHeight="1" thickBot="1" x14ac:dyDescent="0.3">
      <c r="A8" s="742"/>
      <c r="B8" s="743"/>
      <c r="C8" s="744"/>
      <c r="D8" s="421" t="s">
        <v>863</v>
      </c>
      <c r="E8" s="733" t="s">
        <v>628</v>
      </c>
      <c r="F8" s="734"/>
      <c r="G8" s="734"/>
      <c r="H8" s="734"/>
      <c r="I8" s="734"/>
      <c r="J8" s="734"/>
      <c r="K8" s="734"/>
      <c r="L8" s="735"/>
      <c r="M8" s="730" t="s">
        <v>2</v>
      </c>
      <c r="N8" s="730"/>
      <c r="O8" s="419">
        <v>42713</v>
      </c>
    </row>
    <row r="9" spans="1:15" ht="44.25" customHeight="1" x14ac:dyDescent="0.25">
      <c r="A9" s="829" t="s">
        <v>628</v>
      </c>
      <c r="B9" s="830"/>
      <c r="C9" s="830"/>
      <c r="D9" s="830"/>
      <c r="E9" s="830"/>
      <c r="F9" s="830"/>
      <c r="G9" s="830"/>
      <c r="H9" s="830"/>
      <c r="I9" s="830"/>
      <c r="J9" s="830"/>
      <c r="K9" s="830"/>
      <c r="L9" s="830"/>
      <c r="M9" s="830"/>
      <c r="N9" s="830"/>
      <c r="O9" s="831"/>
    </row>
    <row r="10" spans="1:15" s="2" customFormat="1" ht="11.25" customHeight="1" x14ac:dyDescent="0.25">
      <c r="A10" s="422"/>
      <c r="B10" s="368"/>
      <c r="C10" s="368"/>
      <c r="D10" s="368"/>
      <c r="E10" s="368"/>
      <c r="F10" s="368"/>
      <c r="G10" s="368"/>
      <c r="H10" s="368"/>
      <c r="I10" s="368"/>
      <c r="J10" s="368"/>
      <c r="K10" s="368"/>
      <c r="L10" s="368"/>
      <c r="M10" s="368"/>
      <c r="N10" s="368"/>
      <c r="O10" s="423"/>
    </row>
    <row r="11" spans="1:15" ht="28.5" customHeight="1" x14ac:dyDescent="0.25">
      <c r="A11" s="424" t="s">
        <v>0</v>
      </c>
      <c r="B11" s="369"/>
      <c r="C11" s="370" t="s">
        <v>1</v>
      </c>
      <c r="D11" s="919"/>
      <c r="E11" s="919"/>
      <c r="F11" s="919"/>
      <c r="G11" s="919"/>
      <c r="H11" s="919"/>
      <c r="I11" s="919"/>
      <c r="J11" s="919"/>
      <c r="K11" s="416"/>
      <c r="L11" s="833" t="s">
        <v>350</v>
      </c>
      <c r="M11" s="833"/>
      <c r="N11" s="410"/>
      <c r="O11" s="425"/>
    </row>
    <row r="12" spans="1:15" ht="8.25" customHeight="1" x14ac:dyDescent="0.25">
      <c r="A12" s="426"/>
      <c r="B12" s="25"/>
      <c r="C12" s="25"/>
      <c r="D12" s="25"/>
      <c r="E12" s="25"/>
      <c r="F12" s="25"/>
      <c r="G12" s="25"/>
      <c r="H12" s="25"/>
      <c r="I12" s="25"/>
      <c r="J12" s="25"/>
      <c r="K12" s="25"/>
      <c r="L12" s="25"/>
      <c r="M12" s="25"/>
      <c r="N12" s="25"/>
      <c r="O12" s="427"/>
    </row>
    <row r="13" spans="1:15" ht="41.25" customHeight="1" x14ac:dyDescent="0.25">
      <c r="A13" s="834"/>
      <c r="B13" s="835"/>
      <c r="C13" s="776" t="s">
        <v>590</v>
      </c>
      <c r="D13" s="776"/>
      <c r="E13" s="776"/>
      <c r="F13" s="776"/>
      <c r="G13" s="776"/>
      <c r="H13" s="776"/>
      <c r="I13" s="776"/>
      <c r="J13" s="776"/>
      <c r="K13" s="776"/>
      <c r="L13" s="776"/>
      <c r="M13" s="776"/>
      <c r="N13" s="776"/>
      <c r="O13" s="777"/>
    </row>
    <row r="14" spans="1:15" s="2" customFormat="1" ht="6.75" customHeight="1" x14ac:dyDescent="0.25">
      <c r="A14" s="428"/>
      <c r="B14" s="317"/>
      <c r="C14" s="371"/>
      <c r="D14" s="371"/>
      <c r="E14" s="371"/>
      <c r="F14" s="371"/>
      <c r="G14" s="371"/>
      <c r="H14" s="371"/>
      <c r="I14" s="371"/>
      <c r="J14" s="371"/>
      <c r="K14" s="371"/>
      <c r="L14" s="371"/>
      <c r="M14" s="371"/>
      <c r="N14" s="371"/>
      <c r="O14" s="429"/>
    </row>
    <row r="15" spans="1:15" s="18" customFormat="1" ht="43.5" customHeight="1" x14ac:dyDescent="0.25">
      <c r="A15" s="836"/>
      <c r="B15" s="837" t="s">
        <v>581</v>
      </c>
      <c r="C15" s="837"/>
      <c r="D15" s="837"/>
      <c r="E15" s="837"/>
      <c r="F15" s="838"/>
      <c r="G15" s="838"/>
      <c r="H15" s="837" t="s">
        <v>464</v>
      </c>
      <c r="I15" s="837"/>
      <c r="J15" s="837"/>
      <c r="K15" s="822"/>
      <c r="L15" s="822"/>
      <c r="M15" s="824" t="s">
        <v>583</v>
      </c>
      <c r="N15" s="824"/>
      <c r="O15" s="825"/>
    </row>
    <row r="16" spans="1:15" s="18" customFormat="1" ht="38.25" customHeight="1" x14ac:dyDescent="0.25">
      <c r="A16" s="836"/>
      <c r="B16" s="826" t="s">
        <v>608</v>
      </c>
      <c r="C16" s="826"/>
      <c r="D16" s="826"/>
      <c r="E16" s="827"/>
      <c r="F16" s="839"/>
      <c r="G16" s="839"/>
      <c r="H16" s="826" t="s">
        <v>608</v>
      </c>
      <c r="I16" s="826"/>
      <c r="J16" s="827"/>
      <c r="K16" s="823"/>
      <c r="L16" s="823"/>
      <c r="M16" s="826" t="s">
        <v>609</v>
      </c>
      <c r="N16" s="826"/>
      <c r="O16" s="828"/>
    </row>
    <row r="17" spans="1:16" s="18" customFormat="1" ht="25.5" customHeight="1" x14ac:dyDescent="0.25">
      <c r="A17" s="430"/>
      <c r="B17" s="812"/>
      <c r="C17" s="812"/>
      <c r="D17" s="812"/>
      <c r="E17" s="813"/>
      <c r="F17" s="408"/>
      <c r="G17" s="345"/>
      <c r="H17" s="812"/>
      <c r="I17" s="812"/>
      <c r="J17" s="813"/>
      <c r="K17" s="332"/>
      <c r="L17" s="365"/>
      <c r="M17" s="365"/>
      <c r="N17" s="365"/>
      <c r="O17" s="431"/>
    </row>
    <row r="18" spans="1:16" ht="40.5" customHeight="1" x14ac:dyDescent="0.25">
      <c r="A18" s="430" t="s">
        <v>582</v>
      </c>
      <c r="B18" s="812"/>
      <c r="C18" s="812"/>
      <c r="D18" s="812"/>
      <c r="E18" s="813"/>
      <c r="F18" s="408"/>
      <c r="G18" s="345" t="s">
        <v>582</v>
      </c>
      <c r="H18" s="812"/>
      <c r="I18" s="812"/>
      <c r="J18" s="813"/>
      <c r="K18" s="751" t="s">
        <v>847</v>
      </c>
      <c r="L18" s="752"/>
      <c r="M18" s="814"/>
      <c r="N18" s="814"/>
      <c r="O18" s="815"/>
    </row>
    <row r="19" spans="1:16" ht="36" customHeight="1" x14ac:dyDescent="0.25">
      <c r="A19" s="432" t="s">
        <v>584</v>
      </c>
      <c r="B19" s="812"/>
      <c r="C19" s="812"/>
      <c r="D19" s="812"/>
      <c r="E19" s="813"/>
      <c r="F19" s="408"/>
      <c r="G19" s="346" t="s">
        <v>584</v>
      </c>
      <c r="H19" s="816"/>
      <c r="I19" s="816"/>
      <c r="J19" s="817"/>
      <c r="K19" s="753"/>
      <c r="L19" s="754"/>
      <c r="M19" s="755"/>
      <c r="N19" s="755"/>
      <c r="O19" s="756"/>
    </row>
    <row r="20" spans="1:16" ht="52.5" customHeight="1" x14ac:dyDescent="0.25">
      <c r="A20" s="818" t="s">
        <v>585</v>
      </c>
      <c r="B20" s="819"/>
      <c r="C20" s="819"/>
      <c r="D20" s="819"/>
      <c r="E20" s="820"/>
      <c r="F20" s="408"/>
      <c r="G20" s="821" t="s">
        <v>585</v>
      </c>
      <c r="H20" s="105"/>
      <c r="I20" s="105"/>
      <c r="J20" s="336"/>
      <c r="K20" s="753" t="s">
        <v>848</v>
      </c>
      <c r="L20" s="754"/>
      <c r="M20" s="755"/>
      <c r="N20" s="755"/>
      <c r="O20" s="756"/>
    </row>
    <row r="21" spans="1:16" ht="30.75" customHeight="1" x14ac:dyDescent="0.25">
      <c r="A21" s="818"/>
      <c r="B21" s="819"/>
      <c r="C21" s="819"/>
      <c r="D21" s="819"/>
      <c r="E21" s="820"/>
      <c r="F21" s="408"/>
      <c r="G21" s="821"/>
      <c r="H21" s="329"/>
      <c r="I21" s="405"/>
      <c r="J21" s="337"/>
      <c r="K21" s="329"/>
      <c r="L21" s="364"/>
      <c r="M21" s="409"/>
      <c r="N21" s="409"/>
      <c r="O21" s="433"/>
    </row>
    <row r="22" spans="1:16" ht="30.75" customHeight="1" x14ac:dyDescent="0.25">
      <c r="A22" s="818"/>
      <c r="B22" s="819"/>
      <c r="C22" s="819"/>
      <c r="D22" s="819"/>
      <c r="E22" s="820"/>
      <c r="F22" s="328"/>
      <c r="G22" s="821"/>
      <c r="H22" s="330"/>
      <c r="I22" s="324"/>
      <c r="J22" s="338"/>
      <c r="K22" s="331"/>
      <c r="L22" s="364"/>
      <c r="M22" s="409"/>
      <c r="N22" s="409"/>
      <c r="O22" s="433"/>
    </row>
    <row r="23" spans="1:16" ht="31.5" customHeight="1" x14ac:dyDescent="0.4">
      <c r="A23" s="818"/>
      <c r="B23" s="819"/>
      <c r="C23" s="819"/>
      <c r="D23" s="819"/>
      <c r="E23" s="820"/>
      <c r="F23" s="328"/>
      <c r="G23" s="821"/>
      <c r="H23" s="330"/>
      <c r="I23" s="325"/>
      <c r="J23" s="339"/>
      <c r="K23" s="330"/>
      <c r="L23" s="364"/>
      <c r="M23" s="409"/>
      <c r="N23" s="409"/>
      <c r="O23" s="433"/>
    </row>
    <row r="24" spans="1:16" ht="31.5" customHeight="1" x14ac:dyDescent="0.25">
      <c r="A24" s="818"/>
      <c r="B24" s="819"/>
      <c r="C24" s="819"/>
      <c r="D24" s="819"/>
      <c r="E24" s="820"/>
      <c r="F24" s="330"/>
      <c r="G24" s="821"/>
      <c r="H24" s="330"/>
      <c r="I24" s="324"/>
      <c r="J24" s="339"/>
      <c r="K24" s="330"/>
      <c r="L24" s="364"/>
      <c r="M24" s="409"/>
      <c r="N24" s="409"/>
      <c r="O24" s="433"/>
    </row>
    <row r="25" spans="1:16" ht="31.5" customHeight="1" x14ac:dyDescent="0.25">
      <c r="A25" s="434"/>
      <c r="B25" s="340"/>
      <c r="C25" s="340"/>
      <c r="D25" s="340"/>
      <c r="E25" s="341"/>
      <c r="F25" s="342"/>
      <c r="G25" s="342"/>
      <c r="H25" s="342"/>
      <c r="I25" s="342"/>
      <c r="J25" s="343"/>
      <c r="K25" s="344"/>
      <c r="L25" s="364"/>
      <c r="M25" s="366"/>
      <c r="N25" s="366"/>
      <c r="O25" s="435"/>
    </row>
    <row r="26" spans="1:16" ht="39" customHeight="1" x14ac:dyDescent="0.25">
      <c r="A26" s="780" t="s">
        <v>589</v>
      </c>
      <c r="B26" s="781"/>
      <c r="C26" s="781"/>
      <c r="D26" s="781"/>
      <c r="E26" s="781"/>
      <c r="F26" s="781"/>
      <c r="G26" s="781"/>
      <c r="H26" s="781"/>
      <c r="I26" s="781"/>
      <c r="J26" s="781"/>
      <c r="K26" s="781"/>
      <c r="L26" s="781"/>
      <c r="M26" s="781"/>
      <c r="N26" s="781"/>
      <c r="O26" s="782"/>
    </row>
    <row r="27" spans="1:16" ht="39" customHeight="1" x14ac:dyDescent="0.3">
      <c r="A27" s="783" t="s">
        <v>610</v>
      </c>
      <c r="B27" s="784"/>
      <c r="C27" s="785" t="s">
        <v>612</v>
      </c>
      <c r="D27" s="786"/>
      <c r="E27" s="329"/>
      <c r="F27" s="329"/>
      <c r="G27" s="329"/>
      <c r="H27" s="785" t="s">
        <v>591</v>
      </c>
      <c r="I27" s="786"/>
      <c r="J27" s="329"/>
      <c r="K27" s="329"/>
      <c r="L27" s="329"/>
      <c r="M27" s="785" t="s">
        <v>614</v>
      </c>
      <c r="N27" s="785"/>
      <c r="O27" s="787"/>
    </row>
    <row r="28" spans="1:16" ht="36.75" customHeight="1" x14ac:dyDescent="0.5">
      <c r="A28" s="436"/>
      <c r="B28" s="105"/>
      <c r="C28" s="105"/>
      <c r="D28" s="106"/>
      <c r="E28" s="331"/>
      <c r="F28" s="331"/>
      <c r="G28" s="330"/>
      <c r="H28" s="330"/>
      <c r="I28" s="326"/>
      <c r="J28" s="331"/>
      <c r="K28" s="331"/>
      <c r="L28" s="331"/>
      <c r="M28" s="331"/>
      <c r="N28" s="331"/>
      <c r="O28" s="437"/>
    </row>
    <row r="29" spans="1:16" ht="36" customHeight="1" x14ac:dyDescent="0.5">
      <c r="A29" s="426"/>
      <c r="B29" s="25"/>
      <c r="C29" s="25"/>
      <c r="D29" s="25"/>
      <c r="E29" s="331"/>
      <c r="F29" s="331"/>
      <c r="G29" s="330"/>
      <c r="H29" s="330"/>
      <c r="I29" s="327"/>
      <c r="J29" s="331"/>
      <c r="K29" s="331"/>
      <c r="L29" s="331"/>
      <c r="M29" s="331"/>
      <c r="N29" s="331"/>
      <c r="O29" s="437"/>
    </row>
    <row r="30" spans="1:16" ht="45.75" customHeight="1" x14ac:dyDescent="0.25">
      <c r="A30" s="788" t="s">
        <v>634</v>
      </c>
      <c r="B30" s="789"/>
      <c r="C30" s="347" t="s">
        <v>634</v>
      </c>
      <c r="D30" s="347"/>
      <c r="E30" s="790" t="s">
        <v>634</v>
      </c>
      <c r="F30" s="790"/>
      <c r="G30" s="790"/>
      <c r="H30" s="330"/>
      <c r="I30" s="407" t="s">
        <v>634</v>
      </c>
      <c r="J30" s="348"/>
      <c r="K30" s="25"/>
      <c r="L30" s="349" t="s">
        <v>634</v>
      </c>
      <c r="M30" s="25"/>
      <c r="N30" s="25"/>
      <c r="O30" s="438" t="s">
        <v>634</v>
      </c>
    </row>
    <row r="31" spans="1:16" ht="64.5" customHeight="1" x14ac:dyDescent="0.5">
      <c r="A31" s="768" t="s">
        <v>611</v>
      </c>
      <c r="B31" s="769"/>
      <c r="C31" s="25"/>
      <c r="D31" s="770"/>
      <c r="E31" s="771"/>
      <c r="F31" s="404"/>
      <c r="G31" s="404"/>
      <c r="H31" s="404"/>
      <c r="I31" s="326"/>
      <c r="J31" s="331"/>
      <c r="K31" s="331"/>
      <c r="L31" s="772" t="s">
        <v>613</v>
      </c>
      <c r="M31" s="773"/>
      <c r="N31" s="406"/>
      <c r="O31" s="439"/>
      <c r="P31" s="373"/>
    </row>
    <row r="32" spans="1:16" ht="46.5" customHeight="1" x14ac:dyDescent="0.25">
      <c r="A32" s="774"/>
      <c r="B32" s="775"/>
      <c r="C32" s="776" t="s">
        <v>603</v>
      </c>
      <c r="D32" s="776"/>
      <c r="E32" s="776"/>
      <c r="F32" s="776"/>
      <c r="G32" s="776"/>
      <c r="H32" s="776"/>
      <c r="I32" s="776"/>
      <c r="J32" s="776"/>
      <c r="K32" s="776"/>
      <c r="L32" s="776"/>
      <c r="M32" s="776"/>
      <c r="N32" s="776"/>
      <c r="O32" s="777"/>
    </row>
    <row r="33" spans="1:17" ht="54" customHeight="1" x14ac:dyDescent="0.25">
      <c r="A33" s="778" t="s">
        <v>615</v>
      </c>
      <c r="B33" s="711"/>
      <c r="C33" s="711"/>
      <c r="D33" s="13"/>
      <c r="E33" s="479" t="s">
        <v>154</v>
      </c>
      <c r="F33" s="479"/>
      <c r="G33" s="479"/>
      <c r="H33" s="480" t="s">
        <v>152</v>
      </c>
      <c r="I33" s="480"/>
      <c r="J33" s="480"/>
      <c r="K33" s="480"/>
      <c r="L33" s="480"/>
      <c r="M33" s="480"/>
      <c r="N33" s="480"/>
      <c r="O33" s="779"/>
    </row>
    <row r="34" spans="1:17" ht="33.75" customHeight="1" x14ac:dyDescent="0.25">
      <c r="A34" s="766" t="s">
        <v>155</v>
      </c>
      <c r="B34" s="475"/>
      <c r="C34" s="475"/>
      <c r="D34" s="25"/>
      <c r="E34" s="25"/>
      <c r="F34" s="25"/>
      <c r="G34" s="25"/>
      <c r="H34" s="484"/>
      <c r="I34" s="484"/>
      <c r="J34" s="484"/>
      <c r="K34" s="484"/>
      <c r="L34" s="484"/>
      <c r="M34" s="396"/>
      <c r="N34" s="396"/>
      <c r="O34" s="427"/>
    </row>
    <row r="35" spans="1:17" ht="39" customHeight="1" thickBot="1" x14ac:dyDescent="0.3">
      <c r="A35" s="757" t="s">
        <v>635</v>
      </c>
      <c r="B35" s="758"/>
      <c r="C35" s="758"/>
      <c r="D35" s="758"/>
      <c r="E35" s="758"/>
      <c r="F35" s="758"/>
      <c r="G35" s="758"/>
      <c r="H35" s="758"/>
      <c r="I35" s="758"/>
      <c r="J35" s="758"/>
      <c r="K35" s="758"/>
      <c r="L35" s="758"/>
      <c r="M35" s="758"/>
      <c r="N35" s="758"/>
      <c r="O35" s="767"/>
    </row>
    <row r="36" spans="1:17" ht="47.25" customHeight="1" thickBot="1" x14ac:dyDescent="0.3">
      <c r="A36" s="912" t="s">
        <v>592</v>
      </c>
      <c r="B36" s="913"/>
      <c r="C36" s="914" t="s">
        <v>498</v>
      </c>
      <c r="D36" s="915"/>
      <c r="E36" s="916"/>
      <c r="F36" s="917">
        <v>100</v>
      </c>
      <c r="G36" s="918"/>
      <c r="H36" s="914" t="s">
        <v>636</v>
      </c>
      <c r="I36" s="915"/>
      <c r="J36" s="916"/>
      <c r="K36" s="360">
        <v>100</v>
      </c>
      <c r="L36" s="914" t="s">
        <v>637</v>
      </c>
      <c r="M36" s="915"/>
      <c r="N36" s="916"/>
      <c r="O36" s="440">
        <v>100</v>
      </c>
    </row>
    <row r="37" spans="1:17" ht="20.25" customHeight="1" x14ac:dyDescent="0.25">
      <c r="A37" s="907" t="s">
        <v>598</v>
      </c>
      <c r="B37" s="908"/>
      <c r="C37" s="351" t="s">
        <v>599</v>
      </c>
      <c r="D37" s="359">
        <v>40231</v>
      </c>
      <c r="E37" s="909" t="s">
        <v>600</v>
      </c>
      <c r="F37" s="909"/>
      <c r="G37" s="352">
        <v>42735</v>
      </c>
      <c r="H37" s="351" t="s">
        <v>599</v>
      </c>
      <c r="I37" s="359">
        <v>39867</v>
      </c>
      <c r="J37" s="350" t="s">
        <v>600</v>
      </c>
      <c r="K37" s="352">
        <v>40663</v>
      </c>
      <c r="L37" s="351" t="s">
        <v>599</v>
      </c>
      <c r="M37" s="359">
        <v>40459</v>
      </c>
      <c r="N37" s="350" t="s">
        <v>600</v>
      </c>
      <c r="O37" s="441">
        <v>41151</v>
      </c>
    </row>
    <row r="38" spans="1:17" ht="33" customHeight="1" x14ac:dyDescent="0.25">
      <c r="A38" s="910" t="s">
        <v>173</v>
      </c>
      <c r="B38" s="911"/>
      <c r="C38" s="896">
        <v>100</v>
      </c>
      <c r="D38" s="897"/>
      <c r="E38" s="898">
        <v>100</v>
      </c>
      <c r="F38" s="898"/>
      <c r="G38" s="899"/>
      <c r="H38" s="896">
        <v>100</v>
      </c>
      <c r="I38" s="897"/>
      <c r="J38" s="900">
        <v>100</v>
      </c>
      <c r="K38" s="901"/>
      <c r="L38" s="896">
        <v>100</v>
      </c>
      <c r="M38" s="897"/>
      <c r="N38" s="900">
        <v>100</v>
      </c>
      <c r="O38" s="902"/>
    </row>
    <row r="39" spans="1:17" ht="33.75" customHeight="1" x14ac:dyDescent="0.25">
      <c r="A39" s="894" t="s">
        <v>174</v>
      </c>
      <c r="B39" s="895"/>
      <c r="C39" s="896">
        <v>100</v>
      </c>
      <c r="D39" s="897"/>
      <c r="E39" s="898">
        <v>100</v>
      </c>
      <c r="F39" s="898"/>
      <c r="G39" s="899"/>
      <c r="H39" s="896">
        <v>100</v>
      </c>
      <c r="I39" s="897"/>
      <c r="J39" s="900">
        <v>100</v>
      </c>
      <c r="K39" s="901"/>
      <c r="L39" s="896">
        <v>100</v>
      </c>
      <c r="M39" s="897"/>
      <c r="N39" s="900">
        <v>100</v>
      </c>
      <c r="O39" s="902"/>
    </row>
    <row r="40" spans="1:17" ht="21" customHeight="1" x14ac:dyDescent="0.25">
      <c r="A40" s="874" t="s">
        <v>641</v>
      </c>
      <c r="B40" s="367" t="s">
        <v>607</v>
      </c>
      <c r="C40" s="905"/>
      <c r="D40" s="906"/>
      <c r="E40" s="877" t="e">
        <f>(C41/C42)*100</f>
        <v>#DIV/0!</v>
      </c>
      <c r="F40" s="878"/>
      <c r="G40" s="879"/>
      <c r="H40" s="905"/>
      <c r="I40" s="906"/>
      <c r="J40" s="877"/>
      <c r="K40" s="878"/>
      <c r="L40" s="905"/>
      <c r="M40" s="906"/>
      <c r="N40" s="877"/>
      <c r="O40" s="886"/>
    </row>
    <row r="41" spans="1:17" ht="21" customHeight="1" x14ac:dyDescent="0.25">
      <c r="A41" s="875"/>
      <c r="B41" s="367" t="s">
        <v>593</v>
      </c>
      <c r="C41" s="903"/>
      <c r="D41" s="904"/>
      <c r="E41" s="880"/>
      <c r="F41" s="881"/>
      <c r="G41" s="882"/>
      <c r="H41" s="903"/>
      <c r="I41" s="904"/>
      <c r="J41" s="880" t="e">
        <f>(H41/H42)*100</f>
        <v>#DIV/0!</v>
      </c>
      <c r="K41" s="881"/>
      <c r="L41" s="903"/>
      <c r="M41" s="904"/>
      <c r="N41" s="880" t="e">
        <f>(L41/L42)*100</f>
        <v>#DIV/0!</v>
      </c>
      <c r="O41" s="887"/>
    </row>
    <row r="42" spans="1:17" ht="20.25" customHeight="1" x14ac:dyDescent="0.25">
      <c r="A42" s="876"/>
      <c r="B42" s="367" t="s">
        <v>594</v>
      </c>
      <c r="C42" s="872"/>
      <c r="D42" s="873"/>
      <c r="E42" s="883"/>
      <c r="F42" s="884"/>
      <c r="G42" s="885"/>
      <c r="H42" s="903"/>
      <c r="I42" s="904"/>
      <c r="J42" s="883"/>
      <c r="K42" s="884"/>
      <c r="L42" s="903"/>
      <c r="M42" s="904"/>
      <c r="N42" s="883"/>
      <c r="O42" s="888"/>
    </row>
    <row r="43" spans="1:17" ht="20.25" customHeight="1" x14ac:dyDescent="0.25">
      <c r="A43" s="874" t="s">
        <v>642</v>
      </c>
      <c r="B43" s="367" t="s">
        <v>607</v>
      </c>
      <c r="C43" s="411"/>
      <c r="D43" s="412"/>
      <c r="E43" s="877" t="e">
        <f>(C44/C45)*100</f>
        <v>#DIV/0!</v>
      </c>
      <c r="F43" s="878"/>
      <c r="G43" s="879"/>
      <c r="H43" s="872"/>
      <c r="I43" s="891"/>
      <c r="J43" s="877"/>
      <c r="K43" s="878"/>
      <c r="L43" s="872"/>
      <c r="M43" s="891"/>
      <c r="N43" s="877"/>
      <c r="O43" s="886"/>
    </row>
    <row r="44" spans="1:17" ht="20.25" customHeight="1" x14ac:dyDescent="0.25">
      <c r="A44" s="875"/>
      <c r="B44" s="367" t="s">
        <v>593</v>
      </c>
      <c r="C44" s="892"/>
      <c r="D44" s="893"/>
      <c r="E44" s="880"/>
      <c r="F44" s="881"/>
      <c r="G44" s="882"/>
      <c r="H44" s="872"/>
      <c r="I44" s="873"/>
      <c r="J44" s="880"/>
      <c r="K44" s="881"/>
      <c r="L44" s="872"/>
      <c r="M44" s="873"/>
      <c r="N44" s="880"/>
      <c r="O44" s="887"/>
    </row>
    <row r="45" spans="1:17" ht="19.5" customHeight="1" x14ac:dyDescent="0.25">
      <c r="A45" s="876"/>
      <c r="B45" s="367" t="s">
        <v>594</v>
      </c>
      <c r="C45" s="892"/>
      <c r="D45" s="893"/>
      <c r="E45" s="883"/>
      <c r="F45" s="884"/>
      <c r="G45" s="885"/>
      <c r="H45" s="872"/>
      <c r="I45" s="873"/>
      <c r="J45" s="883"/>
      <c r="K45" s="884"/>
      <c r="L45" s="872"/>
      <c r="M45" s="873"/>
      <c r="N45" s="883"/>
      <c r="O45" s="888"/>
    </row>
    <row r="46" spans="1:17" ht="19.5" customHeight="1" x14ac:dyDescent="0.25">
      <c r="A46" s="874" t="s">
        <v>667</v>
      </c>
      <c r="B46" s="367" t="s">
        <v>607</v>
      </c>
      <c r="C46" s="414"/>
      <c r="D46" s="415"/>
      <c r="E46" s="877" t="e">
        <f>(C47/C48)*100</f>
        <v>#DIV/0!</v>
      </c>
      <c r="F46" s="878"/>
      <c r="G46" s="879"/>
      <c r="H46" s="374"/>
      <c r="I46" s="376"/>
      <c r="J46" s="877"/>
      <c r="K46" s="878"/>
      <c r="L46" s="411"/>
      <c r="M46" s="412"/>
      <c r="N46" s="877"/>
      <c r="O46" s="886"/>
    </row>
    <row r="47" spans="1:17" ht="39.75" customHeight="1" x14ac:dyDescent="0.25">
      <c r="A47" s="875"/>
      <c r="B47" s="367" t="s">
        <v>593</v>
      </c>
      <c r="C47" s="889"/>
      <c r="D47" s="890"/>
      <c r="E47" s="880"/>
      <c r="F47" s="881"/>
      <c r="G47" s="882"/>
      <c r="H47" s="854"/>
      <c r="I47" s="855"/>
      <c r="J47" s="880" t="e">
        <f>(H47/H48)*100</f>
        <v>#DIV/0!</v>
      </c>
      <c r="K47" s="881"/>
      <c r="L47" s="854"/>
      <c r="M47" s="855"/>
      <c r="N47" s="880" t="e">
        <f>(L47/L48)*100</f>
        <v>#DIV/0!</v>
      </c>
      <c r="O47" s="887"/>
    </row>
    <row r="48" spans="1:17" ht="30" customHeight="1" thickBot="1" x14ac:dyDescent="0.3">
      <c r="A48" s="876"/>
      <c r="B48" s="367" t="s">
        <v>594</v>
      </c>
      <c r="C48" s="889"/>
      <c r="D48" s="890"/>
      <c r="E48" s="883"/>
      <c r="F48" s="884"/>
      <c r="G48" s="885"/>
      <c r="H48" s="854"/>
      <c r="I48" s="855"/>
      <c r="J48" s="883"/>
      <c r="K48" s="884"/>
      <c r="L48" s="854"/>
      <c r="M48" s="855"/>
      <c r="N48" s="883"/>
      <c r="O48" s="888"/>
      <c r="Q48">
        <v>24.43</v>
      </c>
    </row>
    <row r="49" spans="1:15" ht="41.25" customHeight="1" thickBot="1" x14ac:dyDescent="0.3">
      <c r="A49" s="912" t="s">
        <v>592</v>
      </c>
      <c r="B49" s="913"/>
      <c r="C49" s="914" t="s">
        <v>638</v>
      </c>
      <c r="D49" s="915"/>
      <c r="E49" s="916"/>
      <c r="F49" s="917">
        <v>100</v>
      </c>
      <c r="G49" s="918"/>
      <c r="H49" s="914" t="s">
        <v>639</v>
      </c>
      <c r="I49" s="915"/>
      <c r="J49" s="916"/>
      <c r="K49" s="360">
        <v>100</v>
      </c>
      <c r="L49" s="914" t="s">
        <v>640</v>
      </c>
      <c r="M49" s="915"/>
      <c r="N49" s="916"/>
      <c r="O49" s="440">
        <v>100</v>
      </c>
    </row>
    <row r="50" spans="1:15" ht="30.75" customHeight="1" x14ac:dyDescent="0.25">
      <c r="A50" s="907" t="s">
        <v>598</v>
      </c>
      <c r="B50" s="908"/>
      <c r="C50" s="351" t="s">
        <v>599</v>
      </c>
      <c r="D50" s="359">
        <v>40231</v>
      </c>
      <c r="E50" s="909" t="s">
        <v>600</v>
      </c>
      <c r="F50" s="909"/>
      <c r="G50" s="352">
        <v>42735</v>
      </c>
      <c r="H50" s="351" t="s">
        <v>599</v>
      </c>
      <c r="I50" s="359">
        <v>39867</v>
      </c>
      <c r="J50" s="350" t="s">
        <v>600</v>
      </c>
      <c r="K50" s="352">
        <v>40663</v>
      </c>
      <c r="L50" s="351" t="s">
        <v>599</v>
      </c>
      <c r="M50" s="359">
        <v>40459</v>
      </c>
      <c r="N50" s="350" t="s">
        <v>600</v>
      </c>
      <c r="O50" s="441">
        <v>41151</v>
      </c>
    </row>
    <row r="51" spans="1:15" ht="30.75" customHeight="1" x14ac:dyDescent="0.25">
      <c r="A51" s="910" t="s">
        <v>173</v>
      </c>
      <c r="B51" s="911"/>
      <c r="C51" s="896">
        <v>100</v>
      </c>
      <c r="D51" s="897"/>
      <c r="E51" s="898">
        <v>100</v>
      </c>
      <c r="F51" s="898"/>
      <c r="G51" s="899"/>
      <c r="H51" s="896">
        <v>100</v>
      </c>
      <c r="I51" s="897"/>
      <c r="J51" s="900">
        <v>100</v>
      </c>
      <c r="K51" s="901"/>
      <c r="L51" s="896">
        <v>100</v>
      </c>
      <c r="M51" s="897"/>
      <c r="N51" s="900">
        <v>100</v>
      </c>
      <c r="O51" s="902"/>
    </row>
    <row r="52" spans="1:15" ht="30.75" customHeight="1" x14ac:dyDescent="0.25">
      <c r="A52" s="894" t="s">
        <v>174</v>
      </c>
      <c r="B52" s="895"/>
      <c r="C52" s="896">
        <v>100</v>
      </c>
      <c r="D52" s="897"/>
      <c r="E52" s="898">
        <v>100</v>
      </c>
      <c r="F52" s="898"/>
      <c r="G52" s="899"/>
      <c r="H52" s="896">
        <v>100</v>
      </c>
      <c r="I52" s="897"/>
      <c r="J52" s="900">
        <v>100</v>
      </c>
      <c r="K52" s="901"/>
      <c r="L52" s="896">
        <v>100</v>
      </c>
      <c r="M52" s="897"/>
      <c r="N52" s="900">
        <v>100</v>
      </c>
      <c r="O52" s="902"/>
    </row>
    <row r="53" spans="1:15" ht="30.75" customHeight="1" x14ac:dyDescent="0.25">
      <c r="A53" s="874" t="s">
        <v>641</v>
      </c>
      <c r="B53" s="367" t="s">
        <v>607</v>
      </c>
      <c r="C53" s="905"/>
      <c r="D53" s="906"/>
      <c r="E53" s="877" t="e">
        <f>(C54/C55)*100</f>
        <v>#DIV/0!</v>
      </c>
      <c r="F53" s="878"/>
      <c r="G53" s="879"/>
      <c r="H53" s="905"/>
      <c r="I53" s="906"/>
      <c r="J53" s="877"/>
      <c r="K53" s="878"/>
      <c r="L53" s="905"/>
      <c r="M53" s="906"/>
      <c r="N53" s="877"/>
      <c r="O53" s="886"/>
    </row>
    <row r="54" spans="1:15" ht="30.75" customHeight="1" x14ac:dyDescent="0.25">
      <c r="A54" s="875"/>
      <c r="B54" s="367" t="s">
        <v>593</v>
      </c>
      <c r="C54" s="903"/>
      <c r="D54" s="904"/>
      <c r="E54" s="880"/>
      <c r="F54" s="881"/>
      <c r="G54" s="882"/>
      <c r="H54" s="903"/>
      <c r="I54" s="904"/>
      <c r="J54" s="880" t="e">
        <f>(H54/H55)*100</f>
        <v>#DIV/0!</v>
      </c>
      <c r="K54" s="881"/>
      <c r="L54" s="903"/>
      <c r="M54" s="904"/>
      <c r="N54" s="880" t="e">
        <f>(L54/L55)*100</f>
        <v>#DIV/0!</v>
      </c>
      <c r="O54" s="887"/>
    </row>
    <row r="55" spans="1:15" ht="30.75" customHeight="1" x14ac:dyDescent="0.25">
      <c r="A55" s="876"/>
      <c r="B55" s="367" t="s">
        <v>594</v>
      </c>
      <c r="C55" s="872"/>
      <c r="D55" s="873"/>
      <c r="E55" s="883"/>
      <c r="F55" s="884"/>
      <c r="G55" s="885"/>
      <c r="H55" s="903"/>
      <c r="I55" s="904"/>
      <c r="J55" s="883"/>
      <c r="K55" s="884"/>
      <c r="L55" s="903"/>
      <c r="M55" s="904"/>
      <c r="N55" s="883"/>
      <c r="O55" s="888"/>
    </row>
    <row r="56" spans="1:15" ht="27.75" customHeight="1" x14ac:dyDescent="0.25">
      <c r="A56" s="874" t="s">
        <v>441</v>
      </c>
      <c r="B56" s="367" t="s">
        <v>607</v>
      </c>
      <c r="C56" s="411"/>
      <c r="D56" s="412"/>
      <c r="E56" s="877" t="e">
        <f>(C57/C58)*100</f>
        <v>#DIV/0!</v>
      </c>
      <c r="F56" s="878"/>
      <c r="G56" s="879"/>
      <c r="H56" s="872"/>
      <c r="I56" s="891"/>
      <c r="J56" s="877"/>
      <c r="K56" s="878"/>
      <c r="L56" s="872"/>
      <c r="M56" s="891"/>
      <c r="N56" s="877"/>
      <c r="O56" s="886"/>
    </row>
    <row r="57" spans="1:15" s="36" customFormat="1" ht="20.25" customHeight="1" x14ac:dyDescent="0.25">
      <c r="A57" s="875"/>
      <c r="B57" s="367" t="s">
        <v>593</v>
      </c>
      <c r="C57" s="892"/>
      <c r="D57" s="893"/>
      <c r="E57" s="880"/>
      <c r="F57" s="881"/>
      <c r="G57" s="882"/>
      <c r="H57" s="872"/>
      <c r="I57" s="873"/>
      <c r="J57" s="880"/>
      <c r="K57" s="881"/>
      <c r="L57" s="872"/>
      <c r="M57" s="873"/>
      <c r="N57" s="880"/>
      <c r="O57" s="887"/>
    </row>
    <row r="58" spans="1:15" s="36" customFormat="1" ht="21" customHeight="1" x14ac:dyDescent="0.25">
      <c r="A58" s="876"/>
      <c r="B58" s="367" t="s">
        <v>594</v>
      </c>
      <c r="C58" s="892"/>
      <c r="D58" s="893"/>
      <c r="E58" s="883"/>
      <c r="F58" s="884"/>
      <c r="G58" s="885"/>
      <c r="H58" s="872"/>
      <c r="I58" s="873"/>
      <c r="J58" s="883"/>
      <c r="K58" s="884"/>
      <c r="L58" s="872"/>
      <c r="M58" s="873"/>
      <c r="N58" s="883"/>
      <c r="O58" s="888"/>
    </row>
    <row r="59" spans="1:15" s="36" customFormat="1" ht="15.75" hidden="1" customHeight="1" x14ac:dyDescent="0.25">
      <c r="A59" s="874" t="s">
        <v>642</v>
      </c>
      <c r="B59" s="367" t="s">
        <v>607</v>
      </c>
      <c r="C59" s="414"/>
      <c r="D59" s="415"/>
      <c r="E59" s="877" t="e">
        <f>(C60/C61)*100</f>
        <v>#DIV/0!</v>
      </c>
      <c r="F59" s="878"/>
      <c r="G59" s="879"/>
      <c r="H59" s="374"/>
      <c r="I59" s="376"/>
      <c r="J59" s="877"/>
      <c r="K59" s="878"/>
      <c r="L59" s="411"/>
      <c r="M59" s="412"/>
      <c r="N59" s="877"/>
      <c r="O59" s="886"/>
    </row>
    <row r="60" spans="1:15" s="36" customFormat="1" ht="32.25" customHeight="1" x14ac:dyDescent="0.25">
      <c r="A60" s="875"/>
      <c r="B60" s="367" t="s">
        <v>593</v>
      </c>
      <c r="C60" s="889"/>
      <c r="D60" s="890"/>
      <c r="E60" s="880"/>
      <c r="F60" s="881"/>
      <c r="G60" s="882"/>
      <c r="H60" s="854"/>
      <c r="I60" s="855"/>
      <c r="J60" s="880" t="e">
        <f>(H60/H61)*100</f>
        <v>#DIV/0!</v>
      </c>
      <c r="K60" s="881"/>
      <c r="L60" s="854"/>
      <c r="M60" s="855"/>
      <c r="N60" s="880" t="e">
        <f>(L60/L61)*100</f>
        <v>#DIV/0!</v>
      </c>
      <c r="O60" s="887"/>
    </row>
    <row r="61" spans="1:15" s="36" customFormat="1" ht="21.75" customHeight="1" x14ac:dyDescent="0.25">
      <c r="A61" s="876"/>
      <c r="B61" s="367" t="s">
        <v>594</v>
      </c>
      <c r="C61" s="889"/>
      <c r="D61" s="890"/>
      <c r="E61" s="883"/>
      <c r="F61" s="884"/>
      <c r="G61" s="885"/>
      <c r="H61" s="854"/>
      <c r="I61" s="855"/>
      <c r="J61" s="883"/>
      <c r="K61" s="884"/>
      <c r="L61" s="854"/>
      <c r="M61" s="855"/>
      <c r="N61" s="883"/>
      <c r="O61" s="888"/>
    </row>
    <row r="62" spans="1:15" s="36" customFormat="1" ht="21.75" customHeight="1" x14ac:dyDescent="0.25">
      <c r="A62" s="862" t="s">
        <v>852</v>
      </c>
      <c r="B62" s="863"/>
      <c r="C62" s="390"/>
      <c r="D62" s="390"/>
      <c r="E62" s="391"/>
      <c r="F62" s="391"/>
      <c r="G62" s="391"/>
      <c r="H62" s="390"/>
      <c r="I62" s="390"/>
      <c r="J62" s="392"/>
      <c r="K62" s="392"/>
      <c r="L62" s="390"/>
      <c r="M62" s="390"/>
      <c r="N62" s="392"/>
      <c r="O62" s="442"/>
    </row>
    <row r="63" spans="1:15" s="36" customFormat="1" ht="21.75" customHeight="1" x14ac:dyDescent="0.25">
      <c r="A63" s="443" t="s">
        <v>856</v>
      </c>
      <c r="B63" s="864" t="s">
        <v>853</v>
      </c>
      <c r="C63" s="864"/>
      <c r="D63" s="388"/>
      <c r="E63" s="397"/>
      <c r="F63" s="397"/>
      <c r="G63" s="397"/>
      <c r="H63" s="388"/>
      <c r="I63" s="388"/>
      <c r="J63" s="225"/>
      <c r="K63" s="225"/>
      <c r="L63" s="388"/>
      <c r="M63" s="388"/>
      <c r="N63" s="225"/>
      <c r="O63" s="444"/>
    </row>
    <row r="64" spans="1:15" s="36" customFormat="1" ht="21.75" customHeight="1" x14ac:dyDescent="0.25">
      <c r="A64" s="443" t="s">
        <v>854</v>
      </c>
      <c r="B64" s="864" t="s">
        <v>855</v>
      </c>
      <c r="C64" s="864"/>
      <c r="D64" s="388"/>
      <c r="E64" s="397"/>
      <c r="F64" s="397"/>
      <c r="G64" s="397"/>
      <c r="H64" s="388"/>
      <c r="I64" s="388"/>
      <c r="J64" s="225"/>
      <c r="K64" s="225"/>
      <c r="L64" s="388"/>
      <c r="M64" s="388"/>
      <c r="N64" s="225"/>
      <c r="O64" s="444"/>
    </row>
    <row r="65" spans="1:15" s="36" customFormat="1" ht="21.75" customHeight="1" x14ac:dyDescent="0.25">
      <c r="A65" s="445" t="s">
        <v>857</v>
      </c>
      <c r="B65" s="871" t="s">
        <v>858</v>
      </c>
      <c r="C65" s="871"/>
      <c r="D65" s="393"/>
      <c r="E65" s="394"/>
      <c r="F65" s="394"/>
      <c r="G65" s="394"/>
      <c r="H65" s="393"/>
      <c r="I65" s="393"/>
      <c r="J65" s="395"/>
      <c r="K65" s="395"/>
      <c r="L65" s="393"/>
      <c r="M65" s="393"/>
      <c r="N65" s="395"/>
      <c r="O65" s="446"/>
    </row>
    <row r="66" spans="1:15" s="36" customFormat="1" ht="21.75" customHeight="1" x14ac:dyDescent="0.25">
      <c r="A66" s="757" t="s">
        <v>643</v>
      </c>
      <c r="B66" s="758"/>
      <c r="C66" s="758"/>
      <c r="D66" s="758"/>
      <c r="E66" s="758"/>
      <c r="F66" s="758"/>
      <c r="G66" s="758"/>
      <c r="H66" s="758"/>
      <c r="I66" s="758"/>
      <c r="J66" s="758"/>
      <c r="K66" s="758"/>
      <c r="L66" s="758"/>
      <c r="M66" s="758"/>
      <c r="N66" s="758"/>
      <c r="O66" s="767"/>
    </row>
    <row r="67" spans="1:15" s="36" customFormat="1" ht="21.75" customHeight="1" x14ac:dyDescent="0.25">
      <c r="A67" s="463"/>
      <c r="B67" s="379"/>
      <c r="C67" s="380"/>
      <c r="D67" s="380"/>
      <c r="E67" s="413"/>
      <c r="F67" s="413"/>
      <c r="G67" s="413"/>
      <c r="H67" s="380"/>
      <c r="I67" s="380"/>
      <c r="J67" s="413"/>
      <c r="K67" s="413"/>
      <c r="L67" s="380"/>
      <c r="M67" s="380"/>
      <c r="N67" s="413"/>
      <c r="O67" s="464"/>
    </row>
    <row r="68" spans="1:15" s="36" customFormat="1" ht="21.75" customHeight="1" x14ac:dyDescent="0.25">
      <c r="A68" s="894" t="s">
        <v>319</v>
      </c>
      <c r="B68" s="924"/>
      <c r="C68" s="924"/>
      <c r="D68" s="926" t="s">
        <v>664</v>
      </c>
      <c r="E68" s="926"/>
      <c r="F68" s="926"/>
      <c r="G68" s="926"/>
      <c r="H68" s="926"/>
      <c r="I68" s="924">
        <v>2016</v>
      </c>
      <c r="J68" s="924"/>
      <c r="K68" s="924"/>
      <c r="L68" s="924" t="s">
        <v>665</v>
      </c>
      <c r="M68" s="924"/>
      <c r="N68" s="924"/>
      <c r="O68" s="925"/>
    </row>
    <row r="69" spans="1:15" s="36" customFormat="1" ht="21.75" customHeight="1" x14ac:dyDescent="0.25">
      <c r="A69" s="894">
        <v>2004</v>
      </c>
      <c r="B69" s="924"/>
      <c r="C69" s="924"/>
      <c r="D69" s="855"/>
      <c r="E69" s="855"/>
      <c r="F69" s="855"/>
      <c r="G69" s="855"/>
      <c r="H69" s="855"/>
      <c r="I69" s="923" t="s">
        <v>652</v>
      </c>
      <c r="J69" s="923"/>
      <c r="K69" s="923"/>
      <c r="L69" s="924"/>
      <c r="M69" s="924"/>
      <c r="N69" s="924"/>
      <c r="O69" s="925"/>
    </row>
    <row r="70" spans="1:15" s="36" customFormat="1" ht="21.75" customHeight="1" x14ac:dyDescent="0.25">
      <c r="A70" s="920">
        <v>2005</v>
      </c>
      <c r="B70" s="921"/>
      <c r="C70" s="922"/>
      <c r="D70" s="855"/>
      <c r="E70" s="855"/>
      <c r="F70" s="855"/>
      <c r="G70" s="855"/>
      <c r="H70" s="855"/>
      <c r="I70" s="923" t="s">
        <v>653</v>
      </c>
      <c r="J70" s="923"/>
      <c r="K70" s="923"/>
      <c r="L70" s="924"/>
      <c r="M70" s="924"/>
      <c r="N70" s="924"/>
      <c r="O70" s="925"/>
    </row>
    <row r="71" spans="1:15" s="36" customFormat="1" ht="21.75" customHeight="1" x14ac:dyDescent="0.25">
      <c r="A71" s="894">
        <v>2006</v>
      </c>
      <c r="B71" s="924"/>
      <c r="C71" s="924"/>
      <c r="D71" s="855"/>
      <c r="E71" s="855"/>
      <c r="F71" s="855"/>
      <c r="G71" s="855"/>
      <c r="H71" s="855"/>
      <c r="I71" s="923" t="s">
        <v>654</v>
      </c>
      <c r="J71" s="923"/>
      <c r="K71" s="923"/>
      <c r="L71" s="924"/>
      <c r="M71" s="924"/>
      <c r="N71" s="924"/>
      <c r="O71" s="925"/>
    </row>
    <row r="72" spans="1:15" s="36" customFormat="1" ht="21.75" customHeight="1" x14ac:dyDescent="0.25">
      <c r="A72" s="920">
        <v>2007</v>
      </c>
      <c r="B72" s="921"/>
      <c r="C72" s="922"/>
      <c r="D72" s="855"/>
      <c r="E72" s="855"/>
      <c r="F72" s="855"/>
      <c r="G72" s="855"/>
      <c r="H72" s="855"/>
      <c r="I72" s="923" t="s">
        <v>655</v>
      </c>
      <c r="J72" s="923"/>
      <c r="K72" s="923"/>
      <c r="L72" s="924"/>
      <c r="M72" s="924"/>
      <c r="N72" s="924"/>
      <c r="O72" s="925"/>
    </row>
    <row r="73" spans="1:15" s="36" customFormat="1" ht="21.75" customHeight="1" x14ac:dyDescent="0.25">
      <c r="A73" s="894">
        <v>2008</v>
      </c>
      <c r="B73" s="924"/>
      <c r="C73" s="924"/>
      <c r="D73" s="855"/>
      <c r="E73" s="855"/>
      <c r="F73" s="855"/>
      <c r="G73" s="855"/>
      <c r="H73" s="855"/>
      <c r="I73" s="923" t="s">
        <v>656</v>
      </c>
      <c r="J73" s="923"/>
      <c r="K73" s="923"/>
      <c r="L73" s="924"/>
      <c r="M73" s="924"/>
      <c r="N73" s="924"/>
      <c r="O73" s="925"/>
    </row>
    <row r="74" spans="1:15" s="36" customFormat="1" ht="21.75" customHeight="1" x14ac:dyDescent="0.25">
      <c r="A74" s="920">
        <v>2009</v>
      </c>
      <c r="B74" s="921"/>
      <c r="C74" s="922"/>
      <c r="D74" s="855"/>
      <c r="E74" s="855"/>
      <c r="F74" s="855"/>
      <c r="G74" s="855"/>
      <c r="H74" s="855"/>
      <c r="I74" s="923" t="s">
        <v>657</v>
      </c>
      <c r="J74" s="923"/>
      <c r="K74" s="923"/>
      <c r="L74" s="924"/>
      <c r="M74" s="924"/>
      <c r="N74" s="924"/>
      <c r="O74" s="925"/>
    </row>
    <row r="75" spans="1:15" s="36" customFormat="1" ht="21.75" customHeight="1" x14ac:dyDescent="0.25">
      <c r="A75" s="894">
        <v>2010</v>
      </c>
      <c r="B75" s="924"/>
      <c r="C75" s="924"/>
      <c r="D75" s="855"/>
      <c r="E75" s="855"/>
      <c r="F75" s="855"/>
      <c r="G75" s="855"/>
      <c r="H75" s="855"/>
      <c r="I75" s="923" t="s">
        <v>658</v>
      </c>
      <c r="J75" s="923"/>
      <c r="K75" s="923"/>
      <c r="L75" s="924"/>
      <c r="M75" s="924"/>
      <c r="N75" s="924"/>
      <c r="O75" s="925"/>
    </row>
    <row r="76" spans="1:15" s="36" customFormat="1" ht="21.75" customHeight="1" x14ac:dyDescent="0.25">
      <c r="A76" s="920">
        <v>2011</v>
      </c>
      <c r="B76" s="921"/>
      <c r="C76" s="922"/>
      <c r="D76" s="855"/>
      <c r="E76" s="855"/>
      <c r="F76" s="855"/>
      <c r="G76" s="855"/>
      <c r="H76" s="855"/>
      <c r="I76" s="923" t="s">
        <v>659</v>
      </c>
      <c r="J76" s="923"/>
      <c r="K76" s="923"/>
      <c r="L76" s="924"/>
      <c r="M76" s="924"/>
      <c r="N76" s="924"/>
      <c r="O76" s="925"/>
    </row>
    <row r="77" spans="1:15" s="36" customFormat="1" ht="21.75" customHeight="1" x14ac:dyDescent="0.25">
      <c r="A77" s="894">
        <v>2012</v>
      </c>
      <c r="B77" s="924"/>
      <c r="C77" s="924"/>
      <c r="D77" s="855"/>
      <c r="E77" s="855"/>
      <c r="F77" s="855"/>
      <c r="G77" s="855"/>
      <c r="H77" s="855"/>
      <c r="I77" s="923" t="s">
        <v>660</v>
      </c>
      <c r="J77" s="923"/>
      <c r="K77" s="923"/>
      <c r="L77" s="924"/>
      <c r="M77" s="924"/>
      <c r="N77" s="924"/>
      <c r="O77" s="925"/>
    </row>
    <row r="78" spans="1:15" s="36" customFormat="1" ht="21.75" customHeight="1" x14ac:dyDescent="0.25">
      <c r="A78" s="920">
        <v>2013</v>
      </c>
      <c r="B78" s="921"/>
      <c r="C78" s="922"/>
      <c r="D78" s="855"/>
      <c r="E78" s="855"/>
      <c r="F78" s="855"/>
      <c r="G78" s="855"/>
      <c r="H78" s="855"/>
      <c r="I78" s="923" t="s">
        <v>661</v>
      </c>
      <c r="J78" s="923"/>
      <c r="K78" s="923"/>
      <c r="L78" s="924"/>
      <c r="M78" s="924"/>
      <c r="N78" s="924"/>
      <c r="O78" s="925"/>
    </row>
    <row r="79" spans="1:15" s="36" customFormat="1" ht="21.75" customHeight="1" x14ac:dyDescent="0.25">
      <c r="A79" s="894">
        <v>2014</v>
      </c>
      <c r="B79" s="924"/>
      <c r="C79" s="924"/>
      <c r="D79" s="855"/>
      <c r="E79" s="855"/>
      <c r="F79" s="855"/>
      <c r="G79" s="855"/>
      <c r="H79" s="855"/>
      <c r="I79" s="923" t="s">
        <v>662</v>
      </c>
      <c r="J79" s="923"/>
      <c r="K79" s="923"/>
      <c r="L79" s="924"/>
      <c r="M79" s="924"/>
      <c r="N79" s="924"/>
      <c r="O79" s="925"/>
    </row>
    <row r="80" spans="1:15" s="36" customFormat="1" ht="21.75" customHeight="1" x14ac:dyDescent="0.25">
      <c r="A80" s="920">
        <v>2015</v>
      </c>
      <c r="B80" s="921"/>
      <c r="C80" s="922"/>
      <c r="D80" s="855"/>
      <c r="E80" s="855"/>
      <c r="F80" s="855"/>
      <c r="G80" s="855"/>
      <c r="H80" s="855"/>
      <c r="I80" s="923" t="s">
        <v>663</v>
      </c>
      <c r="J80" s="923"/>
      <c r="K80" s="923"/>
      <c r="L80" s="924"/>
      <c r="M80" s="924"/>
      <c r="N80" s="924"/>
      <c r="O80" s="925"/>
    </row>
    <row r="81" spans="1:16" s="36" customFormat="1" ht="21.75" customHeight="1" thickBot="1" x14ac:dyDescent="0.3">
      <c r="A81" s="463"/>
      <c r="B81" s="379"/>
      <c r="C81" s="380"/>
      <c r="D81" s="381"/>
      <c r="E81" s="381"/>
      <c r="F81" s="381"/>
      <c r="G81" s="381"/>
      <c r="H81" s="381"/>
      <c r="I81" s="380"/>
      <c r="J81" s="413"/>
      <c r="K81" s="413"/>
      <c r="L81" s="380"/>
      <c r="M81" s="380"/>
      <c r="N81" s="413"/>
      <c r="O81" s="464"/>
    </row>
    <row r="82" spans="1:16" ht="23.25" customHeight="1" x14ac:dyDescent="0.25">
      <c r="A82" s="757" t="s">
        <v>849</v>
      </c>
      <c r="B82" s="758"/>
      <c r="C82" s="758"/>
      <c r="D82" s="758"/>
      <c r="E82" s="758"/>
      <c r="F82" s="758"/>
      <c r="G82" s="758"/>
      <c r="H82" s="758"/>
      <c r="I82" s="758"/>
      <c r="J82" s="758"/>
      <c r="K82" s="758"/>
      <c r="L82" s="759">
        <v>2016</v>
      </c>
      <c r="M82" s="759"/>
      <c r="N82" s="759"/>
      <c r="O82" s="760"/>
    </row>
    <row r="83" spans="1:16" ht="23.25" customHeight="1" x14ac:dyDescent="0.25">
      <c r="A83" s="447"/>
      <c r="B83" s="155"/>
      <c r="C83" s="25"/>
      <c r="D83" s="25"/>
      <c r="E83" s="25"/>
      <c r="F83" s="25"/>
      <c r="G83" s="25"/>
      <c r="H83" s="25"/>
      <c r="I83" s="25"/>
      <c r="J83" s="25"/>
      <c r="K83" s="25"/>
      <c r="L83" s="25"/>
      <c r="M83" s="25"/>
      <c r="N83" s="25"/>
      <c r="O83" s="427"/>
    </row>
    <row r="84" spans="1:16" ht="23.25" customHeight="1" x14ac:dyDescent="0.25">
      <c r="A84" s="856"/>
      <c r="B84" s="512"/>
      <c r="C84" s="512"/>
      <c r="D84" s="858"/>
      <c r="E84" s="859"/>
      <c r="F84" s="859"/>
      <c r="G84" s="859"/>
      <c r="H84" s="25"/>
      <c r="I84" s="25"/>
      <c r="J84" s="25"/>
      <c r="K84" s="25"/>
      <c r="L84" s="115"/>
      <c r="M84" s="860"/>
      <c r="N84" s="860"/>
      <c r="O84" s="861"/>
      <c r="P84" s="115"/>
    </row>
    <row r="85" spans="1:16" ht="25.5" customHeight="1" x14ac:dyDescent="0.25">
      <c r="A85" s="857"/>
      <c r="B85" s="512"/>
      <c r="C85" s="512"/>
      <c r="D85" s="859"/>
      <c r="E85" s="859"/>
      <c r="F85" s="859"/>
      <c r="G85" s="859"/>
      <c r="H85" s="25"/>
      <c r="I85" s="25"/>
      <c r="J85" s="25"/>
      <c r="K85" s="25"/>
      <c r="L85" s="115"/>
      <c r="M85" s="860"/>
      <c r="N85" s="860"/>
      <c r="O85" s="861"/>
      <c r="P85" s="115"/>
    </row>
    <row r="86" spans="1:16" x14ac:dyDescent="0.25">
      <c r="A86" s="426"/>
      <c r="B86" s="25"/>
      <c r="C86" s="25"/>
      <c r="D86" s="25"/>
      <c r="E86" s="25"/>
      <c r="F86" s="25"/>
      <c r="G86" s="25"/>
      <c r="H86" s="25"/>
      <c r="I86" s="25"/>
      <c r="J86" s="25"/>
      <c r="K86" s="25"/>
      <c r="L86" s="25"/>
      <c r="M86" s="25"/>
      <c r="N86" s="25"/>
      <c r="O86" s="427"/>
    </row>
    <row r="87" spans="1:16" ht="15.75" x14ac:dyDescent="0.25">
      <c r="A87" s="750" t="s">
        <v>248</v>
      </c>
      <c r="B87" s="640"/>
      <c r="C87" s="640"/>
      <c r="D87" s="25"/>
      <c r="E87" s="25"/>
      <c r="F87" s="25"/>
      <c r="G87" s="25"/>
      <c r="H87" s="640" t="s">
        <v>250</v>
      </c>
      <c r="I87" s="640"/>
      <c r="J87" s="640"/>
      <c r="K87" s="403"/>
      <c r="L87" s="25"/>
      <c r="M87" s="25"/>
      <c r="N87" s="25"/>
      <c r="O87" s="427"/>
    </row>
    <row r="88" spans="1:16" x14ac:dyDescent="0.25">
      <c r="A88" s="426"/>
      <c r="B88" s="25"/>
      <c r="C88" s="25"/>
      <c r="D88" s="25"/>
      <c r="E88" s="25"/>
      <c r="F88" s="25"/>
      <c r="G88" s="25"/>
      <c r="H88" s="25"/>
      <c r="I88" s="25"/>
      <c r="J88" s="25"/>
      <c r="K88" s="25"/>
      <c r="L88" s="25"/>
      <c r="M88" s="25"/>
      <c r="N88" s="25"/>
      <c r="O88" s="427"/>
    </row>
    <row r="89" spans="1:16" x14ac:dyDescent="0.25">
      <c r="A89" s="426"/>
      <c r="B89" s="25"/>
      <c r="C89" s="25"/>
      <c r="D89" s="372"/>
      <c r="E89" s="25"/>
      <c r="F89" s="25"/>
      <c r="G89" s="25"/>
      <c r="H89" s="25"/>
      <c r="I89" s="25"/>
      <c r="J89" s="25"/>
      <c r="K89" s="25"/>
      <c r="L89" s="25"/>
      <c r="M89" s="25"/>
      <c r="N89" s="25"/>
      <c r="O89" s="448" t="s">
        <v>366</v>
      </c>
    </row>
    <row r="90" spans="1:16" x14ac:dyDescent="0.25">
      <c r="A90" s="426"/>
      <c r="B90" s="25"/>
      <c r="C90" s="25"/>
      <c r="D90" s="25"/>
      <c r="E90" s="25"/>
      <c r="F90" s="25"/>
      <c r="G90" s="25"/>
      <c r="H90" s="25"/>
      <c r="I90" s="25"/>
      <c r="J90" s="25"/>
      <c r="K90" s="25"/>
      <c r="L90" s="25"/>
      <c r="M90" s="25"/>
      <c r="N90" s="25"/>
      <c r="O90" s="427"/>
    </row>
    <row r="91" spans="1:16" ht="15.75" x14ac:dyDescent="0.25">
      <c r="A91" s="426"/>
      <c r="B91" s="25"/>
      <c r="C91" s="25"/>
      <c r="D91" s="640" t="s">
        <v>249</v>
      </c>
      <c r="E91" s="640"/>
      <c r="F91" s="640"/>
      <c r="G91" s="640"/>
      <c r="H91" s="25"/>
      <c r="I91" s="25"/>
      <c r="J91" s="25"/>
      <c r="K91" s="25"/>
      <c r="L91" s="640" t="s">
        <v>251</v>
      </c>
      <c r="M91" s="640"/>
      <c r="N91" s="640"/>
      <c r="O91" s="764"/>
    </row>
    <row r="92" spans="1:16" x14ac:dyDescent="0.25">
      <c r="A92" s="426"/>
      <c r="B92" s="25"/>
      <c r="C92" s="25"/>
      <c r="D92" s="25"/>
      <c r="E92" s="25"/>
      <c r="F92" s="25"/>
      <c r="G92" s="25"/>
      <c r="H92" s="25"/>
      <c r="I92" s="25"/>
      <c r="J92" s="25"/>
      <c r="K92" s="25"/>
      <c r="L92" s="25"/>
      <c r="M92" s="25"/>
      <c r="N92" s="25"/>
      <c r="O92" s="427"/>
    </row>
    <row r="93" spans="1:16" ht="23.25" customHeight="1" x14ac:dyDescent="0.25">
      <c r="A93" s="426"/>
      <c r="B93" s="25"/>
      <c r="C93" s="25"/>
      <c r="D93" s="850"/>
      <c r="E93" s="850"/>
      <c r="F93" s="850"/>
      <c r="G93" s="850"/>
      <c r="H93" s="25"/>
      <c r="I93" s="25"/>
      <c r="J93" s="25"/>
      <c r="K93" s="25"/>
      <c r="L93" s="851"/>
      <c r="M93" s="852"/>
      <c r="N93" s="852"/>
      <c r="O93" s="853"/>
    </row>
    <row r="94" spans="1:16" ht="24.75" customHeight="1" x14ac:dyDescent="0.25">
      <c r="A94" s="426"/>
      <c r="B94" s="25"/>
      <c r="C94" s="25"/>
      <c r="D94" s="850"/>
      <c r="E94" s="850"/>
      <c r="F94" s="850"/>
      <c r="G94" s="850"/>
      <c r="H94" s="25"/>
      <c r="I94" s="25"/>
      <c r="J94" s="25"/>
      <c r="K94" s="25"/>
      <c r="L94" s="852"/>
      <c r="M94" s="852"/>
      <c r="N94" s="852"/>
      <c r="O94" s="853"/>
    </row>
    <row r="95" spans="1:16" x14ac:dyDescent="0.25">
      <c r="A95" s="426"/>
      <c r="B95" s="25"/>
      <c r="C95" s="25"/>
      <c r="D95" s="25"/>
      <c r="E95" s="25"/>
      <c r="F95" s="25"/>
      <c r="G95" s="25"/>
      <c r="H95" s="25"/>
      <c r="I95" s="25"/>
      <c r="J95" s="25"/>
      <c r="K95" s="25"/>
      <c r="L95" s="25"/>
      <c r="M95" s="25"/>
      <c r="N95" s="25"/>
      <c r="O95" s="427"/>
    </row>
    <row r="96" spans="1:16" ht="50.25" customHeight="1" x14ac:dyDescent="0.25">
      <c r="A96" s="774"/>
      <c r="B96" s="775"/>
      <c r="C96" s="746" t="s">
        <v>146</v>
      </c>
      <c r="D96" s="746"/>
      <c r="E96" s="746"/>
      <c r="F96" s="746"/>
      <c r="G96" s="746"/>
      <c r="H96" s="746"/>
      <c r="I96" s="746"/>
      <c r="J96" s="746"/>
      <c r="K96" s="746"/>
      <c r="L96" s="746"/>
      <c r="M96" s="746"/>
      <c r="N96" s="746"/>
      <c r="O96" s="747"/>
    </row>
    <row r="97" spans="1:17" ht="27" customHeight="1" thickBot="1" x14ac:dyDescent="0.3">
      <c r="A97" s="454"/>
      <c r="B97" s="399"/>
      <c r="C97" s="399"/>
      <c r="D97" s="396"/>
      <c r="E97" s="396"/>
      <c r="F97" s="396"/>
      <c r="G97" s="182"/>
      <c r="H97" s="398"/>
      <c r="I97" s="398"/>
      <c r="J97" s="183"/>
      <c r="K97" s="183"/>
      <c r="L97" s="398"/>
      <c r="M97" s="398"/>
      <c r="N97" s="398"/>
      <c r="O97" s="451"/>
      <c r="Q97" s="88" t="e">
        <f>#REF!+L99</f>
        <v>#REF!</v>
      </c>
    </row>
    <row r="98" spans="1:17" ht="41.25" customHeight="1" thickTop="1" x14ac:dyDescent="0.25">
      <c r="A98" s="870" t="s">
        <v>621</v>
      </c>
      <c r="B98" s="567"/>
      <c r="C98" s="568"/>
      <c r="D98" s="607" t="s">
        <v>650</v>
      </c>
      <c r="E98" s="608"/>
      <c r="F98" s="400"/>
      <c r="G98" s="79"/>
      <c r="H98" s="609" t="s">
        <v>646</v>
      </c>
      <c r="I98" s="609"/>
      <c r="J98" s="79"/>
      <c r="K98" s="79"/>
      <c r="L98" s="609" t="s">
        <v>649</v>
      </c>
      <c r="M98" s="609"/>
      <c r="N98" s="358"/>
      <c r="O98" s="455"/>
      <c r="Q98" s="166" t="e">
        <f>Q97/#REF!</f>
        <v>#REF!</v>
      </c>
    </row>
    <row r="99" spans="1:17" ht="36" customHeight="1" x14ac:dyDescent="0.25">
      <c r="A99" s="870"/>
      <c r="B99" s="567"/>
      <c r="C99" s="568"/>
      <c r="D99" s="607"/>
      <c r="E99" s="608"/>
      <c r="F99" s="400"/>
      <c r="G99" s="182"/>
      <c r="H99" s="610" t="s">
        <v>623</v>
      </c>
      <c r="I99" s="610"/>
      <c r="J99" s="849" t="s">
        <v>651</v>
      </c>
      <c r="K99" s="849"/>
      <c r="L99" s="610" t="s">
        <v>624</v>
      </c>
      <c r="M99" s="610"/>
      <c r="N99" s="401"/>
      <c r="O99" s="453" t="s">
        <v>651</v>
      </c>
    </row>
    <row r="100" spans="1:17" ht="27" customHeight="1" x14ac:dyDescent="0.25">
      <c r="A100" s="454"/>
      <c r="B100" s="399"/>
      <c r="C100" s="399"/>
      <c r="D100" s="396"/>
      <c r="E100" s="396"/>
      <c r="F100" s="396"/>
      <c r="G100" s="182"/>
      <c r="H100" s="398"/>
      <c r="I100" s="398"/>
      <c r="J100" s="183"/>
      <c r="K100" s="183"/>
      <c r="L100" s="398"/>
      <c r="M100" s="398"/>
      <c r="N100" s="398"/>
      <c r="O100" s="451"/>
    </row>
    <row r="101" spans="1:17" ht="26.25" x14ac:dyDescent="0.25">
      <c r="A101" s="745" t="s">
        <v>625</v>
      </c>
      <c r="B101" s="746"/>
      <c r="C101" s="746"/>
      <c r="D101" s="746"/>
      <c r="E101" s="746"/>
      <c r="F101" s="746"/>
      <c r="G101" s="746"/>
      <c r="H101" s="746"/>
      <c r="I101" s="746"/>
      <c r="J101" s="746"/>
      <c r="K101" s="746"/>
      <c r="L101" s="746"/>
      <c r="M101" s="746"/>
      <c r="N101" s="746"/>
      <c r="O101" s="747"/>
    </row>
    <row r="102" spans="1:17" x14ac:dyDescent="0.25">
      <c r="A102" s="447"/>
      <c r="B102" s="155"/>
      <c r="C102" s="155"/>
      <c r="D102" s="155"/>
      <c r="E102" s="155"/>
      <c r="F102" s="155"/>
      <c r="G102" s="155"/>
      <c r="H102" s="155"/>
      <c r="I102" s="155"/>
      <c r="J102" s="155"/>
      <c r="K102" s="155"/>
      <c r="L102" s="155"/>
      <c r="M102" s="155"/>
      <c r="N102" s="155"/>
      <c r="O102" s="456"/>
    </row>
    <row r="103" spans="1:17" x14ac:dyDescent="0.25">
      <c r="A103" s="447"/>
      <c r="B103" s="155"/>
      <c r="C103" s="155"/>
      <c r="D103" s="155"/>
      <c r="E103" s="155"/>
      <c r="F103" s="155"/>
      <c r="G103" s="155"/>
      <c r="H103" s="155"/>
      <c r="I103" s="155"/>
      <c r="J103" s="155"/>
      <c r="K103" s="155"/>
      <c r="L103" s="155"/>
      <c r="M103" s="155"/>
      <c r="N103" s="155"/>
      <c r="O103" s="456"/>
    </row>
    <row r="104" spans="1:17" x14ac:dyDescent="0.25">
      <c r="A104" s="457"/>
      <c r="B104" s="378"/>
      <c r="C104" s="378"/>
      <c r="D104" s="378"/>
      <c r="E104" s="378"/>
      <c r="F104" s="378"/>
      <c r="G104" s="155"/>
      <c r="H104" s="378"/>
      <c r="I104" s="378"/>
      <c r="J104" s="378"/>
      <c r="K104" s="378"/>
      <c r="L104" s="378"/>
      <c r="M104" s="378"/>
      <c r="N104" s="155"/>
      <c r="O104" s="456"/>
    </row>
    <row r="105" spans="1:17" x14ac:dyDescent="0.25">
      <c r="A105" s="748" t="s">
        <v>626</v>
      </c>
      <c r="B105" s="749"/>
      <c r="C105" s="749"/>
      <c r="D105" s="749"/>
      <c r="E105" s="749"/>
      <c r="F105" s="749"/>
      <c r="G105" s="155"/>
      <c r="H105" s="749" t="s">
        <v>627</v>
      </c>
      <c r="I105" s="749"/>
      <c r="J105" s="749"/>
      <c r="K105" s="749"/>
      <c r="L105" s="749"/>
      <c r="M105" s="749"/>
      <c r="N105" s="155"/>
      <c r="O105" s="456"/>
    </row>
    <row r="106" spans="1:17" ht="15.75" thickBot="1" x14ac:dyDescent="0.3">
      <c r="A106" s="458"/>
      <c r="B106" s="459"/>
      <c r="C106" s="459"/>
      <c r="D106" s="459"/>
      <c r="E106" s="459"/>
      <c r="F106" s="459"/>
      <c r="G106" s="459"/>
      <c r="H106" s="459"/>
      <c r="I106" s="459"/>
      <c r="J106" s="459"/>
      <c r="K106" s="459"/>
      <c r="L106" s="459"/>
      <c r="M106" s="459"/>
      <c r="N106" s="459"/>
      <c r="O106" s="460"/>
    </row>
    <row r="107" spans="1:17" x14ac:dyDescent="0.25">
      <c r="A107" s="32"/>
      <c r="B107" s="32"/>
      <c r="C107" s="32"/>
      <c r="D107" s="32"/>
      <c r="E107" s="32"/>
      <c r="F107" s="32"/>
      <c r="G107" s="32"/>
      <c r="H107" s="32"/>
      <c r="I107" s="32"/>
      <c r="J107" s="32"/>
      <c r="K107" s="32"/>
      <c r="L107" s="32"/>
      <c r="M107" s="32"/>
      <c r="N107" s="32"/>
      <c r="O107" s="32"/>
    </row>
    <row r="108" spans="1:17" x14ac:dyDescent="0.25">
      <c r="A108" s="32"/>
      <c r="B108" s="32"/>
      <c r="C108" s="32"/>
      <c r="D108" s="32"/>
      <c r="E108" s="32"/>
      <c r="F108" s="32"/>
      <c r="G108" s="32"/>
      <c r="H108" s="32"/>
      <c r="I108" s="32"/>
      <c r="J108" s="32"/>
      <c r="K108" s="32"/>
      <c r="L108" s="32"/>
      <c r="M108" s="32"/>
      <c r="N108" s="32"/>
      <c r="O108" s="32"/>
    </row>
  </sheetData>
  <mergeCells count="247">
    <mergeCell ref="A96:B96"/>
    <mergeCell ref="C96:O96"/>
    <mergeCell ref="A101:O101"/>
    <mergeCell ref="A105:F105"/>
    <mergeCell ref="H105:M105"/>
    <mergeCell ref="A98:C99"/>
    <mergeCell ref="D98:E99"/>
    <mergeCell ref="H98:I98"/>
    <mergeCell ref="L98:M98"/>
    <mergeCell ref="H99:I99"/>
    <mergeCell ref="J99:K99"/>
    <mergeCell ref="L99:M99"/>
    <mergeCell ref="A66:O66"/>
    <mergeCell ref="A87:C87"/>
    <mergeCell ref="H87:J87"/>
    <mergeCell ref="D91:G91"/>
    <mergeCell ref="L91:O91"/>
    <mergeCell ref="D93:G94"/>
    <mergeCell ref="L93:O94"/>
    <mergeCell ref="A84:C85"/>
    <mergeCell ref="D84:G85"/>
    <mergeCell ref="M84:O85"/>
    <mergeCell ref="A68:C68"/>
    <mergeCell ref="D68:H68"/>
    <mergeCell ref="I68:K68"/>
    <mergeCell ref="L68:O68"/>
    <mergeCell ref="A69:C69"/>
    <mergeCell ref="D69:H69"/>
    <mergeCell ref="I69:K69"/>
    <mergeCell ref="L69:O69"/>
    <mergeCell ref="A70:C70"/>
    <mergeCell ref="D70:H70"/>
    <mergeCell ref="I70:K70"/>
    <mergeCell ref="L70:O70"/>
    <mergeCell ref="A71:C71"/>
    <mergeCell ref="D71:H71"/>
    <mergeCell ref="H58:I58"/>
    <mergeCell ref="L58:M58"/>
    <mergeCell ref="A59:A61"/>
    <mergeCell ref="E59:G61"/>
    <mergeCell ref="J59:K61"/>
    <mergeCell ref="N59:O61"/>
    <mergeCell ref="C60:D60"/>
    <mergeCell ref="H60:I60"/>
    <mergeCell ref="L60:M60"/>
    <mergeCell ref="C61:D61"/>
    <mergeCell ref="A56:A58"/>
    <mergeCell ref="E56:G58"/>
    <mergeCell ref="H56:I56"/>
    <mergeCell ref="J56:K58"/>
    <mergeCell ref="L56:M56"/>
    <mergeCell ref="N56:O58"/>
    <mergeCell ref="C57:D57"/>
    <mergeCell ref="H57:I57"/>
    <mergeCell ref="L57:M57"/>
    <mergeCell ref="C58:D58"/>
    <mergeCell ref="H61:I61"/>
    <mergeCell ref="L61:M61"/>
    <mergeCell ref="A52:B52"/>
    <mergeCell ref="C52:D52"/>
    <mergeCell ref="E52:G52"/>
    <mergeCell ref="H52:I52"/>
    <mergeCell ref="J52:K52"/>
    <mergeCell ref="L52:M52"/>
    <mergeCell ref="N52:O52"/>
    <mergeCell ref="N53:O55"/>
    <mergeCell ref="C54:D54"/>
    <mergeCell ref="H54:I54"/>
    <mergeCell ref="L54:M54"/>
    <mergeCell ref="C55:D55"/>
    <mergeCell ref="H55:I55"/>
    <mergeCell ref="L55:M55"/>
    <mergeCell ref="A53:A55"/>
    <mergeCell ref="C53:D53"/>
    <mergeCell ref="E53:G55"/>
    <mergeCell ref="H53:I53"/>
    <mergeCell ref="J53:K55"/>
    <mergeCell ref="L53:M53"/>
    <mergeCell ref="A50:B50"/>
    <mergeCell ref="E50:F50"/>
    <mergeCell ref="A51:B51"/>
    <mergeCell ref="C51:D51"/>
    <mergeCell ref="E51:G51"/>
    <mergeCell ref="H51:I51"/>
    <mergeCell ref="L51:M51"/>
    <mergeCell ref="A49:B49"/>
    <mergeCell ref="C49:E49"/>
    <mergeCell ref="F49:G49"/>
    <mergeCell ref="H49:J49"/>
    <mergeCell ref="L49:N49"/>
    <mergeCell ref="J51:K51"/>
    <mergeCell ref="N51:O51"/>
    <mergeCell ref="N46:O48"/>
    <mergeCell ref="C47:D47"/>
    <mergeCell ref="H47:I47"/>
    <mergeCell ref="L47:M47"/>
    <mergeCell ref="C48:D48"/>
    <mergeCell ref="A43:A45"/>
    <mergeCell ref="E43:G45"/>
    <mergeCell ref="H43:I43"/>
    <mergeCell ref="J43:K45"/>
    <mergeCell ref="L43:M43"/>
    <mergeCell ref="N43:O45"/>
    <mergeCell ref="C44:D44"/>
    <mergeCell ref="H44:I44"/>
    <mergeCell ref="L44:M44"/>
    <mergeCell ref="C45:D45"/>
    <mergeCell ref="H48:I48"/>
    <mergeCell ref="L48:M48"/>
    <mergeCell ref="H45:I45"/>
    <mergeCell ref="L45:M45"/>
    <mergeCell ref="A46:A48"/>
    <mergeCell ref="E46:G48"/>
    <mergeCell ref="J46:K48"/>
    <mergeCell ref="A39:B39"/>
    <mergeCell ref="C39:D39"/>
    <mergeCell ref="E39:G39"/>
    <mergeCell ref="H39:I39"/>
    <mergeCell ref="J39:K39"/>
    <mergeCell ref="L39:M39"/>
    <mergeCell ref="N39:O39"/>
    <mergeCell ref="N40:O42"/>
    <mergeCell ref="C41:D41"/>
    <mergeCell ref="H41:I41"/>
    <mergeCell ref="L41:M41"/>
    <mergeCell ref="C42:D42"/>
    <mergeCell ref="H42:I42"/>
    <mergeCell ref="L42:M42"/>
    <mergeCell ref="A40:A42"/>
    <mergeCell ref="C40:D40"/>
    <mergeCell ref="E40:G42"/>
    <mergeCell ref="H40:I40"/>
    <mergeCell ref="J40:K42"/>
    <mergeCell ref="L40:M40"/>
    <mergeCell ref="A37:B37"/>
    <mergeCell ref="E37:F37"/>
    <mergeCell ref="A38:B38"/>
    <mergeCell ref="C38:D38"/>
    <mergeCell ref="E38:G38"/>
    <mergeCell ref="H38:I38"/>
    <mergeCell ref="A34:C34"/>
    <mergeCell ref="H34:L34"/>
    <mergeCell ref="A35:O35"/>
    <mergeCell ref="A36:B36"/>
    <mergeCell ref="C36:E36"/>
    <mergeCell ref="F36:G36"/>
    <mergeCell ref="H36:J36"/>
    <mergeCell ref="L36:N36"/>
    <mergeCell ref="J38:K38"/>
    <mergeCell ref="L38:M38"/>
    <mergeCell ref="N38:O38"/>
    <mergeCell ref="A31:B31"/>
    <mergeCell ref="D31:E31"/>
    <mergeCell ref="L31:M31"/>
    <mergeCell ref="A32:B32"/>
    <mergeCell ref="C32:O32"/>
    <mergeCell ref="A33:C33"/>
    <mergeCell ref="E33:G33"/>
    <mergeCell ref="H33:O33"/>
    <mergeCell ref="A26:O26"/>
    <mergeCell ref="A27:B27"/>
    <mergeCell ref="C27:D27"/>
    <mergeCell ref="H27:I27"/>
    <mergeCell ref="M27:O27"/>
    <mergeCell ref="A30:B30"/>
    <mergeCell ref="E30:G30"/>
    <mergeCell ref="B18:E18"/>
    <mergeCell ref="H18:J18"/>
    <mergeCell ref="M18:O18"/>
    <mergeCell ref="B19:E19"/>
    <mergeCell ref="H19:J19"/>
    <mergeCell ref="A20:A24"/>
    <mergeCell ref="B20:E24"/>
    <mergeCell ref="G20:G24"/>
    <mergeCell ref="L15:L16"/>
    <mergeCell ref="M15:O15"/>
    <mergeCell ref="B16:E16"/>
    <mergeCell ref="H16:J16"/>
    <mergeCell ref="M16:O16"/>
    <mergeCell ref="B17:E17"/>
    <mergeCell ref="H17:J17"/>
    <mergeCell ref="K18:L18"/>
    <mergeCell ref="K19:L19"/>
    <mergeCell ref="M19:O19"/>
    <mergeCell ref="K20:L20"/>
    <mergeCell ref="M20:O20"/>
    <mergeCell ref="A9:O9"/>
    <mergeCell ref="D11:J11"/>
    <mergeCell ref="L11:M11"/>
    <mergeCell ref="A13:B13"/>
    <mergeCell ref="C13:O13"/>
    <mergeCell ref="A15:A16"/>
    <mergeCell ref="B15:E15"/>
    <mergeCell ref="F15:G16"/>
    <mergeCell ref="H15:J15"/>
    <mergeCell ref="K15:K16"/>
    <mergeCell ref="I71:K71"/>
    <mergeCell ref="L71:O71"/>
    <mergeCell ref="A72:C72"/>
    <mergeCell ref="D72:H72"/>
    <mergeCell ref="I72:K72"/>
    <mergeCell ref="L72:O72"/>
    <mergeCell ref="A73:C73"/>
    <mergeCell ref="D73:H73"/>
    <mergeCell ref="I73:K73"/>
    <mergeCell ref="L73:O73"/>
    <mergeCell ref="L78:O78"/>
    <mergeCell ref="A79:C79"/>
    <mergeCell ref="D79:H79"/>
    <mergeCell ref="I79:K79"/>
    <mergeCell ref="L79:O79"/>
    <mergeCell ref="A74:C74"/>
    <mergeCell ref="D74:H74"/>
    <mergeCell ref="I74:K74"/>
    <mergeCell ref="L74:O74"/>
    <mergeCell ref="A75:C75"/>
    <mergeCell ref="D75:H75"/>
    <mergeCell ref="I75:K75"/>
    <mergeCell ref="L75:O75"/>
    <mergeCell ref="A76:C76"/>
    <mergeCell ref="D76:H76"/>
    <mergeCell ref="I76:K76"/>
    <mergeCell ref="L76:O76"/>
    <mergeCell ref="A6:C8"/>
    <mergeCell ref="D6:L6"/>
    <mergeCell ref="M6:N6"/>
    <mergeCell ref="E7:L7"/>
    <mergeCell ref="M7:N7"/>
    <mergeCell ref="E8:L8"/>
    <mergeCell ref="M8:N8"/>
    <mergeCell ref="A82:K82"/>
    <mergeCell ref="L82:O82"/>
    <mergeCell ref="A62:B62"/>
    <mergeCell ref="B63:C63"/>
    <mergeCell ref="B64:C64"/>
    <mergeCell ref="B65:C65"/>
    <mergeCell ref="A80:C80"/>
    <mergeCell ref="I80:K80"/>
    <mergeCell ref="L80:O80"/>
    <mergeCell ref="D80:H80"/>
    <mergeCell ref="A77:C77"/>
    <mergeCell ref="D77:H77"/>
    <mergeCell ref="I77:K77"/>
    <mergeCell ref="L77:O77"/>
    <mergeCell ref="A78:C78"/>
    <mergeCell ref="D78:H78"/>
    <mergeCell ref="I78:K78"/>
  </mergeCells>
  <conditionalFormatting sqref="A39">
    <cfRule type="iconSet" priority="68">
      <iconSet iconSet="4Rating">
        <cfvo type="percent" val="0"/>
        <cfvo type="num" val="30"/>
        <cfvo type="num" val="70"/>
        <cfvo type="num" val="100"/>
      </iconSet>
    </cfRule>
  </conditionalFormatting>
  <conditionalFormatting sqref="C38:D39 C40">
    <cfRule type="dataBar" priority="67">
      <dataBar>
        <cfvo type="num" val="0"/>
        <cfvo type="num" val="100"/>
        <color rgb="FF638EC6"/>
      </dataBar>
      <extLst>
        <ext xmlns:x14="http://schemas.microsoft.com/office/spreadsheetml/2009/9/main" uri="{B025F937-C7B1-47D3-B67F-A62EFF666E3E}">
          <x14:id>{68D5300D-B352-4999-9CE7-4E9694A55C49}</x14:id>
        </ext>
      </extLst>
    </cfRule>
  </conditionalFormatting>
  <conditionalFormatting sqref="E40">
    <cfRule type="iconSet" priority="66">
      <iconSet>
        <cfvo type="percent" val="0"/>
        <cfvo type="num" val="70"/>
        <cfvo type="num" val="100"/>
      </iconSet>
    </cfRule>
  </conditionalFormatting>
  <conditionalFormatting sqref="E43">
    <cfRule type="iconSet" priority="65">
      <iconSet>
        <cfvo type="percent" val="0"/>
        <cfvo type="num" val="70"/>
        <cfvo type="num" val="100"/>
      </iconSet>
    </cfRule>
  </conditionalFormatting>
  <conditionalFormatting sqref="E38:G39">
    <cfRule type="iconSet" priority="64">
      <iconSet>
        <cfvo type="percent" val="0"/>
        <cfvo type="num" val="70"/>
        <cfvo type="num" val="100"/>
      </iconSet>
    </cfRule>
  </conditionalFormatting>
  <conditionalFormatting sqref="E46">
    <cfRule type="iconSet" priority="63">
      <iconSet>
        <cfvo type="percent" val="0"/>
        <cfvo type="num" val="70"/>
        <cfvo type="num" val="100"/>
      </iconSet>
    </cfRule>
  </conditionalFormatting>
  <conditionalFormatting sqref="H39:I39 H40">
    <cfRule type="dataBar" priority="62">
      <dataBar>
        <cfvo type="num" val="0"/>
        <cfvo type="num" val="100"/>
        <color rgb="FF638EC6"/>
      </dataBar>
      <extLst>
        <ext xmlns:x14="http://schemas.microsoft.com/office/spreadsheetml/2009/9/main" uri="{B025F937-C7B1-47D3-B67F-A62EFF666E3E}">
          <x14:id>{53443441-4F6F-409E-BB69-2CE7D4E26387}</x14:id>
        </ext>
      </extLst>
    </cfRule>
  </conditionalFormatting>
  <conditionalFormatting sqref="H38:I38">
    <cfRule type="dataBar" priority="61">
      <dataBar>
        <cfvo type="num" val="0"/>
        <cfvo type="num" val="100"/>
        <color rgb="FF638EC6"/>
      </dataBar>
      <extLst>
        <ext xmlns:x14="http://schemas.microsoft.com/office/spreadsheetml/2009/9/main" uri="{B025F937-C7B1-47D3-B67F-A62EFF666E3E}">
          <x14:id>{1BFDDE03-9945-40EB-8DC6-C5FCA5F8EEBE}</x14:id>
        </ext>
      </extLst>
    </cfRule>
  </conditionalFormatting>
  <conditionalFormatting sqref="J38">
    <cfRule type="iconSet" priority="60">
      <iconSet>
        <cfvo type="percent" val="0"/>
        <cfvo type="num" val="70"/>
        <cfvo type="num" val="100"/>
      </iconSet>
    </cfRule>
  </conditionalFormatting>
  <conditionalFormatting sqref="L39:M39 L40">
    <cfRule type="dataBar" priority="59">
      <dataBar>
        <cfvo type="num" val="0"/>
        <cfvo type="num" val="100"/>
        <color rgb="FF638EC6"/>
      </dataBar>
      <extLst>
        <ext xmlns:x14="http://schemas.microsoft.com/office/spreadsheetml/2009/9/main" uri="{B025F937-C7B1-47D3-B67F-A62EFF666E3E}">
          <x14:id>{D5A94FAA-DE72-4D8A-AA18-94BE2A07D25F}</x14:id>
        </ext>
      </extLst>
    </cfRule>
  </conditionalFormatting>
  <conditionalFormatting sqref="L38:M38">
    <cfRule type="dataBar" priority="58">
      <dataBar>
        <cfvo type="num" val="0"/>
        <cfvo type="num" val="100"/>
        <color rgb="FF638EC6"/>
      </dataBar>
      <extLst>
        <ext xmlns:x14="http://schemas.microsoft.com/office/spreadsheetml/2009/9/main" uri="{B025F937-C7B1-47D3-B67F-A62EFF666E3E}">
          <x14:id>{637B5F34-EAAC-427C-9BD3-905BD4A6F1DE}</x14:id>
        </ext>
      </extLst>
    </cfRule>
  </conditionalFormatting>
  <conditionalFormatting sqref="N38:N39">
    <cfRule type="iconSet" priority="57">
      <iconSet>
        <cfvo type="percent" val="0"/>
        <cfvo type="num" val="70"/>
        <cfvo type="num" val="100"/>
      </iconSet>
    </cfRule>
  </conditionalFormatting>
  <conditionalFormatting sqref="J39">
    <cfRule type="iconSet" priority="56">
      <iconSet>
        <cfvo type="percent" val="0"/>
        <cfvo type="num" val="70"/>
        <cfvo type="num" val="100"/>
      </iconSet>
    </cfRule>
  </conditionalFormatting>
  <conditionalFormatting sqref="A49">
    <cfRule type="iconSet" priority="55">
      <iconSet iconSet="4Rating">
        <cfvo type="percent" val="0"/>
        <cfvo type="num" val="30"/>
        <cfvo type="num" val="70"/>
        <cfvo type="num" val="100"/>
      </iconSet>
    </cfRule>
  </conditionalFormatting>
  <conditionalFormatting sqref="F36:G36">
    <cfRule type="iconSet" priority="54">
      <iconSet iconSet="4TrafficLights">
        <cfvo type="percent" val="0"/>
        <cfvo type="num" val="0"/>
        <cfvo type="num" val="70"/>
        <cfvo type="num" val="100"/>
      </iconSet>
    </cfRule>
  </conditionalFormatting>
  <conditionalFormatting sqref="K36">
    <cfRule type="iconSet" priority="53">
      <iconSet iconSet="4TrafficLights">
        <cfvo type="percent" val="0"/>
        <cfvo type="num" val="0"/>
        <cfvo type="num" val="70"/>
        <cfvo type="num" val="100"/>
      </iconSet>
    </cfRule>
  </conditionalFormatting>
  <conditionalFormatting sqref="O36">
    <cfRule type="iconSet" priority="52">
      <iconSet iconSet="4TrafficLights">
        <cfvo type="percent" val="0"/>
        <cfvo type="num" val="0"/>
        <cfvo type="num" val="70"/>
        <cfvo type="num" val="100"/>
      </iconSet>
    </cfRule>
  </conditionalFormatting>
  <conditionalFormatting sqref="J40">
    <cfRule type="iconSet" priority="50">
      <iconSet>
        <cfvo type="percent" val="0"/>
        <cfvo type="num" val="70"/>
        <cfvo type="num" val="100"/>
      </iconSet>
    </cfRule>
  </conditionalFormatting>
  <conditionalFormatting sqref="J43">
    <cfRule type="iconSet" priority="49">
      <iconSet>
        <cfvo type="percent" val="0"/>
        <cfvo type="num" val="70"/>
        <cfvo type="num" val="100"/>
      </iconSet>
    </cfRule>
  </conditionalFormatting>
  <conditionalFormatting sqref="J46">
    <cfRule type="iconSet" priority="48">
      <iconSet>
        <cfvo type="percent" val="0"/>
        <cfvo type="num" val="70"/>
        <cfvo type="num" val="100"/>
      </iconSet>
    </cfRule>
  </conditionalFormatting>
  <conditionalFormatting sqref="N40">
    <cfRule type="iconSet" priority="47">
      <iconSet>
        <cfvo type="percent" val="0"/>
        <cfvo type="num" val="70"/>
        <cfvo type="num" val="100"/>
      </iconSet>
    </cfRule>
  </conditionalFormatting>
  <conditionalFormatting sqref="N43">
    <cfRule type="iconSet" priority="46">
      <iconSet>
        <cfvo type="percent" val="0"/>
        <cfvo type="num" val="70"/>
        <cfvo type="num" val="100"/>
      </iconSet>
    </cfRule>
  </conditionalFormatting>
  <conditionalFormatting sqref="N46">
    <cfRule type="iconSet" priority="45">
      <iconSet>
        <cfvo type="percent" val="0"/>
        <cfvo type="num" val="70"/>
        <cfvo type="num" val="100"/>
      </iconSet>
    </cfRule>
  </conditionalFormatting>
  <conditionalFormatting sqref="H52:I52 H53">
    <cfRule type="dataBar" priority="13">
      <dataBar>
        <cfvo type="num" val="0"/>
        <cfvo type="num" val="100"/>
        <color rgb="FF638EC6"/>
      </dataBar>
      <extLst>
        <ext xmlns:x14="http://schemas.microsoft.com/office/spreadsheetml/2009/9/main" uri="{B025F937-C7B1-47D3-B67F-A62EFF666E3E}">
          <x14:id>{20D3582C-EFB9-4C30-97B2-A8246BD9BF97}</x14:id>
        </ext>
      </extLst>
    </cfRule>
  </conditionalFormatting>
  <conditionalFormatting sqref="F49:G49">
    <cfRule type="iconSet" priority="23">
      <iconSet iconSet="4TrafficLights">
        <cfvo type="percent" val="0"/>
        <cfvo type="num" val="0"/>
        <cfvo type="num" val="70"/>
        <cfvo type="num" val="100"/>
      </iconSet>
    </cfRule>
  </conditionalFormatting>
  <conditionalFormatting sqref="K49">
    <cfRule type="iconSet" priority="22">
      <iconSet iconSet="4TrafficLights">
        <cfvo type="percent" val="0"/>
        <cfvo type="num" val="0"/>
        <cfvo type="num" val="70"/>
        <cfvo type="num" val="100"/>
      </iconSet>
    </cfRule>
  </conditionalFormatting>
  <conditionalFormatting sqref="O49">
    <cfRule type="iconSet" priority="21">
      <iconSet iconSet="4TrafficLights">
        <cfvo type="percent" val="0"/>
        <cfvo type="num" val="0"/>
        <cfvo type="num" val="70"/>
        <cfvo type="num" val="100"/>
      </iconSet>
    </cfRule>
  </conditionalFormatting>
  <conditionalFormatting sqref="A40 A36:A38 A43 A46">
    <cfRule type="iconSet" priority="230">
      <iconSet iconSet="4Rating">
        <cfvo type="percent" val="0"/>
        <cfvo type="num" val="30"/>
        <cfvo type="num" val="70"/>
        <cfvo type="num" val="100"/>
      </iconSet>
    </cfRule>
  </conditionalFormatting>
  <conditionalFormatting sqref="A52">
    <cfRule type="iconSet" priority="19">
      <iconSet iconSet="4Rating">
        <cfvo type="percent" val="0"/>
        <cfvo type="num" val="30"/>
        <cfvo type="num" val="70"/>
        <cfvo type="num" val="100"/>
      </iconSet>
    </cfRule>
  </conditionalFormatting>
  <conditionalFormatting sqref="C51:D52 C53">
    <cfRule type="dataBar" priority="18">
      <dataBar>
        <cfvo type="num" val="0"/>
        <cfvo type="num" val="100"/>
        <color rgb="FF638EC6"/>
      </dataBar>
      <extLst>
        <ext xmlns:x14="http://schemas.microsoft.com/office/spreadsheetml/2009/9/main" uri="{B025F937-C7B1-47D3-B67F-A62EFF666E3E}">
          <x14:id>{04A21C2B-391D-47B5-A1FF-05C60B05F4D7}</x14:id>
        </ext>
      </extLst>
    </cfRule>
  </conditionalFormatting>
  <conditionalFormatting sqref="E53">
    <cfRule type="iconSet" priority="17">
      <iconSet>
        <cfvo type="percent" val="0"/>
        <cfvo type="num" val="70"/>
        <cfvo type="num" val="100"/>
      </iconSet>
    </cfRule>
  </conditionalFormatting>
  <conditionalFormatting sqref="E56">
    <cfRule type="iconSet" priority="16">
      <iconSet>
        <cfvo type="percent" val="0"/>
        <cfvo type="num" val="70"/>
        <cfvo type="num" val="100"/>
      </iconSet>
    </cfRule>
  </conditionalFormatting>
  <conditionalFormatting sqref="E51:G52">
    <cfRule type="iconSet" priority="15">
      <iconSet>
        <cfvo type="percent" val="0"/>
        <cfvo type="num" val="70"/>
        <cfvo type="num" val="100"/>
      </iconSet>
    </cfRule>
  </conditionalFormatting>
  <conditionalFormatting sqref="E59">
    <cfRule type="iconSet" priority="14">
      <iconSet>
        <cfvo type="percent" val="0"/>
        <cfvo type="num" val="70"/>
        <cfvo type="num" val="100"/>
      </iconSet>
    </cfRule>
  </conditionalFormatting>
  <conditionalFormatting sqref="H51:I51">
    <cfRule type="dataBar" priority="12">
      <dataBar>
        <cfvo type="num" val="0"/>
        <cfvo type="num" val="100"/>
        <color rgb="FF638EC6"/>
      </dataBar>
      <extLst>
        <ext xmlns:x14="http://schemas.microsoft.com/office/spreadsheetml/2009/9/main" uri="{B025F937-C7B1-47D3-B67F-A62EFF666E3E}">
          <x14:id>{3AD902F4-917A-43A4-98A2-A752C84FBFC1}</x14:id>
        </ext>
      </extLst>
    </cfRule>
  </conditionalFormatting>
  <conditionalFormatting sqref="J51">
    <cfRule type="iconSet" priority="11">
      <iconSet>
        <cfvo type="percent" val="0"/>
        <cfvo type="num" val="70"/>
        <cfvo type="num" val="100"/>
      </iconSet>
    </cfRule>
  </conditionalFormatting>
  <conditionalFormatting sqref="L52:M52 L53">
    <cfRule type="dataBar" priority="10">
      <dataBar>
        <cfvo type="num" val="0"/>
        <cfvo type="num" val="100"/>
        <color rgb="FF638EC6"/>
      </dataBar>
      <extLst>
        <ext xmlns:x14="http://schemas.microsoft.com/office/spreadsheetml/2009/9/main" uri="{B025F937-C7B1-47D3-B67F-A62EFF666E3E}">
          <x14:id>{1705960A-C6BF-4A7C-A522-6FDFE6C70E5D}</x14:id>
        </ext>
      </extLst>
    </cfRule>
  </conditionalFormatting>
  <conditionalFormatting sqref="L51:M51">
    <cfRule type="dataBar" priority="9">
      <dataBar>
        <cfvo type="num" val="0"/>
        <cfvo type="num" val="100"/>
        <color rgb="FF638EC6"/>
      </dataBar>
      <extLst>
        <ext xmlns:x14="http://schemas.microsoft.com/office/spreadsheetml/2009/9/main" uri="{B025F937-C7B1-47D3-B67F-A62EFF666E3E}">
          <x14:id>{4AE79545-B41E-4BD0-8D2B-05F68A8B48B2}</x14:id>
        </ext>
      </extLst>
    </cfRule>
  </conditionalFormatting>
  <conditionalFormatting sqref="N51:N52">
    <cfRule type="iconSet" priority="8">
      <iconSet>
        <cfvo type="percent" val="0"/>
        <cfvo type="num" val="70"/>
        <cfvo type="num" val="100"/>
      </iconSet>
    </cfRule>
  </conditionalFormatting>
  <conditionalFormatting sqref="J52">
    <cfRule type="iconSet" priority="7">
      <iconSet>
        <cfvo type="percent" val="0"/>
        <cfvo type="num" val="70"/>
        <cfvo type="num" val="100"/>
      </iconSet>
    </cfRule>
  </conditionalFormatting>
  <conditionalFormatting sqref="J53">
    <cfRule type="iconSet" priority="6">
      <iconSet>
        <cfvo type="percent" val="0"/>
        <cfvo type="num" val="70"/>
        <cfvo type="num" val="100"/>
      </iconSet>
    </cfRule>
  </conditionalFormatting>
  <conditionalFormatting sqref="J56">
    <cfRule type="iconSet" priority="5">
      <iconSet>
        <cfvo type="percent" val="0"/>
        <cfvo type="num" val="70"/>
        <cfvo type="num" val="100"/>
      </iconSet>
    </cfRule>
  </conditionalFormatting>
  <conditionalFormatting sqref="J59">
    <cfRule type="iconSet" priority="4">
      <iconSet>
        <cfvo type="percent" val="0"/>
        <cfvo type="num" val="70"/>
        <cfvo type="num" val="100"/>
      </iconSet>
    </cfRule>
  </conditionalFormatting>
  <conditionalFormatting sqref="N53">
    <cfRule type="iconSet" priority="3">
      <iconSet>
        <cfvo type="percent" val="0"/>
        <cfvo type="num" val="70"/>
        <cfvo type="num" val="100"/>
      </iconSet>
    </cfRule>
  </conditionalFormatting>
  <conditionalFormatting sqref="N56">
    <cfRule type="iconSet" priority="2">
      <iconSet>
        <cfvo type="percent" val="0"/>
        <cfvo type="num" val="70"/>
        <cfvo type="num" val="100"/>
      </iconSet>
    </cfRule>
  </conditionalFormatting>
  <conditionalFormatting sqref="N59">
    <cfRule type="iconSet" priority="1">
      <iconSet>
        <cfvo type="percent" val="0"/>
        <cfvo type="num" val="70"/>
        <cfvo type="num" val="100"/>
      </iconSet>
    </cfRule>
  </conditionalFormatting>
  <conditionalFormatting sqref="A53 A50:A51 A56 A59">
    <cfRule type="iconSet" priority="20">
      <iconSet iconSet="4Rating">
        <cfvo type="percent" val="0"/>
        <cfvo type="num" val="30"/>
        <cfvo type="num" val="70"/>
        <cfvo type="num" val="100"/>
      </iconSet>
    </cfRule>
  </conditionalFormatting>
  <printOptions horizontalCentered="1"/>
  <pageMargins left="0.23622047244094491" right="0.23622047244094491" top="0.74803149606299213" bottom="0.74803149606299213" header="0.31496062992125984" footer="0.31496062992125984"/>
  <pageSetup scale="48" fitToWidth="6" orientation="portrait" r:id="rId1"/>
  <rowBreaks count="1" manualBreakCount="1">
    <brk id="48" max="14" man="1"/>
  </rowBreaks>
  <drawing r:id="rId2"/>
  <extLst>
    <ext xmlns:x14="http://schemas.microsoft.com/office/spreadsheetml/2009/9/main" uri="{78C0D931-6437-407d-A8EE-F0AAD7539E65}">
      <x14:conditionalFormattings>
        <x14:conditionalFormatting xmlns:xm="http://schemas.microsoft.com/office/excel/2006/main">
          <x14:cfRule type="dataBar" id="{68D5300D-B352-4999-9CE7-4E9694A55C49}">
            <x14:dataBar minLength="0" maxLength="100" direction="rightToLeft">
              <x14:cfvo type="num">
                <xm:f>0</xm:f>
              </x14:cfvo>
              <x14:cfvo type="num">
                <xm:f>100</xm:f>
              </x14:cfvo>
              <x14:negativeFillColor rgb="FFFF0000"/>
              <x14:axisColor rgb="FF000000"/>
            </x14:dataBar>
          </x14:cfRule>
          <xm:sqref>C38:D39 C40</xm:sqref>
        </x14:conditionalFormatting>
        <x14:conditionalFormatting xmlns:xm="http://schemas.microsoft.com/office/excel/2006/main">
          <x14:cfRule type="dataBar" id="{53443441-4F6F-409E-BB69-2CE7D4E26387}">
            <x14:dataBar minLength="0" maxLength="100" direction="rightToLeft">
              <x14:cfvo type="num">
                <xm:f>0</xm:f>
              </x14:cfvo>
              <x14:cfvo type="num">
                <xm:f>100</xm:f>
              </x14:cfvo>
              <x14:negativeFillColor rgb="FFFF0000"/>
              <x14:axisColor rgb="FF000000"/>
            </x14:dataBar>
          </x14:cfRule>
          <xm:sqref>H39:I39 H40</xm:sqref>
        </x14:conditionalFormatting>
        <x14:conditionalFormatting xmlns:xm="http://schemas.microsoft.com/office/excel/2006/main">
          <x14:cfRule type="dataBar" id="{1BFDDE03-9945-40EB-8DC6-C5FCA5F8EEBE}">
            <x14:dataBar minLength="0" maxLength="100" direction="rightToLeft">
              <x14:cfvo type="num">
                <xm:f>0</xm:f>
              </x14:cfvo>
              <x14:cfvo type="num">
                <xm:f>100</xm:f>
              </x14:cfvo>
              <x14:negativeFillColor rgb="FFFF0000"/>
              <x14:axisColor rgb="FF000000"/>
            </x14:dataBar>
          </x14:cfRule>
          <xm:sqref>H38:I38</xm:sqref>
        </x14:conditionalFormatting>
        <x14:conditionalFormatting xmlns:xm="http://schemas.microsoft.com/office/excel/2006/main">
          <x14:cfRule type="dataBar" id="{D5A94FAA-DE72-4D8A-AA18-94BE2A07D25F}">
            <x14:dataBar minLength="0" maxLength="100" direction="rightToLeft">
              <x14:cfvo type="num">
                <xm:f>0</xm:f>
              </x14:cfvo>
              <x14:cfvo type="num">
                <xm:f>100</xm:f>
              </x14:cfvo>
              <x14:negativeFillColor rgb="FFFF0000"/>
              <x14:axisColor rgb="FF000000"/>
            </x14:dataBar>
          </x14:cfRule>
          <xm:sqref>L39:M39 L40</xm:sqref>
        </x14:conditionalFormatting>
        <x14:conditionalFormatting xmlns:xm="http://schemas.microsoft.com/office/excel/2006/main">
          <x14:cfRule type="dataBar" id="{637B5F34-EAAC-427C-9BD3-905BD4A6F1DE}">
            <x14:dataBar minLength="0" maxLength="100" direction="rightToLeft">
              <x14:cfvo type="num">
                <xm:f>0</xm:f>
              </x14:cfvo>
              <x14:cfvo type="num">
                <xm:f>100</xm:f>
              </x14:cfvo>
              <x14:negativeFillColor rgb="FFFF0000"/>
              <x14:axisColor rgb="FF000000"/>
            </x14:dataBar>
          </x14:cfRule>
          <xm:sqref>L38:M38</xm:sqref>
        </x14:conditionalFormatting>
        <x14:conditionalFormatting xmlns:xm="http://schemas.microsoft.com/office/excel/2006/main">
          <x14:cfRule type="dataBar" id="{20D3582C-EFB9-4C30-97B2-A8246BD9BF97}">
            <x14:dataBar minLength="0" maxLength="100" direction="rightToLeft">
              <x14:cfvo type="num">
                <xm:f>0</xm:f>
              </x14:cfvo>
              <x14:cfvo type="num">
                <xm:f>100</xm:f>
              </x14:cfvo>
              <x14:negativeFillColor rgb="FFFF0000"/>
              <x14:axisColor rgb="FF000000"/>
            </x14:dataBar>
          </x14:cfRule>
          <xm:sqref>H52:I52 H53</xm:sqref>
        </x14:conditionalFormatting>
        <x14:conditionalFormatting xmlns:xm="http://schemas.microsoft.com/office/excel/2006/main">
          <x14:cfRule type="dataBar" id="{04A21C2B-391D-47B5-A1FF-05C60B05F4D7}">
            <x14:dataBar minLength="0" maxLength="100" direction="rightToLeft">
              <x14:cfvo type="num">
                <xm:f>0</xm:f>
              </x14:cfvo>
              <x14:cfvo type="num">
                <xm:f>100</xm:f>
              </x14:cfvo>
              <x14:negativeFillColor rgb="FFFF0000"/>
              <x14:axisColor rgb="FF000000"/>
            </x14:dataBar>
          </x14:cfRule>
          <xm:sqref>C51:D52 C53</xm:sqref>
        </x14:conditionalFormatting>
        <x14:conditionalFormatting xmlns:xm="http://schemas.microsoft.com/office/excel/2006/main">
          <x14:cfRule type="dataBar" id="{3AD902F4-917A-43A4-98A2-A752C84FBFC1}">
            <x14:dataBar minLength="0" maxLength="100" direction="rightToLeft">
              <x14:cfvo type="num">
                <xm:f>0</xm:f>
              </x14:cfvo>
              <x14:cfvo type="num">
                <xm:f>100</xm:f>
              </x14:cfvo>
              <x14:negativeFillColor rgb="FFFF0000"/>
              <x14:axisColor rgb="FF000000"/>
            </x14:dataBar>
          </x14:cfRule>
          <xm:sqref>H51:I51</xm:sqref>
        </x14:conditionalFormatting>
        <x14:conditionalFormatting xmlns:xm="http://schemas.microsoft.com/office/excel/2006/main">
          <x14:cfRule type="dataBar" id="{1705960A-C6BF-4A7C-A522-6FDFE6C70E5D}">
            <x14:dataBar minLength="0" maxLength="100" direction="rightToLeft">
              <x14:cfvo type="num">
                <xm:f>0</xm:f>
              </x14:cfvo>
              <x14:cfvo type="num">
                <xm:f>100</xm:f>
              </x14:cfvo>
              <x14:negativeFillColor rgb="FFFF0000"/>
              <x14:axisColor rgb="FF000000"/>
            </x14:dataBar>
          </x14:cfRule>
          <xm:sqref>L52:M52 L53</xm:sqref>
        </x14:conditionalFormatting>
        <x14:conditionalFormatting xmlns:xm="http://schemas.microsoft.com/office/excel/2006/main">
          <x14:cfRule type="dataBar" id="{4AE79545-B41E-4BD0-8D2B-05F68A8B48B2}">
            <x14:dataBar minLength="0" maxLength="100" direction="rightToLeft">
              <x14:cfvo type="num">
                <xm:f>0</xm:f>
              </x14:cfvo>
              <x14:cfvo type="num">
                <xm:f>100</xm:f>
              </x14:cfvo>
              <x14:negativeFillColor rgb="FFFF0000"/>
              <x14:axisColor rgb="FF000000"/>
            </x14:dataBar>
          </x14:cfRule>
          <xm:sqref>L51:M51</xm:sqref>
        </x14:conditionalFormatting>
      </x14:conditionalFormattings>
    </ext>
    <ext xmlns:x14="http://schemas.microsoft.com/office/spreadsheetml/2009/9/main" uri="{CCE6A557-97BC-4b89-ADB6-D9C93CAAB3DF}">
      <x14:dataValidations xmlns:xm="http://schemas.microsoft.com/office/excel/2006/main" count="7">
        <x14:dataValidation type="list" allowBlank="1" showInputMessage="1" showErrorMessage="1" xr:uid="{00000000-0002-0000-0500-000000000000}">
          <x14:formula1>
            <xm:f>LISTAS!$M$2:$M$4</xm:f>
          </x14:formula1>
          <xm:sqref>H33:O33</xm:sqref>
        </x14:dataValidation>
        <x14:dataValidation type="list" allowBlank="1" showInputMessage="1" showErrorMessage="1" xr:uid="{00000000-0002-0000-0500-000001000000}">
          <x14:formula1>
            <xm:f>LISTAS!$B$1:$B$56</xm:f>
          </x14:formula1>
          <xm:sqref>K11</xm:sqref>
        </x14:dataValidation>
        <x14:dataValidation type="list" allowBlank="1" showInputMessage="1" showErrorMessage="1" xr:uid="{00000000-0002-0000-0500-000002000000}">
          <x14:formula1>
            <xm:f>LISTAS!$A$171:$A$172</xm:f>
          </x14:formula1>
          <xm:sqref>B11</xm:sqref>
        </x14:dataValidation>
        <x14:dataValidation type="list" allowBlank="1" showInputMessage="1" showErrorMessage="1" xr:uid="{00000000-0002-0000-0500-000003000000}">
          <x14:formula1>
            <xm:f>LISTAS!$B$171:$B$172</xm:f>
          </x14:formula1>
          <xm:sqref>D11:J11</xm:sqref>
        </x14:dataValidation>
        <x14:dataValidation type="list" allowBlank="1" showInputMessage="1" showErrorMessage="1" xr:uid="{00000000-0002-0000-0500-000004000000}">
          <x14:formula1>
            <xm:f>LISTAS!$B$175:$B$177</xm:f>
          </x14:formula1>
          <xm:sqref>A53:A61</xm:sqref>
        </x14:dataValidation>
        <x14:dataValidation type="list" allowBlank="1" showInputMessage="1" showErrorMessage="1" xr:uid="{00000000-0002-0000-0500-000005000000}">
          <x14:formula1>
            <xm:f>LISTAS!$B$174:$B$180</xm:f>
          </x14:formula1>
          <xm:sqref>A40:A48</xm:sqref>
        </x14:dataValidation>
        <x14:dataValidation type="list" allowBlank="1" showInputMessage="1" showErrorMessage="1" xr:uid="{00000000-0002-0000-0500-000006000000}">
          <x14:formula1>
            <xm:f>LISTAS!$B$260:$B$301</xm:f>
          </x14:formula1>
          <xm:sqref>L82:O82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5:U103"/>
  <sheetViews>
    <sheetView showGridLines="0" zoomScale="80" zoomScaleNormal="80" zoomScaleSheetLayoutView="80" workbookViewId="0">
      <selection activeCell="C79" sqref="C79"/>
    </sheetView>
  </sheetViews>
  <sheetFormatPr baseColWidth="10" defaultRowHeight="15" x14ac:dyDescent="0.25"/>
  <cols>
    <col min="1" max="1" width="22" customWidth="1"/>
    <col min="2" max="2" width="10.7109375" customWidth="1"/>
    <col min="3" max="3" width="17.28515625" customWidth="1"/>
    <col min="4" max="4" width="15.5703125" customWidth="1"/>
    <col min="5" max="5" width="9.140625" customWidth="1"/>
    <col min="6" max="6" width="2.5703125" customWidth="1"/>
    <col min="7" max="7" width="15.5703125" customWidth="1"/>
    <col min="8" max="8" width="15.42578125" customWidth="1"/>
    <col min="9" max="9" width="15" customWidth="1"/>
    <col min="10" max="10" width="9" customWidth="1"/>
    <col min="11" max="11" width="13.7109375" customWidth="1"/>
    <col min="12" max="12" width="18.140625" customWidth="1"/>
    <col min="13" max="13" width="17.42578125" customWidth="1"/>
    <col min="14" max="14" width="9" customWidth="1"/>
    <col min="15" max="15" width="16.5703125" customWidth="1"/>
    <col min="17" max="17" width="20" bestFit="1" customWidth="1"/>
  </cols>
  <sheetData>
    <row r="5" spans="1:15" ht="15.75" thickBot="1" x14ac:dyDescent="0.3"/>
    <row r="6" spans="1:15" ht="33" customHeight="1" x14ac:dyDescent="0.25">
      <c r="A6" s="736"/>
      <c r="B6" s="737"/>
      <c r="C6" s="738"/>
      <c r="D6" s="731" t="s">
        <v>861</v>
      </c>
      <c r="E6" s="731"/>
      <c r="F6" s="731"/>
      <c r="G6" s="731"/>
      <c r="H6" s="731"/>
      <c r="I6" s="731"/>
      <c r="J6" s="731"/>
      <c r="K6" s="731"/>
      <c r="L6" s="732"/>
      <c r="M6" s="728" t="s">
        <v>859</v>
      </c>
      <c r="N6" s="728"/>
      <c r="O6" s="420" t="s">
        <v>867</v>
      </c>
    </row>
    <row r="7" spans="1:15" ht="33" customHeight="1" x14ac:dyDescent="0.25">
      <c r="A7" s="739"/>
      <c r="B7" s="740"/>
      <c r="C7" s="741"/>
      <c r="D7" s="417" t="s">
        <v>862</v>
      </c>
      <c r="E7" s="840" t="s">
        <v>866</v>
      </c>
      <c r="F7" s="841"/>
      <c r="G7" s="841"/>
      <c r="H7" s="841"/>
      <c r="I7" s="841"/>
      <c r="J7" s="841"/>
      <c r="K7" s="841"/>
      <c r="L7" s="842"/>
      <c r="M7" s="729" t="s">
        <v>860</v>
      </c>
      <c r="N7" s="729"/>
      <c r="O7" s="418">
        <v>1</v>
      </c>
    </row>
    <row r="8" spans="1:15" ht="33" customHeight="1" thickBot="1" x14ac:dyDescent="0.3">
      <c r="A8" s="742"/>
      <c r="B8" s="743"/>
      <c r="C8" s="744"/>
      <c r="D8" s="421" t="s">
        <v>863</v>
      </c>
      <c r="E8" s="733" t="s">
        <v>145</v>
      </c>
      <c r="F8" s="734"/>
      <c r="G8" s="734"/>
      <c r="H8" s="734"/>
      <c r="I8" s="734"/>
      <c r="J8" s="734"/>
      <c r="K8" s="734"/>
      <c r="L8" s="735"/>
      <c r="M8" s="730" t="s">
        <v>2</v>
      </c>
      <c r="N8" s="730"/>
      <c r="O8" s="419"/>
    </row>
    <row r="9" spans="1:15" ht="44.25" customHeight="1" x14ac:dyDescent="0.25">
      <c r="A9" s="829" t="s">
        <v>145</v>
      </c>
      <c r="B9" s="830"/>
      <c r="C9" s="830"/>
      <c r="D9" s="830"/>
      <c r="E9" s="830"/>
      <c r="F9" s="830"/>
      <c r="G9" s="830"/>
      <c r="H9" s="830"/>
      <c r="I9" s="830"/>
      <c r="J9" s="830"/>
      <c r="K9" s="830"/>
      <c r="L9" s="830"/>
      <c r="M9" s="830"/>
      <c r="N9" s="830"/>
      <c r="O9" s="831"/>
    </row>
    <row r="10" spans="1:15" s="2" customFormat="1" ht="11.25" customHeight="1" x14ac:dyDescent="0.25">
      <c r="A10" s="422"/>
      <c r="B10" s="368"/>
      <c r="C10" s="368"/>
      <c r="D10" s="368"/>
      <c r="E10" s="368"/>
      <c r="F10" s="368"/>
      <c r="G10" s="368"/>
      <c r="H10" s="368"/>
      <c r="I10" s="368"/>
      <c r="J10" s="368"/>
      <c r="K10" s="368"/>
      <c r="L10" s="368"/>
      <c r="M10" s="368"/>
      <c r="N10" s="368"/>
      <c r="O10" s="423"/>
    </row>
    <row r="11" spans="1:15" ht="28.5" customHeight="1" x14ac:dyDescent="0.25">
      <c r="A11" s="424" t="s">
        <v>0</v>
      </c>
      <c r="B11" s="369"/>
      <c r="C11" s="370" t="s">
        <v>1</v>
      </c>
      <c r="D11" s="919" t="s">
        <v>44</v>
      </c>
      <c r="E11" s="919"/>
      <c r="F11" s="919"/>
      <c r="G11" s="919"/>
      <c r="H11" s="919"/>
      <c r="I11" s="919"/>
      <c r="J11" s="919"/>
      <c r="K11" s="416"/>
      <c r="L11" s="833" t="s">
        <v>350</v>
      </c>
      <c r="M11" s="833"/>
      <c r="N11" s="410"/>
      <c r="O11" s="425"/>
    </row>
    <row r="12" spans="1:15" ht="8.25" customHeight="1" x14ac:dyDescent="0.25">
      <c r="A12" s="426"/>
      <c r="B12" s="25"/>
      <c r="C12" s="25"/>
      <c r="D12" s="25"/>
      <c r="E12" s="25"/>
      <c r="F12" s="25"/>
      <c r="G12" s="25"/>
      <c r="H12" s="25"/>
      <c r="I12" s="25"/>
      <c r="J12" s="25"/>
      <c r="K12" s="25"/>
      <c r="L12" s="25"/>
      <c r="M12" s="25"/>
      <c r="N12" s="25"/>
      <c r="O12" s="427"/>
    </row>
    <row r="13" spans="1:15" ht="41.25" customHeight="1" x14ac:dyDescent="0.25">
      <c r="A13" s="834"/>
      <c r="B13" s="835"/>
      <c r="C13" s="776" t="s">
        <v>590</v>
      </c>
      <c r="D13" s="776"/>
      <c r="E13" s="776"/>
      <c r="F13" s="776"/>
      <c r="G13" s="776"/>
      <c r="H13" s="776"/>
      <c r="I13" s="776"/>
      <c r="J13" s="776"/>
      <c r="K13" s="776"/>
      <c r="L13" s="776"/>
      <c r="M13" s="776"/>
      <c r="N13" s="776"/>
      <c r="O13" s="777"/>
    </row>
    <row r="14" spans="1:15" s="2" customFormat="1" ht="6.75" customHeight="1" x14ac:dyDescent="0.25">
      <c r="A14" s="428"/>
      <c r="B14" s="317"/>
      <c r="C14" s="371"/>
      <c r="D14" s="371"/>
      <c r="E14" s="371"/>
      <c r="F14" s="371"/>
      <c r="G14" s="371"/>
      <c r="H14" s="371"/>
      <c r="I14" s="371"/>
      <c r="J14" s="371"/>
      <c r="K14" s="371"/>
      <c r="L14" s="371"/>
      <c r="M14" s="371"/>
      <c r="N14" s="371"/>
      <c r="O14" s="429"/>
    </row>
    <row r="15" spans="1:15" s="18" customFormat="1" ht="43.5" customHeight="1" x14ac:dyDescent="0.25">
      <c r="A15" s="836"/>
      <c r="B15" s="837" t="s">
        <v>581</v>
      </c>
      <c r="C15" s="837"/>
      <c r="D15" s="837"/>
      <c r="E15" s="837"/>
      <c r="F15" s="838"/>
      <c r="G15" s="838"/>
      <c r="H15" s="837" t="s">
        <v>464</v>
      </c>
      <c r="I15" s="837"/>
      <c r="J15" s="837"/>
      <c r="K15" s="822"/>
      <c r="L15" s="822"/>
      <c r="M15" s="824" t="s">
        <v>583</v>
      </c>
      <c r="N15" s="824"/>
      <c r="O15" s="825"/>
    </row>
    <row r="16" spans="1:15" s="18" customFormat="1" ht="38.25" customHeight="1" x14ac:dyDescent="0.25">
      <c r="A16" s="836"/>
      <c r="B16" s="826" t="s">
        <v>608</v>
      </c>
      <c r="C16" s="826"/>
      <c r="D16" s="826"/>
      <c r="E16" s="827"/>
      <c r="F16" s="839"/>
      <c r="G16" s="839"/>
      <c r="H16" s="826" t="s">
        <v>608</v>
      </c>
      <c r="I16" s="826"/>
      <c r="J16" s="827"/>
      <c r="K16" s="823"/>
      <c r="L16" s="823"/>
      <c r="M16" s="826" t="s">
        <v>609</v>
      </c>
      <c r="N16" s="826"/>
      <c r="O16" s="828"/>
    </row>
    <row r="17" spans="1:16" s="18" customFormat="1" ht="25.5" customHeight="1" x14ac:dyDescent="0.25">
      <c r="A17" s="430"/>
      <c r="B17" s="812"/>
      <c r="C17" s="812"/>
      <c r="D17" s="812"/>
      <c r="E17" s="813"/>
      <c r="F17" s="408"/>
      <c r="G17" s="345"/>
      <c r="H17" s="812"/>
      <c r="I17" s="812"/>
      <c r="J17" s="813"/>
      <c r="K17" s="332"/>
      <c r="L17" s="365"/>
      <c r="M17" s="365"/>
      <c r="N17" s="365"/>
      <c r="O17" s="431"/>
    </row>
    <row r="18" spans="1:16" ht="37.5" customHeight="1" x14ac:dyDescent="0.25">
      <c r="A18" s="430" t="s">
        <v>582</v>
      </c>
      <c r="B18" s="812"/>
      <c r="C18" s="812"/>
      <c r="D18" s="812"/>
      <c r="E18" s="813"/>
      <c r="F18" s="408"/>
      <c r="G18" s="345" t="s">
        <v>582</v>
      </c>
      <c r="H18" s="812"/>
      <c r="I18" s="812"/>
      <c r="J18" s="813"/>
      <c r="K18" s="751" t="s">
        <v>847</v>
      </c>
      <c r="L18" s="752"/>
      <c r="M18" s="814"/>
      <c r="N18" s="814"/>
      <c r="O18" s="815"/>
    </row>
    <row r="19" spans="1:16" ht="36" customHeight="1" x14ac:dyDescent="0.25">
      <c r="A19" s="432" t="s">
        <v>584</v>
      </c>
      <c r="B19" s="812"/>
      <c r="C19" s="812"/>
      <c r="D19" s="812"/>
      <c r="E19" s="813"/>
      <c r="F19" s="408"/>
      <c r="G19" s="346" t="s">
        <v>584</v>
      </c>
      <c r="H19" s="816"/>
      <c r="I19" s="816"/>
      <c r="J19" s="817"/>
      <c r="K19" s="753"/>
      <c r="L19" s="754"/>
      <c r="M19" s="755"/>
      <c r="N19" s="755"/>
      <c r="O19" s="756"/>
    </row>
    <row r="20" spans="1:16" ht="52.5" customHeight="1" x14ac:dyDescent="0.25">
      <c r="A20" s="818" t="s">
        <v>585</v>
      </c>
      <c r="B20" s="819"/>
      <c r="C20" s="819"/>
      <c r="D20" s="819"/>
      <c r="E20" s="820"/>
      <c r="F20" s="408"/>
      <c r="G20" s="821" t="s">
        <v>585</v>
      </c>
      <c r="H20" s="105"/>
      <c r="I20" s="105"/>
      <c r="J20" s="336"/>
      <c r="K20" s="753" t="s">
        <v>848</v>
      </c>
      <c r="L20" s="754"/>
      <c r="M20" s="755"/>
      <c r="N20" s="755"/>
      <c r="O20" s="756"/>
    </row>
    <row r="21" spans="1:16" ht="30.75" customHeight="1" x14ac:dyDescent="0.25">
      <c r="A21" s="818"/>
      <c r="B21" s="819"/>
      <c r="C21" s="819"/>
      <c r="D21" s="819"/>
      <c r="E21" s="820"/>
      <c r="F21" s="408"/>
      <c r="G21" s="821"/>
      <c r="H21" s="329"/>
      <c r="I21" s="405"/>
      <c r="J21" s="337"/>
      <c r="K21" s="329"/>
      <c r="L21" s="364"/>
      <c r="M21" s="409"/>
      <c r="N21" s="409"/>
      <c r="O21" s="433"/>
    </row>
    <row r="22" spans="1:16" ht="30.75" customHeight="1" x14ac:dyDescent="0.25">
      <c r="A22" s="818"/>
      <c r="B22" s="819"/>
      <c r="C22" s="819"/>
      <c r="D22" s="819"/>
      <c r="E22" s="820"/>
      <c r="F22" s="328"/>
      <c r="G22" s="821"/>
      <c r="H22" s="330"/>
      <c r="I22" s="324"/>
      <c r="J22" s="338"/>
      <c r="K22" s="331"/>
      <c r="L22" s="364"/>
      <c r="M22" s="409"/>
      <c r="N22" s="409"/>
      <c r="O22" s="433"/>
    </row>
    <row r="23" spans="1:16" ht="31.5" customHeight="1" x14ac:dyDescent="0.4">
      <c r="A23" s="818"/>
      <c r="B23" s="819"/>
      <c r="C23" s="819"/>
      <c r="D23" s="819"/>
      <c r="E23" s="820"/>
      <c r="F23" s="328"/>
      <c r="G23" s="821"/>
      <c r="H23" s="330"/>
      <c r="I23" s="325"/>
      <c r="J23" s="339"/>
      <c r="K23" s="330"/>
      <c r="L23" s="364"/>
      <c r="M23" s="409"/>
      <c r="N23" s="409"/>
      <c r="O23" s="433"/>
    </row>
    <row r="24" spans="1:16" ht="31.5" customHeight="1" x14ac:dyDescent="0.25">
      <c r="A24" s="818"/>
      <c r="B24" s="819"/>
      <c r="C24" s="819"/>
      <c r="D24" s="819"/>
      <c r="E24" s="820"/>
      <c r="F24" s="330"/>
      <c r="G24" s="821"/>
      <c r="H24" s="330"/>
      <c r="I24" s="324"/>
      <c r="J24" s="339"/>
      <c r="K24" s="330"/>
      <c r="L24" s="364"/>
      <c r="M24" s="409"/>
      <c r="N24" s="409"/>
      <c r="O24" s="433"/>
    </row>
    <row r="25" spans="1:16" ht="31.5" customHeight="1" x14ac:dyDescent="0.25">
      <c r="A25" s="434"/>
      <c r="B25" s="340"/>
      <c r="C25" s="340"/>
      <c r="D25" s="340"/>
      <c r="E25" s="341"/>
      <c r="F25" s="342"/>
      <c r="G25" s="342"/>
      <c r="H25" s="342"/>
      <c r="I25" s="342"/>
      <c r="J25" s="343"/>
      <c r="K25" s="344"/>
      <c r="L25" s="364"/>
      <c r="M25" s="366"/>
      <c r="N25" s="366"/>
      <c r="O25" s="435"/>
    </row>
    <row r="26" spans="1:16" ht="39" customHeight="1" x14ac:dyDescent="0.25">
      <c r="A26" s="780" t="s">
        <v>589</v>
      </c>
      <c r="B26" s="781"/>
      <c r="C26" s="781"/>
      <c r="D26" s="781"/>
      <c r="E26" s="781"/>
      <c r="F26" s="781"/>
      <c r="G26" s="781"/>
      <c r="H26" s="781"/>
      <c r="I26" s="781"/>
      <c r="J26" s="781"/>
      <c r="K26" s="781"/>
      <c r="L26" s="781"/>
      <c r="M26" s="781"/>
      <c r="N26" s="781"/>
      <c r="O26" s="782"/>
    </row>
    <row r="27" spans="1:16" ht="39" customHeight="1" x14ac:dyDescent="0.3">
      <c r="A27" s="783" t="s">
        <v>610</v>
      </c>
      <c r="B27" s="784"/>
      <c r="C27" s="785" t="s">
        <v>612</v>
      </c>
      <c r="D27" s="786"/>
      <c r="E27" s="329"/>
      <c r="F27" s="329"/>
      <c r="G27" s="329"/>
      <c r="H27" s="785" t="s">
        <v>591</v>
      </c>
      <c r="I27" s="786"/>
      <c r="J27" s="329"/>
      <c r="K27" s="329"/>
      <c r="L27" s="329"/>
      <c r="M27" s="785" t="s">
        <v>614</v>
      </c>
      <c r="N27" s="785"/>
      <c r="O27" s="787"/>
    </row>
    <row r="28" spans="1:16" ht="36.75" customHeight="1" x14ac:dyDescent="0.5">
      <c r="A28" s="436"/>
      <c r="B28" s="105"/>
      <c r="C28" s="105"/>
      <c r="D28" s="106"/>
      <c r="E28" s="331"/>
      <c r="F28" s="331"/>
      <c r="G28" s="330"/>
      <c r="H28" s="330"/>
      <c r="I28" s="326"/>
      <c r="J28" s="331"/>
      <c r="K28" s="331"/>
      <c r="L28" s="331"/>
      <c r="M28" s="331"/>
      <c r="N28" s="331"/>
      <c r="O28" s="437"/>
    </row>
    <row r="29" spans="1:16" ht="36" customHeight="1" x14ac:dyDescent="0.5">
      <c r="A29" s="426"/>
      <c r="B29" s="25"/>
      <c r="C29" s="25"/>
      <c r="D29" s="25"/>
      <c r="E29" s="331"/>
      <c r="F29" s="331"/>
      <c r="G29" s="330"/>
      <c r="H29" s="330"/>
      <c r="I29" s="327"/>
      <c r="J29" s="331"/>
      <c r="K29" s="331"/>
      <c r="L29" s="331"/>
      <c r="M29" s="331"/>
      <c r="N29" s="331"/>
      <c r="O29" s="437"/>
    </row>
    <row r="30" spans="1:16" ht="45.75" customHeight="1" x14ac:dyDescent="0.25">
      <c r="A30" s="788">
        <v>2007</v>
      </c>
      <c r="B30" s="789"/>
      <c r="C30" s="347">
        <v>2008</v>
      </c>
      <c r="D30" s="347"/>
      <c r="E30" s="790">
        <v>2009</v>
      </c>
      <c r="F30" s="790"/>
      <c r="G30" s="790"/>
      <c r="H30" s="330"/>
      <c r="I30" s="407">
        <v>2016</v>
      </c>
      <c r="J30" s="348"/>
      <c r="K30" s="25"/>
      <c r="L30" s="349">
        <v>2020</v>
      </c>
      <c r="M30" s="25"/>
      <c r="N30" s="25"/>
      <c r="O30" s="438">
        <v>2029</v>
      </c>
    </row>
    <row r="31" spans="1:16" ht="64.5" customHeight="1" x14ac:dyDescent="0.5">
      <c r="A31" s="768" t="s">
        <v>611</v>
      </c>
      <c r="B31" s="769"/>
      <c r="C31" s="25"/>
      <c r="D31" s="770"/>
      <c r="E31" s="771"/>
      <c r="F31" s="404"/>
      <c r="G31" s="404"/>
      <c r="H31" s="404"/>
      <c r="I31" s="326"/>
      <c r="J31" s="331"/>
      <c r="K31" s="331"/>
      <c r="L31" s="772" t="s">
        <v>613</v>
      </c>
      <c r="M31" s="773"/>
      <c r="N31" s="406"/>
      <c r="O31" s="439"/>
      <c r="P31" s="323"/>
    </row>
    <row r="32" spans="1:16" ht="46.5" customHeight="1" x14ac:dyDescent="0.25">
      <c r="A32" s="774"/>
      <c r="B32" s="775"/>
      <c r="C32" s="776" t="s">
        <v>603</v>
      </c>
      <c r="D32" s="776"/>
      <c r="E32" s="776"/>
      <c r="F32" s="776"/>
      <c r="G32" s="776"/>
      <c r="H32" s="776"/>
      <c r="I32" s="776"/>
      <c r="J32" s="776"/>
      <c r="K32" s="776"/>
      <c r="L32" s="776"/>
      <c r="M32" s="776"/>
      <c r="N32" s="776"/>
      <c r="O32" s="777"/>
    </row>
    <row r="33" spans="1:17" ht="54" customHeight="1" x14ac:dyDescent="0.25">
      <c r="A33" s="778" t="s">
        <v>615</v>
      </c>
      <c r="B33" s="711"/>
      <c r="C33" s="711"/>
      <c r="D33" s="13"/>
      <c r="E33" s="479" t="s">
        <v>154</v>
      </c>
      <c r="F33" s="479"/>
      <c r="G33" s="479"/>
      <c r="H33" s="480" t="s">
        <v>152</v>
      </c>
      <c r="I33" s="480"/>
      <c r="J33" s="480"/>
      <c r="K33" s="480"/>
      <c r="L33" s="480"/>
      <c r="M33" s="480"/>
      <c r="N33" s="480"/>
      <c r="O33" s="779"/>
    </row>
    <row r="34" spans="1:17" ht="33.75" customHeight="1" x14ac:dyDescent="0.25">
      <c r="A34" s="766" t="s">
        <v>155</v>
      </c>
      <c r="B34" s="475"/>
      <c r="C34" s="475"/>
      <c r="D34" s="25"/>
      <c r="E34" s="25"/>
      <c r="F34" s="25"/>
      <c r="G34" s="25"/>
      <c r="H34" s="484"/>
      <c r="I34" s="484"/>
      <c r="J34" s="484"/>
      <c r="K34" s="484"/>
      <c r="L34" s="484"/>
      <c r="M34" s="396"/>
      <c r="N34" s="396"/>
      <c r="O34" s="427"/>
    </row>
    <row r="35" spans="1:17" ht="39" customHeight="1" thickBot="1" x14ac:dyDescent="0.3">
      <c r="A35" s="757" t="s">
        <v>601</v>
      </c>
      <c r="B35" s="758"/>
      <c r="C35" s="758"/>
      <c r="D35" s="758"/>
      <c r="E35" s="758"/>
      <c r="F35" s="758"/>
      <c r="G35" s="758"/>
      <c r="H35" s="758"/>
      <c r="I35" s="758"/>
      <c r="J35" s="758"/>
      <c r="K35" s="758"/>
      <c r="L35" s="758"/>
      <c r="M35" s="758"/>
      <c r="N35" s="758"/>
      <c r="O35" s="767"/>
    </row>
    <row r="36" spans="1:17" ht="47.25" customHeight="1" thickBot="1" x14ac:dyDescent="0.3">
      <c r="A36" s="912" t="s">
        <v>592</v>
      </c>
      <c r="B36" s="913"/>
      <c r="C36" s="914" t="s">
        <v>616</v>
      </c>
      <c r="D36" s="915"/>
      <c r="E36" s="916"/>
      <c r="F36" s="917">
        <v>100</v>
      </c>
      <c r="G36" s="918"/>
      <c r="H36" s="914" t="s">
        <v>617</v>
      </c>
      <c r="I36" s="915"/>
      <c r="J36" s="916"/>
      <c r="K36" s="360">
        <v>100</v>
      </c>
      <c r="L36" s="914" t="s">
        <v>618</v>
      </c>
      <c r="M36" s="915"/>
      <c r="N36" s="916"/>
      <c r="O36" s="440">
        <v>100</v>
      </c>
    </row>
    <row r="37" spans="1:17" ht="20.25" customHeight="1" x14ac:dyDescent="0.25">
      <c r="A37" s="907" t="s">
        <v>598</v>
      </c>
      <c r="B37" s="908"/>
      <c r="C37" s="351" t="s">
        <v>599</v>
      </c>
      <c r="D37" s="359">
        <v>40231</v>
      </c>
      <c r="E37" s="909" t="s">
        <v>600</v>
      </c>
      <c r="F37" s="909"/>
      <c r="G37" s="352">
        <v>42735</v>
      </c>
      <c r="H37" s="351" t="s">
        <v>599</v>
      </c>
      <c r="I37" s="359">
        <v>39867</v>
      </c>
      <c r="J37" s="350" t="s">
        <v>600</v>
      </c>
      <c r="K37" s="352">
        <v>40663</v>
      </c>
      <c r="L37" s="351" t="s">
        <v>599</v>
      </c>
      <c r="M37" s="359">
        <v>40459</v>
      </c>
      <c r="N37" s="350" t="s">
        <v>600</v>
      </c>
      <c r="O37" s="441">
        <v>41151</v>
      </c>
    </row>
    <row r="38" spans="1:17" ht="33" customHeight="1" x14ac:dyDescent="0.25">
      <c r="A38" s="910" t="s">
        <v>173</v>
      </c>
      <c r="B38" s="911"/>
      <c r="C38" s="896">
        <v>100</v>
      </c>
      <c r="D38" s="897"/>
      <c r="E38" s="898">
        <v>100</v>
      </c>
      <c r="F38" s="898"/>
      <c r="G38" s="899"/>
      <c r="H38" s="896">
        <v>100</v>
      </c>
      <c r="I38" s="897"/>
      <c r="J38" s="900">
        <v>100</v>
      </c>
      <c r="K38" s="901"/>
      <c r="L38" s="896">
        <v>100</v>
      </c>
      <c r="M38" s="897"/>
      <c r="N38" s="900">
        <v>100</v>
      </c>
      <c r="O38" s="902"/>
    </row>
    <row r="39" spans="1:17" ht="33.75" customHeight="1" x14ac:dyDescent="0.25">
      <c r="A39" s="910" t="s">
        <v>174</v>
      </c>
      <c r="B39" s="911"/>
      <c r="C39" s="896">
        <v>100</v>
      </c>
      <c r="D39" s="897"/>
      <c r="E39" s="898">
        <v>100</v>
      </c>
      <c r="F39" s="898"/>
      <c r="G39" s="899"/>
      <c r="H39" s="896">
        <v>100</v>
      </c>
      <c r="I39" s="897"/>
      <c r="J39" s="900">
        <v>100</v>
      </c>
      <c r="K39" s="901"/>
      <c r="L39" s="896">
        <v>100</v>
      </c>
      <c r="M39" s="897"/>
      <c r="N39" s="900">
        <v>100</v>
      </c>
      <c r="O39" s="902"/>
    </row>
    <row r="40" spans="1:17" ht="21" customHeight="1" x14ac:dyDescent="0.25">
      <c r="A40" s="874" t="s">
        <v>175</v>
      </c>
      <c r="B40" s="367" t="s">
        <v>607</v>
      </c>
      <c r="C40" s="905"/>
      <c r="D40" s="906"/>
      <c r="E40" s="877" t="e">
        <f>(C41/C42)*100</f>
        <v>#DIV/0!</v>
      </c>
      <c r="F40" s="878"/>
      <c r="G40" s="879"/>
      <c r="H40" s="905"/>
      <c r="I40" s="906"/>
      <c r="J40" s="877"/>
      <c r="K40" s="878"/>
      <c r="L40" s="905"/>
      <c r="M40" s="906"/>
      <c r="N40" s="877"/>
      <c r="O40" s="886"/>
    </row>
    <row r="41" spans="1:17" ht="21" customHeight="1" x14ac:dyDescent="0.25">
      <c r="A41" s="875"/>
      <c r="B41" s="367" t="s">
        <v>593</v>
      </c>
      <c r="C41" s="903"/>
      <c r="D41" s="904"/>
      <c r="E41" s="880"/>
      <c r="F41" s="881"/>
      <c r="G41" s="882"/>
      <c r="H41" s="903"/>
      <c r="I41" s="904"/>
      <c r="J41" s="880" t="e">
        <f>(H41/H42)*100</f>
        <v>#DIV/0!</v>
      </c>
      <c r="K41" s="881"/>
      <c r="L41" s="903"/>
      <c r="M41" s="904"/>
      <c r="N41" s="880" t="e">
        <f>(L41/L42)*100</f>
        <v>#DIV/0!</v>
      </c>
      <c r="O41" s="887"/>
    </row>
    <row r="42" spans="1:17" ht="20.25" customHeight="1" x14ac:dyDescent="0.25">
      <c r="A42" s="876"/>
      <c r="B42" s="367" t="s">
        <v>594</v>
      </c>
      <c r="C42" s="872"/>
      <c r="D42" s="873"/>
      <c r="E42" s="883"/>
      <c r="F42" s="884"/>
      <c r="G42" s="885"/>
      <c r="H42" s="903"/>
      <c r="I42" s="904"/>
      <c r="J42" s="883"/>
      <c r="K42" s="884"/>
      <c r="L42" s="903"/>
      <c r="M42" s="904"/>
      <c r="N42" s="883"/>
      <c r="O42" s="888"/>
    </row>
    <row r="43" spans="1:17" ht="20.25" customHeight="1" x14ac:dyDescent="0.25">
      <c r="A43" s="874" t="s">
        <v>176</v>
      </c>
      <c r="B43" s="367" t="s">
        <v>607</v>
      </c>
      <c r="C43" s="411"/>
      <c r="D43" s="412"/>
      <c r="E43" s="877" t="e">
        <f>(C44/C45)*100</f>
        <v>#DIV/0!</v>
      </c>
      <c r="F43" s="878"/>
      <c r="G43" s="879"/>
      <c r="H43" s="872"/>
      <c r="I43" s="891"/>
      <c r="J43" s="877"/>
      <c r="K43" s="878"/>
      <c r="L43" s="872"/>
      <c r="M43" s="891"/>
      <c r="N43" s="877"/>
      <c r="O43" s="886"/>
    </row>
    <row r="44" spans="1:17" ht="20.25" customHeight="1" x14ac:dyDescent="0.25">
      <c r="A44" s="875"/>
      <c r="B44" s="367" t="s">
        <v>593</v>
      </c>
      <c r="C44" s="892"/>
      <c r="D44" s="893"/>
      <c r="E44" s="880"/>
      <c r="F44" s="881"/>
      <c r="G44" s="882"/>
      <c r="H44" s="872"/>
      <c r="I44" s="873"/>
      <c r="J44" s="880"/>
      <c r="K44" s="881"/>
      <c r="L44" s="872"/>
      <c r="M44" s="873"/>
      <c r="N44" s="880"/>
      <c r="O44" s="887"/>
    </row>
    <row r="45" spans="1:17" ht="19.5" customHeight="1" x14ac:dyDescent="0.25">
      <c r="A45" s="876"/>
      <c r="B45" s="367" t="s">
        <v>594</v>
      </c>
      <c r="C45" s="892"/>
      <c r="D45" s="893"/>
      <c r="E45" s="883"/>
      <c r="F45" s="884"/>
      <c r="G45" s="885"/>
      <c r="H45" s="872"/>
      <c r="I45" s="873"/>
      <c r="J45" s="883"/>
      <c r="K45" s="884"/>
      <c r="L45" s="872"/>
      <c r="M45" s="873"/>
      <c r="N45" s="883"/>
      <c r="O45" s="888"/>
    </row>
    <row r="46" spans="1:17" ht="19.5" customHeight="1" x14ac:dyDescent="0.25">
      <c r="A46" s="874" t="s">
        <v>441</v>
      </c>
      <c r="B46" s="367" t="s">
        <v>607</v>
      </c>
      <c r="C46" s="414"/>
      <c r="D46" s="415"/>
      <c r="E46" s="877" t="e">
        <f>(C47/C48)*100</f>
        <v>#DIV/0!</v>
      </c>
      <c r="F46" s="878"/>
      <c r="G46" s="879"/>
      <c r="H46" s="374"/>
      <c r="I46" s="376"/>
      <c r="J46" s="877"/>
      <c r="K46" s="878"/>
      <c r="L46" s="411"/>
      <c r="M46" s="412"/>
      <c r="N46" s="877"/>
      <c r="O46" s="886"/>
    </row>
    <row r="47" spans="1:17" ht="19.5" customHeight="1" x14ac:dyDescent="0.25">
      <c r="A47" s="875"/>
      <c r="B47" s="367" t="s">
        <v>593</v>
      </c>
      <c r="C47" s="889"/>
      <c r="D47" s="890"/>
      <c r="E47" s="880"/>
      <c r="F47" s="881"/>
      <c r="G47" s="882"/>
      <c r="H47" s="854"/>
      <c r="I47" s="855"/>
      <c r="J47" s="880" t="e">
        <f>(H47/H48)*100</f>
        <v>#DIV/0!</v>
      </c>
      <c r="K47" s="881"/>
      <c r="L47" s="854"/>
      <c r="M47" s="855"/>
      <c r="N47" s="880" t="e">
        <f>(L47/L48)*100</f>
        <v>#DIV/0!</v>
      </c>
      <c r="O47" s="887"/>
    </row>
    <row r="48" spans="1:17" ht="18.75" customHeight="1" x14ac:dyDescent="0.25">
      <c r="A48" s="876"/>
      <c r="B48" s="367" t="s">
        <v>594</v>
      </c>
      <c r="C48" s="889"/>
      <c r="D48" s="890"/>
      <c r="E48" s="883"/>
      <c r="F48" s="884"/>
      <c r="G48" s="885"/>
      <c r="H48" s="854"/>
      <c r="I48" s="855"/>
      <c r="J48" s="883"/>
      <c r="K48" s="884"/>
      <c r="L48" s="854"/>
      <c r="M48" s="855"/>
      <c r="N48" s="883"/>
      <c r="O48" s="888"/>
      <c r="Q48">
        <v>24.43</v>
      </c>
    </row>
    <row r="49" spans="1:21" ht="18.75" customHeight="1" x14ac:dyDescent="0.25">
      <c r="A49" s="874" t="s">
        <v>602</v>
      </c>
      <c r="B49" s="367" t="s">
        <v>607</v>
      </c>
      <c r="C49" s="928"/>
      <c r="D49" s="929"/>
      <c r="E49" s="932"/>
      <c r="F49" s="933"/>
      <c r="G49" s="934"/>
      <c r="H49" s="928"/>
      <c r="I49" s="929"/>
      <c r="J49" s="932"/>
      <c r="K49" s="934"/>
      <c r="L49" s="928"/>
      <c r="M49" s="929"/>
      <c r="N49" s="932"/>
      <c r="O49" s="939"/>
    </row>
    <row r="50" spans="1:21" ht="18.75" customHeight="1" x14ac:dyDescent="0.25">
      <c r="A50" s="875"/>
      <c r="B50" s="367" t="s">
        <v>593</v>
      </c>
      <c r="C50" s="928"/>
      <c r="D50" s="929"/>
      <c r="E50" s="904"/>
      <c r="F50" s="904"/>
      <c r="G50" s="942"/>
      <c r="H50" s="928"/>
      <c r="I50" s="929"/>
      <c r="J50" s="935"/>
      <c r="K50" s="936"/>
      <c r="L50" s="928"/>
      <c r="M50" s="929"/>
      <c r="N50" s="935"/>
      <c r="O50" s="940"/>
    </row>
    <row r="51" spans="1:21" ht="18.75" customHeight="1" thickBot="1" x14ac:dyDescent="0.3">
      <c r="A51" s="927"/>
      <c r="B51" s="367" t="s">
        <v>594</v>
      </c>
      <c r="C51" s="930"/>
      <c r="D51" s="931"/>
      <c r="E51" s="943"/>
      <c r="F51" s="943"/>
      <c r="G51" s="944"/>
      <c r="H51" s="930"/>
      <c r="I51" s="931"/>
      <c r="J51" s="937"/>
      <c r="K51" s="938"/>
      <c r="L51" s="930"/>
      <c r="M51" s="931"/>
      <c r="N51" s="937"/>
      <c r="O51" s="941"/>
      <c r="U51" s="150"/>
    </row>
    <row r="52" spans="1:21" ht="41.25" customHeight="1" thickBot="1" x14ac:dyDescent="0.3">
      <c r="A52" s="912" t="s">
        <v>592</v>
      </c>
      <c r="B52" s="913"/>
      <c r="C52" s="914" t="s">
        <v>619</v>
      </c>
      <c r="D52" s="915"/>
      <c r="E52" s="916"/>
      <c r="F52" s="917">
        <v>100</v>
      </c>
      <c r="G52" s="918"/>
      <c r="H52" s="914" t="s">
        <v>617</v>
      </c>
      <c r="I52" s="915"/>
      <c r="J52" s="916"/>
      <c r="K52" s="360">
        <v>100</v>
      </c>
      <c r="L52" s="914" t="s">
        <v>618</v>
      </c>
      <c r="M52" s="915"/>
      <c r="N52" s="916"/>
      <c r="O52" s="440">
        <v>100</v>
      </c>
    </row>
    <row r="53" spans="1:21" ht="30.75" customHeight="1" x14ac:dyDescent="0.25">
      <c r="A53" s="907" t="s">
        <v>598</v>
      </c>
      <c r="B53" s="908"/>
      <c r="C53" s="351" t="s">
        <v>599</v>
      </c>
      <c r="D53" s="359">
        <v>40231</v>
      </c>
      <c r="E53" s="909" t="s">
        <v>600</v>
      </c>
      <c r="F53" s="909"/>
      <c r="G53" s="352">
        <v>42735</v>
      </c>
      <c r="H53" s="351" t="s">
        <v>599</v>
      </c>
      <c r="I53" s="359">
        <v>39867</v>
      </c>
      <c r="J53" s="350" t="s">
        <v>600</v>
      </c>
      <c r="K53" s="352">
        <v>40663</v>
      </c>
      <c r="L53" s="351" t="s">
        <v>599</v>
      </c>
      <c r="M53" s="359">
        <v>40459</v>
      </c>
      <c r="N53" s="350" t="s">
        <v>600</v>
      </c>
      <c r="O53" s="441">
        <v>41151</v>
      </c>
    </row>
    <row r="54" spans="1:21" ht="30.75" customHeight="1" x14ac:dyDescent="0.25">
      <c r="A54" s="910" t="s">
        <v>173</v>
      </c>
      <c r="B54" s="911"/>
      <c r="C54" s="896">
        <v>100</v>
      </c>
      <c r="D54" s="897"/>
      <c r="E54" s="898">
        <v>100</v>
      </c>
      <c r="F54" s="898"/>
      <c r="G54" s="899"/>
      <c r="H54" s="896">
        <v>100</v>
      </c>
      <c r="I54" s="897"/>
      <c r="J54" s="900">
        <v>100</v>
      </c>
      <c r="K54" s="901"/>
      <c r="L54" s="896">
        <v>100</v>
      </c>
      <c r="M54" s="897"/>
      <c r="N54" s="900">
        <v>100</v>
      </c>
      <c r="O54" s="902"/>
    </row>
    <row r="55" spans="1:21" ht="30.75" customHeight="1" x14ac:dyDescent="0.25">
      <c r="A55" s="910" t="s">
        <v>174</v>
      </c>
      <c r="B55" s="911"/>
      <c r="C55" s="896">
        <v>100</v>
      </c>
      <c r="D55" s="897"/>
      <c r="E55" s="898">
        <v>100</v>
      </c>
      <c r="F55" s="898"/>
      <c r="G55" s="899"/>
      <c r="H55" s="896">
        <v>100</v>
      </c>
      <c r="I55" s="897"/>
      <c r="J55" s="900">
        <v>100</v>
      </c>
      <c r="K55" s="901"/>
      <c r="L55" s="896">
        <v>100</v>
      </c>
      <c r="M55" s="897"/>
      <c r="N55" s="900">
        <v>100</v>
      </c>
      <c r="O55" s="902"/>
    </row>
    <row r="56" spans="1:21" ht="30.75" customHeight="1" x14ac:dyDescent="0.25">
      <c r="A56" s="874" t="s">
        <v>175</v>
      </c>
      <c r="B56" s="367" t="s">
        <v>607</v>
      </c>
      <c r="C56" s="905"/>
      <c r="D56" s="906"/>
      <c r="E56" s="877"/>
      <c r="F56" s="878"/>
      <c r="G56" s="879"/>
      <c r="H56" s="905"/>
      <c r="I56" s="906"/>
      <c r="J56" s="877"/>
      <c r="K56" s="878"/>
      <c r="L56" s="905"/>
      <c r="M56" s="906"/>
      <c r="N56" s="877"/>
      <c r="O56" s="886"/>
    </row>
    <row r="57" spans="1:21" ht="30.75" customHeight="1" x14ac:dyDescent="0.25">
      <c r="A57" s="875"/>
      <c r="B57" s="367" t="s">
        <v>593</v>
      </c>
      <c r="C57" s="903"/>
      <c r="D57" s="904"/>
      <c r="E57" s="880"/>
      <c r="F57" s="881"/>
      <c r="G57" s="882"/>
      <c r="H57" s="903"/>
      <c r="I57" s="904"/>
      <c r="J57" s="880"/>
      <c r="K57" s="881"/>
      <c r="L57" s="903"/>
      <c r="M57" s="904"/>
      <c r="N57" s="880" t="e">
        <f>(L57/L58)*100</f>
        <v>#DIV/0!</v>
      </c>
      <c r="O57" s="887"/>
    </row>
    <row r="58" spans="1:21" ht="30.75" customHeight="1" x14ac:dyDescent="0.25">
      <c r="A58" s="876"/>
      <c r="B58" s="367" t="s">
        <v>594</v>
      </c>
      <c r="C58" s="872"/>
      <c r="D58" s="873"/>
      <c r="E58" s="883"/>
      <c r="F58" s="884"/>
      <c r="G58" s="885"/>
      <c r="H58" s="903"/>
      <c r="I58" s="904"/>
      <c r="J58" s="883"/>
      <c r="K58" s="884"/>
      <c r="L58" s="903"/>
      <c r="M58" s="904"/>
      <c r="N58" s="883"/>
      <c r="O58" s="888"/>
    </row>
    <row r="59" spans="1:21" ht="27.75" customHeight="1" x14ac:dyDescent="0.25">
      <c r="A59" s="874" t="s">
        <v>176</v>
      </c>
      <c r="B59" s="367" t="s">
        <v>607</v>
      </c>
      <c r="C59" s="411"/>
      <c r="D59" s="412"/>
      <c r="E59" s="877"/>
      <c r="F59" s="878"/>
      <c r="G59" s="879"/>
      <c r="H59" s="872"/>
      <c r="I59" s="891"/>
      <c r="J59" s="877"/>
      <c r="K59" s="878"/>
      <c r="L59" s="872"/>
      <c r="M59" s="891"/>
      <c r="N59" s="877"/>
      <c r="O59" s="886"/>
    </row>
    <row r="60" spans="1:21" s="36" customFormat="1" ht="20.25" customHeight="1" x14ac:dyDescent="0.25">
      <c r="A60" s="875"/>
      <c r="B60" s="367" t="s">
        <v>593</v>
      </c>
      <c r="C60" s="892"/>
      <c r="D60" s="893"/>
      <c r="E60" s="880"/>
      <c r="F60" s="881"/>
      <c r="G60" s="882"/>
      <c r="H60" s="872"/>
      <c r="I60" s="873"/>
      <c r="J60" s="880"/>
      <c r="K60" s="881"/>
      <c r="L60" s="872"/>
      <c r="M60" s="873"/>
      <c r="N60" s="880"/>
      <c r="O60" s="887"/>
    </row>
    <row r="61" spans="1:21" s="36" customFormat="1" ht="21" customHeight="1" x14ac:dyDescent="0.25">
      <c r="A61" s="876"/>
      <c r="B61" s="367" t="s">
        <v>594</v>
      </c>
      <c r="C61" s="892"/>
      <c r="D61" s="893"/>
      <c r="E61" s="883"/>
      <c r="F61" s="884"/>
      <c r="G61" s="885"/>
      <c r="H61" s="872"/>
      <c r="I61" s="873"/>
      <c r="J61" s="883"/>
      <c r="K61" s="884"/>
      <c r="L61" s="872"/>
      <c r="M61" s="873"/>
      <c r="N61" s="883"/>
      <c r="O61" s="888"/>
    </row>
    <row r="62" spans="1:21" s="36" customFormat="1" ht="15.75" hidden="1" customHeight="1" x14ac:dyDescent="0.25">
      <c r="A62" s="945" t="s">
        <v>441</v>
      </c>
      <c r="B62" s="367" t="s">
        <v>607</v>
      </c>
      <c r="C62" s="414"/>
      <c r="D62" s="415"/>
      <c r="E62" s="877"/>
      <c r="F62" s="878"/>
      <c r="G62" s="879"/>
      <c r="H62" s="374"/>
      <c r="I62" s="376"/>
      <c r="J62" s="877"/>
      <c r="K62" s="878"/>
      <c r="L62" s="411"/>
      <c r="M62" s="412"/>
      <c r="N62" s="877"/>
      <c r="O62" s="886"/>
    </row>
    <row r="63" spans="1:21" s="36" customFormat="1" ht="32.25" customHeight="1" x14ac:dyDescent="0.25">
      <c r="A63" s="946"/>
      <c r="B63" s="367" t="s">
        <v>593</v>
      </c>
      <c r="C63" s="889"/>
      <c r="D63" s="890"/>
      <c r="E63" s="880"/>
      <c r="F63" s="881"/>
      <c r="G63" s="882"/>
      <c r="H63" s="854"/>
      <c r="I63" s="855"/>
      <c r="J63" s="880"/>
      <c r="K63" s="881"/>
      <c r="L63" s="854"/>
      <c r="M63" s="855"/>
      <c r="N63" s="880" t="e">
        <f>(L63/L64)*100</f>
        <v>#DIV/0!</v>
      </c>
      <c r="O63" s="887"/>
    </row>
    <row r="64" spans="1:21" s="36" customFormat="1" ht="21.75" customHeight="1" x14ac:dyDescent="0.25">
      <c r="A64" s="947"/>
      <c r="B64" s="367" t="s">
        <v>594</v>
      </c>
      <c r="C64" s="889"/>
      <c r="D64" s="890"/>
      <c r="E64" s="883"/>
      <c r="F64" s="884"/>
      <c r="G64" s="885"/>
      <c r="H64" s="854"/>
      <c r="I64" s="855"/>
      <c r="J64" s="883"/>
      <c r="K64" s="884"/>
      <c r="L64" s="854"/>
      <c r="M64" s="855"/>
      <c r="N64" s="883"/>
      <c r="O64" s="888"/>
    </row>
    <row r="65" spans="1:16" s="36" customFormat="1" ht="20.25" customHeight="1" x14ac:dyDescent="0.25">
      <c r="A65" s="874" t="s">
        <v>602</v>
      </c>
      <c r="B65" s="367" t="s">
        <v>607</v>
      </c>
      <c r="C65" s="928"/>
      <c r="D65" s="929"/>
      <c r="E65" s="932"/>
      <c r="F65" s="933"/>
      <c r="G65" s="934"/>
      <c r="H65" s="928"/>
      <c r="I65" s="929"/>
      <c r="J65" s="932"/>
      <c r="K65" s="934"/>
      <c r="L65" s="928"/>
      <c r="M65" s="929"/>
      <c r="N65" s="932"/>
      <c r="O65" s="939"/>
    </row>
    <row r="66" spans="1:16" s="36" customFormat="1" ht="20.25" customHeight="1" x14ac:dyDescent="0.25">
      <c r="A66" s="875"/>
      <c r="B66" s="367" t="s">
        <v>593</v>
      </c>
      <c r="C66" s="928"/>
      <c r="D66" s="929"/>
      <c r="E66" s="904"/>
      <c r="F66" s="904"/>
      <c r="G66" s="942"/>
      <c r="H66" s="928"/>
      <c r="I66" s="929"/>
      <c r="J66" s="935"/>
      <c r="K66" s="936"/>
      <c r="L66" s="928"/>
      <c r="M66" s="929"/>
      <c r="N66" s="935"/>
      <c r="O66" s="940"/>
    </row>
    <row r="67" spans="1:16" s="36" customFormat="1" ht="20.25" customHeight="1" x14ac:dyDescent="0.25">
      <c r="A67" s="875"/>
      <c r="B67" s="389" t="s">
        <v>594</v>
      </c>
      <c r="C67" s="950"/>
      <c r="D67" s="951"/>
      <c r="E67" s="948"/>
      <c r="F67" s="948"/>
      <c r="G67" s="949"/>
      <c r="H67" s="950"/>
      <c r="I67" s="951"/>
      <c r="J67" s="952"/>
      <c r="K67" s="953"/>
      <c r="L67" s="950"/>
      <c r="M67" s="951"/>
      <c r="N67" s="952"/>
      <c r="O67" s="954"/>
    </row>
    <row r="68" spans="1:16" s="36" customFormat="1" ht="33" customHeight="1" x14ac:dyDescent="0.25">
      <c r="A68" s="862" t="s">
        <v>852</v>
      </c>
      <c r="B68" s="863"/>
      <c r="C68" s="390"/>
      <c r="D68" s="390"/>
      <c r="E68" s="391"/>
      <c r="F68" s="391"/>
      <c r="G68" s="391"/>
      <c r="H68" s="390"/>
      <c r="I68" s="390"/>
      <c r="J68" s="392"/>
      <c r="K68" s="392"/>
      <c r="L68" s="390"/>
      <c r="M68" s="390"/>
      <c r="N68" s="392"/>
      <c r="O68" s="442"/>
    </row>
    <row r="69" spans="1:16" s="36" customFormat="1" ht="20.25" customHeight="1" x14ac:dyDescent="0.25">
      <c r="A69" s="443" t="s">
        <v>856</v>
      </c>
      <c r="B69" s="864" t="s">
        <v>853</v>
      </c>
      <c r="C69" s="864"/>
      <c r="D69" s="388"/>
      <c r="E69" s="397"/>
      <c r="F69" s="397"/>
      <c r="G69" s="397"/>
      <c r="H69" s="388"/>
      <c r="I69" s="388"/>
      <c r="J69" s="225"/>
      <c r="K69" s="225"/>
      <c r="L69" s="388"/>
      <c r="M69" s="388"/>
      <c r="N69" s="225"/>
      <c r="O69" s="444"/>
    </row>
    <row r="70" spans="1:16" s="36" customFormat="1" ht="20.25" customHeight="1" x14ac:dyDescent="0.25">
      <c r="A70" s="443" t="s">
        <v>854</v>
      </c>
      <c r="B70" s="864" t="s">
        <v>855</v>
      </c>
      <c r="C70" s="864"/>
      <c r="D70" s="388"/>
      <c r="E70" s="397"/>
      <c r="F70" s="397"/>
      <c r="G70" s="397"/>
      <c r="H70" s="388"/>
      <c r="I70" s="388"/>
      <c r="J70" s="225"/>
      <c r="K70" s="225"/>
      <c r="L70" s="388"/>
      <c r="M70" s="388"/>
      <c r="N70" s="225"/>
      <c r="O70" s="444"/>
    </row>
    <row r="71" spans="1:16" s="36" customFormat="1" ht="20.25" customHeight="1" x14ac:dyDescent="0.25">
      <c r="A71" s="445" t="s">
        <v>857</v>
      </c>
      <c r="B71" s="871" t="s">
        <v>858</v>
      </c>
      <c r="C71" s="871"/>
      <c r="D71" s="393"/>
      <c r="E71" s="394"/>
      <c r="F71" s="394"/>
      <c r="G71" s="394"/>
      <c r="H71" s="393"/>
      <c r="I71" s="393"/>
      <c r="J71" s="395"/>
      <c r="K71" s="395"/>
      <c r="L71" s="393"/>
      <c r="M71" s="393"/>
      <c r="N71" s="395"/>
      <c r="O71" s="446"/>
    </row>
    <row r="72" spans="1:16" ht="23.25" customHeight="1" x14ac:dyDescent="0.25">
      <c r="A72" s="757" t="s">
        <v>849</v>
      </c>
      <c r="B72" s="758"/>
      <c r="C72" s="758"/>
      <c r="D72" s="758"/>
      <c r="E72" s="758"/>
      <c r="F72" s="758"/>
      <c r="G72" s="758"/>
      <c r="H72" s="758"/>
      <c r="I72" s="758"/>
      <c r="J72" s="758"/>
      <c r="K72" s="758"/>
      <c r="L72" s="758">
        <v>2016</v>
      </c>
      <c r="M72" s="758"/>
      <c r="N72" s="758"/>
      <c r="O72" s="767"/>
    </row>
    <row r="73" spans="1:16" ht="23.25" customHeight="1" x14ac:dyDescent="0.25">
      <c r="A73" s="447"/>
      <c r="B73" s="155"/>
      <c r="C73" s="25"/>
      <c r="D73" s="25"/>
      <c r="E73" s="25"/>
      <c r="F73" s="25"/>
      <c r="G73" s="25"/>
      <c r="H73" s="25"/>
      <c r="I73" s="25"/>
      <c r="J73" s="25"/>
      <c r="K73" s="25"/>
      <c r="L73" s="25"/>
      <c r="M73" s="25"/>
      <c r="N73" s="25"/>
      <c r="O73" s="427"/>
    </row>
    <row r="74" spans="1:16" ht="23.25" customHeight="1" x14ac:dyDescent="0.25">
      <c r="A74" s="856"/>
      <c r="B74" s="512"/>
      <c r="C74" s="512"/>
      <c r="D74" s="858"/>
      <c r="E74" s="859"/>
      <c r="F74" s="859"/>
      <c r="G74" s="859"/>
      <c r="H74" s="25"/>
      <c r="I74" s="25"/>
      <c r="J74" s="25"/>
      <c r="K74" s="25"/>
      <c r="L74" s="115"/>
      <c r="M74" s="860"/>
      <c r="N74" s="860"/>
      <c r="O74" s="861"/>
      <c r="P74" s="115"/>
    </row>
    <row r="75" spans="1:16" ht="25.5" customHeight="1" x14ac:dyDescent="0.25">
      <c r="A75" s="857"/>
      <c r="B75" s="512"/>
      <c r="C75" s="512"/>
      <c r="D75" s="859"/>
      <c r="E75" s="859"/>
      <c r="F75" s="859"/>
      <c r="G75" s="859"/>
      <c r="H75" s="25"/>
      <c r="I75" s="25"/>
      <c r="J75" s="25"/>
      <c r="K75" s="25"/>
      <c r="L75" s="115"/>
      <c r="M75" s="860"/>
      <c r="N75" s="860"/>
      <c r="O75" s="861"/>
      <c r="P75" s="115"/>
    </row>
    <row r="76" spans="1:16" x14ac:dyDescent="0.25">
      <c r="A76" s="426"/>
      <c r="B76" s="25"/>
      <c r="C76" s="25"/>
      <c r="D76" s="25"/>
      <c r="E76" s="25"/>
      <c r="F76" s="25"/>
      <c r="G76" s="25"/>
      <c r="H76" s="25"/>
      <c r="I76" s="25"/>
      <c r="J76" s="25"/>
      <c r="K76" s="25"/>
      <c r="L76" s="25"/>
      <c r="M76" s="25"/>
      <c r="N76" s="25"/>
      <c r="O76" s="427"/>
    </row>
    <row r="77" spans="1:16" ht="15.75" x14ac:dyDescent="0.25">
      <c r="A77" s="750" t="s">
        <v>248</v>
      </c>
      <c r="B77" s="640"/>
      <c r="C77" s="640"/>
      <c r="D77" s="25"/>
      <c r="E77" s="25"/>
      <c r="F77" s="25"/>
      <c r="G77" s="25"/>
      <c r="H77" s="640" t="s">
        <v>250</v>
      </c>
      <c r="I77" s="640"/>
      <c r="J77" s="640"/>
      <c r="K77" s="403"/>
      <c r="L77" s="25"/>
      <c r="M77" s="25"/>
      <c r="N77" s="25"/>
      <c r="O77" s="427"/>
    </row>
    <row r="78" spans="1:16" x14ac:dyDescent="0.25">
      <c r="A78" s="426"/>
      <c r="B78" s="25"/>
      <c r="C78" s="25"/>
      <c r="D78" s="25"/>
      <c r="E78" s="25"/>
      <c r="F78" s="25"/>
      <c r="G78" s="25"/>
      <c r="H78" s="25"/>
      <c r="I78" s="25"/>
      <c r="J78" s="25"/>
      <c r="K78" s="25"/>
      <c r="L78" s="25"/>
      <c r="M78" s="25"/>
      <c r="N78" s="25"/>
      <c r="O78" s="427"/>
    </row>
    <row r="79" spans="1:16" x14ac:dyDescent="0.25">
      <c r="A79" s="426"/>
      <c r="B79" s="25"/>
      <c r="C79" s="25"/>
      <c r="D79" s="372"/>
      <c r="E79" s="25"/>
      <c r="F79" s="25"/>
      <c r="G79" s="25"/>
      <c r="H79" s="25"/>
      <c r="I79" s="25"/>
      <c r="J79" s="25"/>
      <c r="K79" s="25"/>
      <c r="L79" s="25"/>
      <c r="M79" s="25"/>
      <c r="N79" s="25"/>
      <c r="O79" s="448" t="s">
        <v>366</v>
      </c>
    </row>
    <row r="80" spans="1:16" x14ac:dyDescent="0.25">
      <c r="A80" s="426"/>
      <c r="B80" s="25"/>
      <c r="C80" s="25"/>
      <c r="D80" s="25"/>
      <c r="E80" s="25"/>
      <c r="F80" s="25"/>
      <c r="G80" s="25"/>
      <c r="H80" s="25"/>
      <c r="I80" s="25"/>
      <c r="J80" s="25"/>
      <c r="K80" s="25"/>
      <c r="L80" s="25"/>
      <c r="M80" s="25"/>
      <c r="N80" s="25"/>
      <c r="O80" s="427"/>
    </row>
    <row r="81" spans="1:17" ht="15.75" x14ac:dyDescent="0.25">
      <c r="A81" s="426"/>
      <c r="B81" s="25"/>
      <c r="C81" s="25"/>
      <c r="D81" s="640" t="s">
        <v>249</v>
      </c>
      <c r="E81" s="640"/>
      <c r="F81" s="640"/>
      <c r="G81" s="640"/>
      <c r="H81" s="25"/>
      <c r="I81" s="25"/>
      <c r="J81" s="25"/>
      <c r="K81" s="25"/>
      <c r="L81" s="640" t="s">
        <v>251</v>
      </c>
      <c r="M81" s="640"/>
      <c r="N81" s="640"/>
      <c r="O81" s="764"/>
    </row>
    <row r="82" spans="1:17" x14ac:dyDescent="0.25">
      <c r="A82" s="426"/>
      <c r="B82" s="25"/>
      <c r="C82" s="25"/>
      <c r="D82" s="25"/>
      <c r="E82" s="25"/>
      <c r="F82" s="25"/>
      <c r="G82" s="25"/>
      <c r="H82" s="25"/>
      <c r="I82" s="25"/>
      <c r="J82" s="25"/>
      <c r="K82" s="25"/>
      <c r="L82" s="25"/>
      <c r="M82" s="25"/>
      <c r="N82" s="25"/>
      <c r="O82" s="427"/>
    </row>
    <row r="83" spans="1:17" ht="23.25" customHeight="1" x14ac:dyDescent="0.25">
      <c r="A83" s="426"/>
      <c r="B83" s="25"/>
      <c r="C83" s="25"/>
      <c r="D83" s="850"/>
      <c r="E83" s="850"/>
      <c r="F83" s="850"/>
      <c r="G83" s="850"/>
      <c r="H83" s="25"/>
      <c r="I83" s="25"/>
      <c r="J83" s="25"/>
      <c r="K83" s="25"/>
      <c r="L83" s="851"/>
      <c r="M83" s="852"/>
      <c r="N83" s="852"/>
      <c r="O83" s="853"/>
    </row>
    <row r="84" spans="1:17" ht="24.75" customHeight="1" x14ac:dyDescent="0.25">
      <c r="A84" s="426"/>
      <c r="B84" s="25"/>
      <c r="C84" s="25"/>
      <c r="D84" s="850"/>
      <c r="E84" s="850"/>
      <c r="F84" s="850"/>
      <c r="G84" s="850"/>
      <c r="H84" s="25"/>
      <c r="I84" s="25"/>
      <c r="J84" s="25"/>
      <c r="K84" s="25"/>
      <c r="L84" s="852"/>
      <c r="M84" s="852"/>
      <c r="N84" s="852"/>
      <c r="O84" s="853"/>
    </row>
    <row r="85" spans="1:17" x14ac:dyDescent="0.25">
      <c r="A85" s="426"/>
      <c r="B85" s="25"/>
      <c r="C85" s="25"/>
      <c r="D85" s="25"/>
      <c r="E85" s="25"/>
      <c r="F85" s="25"/>
      <c r="G85" s="25"/>
      <c r="H85" s="25"/>
      <c r="I85" s="25"/>
      <c r="J85" s="25"/>
      <c r="K85" s="25"/>
      <c r="L85" s="25"/>
      <c r="M85" s="25"/>
      <c r="N85" s="25"/>
      <c r="O85" s="427"/>
    </row>
    <row r="86" spans="1:17" ht="50.25" customHeight="1" x14ac:dyDescent="0.25">
      <c r="A86" s="774"/>
      <c r="B86" s="775"/>
      <c r="C86" s="746" t="s">
        <v>146</v>
      </c>
      <c r="D86" s="746"/>
      <c r="E86" s="746"/>
      <c r="F86" s="746"/>
      <c r="G86" s="746"/>
      <c r="H86" s="746"/>
      <c r="I86" s="746"/>
      <c r="J86" s="746"/>
      <c r="K86" s="746"/>
      <c r="L86" s="746"/>
      <c r="M86" s="746"/>
      <c r="N86" s="746"/>
      <c r="O86" s="747"/>
    </row>
    <row r="87" spans="1:17" ht="39.75" customHeight="1" x14ac:dyDescent="0.25">
      <c r="A87" s="865" t="s">
        <v>415</v>
      </c>
      <c r="B87" s="484"/>
      <c r="C87" s="484"/>
      <c r="D87" s="484"/>
      <c r="E87" s="484"/>
      <c r="F87" s="484"/>
      <c r="G87" s="484"/>
      <c r="H87" s="866"/>
      <c r="I87" s="489" t="s">
        <v>148</v>
      </c>
      <c r="J87" s="489"/>
      <c r="K87" s="489"/>
      <c r="L87" s="489"/>
      <c r="M87" s="489"/>
      <c r="N87" s="489"/>
      <c r="O87" s="867"/>
    </row>
    <row r="88" spans="1:17" ht="34.5" customHeight="1" x14ac:dyDescent="0.25">
      <c r="A88" s="868"/>
      <c r="B88" s="613"/>
      <c r="C88" s="613"/>
      <c r="D88" s="613"/>
      <c r="E88" s="613"/>
      <c r="F88" s="613"/>
      <c r="G88" s="869"/>
      <c r="H88" s="377" t="s">
        <v>382</v>
      </c>
      <c r="I88" s="288"/>
      <c r="J88" s="288"/>
      <c r="K88" s="288"/>
      <c r="L88" s="288"/>
      <c r="M88" s="288"/>
      <c r="N88" s="288"/>
      <c r="O88" s="449" t="s">
        <v>382</v>
      </c>
    </row>
    <row r="89" spans="1:17" ht="24" thickBot="1" x14ac:dyDescent="0.3">
      <c r="A89" s="450"/>
      <c r="B89" s="181"/>
      <c r="C89" s="181"/>
      <c r="D89" s="57"/>
      <c r="E89" s="182"/>
      <c r="F89" s="182"/>
      <c r="G89" s="182"/>
      <c r="H89" s="182"/>
      <c r="I89" s="57"/>
      <c r="J89" s="183"/>
      <c r="K89" s="183"/>
      <c r="L89" s="183"/>
      <c r="M89" s="183"/>
      <c r="N89" s="183"/>
      <c r="O89" s="451"/>
    </row>
    <row r="90" spans="1:17" ht="53.25" customHeight="1" thickTop="1" x14ac:dyDescent="0.25">
      <c r="A90" s="870" t="s">
        <v>620</v>
      </c>
      <c r="B90" s="567"/>
      <c r="C90" s="567"/>
      <c r="D90" s="607" t="s">
        <v>427</v>
      </c>
      <c r="E90" s="608"/>
      <c r="F90" s="400"/>
      <c r="G90" s="79"/>
      <c r="H90" s="609" t="s">
        <v>420</v>
      </c>
      <c r="I90" s="609"/>
      <c r="J90" s="79"/>
      <c r="K90" s="79"/>
      <c r="L90" s="609" t="s">
        <v>139</v>
      </c>
      <c r="M90" s="609"/>
      <c r="N90" s="358"/>
      <c r="O90" s="452"/>
    </row>
    <row r="91" spans="1:17" ht="36.75" customHeight="1" x14ac:dyDescent="0.25">
      <c r="A91" s="870"/>
      <c r="B91" s="567"/>
      <c r="C91" s="567"/>
      <c r="D91" s="607"/>
      <c r="E91" s="608"/>
      <c r="F91" s="400"/>
      <c r="G91" s="182"/>
      <c r="H91" s="610" t="s">
        <v>622</v>
      </c>
      <c r="I91" s="610"/>
      <c r="J91" s="849" t="s">
        <v>422</v>
      </c>
      <c r="K91" s="849"/>
      <c r="L91" s="611" t="s">
        <v>623</v>
      </c>
      <c r="M91" s="611"/>
      <c r="N91" s="402"/>
      <c r="O91" s="453" t="s">
        <v>422</v>
      </c>
      <c r="Q91" s="88" t="e">
        <f>H91+H94</f>
        <v>#VALUE!</v>
      </c>
    </row>
    <row r="92" spans="1:17" ht="27" customHeight="1" thickBot="1" x14ac:dyDescent="0.3">
      <c r="A92" s="454"/>
      <c r="B92" s="399"/>
      <c r="C92" s="399"/>
      <c r="D92" s="396"/>
      <c r="E92" s="396"/>
      <c r="F92" s="396"/>
      <c r="G92" s="182"/>
      <c r="H92" s="398"/>
      <c r="I92" s="398"/>
      <c r="J92" s="183"/>
      <c r="K92" s="183"/>
      <c r="L92" s="398"/>
      <c r="M92" s="398"/>
      <c r="N92" s="398"/>
      <c r="O92" s="451"/>
      <c r="Q92" s="88" t="e">
        <f>L91+L94</f>
        <v>#VALUE!</v>
      </c>
    </row>
    <row r="93" spans="1:17" ht="41.25" customHeight="1" thickTop="1" x14ac:dyDescent="0.25">
      <c r="A93" s="870" t="s">
        <v>621</v>
      </c>
      <c r="B93" s="567"/>
      <c r="C93" s="568"/>
      <c r="D93" s="607" t="s">
        <v>426</v>
      </c>
      <c r="E93" s="608"/>
      <c r="F93" s="400"/>
      <c r="G93" s="79"/>
      <c r="H93" s="609" t="s">
        <v>421</v>
      </c>
      <c r="I93" s="609"/>
      <c r="J93" s="79"/>
      <c r="K93" s="79"/>
      <c r="L93" s="609" t="s">
        <v>416</v>
      </c>
      <c r="M93" s="609"/>
      <c r="N93" s="358"/>
      <c r="O93" s="455"/>
      <c r="Q93" s="166" t="e">
        <f>Q92/Q91</f>
        <v>#VALUE!</v>
      </c>
    </row>
    <row r="94" spans="1:17" ht="36" customHeight="1" x14ac:dyDescent="0.25">
      <c r="A94" s="870"/>
      <c r="B94" s="567"/>
      <c r="C94" s="568"/>
      <c r="D94" s="607"/>
      <c r="E94" s="608"/>
      <c r="F94" s="400"/>
      <c r="G94" s="182"/>
      <c r="H94" s="610" t="s">
        <v>623</v>
      </c>
      <c r="I94" s="610"/>
      <c r="J94" s="849" t="s">
        <v>422</v>
      </c>
      <c r="K94" s="849"/>
      <c r="L94" s="610" t="s">
        <v>624</v>
      </c>
      <c r="M94" s="610"/>
      <c r="N94" s="401"/>
      <c r="O94" s="453" t="s">
        <v>422</v>
      </c>
    </row>
    <row r="95" spans="1:17" ht="27" customHeight="1" x14ac:dyDescent="0.25">
      <c r="A95" s="454"/>
      <c r="B95" s="399"/>
      <c r="C95" s="399"/>
      <c r="D95" s="396"/>
      <c r="E95" s="396"/>
      <c r="F95" s="396"/>
      <c r="G95" s="182"/>
      <c r="H95" s="398"/>
      <c r="I95" s="398"/>
      <c r="J95" s="183"/>
      <c r="K95" s="183"/>
      <c r="L95" s="398"/>
      <c r="M95" s="398"/>
      <c r="N95" s="398"/>
      <c r="O95" s="451"/>
    </row>
    <row r="96" spans="1:17" ht="26.25" x14ac:dyDescent="0.25">
      <c r="A96" s="745" t="s">
        <v>625</v>
      </c>
      <c r="B96" s="746"/>
      <c r="C96" s="746"/>
      <c r="D96" s="746"/>
      <c r="E96" s="746"/>
      <c r="F96" s="746"/>
      <c r="G96" s="746"/>
      <c r="H96" s="746"/>
      <c r="I96" s="746"/>
      <c r="J96" s="746"/>
      <c r="K96" s="746"/>
      <c r="L96" s="746"/>
      <c r="M96" s="746"/>
      <c r="N96" s="746"/>
      <c r="O96" s="747"/>
    </row>
    <row r="97" spans="1:15" x14ac:dyDescent="0.25">
      <c r="A97" s="447"/>
      <c r="B97" s="155"/>
      <c r="C97" s="155"/>
      <c r="D97" s="155"/>
      <c r="E97" s="155"/>
      <c r="F97" s="155"/>
      <c r="G97" s="155"/>
      <c r="H97" s="155"/>
      <c r="I97" s="155"/>
      <c r="J97" s="155"/>
      <c r="K97" s="155"/>
      <c r="L97" s="155"/>
      <c r="M97" s="155"/>
      <c r="N97" s="155"/>
      <c r="O97" s="456"/>
    </row>
    <row r="98" spans="1:15" x14ac:dyDescent="0.25">
      <c r="A98" s="447"/>
      <c r="B98" s="155"/>
      <c r="C98" s="155"/>
      <c r="D98" s="155"/>
      <c r="E98" s="155"/>
      <c r="F98" s="155"/>
      <c r="G98" s="155"/>
      <c r="H98" s="155"/>
      <c r="I98" s="155"/>
      <c r="J98" s="155"/>
      <c r="K98" s="155"/>
      <c r="L98" s="155"/>
      <c r="M98" s="155"/>
      <c r="N98" s="155"/>
      <c r="O98" s="456"/>
    </row>
    <row r="99" spans="1:15" x14ac:dyDescent="0.25">
      <c r="A99" s="457"/>
      <c r="B99" s="378"/>
      <c r="C99" s="378"/>
      <c r="D99" s="378"/>
      <c r="E99" s="378"/>
      <c r="F99" s="378"/>
      <c r="G99" s="155"/>
      <c r="H99" s="378"/>
      <c r="I99" s="378"/>
      <c r="J99" s="378"/>
      <c r="K99" s="378"/>
      <c r="L99" s="378"/>
      <c r="M99" s="378"/>
      <c r="N99" s="155"/>
      <c r="O99" s="456"/>
    </row>
    <row r="100" spans="1:15" x14ac:dyDescent="0.25">
      <c r="A100" s="748" t="s">
        <v>626</v>
      </c>
      <c r="B100" s="749"/>
      <c r="C100" s="749"/>
      <c r="D100" s="749"/>
      <c r="E100" s="749"/>
      <c r="F100" s="749"/>
      <c r="G100" s="155"/>
      <c r="H100" s="749" t="s">
        <v>627</v>
      </c>
      <c r="I100" s="749"/>
      <c r="J100" s="749"/>
      <c r="K100" s="749"/>
      <c r="L100" s="749"/>
      <c r="M100" s="749"/>
      <c r="N100" s="155"/>
      <c r="O100" s="456"/>
    </row>
    <row r="101" spans="1:15" ht="15.75" thickBot="1" x14ac:dyDescent="0.3">
      <c r="A101" s="458"/>
      <c r="B101" s="459"/>
      <c r="C101" s="459"/>
      <c r="D101" s="459"/>
      <c r="E101" s="459"/>
      <c r="F101" s="459"/>
      <c r="G101" s="459"/>
      <c r="H101" s="459"/>
      <c r="I101" s="459"/>
      <c r="J101" s="459"/>
      <c r="K101" s="459"/>
      <c r="L101" s="459"/>
      <c r="M101" s="459"/>
      <c r="N101" s="459"/>
      <c r="O101" s="460"/>
    </row>
    <row r="102" spans="1:15" x14ac:dyDescent="0.25">
      <c r="A102" s="32"/>
      <c r="B102" s="32"/>
      <c r="C102" s="32"/>
      <c r="D102" s="32"/>
      <c r="E102" s="32"/>
      <c r="F102" s="32"/>
      <c r="G102" s="32"/>
      <c r="H102" s="32"/>
      <c r="I102" s="32"/>
      <c r="J102" s="32"/>
      <c r="K102" s="32"/>
      <c r="L102" s="32"/>
      <c r="M102" s="32"/>
      <c r="N102" s="32"/>
      <c r="O102" s="32"/>
    </row>
    <row r="103" spans="1:15" x14ac:dyDescent="0.25">
      <c r="A103" s="32"/>
      <c r="B103" s="32"/>
      <c r="C103" s="32"/>
      <c r="D103" s="32"/>
      <c r="E103" s="32"/>
      <c r="F103" s="32"/>
      <c r="G103" s="32"/>
      <c r="H103" s="32"/>
      <c r="I103" s="32"/>
      <c r="J103" s="32"/>
      <c r="K103" s="32"/>
      <c r="L103" s="32"/>
      <c r="M103" s="32"/>
      <c r="N103" s="32"/>
      <c r="O103" s="32"/>
    </row>
  </sheetData>
  <mergeCells count="242">
    <mergeCell ref="A96:O96"/>
    <mergeCell ref="H100:M100"/>
    <mergeCell ref="A100:F100"/>
    <mergeCell ref="A65:A67"/>
    <mergeCell ref="C65:D65"/>
    <mergeCell ref="E65:G65"/>
    <mergeCell ref="J65:K65"/>
    <mergeCell ref="N65:O65"/>
    <mergeCell ref="E66:G66"/>
    <mergeCell ref="H66:I66"/>
    <mergeCell ref="J66:K66"/>
    <mergeCell ref="L66:M66"/>
    <mergeCell ref="N66:O66"/>
    <mergeCell ref="E67:G67"/>
    <mergeCell ref="H67:I67"/>
    <mergeCell ref="J67:K67"/>
    <mergeCell ref="L67:M67"/>
    <mergeCell ref="N67:O67"/>
    <mergeCell ref="A77:C77"/>
    <mergeCell ref="H77:J77"/>
    <mergeCell ref="C66:D66"/>
    <mergeCell ref="C67:D67"/>
    <mergeCell ref="H65:I65"/>
    <mergeCell ref="L65:M65"/>
    <mergeCell ref="E59:G61"/>
    <mergeCell ref="H59:I59"/>
    <mergeCell ref="J59:K61"/>
    <mergeCell ref="L59:M59"/>
    <mergeCell ref="N59:O61"/>
    <mergeCell ref="A62:A64"/>
    <mergeCell ref="E62:G64"/>
    <mergeCell ref="J62:K64"/>
    <mergeCell ref="N62:O64"/>
    <mergeCell ref="H63:I63"/>
    <mergeCell ref="L63:M63"/>
    <mergeCell ref="C64:D64"/>
    <mergeCell ref="H61:I61"/>
    <mergeCell ref="L61:M61"/>
    <mergeCell ref="C63:D63"/>
    <mergeCell ref="A59:A61"/>
    <mergeCell ref="H64:I64"/>
    <mergeCell ref="L64:M64"/>
    <mergeCell ref="C61:D61"/>
    <mergeCell ref="L57:M57"/>
    <mergeCell ref="C58:D58"/>
    <mergeCell ref="H58:I58"/>
    <mergeCell ref="L58:M58"/>
    <mergeCell ref="H45:I45"/>
    <mergeCell ref="H42:I42"/>
    <mergeCell ref="J43:K45"/>
    <mergeCell ref="J46:K48"/>
    <mergeCell ref="N40:O42"/>
    <mergeCell ref="N43:O45"/>
    <mergeCell ref="N46:O48"/>
    <mergeCell ref="H40:I40"/>
    <mergeCell ref="L40:M40"/>
    <mergeCell ref="L44:M44"/>
    <mergeCell ref="L43:M43"/>
    <mergeCell ref="L45:M45"/>
    <mergeCell ref="L47:M47"/>
    <mergeCell ref="L36:N36"/>
    <mergeCell ref="L38:M38"/>
    <mergeCell ref="L39:M39"/>
    <mergeCell ref="L41:M41"/>
    <mergeCell ref="L42:M42"/>
    <mergeCell ref="C36:E36"/>
    <mergeCell ref="C41:D41"/>
    <mergeCell ref="C42:D42"/>
    <mergeCell ref="E38:G38"/>
    <mergeCell ref="E40:G42"/>
    <mergeCell ref="J40:K42"/>
    <mergeCell ref="E37:F37"/>
    <mergeCell ref="C40:D40"/>
    <mergeCell ref="C38:D38"/>
    <mergeCell ref="C39:D39"/>
    <mergeCell ref="F36:G36"/>
    <mergeCell ref="H41:I41"/>
    <mergeCell ref="J38:K38"/>
    <mergeCell ref="J39:K39"/>
    <mergeCell ref="N38:O38"/>
    <mergeCell ref="N39:O39"/>
    <mergeCell ref="K15:K16"/>
    <mergeCell ref="F15:G16"/>
    <mergeCell ref="A20:A24"/>
    <mergeCell ref="G20:G24"/>
    <mergeCell ref="H19:J19"/>
    <mergeCell ref="B17:E17"/>
    <mergeCell ref="C27:D27"/>
    <mergeCell ref="H17:J17"/>
    <mergeCell ref="M18:O18"/>
    <mergeCell ref="H18:J18"/>
    <mergeCell ref="B19:E19"/>
    <mergeCell ref="B20:E24"/>
    <mergeCell ref="H16:J16"/>
    <mergeCell ref="A31:B31"/>
    <mergeCell ref="A30:B30"/>
    <mergeCell ref="H34:L34"/>
    <mergeCell ref="A26:O26"/>
    <mergeCell ref="D31:E31"/>
    <mergeCell ref="H27:I27"/>
    <mergeCell ref="L31:M31"/>
    <mergeCell ref="M27:O27"/>
    <mergeCell ref="E30:G30"/>
    <mergeCell ref="A27:B27"/>
    <mergeCell ref="C32:O32"/>
    <mergeCell ref="A33:C33"/>
    <mergeCell ref="E33:G33"/>
    <mergeCell ref="H33:O33"/>
    <mergeCell ref="A34:C34"/>
    <mergeCell ref="A36:B36"/>
    <mergeCell ref="A38:B38"/>
    <mergeCell ref="A39:B39"/>
    <mergeCell ref="E39:G39"/>
    <mergeCell ref="H38:I38"/>
    <mergeCell ref="H39:I39"/>
    <mergeCell ref="A32:B32"/>
    <mergeCell ref="H54:I54"/>
    <mergeCell ref="J54:K54"/>
    <mergeCell ref="C48:D48"/>
    <mergeCell ref="H36:J36"/>
    <mergeCell ref="A37:B37"/>
    <mergeCell ref="A40:A42"/>
    <mergeCell ref="A35:O35"/>
    <mergeCell ref="H52:J52"/>
    <mergeCell ref="L52:N52"/>
    <mergeCell ref="A53:B53"/>
    <mergeCell ref="E53:F53"/>
    <mergeCell ref="A54:B54"/>
    <mergeCell ref="C54:D54"/>
    <mergeCell ref="H47:I47"/>
    <mergeCell ref="H48:I48"/>
    <mergeCell ref="H43:I43"/>
    <mergeCell ref="H44:I44"/>
    <mergeCell ref="N54:O54"/>
    <mergeCell ref="A49:A51"/>
    <mergeCell ref="C49:D49"/>
    <mergeCell ref="H49:I49"/>
    <mergeCell ref="H50:I50"/>
    <mergeCell ref="H51:I51"/>
    <mergeCell ref="L49:M49"/>
    <mergeCell ref="L50:M50"/>
    <mergeCell ref="L51:M51"/>
    <mergeCell ref="E49:G49"/>
    <mergeCell ref="J49:K49"/>
    <mergeCell ref="J50:K50"/>
    <mergeCell ref="J51:K51"/>
    <mergeCell ref="N49:O49"/>
    <mergeCell ref="N50:O50"/>
    <mergeCell ref="N51:O51"/>
    <mergeCell ref="C50:D50"/>
    <mergeCell ref="C51:D51"/>
    <mergeCell ref="A52:B52"/>
    <mergeCell ref="C52:E52"/>
    <mergeCell ref="F52:G52"/>
    <mergeCell ref="E54:G54"/>
    <mergeCell ref="E50:G50"/>
    <mergeCell ref="E51:G51"/>
    <mergeCell ref="A93:C94"/>
    <mergeCell ref="D93:E94"/>
    <mergeCell ref="H93:I93"/>
    <mergeCell ref="L93:M93"/>
    <mergeCell ref="H94:I94"/>
    <mergeCell ref="L94:M94"/>
    <mergeCell ref="J94:K94"/>
    <mergeCell ref="A90:C91"/>
    <mergeCell ref="D90:E91"/>
    <mergeCell ref="H90:I90"/>
    <mergeCell ref="L90:M90"/>
    <mergeCell ref="H91:I91"/>
    <mergeCell ref="L91:M91"/>
    <mergeCell ref="E55:G55"/>
    <mergeCell ref="J91:K91"/>
    <mergeCell ref="A87:H87"/>
    <mergeCell ref="I87:O87"/>
    <mergeCell ref="A88:G88"/>
    <mergeCell ref="D81:G81"/>
    <mergeCell ref="L81:O81"/>
    <mergeCell ref="D83:G84"/>
    <mergeCell ref="L83:O84"/>
    <mergeCell ref="A74:C75"/>
    <mergeCell ref="D74:G75"/>
    <mergeCell ref="M74:O75"/>
    <mergeCell ref="A86:B86"/>
    <mergeCell ref="C86:O86"/>
    <mergeCell ref="N55:O55"/>
    <mergeCell ref="A56:A58"/>
    <mergeCell ref="C56:D56"/>
    <mergeCell ref="E56:G58"/>
    <mergeCell ref="H56:I56"/>
    <mergeCell ref="J56:K58"/>
    <mergeCell ref="L56:M56"/>
    <mergeCell ref="N56:O58"/>
    <mergeCell ref="C57:D57"/>
    <mergeCell ref="H57:I57"/>
    <mergeCell ref="L54:M54"/>
    <mergeCell ref="K20:L20"/>
    <mergeCell ref="M20:O20"/>
    <mergeCell ref="A72:K72"/>
    <mergeCell ref="L72:O72"/>
    <mergeCell ref="A68:B68"/>
    <mergeCell ref="B69:C69"/>
    <mergeCell ref="B70:C70"/>
    <mergeCell ref="B71:C71"/>
    <mergeCell ref="A43:A45"/>
    <mergeCell ref="A46:A48"/>
    <mergeCell ref="L48:M48"/>
    <mergeCell ref="C60:D60"/>
    <mergeCell ref="H60:I60"/>
    <mergeCell ref="L60:M60"/>
    <mergeCell ref="C44:D44"/>
    <mergeCell ref="C45:D45"/>
    <mergeCell ref="C47:D47"/>
    <mergeCell ref="A55:B55"/>
    <mergeCell ref="C55:D55"/>
    <mergeCell ref="H55:I55"/>
    <mergeCell ref="J55:K55"/>
    <mergeCell ref="L55:M55"/>
    <mergeCell ref="E46:G48"/>
    <mergeCell ref="E43:G45"/>
    <mergeCell ref="M6:N6"/>
    <mergeCell ref="M7:N7"/>
    <mergeCell ref="M8:N8"/>
    <mergeCell ref="D6:L6"/>
    <mergeCell ref="E7:L7"/>
    <mergeCell ref="E8:L8"/>
    <mergeCell ref="A6:C8"/>
    <mergeCell ref="K18:L18"/>
    <mergeCell ref="K19:L19"/>
    <mergeCell ref="M19:O19"/>
    <mergeCell ref="B18:E18"/>
    <mergeCell ref="A9:O9"/>
    <mergeCell ref="D11:J11"/>
    <mergeCell ref="L11:M11"/>
    <mergeCell ref="A13:B13"/>
    <mergeCell ref="C13:O13"/>
    <mergeCell ref="L15:L16"/>
    <mergeCell ref="B15:E15"/>
    <mergeCell ref="A15:A16"/>
    <mergeCell ref="M15:O15"/>
    <mergeCell ref="H15:J15"/>
    <mergeCell ref="B16:E16"/>
    <mergeCell ref="M16:O16"/>
  </mergeCells>
  <conditionalFormatting sqref="A46 A43 A40 A36:A38">
    <cfRule type="iconSet" priority="209">
      <iconSet iconSet="4Rating">
        <cfvo type="percent" val="0"/>
        <cfvo type="num" val="30"/>
        <cfvo type="num" val="70"/>
        <cfvo type="num" val="100"/>
      </iconSet>
    </cfRule>
  </conditionalFormatting>
  <conditionalFormatting sqref="A39">
    <cfRule type="iconSet" priority="167">
      <iconSet iconSet="4Rating">
        <cfvo type="percent" val="0"/>
        <cfvo type="num" val="30"/>
        <cfvo type="num" val="70"/>
        <cfvo type="num" val="100"/>
      </iconSet>
    </cfRule>
  </conditionalFormatting>
  <conditionalFormatting sqref="C38:D39 C40">
    <cfRule type="dataBar" priority="162">
      <dataBar>
        <cfvo type="num" val="0"/>
        <cfvo type="num" val="100"/>
        <color rgb="FF638EC6"/>
      </dataBar>
      <extLst>
        <ext xmlns:x14="http://schemas.microsoft.com/office/spreadsheetml/2009/9/main" uri="{B025F937-C7B1-47D3-B67F-A62EFF666E3E}">
          <x14:id>{B8ABB542-E84D-4443-9CD9-34D384806BF3}</x14:id>
        </ext>
      </extLst>
    </cfRule>
  </conditionalFormatting>
  <conditionalFormatting sqref="E40">
    <cfRule type="iconSet" priority="161">
      <iconSet>
        <cfvo type="percent" val="0"/>
        <cfvo type="num" val="70"/>
        <cfvo type="num" val="100"/>
      </iconSet>
    </cfRule>
  </conditionalFormatting>
  <conditionalFormatting sqref="E43">
    <cfRule type="iconSet" priority="160">
      <iconSet>
        <cfvo type="percent" val="0"/>
        <cfvo type="num" val="70"/>
        <cfvo type="num" val="100"/>
      </iconSet>
    </cfRule>
  </conditionalFormatting>
  <conditionalFormatting sqref="E38:G39">
    <cfRule type="iconSet" priority="158">
      <iconSet>
        <cfvo type="percent" val="0"/>
        <cfvo type="num" val="70"/>
        <cfvo type="num" val="100"/>
      </iconSet>
    </cfRule>
  </conditionalFormatting>
  <conditionalFormatting sqref="E46">
    <cfRule type="iconSet" priority="157">
      <iconSet>
        <cfvo type="percent" val="0"/>
        <cfvo type="num" val="70"/>
        <cfvo type="num" val="100"/>
      </iconSet>
    </cfRule>
  </conditionalFormatting>
  <conditionalFormatting sqref="H39:I39 H40">
    <cfRule type="dataBar" priority="156">
      <dataBar>
        <cfvo type="num" val="0"/>
        <cfvo type="num" val="100"/>
        <color rgb="FF638EC6"/>
      </dataBar>
      <extLst>
        <ext xmlns:x14="http://schemas.microsoft.com/office/spreadsheetml/2009/9/main" uri="{B025F937-C7B1-47D3-B67F-A62EFF666E3E}">
          <x14:id>{B6567456-C65D-4DE1-9E4E-A72AAF6B92B4}</x14:id>
        </ext>
      </extLst>
    </cfRule>
  </conditionalFormatting>
  <conditionalFormatting sqref="H38:I38">
    <cfRule type="dataBar" priority="155">
      <dataBar>
        <cfvo type="num" val="0"/>
        <cfvo type="num" val="100"/>
        <color rgb="FF638EC6"/>
      </dataBar>
      <extLst>
        <ext xmlns:x14="http://schemas.microsoft.com/office/spreadsheetml/2009/9/main" uri="{B025F937-C7B1-47D3-B67F-A62EFF666E3E}">
          <x14:id>{5A00ED9B-4BFC-428B-B13F-7E23CE303FC3}</x14:id>
        </ext>
      </extLst>
    </cfRule>
  </conditionalFormatting>
  <conditionalFormatting sqref="J38">
    <cfRule type="iconSet" priority="152">
      <iconSet>
        <cfvo type="percent" val="0"/>
        <cfvo type="num" val="70"/>
        <cfvo type="num" val="100"/>
      </iconSet>
    </cfRule>
  </conditionalFormatting>
  <conditionalFormatting sqref="L39:M39 L40">
    <cfRule type="dataBar" priority="149">
      <dataBar>
        <cfvo type="num" val="0"/>
        <cfvo type="num" val="100"/>
        <color rgb="FF638EC6"/>
      </dataBar>
      <extLst>
        <ext xmlns:x14="http://schemas.microsoft.com/office/spreadsheetml/2009/9/main" uri="{B025F937-C7B1-47D3-B67F-A62EFF666E3E}">
          <x14:id>{D1803689-2910-44D1-8B82-956C1C1EC087}</x14:id>
        </ext>
      </extLst>
    </cfRule>
  </conditionalFormatting>
  <conditionalFormatting sqref="L38:M38">
    <cfRule type="dataBar" priority="148">
      <dataBar>
        <cfvo type="num" val="0"/>
        <cfvo type="num" val="100"/>
        <color rgb="FF638EC6"/>
      </dataBar>
      <extLst>
        <ext xmlns:x14="http://schemas.microsoft.com/office/spreadsheetml/2009/9/main" uri="{B025F937-C7B1-47D3-B67F-A62EFF666E3E}">
          <x14:id>{1CF56CC6-FD8F-40BC-AB38-6E2412A4F402}</x14:id>
        </ext>
      </extLst>
    </cfRule>
  </conditionalFormatting>
  <conditionalFormatting sqref="N38:N39">
    <cfRule type="iconSet" priority="145">
      <iconSet>
        <cfvo type="percent" val="0"/>
        <cfvo type="num" val="70"/>
        <cfvo type="num" val="100"/>
      </iconSet>
    </cfRule>
  </conditionalFormatting>
  <conditionalFormatting sqref="J39">
    <cfRule type="iconSet" priority="143">
      <iconSet>
        <cfvo type="percent" val="0"/>
        <cfvo type="num" val="70"/>
        <cfvo type="num" val="100"/>
      </iconSet>
    </cfRule>
  </conditionalFormatting>
  <conditionalFormatting sqref="A52">
    <cfRule type="iconSet" priority="140">
      <iconSet iconSet="4Rating">
        <cfvo type="percent" val="0"/>
        <cfvo type="num" val="30"/>
        <cfvo type="num" val="70"/>
        <cfvo type="num" val="100"/>
      </iconSet>
    </cfRule>
  </conditionalFormatting>
  <conditionalFormatting sqref="F36:G36">
    <cfRule type="iconSet" priority="91">
      <iconSet iconSet="4TrafficLights">
        <cfvo type="percent" val="0"/>
        <cfvo type="num" val="0"/>
        <cfvo type="num" val="70"/>
        <cfvo type="num" val="100"/>
      </iconSet>
    </cfRule>
  </conditionalFormatting>
  <conditionalFormatting sqref="K36">
    <cfRule type="iconSet" priority="90">
      <iconSet iconSet="4TrafficLights">
        <cfvo type="percent" val="0"/>
        <cfvo type="num" val="0"/>
        <cfvo type="num" val="70"/>
        <cfvo type="num" val="100"/>
      </iconSet>
    </cfRule>
  </conditionalFormatting>
  <conditionalFormatting sqref="O36">
    <cfRule type="iconSet" priority="89">
      <iconSet iconSet="4TrafficLights">
        <cfvo type="percent" val="0"/>
        <cfvo type="num" val="0"/>
        <cfvo type="num" val="70"/>
        <cfvo type="num" val="100"/>
      </iconSet>
    </cfRule>
  </conditionalFormatting>
  <conditionalFormatting sqref="A49">
    <cfRule type="iconSet" priority="35">
      <iconSet iconSet="4Rating">
        <cfvo type="percent" val="0"/>
        <cfvo type="num" val="30"/>
        <cfvo type="num" val="70"/>
        <cfvo type="num" val="100"/>
      </iconSet>
    </cfRule>
  </conditionalFormatting>
  <conditionalFormatting sqref="J40">
    <cfRule type="iconSet" priority="32">
      <iconSet>
        <cfvo type="percent" val="0"/>
        <cfvo type="num" val="70"/>
        <cfvo type="num" val="100"/>
      </iconSet>
    </cfRule>
  </conditionalFormatting>
  <conditionalFormatting sqref="J43">
    <cfRule type="iconSet" priority="31">
      <iconSet>
        <cfvo type="percent" val="0"/>
        <cfvo type="num" val="70"/>
        <cfvo type="num" val="100"/>
      </iconSet>
    </cfRule>
  </conditionalFormatting>
  <conditionalFormatting sqref="J46">
    <cfRule type="iconSet" priority="30">
      <iconSet>
        <cfvo type="percent" val="0"/>
        <cfvo type="num" val="70"/>
        <cfvo type="num" val="100"/>
      </iconSet>
    </cfRule>
  </conditionalFormatting>
  <conditionalFormatting sqref="N40">
    <cfRule type="iconSet" priority="27">
      <iconSet>
        <cfvo type="percent" val="0"/>
        <cfvo type="num" val="70"/>
        <cfvo type="num" val="100"/>
      </iconSet>
    </cfRule>
  </conditionalFormatting>
  <conditionalFormatting sqref="N43">
    <cfRule type="iconSet" priority="26">
      <iconSet>
        <cfvo type="percent" val="0"/>
        <cfvo type="num" val="70"/>
        <cfvo type="num" val="100"/>
      </iconSet>
    </cfRule>
  </conditionalFormatting>
  <conditionalFormatting sqref="N46">
    <cfRule type="iconSet" priority="25">
      <iconSet>
        <cfvo type="percent" val="0"/>
        <cfvo type="num" val="70"/>
        <cfvo type="num" val="100"/>
      </iconSet>
    </cfRule>
  </conditionalFormatting>
  <conditionalFormatting sqref="A62 A59 A56 A53:A54">
    <cfRule type="iconSet" priority="24">
      <iconSet iconSet="4Rating">
        <cfvo type="percent" val="0"/>
        <cfvo type="num" val="30"/>
        <cfvo type="num" val="70"/>
        <cfvo type="num" val="100"/>
      </iconSet>
    </cfRule>
  </conditionalFormatting>
  <conditionalFormatting sqref="A55">
    <cfRule type="iconSet" priority="23">
      <iconSet iconSet="4Rating">
        <cfvo type="percent" val="0"/>
        <cfvo type="num" val="30"/>
        <cfvo type="num" val="70"/>
        <cfvo type="num" val="100"/>
      </iconSet>
    </cfRule>
  </conditionalFormatting>
  <conditionalFormatting sqref="C54:D55 C56">
    <cfRule type="dataBar" priority="22">
      <dataBar>
        <cfvo type="num" val="0"/>
        <cfvo type="num" val="100"/>
        <color rgb="FF638EC6"/>
      </dataBar>
      <extLst>
        <ext xmlns:x14="http://schemas.microsoft.com/office/spreadsheetml/2009/9/main" uri="{B025F937-C7B1-47D3-B67F-A62EFF666E3E}">
          <x14:id>{3E22674F-32DD-4C4B-8B31-6601FF236651}</x14:id>
        </ext>
      </extLst>
    </cfRule>
  </conditionalFormatting>
  <conditionalFormatting sqref="E56">
    <cfRule type="iconSet" priority="21">
      <iconSet>
        <cfvo type="percent" val="0"/>
        <cfvo type="num" val="70"/>
        <cfvo type="num" val="100"/>
      </iconSet>
    </cfRule>
  </conditionalFormatting>
  <conditionalFormatting sqref="E59">
    <cfRule type="iconSet" priority="20">
      <iconSet>
        <cfvo type="percent" val="0"/>
        <cfvo type="num" val="70"/>
        <cfvo type="num" val="100"/>
      </iconSet>
    </cfRule>
  </conditionalFormatting>
  <conditionalFormatting sqref="E54:G55">
    <cfRule type="iconSet" priority="19">
      <iconSet>
        <cfvo type="percent" val="0"/>
        <cfvo type="num" val="70"/>
        <cfvo type="num" val="100"/>
      </iconSet>
    </cfRule>
  </conditionalFormatting>
  <conditionalFormatting sqref="E62">
    <cfRule type="iconSet" priority="18">
      <iconSet>
        <cfvo type="percent" val="0"/>
        <cfvo type="num" val="70"/>
        <cfvo type="num" val="100"/>
      </iconSet>
    </cfRule>
  </conditionalFormatting>
  <conditionalFormatting sqref="H55:I55 H56">
    <cfRule type="dataBar" priority="17">
      <dataBar>
        <cfvo type="num" val="0"/>
        <cfvo type="num" val="100"/>
        <color rgb="FF638EC6"/>
      </dataBar>
      <extLst>
        <ext xmlns:x14="http://schemas.microsoft.com/office/spreadsheetml/2009/9/main" uri="{B025F937-C7B1-47D3-B67F-A62EFF666E3E}">
          <x14:id>{BBEE08CA-CAAA-4869-BDEB-995EA24F2042}</x14:id>
        </ext>
      </extLst>
    </cfRule>
  </conditionalFormatting>
  <conditionalFormatting sqref="H54:I54">
    <cfRule type="dataBar" priority="16">
      <dataBar>
        <cfvo type="num" val="0"/>
        <cfvo type="num" val="100"/>
        <color rgb="FF638EC6"/>
      </dataBar>
      <extLst>
        <ext xmlns:x14="http://schemas.microsoft.com/office/spreadsheetml/2009/9/main" uri="{B025F937-C7B1-47D3-B67F-A62EFF666E3E}">
          <x14:id>{FF81467F-B880-4C7F-B9B1-E9C9F3BFBF16}</x14:id>
        </ext>
      </extLst>
    </cfRule>
  </conditionalFormatting>
  <conditionalFormatting sqref="J54">
    <cfRule type="iconSet" priority="15">
      <iconSet>
        <cfvo type="percent" val="0"/>
        <cfvo type="num" val="70"/>
        <cfvo type="num" val="100"/>
      </iconSet>
    </cfRule>
  </conditionalFormatting>
  <conditionalFormatting sqref="L55:M55 L56">
    <cfRule type="dataBar" priority="14">
      <dataBar>
        <cfvo type="num" val="0"/>
        <cfvo type="num" val="100"/>
        <color rgb="FF638EC6"/>
      </dataBar>
      <extLst>
        <ext xmlns:x14="http://schemas.microsoft.com/office/spreadsheetml/2009/9/main" uri="{B025F937-C7B1-47D3-B67F-A62EFF666E3E}">
          <x14:id>{59763E5D-1ED1-48F6-8832-DD52E331E9BB}</x14:id>
        </ext>
      </extLst>
    </cfRule>
  </conditionalFormatting>
  <conditionalFormatting sqref="L54:M54">
    <cfRule type="dataBar" priority="13">
      <dataBar>
        <cfvo type="num" val="0"/>
        <cfvo type="num" val="100"/>
        <color rgb="FF638EC6"/>
      </dataBar>
      <extLst>
        <ext xmlns:x14="http://schemas.microsoft.com/office/spreadsheetml/2009/9/main" uri="{B025F937-C7B1-47D3-B67F-A62EFF666E3E}">
          <x14:id>{F76D7D52-807E-486F-8572-BF85BA794EDD}</x14:id>
        </ext>
      </extLst>
    </cfRule>
  </conditionalFormatting>
  <conditionalFormatting sqref="N54:N55">
    <cfRule type="iconSet" priority="12">
      <iconSet>
        <cfvo type="percent" val="0"/>
        <cfvo type="num" val="70"/>
        <cfvo type="num" val="100"/>
      </iconSet>
    </cfRule>
  </conditionalFormatting>
  <conditionalFormatting sqref="J55">
    <cfRule type="iconSet" priority="11">
      <iconSet>
        <cfvo type="percent" val="0"/>
        <cfvo type="num" val="70"/>
        <cfvo type="num" val="100"/>
      </iconSet>
    </cfRule>
  </conditionalFormatting>
  <conditionalFormatting sqref="A65">
    <cfRule type="iconSet" priority="10">
      <iconSet iconSet="4Rating">
        <cfvo type="percent" val="0"/>
        <cfvo type="num" val="30"/>
        <cfvo type="num" val="70"/>
        <cfvo type="num" val="100"/>
      </iconSet>
    </cfRule>
  </conditionalFormatting>
  <conditionalFormatting sqref="J56">
    <cfRule type="iconSet" priority="9">
      <iconSet>
        <cfvo type="percent" val="0"/>
        <cfvo type="num" val="70"/>
        <cfvo type="num" val="100"/>
      </iconSet>
    </cfRule>
  </conditionalFormatting>
  <conditionalFormatting sqref="J59">
    <cfRule type="iconSet" priority="8">
      <iconSet>
        <cfvo type="percent" val="0"/>
        <cfvo type="num" val="70"/>
        <cfvo type="num" val="100"/>
      </iconSet>
    </cfRule>
  </conditionalFormatting>
  <conditionalFormatting sqref="J62">
    <cfRule type="iconSet" priority="7">
      <iconSet>
        <cfvo type="percent" val="0"/>
        <cfvo type="num" val="70"/>
        <cfvo type="num" val="100"/>
      </iconSet>
    </cfRule>
  </conditionalFormatting>
  <conditionalFormatting sqref="N56">
    <cfRule type="iconSet" priority="6">
      <iconSet>
        <cfvo type="percent" val="0"/>
        <cfvo type="num" val="70"/>
        <cfvo type="num" val="100"/>
      </iconSet>
    </cfRule>
  </conditionalFormatting>
  <conditionalFormatting sqref="N59">
    <cfRule type="iconSet" priority="5">
      <iconSet>
        <cfvo type="percent" val="0"/>
        <cfvo type="num" val="70"/>
        <cfvo type="num" val="100"/>
      </iconSet>
    </cfRule>
  </conditionalFormatting>
  <conditionalFormatting sqref="N62">
    <cfRule type="iconSet" priority="4">
      <iconSet>
        <cfvo type="percent" val="0"/>
        <cfvo type="num" val="70"/>
        <cfvo type="num" val="100"/>
      </iconSet>
    </cfRule>
  </conditionalFormatting>
  <conditionalFormatting sqref="F52:G52">
    <cfRule type="iconSet" priority="3">
      <iconSet iconSet="4TrafficLights">
        <cfvo type="percent" val="0"/>
        <cfvo type="num" val="0"/>
        <cfvo type="num" val="70"/>
        <cfvo type="num" val="100"/>
      </iconSet>
    </cfRule>
  </conditionalFormatting>
  <conditionalFormatting sqref="K52">
    <cfRule type="iconSet" priority="2">
      <iconSet iconSet="4TrafficLights">
        <cfvo type="percent" val="0"/>
        <cfvo type="num" val="0"/>
        <cfvo type="num" val="70"/>
        <cfvo type="num" val="100"/>
      </iconSet>
    </cfRule>
  </conditionalFormatting>
  <conditionalFormatting sqref="O52">
    <cfRule type="iconSet" priority="1">
      <iconSet iconSet="4TrafficLights">
        <cfvo type="percent" val="0"/>
        <cfvo type="num" val="0"/>
        <cfvo type="num" val="70"/>
        <cfvo type="num" val="100"/>
      </iconSet>
    </cfRule>
  </conditionalFormatting>
  <printOptions horizontalCentered="1"/>
  <pageMargins left="0.23622047244094491" right="0.23622047244094491" top="0.74803149606299213" bottom="0.74803149606299213" header="0.31496062992125984" footer="0.31496062992125984"/>
  <pageSetup scale="49" fitToWidth="6" orientation="portrait" r:id="rId1"/>
  <rowBreaks count="1" manualBreakCount="1">
    <brk id="51" max="14" man="1"/>
  </rowBreaks>
  <drawing r:id="rId2"/>
  <extLst>
    <ext xmlns:x14="http://schemas.microsoft.com/office/spreadsheetml/2009/9/main" uri="{78C0D931-6437-407d-A8EE-F0AAD7539E65}">
      <x14:conditionalFormattings>
        <x14:conditionalFormatting xmlns:xm="http://schemas.microsoft.com/office/excel/2006/main">
          <x14:cfRule type="dataBar" id="{B8ABB542-E84D-4443-9CD9-34D384806BF3}">
            <x14:dataBar minLength="0" maxLength="100" direction="rightToLeft">
              <x14:cfvo type="num">
                <xm:f>0</xm:f>
              </x14:cfvo>
              <x14:cfvo type="num">
                <xm:f>100</xm:f>
              </x14:cfvo>
              <x14:negativeFillColor rgb="FFFF0000"/>
              <x14:axisColor rgb="FF000000"/>
            </x14:dataBar>
          </x14:cfRule>
          <xm:sqref>C38:D39 C40</xm:sqref>
        </x14:conditionalFormatting>
        <x14:conditionalFormatting xmlns:xm="http://schemas.microsoft.com/office/excel/2006/main">
          <x14:cfRule type="dataBar" id="{B6567456-C65D-4DE1-9E4E-A72AAF6B92B4}">
            <x14:dataBar minLength="0" maxLength="100" direction="rightToLeft">
              <x14:cfvo type="num">
                <xm:f>0</xm:f>
              </x14:cfvo>
              <x14:cfvo type="num">
                <xm:f>100</xm:f>
              </x14:cfvo>
              <x14:negativeFillColor rgb="FFFF0000"/>
              <x14:axisColor rgb="FF000000"/>
            </x14:dataBar>
          </x14:cfRule>
          <xm:sqref>H39:I39 H40</xm:sqref>
        </x14:conditionalFormatting>
        <x14:conditionalFormatting xmlns:xm="http://schemas.microsoft.com/office/excel/2006/main">
          <x14:cfRule type="dataBar" id="{5A00ED9B-4BFC-428B-B13F-7E23CE303FC3}">
            <x14:dataBar minLength="0" maxLength="100" direction="rightToLeft">
              <x14:cfvo type="num">
                <xm:f>0</xm:f>
              </x14:cfvo>
              <x14:cfvo type="num">
                <xm:f>100</xm:f>
              </x14:cfvo>
              <x14:negativeFillColor rgb="FFFF0000"/>
              <x14:axisColor rgb="FF000000"/>
            </x14:dataBar>
          </x14:cfRule>
          <xm:sqref>H38:I38</xm:sqref>
        </x14:conditionalFormatting>
        <x14:conditionalFormatting xmlns:xm="http://schemas.microsoft.com/office/excel/2006/main">
          <x14:cfRule type="dataBar" id="{D1803689-2910-44D1-8B82-956C1C1EC087}">
            <x14:dataBar minLength="0" maxLength="100" direction="rightToLeft">
              <x14:cfvo type="num">
                <xm:f>0</xm:f>
              </x14:cfvo>
              <x14:cfvo type="num">
                <xm:f>100</xm:f>
              </x14:cfvo>
              <x14:negativeFillColor rgb="FFFF0000"/>
              <x14:axisColor rgb="FF000000"/>
            </x14:dataBar>
          </x14:cfRule>
          <xm:sqref>L39:M39 L40</xm:sqref>
        </x14:conditionalFormatting>
        <x14:conditionalFormatting xmlns:xm="http://schemas.microsoft.com/office/excel/2006/main">
          <x14:cfRule type="dataBar" id="{1CF56CC6-FD8F-40BC-AB38-6E2412A4F402}">
            <x14:dataBar minLength="0" maxLength="100" direction="rightToLeft">
              <x14:cfvo type="num">
                <xm:f>0</xm:f>
              </x14:cfvo>
              <x14:cfvo type="num">
                <xm:f>100</xm:f>
              </x14:cfvo>
              <x14:negativeFillColor rgb="FFFF0000"/>
              <x14:axisColor rgb="FF000000"/>
            </x14:dataBar>
          </x14:cfRule>
          <xm:sqref>L38:M38</xm:sqref>
        </x14:conditionalFormatting>
        <x14:conditionalFormatting xmlns:xm="http://schemas.microsoft.com/office/excel/2006/main">
          <x14:cfRule type="dataBar" id="{3E22674F-32DD-4C4B-8B31-6601FF236651}">
            <x14:dataBar minLength="0" maxLength="100" direction="rightToLeft">
              <x14:cfvo type="num">
                <xm:f>0</xm:f>
              </x14:cfvo>
              <x14:cfvo type="num">
                <xm:f>100</xm:f>
              </x14:cfvo>
              <x14:negativeFillColor rgb="FFFF0000"/>
              <x14:axisColor rgb="FF000000"/>
            </x14:dataBar>
          </x14:cfRule>
          <xm:sqref>C54:D55 C56</xm:sqref>
        </x14:conditionalFormatting>
        <x14:conditionalFormatting xmlns:xm="http://schemas.microsoft.com/office/excel/2006/main">
          <x14:cfRule type="dataBar" id="{BBEE08CA-CAAA-4869-BDEB-995EA24F2042}">
            <x14:dataBar minLength="0" maxLength="100" direction="rightToLeft">
              <x14:cfvo type="num">
                <xm:f>0</xm:f>
              </x14:cfvo>
              <x14:cfvo type="num">
                <xm:f>100</xm:f>
              </x14:cfvo>
              <x14:negativeFillColor rgb="FFFF0000"/>
              <x14:axisColor rgb="FF000000"/>
            </x14:dataBar>
          </x14:cfRule>
          <xm:sqref>H55:I55 H56</xm:sqref>
        </x14:conditionalFormatting>
        <x14:conditionalFormatting xmlns:xm="http://schemas.microsoft.com/office/excel/2006/main">
          <x14:cfRule type="dataBar" id="{FF81467F-B880-4C7F-B9B1-E9C9F3BFBF16}">
            <x14:dataBar minLength="0" maxLength="100" direction="rightToLeft">
              <x14:cfvo type="num">
                <xm:f>0</xm:f>
              </x14:cfvo>
              <x14:cfvo type="num">
                <xm:f>100</xm:f>
              </x14:cfvo>
              <x14:negativeFillColor rgb="FFFF0000"/>
              <x14:axisColor rgb="FF000000"/>
            </x14:dataBar>
          </x14:cfRule>
          <xm:sqref>H54:I54</xm:sqref>
        </x14:conditionalFormatting>
        <x14:conditionalFormatting xmlns:xm="http://schemas.microsoft.com/office/excel/2006/main">
          <x14:cfRule type="dataBar" id="{59763E5D-1ED1-48F6-8832-DD52E331E9BB}">
            <x14:dataBar minLength="0" maxLength="100" direction="rightToLeft">
              <x14:cfvo type="num">
                <xm:f>0</xm:f>
              </x14:cfvo>
              <x14:cfvo type="num">
                <xm:f>100</xm:f>
              </x14:cfvo>
              <x14:negativeFillColor rgb="FFFF0000"/>
              <x14:axisColor rgb="FF000000"/>
            </x14:dataBar>
          </x14:cfRule>
          <xm:sqref>L55:M55 L56</xm:sqref>
        </x14:conditionalFormatting>
        <x14:conditionalFormatting xmlns:xm="http://schemas.microsoft.com/office/excel/2006/main">
          <x14:cfRule type="dataBar" id="{F76D7D52-807E-486F-8572-BF85BA794EDD}">
            <x14:dataBar minLength="0" maxLength="100" direction="rightToLeft">
              <x14:cfvo type="num">
                <xm:f>0</xm:f>
              </x14:cfvo>
              <x14:cfvo type="num">
                <xm:f>100</xm:f>
              </x14:cfvo>
              <x14:negativeFillColor rgb="FFFF0000"/>
              <x14:axisColor rgb="FF000000"/>
            </x14:dataBar>
          </x14:cfRule>
          <xm:sqref>L54:M54</xm:sqref>
        </x14:conditionalFormatting>
      </x14:conditionalFormattings>
    </ext>
    <ext xmlns:x14="http://schemas.microsoft.com/office/spreadsheetml/2009/9/main" uri="{CCE6A557-97BC-4b89-ADB6-D9C93CAAB3DF}">
      <x14:dataValidations xmlns:xm="http://schemas.microsoft.com/office/excel/2006/main" count="7">
        <x14:dataValidation type="list" allowBlank="1" showInputMessage="1" showErrorMessage="1" xr:uid="{00000000-0002-0000-0600-000000000000}">
          <x14:formula1>
            <xm:f>LISTAS!$A$1:$A$55</xm:f>
          </x14:formula1>
          <xm:sqref>B11</xm:sqref>
        </x14:dataValidation>
        <x14:dataValidation type="list" allowBlank="1" showInputMessage="1" showErrorMessage="1" xr:uid="{00000000-0002-0000-0600-000001000000}">
          <x14:formula1>
            <xm:f>LISTAS!$B$1:$B$56</xm:f>
          </x14:formula1>
          <xm:sqref>D11:K11</xm:sqref>
        </x14:dataValidation>
        <x14:dataValidation type="list" allowBlank="1" showInputMessage="1" showErrorMessage="1" xr:uid="{00000000-0002-0000-0600-000002000000}">
          <x14:formula1>
            <xm:f>LISTAS!$M$2:$M$4</xm:f>
          </x14:formula1>
          <xm:sqref>H33:O33</xm:sqref>
        </x14:dataValidation>
        <x14:dataValidation type="list" allowBlank="1" showInputMessage="1" showErrorMessage="1" xr:uid="{00000000-0002-0000-0600-000003000000}">
          <x14:formula1>
            <xm:f>LISTAS!$H$14:$H$18</xm:f>
          </x14:formula1>
          <xm:sqref>H90:I90</xm:sqref>
        </x14:dataValidation>
        <x14:dataValidation type="list" allowBlank="1" showInputMessage="1" showErrorMessage="1" xr:uid="{00000000-0002-0000-0600-000004000000}">
          <x14:formula1>
            <xm:f>LISTAS!$H$20:$H$24</xm:f>
          </x14:formula1>
          <xm:sqref>L90:N90</xm:sqref>
        </x14:dataValidation>
        <x14:dataValidation type="list" allowBlank="1" showInputMessage="1" showErrorMessage="1" xr:uid="{00000000-0002-0000-0600-000005000000}">
          <x14:formula1>
            <xm:f>Hoja3!$A$27:$A$34</xm:f>
          </x14:formula1>
          <xm:sqref>A40 A46 A49 A43 A56 A62 A65 A59</xm:sqref>
        </x14:dataValidation>
        <x14:dataValidation type="list" allowBlank="1" showInputMessage="1" showErrorMessage="1" xr:uid="{00000000-0002-0000-0600-000006000000}">
          <x14:formula1>
            <xm:f>LISTAS!$B$260:$B$301</xm:f>
          </x14:formula1>
          <xm:sqref>L72:O72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J49"/>
  <sheetViews>
    <sheetView topLeftCell="B30" workbookViewId="0">
      <selection activeCell="D47" sqref="D47:I48"/>
    </sheetView>
  </sheetViews>
  <sheetFormatPr baseColWidth="10" defaultRowHeight="15" x14ac:dyDescent="0.25"/>
  <cols>
    <col min="1" max="1" width="35.42578125" customWidth="1"/>
    <col min="4" max="4" width="25.7109375" customWidth="1"/>
  </cols>
  <sheetData>
    <row r="2" spans="1:5" x14ac:dyDescent="0.25">
      <c r="A2" t="s">
        <v>585</v>
      </c>
    </row>
    <row r="3" spans="1:5" x14ac:dyDescent="0.25">
      <c r="A3" t="s">
        <v>581</v>
      </c>
      <c r="D3" t="s">
        <v>464</v>
      </c>
    </row>
    <row r="4" spans="1:5" x14ac:dyDescent="0.25">
      <c r="A4" t="s">
        <v>332</v>
      </c>
      <c r="B4" t="s">
        <v>221</v>
      </c>
      <c r="D4" t="s">
        <v>332</v>
      </c>
      <c r="E4" t="s">
        <v>221</v>
      </c>
    </row>
    <row r="5" spans="1:5" x14ac:dyDescent="0.25">
      <c r="A5" s="334" t="s">
        <v>344</v>
      </c>
      <c r="B5" s="333">
        <v>0.57899999999999996</v>
      </c>
      <c r="D5" t="s">
        <v>587</v>
      </c>
      <c r="E5" s="333">
        <v>0.35</v>
      </c>
    </row>
    <row r="6" spans="1:5" x14ac:dyDescent="0.25">
      <c r="A6" s="334" t="s">
        <v>346</v>
      </c>
      <c r="B6" s="333">
        <v>0.222</v>
      </c>
      <c r="D6" t="s">
        <v>588</v>
      </c>
      <c r="E6" s="333">
        <v>0.35</v>
      </c>
    </row>
    <row r="7" spans="1:5" x14ac:dyDescent="0.25">
      <c r="A7" s="334" t="s">
        <v>343</v>
      </c>
      <c r="B7" s="333">
        <v>0.19700000000000001</v>
      </c>
      <c r="D7" t="s">
        <v>586</v>
      </c>
      <c r="E7" s="333">
        <v>0.3</v>
      </c>
    </row>
    <row r="8" spans="1:5" x14ac:dyDescent="0.25">
      <c r="A8" s="334" t="s">
        <v>347</v>
      </c>
      <c r="B8" s="335">
        <v>1E-3</v>
      </c>
      <c r="D8" s="334"/>
      <c r="E8" s="333"/>
    </row>
    <row r="9" spans="1:5" x14ac:dyDescent="0.25">
      <c r="A9" t="s">
        <v>345</v>
      </c>
      <c r="B9" s="335">
        <v>1E-3</v>
      </c>
    </row>
    <row r="27" spans="1:9" x14ac:dyDescent="0.25">
      <c r="A27" t="s">
        <v>602</v>
      </c>
      <c r="D27" s="171"/>
      <c r="E27" s="355" t="s">
        <v>409</v>
      </c>
      <c r="F27" s="666" t="s">
        <v>213</v>
      </c>
      <c r="G27" s="666"/>
      <c r="H27" s="355"/>
      <c r="I27" s="356" t="s">
        <v>410</v>
      </c>
    </row>
    <row r="28" spans="1:9" x14ac:dyDescent="0.25">
      <c r="A28" t="s">
        <v>175</v>
      </c>
      <c r="D28" s="167" t="s">
        <v>214</v>
      </c>
      <c r="E28" s="193">
        <v>978</v>
      </c>
      <c r="F28" s="668">
        <v>123.45</v>
      </c>
      <c r="G28" s="668"/>
      <c r="H28" s="357"/>
      <c r="I28" s="196"/>
    </row>
    <row r="29" spans="1:9" x14ac:dyDescent="0.25">
      <c r="A29" t="s">
        <v>595</v>
      </c>
      <c r="D29" s="167" t="s">
        <v>215</v>
      </c>
      <c r="E29" s="193">
        <v>952</v>
      </c>
      <c r="F29" s="668">
        <v>121.21299999999999</v>
      </c>
      <c r="G29" s="668"/>
      <c r="H29" s="357"/>
      <c r="I29" s="200">
        <f>IF(F28=0,"",F29/F28)</f>
        <v>0.98187930336168483</v>
      </c>
    </row>
    <row r="30" spans="1:9" x14ac:dyDescent="0.25">
      <c r="A30" t="s">
        <v>442</v>
      </c>
      <c r="D30" s="167" t="s">
        <v>216</v>
      </c>
      <c r="E30" s="353">
        <f>E28-E29</f>
        <v>26</v>
      </c>
      <c r="F30" s="664">
        <f>F28-F29</f>
        <v>2.237000000000009</v>
      </c>
      <c r="G30" s="664"/>
      <c r="H30" s="354"/>
      <c r="I30" s="197">
        <f>IF(F28=0,"",F30/F28)</f>
        <v>1.8120696638315181E-2</v>
      </c>
    </row>
    <row r="31" spans="1:9" x14ac:dyDescent="0.25">
      <c r="A31" t="s">
        <v>441</v>
      </c>
      <c r="E31" s="167" t="s">
        <v>213</v>
      </c>
      <c r="F31" s="167"/>
    </row>
    <row r="32" spans="1:9" x14ac:dyDescent="0.25">
      <c r="A32" t="s">
        <v>176</v>
      </c>
      <c r="D32" s="167" t="s">
        <v>214</v>
      </c>
      <c r="E32" s="361">
        <v>123.45</v>
      </c>
      <c r="F32" s="361"/>
    </row>
    <row r="33" spans="1:10" x14ac:dyDescent="0.25">
      <c r="A33" t="s">
        <v>596</v>
      </c>
      <c r="D33" s="167" t="s">
        <v>215</v>
      </c>
      <c r="E33" s="361">
        <v>121.2</v>
      </c>
      <c r="F33" s="361"/>
    </row>
    <row r="34" spans="1:10" x14ac:dyDescent="0.25">
      <c r="A34" t="s">
        <v>597</v>
      </c>
      <c r="D34" s="167" t="s">
        <v>216</v>
      </c>
      <c r="E34" s="362">
        <f>E32-E33</f>
        <v>2.25</v>
      </c>
      <c r="F34" s="362"/>
    </row>
    <row r="36" spans="1:10" x14ac:dyDescent="0.25">
      <c r="E36" s="363">
        <f>E32-3.08</f>
        <v>120.37</v>
      </c>
    </row>
    <row r="38" spans="1:10" x14ac:dyDescent="0.25">
      <c r="D38" s="171"/>
      <c r="E38" s="355" t="s">
        <v>409</v>
      </c>
    </row>
    <row r="39" spans="1:10" x14ac:dyDescent="0.25">
      <c r="D39" s="167" t="s">
        <v>214</v>
      </c>
      <c r="E39" s="193">
        <v>32</v>
      </c>
    </row>
    <row r="40" spans="1:10" x14ac:dyDescent="0.25">
      <c r="D40" s="167" t="s">
        <v>215</v>
      </c>
      <c r="E40" s="193">
        <v>6</v>
      </c>
    </row>
    <row r="41" spans="1:10" x14ac:dyDescent="0.25">
      <c r="D41" s="167" t="s">
        <v>216</v>
      </c>
      <c r="E41" s="353">
        <f>E39-E40</f>
        <v>26</v>
      </c>
    </row>
    <row r="42" spans="1:10" x14ac:dyDescent="0.25">
      <c r="E42" s="167" t="s">
        <v>213</v>
      </c>
    </row>
    <row r="43" spans="1:10" x14ac:dyDescent="0.25">
      <c r="D43" s="167" t="s">
        <v>214</v>
      </c>
      <c r="E43" s="361">
        <v>3.08</v>
      </c>
    </row>
    <row r="44" spans="1:10" x14ac:dyDescent="0.25">
      <c r="D44" s="167" t="s">
        <v>215</v>
      </c>
      <c r="E44" s="361">
        <v>0.8</v>
      </c>
    </row>
    <row r="45" spans="1:10" x14ac:dyDescent="0.25">
      <c r="D45" s="167" t="s">
        <v>216</v>
      </c>
      <c r="E45" s="362">
        <f>E43-E44</f>
        <v>2.2800000000000002</v>
      </c>
    </row>
    <row r="47" spans="1:10" x14ac:dyDescent="0.25">
      <c r="D47" s="227" t="s">
        <v>486</v>
      </c>
      <c r="E47" s="228" t="s">
        <v>487</v>
      </c>
      <c r="F47" s="229" t="s">
        <v>488</v>
      </c>
      <c r="G47" s="230" t="s">
        <v>489</v>
      </c>
      <c r="H47" s="231" t="s">
        <v>490</v>
      </c>
      <c r="I47" s="232" t="s">
        <v>491</v>
      </c>
    </row>
    <row r="48" spans="1:10" x14ac:dyDescent="0.25">
      <c r="D48" s="233">
        <f>36.09/1000</f>
        <v>3.6090000000000004E-2</v>
      </c>
      <c r="E48" s="233">
        <f>(754.03/1000)-0.33</f>
        <v>0.42402999999999996</v>
      </c>
      <c r="F48" s="233"/>
      <c r="G48" s="233">
        <v>1.54</v>
      </c>
      <c r="H48" s="233"/>
      <c r="I48" s="233">
        <f>302/1000</f>
        <v>0.30199999999999999</v>
      </c>
      <c r="J48" s="233">
        <f>D48+E48+G48+I48</f>
        <v>2.3021199999999999</v>
      </c>
    </row>
    <row r="49" spans="10:10" x14ac:dyDescent="0.25">
      <c r="J49" s="233">
        <f>J48-2.3</f>
        <v>2.1200000000001218E-3</v>
      </c>
    </row>
  </sheetData>
  <sortState xmlns:xlrd2="http://schemas.microsoft.com/office/spreadsheetml/2017/richdata2" ref="D5:E7">
    <sortCondition descending="1" ref="E5:E7"/>
  </sortState>
  <mergeCells count="4">
    <mergeCell ref="F27:G27"/>
    <mergeCell ref="F28:G28"/>
    <mergeCell ref="F29:G29"/>
    <mergeCell ref="F30:G30"/>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R294"/>
  <sheetViews>
    <sheetView showGridLines="0" view="pageBreakPreview" topLeftCell="A52" zoomScale="60" zoomScaleNormal="100" workbookViewId="0">
      <selection activeCell="H67" sqref="H67:I67"/>
    </sheetView>
  </sheetViews>
  <sheetFormatPr baseColWidth="10" defaultRowHeight="15" x14ac:dyDescent="0.25"/>
  <cols>
    <col min="1" max="1" width="14" customWidth="1"/>
    <col min="2" max="2" width="8.28515625" customWidth="1"/>
    <col min="3" max="3" width="18.5703125" customWidth="1"/>
    <col min="4" max="4" width="13.42578125" customWidth="1"/>
    <col min="5" max="5" width="8" customWidth="1"/>
    <col min="6" max="6" width="18" customWidth="1"/>
    <col min="7" max="7" width="15.42578125" customWidth="1"/>
    <col min="8" max="8" width="12.5703125" customWidth="1"/>
    <col min="9" max="9" width="18.5703125" customWidth="1"/>
    <col min="10" max="10" width="14.85546875" customWidth="1"/>
    <col min="11" max="11" width="13.85546875" customWidth="1"/>
    <col min="12" max="12" width="20.85546875" customWidth="1"/>
    <col min="14" max="14" width="20" bestFit="1" customWidth="1"/>
  </cols>
  <sheetData>
    <row r="1" spans="1:12" ht="44.25" customHeight="1" x14ac:dyDescent="0.25">
      <c r="A1" s="468" t="s">
        <v>145</v>
      </c>
      <c r="B1" s="468"/>
      <c r="C1" s="468"/>
      <c r="D1" s="468"/>
      <c r="E1" s="468"/>
      <c r="F1" s="468"/>
      <c r="G1" s="468"/>
      <c r="H1" s="468"/>
      <c r="I1" s="468"/>
      <c r="J1" s="468"/>
      <c r="K1" s="468"/>
      <c r="L1" s="468"/>
    </row>
    <row r="2" spans="1:12" s="2" customFormat="1" ht="11.25" customHeight="1" x14ac:dyDescent="0.25">
      <c r="A2" s="1"/>
      <c r="B2" s="1"/>
      <c r="C2" s="1"/>
      <c r="D2" s="1"/>
      <c r="E2" s="1"/>
      <c r="F2" s="1"/>
      <c r="G2" s="1"/>
      <c r="H2" s="1"/>
      <c r="I2" s="1"/>
      <c r="J2" s="1"/>
      <c r="K2" s="1"/>
      <c r="L2" s="1"/>
    </row>
    <row r="3" spans="1:12" ht="28.5" customHeight="1" x14ac:dyDescent="0.25">
      <c r="A3" s="3" t="s">
        <v>0</v>
      </c>
      <c r="B3" s="108" t="s">
        <v>43</v>
      </c>
      <c r="C3" s="3" t="s">
        <v>1</v>
      </c>
      <c r="D3" s="725" t="s">
        <v>44</v>
      </c>
      <c r="E3" s="725"/>
      <c r="F3" s="725"/>
      <c r="G3" s="725"/>
      <c r="H3" s="725"/>
      <c r="I3" s="725"/>
      <c r="J3" s="726" t="s">
        <v>350</v>
      </c>
      <c r="K3" s="726"/>
      <c r="L3" s="190">
        <v>42460</v>
      </c>
    </row>
    <row r="4" spans="1:12" ht="8.25" customHeight="1" x14ac:dyDescent="0.25"/>
    <row r="5" spans="1:12" ht="41.25" customHeight="1" x14ac:dyDescent="0.25">
      <c r="A5" s="727"/>
      <c r="B5" s="727"/>
      <c r="C5" s="471" t="s">
        <v>113</v>
      </c>
      <c r="D5" s="471"/>
      <c r="E5" s="471"/>
      <c r="F5" s="471"/>
      <c r="G5" s="471"/>
      <c r="H5" s="471"/>
      <c r="I5" s="471"/>
      <c r="J5" s="471"/>
      <c r="K5" s="471"/>
      <c r="L5" s="471"/>
    </row>
    <row r="6" spans="1:12" s="18" customFormat="1" ht="26.25" customHeight="1" x14ac:dyDescent="0.25">
      <c r="A6" s="722" t="s">
        <v>114</v>
      </c>
      <c r="B6" s="722"/>
      <c r="C6" s="722"/>
      <c r="D6" s="723" t="s">
        <v>286</v>
      </c>
      <c r="E6" s="723"/>
      <c r="F6" s="723"/>
      <c r="G6" s="722" t="s">
        <v>329</v>
      </c>
      <c r="H6" s="722"/>
      <c r="I6" s="722"/>
      <c r="J6" s="723" t="s">
        <v>440</v>
      </c>
      <c r="K6" s="723"/>
      <c r="L6" s="723"/>
    </row>
    <row r="7" spans="1:12" s="18" customFormat="1" ht="21" customHeight="1" x14ac:dyDescent="0.25">
      <c r="A7" s="722" t="s">
        <v>330</v>
      </c>
      <c r="B7" s="722"/>
      <c r="C7" s="722"/>
      <c r="D7" s="723" t="s">
        <v>341</v>
      </c>
      <c r="E7" s="723"/>
      <c r="F7" s="723"/>
      <c r="G7" s="722" t="s">
        <v>331</v>
      </c>
      <c r="H7" s="722"/>
      <c r="I7" s="722"/>
      <c r="J7" s="723" t="s">
        <v>342</v>
      </c>
      <c r="K7" s="723"/>
      <c r="L7" s="723"/>
    </row>
    <row r="8" spans="1:12" s="18" customFormat="1" ht="25.5" customHeight="1" x14ac:dyDescent="0.25">
      <c r="A8" s="717" t="s">
        <v>437</v>
      </c>
      <c r="B8" s="717"/>
      <c r="C8" s="717"/>
      <c r="D8" s="724">
        <v>21</v>
      </c>
      <c r="E8" s="724"/>
      <c r="F8" s="724"/>
      <c r="G8" s="720" t="s">
        <v>116</v>
      </c>
      <c r="H8" s="720"/>
      <c r="I8" s="720"/>
      <c r="J8" s="718">
        <v>39290</v>
      </c>
      <c r="K8" s="719"/>
      <c r="L8" s="719"/>
    </row>
    <row r="9" spans="1:12" ht="27.75" customHeight="1" x14ac:dyDescent="0.25">
      <c r="A9" s="717" t="s">
        <v>434</v>
      </c>
      <c r="B9" s="717"/>
      <c r="C9" s="717"/>
      <c r="D9" s="718">
        <v>39316</v>
      </c>
      <c r="E9" s="719"/>
      <c r="F9" s="719"/>
      <c r="G9" s="720" t="s">
        <v>435</v>
      </c>
      <c r="H9" s="720"/>
      <c r="I9" s="720"/>
      <c r="J9" s="718">
        <v>39500</v>
      </c>
      <c r="K9" s="719"/>
      <c r="L9" s="719"/>
    </row>
    <row r="10" spans="1:12" ht="36" customHeight="1" x14ac:dyDescent="0.3">
      <c r="A10" s="717" t="s">
        <v>436</v>
      </c>
      <c r="B10" s="717"/>
      <c r="C10" s="717"/>
      <c r="D10" s="718">
        <v>39867</v>
      </c>
      <c r="E10" s="719"/>
      <c r="F10" s="719"/>
      <c r="G10" s="721" t="s">
        <v>447</v>
      </c>
      <c r="H10" s="721"/>
      <c r="I10" s="721"/>
      <c r="J10" s="718">
        <v>42579</v>
      </c>
      <c r="K10" s="719"/>
      <c r="L10" s="719"/>
    </row>
    <row r="11" spans="1:12" ht="35.25" customHeight="1" x14ac:dyDescent="0.25">
      <c r="A11" s="717" t="s">
        <v>445</v>
      </c>
      <c r="B11" s="717"/>
      <c r="C11" s="717"/>
      <c r="D11" s="718">
        <v>44115</v>
      </c>
      <c r="E11" s="719"/>
      <c r="F11" s="719"/>
      <c r="G11" s="720" t="s">
        <v>446</v>
      </c>
      <c r="H11" s="720"/>
      <c r="I11" s="720"/>
      <c r="J11" s="718">
        <v>47171</v>
      </c>
      <c r="K11" s="719"/>
      <c r="L11" s="719"/>
    </row>
    <row r="12" spans="1:12" ht="30.75" customHeight="1" x14ac:dyDescent="0.25">
      <c r="A12" s="105"/>
      <c r="B12" s="105"/>
      <c r="C12" s="105"/>
      <c r="D12" s="106"/>
      <c r="E12" s="716" t="s">
        <v>332</v>
      </c>
      <c r="F12" s="716"/>
      <c r="G12" s="716"/>
      <c r="H12" s="121" t="s">
        <v>221</v>
      </c>
      <c r="I12" s="716" t="s">
        <v>332</v>
      </c>
      <c r="J12" s="716"/>
      <c r="K12" s="716"/>
      <c r="L12" s="122" t="s">
        <v>221</v>
      </c>
    </row>
    <row r="13" spans="1:12" ht="30.75" customHeight="1" x14ac:dyDescent="0.25">
      <c r="A13" s="105"/>
      <c r="B13" s="105"/>
      <c r="C13" s="105"/>
      <c r="D13" s="106"/>
      <c r="E13" s="714" t="s">
        <v>344</v>
      </c>
      <c r="F13" s="714"/>
      <c r="G13" s="714"/>
      <c r="H13" s="205">
        <v>0.5786</v>
      </c>
      <c r="I13" s="713" t="s">
        <v>347</v>
      </c>
      <c r="J13" s="714"/>
      <c r="K13" s="714"/>
      <c r="L13" s="207">
        <v>1E-3</v>
      </c>
    </row>
    <row r="14" spans="1:12" ht="31.5" customHeight="1" x14ac:dyDescent="0.4">
      <c r="E14" s="714" t="s">
        <v>346</v>
      </c>
      <c r="F14" s="714"/>
      <c r="G14" s="714"/>
      <c r="H14" s="206">
        <v>0.22220000000000001</v>
      </c>
      <c r="I14" s="714" t="s">
        <v>345</v>
      </c>
      <c r="J14" s="714"/>
      <c r="K14" s="714"/>
      <c r="L14" s="207">
        <v>1E-3</v>
      </c>
    </row>
    <row r="15" spans="1:12" ht="31.5" customHeight="1" x14ac:dyDescent="0.25">
      <c r="E15" s="714" t="s">
        <v>343</v>
      </c>
      <c r="F15" s="714"/>
      <c r="G15" s="714"/>
      <c r="H15" s="205">
        <v>0.19719999999999999</v>
      </c>
      <c r="I15" s="714"/>
      <c r="J15" s="714"/>
      <c r="K15" s="714"/>
      <c r="L15" s="111"/>
    </row>
    <row r="16" spans="1:12" ht="31.5" customHeight="1" x14ac:dyDescent="0.25">
      <c r="A16" s="715" t="s">
        <v>333</v>
      </c>
      <c r="B16" s="715"/>
      <c r="C16" s="715"/>
      <c r="D16" s="715"/>
      <c r="I16" s="714"/>
      <c r="J16" s="714"/>
      <c r="K16" s="714"/>
      <c r="L16" s="111"/>
    </row>
    <row r="17" spans="1:13" ht="30.75" customHeight="1" x14ac:dyDescent="0.25">
      <c r="A17" s="105"/>
      <c r="B17" s="105"/>
      <c r="C17" s="105"/>
      <c r="D17" s="106"/>
      <c r="E17" s="716"/>
      <c r="F17" s="716"/>
      <c r="G17" s="716"/>
      <c r="H17" s="180" t="s">
        <v>396</v>
      </c>
      <c r="I17" s="716"/>
      <c r="J17" s="716"/>
      <c r="K17" s="716"/>
      <c r="L17" s="122" t="s">
        <v>396</v>
      </c>
    </row>
    <row r="18" spans="1:13" ht="36" customHeight="1" x14ac:dyDescent="0.5">
      <c r="A18" s="105"/>
      <c r="B18" s="105"/>
      <c r="C18" s="105"/>
      <c r="D18" s="106"/>
      <c r="E18" s="713" t="s">
        <v>449</v>
      </c>
      <c r="F18" s="714"/>
      <c r="G18" s="714"/>
      <c r="H18" s="209">
        <v>28.92</v>
      </c>
      <c r="I18" s="713" t="s">
        <v>569</v>
      </c>
      <c r="J18" s="713"/>
      <c r="K18" s="713"/>
      <c r="L18" s="712">
        <v>163.5</v>
      </c>
    </row>
    <row r="19" spans="1:13" ht="36" customHeight="1" x14ac:dyDescent="0.5">
      <c r="E19" s="713" t="s">
        <v>450</v>
      </c>
      <c r="F19" s="714"/>
      <c r="G19" s="714"/>
      <c r="H19" s="208">
        <f>163.47-H18</f>
        <v>134.55000000000001</v>
      </c>
      <c r="I19" s="713"/>
      <c r="J19" s="713"/>
      <c r="K19" s="713"/>
      <c r="L19" s="712"/>
    </row>
    <row r="20" spans="1:13" ht="36" customHeight="1" x14ac:dyDescent="0.5">
      <c r="E20" s="713" t="s">
        <v>456</v>
      </c>
      <c r="F20" s="714"/>
      <c r="G20" s="714"/>
      <c r="H20" s="209">
        <v>0</v>
      </c>
      <c r="L20" s="122" t="s">
        <v>443</v>
      </c>
    </row>
    <row r="21" spans="1:13" ht="36" customHeight="1" x14ac:dyDescent="0.5">
      <c r="E21" s="179"/>
      <c r="F21" s="179"/>
      <c r="G21" s="179" t="s">
        <v>441</v>
      </c>
      <c r="H21" s="209">
        <v>230</v>
      </c>
      <c r="I21" s="713" t="s">
        <v>444</v>
      </c>
      <c r="J21" s="713"/>
      <c r="K21" s="713"/>
      <c r="L21" s="209">
        <v>16</v>
      </c>
      <c r="M21" s="179"/>
    </row>
    <row r="22" spans="1:13" ht="36" customHeight="1" x14ac:dyDescent="0.5">
      <c r="A22" s="715" t="s">
        <v>457</v>
      </c>
      <c r="B22" s="715"/>
      <c r="C22" s="715"/>
      <c r="D22" s="715"/>
      <c r="E22" s="179"/>
      <c r="F22" s="179"/>
      <c r="G22" s="179" t="s">
        <v>442</v>
      </c>
      <c r="H22" s="209">
        <v>0</v>
      </c>
      <c r="I22" s="713" t="s">
        <v>448</v>
      </c>
      <c r="J22" s="714"/>
      <c r="K22" s="714"/>
      <c r="L22" s="209">
        <v>0</v>
      </c>
    </row>
    <row r="23" spans="1:13" ht="31.5" customHeight="1" x14ac:dyDescent="0.25">
      <c r="L23" s="111"/>
    </row>
    <row r="24" spans="1:13" ht="46.5" customHeight="1" x14ac:dyDescent="0.25">
      <c r="A24" s="635"/>
      <c r="B24" s="635"/>
      <c r="C24" s="704" t="s">
        <v>149</v>
      </c>
      <c r="D24" s="704"/>
      <c r="E24" s="704"/>
      <c r="F24" s="704"/>
      <c r="G24" s="704"/>
      <c r="H24" s="704"/>
      <c r="I24" s="704"/>
      <c r="J24" s="704"/>
      <c r="K24" s="704"/>
      <c r="L24" s="704"/>
    </row>
    <row r="25" spans="1:13" ht="63.75" customHeight="1" x14ac:dyDescent="0.25">
      <c r="A25" s="711">
        <v>0.97460000000000002</v>
      </c>
      <c r="B25" s="711"/>
      <c r="C25" s="711"/>
      <c r="D25" s="13"/>
      <c r="E25" s="479" t="s">
        <v>154</v>
      </c>
      <c r="F25" s="479"/>
      <c r="G25" s="480" t="s">
        <v>152</v>
      </c>
      <c r="H25" s="480"/>
      <c r="I25" s="480"/>
      <c r="J25" s="480"/>
      <c r="K25" s="480"/>
      <c r="L25" s="480"/>
    </row>
    <row r="26" spans="1:13" ht="51" customHeight="1" x14ac:dyDescent="0.25">
      <c r="A26" s="475" t="s">
        <v>155</v>
      </c>
      <c r="B26" s="475"/>
      <c r="C26" s="475"/>
      <c r="D26" s="25"/>
      <c r="E26" s="25"/>
      <c r="F26" s="25"/>
      <c r="G26" s="484"/>
      <c r="H26" s="484"/>
      <c r="I26" s="484"/>
      <c r="J26" s="484"/>
      <c r="K26" s="30"/>
      <c r="L26" s="25"/>
    </row>
    <row r="27" spans="1:13" ht="15" customHeight="1" x14ac:dyDescent="0.25">
      <c r="A27" s="707">
        <v>93.09</v>
      </c>
      <c r="B27" s="710" t="s">
        <v>383</v>
      </c>
      <c r="C27" s="710"/>
      <c r="D27" s="707">
        <v>100</v>
      </c>
      <c r="E27" s="709" t="s">
        <v>384</v>
      </c>
      <c r="F27" s="709"/>
      <c r="G27" s="707">
        <v>100</v>
      </c>
      <c r="H27" s="709" t="s">
        <v>385</v>
      </c>
      <c r="I27" s="709"/>
      <c r="J27" s="707">
        <v>100</v>
      </c>
      <c r="K27" s="708" t="s">
        <v>386</v>
      </c>
      <c r="L27" s="708"/>
    </row>
    <row r="28" spans="1:13" ht="15" customHeight="1" x14ac:dyDescent="0.25">
      <c r="A28" s="707"/>
      <c r="B28" s="710"/>
      <c r="C28" s="710"/>
      <c r="D28" s="707"/>
      <c r="E28" s="709"/>
      <c r="F28" s="709"/>
      <c r="G28" s="707"/>
      <c r="H28" s="709"/>
      <c r="I28" s="709"/>
      <c r="J28" s="707"/>
      <c r="K28" s="708"/>
      <c r="L28" s="708"/>
    </row>
    <row r="29" spans="1:13" ht="15" customHeight="1" x14ac:dyDescent="0.25">
      <c r="A29" s="707"/>
      <c r="B29" s="710"/>
      <c r="C29" s="710"/>
      <c r="D29" s="707"/>
      <c r="E29" s="709"/>
      <c r="F29" s="709"/>
      <c r="G29" s="707"/>
      <c r="H29" s="709"/>
      <c r="I29" s="709"/>
      <c r="J29" s="707"/>
      <c r="K29" s="708"/>
      <c r="L29" s="708"/>
    </row>
    <row r="30" spans="1:13" ht="15" customHeight="1" x14ac:dyDescent="0.25">
      <c r="A30" s="707"/>
      <c r="B30" s="710"/>
      <c r="C30" s="710"/>
      <c r="D30" s="707"/>
      <c r="E30" s="709"/>
      <c r="F30" s="709"/>
      <c r="G30" s="707"/>
      <c r="H30" s="709"/>
      <c r="I30" s="709"/>
      <c r="J30" s="707"/>
      <c r="K30" s="708"/>
      <c r="L30" s="708"/>
    </row>
    <row r="31" spans="1:13" ht="15" customHeight="1" x14ac:dyDescent="0.25">
      <c r="A31" t="s">
        <v>179</v>
      </c>
      <c r="B31" s="702">
        <v>39867</v>
      </c>
      <c r="C31" s="608"/>
      <c r="D31" t="s">
        <v>179</v>
      </c>
      <c r="E31" s="702">
        <v>39867</v>
      </c>
      <c r="F31" s="608"/>
      <c r="G31" t="s">
        <v>179</v>
      </c>
      <c r="H31" s="702">
        <v>39867</v>
      </c>
      <c r="I31" s="608"/>
      <c r="J31" t="s">
        <v>179</v>
      </c>
      <c r="K31" s="702">
        <v>39867</v>
      </c>
      <c r="L31" s="608"/>
    </row>
    <row r="32" spans="1:13" ht="15" customHeight="1" x14ac:dyDescent="0.25">
      <c r="A32" t="s">
        <v>178</v>
      </c>
      <c r="B32" s="702">
        <v>42370</v>
      </c>
      <c r="C32" s="608"/>
      <c r="D32" t="s">
        <v>178</v>
      </c>
      <c r="E32" s="702">
        <v>42370</v>
      </c>
      <c r="F32" s="608"/>
      <c r="G32" t="s">
        <v>178</v>
      </c>
      <c r="H32" s="702">
        <v>42370</v>
      </c>
      <c r="I32" s="608"/>
      <c r="J32" t="s">
        <v>178</v>
      </c>
      <c r="K32" s="702">
        <v>42370</v>
      </c>
      <c r="L32" s="608"/>
    </row>
    <row r="33" spans="1:18" ht="15" customHeight="1" x14ac:dyDescent="0.25">
      <c r="B33" s="177"/>
      <c r="C33" s="178"/>
      <c r="E33" s="177"/>
      <c r="F33" s="178"/>
      <c r="H33" s="177"/>
      <c r="I33" s="178"/>
      <c r="K33" s="177"/>
      <c r="L33" s="178"/>
    </row>
    <row r="34" spans="1:18" ht="30.75" customHeight="1" x14ac:dyDescent="0.25">
      <c r="A34" s="192">
        <v>100</v>
      </c>
      <c r="B34" s="481" t="s">
        <v>173</v>
      </c>
      <c r="C34" s="481"/>
      <c r="D34" s="192">
        <v>100</v>
      </c>
      <c r="E34" s="481" t="s">
        <v>173</v>
      </c>
      <c r="F34" s="481"/>
      <c r="G34" s="192">
        <v>100</v>
      </c>
      <c r="H34" s="481" t="s">
        <v>173</v>
      </c>
      <c r="I34" s="481"/>
      <c r="J34" s="192">
        <v>100</v>
      </c>
      <c r="K34" s="481" t="s">
        <v>173</v>
      </c>
      <c r="L34" s="481"/>
    </row>
    <row r="35" spans="1:18" ht="30.75" customHeight="1" x14ac:dyDescent="0.25">
      <c r="A35" s="192">
        <v>95</v>
      </c>
      <c r="B35" s="481" t="s">
        <v>174</v>
      </c>
      <c r="C35" s="481"/>
      <c r="D35" s="192">
        <v>100</v>
      </c>
      <c r="E35" s="481" t="s">
        <v>174</v>
      </c>
      <c r="F35" s="481"/>
      <c r="G35" s="192">
        <v>100</v>
      </c>
      <c r="H35" s="481" t="s">
        <v>174</v>
      </c>
      <c r="I35" s="481"/>
      <c r="J35" s="192">
        <v>100</v>
      </c>
      <c r="K35" s="481" t="s">
        <v>174</v>
      </c>
      <c r="L35" s="481"/>
      <c r="N35">
        <v>24.43</v>
      </c>
    </row>
    <row r="36" spans="1:18" ht="30.75" customHeight="1" x14ac:dyDescent="0.25">
      <c r="A36" s="123">
        <v>22.54</v>
      </c>
      <c r="B36" s="83" t="s">
        <v>396</v>
      </c>
      <c r="C36" s="481" t="s">
        <v>451</v>
      </c>
      <c r="D36" s="191">
        <v>17.82</v>
      </c>
      <c r="E36" s="173" t="s">
        <v>396</v>
      </c>
      <c r="F36" s="481" t="s">
        <v>451</v>
      </c>
      <c r="G36" s="125">
        <v>6.15</v>
      </c>
      <c r="H36" s="83" t="s">
        <v>396</v>
      </c>
      <c r="I36" s="481" t="s">
        <v>451</v>
      </c>
      <c r="J36" s="125">
        <v>18.899999999999999</v>
      </c>
      <c r="K36" s="83" t="s">
        <v>396</v>
      </c>
      <c r="L36" s="481" t="s">
        <v>451</v>
      </c>
    </row>
    <row r="37" spans="1:18" ht="30.75" customHeight="1" x14ac:dyDescent="0.25">
      <c r="A37" s="192">
        <f>(22.154/24.43)*100</f>
        <v>90.683585755218999</v>
      </c>
      <c r="B37" s="83" t="s">
        <v>392</v>
      </c>
      <c r="C37" s="481"/>
      <c r="D37" s="192">
        <v>100</v>
      </c>
      <c r="E37" s="173" t="s">
        <v>392</v>
      </c>
      <c r="F37" s="481"/>
      <c r="G37" s="192">
        <v>100</v>
      </c>
      <c r="H37" s="83" t="s">
        <v>392</v>
      </c>
      <c r="I37" s="481"/>
      <c r="J37" s="192">
        <v>100</v>
      </c>
      <c r="K37" s="83" t="s">
        <v>392</v>
      </c>
      <c r="L37" s="481"/>
      <c r="R37" s="150"/>
    </row>
    <row r="38" spans="1:18" ht="30.75" customHeight="1" x14ac:dyDescent="0.25">
      <c r="A38" s="123">
        <v>5</v>
      </c>
      <c r="B38" s="82" t="s">
        <v>397</v>
      </c>
      <c r="C38" s="481" t="s">
        <v>438</v>
      </c>
      <c r="D38" s="191">
        <v>17.82</v>
      </c>
      <c r="E38" s="184" t="s">
        <v>396</v>
      </c>
      <c r="F38" s="481" t="s">
        <v>439</v>
      </c>
      <c r="G38" s="123">
        <v>17.100000000000001</v>
      </c>
      <c r="H38" s="84" t="s">
        <v>396</v>
      </c>
      <c r="I38" s="481" t="s">
        <v>395</v>
      </c>
      <c r="J38" s="123">
        <v>4</v>
      </c>
      <c r="K38" s="82" t="s">
        <v>397</v>
      </c>
      <c r="L38" s="481" t="s">
        <v>394</v>
      </c>
    </row>
    <row r="39" spans="1:18" ht="30.75" customHeight="1" x14ac:dyDescent="0.25">
      <c r="A39" s="192">
        <v>100</v>
      </c>
      <c r="B39" s="83" t="s">
        <v>221</v>
      </c>
      <c r="C39" s="481"/>
      <c r="D39" s="192">
        <v>100</v>
      </c>
      <c r="E39" s="173" t="s">
        <v>392</v>
      </c>
      <c r="F39" s="481"/>
      <c r="G39" s="192">
        <v>100</v>
      </c>
      <c r="H39" s="83" t="s">
        <v>392</v>
      </c>
      <c r="I39" s="481"/>
      <c r="J39" s="192">
        <v>100</v>
      </c>
      <c r="K39" s="83" t="s">
        <v>221</v>
      </c>
      <c r="L39" s="481"/>
    </row>
    <row r="40" spans="1:18" ht="30.75" customHeight="1" x14ac:dyDescent="0.25">
      <c r="A40" s="123">
        <v>23.7</v>
      </c>
      <c r="B40" s="84" t="s">
        <v>396</v>
      </c>
      <c r="C40" s="481" t="s">
        <v>439</v>
      </c>
      <c r="D40" s="113"/>
      <c r="E40" s="483"/>
      <c r="F40" s="483"/>
      <c r="G40" s="124"/>
      <c r="H40" s="512"/>
      <c r="I40" s="512"/>
      <c r="J40" s="113"/>
      <c r="K40" s="483"/>
      <c r="L40" s="483"/>
    </row>
    <row r="41" spans="1:18" ht="30.75" customHeight="1" x14ac:dyDescent="0.25">
      <c r="A41" s="192">
        <f>100</f>
        <v>100</v>
      </c>
      <c r="B41" s="83" t="s">
        <v>392</v>
      </c>
      <c r="C41" s="481"/>
      <c r="D41" s="18"/>
      <c r="E41" s="481"/>
      <c r="F41" s="481"/>
      <c r="G41" s="18"/>
      <c r="H41" s="33"/>
      <c r="I41" s="33"/>
      <c r="J41" s="18"/>
      <c r="K41" s="481"/>
      <c r="L41" s="481"/>
    </row>
    <row r="42" spans="1:18" ht="15.75" customHeight="1" x14ac:dyDescent="0.25">
      <c r="A42" s="192"/>
      <c r="B42" s="311"/>
      <c r="C42" s="310"/>
      <c r="D42" s="18"/>
      <c r="E42" s="310"/>
      <c r="F42" s="310"/>
      <c r="G42" s="18"/>
      <c r="H42" s="312"/>
      <c r="I42" s="312"/>
      <c r="J42" s="18"/>
      <c r="K42" s="310"/>
      <c r="L42" s="310"/>
    </row>
    <row r="43" spans="1:18" ht="42" customHeight="1" x14ac:dyDescent="0.25">
      <c r="A43" s="635"/>
      <c r="B43" s="635"/>
      <c r="C43" s="704" t="s">
        <v>149</v>
      </c>
      <c r="D43" s="704"/>
      <c r="E43" s="704"/>
      <c r="F43" s="704"/>
      <c r="G43" s="704"/>
      <c r="H43" s="704"/>
      <c r="I43" s="704"/>
      <c r="J43" s="704"/>
      <c r="K43" s="704"/>
      <c r="L43" s="704"/>
    </row>
    <row r="44" spans="1:18" ht="15.75" hidden="1" customHeight="1" x14ac:dyDescent="0.25">
      <c r="A44" s="192"/>
      <c r="B44" s="311"/>
      <c r="C44" s="310"/>
      <c r="D44" s="18"/>
      <c r="E44" s="310"/>
      <c r="F44" s="310"/>
      <c r="G44" s="18"/>
      <c r="H44" s="312"/>
      <c r="I44" s="312"/>
      <c r="J44" s="18"/>
      <c r="K44" s="310"/>
      <c r="L44" s="310"/>
    </row>
    <row r="45" spans="1:18" ht="15" customHeight="1" x14ac:dyDescent="0.25">
      <c r="A45" s="707">
        <v>100</v>
      </c>
      <c r="B45" s="709" t="s">
        <v>387</v>
      </c>
      <c r="C45" s="709"/>
      <c r="D45" s="707">
        <v>100</v>
      </c>
      <c r="E45" s="709" t="s">
        <v>388</v>
      </c>
      <c r="F45" s="709"/>
      <c r="G45" s="707">
        <v>100</v>
      </c>
      <c r="H45" s="709" t="s">
        <v>389</v>
      </c>
      <c r="I45" s="709"/>
      <c r="J45" s="707">
        <v>100</v>
      </c>
      <c r="K45" s="708" t="s">
        <v>390</v>
      </c>
      <c r="L45" s="708"/>
    </row>
    <row r="46" spans="1:18" ht="15" customHeight="1" x14ac:dyDescent="0.25">
      <c r="A46" s="707"/>
      <c r="B46" s="709"/>
      <c r="C46" s="709"/>
      <c r="D46" s="707"/>
      <c r="E46" s="709"/>
      <c r="F46" s="709"/>
      <c r="G46" s="707"/>
      <c r="H46" s="709"/>
      <c r="I46" s="709"/>
      <c r="J46" s="707"/>
      <c r="K46" s="708"/>
      <c r="L46" s="708"/>
    </row>
    <row r="47" spans="1:18" ht="15" customHeight="1" x14ac:dyDescent="0.25">
      <c r="A47" s="707"/>
      <c r="B47" s="709"/>
      <c r="C47" s="709"/>
      <c r="D47" s="707"/>
      <c r="E47" s="709"/>
      <c r="F47" s="709"/>
      <c r="G47" s="707"/>
      <c r="H47" s="709"/>
      <c r="I47" s="709"/>
      <c r="J47" s="707"/>
      <c r="K47" s="708"/>
      <c r="L47" s="708"/>
    </row>
    <row r="48" spans="1:18" ht="15" customHeight="1" x14ac:dyDescent="0.25">
      <c r="A48" s="707"/>
      <c r="B48" s="709"/>
      <c r="C48" s="709"/>
      <c r="D48" s="707"/>
      <c r="E48" s="709"/>
      <c r="F48" s="709"/>
      <c r="G48" s="707"/>
      <c r="H48" s="709"/>
      <c r="I48" s="709"/>
      <c r="J48" s="707"/>
      <c r="K48" s="708"/>
      <c r="L48" s="708"/>
    </row>
    <row r="49" spans="1:14" ht="15" customHeight="1" x14ac:dyDescent="0.25">
      <c r="A49" t="s">
        <v>179</v>
      </c>
      <c r="B49" s="702">
        <v>39867</v>
      </c>
      <c r="C49" s="608"/>
      <c r="D49" t="s">
        <v>179</v>
      </c>
      <c r="E49" s="702">
        <v>39867</v>
      </c>
      <c r="F49" s="608"/>
      <c r="G49" t="s">
        <v>179</v>
      </c>
      <c r="H49" s="702">
        <v>39867</v>
      </c>
      <c r="I49" s="608"/>
      <c r="J49" t="s">
        <v>179</v>
      </c>
      <c r="K49" s="702">
        <v>39867</v>
      </c>
      <c r="L49" s="608"/>
    </row>
    <row r="50" spans="1:14" ht="15" customHeight="1" x14ac:dyDescent="0.25">
      <c r="A50" t="s">
        <v>178</v>
      </c>
      <c r="B50" s="702">
        <v>42370</v>
      </c>
      <c r="C50" s="608"/>
      <c r="D50" t="s">
        <v>178</v>
      </c>
      <c r="E50" s="702">
        <v>42370</v>
      </c>
      <c r="F50" s="608"/>
      <c r="G50" t="s">
        <v>178</v>
      </c>
      <c r="H50" s="702">
        <v>42370</v>
      </c>
      <c r="I50" s="608"/>
      <c r="J50" t="s">
        <v>178</v>
      </c>
      <c r="K50" s="702">
        <v>42370</v>
      </c>
      <c r="L50" s="608"/>
    </row>
    <row r="51" spans="1:14" ht="34.5" customHeight="1" x14ac:dyDescent="0.25">
      <c r="A51" s="192">
        <v>100</v>
      </c>
      <c r="B51" s="481" t="s">
        <v>173</v>
      </c>
      <c r="C51" s="481"/>
      <c r="D51" s="192">
        <v>100</v>
      </c>
      <c r="E51" s="481" t="s">
        <v>173</v>
      </c>
      <c r="F51" s="481"/>
      <c r="G51" s="192">
        <v>100</v>
      </c>
      <c r="H51" s="481" t="s">
        <v>173</v>
      </c>
      <c r="I51" s="481"/>
      <c r="J51" s="192">
        <v>100</v>
      </c>
      <c r="K51" s="481" t="s">
        <v>173</v>
      </c>
      <c r="L51" s="481"/>
    </row>
    <row r="52" spans="1:14" ht="34.5" customHeight="1" x14ac:dyDescent="0.25">
      <c r="A52" s="192">
        <v>100</v>
      </c>
      <c r="B52" s="481" t="s">
        <v>174</v>
      </c>
      <c r="C52" s="481"/>
      <c r="D52" s="192">
        <v>100</v>
      </c>
      <c r="E52" s="481" t="s">
        <v>174</v>
      </c>
      <c r="F52" s="481"/>
      <c r="G52" s="192">
        <v>100</v>
      </c>
      <c r="H52" s="481" t="s">
        <v>174</v>
      </c>
      <c r="I52" s="481"/>
      <c r="J52" s="192">
        <v>100</v>
      </c>
      <c r="K52" s="481" t="s">
        <v>174</v>
      </c>
      <c r="L52" s="481"/>
    </row>
    <row r="53" spans="1:14" ht="34.5" customHeight="1" x14ac:dyDescent="0.25">
      <c r="A53" s="124">
        <v>64.7</v>
      </c>
      <c r="B53" s="84" t="s">
        <v>396</v>
      </c>
      <c r="C53" s="481" t="s">
        <v>395</v>
      </c>
      <c r="D53" s="124">
        <v>18</v>
      </c>
      <c r="E53" s="84" t="s">
        <v>396</v>
      </c>
      <c r="F53" s="481" t="s">
        <v>395</v>
      </c>
      <c r="G53" s="137">
        <v>9.75</v>
      </c>
      <c r="H53" s="84" t="s">
        <v>396</v>
      </c>
      <c r="I53" s="481" t="s">
        <v>395</v>
      </c>
      <c r="J53" s="125">
        <v>12.16</v>
      </c>
      <c r="K53" s="83" t="s">
        <v>396</v>
      </c>
      <c r="L53" s="481" t="s">
        <v>393</v>
      </c>
      <c r="N53">
        <v>13.92</v>
      </c>
    </row>
    <row r="54" spans="1:14" ht="34.5" customHeight="1" x14ac:dyDescent="0.25">
      <c r="A54" s="192">
        <v>100</v>
      </c>
      <c r="B54" s="83" t="s">
        <v>392</v>
      </c>
      <c r="C54" s="481"/>
      <c r="D54" s="192">
        <v>100</v>
      </c>
      <c r="E54" s="83" t="s">
        <v>392</v>
      </c>
      <c r="F54" s="481"/>
      <c r="G54" s="192">
        <v>100</v>
      </c>
      <c r="H54" s="83" t="s">
        <v>392</v>
      </c>
      <c r="I54" s="481"/>
      <c r="J54" s="192">
        <f>(12.16/13.92)*100</f>
        <v>87.356321839080465</v>
      </c>
      <c r="K54" s="83" t="s">
        <v>392</v>
      </c>
      <c r="L54" s="481"/>
    </row>
    <row r="55" spans="1:14" ht="34.5" customHeight="1" x14ac:dyDescent="0.25">
      <c r="A55" s="113"/>
      <c r="B55" s="29"/>
      <c r="C55" s="29"/>
      <c r="D55" s="113"/>
      <c r="E55" s="29"/>
      <c r="F55" s="29"/>
      <c r="G55" s="113"/>
      <c r="H55" s="29"/>
      <c r="I55" s="29"/>
      <c r="J55" s="123">
        <v>1</v>
      </c>
      <c r="K55" s="82" t="s">
        <v>397</v>
      </c>
      <c r="L55" s="481" t="s">
        <v>577</v>
      </c>
    </row>
    <row r="56" spans="1:14" ht="34.5" hidden="1" customHeight="1" x14ac:dyDescent="0.25">
      <c r="A56" s="113"/>
      <c r="B56" s="29"/>
      <c r="C56" s="29"/>
      <c r="D56" s="113"/>
      <c r="E56" s="29"/>
      <c r="F56" s="29"/>
      <c r="G56" s="113"/>
      <c r="H56" s="29"/>
      <c r="I56" s="29"/>
      <c r="J56" s="192">
        <v>100</v>
      </c>
      <c r="K56" s="83" t="s">
        <v>221</v>
      </c>
      <c r="L56" s="481"/>
    </row>
    <row r="57" spans="1:14" hidden="1" x14ac:dyDescent="0.25"/>
    <row r="58" spans="1:14" ht="1.5" hidden="1" customHeight="1" x14ac:dyDescent="0.25">
      <c r="A58" s="113"/>
      <c r="B58" s="258"/>
      <c r="C58" s="258"/>
      <c r="D58" s="113"/>
      <c r="E58" s="258"/>
      <c r="F58" s="258"/>
      <c r="G58" s="113"/>
      <c r="H58" s="258"/>
      <c r="I58" s="258"/>
      <c r="J58" s="192"/>
      <c r="K58" s="261"/>
      <c r="L58" s="258"/>
    </row>
    <row r="59" spans="1:14" ht="15" hidden="1" customHeight="1" x14ac:dyDescent="0.25">
      <c r="A59" s="705">
        <v>100</v>
      </c>
      <c r="B59" s="489" t="s">
        <v>391</v>
      </c>
      <c r="C59" s="489"/>
      <c r="D59" s="706"/>
      <c r="E59" s="489" t="s">
        <v>352</v>
      </c>
      <c r="F59" s="489"/>
      <c r="G59" s="706"/>
      <c r="H59" s="489" t="s">
        <v>352</v>
      </c>
      <c r="I59" s="489"/>
      <c r="J59" s="126"/>
      <c r="K59" s="127"/>
      <c r="L59" s="127"/>
    </row>
    <row r="60" spans="1:14" ht="15" customHeight="1" x14ac:dyDescent="0.25">
      <c r="A60" s="705"/>
      <c r="B60" s="489"/>
      <c r="C60" s="489"/>
      <c r="D60" s="706"/>
      <c r="E60" s="489"/>
      <c r="F60" s="489"/>
      <c r="G60" s="706"/>
      <c r="H60" s="489"/>
      <c r="I60" s="489"/>
      <c r="J60" s="126"/>
      <c r="K60" s="127"/>
      <c r="L60" s="127"/>
    </row>
    <row r="61" spans="1:14" ht="15" customHeight="1" x14ac:dyDescent="0.25">
      <c r="A61" s="705"/>
      <c r="B61" s="489"/>
      <c r="C61" s="489"/>
      <c r="D61" s="706"/>
      <c r="E61" s="489"/>
      <c r="F61" s="489"/>
      <c r="G61" s="706"/>
      <c r="H61" s="489"/>
      <c r="I61" s="489"/>
      <c r="J61" s="126"/>
      <c r="K61" s="127"/>
      <c r="L61" s="127"/>
    </row>
    <row r="62" spans="1:14" ht="15" customHeight="1" x14ac:dyDescent="0.25">
      <c r="A62" s="705"/>
      <c r="B62" s="489"/>
      <c r="C62" s="489"/>
      <c r="D62" s="706"/>
      <c r="E62" s="489"/>
      <c r="F62" s="489"/>
      <c r="G62" s="706"/>
      <c r="H62" s="489"/>
      <c r="I62" s="489"/>
      <c r="J62" s="126"/>
      <c r="K62" s="127"/>
      <c r="L62" s="127"/>
    </row>
    <row r="63" spans="1:14" ht="16.5" customHeight="1" x14ac:dyDescent="0.25">
      <c r="A63" s="25" t="s">
        <v>179</v>
      </c>
      <c r="B63" s="702">
        <v>39867</v>
      </c>
      <c r="C63" s="703"/>
      <c r="D63" s="25" t="s">
        <v>179</v>
      </c>
      <c r="E63" s="702">
        <v>40752</v>
      </c>
      <c r="F63" s="703"/>
      <c r="G63" s="25" t="s">
        <v>179</v>
      </c>
      <c r="H63" s="702">
        <v>40752</v>
      </c>
      <c r="I63" s="608"/>
      <c r="J63" s="126"/>
      <c r="K63" s="127"/>
      <c r="L63" s="127"/>
    </row>
    <row r="64" spans="1:14" ht="19.5" customHeight="1" x14ac:dyDescent="0.25">
      <c r="A64" s="25" t="s">
        <v>178</v>
      </c>
      <c r="B64" s="702">
        <v>42370</v>
      </c>
      <c r="C64" s="703"/>
      <c r="D64" s="25" t="s">
        <v>178</v>
      </c>
      <c r="E64" s="702">
        <v>41333</v>
      </c>
      <c r="F64" s="703"/>
      <c r="G64" s="25" t="s">
        <v>178</v>
      </c>
      <c r="H64" s="702">
        <v>42549</v>
      </c>
      <c r="I64" s="608"/>
      <c r="J64" s="126"/>
      <c r="K64" s="127"/>
      <c r="L64" s="127"/>
    </row>
    <row r="65" spans="1:17" ht="45" customHeight="1" x14ac:dyDescent="0.25">
      <c r="A65" s="192">
        <v>100</v>
      </c>
      <c r="B65" s="701" t="s">
        <v>173</v>
      </c>
      <c r="C65" s="696"/>
      <c r="D65" s="130">
        <v>32.14</v>
      </c>
      <c r="E65" s="701" t="s">
        <v>353</v>
      </c>
      <c r="F65" s="696"/>
      <c r="G65" s="130">
        <v>20.74</v>
      </c>
      <c r="H65" s="701" t="s">
        <v>357</v>
      </c>
      <c r="I65" s="701"/>
      <c r="J65" s="126"/>
      <c r="K65" s="127"/>
      <c r="L65" s="127"/>
      <c r="N65">
        <v>29.09</v>
      </c>
    </row>
    <row r="66" spans="1:17" ht="34.5" customHeight="1" x14ac:dyDescent="0.25">
      <c r="A66" s="192">
        <v>100</v>
      </c>
      <c r="B66" s="701" t="s">
        <v>174</v>
      </c>
      <c r="C66" s="696"/>
      <c r="D66" s="319">
        <v>100</v>
      </c>
      <c r="E66" s="701" t="s">
        <v>349</v>
      </c>
      <c r="F66" s="696"/>
      <c r="G66" s="320">
        <f>(20.7/29.09)*100</f>
        <v>71.158473702303198</v>
      </c>
      <c r="H66" s="701" t="s">
        <v>348</v>
      </c>
      <c r="I66" s="701"/>
      <c r="J66" s="126"/>
      <c r="K66" s="127"/>
      <c r="L66" s="127"/>
    </row>
    <row r="67" spans="1:17" ht="55.5" customHeight="1" x14ac:dyDescent="0.25">
      <c r="A67" s="130">
        <v>37.103000000000002</v>
      </c>
      <c r="B67" s="224" t="s">
        <v>396</v>
      </c>
      <c r="C67" s="696" t="s">
        <v>395</v>
      </c>
      <c r="D67" s="130">
        <v>8.64</v>
      </c>
      <c r="E67" s="701" t="s">
        <v>354</v>
      </c>
      <c r="F67" s="696"/>
      <c r="G67" s="130">
        <v>20.94</v>
      </c>
      <c r="H67" s="977" t="s">
        <v>356</v>
      </c>
      <c r="I67" s="977"/>
      <c r="J67" s="126"/>
      <c r="K67" s="127"/>
      <c r="L67" s="127"/>
    </row>
    <row r="68" spans="1:17" ht="34.5" customHeight="1" x14ac:dyDescent="0.25">
      <c r="A68" s="192">
        <v>100</v>
      </c>
      <c r="B68" s="225" t="s">
        <v>392</v>
      </c>
      <c r="C68" s="696"/>
      <c r="D68" s="319">
        <v>100</v>
      </c>
      <c r="E68" s="701" t="s">
        <v>349</v>
      </c>
      <c r="F68" s="696"/>
      <c r="G68" s="320">
        <v>100</v>
      </c>
      <c r="H68" s="701" t="s">
        <v>351</v>
      </c>
      <c r="I68" s="701"/>
      <c r="J68" s="126"/>
      <c r="K68" s="127"/>
      <c r="L68" s="127"/>
    </row>
    <row r="69" spans="1:17" ht="48.75" customHeight="1" x14ac:dyDescent="0.25">
      <c r="A69" s="25"/>
      <c r="B69" s="204"/>
      <c r="C69" s="226"/>
      <c r="D69" s="130">
        <v>8.92</v>
      </c>
      <c r="E69" s="701" t="s">
        <v>355</v>
      </c>
      <c r="F69" s="696"/>
      <c r="G69" s="130"/>
      <c r="H69" s="701"/>
      <c r="I69" s="701"/>
      <c r="J69" s="126"/>
      <c r="K69" s="127"/>
      <c r="L69" s="127"/>
    </row>
    <row r="70" spans="1:17" ht="34.5" customHeight="1" x14ac:dyDescent="0.25">
      <c r="A70" s="129"/>
      <c r="B70" s="204"/>
      <c r="C70" s="226"/>
      <c r="D70" s="319">
        <v>100</v>
      </c>
      <c r="E70" s="701" t="s">
        <v>348</v>
      </c>
      <c r="F70" s="701"/>
      <c r="G70" s="320"/>
      <c r="H70" s="701"/>
      <c r="I70" s="701"/>
      <c r="J70" s="126"/>
      <c r="K70" s="127"/>
      <c r="L70" s="127"/>
    </row>
    <row r="71" spans="1:17" ht="23.25" customHeight="1" x14ac:dyDescent="0.25">
      <c r="A71" s="129"/>
      <c r="B71" s="128"/>
      <c r="C71" s="128"/>
      <c r="D71" s="130"/>
      <c r="E71" s="128"/>
      <c r="F71" s="128"/>
      <c r="G71" s="130"/>
      <c r="H71" s="128"/>
      <c r="I71" s="128"/>
      <c r="J71" s="126"/>
      <c r="K71" s="128"/>
      <c r="L71" s="128"/>
    </row>
    <row r="72" spans="1:17" ht="32.25" customHeight="1" x14ac:dyDescent="0.25">
      <c r="A72" s="695" t="s">
        <v>180</v>
      </c>
      <c r="B72" s="695"/>
      <c r="C72" s="695"/>
      <c r="D72" s="695"/>
      <c r="E72" s="695"/>
      <c r="F72" s="695"/>
      <c r="G72" s="151"/>
      <c r="H72" s="151"/>
      <c r="I72" s="151"/>
      <c r="J72" s="151"/>
      <c r="K72" s="151"/>
      <c r="L72" s="151"/>
    </row>
    <row r="73" spans="1:17" ht="20.25" hidden="1" customHeight="1" x14ac:dyDescent="0.25"/>
    <row r="74" spans="1:17" ht="26.25" customHeight="1" x14ac:dyDescent="0.25">
      <c r="H74" s="685" t="s">
        <v>199</v>
      </c>
      <c r="I74" s="685"/>
      <c r="J74" s="685"/>
      <c r="K74" s="685"/>
      <c r="L74" s="685"/>
      <c r="M74" s="498" t="s">
        <v>199</v>
      </c>
      <c r="N74" s="498"/>
      <c r="O74" s="498"/>
      <c r="P74" s="498"/>
      <c r="Q74" s="499"/>
    </row>
    <row r="75" spans="1:17" ht="21.75" thickBot="1" x14ac:dyDescent="0.3">
      <c r="H75" s="154"/>
      <c r="I75" s="154"/>
      <c r="J75" s="154"/>
      <c r="K75" s="153"/>
      <c r="L75" s="157" t="s">
        <v>398</v>
      </c>
      <c r="M75" s="683" t="s">
        <v>201</v>
      </c>
      <c r="N75" s="684"/>
      <c r="O75" s="684"/>
      <c r="P75" s="131">
        <v>1.1100000000000001</v>
      </c>
      <c r="Q75" s="152">
        <v>100</v>
      </c>
    </row>
    <row r="76" spans="1:17" ht="15" customHeight="1" thickTop="1" x14ac:dyDescent="0.25">
      <c r="H76" s="155"/>
      <c r="I76" s="155"/>
      <c r="J76" s="155"/>
      <c r="K76" s="155"/>
      <c r="L76" s="687">
        <f>151.26/163.47</f>
        <v>0.92530739585244992</v>
      </c>
      <c r="M76" s="670" t="s">
        <v>200</v>
      </c>
      <c r="N76" s="669"/>
      <c r="O76" s="669" t="s">
        <v>182</v>
      </c>
      <c r="P76" s="669"/>
      <c r="Q76" s="133" t="s">
        <v>246</v>
      </c>
    </row>
    <row r="77" spans="1:17" ht="15" customHeight="1" x14ac:dyDescent="0.25">
      <c r="H77" s="155"/>
      <c r="I77" s="155"/>
      <c r="J77" s="155"/>
      <c r="K77" s="155"/>
      <c r="L77" s="687"/>
      <c r="M77" s="670">
        <v>160.69999999999999</v>
      </c>
      <c r="N77" s="669"/>
      <c r="O77" s="669">
        <v>147.9</v>
      </c>
      <c r="P77" s="669"/>
      <c r="Q77" s="133">
        <v>111</v>
      </c>
    </row>
    <row r="78" spans="1:17" ht="21" customHeight="1" x14ac:dyDescent="0.25">
      <c r="H78" s="154"/>
      <c r="I78" s="154"/>
      <c r="J78" s="154"/>
      <c r="K78" s="153"/>
      <c r="L78" s="687"/>
      <c r="M78" s="683" t="s">
        <v>202</v>
      </c>
      <c r="N78" s="684"/>
      <c r="O78" s="684"/>
      <c r="P78" s="131">
        <v>1.91</v>
      </c>
      <c r="Q78" s="152">
        <v>111</v>
      </c>
    </row>
    <row r="79" spans="1:17" ht="15" customHeight="1" x14ac:dyDescent="0.25">
      <c r="H79" s="155"/>
      <c r="I79" s="155"/>
      <c r="J79" s="156"/>
      <c r="K79" s="156"/>
      <c r="L79" s="687"/>
      <c r="M79" s="670" t="s">
        <v>182</v>
      </c>
      <c r="N79" s="669"/>
      <c r="O79" s="691" t="s">
        <v>181</v>
      </c>
      <c r="P79" s="691"/>
      <c r="Q79" s="133" t="s">
        <v>203</v>
      </c>
    </row>
    <row r="80" spans="1:17" x14ac:dyDescent="0.25">
      <c r="H80" s="512"/>
      <c r="I80" s="512"/>
      <c r="J80" s="512"/>
      <c r="K80" s="512"/>
      <c r="L80" s="512"/>
      <c r="M80" s="670">
        <v>6.58</v>
      </c>
      <c r="N80" s="669"/>
      <c r="O80" s="669">
        <v>3.45</v>
      </c>
      <c r="P80" s="669"/>
      <c r="Q80" s="133">
        <v>191</v>
      </c>
    </row>
    <row r="81" spans="8:17" ht="21.75" thickBot="1" x14ac:dyDescent="0.3">
      <c r="H81" s="673">
        <f>J83/L83</f>
        <v>1.0068181818181818</v>
      </c>
      <c r="I81" s="674"/>
      <c r="J81" s="675" t="s">
        <v>405</v>
      </c>
      <c r="K81" s="676"/>
      <c r="L81" s="676"/>
      <c r="M81" s="683" t="s">
        <v>204</v>
      </c>
      <c r="N81" s="684"/>
      <c r="O81" s="684"/>
      <c r="P81" s="134">
        <v>1</v>
      </c>
      <c r="Q81" s="152">
        <v>100</v>
      </c>
    </row>
    <row r="82" spans="8:17" ht="15.75" customHeight="1" thickTop="1" x14ac:dyDescent="0.25">
      <c r="H82" s="673"/>
      <c r="I82" s="674"/>
      <c r="J82" s="678" t="s">
        <v>401</v>
      </c>
      <c r="K82" s="679"/>
      <c r="L82" s="165" t="s">
        <v>402</v>
      </c>
      <c r="M82" s="670" t="s">
        <v>205</v>
      </c>
      <c r="N82" s="669"/>
      <c r="O82" s="691" t="s">
        <v>206</v>
      </c>
      <c r="P82" s="691"/>
      <c r="Q82" s="133" t="s">
        <v>207</v>
      </c>
    </row>
    <row r="83" spans="8:17" ht="15" customHeight="1" x14ac:dyDescent="0.25">
      <c r="H83" s="673"/>
      <c r="I83" s="674"/>
      <c r="J83" s="690">
        <v>22.15</v>
      </c>
      <c r="K83" s="690"/>
      <c r="L83" s="690">
        <v>22</v>
      </c>
      <c r="M83" s="670">
        <v>22.15</v>
      </c>
      <c r="N83" s="669"/>
      <c r="O83" s="669">
        <v>22.15</v>
      </c>
      <c r="P83" s="669"/>
      <c r="Q83" s="133">
        <v>100</v>
      </c>
    </row>
    <row r="84" spans="8:17" ht="15" customHeight="1" x14ac:dyDescent="0.25">
      <c r="H84" s="673"/>
      <c r="I84" s="674"/>
      <c r="J84" s="690"/>
      <c r="K84" s="690"/>
      <c r="L84" s="690"/>
      <c r="M84" s="683" t="s">
        <v>208</v>
      </c>
      <c r="N84" s="684"/>
      <c r="O84" s="669"/>
      <c r="P84" s="669"/>
      <c r="Q84" s="669"/>
    </row>
    <row r="85" spans="8:17" ht="15" hidden="1" customHeight="1" x14ac:dyDescent="0.25">
      <c r="H85" s="155"/>
      <c r="I85" s="155"/>
      <c r="J85" s="155"/>
      <c r="K85" s="155"/>
      <c r="L85" s="158"/>
      <c r="M85" s="670"/>
      <c r="N85" s="669"/>
      <c r="O85" s="669"/>
      <c r="P85" s="669"/>
      <c r="Q85" s="669"/>
    </row>
    <row r="87" spans="8:17" ht="20.25" customHeight="1" x14ac:dyDescent="0.25">
      <c r="H87" s="685" t="s">
        <v>339</v>
      </c>
      <c r="I87" s="685"/>
      <c r="J87" s="685"/>
      <c r="K87" s="685"/>
      <c r="L87" s="685"/>
      <c r="M87" s="498" t="s">
        <v>339</v>
      </c>
      <c r="N87" s="498"/>
      <c r="O87" s="498"/>
      <c r="P87" s="498"/>
      <c r="Q87" s="499"/>
    </row>
    <row r="88" spans="8:17" hidden="1" x14ac:dyDescent="0.25">
      <c r="H88" s="154"/>
      <c r="I88" s="154"/>
      <c r="J88" s="154"/>
      <c r="K88" s="154"/>
      <c r="L88" s="154"/>
      <c r="M88" s="683" t="s">
        <v>322</v>
      </c>
      <c r="N88" s="684"/>
      <c r="O88" s="684"/>
      <c r="P88" s="684"/>
      <c r="Q88" s="684"/>
    </row>
    <row r="89" spans="8:17" ht="21.75" thickBot="1" x14ac:dyDescent="0.3">
      <c r="I89" s="162"/>
      <c r="J89" s="162"/>
      <c r="K89" s="162"/>
      <c r="L89" s="157" t="s">
        <v>403</v>
      </c>
      <c r="M89" s="680">
        <v>780316253262</v>
      </c>
      <c r="N89" s="681"/>
      <c r="O89" s="681"/>
      <c r="P89" s="681"/>
      <c r="Q89" s="681"/>
    </row>
    <row r="90" spans="8:17" ht="15.75" customHeight="1" thickTop="1" x14ac:dyDescent="0.25">
      <c r="H90" s="162"/>
      <c r="I90" s="154"/>
      <c r="J90" s="154"/>
      <c r="K90" s="154"/>
      <c r="L90" s="686">
        <f>+M92/O92*100</f>
        <v>100</v>
      </c>
      <c r="M90" s="683" t="s">
        <v>406</v>
      </c>
      <c r="N90" s="684"/>
      <c r="O90" s="684"/>
      <c r="P90" s="684"/>
      <c r="Q90" s="684"/>
    </row>
    <row r="91" spans="8:17" ht="15" customHeight="1" x14ac:dyDescent="0.25">
      <c r="H91" s="155"/>
      <c r="I91" s="155"/>
      <c r="J91" s="160"/>
      <c r="K91" s="160"/>
      <c r="L91" s="682"/>
      <c r="M91" s="670" t="s">
        <v>408</v>
      </c>
      <c r="N91" s="669"/>
      <c r="O91" s="677" t="s">
        <v>407</v>
      </c>
      <c r="P91" s="677"/>
      <c r="Q91" s="132">
        <v>85</v>
      </c>
    </row>
    <row r="92" spans="8:17" ht="15" customHeight="1" x14ac:dyDescent="0.25">
      <c r="H92" s="162"/>
      <c r="I92" s="162"/>
      <c r="J92" s="162"/>
      <c r="K92" s="162"/>
      <c r="L92" s="682"/>
      <c r="M92" s="680">
        <f>+M89</f>
        <v>780316253262</v>
      </c>
      <c r="N92" s="681"/>
      <c r="O92" s="681">
        <v>780316253262</v>
      </c>
      <c r="P92" s="681"/>
      <c r="Q92" s="136">
        <f>(M92/O92)</f>
        <v>1</v>
      </c>
    </row>
    <row r="93" spans="8:17" ht="15" customHeight="1" x14ac:dyDescent="0.25">
      <c r="H93" s="154"/>
      <c r="I93" s="154"/>
      <c r="J93" s="154"/>
      <c r="K93" s="154"/>
      <c r="L93" s="682"/>
      <c r="M93" s="683" t="s">
        <v>376</v>
      </c>
      <c r="N93" s="684"/>
      <c r="O93" s="684"/>
      <c r="P93" s="684"/>
      <c r="Q93" s="684"/>
    </row>
    <row r="94" spans="8:17" x14ac:dyDescent="0.25">
      <c r="H94" s="155"/>
      <c r="I94" s="155"/>
      <c r="J94" s="160"/>
      <c r="K94" s="160"/>
      <c r="L94" s="159"/>
      <c r="M94" s="670" t="s">
        <v>375</v>
      </c>
      <c r="N94" s="669"/>
      <c r="O94" s="677" t="s">
        <v>181</v>
      </c>
      <c r="P94" s="677"/>
      <c r="Q94" s="132">
        <v>100</v>
      </c>
    </row>
    <row r="95" spans="8:17" ht="21" customHeight="1" x14ac:dyDescent="0.25">
      <c r="H95" s="162"/>
      <c r="I95" s="162"/>
      <c r="J95" s="162"/>
      <c r="K95" s="162"/>
      <c r="L95" s="161"/>
      <c r="M95" s="680">
        <v>77100000000</v>
      </c>
      <c r="N95" s="681"/>
      <c r="O95" s="681">
        <v>45000000000</v>
      </c>
      <c r="P95" s="681"/>
      <c r="Q95" s="136">
        <f>M95/O95</f>
        <v>1.7133333333333334</v>
      </c>
    </row>
    <row r="96" spans="8:17" ht="18.75" customHeight="1" x14ac:dyDescent="0.25">
      <c r="H96" s="154"/>
      <c r="I96" s="154"/>
      <c r="J96" s="154"/>
      <c r="K96" s="154"/>
      <c r="L96" s="159"/>
      <c r="M96" s="683" t="s">
        <v>204</v>
      </c>
      <c r="N96" s="684"/>
      <c r="O96" s="684"/>
      <c r="P96" s="684"/>
      <c r="Q96" s="132">
        <v>100</v>
      </c>
    </row>
    <row r="97" spans="8:17" ht="22.5" customHeight="1" thickBot="1" x14ac:dyDescent="0.3">
      <c r="H97" s="673">
        <f>J99/L99</f>
        <v>1</v>
      </c>
      <c r="I97" s="674"/>
      <c r="J97" s="675" t="s">
        <v>404</v>
      </c>
      <c r="K97" s="676"/>
      <c r="L97" s="676"/>
      <c r="M97" s="670" t="s">
        <v>205</v>
      </c>
      <c r="N97" s="669"/>
      <c r="O97" s="677" t="s">
        <v>206</v>
      </c>
      <c r="P97" s="677"/>
      <c r="Q97" s="133" t="s">
        <v>207</v>
      </c>
    </row>
    <row r="98" spans="8:17" ht="15" customHeight="1" thickTop="1" x14ac:dyDescent="0.25">
      <c r="H98" s="673"/>
      <c r="I98" s="674"/>
      <c r="J98" s="678" t="s">
        <v>401</v>
      </c>
      <c r="K98" s="679"/>
      <c r="L98" s="165" t="s">
        <v>402</v>
      </c>
      <c r="M98" s="680">
        <v>160630000000</v>
      </c>
      <c r="N98" s="681"/>
      <c r="O98" s="681">
        <v>160630000000</v>
      </c>
      <c r="P98" s="681"/>
      <c r="Q98" s="133">
        <v>100</v>
      </c>
    </row>
    <row r="99" spans="8:17" ht="15" customHeight="1" x14ac:dyDescent="0.25">
      <c r="H99" s="673"/>
      <c r="I99" s="674"/>
      <c r="J99" s="682">
        <f>+M98/1000000000</f>
        <v>160.63</v>
      </c>
      <c r="K99" s="682"/>
      <c r="L99" s="682">
        <f>+O98/1000000000</f>
        <v>160.63</v>
      </c>
      <c r="M99" s="683" t="s">
        <v>208</v>
      </c>
      <c r="N99" s="684"/>
      <c r="O99" s="669"/>
      <c r="P99" s="669"/>
      <c r="Q99" s="669"/>
    </row>
    <row r="100" spans="8:17" ht="15" customHeight="1" x14ac:dyDescent="0.25">
      <c r="H100" s="673"/>
      <c r="I100" s="674"/>
      <c r="J100" s="682"/>
      <c r="K100" s="682"/>
      <c r="L100" s="682"/>
      <c r="M100" s="670"/>
      <c r="N100" s="669"/>
      <c r="O100" s="669"/>
      <c r="P100" s="669"/>
      <c r="Q100" s="669"/>
    </row>
    <row r="101" spans="8:17" x14ac:dyDescent="0.25">
      <c r="H101" s="155"/>
      <c r="I101" s="155"/>
      <c r="J101" s="155"/>
      <c r="K101" s="155"/>
      <c r="L101" s="155"/>
      <c r="M101" s="670"/>
      <c r="N101" s="669"/>
      <c r="O101" s="669"/>
      <c r="P101" s="669"/>
      <c r="Q101" s="669"/>
    </row>
    <row r="102" spans="8:17" x14ac:dyDescent="0.25">
      <c r="H102" s="33"/>
      <c r="I102" s="33"/>
      <c r="J102" s="33"/>
      <c r="K102" s="33"/>
      <c r="L102" s="33"/>
    </row>
    <row r="103" spans="8:17" x14ac:dyDescent="0.25">
      <c r="H103" s="33"/>
      <c r="I103" s="33"/>
      <c r="J103" s="33"/>
      <c r="K103" s="33"/>
      <c r="L103" s="33"/>
    </row>
    <row r="104" spans="8:17" x14ac:dyDescent="0.25">
      <c r="H104" s="33"/>
      <c r="I104" s="33"/>
      <c r="J104" s="33"/>
      <c r="K104" s="33"/>
      <c r="L104" s="33"/>
    </row>
    <row r="124" spans="1:13" s="11" customFormat="1" ht="18.75" x14ac:dyDescent="0.3">
      <c r="A124" s="671" t="s">
        <v>209</v>
      </c>
      <c r="B124" s="671"/>
      <c r="C124" s="671"/>
      <c r="D124" s="671"/>
      <c r="E124" s="671"/>
      <c r="F124" s="671"/>
      <c r="G124" s="672" t="s">
        <v>217</v>
      </c>
      <c r="H124" s="672"/>
      <c r="I124" s="672"/>
      <c r="J124" s="672"/>
      <c r="K124" s="672"/>
      <c r="L124" s="672"/>
      <c r="M124" s="202"/>
    </row>
    <row r="125" spans="1:13" ht="6" customHeight="1" x14ac:dyDescent="0.25">
      <c r="A125" s="171"/>
      <c r="B125" s="172"/>
      <c r="C125" s="172"/>
      <c r="D125" s="172"/>
      <c r="E125" s="172"/>
      <c r="F125" s="172"/>
      <c r="G125" s="511"/>
      <c r="H125" s="511"/>
      <c r="I125" s="511"/>
      <c r="J125" s="511"/>
      <c r="K125" s="511"/>
      <c r="L125" s="511"/>
      <c r="M125" s="27"/>
    </row>
    <row r="126" spans="1:13" x14ac:dyDescent="0.25">
      <c r="A126" s="171"/>
      <c r="B126" s="170" t="s">
        <v>409</v>
      </c>
      <c r="C126" s="169" t="s">
        <v>410</v>
      </c>
      <c r="D126" s="666" t="s">
        <v>213</v>
      </c>
      <c r="E126" s="666"/>
      <c r="F126" s="169" t="s">
        <v>410</v>
      </c>
      <c r="G126" s="168"/>
      <c r="H126" s="169" t="s">
        <v>409</v>
      </c>
      <c r="I126" s="169" t="s">
        <v>410</v>
      </c>
      <c r="J126" s="667" t="s">
        <v>213</v>
      </c>
      <c r="K126" s="667"/>
      <c r="L126" s="169" t="s">
        <v>410</v>
      </c>
    </row>
    <row r="127" spans="1:13" ht="22.5" customHeight="1" x14ac:dyDescent="0.25">
      <c r="A127" s="167" t="s">
        <v>214</v>
      </c>
      <c r="B127" s="193">
        <v>1014</v>
      </c>
      <c r="C127" s="194"/>
      <c r="D127" s="668">
        <v>123</v>
      </c>
      <c r="E127" s="668"/>
      <c r="F127" s="196"/>
      <c r="G127" s="167" t="s">
        <v>214</v>
      </c>
      <c r="H127" s="193">
        <v>91</v>
      </c>
      <c r="I127" s="194"/>
      <c r="J127" s="668">
        <v>22.15</v>
      </c>
      <c r="K127" s="668"/>
      <c r="L127" s="196"/>
    </row>
    <row r="128" spans="1:13" ht="21" customHeight="1" x14ac:dyDescent="0.25">
      <c r="A128" s="167" t="s">
        <v>215</v>
      </c>
      <c r="B128" s="193">
        <f>B127-B129</f>
        <v>978</v>
      </c>
      <c r="C128" s="201">
        <f>IF(B127=0,"",B128/B127)</f>
        <v>0.96449704142011838</v>
      </c>
      <c r="D128" s="668">
        <f>D127-D129</f>
        <v>119.9</v>
      </c>
      <c r="E128" s="668"/>
      <c r="F128" s="200">
        <f>IF(D127=0,"",D128/D127)</f>
        <v>0.97479674796747973</v>
      </c>
      <c r="G128" s="167" t="s">
        <v>215</v>
      </c>
      <c r="H128" s="193">
        <f>H127-H129</f>
        <v>55</v>
      </c>
      <c r="I128" s="194">
        <f>IF(H127=0,"",H128/H127)</f>
        <v>0.60439560439560436</v>
      </c>
      <c r="J128" s="668">
        <f>J127-J129</f>
        <v>19.064299999999999</v>
      </c>
      <c r="K128" s="668"/>
      <c r="L128" s="200">
        <f>IF(J127=0,"",J128/J127)</f>
        <v>0.86069074492099329</v>
      </c>
    </row>
    <row r="129" spans="1:12" ht="20.25" customHeight="1" x14ac:dyDescent="0.25">
      <c r="A129" s="167" t="s">
        <v>216</v>
      </c>
      <c r="B129" s="39">
        <v>36</v>
      </c>
      <c r="C129" s="195">
        <f>IF(B127=0,"",B129/B127)</f>
        <v>3.5502958579881658E-2</v>
      </c>
      <c r="D129" s="664">
        <v>3.1</v>
      </c>
      <c r="E129" s="664"/>
      <c r="F129" s="197">
        <f>IF(D127=0,"",D129/D127)</f>
        <v>2.5203252032520326E-2</v>
      </c>
      <c r="G129" s="167" t="s">
        <v>216</v>
      </c>
      <c r="H129" s="174">
        <v>36</v>
      </c>
      <c r="I129" s="198">
        <f>+H129/H127</f>
        <v>0.39560439560439559</v>
      </c>
      <c r="J129" s="664">
        <f>3085.7/1000</f>
        <v>3.0856999999999997</v>
      </c>
      <c r="K129" s="664"/>
      <c r="L129" s="199">
        <f>IF(J127=0,"",J129/J127)</f>
        <v>0.13930925507900677</v>
      </c>
    </row>
    <row r="130" spans="1:12" ht="24" customHeight="1" x14ac:dyDescent="0.25"/>
    <row r="131" spans="1:12" ht="27.75" customHeight="1" x14ac:dyDescent="0.25">
      <c r="A131" s="665" t="s">
        <v>492</v>
      </c>
      <c r="B131" s="665"/>
      <c r="C131" s="665"/>
      <c r="D131" s="665"/>
      <c r="E131" s="665"/>
      <c r="F131" s="665"/>
      <c r="G131" s="665"/>
      <c r="H131" s="665"/>
      <c r="I131" s="665"/>
      <c r="J131" s="665"/>
      <c r="K131" s="28"/>
      <c r="L131" s="28"/>
    </row>
    <row r="132" spans="1:12" hidden="1" x14ac:dyDescent="0.25">
      <c r="F132" s="35"/>
      <c r="G132" s="35"/>
      <c r="H132" s="35"/>
      <c r="I132" s="35"/>
      <c r="J132" s="514"/>
      <c r="K132" s="514"/>
      <c r="L132" s="514"/>
    </row>
    <row r="133" spans="1:12" x14ac:dyDescent="0.25">
      <c r="F133" s="36"/>
      <c r="G133" s="36"/>
      <c r="H133" s="36"/>
      <c r="I133" s="36"/>
      <c r="J133" s="515"/>
      <c r="K133" s="515"/>
      <c r="L133" s="515"/>
    </row>
    <row r="134" spans="1:12" x14ac:dyDescent="0.25">
      <c r="F134" s="25"/>
      <c r="G134" s="25"/>
      <c r="H134" s="25"/>
      <c r="I134" s="25"/>
      <c r="J134" s="512"/>
      <c r="K134" s="512"/>
      <c r="L134" s="512"/>
    </row>
    <row r="135" spans="1:12" x14ac:dyDescent="0.25">
      <c r="F135" s="25"/>
      <c r="G135" s="25"/>
      <c r="H135" s="25"/>
      <c r="I135" s="25"/>
      <c r="J135" s="512"/>
      <c r="K135" s="512"/>
      <c r="L135" s="512"/>
    </row>
    <row r="136" spans="1:12" x14ac:dyDescent="0.25">
      <c r="F136" s="25"/>
      <c r="G136" s="25"/>
      <c r="H136" s="25"/>
      <c r="I136" s="25"/>
      <c r="J136" s="512"/>
      <c r="K136" s="512"/>
      <c r="L136" s="512"/>
    </row>
    <row r="137" spans="1:12" x14ac:dyDescent="0.25">
      <c r="F137" s="25"/>
      <c r="G137" s="25"/>
      <c r="H137" s="25"/>
      <c r="I137" s="25"/>
      <c r="J137" s="512"/>
      <c r="K137" s="512"/>
      <c r="L137" s="512"/>
    </row>
    <row r="138" spans="1:12" x14ac:dyDescent="0.25">
      <c r="F138" s="25"/>
      <c r="G138" s="25"/>
      <c r="H138" s="25"/>
      <c r="I138" s="25"/>
      <c r="J138" s="512"/>
      <c r="K138" s="512"/>
      <c r="L138" s="512"/>
    </row>
    <row r="139" spans="1:12" x14ac:dyDescent="0.25">
      <c r="F139" s="25"/>
      <c r="G139" s="25"/>
      <c r="H139" s="25"/>
      <c r="I139" s="25"/>
      <c r="J139" s="512"/>
      <c r="K139" s="512"/>
      <c r="L139" s="512"/>
    </row>
    <row r="140" spans="1:12" x14ac:dyDescent="0.25">
      <c r="F140" s="25"/>
      <c r="G140" s="25"/>
      <c r="H140" s="25"/>
      <c r="I140" s="25"/>
      <c r="J140" s="512"/>
      <c r="K140" s="512"/>
      <c r="L140" s="512"/>
    </row>
    <row r="141" spans="1:12" x14ac:dyDescent="0.25">
      <c r="F141" s="25"/>
      <c r="G141" s="25"/>
      <c r="H141" s="25"/>
      <c r="I141" s="25"/>
      <c r="J141" s="512"/>
      <c r="K141" s="512"/>
      <c r="L141" s="512"/>
    </row>
    <row r="142" spans="1:12" x14ac:dyDescent="0.25">
      <c r="F142" s="25"/>
      <c r="G142" s="25"/>
      <c r="H142" s="25"/>
      <c r="I142" s="25"/>
      <c r="J142" s="512"/>
      <c r="K142" s="512"/>
      <c r="L142" s="512"/>
    </row>
    <row r="150" spans="1:13" ht="32.25" customHeight="1" x14ac:dyDescent="0.25">
      <c r="A150" s="660" t="s">
        <v>231</v>
      </c>
      <c r="B150" s="640"/>
      <c r="C150" s="660" t="s">
        <v>232</v>
      </c>
      <c r="D150" s="661"/>
      <c r="E150" s="660" t="s">
        <v>235</v>
      </c>
      <c r="F150" s="661"/>
      <c r="G150" s="662" t="s">
        <v>243</v>
      </c>
      <c r="H150" s="663"/>
      <c r="I150" s="663"/>
      <c r="J150" s="663"/>
      <c r="K150" s="663"/>
      <c r="L150" s="663"/>
    </row>
    <row r="151" spans="1:13" ht="30.75" customHeight="1" x14ac:dyDescent="0.25">
      <c r="A151" s="651" t="s">
        <v>576</v>
      </c>
      <c r="B151" s="652"/>
      <c r="C151" s="653" t="s">
        <v>234</v>
      </c>
      <c r="D151" s="654"/>
      <c r="E151" s="981" t="s">
        <v>236</v>
      </c>
      <c r="F151" s="982"/>
      <c r="G151" s="657" t="s">
        <v>240</v>
      </c>
      <c r="H151" s="658"/>
      <c r="I151" s="659" t="s">
        <v>241</v>
      </c>
      <c r="J151" s="659"/>
      <c r="K151" s="142" t="s">
        <v>242</v>
      </c>
      <c r="L151" s="143" t="s">
        <v>235</v>
      </c>
    </row>
    <row r="152" spans="1:13" ht="42.75" customHeight="1" x14ac:dyDescent="0.5">
      <c r="G152" s="978" t="s">
        <v>579</v>
      </c>
      <c r="H152" s="979"/>
      <c r="I152" s="980" t="s">
        <v>578</v>
      </c>
      <c r="J152" s="980"/>
      <c r="K152" s="321">
        <v>42077</v>
      </c>
      <c r="L152" s="322">
        <v>2</v>
      </c>
    </row>
    <row r="153" spans="1:13" ht="42.75" hidden="1" customHeight="1" x14ac:dyDescent="0.5">
      <c r="G153" s="649"/>
      <c r="H153" s="650"/>
      <c r="I153" s="650"/>
      <c r="J153" s="650"/>
      <c r="K153" s="144"/>
      <c r="L153" s="145"/>
    </row>
    <row r="154" spans="1:13" s="25" customFormat="1" ht="9" customHeight="1" x14ac:dyDescent="0.25">
      <c r="G154" s="318"/>
      <c r="H154" s="318"/>
      <c r="I154" s="318"/>
      <c r="J154" s="318"/>
      <c r="K154" s="318"/>
    </row>
    <row r="155" spans="1:13" ht="33" hidden="1" customHeight="1" x14ac:dyDescent="0.25">
      <c r="A155" s="660" t="s">
        <v>231</v>
      </c>
      <c r="B155" s="640"/>
      <c r="C155" s="660" t="s">
        <v>232</v>
      </c>
      <c r="D155" s="661"/>
      <c r="E155" s="660" t="s">
        <v>235</v>
      </c>
      <c r="F155" s="661"/>
      <c r="G155" s="662" t="s">
        <v>243</v>
      </c>
      <c r="H155" s="663"/>
      <c r="I155" s="663"/>
      <c r="J155" s="663"/>
      <c r="K155" s="663"/>
      <c r="L155" s="663"/>
    </row>
    <row r="156" spans="1:13" ht="30.75" hidden="1" customHeight="1" x14ac:dyDescent="0.25">
      <c r="A156" s="651"/>
      <c r="B156" s="652"/>
      <c r="C156" s="653" t="s">
        <v>234</v>
      </c>
      <c r="D156" s="654"/>
      <c r="E156" s="655" t="s">
        <v>236</v>
      </c>
      <c r="F156" s="656"/>
      <c r="G156" s="657" t="s">
        <v>240</v>
      </c>
      <c r="H156" s="658"/>
      <c r="I156" s="659" t="s">
        <v>241</v>
      </c>
      <c r="J156" s="659"/>
      <c r="K156" s="142" t="s">
        <v>242</v>
      </c>
      <c r="L156" s="143" t="s">
        <v>235</v>
      </c>
    </row>
    <row r="157" spans="1:13" ht="33.75" hidden="1" x14ac:dyDescent="0.5">
      <c r="G157" s="649"/>
      <c r="H157" s="650"/>
      <c r="I157" s="650"/>
      <c r="J157" s="650"/>
      <c r="K157" s="144"/>
      <c r="L157" s="145">
        <v>2</v>
      </c>
    </row>
    <row r="158" spans="1:13" ht="33.75" hidden="1" x14ac:dyDescent="0.5">
      <c r="G158" s="649"/>
      <c r="H158" s="650"/>
      <c r="I158" s="650"/>
      <c r="J158" s="650"/>
      <c r="K158" s="144"/>
      <c r="L158" s="145"/>
      <c r="M158" s="146"/>
    </row>
    <row r="159" spans="1:13" ht="27" customHeight="1" x14ac:dyDescent="0.25">
      <c r="A159" s="497" t="s">
        <v>247</v>
      </c>
      <c r="B159" s="497"/>
      <c r="C159" s="497"/>
      <c r="D159" s="497"/>
      <c r="E159" s="497"/>
      <c r="F159" s="497"/>
      <c r="G159" s="497"/>
      <c r="H159" s="497"/>
      <c r="I159" s="497"/>
      <c r="J159" s="497"/>
      <c r="K159" s="497"/>
      <c r="L159" s="497"/>
    </row>
    <row r="160" spans="1:13" ht="15.75" thickBot="1" x14ac:dyDescent="0.3">
      <c r="A160" s="32"/>
      <c r="B160" s="32"/>
    </row>
    <row r="161" spans="1:13" ht="28.5" customHeight="1" thickTop="1" x14ac:dyDescent="0.25">
      <c r="A161" s="496"/>
      <c r="B161" s="472"/>
      <c r="C161" s="472"/>
      <c r="D161" s="482" t="s">
        <v>359</v>
      </c>
      <c r="E161" s="491"/>
      <c r="F161" s="491"/>
      <c r="J161" s="114"/>
      <c r="K161" s="563" t="s">
        <v>365</v>
      </c>
      <c r="L161" s="564"/>
      <c r="M161" s="115"/>
    </row>
    <row r="162" spans="1:13" ht="25.5" customHeight="1" thickBot="1" x14ac:dyDescent="0.3">
      <c r="A162" s="472"/>
      <c r="B162" s="472"/>
      <c r="C162" s="472"/>
      <c r="D162" s="491"/>
      <c r="E162" s="491"/>
      <c r="F162" s="491"/>
      <c r="J162" s="114"/>
      <c r="K162" s="565"/>
      <c r="L162" s="566"/>
      <c r="M162" s="115"/>
    </row>
    <row r="163" spans="1:13" ht="15.75" thickTop="1" x14ac:dyDescent="0.25"/>
    <row r="164" spans="1:13" ht="15.75" x14ac:dyDescent="0.25">
      <c r="A164" s="640" t="s">
        <v>248</v>
      </c>
      <c r="B164" s="640"/>
      <c r="C164" s="640"/>
      <c r="G164" s="640" t="s">
        <v>250</v>
      </c>
      <c r="H164" s="640"/>
      <c r="I164" s="640"/>
    </row>
    <row r="166" spans="1:13" x14ac:dyDescent="0.25">
      <c r="D166" s="116" t="s">
        <v>367</v>
      </c>
      <c r="L166" s="116" t="s">
        <v>366</v>
      </c>
    </row>
    <row r="168" spans="1:13" ht="15.75" x14ac:dyDescent="0.25">
      <c r="D168" s="640" t="s">
        <v>249</v>
      </c>
      <c r="E168" s="640"/>
      <c r="F168" s="640"/>
      <c r="J168" s="640" t="s">
        <v>251</v>
      </c>
      <c r="K168" s="640"/>
      <c r="L168" s="640"/>
    </row>
    <row r="169" spans="1:13" ht="15.75" thickBot="1" x14ac:dyDescent="0.3"/>
    <row r="170" spans="1:13" ht="23.25" customHeight="1" thickTop="1" x14ac:dyDescent="0.25">
      <c r="D170" s="641" t="s">
        <v>358</v>
      </c>
      <c r="E170" s="642"/>
      <c r="F170" s="643"/>
      <c r="J170" s="647" t="s">
        <v>364</v>
      </c>
      <c r="K170" s="648"/>
      <c r="L170" s="648"/>
    </row>
    <row r="171" spans="1:13" ht="24.75" customHeight="1" thickBot="1" x14ac:dyDescent="0.3">
      <c r="D171" s="644"/>
      <c r="E171" s="645"/>
      <c r="F171" s="646"/>
      <c r="J171" s="648"/>
      <c r="K171" s="648"/>
      <c r="L171" s="648"/>
    </row>
    <row r="172" spans="1:13" ht="15.75" thickTop="1" x14ac:dyDescent="0.25"/>
    <row r="173" spans="1:13" ht="51" customHeight="1" x14ac:dyDescent="0.25">
      <c r="A173" s="635"/>
      <c r="B173" s="635"/>
      <c r="C173" s="471" t="s">
        <v>256</v>
      </c>
      <c r="D173" s="471"/>
      <c r="E173" s="471"/>
      <c r="F173" s="471"/>
      <c r="G173" s="471"/>
      <c r="H173" s="471"/>
      <c r="I173" s="471"/>
      <c r="J173" s="471"/>
      <c r="K173" s="471"/>
      <c r="L173" s="471"/>
    </row>
    <row r="174" spans="1:13" ht="15.75" thickBot="1" x14ac:dyDescent="0.3"/>
    <row r="175" spans="1:13" ht="42.75" customHeight="1" thickTop="1" x14ac:dyDescent="0.25">
      <c r="A175" s="636" t="s">
        <v>257</v>
      </c>
      <c r="B175" s="637"/>
      <c r="C175" s="637" t="s">
        <v>258</v>
      </c>
      <c r="D175" s="637"/>
      <c r="E175" s="637"/>
      <c r="F175" s="638" t="s">
        <v>259</v>
      </c>
      <c r="G175" s="638"/>
      <c r="H175" s="280" t="s">
        <v>263</v>
      </c>
      <c r="I175" s="281" t="s">
        <v>260</v>
      </c>
      <c r="J175" s="637" t="s">
        <v>219</v>
      </c>
      <c r="K175" s="637"/>
      <c r="L175" s="639"/>
    </row>
    <row r="176" spans="1:13" ht="132.75" customHeight="1" x14ac:dyDescent="0.25">
      <c r="A176" s="631" t="s">
        <v>261</v>
      </c>
      <c r="B176" s="632"/>
      <c r="C176" s="623" t="s">
        <v>368</v>
      </c>
      <c r="D176" s="623"/>
      <c r="E176" s="623"/>
      <c r="F176" s="623" t="s">
        <v>369</v>
      </c>
      <c r="G176" s="623"/>
      <c r="H176" s="282" t="s">
        <v>370</v>
      </c>
      <c r="I176" s="283">
        <v>0</v>
      </c>
      <c r="J176" s="629" t="s">
        <v>570</v>
      </c>
      <c r="K176" s="633"/>
      <c r="L176" s="634"/>
    </row>
    <row r="177" spans="1:14" ht="91.5" customHeight="1" x14ac:dyDescent="0.25">
      <c r="A177" s="627" t="s">
        <v>261</v>
      </c>
      <c r="B177" s="628"/>
      <c r="C177" s="623" t="s">
        <v>371</v>
      </c>
      <c r="D177" s="623"/>
      <c r="E177" s="623"/>
      <c r="F177" s="623" t="s">
        <v>372</v>
      </c>
      <c r="G177" s="623"/>
      <c r="H177" s="284">
        <v>42551</v>
      </c>
      <c r="I177" s="283">
        <v>0</v>
      </c>
      <c r="J177" s="629" t="s">
        <v>571</v>
      </c>
      <c r="K177" s="629"/>
      <c r="L177" s="630"/>
    </row>
    <row r="178" spans="1:14" ht="110.25" customHeight="1" thickBot="1" x14ac:dyDescent="0.3">
      <c r="A178" s="962" t="s">
        <v>264</v>
      </c>
      <c r="B178" s="963"/>
      <c r="C178" s="964" t="s">
        <v>373</v>
      </c>
      <c r="D178" s="964"/>
      <c r="E178" s="964"/>
      <c r="F178" s="964" t="s">
        <v>374</v>
      </c>
      <c r="G178" s="964"/>
      <c r="H178" s="306" t="s">
        <v>370</v>
      </c>
      <c r="I178" s="307">
        <v>1</v>
      </c>
      <c r="J178" s="965" t="s">
        <v>572</v>
      </c>
      <c r="K178" s="965"/>
      <c r="L178" s="966"/>
    </row>
    <row r="179" spans="1:14" ht="66.75" hidden="1" customHeight="1" thickTop="1" thickBot="1" x14ac:dyDescent="0.3">
      <c r="A179" s="635"/>
      <c r="B179" s="635"/>
      <c r="C179" s="471" t="s">
        <v>256</v>
      </c>
      <c r="D179" s="471"/>
      <c r="E179" s="471"/>
      <c r="F179" s="471"/>
      <c r="G179" s="471"/>
      <c r="H179" s="471"/>
      <c r="I179" s="471"/>
      <c r="J179" s="471"/>
      <c r="K179" s="471"/>
      <c r="L179" s="471"/>
    </row>
    <row r="180" spans="1:14" ht="332.25" customHeight="1" thickTop="1" x14ac:dyDescent="0.25">
      <c r="A180" s="957" t="s">
        <v>266</v>
      </c>
      <c r="B180" s="958"/>
      <c r="C180" s="958" t="s">
        <v>377</v>
      </c>
      <c r="D180" s="958"/>
      <c r="E180" s="958"/>
      <c r="F180" s="958" t="s">
        <v>378</v>
      </c>
      <c r="G180" s="958"/>
      <c r="H180" s="308" t="s">
        <v>370</v>
      </c>
      <c r="I180" s="309">
        <v>0</v>
      </c>
      <c r="J180" s="959" t="s">
        <v>379</v>
      </c>
      <c r="K180" s="960"/>
      <c r="L180" s="961"/>
    </row>
    <row r="181" spans="1:14" ht="161.25" customHeight="1" x14ac:dyDescent="0.25">
      <c r="A181" s="621"/>
      <c r="B181" s="622"/>
      <c r="C181" s="623" t="s">
        <v>380</v>
      </c>
      <c r="D181" s="623"/>
      <c r="E181" s="623"/>
      <c r="F181" s="623" t="s">
        <v>381</v>
      </c>
      <c r="G181" s="624"/>
      <c r="H181" s="284">
        <v>42582</v>
      </c>
      <c r="I181" s="283">
        <v>0</v>
      </c>
      <c r="J181" s="623" t="s">
        <v>573</v>
      </c>
      <c r="K181" s="624"/>
      <c r="L181" s="625"/>
    </row>
    <row r="182" spans="1:14" hidden="1" x14ac:dyDescent="0.25">
      <c r="A182" s="621"/>
      <c r="B182" s="622"/>
      <c r="C182" s="622"/>
      <c r="D182" s="622"/>
      <c r="E182" s="622"/>
      <c r="F182" s="622"/>
      <c r="G182" s="622"/>
      <c r="H182" s="285"/>
      <c r="I182" s="285"/>
      <c r="J182" s="622"/>
      <c r="K182" s="622"/>
      <c r="L182" s="626"/>
    </row>
    <row r="183" spans="1:14" ht="15.75" hidden="1" thickBot="1" x14ac:dyDescent="0.3">
      <c r="A183" s="618"/>
      <c r="B183" s="619"/>
      <c r="C183" s="619"/>
      <c r="D183" s="619"/>
      <c r="E183" s="619"/>
      <c r="F183" s="619"/>
      <c r="G183" s="619"/>
      <c r="H183" s="286"/>
      <c r="I183" s="286"/>
      <c r="J183" s="619"/>
      <c r="K183" s="619"/>
      <c r="L183" s="620"/>
    </row>
    <row r="185" spans="1:14" ht="61.5" customHeight="1" x14ac:dyDescent="0.25">
      <c r="A185" s="635"/>
      <c r="B185" s="635"/>
      <c r="C185" s="471" t="s">
        <v>146</v>
      </c>
      <c r="D185" s="471"/>
      <c r="E185" s="471"/>
      <c r="F185" s="471"/>
      <c r="G185" s="471"/>
      <c r="H185" s="471"/>
      <c r="I185" s="471"/>
      <c r="J185" s="471"/>
      <c r="K185" s="471"/>
      <c r="L185" s="471"/>
    </row>
    <row r="186" spans="1:14" ht="39.75" customHeight="1" x14ac:dyDescent="0.25">
      <c r="A186" s="484" t="s">
        <v>415</v>
      </c>
      <c r="B186" s="484"/>
      <c r="C186" s="484"/>
      <c r="D186" s="484"/>
      <c r="E186" s="550" t="s">
        <v>148</v>
      </c>
      <c r="F186" s="484"/>
      <c r="G186" s="484"/>
      <c r="H186" s="549"/>
      <c r="I186" s="612" t="s">
        <v>418</v>
      </c>
      <c r="J186" s="489"/>
      <c r="K186" s="489"/>
      <c r="L186" s="489"/>
    </row>
    <row r="187" spans="1:14" ht="23.25" x14ac:dyDescent="0.25">
      <c r="A187" s="613">
        <v>245571802220</v>
      </c>
      <c r="B187" s="613"/>
      <c r="C187" s="613"/>
      <c r="D187" s="287" t="s">
        <v>382</v>
      </c>
      <c r="E187" s="614">
        <v>821774252776</v>
      </c>
      <c r="F187" s="615"/>
      <c r="G187" s="615"/>
      <c r="H187" s="287" t="s">
        <v>382</v>
      </c>
      <c r="I187" s="616">
        <v>0</v>
      </c>
      <c r="J187" s="617"/>
      <c r="K187" s="617"/>
      <c r="L187" s="288" t="s">
        <v>382</v>
      </c>
    </row>
    <row r="188" spans="1:14" ht="24" thickBot="1" x14ac:dyDescent="0.3">
      <c r="A188" s="181"/>
      <c r="B188" s="181"/>
      <c r="C188" s="181"/>
      <c r="D188" s="57"/>
      <c r="E188" s="182"/>
      <c r="F188" s="182"/>
      <c r="G188" s="182"/>
      <c r="H188" s="57"/>
      <c r="I188" s="183"/>
      <c r="J188" s="183"/>
      <c r="K188" s="183"/>
      <c r="L188" s="57"/>
    </row>
    <row r="189" spans="1:14" ht="37.5" customHeight="1" thickTop="1" x14ac:dyDescent="0.25">
      <c r="A189" s="567">
        <f>(J190/G190)*100</f>
        <v>48.405736664223461</v>
      </c>
      <c r="B189" s="567"/>
      <c r="C189" s="567"/>
      <c r="D189" s="607" t="s">
        <v>427</v>
      </c>
      <c r="E189" s="608"/>
      <c r="F189" s="79"/>
      <c r="G189" s="609" t="s">
        <v>420</v>
      </c>
      <c r="H189" s="609"/>
      <c r="I189" s="79"/>
      <c r="J189" s="609" t="s">
        <v>139</v>
      </c>
      <c r="K189" s="609"/>
      <c r="L189" s="78"/>
    </row>
    <row r="190" spans="1:14" ht="36.75" customHeight="1" x14ac:dyDescent="0.25">
      <c r="A190" s="567"/>
      <c r="B190" s="567"/>
      <c r="C190" s="567"/>
      <c r="D190" s="607"/>
      <c r="E190" s="608"/>
      <c r="F190" s="70"/>
      <c r="G190" s="610">
        <v>656363219064</v>
      </c>
      <c r="H190" s="610"/>
      <c r="I190" s="289" t="s">
        <v>422</v>
      </c>
      <c r="J190" s="611">
        <v>317717451380.94</v>
      </c>
      <c r="K190" s="611"/>
      <c r="L190" s="289" t="s">
        <v>422</v>
      </c>
      <c r="N190" s="88">
        <f>G190+G193</f>
        <v>1340080110875</v>
      </c>
    </row>
    <row r="191" spans="1:14" ht="47.25" thickBot="1" x14ac:dyDescent="0.3">
      <c r="A191" s="86"/>
      <c r="B191" s="86"/>
      <c r="C191" s="86"/>
      <c r="D191" s="30"/>
      <c r="E191" s="30"/>
      <c r="F191" s="70"/>
      <c r="G191" s="80"/>
      <c r="H191" s="80"/>
      <c r="I191" s="75"/>
      <c r="J191" s="80"/>
      <c r="K191" s="80"/>
      <c r="L191" s="57"/>
      <c r="N191" s="88">
        <f>J190+J193</f>
        <v>977851916754.93994</v>
      </c>
    </row>
    <row r="192" spans="1:14" ht="41.25" customHeight="1" thickTop="1" x14ac:dyDescent="0.25">
      <c r="A192" s="567">
        <f>(J193/G193)*100</f>
        <v>96.550849230222184</v>
      </c>
      <c r="B192" s="567"/>
      <c r="C192" s="568"/>
      <c r="D192" s="607" t="s">
        <v>426</v>
      </c>
      <c r="E192" s="608"/>
      <c r="F192" s="79"/>
      <c r="G192" s="609" t="s">
        <v>421</v>
      </c>
      <c r="H192" s="609"/>
      <c r="I192" s="79"/>
      <c r="J192" s="609" t="s">
        <v>416</v>
      </c>
      <c r="K192" s="609"/>
      <c r="L192" s="185"/>
      <c r="N192" s="166">
        <f>N191/N190</f>
        <v>0.72969661203049674</v>
      </c>
    </row>
    <row r="193" spans="1:12" ht="36" customHeight="1" x14ac:dyDescent="0.25">
      <c r="A193" s="567"/>
      <c r="B193" s="567"/>
      <c r="C193" s="568"/>
      <c r="D193" s="607"/>
      <c r="E193" s="608"/>
      <c r="F193" s="70"/>
      <c r="G193" s="610">
        <v>683716891811</v>
      </c>
      <c r="H193" s="610"/>
      <c r="I193" s="289" t="s">
        <v>422</v>
      </c>
      <c r="J193" s="610">
        <v>660134465374</v>
      </c>
      <c r="K193" s="610"/>
      <c r="L193" s="289" t="s">
        <v>422</v>
      </c>
    </row>
    <row r="194" spans="1:12" ht="47.25" thickBot="1" x14ac:dyDescent="0.3">
      <c r="A194" s="86"/>
      <c r="B194" s="86"/>
      <c r="C194" s="86"/>
      <c r="D194" s="30"/>
      <c r="E194" s="30"/>
      <c r="F194" s="70"/>
      <c r="G194" s="80"/>
      <c r="H194" s="80"/>
      <c r="I194" s="75"/>
      <c r="J194" s="80"/>
      <c r="K194" s="80"/>
      <c r="L194" s="57"/>
    </row>
    <row r="195" spans="1:12" ht="45" customHeight="1" thickTop="1" x14ac:dyDescent="0.25">
      <c r="A195" s="567">
        <f>+J196/G196*100</f>
        <v>129.76954468128594</v>
      </c>
      <c r="B195" s="567"/>
      <c r="C195" s="568"/>
      <c r="D195" s="607" t="s">
        <v>428</v>
      </c>
      <c r="E195" s="608"/>
      <c r="F195" s="79"/>
      <c r="G195" s="609" t="s">
        <v>424</v>
      </c>
      <c r="H195" s="609"/>
      <c r="I195" s="79"/>
      <c r="J195" s="609" t="s">
        <v>419</v>
      </c>
      <c r="K195" s="609"/>
      <c r="L195" s="78"/>
    </row>
    <row r="196" spans="1:12" ht="30" x14ac:dyDescent="0.25">
      <c r="A196" s="567"/>
      <c r="B196" s="567"/>
      <c r="C196" s="568"/>
      <c r="D196" s="607"/>
      <c r="E196" s="608"/>
      <c r="F196" s="70"/>
      <c r="G196" s="610">
        <v>34521711924</v>
      </c>
      <c r="H196" s="610"/>
      <c r="I196" s="289" t="s">
        <v>422</v>
      </c>
      <c r="J196" s="610">
        <v>44798668379.959999</v>
      </c>
      <c r="K196" s="610"/>
      <c r="L196" s="289" t="s">
        <v>422</v>
      </c>
    </row>
    <row r="197" spans="1:12" ht="47.25" thickBot="1" x14ac:dyDescent="0.3">
      <c r="A197" s="176"/>
      <c r="B197" s="176"/>
      <c r="C197" s="176"/>
      <c r="D197" s="178"/>
      <c r="E197" s="178"/>
      <c r="F197" s="182"/>
      <c r="G197" s="175"/>
      <c r="H197" s="175"/>
      <c r="I197" s="186"/>
      <c r="J197" s="175"/>
      <c r="K197" s="175"/>
      <c r="L197" s="186"/>
    </row>
    <row r="198" spans="1:12" ht="48.75" customHeight="1" thickTop="1" x14ac:dyDescent="0.25">
      <c r="A198" s="567">
        <f>+J199/G199*100</f>
        <v>107.1978138764548</v>
      </c>
      <c r="B198" s="567"/>
      <c r="C198" s="568"/>
      <c r="D198" s="607" t="s">
        <v>429</v>
      </c>
      <c r="E198" s="608"/>
      <c r="F198" s="79"/>
      <c r="G198" s="609" t="s">
        <v>423</v>
      </c>
      <c r="H198" s="609"/>
      <c r="I198" s="79"/>
      <c r="J198" s="609" t="s">
        <v>425</v>
      </c>
      <c r="K198" s="609"/>
      <c r="L198" s="78"/>
    </row>
    <row r="199" spans="1:12" ht="30" x14ac:dyDescent="0.25">
      <c r="A199" s="567"/>
      <c r="B199" s="567"/>
      <c r="C199" s="568"/>
      <c r="D199" s="607"/>
      <c r="E199" s="608"/>
      <c r="F199" s="182"/>
      <c r="G199" s="610">
        <v>259144000000</v>
      </c>
      <c r="H199" s="610"/>
      <c r="I199" s="289" t="s">
        <v>422</v>
      </c>
      <c r="J199" s="610">
        <v>277796702792</v>
      </c>
      <c r="K199" s="610"/>
      <c r="L199" s="289" t="s">
        <v>422</v>
      </c>
    </row>
    <row r="200" spans="1:12" ht="21" customHeight="1" x14ac:dyDescent="0.25">
      <c r="A200" s="148"/>
      <c r="B200" s="148"/>
      <c r="C200" s="148"/>
      <c r="D200" s="149"/>
      <c r="E200" s="149"/>
      <c r="F200" s="603" t="s">
        <v>430</v>
      </c>
      <c r="G200" s="603"/>
      <c r="H200" s="603"/>
      <c r="I200" s="603"/>
      <c r="J200" s="604" t="s">
        <v>452</v>
      </c>
      <c r="K200" s="604"/>
      <c r="L200" s="604"/>
    </row>
    <row r="201" spans="1:12" x14ac:dyDescent="0.25">
      <c r="F201" s="203"/>
      <c r="G201" s="605">
        <v>39682</v>
      </c>
      <c r="H201" s="605"/>
      <c r="I201" s="203"/>
      <c r="J201" s="605"/>
      <c r="K201" s="605"/>
      <c r="L201" s="203"/>
    </row>
    <row r="202" spans="1:12" ht="23.25" customHeight="1" x14ac:dyDescent="0.3">
      <c r="A202" s="606" t="s">
        <v>431</v>
      </c>
      <c r="B202" s="606"/>
      <c r="C202" s="189"/>
      <c r="F202" s="73"/>
      <c r="G202" s="73"/>
      <c r="K202" s="32"/>
      <c r="L202" s="32"/>
    </row>
    <row r="203" spans="1:12" ht="15" customHeight="1" x14ac:dyDescent="0.25">
      <c r="B203" s="189"/>
    </row>
    <row r="204" spans="1:12" ht="15" customHeight="1" x14ac:dyDescent="0.25">
      <c r="A204" s="189"/>
      <c r="B204" s="189"/>
    </row>
    <row r="205" spans="1:12" ht="15" customHeight="1" x14ac:dyDescent="0.25">
      <c r="A205" s="189"/>
      <c r="B205" s="189"/>
    </row>
    <row r="206" spans="1:12" ht="15" customHeight="1" x14ac:dyDescent="0.25">
      <c r="A206" s="189"/>
      <c r="B206" s="189"/>
    </row>
    <row r="207" spans="1:12" ht="15" customHeight="1" x14ac:dyDescent="0.25">
      <c r="A207" s="189"/>
      <c r="B207" s="189"/>
    </row>
    <row r="208" spans="1:12" ht="15" customHeight="1" x14ac:dyDescent="0.25">
      <c r="A208" s="189"/>
      <c r="B208" s="189"/>
    </row>
    <row r="209" spans="1:12" x14ac:dyDescent="0.25">
      <c r="A209" s="487" t="s">
        <v>432</v>
      </c>
      <c r="B209" s="487"/>
    </row>
    <row r="210" spans="1:12" x14ac:dyDescent="0.25">
      <c r="A210" s="487"/>
      <c r="B210" s="487"/>
    </row>
    <row r="211" spans="1:12" x14ac:dyDescent="0.25">
      <c r="A211" s="487"/>
      <c r="B211" s="487"/>
    </row>
    <row r="212" spans="1:12" x14ac:dyDescent="0.25">
      <c r="A212" s="487"/>
      <c r="B212" s="487"/>
    </row>
    <row r="219" spans="1:12" ht="18.75" x14ac:dyDescent="0.3">
      <c r="A219" s="73"/>
      <c r="B219" s="73"/>
      <c r="C219" s="73"/>
      <c r="D219" s="73"/>
      <c r="E219" s="73"/>
    </row>
    <row r="222" spans="1:12" ht="50.25" customHeight="1" x14ac:dyDescent="0.25">
      <c r="A222" s="635"/>
      <c r="B222" s="635"/>
      <c r="C222" s="471" t="s">
        <v>146</v>
      </c>
      <c r="D222" s="471"/>
      <c r="E222" s="471"/>
      <c r="F222" s="471"/>
      <c r="G222" s="471"/>
      <c r="H222" s="471"/>
      <c r="I222" s="471"/>
      <c r="J222" s="471"/>
      <c r="K222" s="471"/>
      <c r="L222" s="471"/>
    </row>
    <row r="223" spans="1:12" ht="15" customHeight="1" x14ac:dyDescent="0.25">
      <c r="A223" s="600" t="s">
        <v>433</v>
      </c>
      <c r="B223" s="600"/>
    </row>
    <row r="224" spans="1:12" ht="15" customHeight="1" x14ac:dyDescent="0.25">
      <c r="A224" s="600"/>
      <c r="B224" s="600"/>
    </row>
    <row r="225" spans="1:2" ht="15" customHeight="1" x14ac:dyDescent="0.25">
      <c r="A225" s="600"/>
      <c r="B225" s="600"/>
    </row>
    <row r="226" spans="1:2" ht="15" customHeight="1" x14ac:dyDescent="0.25">
      <c r="A226" s="600"/>
      <c r="B226" s="600"/>
    </row>
    <row r="227" spans="1:2" ht="15" customHeight="1" x14ac:dyDescent="0.25">
      <c r="A227" s="600"/>
      <c r="B227" s="600"/>
    </row>
    <row r="228" spans="1:2" ht="15" customHeight="1" x14ac:dyDescent="0.25">
      <c r="A228" s="600"/>
      <c r="B228" s="600"/>
    </row>
    <row r="229" spans="1:2" ht="15" customHeight="1" x14ac:dyDescent="0.25">
      <c r="A229" s="487" t="s">
        <v>432</v>
      </c>
      <c r="B229" s="487"/>
    </row>
    <row r="230" spans="1:2" ht="15" customHeight="1" x14ac:dyDescent="0.25">
      <c r="A230" s="487"/>
      <c r="B230" s="487"/>
    </row>
    <row r="231" spans="1:2" ht="15" customHeight="1" x14ac:dyDescent="0.25">
      <c r="A231" s="102"/>
      <c r="B231" s="102"/>
    </row>
    <row r="232" spans="1:2" ht="15" customHeight="1" x14ac:dyDescent="0.25">
      <c r="A232" s="102"/>
      <c r="B232" s="102"/>
    </row>
    <row r="233" spans="1:2" ht="15" customHeight="1" x14ac:dyDescent="0.25">
      <c r="A233" s="102"/>
      <c r="B233" s="102"/>
    </row>
    <row r="234" spans="1:2" ht="15" customHeight="1" x14ac:dyDescent="0.25">
      <c r="A234" s="102"/>
      <c r="B234" s="102"/>
    </row>
    <row r="235" spans="1:2" ht="15" customHeight="1" x14ac:dyDescent="0.25">
      <c r="A235" s="102"/>
      <c r="B235" s="102"/>
    </row>
    <row r="236" spans="1:2" ht="15" customHeight="1" x14ac:dyDescent="0.25">
      <c r="A236" s="102"/>
      <c r="B236" s="102"/>
    </row>
    <row r="237" spans="1:2" ht="15" customHeight="1" x14ac:dyDescent="0.25">
      <c r="A237" s="102"/>
      <c r="B237" s="102"/>
    </row>
    <row r="238" spans="1:2" ht="15" customHeight="1" x14ac:dyDescent="0.25">
      <c r="A238" s="102"/>
      <c r="B238" s="102"/>
    </row>
    <row r="239" spans="1:2" ht="15" customHeight="1" x14ac:dyDescent="0.25">
      <c r="A239" s="102"/>
      <c r="B239" s="102"/>
    </row>
    <row r="240" spans="1:2" ht="15" customHeight="1" x14ac:dyDescent="0.25">
      <c r="A240" s="102"/>
      <c r="B240" s="102"/>
    </row>
    <row r="241" spans="1:12" ht="15" customHeight="1" x14ac:dyDescent="0.25">
      <c r="A241" s="102"/>
      <c r="B241" s="102"/>
    </row>
    <row r="242" spans="1:12" ht="15" customHeight="1" x14ac:dyDescent="0.25">
      <c r="A242" s="102"/>
      <c r="B242" s="102"/>
    </row>
    <row r="243" spans="1:12" ht="15" customHeight="1" x14ac:dyDescent="0.25">
      <c r="A243" s="102"/>
      <c r="B243" s="102"/>
    </row>
    <row r="244" spans="1:12" ht="15" customHeight="1" x14ac:dyDescent="0.25">
      <c r="A244" s="601" t="s">
        <v>317</v>
      </c>
      <c r="B244" s="601"/>
      <c r="C244" s="601"/>
    </row>
    <row r="245" spans="1:12" ht="15" customHeight="1" x14ac:dyDescent="0.25">
      <c r="A245" s="601"/>
      <c r="B245" s="601"/>
      <c r="C245" s="601"/>
    </row>
    <row r="246" spans="1:12" ht="15" customHeight="1" x14ac:dyDescent="0.25">
      <c r="A246" s="601"/>
      <c r="B246" s="601"/>
      <c r="C246" s="601"/>
    </row>
    <row r="247" spans="1:12" ht="15" customHeight="1" x14ac:dyDescent="0.25">
      <c r="A247" s="601"/>
      <c r="B247" s="601"/>
      <c r="C247" s="601"/>
    </row>
    <row r="248" spans="1:12" ht="15" customHeight="1" x14ac:dyDescent="0.25">
      <c r="A248" s="601"/>
      <c r="B248" s="601"/>
      <c r="C248" s="601"/>
      <c r="H248" s="968">
        <v>2.1100000000000001E-2</v>
      </c>
      <c r="I248" s="968"/>
      <c r="J248" s="969"/>
      <c r="K248" s="593" t="s">
        <v>575</v>
      </c>
      <c r="L248" s="489"/>
    </row>
    <row r="249" spans="1:12" ht="15" customHeight="1" x14ac:dyDescent="0.25">
      <c r="A249" s="601"/>
      <c r="B249" s="601"/>
      <c r="C249" s="601"/>
      <c r="H249" s="968"/>
      <c r="I249" s="968"/>
      <c r="J249" s="969"/>
      <c r="K249" s="593"/>
      <c r="L249" s="489"/>
    </row>
    <row r="250" spans="1:12" ht="15" customHeight="1" x14ac:dyDescent="0.3">
      <c r="A250" s="21" t="s">
        <v>453</v>
      </c>
      <c r="B250" s="602">
        <v>42430</v>
      </c>
      <c r="C250" s="602"/>
      <c r="H250" s="968"/>
      <c r="I250" s="968"/>
      <c r="J250" s="969"/>
      <c r="K250" s="593"/>
      <c r="L250" s="489"/>
    </row>
    <row r="251" spans="1:12" ht="15" customHeight="1" x14ac:dyDescent="0.25">
      <c r="A251" s="102"/>
      <c r="B251" s="102"/>
      <c r="H251" s="968"/>
      <c r="I251" s="968"/>
      <c r="J251" s="969"/>
      <c r="K251" s="593"/>
      <c r="L251" s="489"/>
    </row>
    <row r="252" spans="1:12" ht="15" customHeight="1" x14ac:dyDescent="0.25">
      <c r="A252" s="102"/>
      <c r="B252" s="102"/>
      <c r="H252" s="968"/>
      <c r="I252" s="968"/>
      <c r="J252" s="969"/>
      <c r="K252" s="593"/>
      <c r="L252" s="489"/>
    </row>
    <row r="253" spans="1:12" ht="15" customHeight="1" x14ac:dyDescent="0.25">
      <c r="A253" s="102"/>
      <c r="B253" s="102"/>
      <c r="H253" s="188"/>
      <c r="I253" s="188"/>
      <c r="J253" s="188"/>
      <c r="K253" s="187"/>
      <c r="L253" s="187"/>
    </row>
    <row r="254" spans="1:12" ht="15" customHeight="1" x14ac:dyDescent="0.25">
      <c r="A254" s="102"/>
      <c r="B254" s="102"/>
      <c r="H254" s="567">
        <v>1.99</v>
      </c>
      <c r="I254" s="567"/>
      <c r="J254" s="572"/>
      <c r="K254" s="593" t="s">
        <v>412</v>
      </c>
      <c r="L254" s="489"/>
    </row>
    <row r="255" spans="1:12" ht="15" customHeight="1" x14ac:dyDescent="0.25">
      <c r="A255" s="102"/>
      <c r="B255" s="102"/>
      <c r="H255" s="567"/>
      <c r="I255" s="567"/>
      <c r="J255" s="572"/>
      <c r="K255" s="593"/>
      <c r="L255" s="489"/>
    </row>
    <row r="256" spans="1:12" ht="15" customHeight="1" x14ac:dyDescent="0.25">
      <c r="A256" s="102"/>
      <c r="B256" s="102"/>
      <c r="H256" s="567"/>
      <c r="I256" s="567"/>
      <c r="J256" s="572"/>
      <c r="K256" s="593"/>
      <c r="L256" s="489"/>
    </row>
    <row r="257" spans="1:12" ht="15" customHeight="1" x14ac:dyDescent="0.25">
      <c r="A257" s="102"/>
      <c r="B257" s="102"/>
      <c r="H257" s="567"/>
      <c r="I257" s="567"/>
      <c r="J257" s="572"/>
      <c r="K257" s="593"/>
      <c r="L257" s="489"/>
    </row>
    <row r="258" spans="1:12" ht="15" customHeight="1" x14ac:dyDescent="0.25">
      <c r="A258" s="102"/>
      <c r="B258" s="102"/>
      <c r="H258" s="567"/>
      <c r="I258" s="567"/>
      <c r="J258" s="572"/>
      <c r="K258" s="593"/>
      <c r="L258" s="489"/>
    </row>
    <row r="259" spans="1:12" ht="15" customHeight="1" x14ac:dyDescent="0.25">
      <c r="A259" s="102"/>
      <c r="B259" s="102"/>
      <c r="H259" s="188"/>
      <c r="I259" s="188"/>
      <c r="J259" s="188"/>
      <c r="K259" s="187"/>
      <c r="L259" s="187"/>
    </row>
    <row r="260" spans="1:12" ht="15" customHeight="1" x14ac:dyDescent="0.25">
      <c r="A260" s="147"/>
      <c r="B260" s="147"/>
      <c r="H260" s="567">
        <f>LISTAS!B116</f>
        <v>1.1222354938804804</v>
      </c>
      <c r="I260" s="567"/>
      <c r="J260" s="572"/>
      <c r="K260" s="593" t="s">
        <v>413</v>
      </c>
      <c r="L260" s="489"/>
    </row>
    <row r="261" spans="1:12" ht="15" customHeight="1" x14ac:dyDescent="0.25">
      <c r="A261" s="147"/>
      <c r="B261" s="147"/>
      <c r="H261" s="567"/>
      <c r="I261" s="567"/>
      <c r="J261" s="572"/>
      <c r="K261" s="593"/>
      <c r="L261" s="489"/>
    </row>
    <row r="262" spans="1:12" ht="15" customHeight="1" x14ac:dyDescent="0.25">
      <c r="A262" s="147"/>
      <c r="B262" s="147"/>
      <c r="H262" s="567"/>
      <c r="I262" s="567"/>
      <c r="J262" s="572"/>
      <c r="K262" s="593"/>
      <c r="L262" s="489"/>
    </row>
    <row r="263" spans="1:12" ht="15" customHeight="1" x14ac:dyDescent="0.25">
      <c r="A263" s="102"/>
      <c r="B263" s="102"/>
      <c r="H263" s="567"/>
      <c r="I263" s="567"/>
      <c r="J263" s="572"/>
      <c r="K263" s="593"/>
      <c r="L263" s="489"/>
    </row>
    <row r="264" spans="1:12" ht="15" customHeight="1" x14ac:dyDescent="0.25">
      <c r="A264" s="102"/>
      <c r="B264" s="102"/>
      <c r="H264" s="567"/>
      <c r="I264" s="567"/>
      <c r="J264" s="572"/>
      <c r="K264" s="593"/>
      <c r="L264" s="489"/>
    </row>
    <row r="265" spans="1:12" ht="15" customHeight="1" x14ac:dyDescent="0.25">
      <c r="A265" s="164"/>
      <c r="B265" s="164"/>
      <c r="H265" s="188"/>
      <c r="I265" s="188"/>
      <c r="J265" s="188"/>
      <c r="K265" s="187"/>
      <c r="L265" s="187"/>
    </row>
    <row r="266" spans="1:12" ht="15" customHeight="1" x14ac:dyDescent="0.25">
      <c r="A266" s="164"/>
      <c r="B266" s="164"/>
      <c r="H266" s="955">
        <v>1</v>
      </c>
      <c r="I266" s="955"/>
      <c r="J266" s="956"/>
      <c r="K266" s="593" t="s">
        <v>455</v>
      </c>
      <c r="L266" s="489"/>
    </row>
    <row r="267" spans="1:12" ht="15" customHeight="1" x14ac:dyDescent="0.25">
      <c r="A267" s="164"/>
      <c r="B267" s="164"/>
      <c r="H267" s="955"/>
      <c r="I267" s="955"/>
      <c r="J267" s="956"/>
      <c r="K267" s="593"/>
      <c r="L267" s="489"/>
    </row>
    <row r="268" spans="1:12" ht="15" customHeight="1" x14ac:dyDescent="0.25">
      <c r="A268" s="164"/>
      <c r="B268" s="164"/>
      <c r="H268" s="955"/>
      <c r="I268" s="955"/>
      <c r="J268" s="956"/>
      <c r="K268" s="593"/>
      <c r="L268" s="489"/>
    </row>
    <row r="269" spans="1:12" ht="18" customHeight="1" x14ac:dyDescent="0.25">
      <c r="A269" s="164"/>
      <c r="B269" s="164"/>
      <c r="H269" s="955"/>
      <c r="I269" s="955"/>
      <c r="J269" s="956"/>
      <c r="K269" s="593"/>
      <c r="L269" s="489"/>
    </row>
    <row r="270" spans="1:12" ht="15" customHeight="1" x14ac:dyDescent="0.25">
      <c r="A270" s="164"/>
      <c r="B270" s="164"/>
      <c r="H270" s="955"/>
      <c r="I270" s="955"/>
      <c r="J270" s="956"/>
      <c r="K270" s="593"/>
      <c r="L270" s="489"/>
    </row>
    <row r="271" spans="1:12" ht="21.75" customHeight="1" x14ac:dyDescent="0.25">
      <c r="H271" s="188"/>
      <c r="I271" s="188"/>
      <c r="J271" s="188"/>
      <c r="K271" s="187"/>
      <c r="L271" s="187"/>
    </row>
    <row r="272" spans="1:12" ht="15" customHeight="1" x14ac:dyDescent="0.25">
      <c r="H272" s="955">
        <v>1</v>
      </c>
      <c r="I272" s="955"/>
      <c r="J272" s="956"/>
      <c r="K272" s="593" t="s">
        <v>454</v>
      </c>
      <c r="L272" s="489"/>
    </row>
    <row r="273" spans="1:12" ht="22.5" customHeight="1" x14ac:dyDescent="0.25">
      <c r="H273" s="955"/>
      <c r="I273" s="955"/>
      <c r="J273" s="956"/>
      <c r="K273" s="593"/>
      <c r="L273" s="489"/>
    </row>
    <row r="274" spans="1:12" ht="15" customHeight="1" x14ac:dyDescent="0.25">
      <c r="H274" s="955"/>
      <c r="I274" s="955"/>
      <c r="J274" s="956"/>
      <c r="K274" s="593"/>
      <c r="L274" s="489"/>
    </row>
    <row r="275" spans="1:12" ht="15" customHeight="1" x14ac:dyDescent="0.25">
      <c r="H275" s="955"/>
      <c r="I275" s="955"/>
      <c r="J275" s="956"/>
      <c r="K275" s="593"/>
      <c r="L275" s="489"/>
    </row>
    <row r="276" spans="1:12" ht="15" customHeight="1" x14ac:dyDescent="0.25">
      <c r="H276" s="955"/>
      <c r="I276" s="955"/>
      <c r="J276" s="956"/>
      <c r="K276" s="593"/>
      <c r="L276" s="489"/>
    </row>
    <row r="277" spans="1:12" ht="15" customHeight="1" x14ac:dyDescent="0.25">
      <c r="H277" s="188"/>
      <c r="I277" s="188"/>
      <c r="J277" s="188"/>
      <c r="K277" s="187"/>
      <c r="L277" s="187"/>
    </row>
    <row r="278" spans="1:12" ht="50.25" customHeight="1" x14ac:dyDescent="0.25">
      <c r="A278" s="635"/>
      <c r="B278" s="635"/>
      <c r="C278" s="471" t="s">
        <v>146</v>
      </c>
      <c r="D278" s="471"/>
      <c r="E278" s="471"/>
      <c r="F278" s="471"/>
      <c r="G278" s="471"/>
      <c r="H278" s="471"/>
      <c r="I278" s="471"/>
      <c r="J278" s="471"/>
      <c r="K278" s="471"/>
      <c r="L278" s="471"/>
    </row>
    <row r="279" spans="1:12" s="2" customFormat="1" ht="15" customHeight="1" x14ac:dyDescent="0.25">
      <c r="A279" s="314"/>
      <c r="B279" s="314"/>
      <c r="C279" s="314"/>
      <c r="D279" s="315"/>
      <c r="E279" s="316"/>
      <c r="F279" s="315"/>
      <c r="G279" s="316"/>
      <c r="H279" s="316"/>
      <c r="I279" s="316"/>
      <c r="J279" s="317"/>
      <c r="K279" s="317"/>
      <c r="L279" s="317"/>
    </row>
    <row r="280" spans="1:12" ht="30" customHeight="1" x14ac:dyDescent="0.25">
      <c r="A280" s="588" t="s">
        <v>400</v>
      </c>
      <c r="B280" s="588"/>
      <c r="C280" s="588"/>
      <c r="D280" s="588"/>
      <c r="E280" s="588"/>
      <c r="F280" s="588"/>
      <c r="G280" s="588"/>
      <c r="H280" s="588"/>
      <c r="I280" s="588"/>
      <c r="J280" s="588"/>
      <c r="K280" s="588"/>
      <c r="L280" s="588"/>
    </row>
    <row r="281" spans="1:12" ht="18.75" customHeight="1" x14ac:dyDescent="0.25">
      <c r="A281" s="967" t="s">
        <v>280</v>
      </c>
      <c r="B281" s="967"/>
      <c r="C281" s="967" t="s">
        <v>257</v>
      </c>
      <c r="D281" s="967" t="s">
        <v>283</v>
      </c>
      <c r="E281" s="967" t="s">
        <v>284</v>
      </c>
      <c r="F281" s="967"/>
      <c r="G281" s="967"/>
      <c r="H281" s="967"/>
      <c r="I281" s="967" t="s">
        <v>282</v>
      </c>
      <c r="J281" s="967" t="s">
        <v>219</v>
      </c>
      <c r="K281" s="967"/>
      <c r="L281" s="967"/>
    </row>
    <row r="282" spans="1:12" ht="75" x14ac:dyDescent="0.25">
      <c r="A282" s="967"/>
      <c r="B282" s="967"/>
      <c r="C282" s="967"/>
      <c r="D282" s="967"/>
      <c r="E282" s="296" t="s">
        <v>281</v>
      </c>
      <c r="F282" s="296" t="s">
        <v>277</v>
      </c>
      <c r="G282" s="296" t="s">
        <v>278</v>
      </c>
      <c r="H282" s="297" t="s">
        <v>279</v>
      </c>
      <c r="I282" s="967"/>
      <c r="J282" s="967"/>
      <c r="K282" s="967"/>
      <c r="L282" s="967"/>
    </row>
    <row r="283" spans="1:12" ht="15.75" x14ac:dyDescent="0.25">
      <c r="A283" s="973" t="s">
        <v>459</v>
      </c>
      <c r="B283" s="973"/>
      <c r="C283" s="294" t="s">
        <v>158</v>
      </c>
      <c r="D283" s="298">
        <v>40491</v>
      </c>
      <c r="E283" s="294"/>
      <c r="F283" s="299">
        <f>D283</f>
        <v>40491</v>
      </c>
      <c r="G283" s="294"/>
      <c r="H283" s="294"/>
      <c r="I283" s="299">
        <f>D283-SUM(E283:H283)</f>
        <v>0</v>
      </c>
      <c r="J283" s="974"/>
      <c r="K283" s="974"/>
      <c r="L283" s="974"/>
    </row>
    <row r="284" spans="1:12" ht="48" customHeight="1" x14ac:dyDescent="0.25">
      <c r="A284" s="973" t="s">
        <v>459</v>
      </c>
      <c r="B284" s="973"/>
      <c r="C284" s="294" t="s">
        <v>326</v>
      </c>
      <c r="D284" s="298">
        <v>3522</v>
      </c>
      <c r="E284" s="294"/>
      <c r="F284" s="294"/>
      <c r="G284" s="294"/>
      <c r="H284" s="294"/>
      <c r="I284" s="299">
        <f>D284-SUM(E284:H284)</f>
        <v>3522</v>
      </c>
      <c r="J284" s="975" t="s">
        <v>473</v>
      </c>
      <c r="K284" s="975"/>
      <c r="L284" s="975"/>
    </row>
    <row r="285" spans="1:12" hidden="1" x14ac:dyDescent="0.25">
      <c r="A285" s="976"/>
      <c r="B285" s="976"/>
      <c r="C285" s="300"/>
      <c r="D285" s="301"/>
      <c r="E285" s="301"/>
      <c r="F285" s="301"/>
      <c r="G285" s="301"/>
      <c r="H285" s="301"/>
      <c r="I285" s="301"/>
      <c r="J285" s="972"/>
      <c r="K285" s="972"/>
      <c r="L285" s="972"/>
    </row>
    <row r="286" spans="1:12" hidden="1" x14ac:dyDescent="0.25">
      <c r="A286" s="972"/>
      <c r="B286" s="972"/>
      <c r="C286" s="302"/>
      <c r="D286" s="303"/>
      <c r="E286" s="303"/>
      <c r="F286" s="303"/>
      <c r="G286" s="303"/>
      <c r="H286" s="303"/>
      <c r="I286" s="303"/>
      <c r="J286" s="972"/>
      <c r="K286" s="972"/>
      <c r="L286" s="972"/>
    </row>
    <row r="287" spans="1:12" hidden="1" x14ac:dyDescent="0.25">
      <c r="A287" s="972"/>
      <c r="B287" s="972"/>
      <c r="C287" s="302"/>
      <c r="D287" s="303"/>
      <c r="E287" s="303"/>
      <c r="F287" s="303"/>
      <c r="G287" s="303"/>
      <c r="H287" s="303"/>
      <c r="I287" s="303"/>
      <c r="J287" s="972"/>
      <c r="K287" s="972"/>
      <c r="L287" s="972"/>
    </row>
    <row r="288" spans="1:12" hidden="1" x14ac:dyDescent="0.25">
      <c r="A288" s="972"/>
      <c r="B288" s="972"/>
      <c r="C288" s="304"/>
      <c r="D288" s="303"/>
      <c r="E288" s="303"/>
      <c r="F288" s="303"/>
      <c r="G288" s="303"/>
      <c r="H288" s="303"/>
      <c r="I288" s="303"/>
      <c r="J288" s="972"/>
      <c r="K288" s="972"/>
      <c r="L288" s="972"/>
    </row>
    <row r="289" spans="1:12" ht="15" customHeight="1" x14ac:dyDescent="0.25">
      <c r="A289" s="970" t="s">
        <v>285</v>
      </c>
      <c r="B289" s="970"/>
      <c r="C289" s="970"/>
      <c r="D289" s="313">
        <f>+D284+D283</f>
        <v>44013</v>
      </c>
      <c r="E289" s="305"/>
      <c r="F289" s="313">
        <f>+F284+F283</f>
        <v>40491</v>
      </c>
      <c r="G289" s="305"/>
      <c r="H289" s="305"/>
      <c r="I289" s="313">
        <f>+I284+I283</f>
        <v>3522</v>
      </c>
      <c r="J289" s="971"/>
      <c r="K289" s="971"/>
      <c r="L289" s="971"/>
    </row>
    <row r="290" spans="1:12" s="2" customFormat="1" ht="15" customHeight="1" x14ac:dyDescent="0.25">
      <c r="A290" s="314"/>
      <c r="B290" s="314"/>
      <c r="C290" s="314"/>
      <c r="D290" s="315"/>
      <c r="E290" s="316"/>
      <c r="F290" s="315"/>
      <c r="G290" s="316"/>
      <c r="H290" s="316"/>
      <c r="I290" s="316"/>
      <c r="J290" s="317"/>
      <c r="K290" s="317"/>
      <c r="L290" s="317"/>
    </row>
    <row r="291" spans="1:12" ht="38.25" customHeight="1" x14ac:dyDescent="0.25">
      <c r="A291" s="588" t="s">
        <v>479</v>
      </c>
      <c r="B291" s="588"/>
      <c r="C291" s="588"/>
      <c r="D291" s="588"/>
      <c r="E291" s="588"/>
      <c r="F291" s="588"/>
      <c r="G291" s="588"/>
      <c r="H291" s="588"/>
      <c r="I291" s="588"/>
      <c r="J291" s="588"/>
      <c r="K291" s="588"/>
      <c r="L291" s="588"/>
    </row>
    <row r="292" spans="1:12" ht="67.5" customHeight="1" x14ac:dyDescent="0.25">
      <c r="A292" s="967" t="s">
        <v>257</v>
      </c>
      <c r="B292" s="967"/>
      <c r="C292" s="984" t="s">
        <v>475</v>
      </c>
      <c r="D292" s="967" t="s">
        <v>474</v>
      </c>
      <c r="E292" s="967"/>
      <c r="F292" s="985" t="s">
        <v>476</v>
      </c>
      <c r="G292" s="967" t="s">
        <v>477</v>
      </c>
      <c r="H292" s="967" t="s">
        <v>478</v>
      </c>
      <c r="I292" s="967"/>
      <c r="J292" s="984" t="s">
        <v>480</v>
      </c>
      <c r="K292" s="984"/>
      <c r="L292" s="986" t="s">
        <v>219</v>
      </c>
    </row>
    <row r="293" spans="1:12" ht="25.5" x14ac:dyDescent="0.25">
      <c r="A293" s="967"/>
      <c r="B293" s="967"/>
      <c r="C293" s="984"/>
      <c r="D293" s="967"/>
      <c r="E293" s="967"/>
      <c r="F293" s="985"/>
      <c r="G293" s="967"/>
      <c r="H293" s="290" t="s">
        <v>481</v>
      </c>
      <c r="I293" s="290" t="s">
        <v>482</v>
      </c>
      <c r="J293" s="290" t="s">
        <v>482</v>
      </c>
      <c r="K293" s="291" t="s">
        <v>481</v>
      </c>
      <c r="L293" s="986"/>
    </row>
    <row r="294" spans="1:12" ht="47.25" x14ac:dyDescent="0.25">
      <c r="A294" s="973" t="s">
        <v>158</v>
      </c>
      <c r="B294" s="973"/>
      <c r="C294" s="292">
        <f>50462818012.45/1000000</f>
        <v>50462.81801245</v>
      </c>
      <c r="D294" s="983">
        <f>G294-(C294+F294)</f>
        <v>17702.18198755</v>
      </c>
      <c r="E294" s="983"/>
      <c r="F294" s="292">
        <v>-6842</v>
      </c>
      <c r="G294" s="292">
        <v>61323</v>
      </c>
      <c r="H294" s="293"/>
      <c r="I294" s="294" t="s">
        <v>294</v>
      </c>
      <c r="J294" s="292">
        <v>40491</v>
      </c>
      <c r="K294" s="294">
        <v>0</v>
      </c>
      <c r="L294" s="295" t="s">
        <v>483</v>
      </c>
    </row>
  </sheetData>
  <mergeCells count="392">
    <mergeCell ref="A189:C190"/>
    <mergeCell ref="D189:E190"/>
    <mergeCell ref="G189:H189"/>
    <mergeCell ref="J189:K189"/>
    <mergeCell ref="G190:H190"/>
    <mergeCell ref="J190:K190"/>
    <mergeCell ref="A186:D186"/>
    <mergeCell ref="E186:H186"/>
    <mergeCell ref="A294:B294"/>
    <mergeCell ref="D294:E294"/>
    <mergeCell ref="A291:L291"/>
    <mergeCell ref="C292:C293"/>
    <mergeCell ref="H292:I292"/>
    <mergeCell ref="J292:K292"/>
    <mergeCell ref="A292:B293"/>
    <mergeCell ref="D292:E293"/>
    <mergeCell ref="F292:F293"/>
    <mergeCell ref="G292:G293"/>
    <mergeCell ref="L292:L293"/>
    <mergeCell ref="A195:C196"/>
    <mergeCell ref="D195:E196"/>
    <mergeCell ref="G195:H195"/>
    <mergeCell ref="J195:K195"/>
    <mergeCell ref="G196:H196"/>
    <mergeCell ref="J196:K196"/>
    <mergeCell ref="A192:C193"/>
    <mergeCell ref="D192:E193"/>
    <mergeCell ref="G192:H192"/>
    <mergeCell ref="J192:K192"/>
    <mergeCell ref="G193:H193"/>
    <mergeCell ref="J193:K193"/>
    <mergeCell ref="O95:P95"/>
    <mergeCell ref="M96:P96"/>
    <mergeCell ref="M97:N97"/>
    <mergeCell ref="O97:P97"/>
    <mergeCell ref="M98:N98"/>
    <mergeCell ref="O98:P98"/>
    <mergeCell ref="M99:N99"/>
    <mergeCell ref="O99:Q99"/>
    <mergeCell ref="M100:Q100"/>
    <mergeCell ref="A155:B155"/>
    <mergeCell ref="C155:D155"/>
    <mergeCell ref="E155:F155"/>
    <mergeCell ref="G155:L155"/>
    <mergeCell ref="A151:B151"/>
    <mergeCell ref="C151:D151"/>
    <mergeCell ref="I186:L186"/>
    <mergeCell ref="A187:C187"/>
    <mergeCell ref="E70:F70"/>
    <mergeCell ref="G151:H151"/>
    <mergeCell ref="I151:J151"/>
    <mergeCell ref="G152:H152"/>
    <mergeCell ref="H81:I84"/>
    <mergeCell ref="J81:L81"/>
    <mergeCell ref="J83:K84"/>
    <mergeCell ref="I152:J152"/>
    <mergeCell ref="M95:N95"/>
    <mergeCell ref="M101:Q101"/>
    <mergeCell ref="E151:F151"/>
    <mergeCell ref="L76:L79"/>
    <mergeCell ref="H80:L80"/>
    <mergeCell ref="D126:E126"/>
    <mergeCell ref="D127:E127"/>
    <mergeCell ref="D128:E128"/>
    <mergeCell ref="D129:E129"/>
    <mergeCell ref="A124:F124"/>
    <mergeCell ref="M81:O81"/>
    <mergeCell ref="M82:N82"/>
    <mergeCell ref="O82:P82"/>
    <mergeCell ref="M74:Q74"/>
    <mergeCell ref="M79:N79"/>
    <mergeCell ref="O79:P79"/>
    <mergeCell ref="H64:I64"/>
    <mergeCell ref="H65:I65"/>
    <mergeCell ref="H66:I66"/>
    <mergeCell ref="H67:I67"/>
    <mergeCell ref="H68:I68"/>
    <mergeCell ref="H69:I69"/>
    <mergeCell ref="H70:I70"/>
    <mergeCell ref="G158:H158"/>
    <mergeCell ref="I158:J158"/>
    <mergeCell ref="G153:H153"/>
    <mergeCell ref="I153:J153"/>
    <mergeCell ref="J140:L140"/>
    <mergeCell ref="J141:L141"/>
    <mergeCell ref="J142:L142"/>
    <mergeCell ref="G125:L125"/>
    <mergeCell ref="J132:L132"/>
    <mergeCell ref="J133:L133"/>
    <mergeCell ref="J127:K127"/>
    <mergeCell ref="J128:K128"/>
    <mergeCell ref="J129:K129"/>
    <mergeCell ref="J126:K126"/>
    <mergeCell ref="G124:L124"/>
    <mergeCell ref="H87:L87"/>
    <mergeCell ref="J82:K82"/>
    <mergeCell ref="A289:C289"/>
    <mergeCell ref="J289:L289"/>
    <mergeCell ref="J6:L6"/>
    <mergeCell ref="J7:L7"/>
    <mergeCell ref="A286:B286"/>
    <mergeCell ref="J286:L286"/>
    <mergeCell ref="A287:B287"/>
    <mergeCell ref="J287:L287"/>
    <mergeCell ref="A288:B288"/>
    <mergeCell ref="J288:L288"/>
    <mergeCell ref="A283:B283"/>
    <mergeCell ref="J283:L283"/>
    <mergeCell ref="A284:B284"/>
    <mergeCell ref="J284:L284"/>
    <mergeCell ref="A285:B285"/>
    <mergeCell ref="J285:L285"/>
    <mergeCell ref="K41:L41"/>
    <mergeCell ref="E49:F49"/>
    <mergeCell ref="E50:F50"/>
    <mergeCell ref="H49:I49"/>
    <mergeCell ref="H50:I50"/>
    <mergeCell ref="K49:L49"/>
    <mergeCell ref="K50:L50"/>
    <mergeCell ref="H31:I31"/>
    <mergeCell ref="A280:L280"/>
    <mergeCell ref="A281:B282"/>
    <mergeCell ref="C281:C282"/>
    <mergeCell ref="D281:D282"/>
    <mergeCell ref="E281:H281"/>
    <mergeCell ref="I281:I282"/>
    <mergeCell ref="J281:L282"/>
    <mergeCell ref="K248:L252"/>
    <mergeCell ref="H248:J252"/>
    <mergeCell ref="H254:J258"/>
    <mergeCell ref="K254:L258"/>
    <mergeCell ref="H260:J264"/>
    <mergeCell ref="H272:J276"/>
    <mergeCell ref="K272:L276"/>
    <mergeCell ref="A244:C249"/>
    <mergeCell ref="A278:B278"/>
    <mergeCell ref="C278:L278"/>
    <mergeCell ref="E187:G187"/>
    <mergeCell ref="I187:K187"/>
    <mergeCell ref="A183:B183"/>
    <mergeCell ref="C183:E183"/>
    <mergeCell ref="F183:G183"/>
    <mergeCell ref="J183:L183"/>
    <mergeCell ref="A185:B185"/>
    <mergeCell ref="C185:L185"/>
    <mergeCell ref="A182:B182"/>
    <mergeCell ref="C182:E182"/>
    <mergeCell ref="F182:G182"/>
    <mergeCell ref="J182:L182"/>
    <mergeCell ref="A180:B180"/>
    <mergeCell ref="C180:E180"/>
    <mergeCell ref="F180:G180"/>
    <mergeCell ref="J180:L180"/>
    <mergeCell ref="A181:B181"/>
    <mergeCell ref="C181:E181"/>
    <mergeCell ref="F181:G181"/>
    <mergeCell ref="J181:L181"/>
    <mergeCell ref="A177:B177"/>
    <mergeCell ref="C177:E177"/>
    <mergeCell ref="F177:G177"/>
    <mergeCell ref="J177:L177"/>
    <mergeCell ref="A178:B178"/>
    <mergeCell ref="C178:E178"/>
    <mergeCell ref="F178:G178"/>
    <mergeCell ref="J178:L178"/>
    <mergeCell ref="C179:L179"/>
    <mergeCell ref="A175:B175"/>
    <mergeCell ref="C175:E175"/>
    <mergeCell ref="F175:G175"/>
    <mergeCell ref="J175:L175"/>
    <mergeCell ref="A176:B176"/>
    <mergeCell ref="C176:E176"/>
    <mergeCell ref="F176:G176"/>
    <mergeCell ref="J176:L176"/>
    <mergeCell ref="D168:F168"/>
    <mergeCell ref="J168:L168"/>
    <mergeCell ref="J170:L171"/>
    <mergeCell ref="A173:B173"/>
    <mergeCell ref="C173:L173"/>
    <mergeCell ref="D170:F171"/>
    <mergeCell ref="A164:C164"/>
    <mergeCell ref="G164:I164"/>
    <mergeCell ref="D161:F162"/>
    <mergeCell ref="A156:B156"/>
    <mergeCell ref="C156:D156"/>
    <mergeCell ref="E156:F156"/>
    <mergeCell ref="G156:H156"/>
    <mergeCell ref="I156:J156"/>
    <mergeCell ref="G157:H157"/>
    <mergeCell ref="I157:J157"/>
    <mergeCell ref="A159:L159"/>
    <mergeCell ref="A161:C162"/>
    <mergeCell ref="K161:L162"/>
    <mergeCell ref="A150:B150"/>
    <mergeCell ref="C150:D150"/>
    <mergeCell ref="E150:F150"/>
    <mergeCell ref="G150:L150"/>
    <mergeCell ref="J134:L134"/>
    <mergeCell ref="J135:L135"/>
    <mergeCell ref="J136:L136"/>
    <mergeCell ref="J137:L137"/>
    <mergeCell ref="J138:L138"/>
    <mergeCell ref="J139:L139"/>
    <mergeCell ref="B51:C51"/>
    <mergeCell ref="E51:F51"/>
    <mergeCell ref="H51:I51"/>
    <mergeCell ref="K51:L51"/>
    <mergeCell ref="B45:C48"/>
    <mergeCell ref="E45:F48"/>
    <mergeCell ref="H45:I48"/>
    <mergeCell ref="K45:L48"/>
    <mergeCell ref="B49:C49"/>
    <mergeCell ref="B50:C50"/>
    <mergeCell ref="L83:L84"/>
    <mergeCell ref="E69:F69"/>
    <mergeCell ref="H59:I62"/>
    <mergeCell ref="B31:C31"/>
    <mergeCell ref="B32:C32"/>
    <mergeCell ref="B34:C34"/>
    <mergeCell ref="E34:F34"/>
    <mergeCell ref="H34:I34"/>
    <mergeCell ref="K34:L34"/>
    <mergeCell ref="E31:F31"/>
    <mergeCell ref="E32:F32"/>
    <mergeCell ref="C53:C54"/>
    <mergeCell ref="F53:F54"/>
    <mergeCell ref="I53:I54"/>
    <mergeCell ref="L55:L56"/>
    <mergeCell ref="L53:L54"/>
    <mergeCell ref="C67:C68"/>
    <mergeCell ref="H74:L74"/>
    <mergeCell ref="B66:C66"/>
    <mergeCell ref="B59:C62"/>
    <mergeCell ref="B63:C63"/>
    <mergeCell ref="B64:C64"/>
    <mergeCell ref="B65:C65"/>
    <mergeCell ref="L36:L37"/>
    <mergeCell ref="K31:L31"/>
    <mergeCell ref="K32:L32"/>
    <mergeCell ref="H32:I32"/>
    <mergeCell ref="J27:J30"/>
    <mergeCell ref="A26:C26"/>
    <mergeCell ref="G26:J26"/>
    <mergeCell ref="A16:D16"/>
    <mergeCell ref="K27:L30"/>
    <mergeCell ref="A45:A48"/>
    <mergeCell ref="E40:F40"/>
    <mergeCell ref="H40:I40"/>
    <mergeCell ref="K40:L40"/>
    <mergeCell ref="L38:L39"/>
    <mergeCell ref="E41:F41"/>
    <mergeCell ref="I16:K16"/>
    <mergeCell ref="A24:B24"/>
    <mergeCell ref="C24:L24"/>
    <mergeCell ref="A25:C25"/>
    <mergeCell ref="E25:F25"/>
    <mergeCell ref="G25:L25"/>
    <mergeCell ref="L18:L19"/>
    <mergeCell ref="I21:K21"/>
    <mergeCell ref="B27:C30"/>
    <mergeCell ref="E27:F30"/>
    <mergeCell ref="A9:C9"/>
    <mergeCell ref="D9:F9"/>
    <mergeCell ref="G9:I9"/>
    <mergeCell ref="J9:L9"/>
    <mergeCell ref="A10:C10"/>
    <mergeCell ref="D10:F10"/>
    <mergeCell ref="G10:I10"/>
    <mergeCell ref="J10:L10"/>
    <mergeCell ref="E15:G15"/>
    <mergeCell ref="I13:K13"/>
    <mergeCell ref="E13:G13"/>
    <mergeCell ref="I14:K14"/>
    <mergeCell ref="I15:K15"/>
    <mergeCell ref="A11:C11"/>
    <mergeCell ref="D11:F11"/>
    <mergeCell ref="G11:I11"/>
    <mergeCell ref="J11:L11"/>
    <mergeCell ref="E12:G12"/>
    <mergeCell ref="I12:K12"/>
    <mergeCell ref="E14:G14"/>
    <mergeCell ref="A7:C7"/>
    <mergeCell ref="D7:F7"/>
    <mergeCell ref="G7:I7"/>
    <mergeCell ref="A8:C8"/>
    <mergeCell ref="D8:F8"/>
    <mergeCell ref="G8:I8"/>
    <mergeCell ref="A1:L1"/>
    <mergeCell ref="D3:I3"/>
    <mergeCell ref="A5:B5"/>
    <mergeCell ref="C5:L5"/>
    <mergeCell ref="A6:C6"/>
    <mergeCell ref="D6:F6"/>
    <mergeCell ref="G6:I6"/>
    <mergeCell ref="J8:L8"/>
    <mergeCell ref="J3:K3"/>
    <mergeCell ref="E59:F62"/>
    <mergeCell ref="E63:F63"/>
    <mergeCell ref="E64:F64"/>
    <mergeCell ref="E65:F65"/>
    <mergeCell ref="E66:F66"/>
    <mergeCell ref="E67:F67"/>
    <mergeCell ref="E68:F68"/>
    <mergeCell ref="H63:I63"/>
    <mergeCell ref="O94:P94"/>
    <mergeCell ref="M87:Q87"/>
    <mergeCell ref="M88:Q88"/>
    <mergeCell ref="M89:Q89"/>
    <mergeCell ref="M90:Q90"/>
    <mergeCell ref="M91:N91"/>
    <mergeCell ref="O91:P91"/>
    <mergeCell ref="M92:N92"/>
    <mergeCell ref="O92:P92"/>
    <mergeCell ref="M93:Q93"/>
    <mergeCell ref="M75:O75"/>
    <mergeCell ref="M76:N76"/>
    <mergeCell ref="O76:P76"/>
    <mergeCell ref="M77:N77"/>
    <mergeCell ref="O77:P77"/>
    <mergeCell ref="M78:O78"/>
    <mergeCell ref="M80:N80"/>
    <mergeCell ref="O80:P80"/>
    <mergeCell ref="M83:N83"/>
    <mergeCell ref="O83:P83"/>
    <mergeCell ref="M84:N84"/>
    <mergeCell ref="O84:Q84"/>
    <mergeCell ref="M85:Q85"/>
    <mergeCell ref="K260:L264"/>
    <mergeCell ref="H266:J270"/>
    <mergeCell ref="K266:L270"/>
    <mergeCell ref="A131:J131"/>
    <mergeCell ref="A202:B202"/>
    <mergeCell ref="A229:B230"/>
    <mergeCell ref="A198:C199"/>
    <mergeCell ref="D198:E199"/>
    <mergeCell ref="G198:H198"/>
    <mergeCell ref="J198:K198"/>
    <mergeCell ref="G199:H199"/>
    <mergeCell ref="J199:K199"/>
    <mergeCell ref="G201:H201"/>
    <mergeCell ref="J201:K201"/>
    <mergeCell ref="F200:I200"/>
    <mergeCell ref="J200:L200"/>
    <mergeCell ref="A179:B179"/>
    <mergeCell ref="M94:N94"/>
    <mergeCell ref="A223:B228"/>
    <mergeCell ref="B250:C250"/>
    <mergeCell ref="E17:G17"/>
    <mergeCell ref="I17:K17"/>
    <mergeCell ref="E18:G18"/>
    <mergeCell ref="E19:G19"/>
    <mergeCell ref="E20:G20"/>
    <mergeCell ref="A22:D22"/>
    <mergeCell ref="I22:K22"/>
    <mergeCell ref="I18:K19"/>
    <mergeCell ref="J98:K98"/>
    <mergeCell ref="D45:D48"/>
    <mergeCell ref="G45:G48"/>
    <mergeCell ref="J45:J48"/>
    <mergeCell ref="A59:A62"/>
    <mergeCell ref="D59:D62"/>
    <mergeCell ref="G59:G62"/>
    <mergeCell ref="A72:F72"/>
    <mergeCell ref="B52:C52"/>
    <mergeCell ref="E52:F52"/>
    <mergeCell ref="H52:I52"/>
    <mergeCell ref="K52:L52"/>
    <mergeCell ref="I38:I39"/>
    <mergeCell ref="B35:C35"/>
    <mergeCell ref="A222:B222"/>
    <mergeCell ref="C222:L222"/>
    <mergeCell ref="C36:C37"/>
    <mergeCell ref="C38:C39"/>
    <mergeCell ref="C40:C41"/>
    <mergeCell ref="A27:A30"/>
    <mergeCell ref="D27:D30"/>
    <mergeCell ref="G27:G30"/>
    <mergeCell ref="L90:L93"/>
    <mergeCell ref="H97:I100"/>
    <mergeCell ref="J97:L97"/>
    <mergeCell ref="J99:K100"/>
    <mergeCell ref="L99:L100"/>
    <mergeCell ref="F36:F37"/>
    <mergeCell ref="F38:F39"/>
    <mergeCell ref="I36:I37"/>
    <mergeCell ref="A43:B43"/>
    <mergeCell ref="C43:L43"/>
    <mergeCell ref="A209:B212"/>
    <mergeCell ref="E35:F35"/>
    <mergeCell ref="H35:I35"/>
    <mergeCell ref="K35:L35"/>
    <mergeCell ref="H27:I30"/>
  </mergeCells>
  <conditionalFormatting sqref="D41:D42">
    <cfRule type="dataBar" priority="173">
      <dataBar>
        <cfvo type="min"/>
        <cfvo type="max"/>
        <color rgb="FF63C384"/>
      </dataBar>
      <extLst>
        <ext xmlns:x14="http://schemas.microsoft.com/office/spreadsheetml/2009/9/main" uri="{B025F937-C7B1-47D3-B67F-A62EFF666E3E}">
          <x14:id>{C0B1DC59-2162-4912-9C53-405D6AAFAC9C}</x14:id>
        </ext>
      </extLst>
    </cfRule>
  </conditionalFormatting>
  <conditionalFormatting sqref="G41:G42">
    <cfRule type="dataBar" priority="171">
      <dataBar>
        <cfvo type="min"/>
        <cfvo type="max"/>
        <color rgb="FF63C384"/>
      </dataBar>
      <extLst>
        <ext xmlns:x14="http://schemas.microsoft.com/office/spreadsheetml/2009/9/main" uri="{B025F937-C7B1-47D3-B67F-A62EFF666E3E}">
          <x14:id>{EDCB0F75-0EBA-4FA7-997A-41512B43FE6D}</x14:id>
        </ext>
      </extLst>
    </cfRule>
  </conditionalFormatting>
  <conditionalFormatting sqref="J41:J42">
    <cfRule type="dataBar" priority="169">
      <dataBar>
        <cfvo type="min"/>
        <cfvo type="max"/>
        <color rgb="FF63C384"/>
      </dataBar>
      <extLst>
        <ext xmlns:x14="http://schemas.microsoft.com/office/spreadsheetml/2009/9/main" uri="{B025F937-C7B1-47D3-B67F-A62EFF666E3E}">
          <x14:id>{B326BA4D-AD36-4AC2-A826-7C4C4476DCEB}</x14:id>
        </ext>
      </extLst>
    </cfRule>
  </conditionalFormatting>
  <conditionalFormatting sqref="L75">
    <cfRule type="iconSet" priority="160">
      <iconSet>
        <cfvo type="percent" val="0"/>
        <cfvo type="num" val="70"/>
        <cfvo type="num" val="100"/>
      </iconSet>
    </cfRule>
  </conditionalFormatting>
  <conditionalFormatting sqref="L152:L153">
    <cfRule type="iconSet" priority="153">
      <iconSet iconSet="3Symbols2">
        <cfvo type="percent" val="0"/>
        <cfvo type="num" val="1"/>
        <cfvo type="num" val="2"/>
      </iconSet>
    </cfRule>
  </conditionalFormatting>
  <conditionalFormatting sqref="L157">
    <cfRule type="iconSet" priority="148">
      <iconSet iconSet="3Symbols2">
        <cfvo type="percent" val="0"/>
        <cfvo type="num" val="1"/>
        <cfvo type="num" val="2"/>
      </iconSet>
    </cfRule>
  </conditionalFormatting>
  <conditionalFormatting sqref="L158">
    <cfRule type="iconSet" priority="147">
      <iconSet iconSet="3Symbols2">
        <cfvo type="percent" val="0"/>
        <cfvo type="num" val="1"/>
        <cfvo type="num" val="2"/>
      </iconSet>
    </cfRule>
  </conditionalFormatting>
  <conditionalFormatting sqref="L94">
    <cfRule type="iconSet" priority="134">
      <iconSet>
        <cfvo type="percent" val="0"/>
        <cfvo type="num" val="70"/>
        <cfvo type="num" val="100"/>
      </iconSet>
    </cfRule>
  </conditionalFormatting>
  <conditionalFormatting sqref="L96">
    <cfRule type="iconSet" priority="133">
      <iconSet>
        <cfvo type="percent" val="0"/>
        <cfvo type="num" val="70"/>
        <cfvo type="num" val="100"/>
      </iconSet>
    </cfRule>
  </conditionalFormatting>
  <conditionalFormatting sqref="A70:A71 A55">
    <cfRule type="dataBar" priority="115">
      <dataBar>
        <cfvo type="num" val="0"/>
        <cfvo type="num" val="100"/>
        <color rgb="FF00FF00"/>
      </dataBar>
      <extLst>
        <ext xmlns:x14="http://schemas.microsoft.com/office/spreadsheetml/2009/9/main" uri="{B025F937-C7B1-47D3-B67F-A62EFF666E3E}">
          <x14:id>{F2E806FE-487F-4FFC-BB82-2B16D8830F6B}</x14:id>
        </ext>
      </extLst>
    </cfRule>
  </conditionalFormatting>
  <conditionalFormatting sqref="D55:D56 D58">
    <cfRule type="dataBar" priority="113">
      <dataBar>
        <cfvo type="num" val="0"/>
        <cfvo type="num" val="100"/>
        <color rgb="FF00FF00"/>
      </dataBar>
      <extLst>
        <ext xmlns:x14="http://schemas.microsoft.com/office/spreadsheetml/2009/9/main" uri="{B025F937-C7B1-47D3-B67F-A62EFF666E3E}">
          <x14:id>{859A005E-6734-46C8-9DCC-84C4CE5C0E5E}</x14:id>
        </ext>
      </extLst>
    </cfRule>
  </conditionalFormatting>
  <conditionalFormatting sqref="G71">
    <cfRule type="dataBar" priority="97">
      <dataBar>
        <cfvo type="num" val="0"/>
        <cfvo type="num" val="100"/>
        <color rgb="FF00FF00"/>
      </dataBar>
      <extLst>
        <ext xmlns:x14="http://schemas.microsoft.com/office/spreadsheetml/2009/9/main" uri="{B025F937-C7B1-47D3-B67F-A62EFF666E3E}">
          <x14:id>{337A32E3-EA2A-4371-BCCD-6F5370070BFB}</x14:id>
        </ext>
      </extLst>
    </cfRule>
  </conditionalFormatting>
  <conditionalFormatting sqref="G55:G56 G58">
    <cfRule type="dataBar" priority="111">
      <dataBar>
        <cfvo type="num" val="0"/>
        <cfvo type="num" val="100"/>
        <color rgb="FF00FF00"/>
      </dataBar>
      <extLst>
        <ext xmlns:x14="http://schemas.microsoft.com/office/spreadsheetml/2009/9/main" uri="{B025F937-C7B1-47D3-B67F-A62EFF666E3E}">
          <x14:id>{3EFA6449-A371-44C2-8D88-E43B7C58647F}</x14:id>
        </ext>
      </extLst>
    </cfRule>
  </conditionalFormatting>
  <conditionalFormatting sqref="J68:J71">
    <cfRule type="dataBar" priority="109">
      <dataBar>
        <cfvo type="num" val="0"/>
        <cfvo type="num" val="100"/>
        <color rgb="FF00FF00"/>
      </dataBar>
      <extLst>
        <ext xmlns:x14="http://schemas.microsoft.com/office/spreadsheetml/2009/9/main" uri="{B025F937-C7B1-47D3-B67F-A62EFF666E3E}">
          <x14:id>{178D0FEB-3E52-4FA1-A4B8-4B47E852B067}</x14:id>
        </ext>
      </extLst>
    </cfRule>
  </conditionalFormatting>
  <conditionalFormatting sqref="J59:J67">
    <cfRule type="dataBar" priority="108">
      <dataBar>
        <cfvo type="num" val="0"/>
        <cfvo type="num" val="100"/>
        <color rgb="FF00FF00"/>
      </dataBar>
      <extLst>
        <ext xmlns:x14="http://schemas.microsoft.com/office/spreadsheetml/2009/9/main" uri="{B025F937-C7B1-47D3-B67F-A62EFF666E3E}">
          <x14:id>{DC5D4B03-25B5-4FF7-AD85-77422257E0D8}</x14:id>
        </ext>
      </extLst>
    </cfRule>
  </conditionalFormatting>
  <conditionalFormatting sqref="D71">
    <cfRule type="dataBar" priority="100">
      <dataBar>
        <cfvo type="num" val="0"/>
        <cfvo type="num" val="100"/>
        <color rgb="FF00FF00"/>
      </dataBar>
      <extLst>
        <ext xmlns:x14="http://schemas.microsoft.com/office/spreadsheetml/2009/9/main" uri="{B025F937-C7B1-47D3-B67F-A62EFF666E3E}">
          <x14:id>{4B277008-6D35-4DD3-B8BD-09A2A62A0091}</x14:id>
        </ext>
      </extLst>
    </cfRule>
  </conditionalFormatting>
  <conditionalFormatting sqref="I176:I178">
    <cfRule type="iconSet" priority="96">
      <iconSet iconSet="3TrafficLights2">
        <cfvo type="percent" val="0"/>
        <cfvo type="num" val="1"/>
        <cfvo type="num" val="2"/>
      </iconSet>
    </cfRule>
  </conditionalFormatting>
  <conditionalFormatting sqref="I180:I181">
    <cfRule type="iconSet" priority="95">
      <iconSet iconSet="3TrafficLights2">
        <cfvo type="percent" val="0"/>
        <cfvo type="num" val="1"/>
        <cfvo type="num" val="2"/>
      </iconSet>
    </cfRule>
  </conditionalFormatting>
  <conditionalFormatting sqref="D27:D30">
    <cfRule type="iconSet" priority="89">
      <iconSet iconSet="4Rating">
        <cfvo type="percent" val="0"/>
        <cfvo type="num" val="30"/>
        <cfvo type="num" val="70"/>
        <cfvo type="num" val="100"/>
      </iconSet>
    </cfRule>
  </conditionalFormatting>
  <conditionalFormatting sqref="G27:G30">
    <cfRule type="iconSet" priority="88">
      <iconSet iconSet="4Rating">
        <cfvo type="percent" val="0"/>
        <cfvo type="num" val="30"/>
        <cfvo type="num" val="70"/>
        <cfvo type="num" val="100"/>
      </iconSet>
    </cfRule>
  </conditionalFormatting>
  <conditionalFormatting sqref="J27:J30">
    <cfRule type="iconSet" priority="87">
      <iconSet iconSet="4Rating">
        <cfvo type="percent" val="0"/>
        <cfvo type="num" val="30"/>
        <cfvo type="num" val="70"/>
        <cfvo type="num" val="100"/>
      </iconSet>
    </cfRule>
  </conditionalFormatting>
  <conditionalFormatting sqref="A45:A48">
    <cfRule type="iconSet" priority="86">
      <iconSet iconSet="4Rating">
        <cfvo type="percent" val="0"/>
        <cfvo type="num" val="30"/>
        <cfvo type="num" val="70"/>
        <cfvo type="num" val="100"/>
      </iconSet>
    </cfRule>
  </conditionalFormatting>
  <conditionalFormatting sqref="D45:D48">
    <cfRule type="iconSet" priority="85">
      <iconSet iconSet="4Rating">
        <cfvo type="percent" val="0"/>
        <cfvo type="num" val="30"/>
        <cfvo type="num" val="70"/>
        <cfvo type="num" val="100"/>
      </iconSet>
    </cfRule>
  </conditionalFormatting>
  <conditionalFormatting sqref="G45:G48">
    <cfRule type="iconSet" priority="84">
      <iconSet iconSet="4Rating">
        <cfvo type="percent" val="0"/>
        <cfvo type="num" val="30"/>
        <cfvo type="num" val="70"/>
        <cfvo type="num" val="100"/>
      </iconSet>
    </cfRule>
  </conditionalFormatting>
  <conditionalFormatting sqref="J45:J48">
    <cfRule type="iconSet" priority="83">
      <iconSet iconSet="4Rating">
        <cfvo type="percent" val="0"/>
        <cfvo type="num" val="30"/>
        <cfvo type="num" val="70"/>
        <cfvo type="num" val="100"/>
      </iconSet>
    </cfRule>
  </conditionalFormatting>
  <conditionalFormatting sqref="A59:A62">
    <cfRule type="iconSet" priority="82">
      <iconSet iconSet="4Rating">
        <cfvo type="percent" val="0"/>
        <cfvo type="num" val="30"/>
        <cfvo type="num" val="70"/>
        <cfvo type="num" val="100"/>
      </iconSet>
    </cfRule>
  </conditionalFormatting>
  <conditionalFormatting sqref="D59:D62">
    <cfRule type="iconSet" priority="81">
      <iconSet iconSet="4Rating">
        <cfvo type="percent" val="0"/>
        <cfvo type="num" val="30"/>
        <cfvo type="num" val="70"/>
        <cfvo type="num" val="100"/>
      </iconSet>
    </cfRule>
  </conditionalFormatting>
  <conditionalFormatting sqref="G59:G62">
    <cfRule type="iconSet" priority="80">
      <iconSet iconSet="4Rating">
        <cfvo type="percent" val="0"/>
        <cfvo type="num" val="30"/>
        <cfvo type="num" val="70"/>
        <cfvo type="num" val="100"/>
      </iconSet>
    </cfRule>
  </conditionalFormatting>
  <conditionalFormatting sqref="Q75">
    <cfRule type="iconSet" priority="79">
      <iconSet>
        <cfvo type="percent" val="0"/>
        <cfvo type="num" val="70"/>
        <cfvo type="num" val="100"/>
      </iconSet>
    </cfRule>
  </conditionalFormatting>
  <conditionalFormatting sqref="Q78">
    <cfRule type="iconSet" priority="78">
      <iconSet>
        <cfvo type="percent" val="0"/>
        <cfvo type="num" val="70"/>
        <cfvo type="num" val="100"/>
      </iconSet>
    </cfRule>
  </conditionalFormatting>
  <conditionalFormatting sqref="Q81">
    <cfRule type="iconSet" priority="77">
      <iconSet>
        <cfvo type="percent" val="0"/>
        <cfvo type="num" val="70"/>
        <cfvo type="num" val="100"/>
      </iconSet>
    </cfRule>
  </conditionalFormatting>
  <conditionalFormatting sqref="L82 L85">
    <cfRule type="iconSet" priority="74">
      <iconSet iconSet="3Signs">
        <cfvo type="percent" val="0"/>
        <cfvo type="percent" val="70"/>
        <cfvo type="percent" val="100"/>
      </iconSet>
    </cfRule>
  </conditionalFormatting>
  <conditionalFormatting sqref="Q91">
    <cfRule type="iconSet" priority="69">
      <iconSet>
        <cfvo type="percent" val="0"/>
        <cfvo type="num" val="70"/>
        <cfvo type="num" val="100"/>
      </iconSet>
    </cfRule>
  </conditionalFormatting>
  <conditionalFormatting sqref="Q94">
    <cfRule type="iconSet" priority="68">
      <iconSet>
        <cfvo type="percent" val="0"/>
        <cfvo type="num" val="70"/>
        <cfvo type="num" val="100"/>
      </iconSet>
    </cfRule>
  </conditionalFormatting>
  <conditionalFormatting sqref="Q96">
    <cfRule type="iconSet" priority="67">
      <iconSet>
        <cfvo type="percent" val="0"/>
        <cfvo type="num" val="70"/>
        <cfvo type="num" val="100"/>
      </iconSet>
    </cfRule>
  </conditionalFormatting>
  <conditionalFormatting sqref="J82">
    <cfRule type="iconSet" priority="66">
      <iconSet iconSet="3Signs">
        <cfvo type="percent" val="0"/>
        <cfvo type="percent" val="70"/>
        <cfvo type="percent" val="100"/>
      </iconSet>
    </cfRule>
  </conditionalFormatting>
  <conditionalFormatting sqref="H81:I84">
    <cfRule type="iconSet" priority="65">
      <iconSet iconSet="3Signs">
        <cfvo type="percent" val="0"/>
        <cfvo type="percent" val="33"/>
        <cfvo type="percent" val="67"/>
      </iconSet>
    </cfRule>
  </conditionalFormatting>
  <conditionalFormatting sqref="J81">
    <cfRule type="iconSet" priority="61">
      <iconSet>
        <cfvo type="percent" val="0"/>
        <cfvo type="num" val="70"/>
        <cfvo type="num" val="100"/>
      </iconSet>
    </cfRule>
  </conditionalFormatting>
  <conditionalFormatting sqref="H97:I100">
    <cfRule type="iconSet" priority="58">
      <iconSet iconSet="3Signs">
        <cfvo type="percent" val="0"/>
        <cfvo type="percent" val="33"/>
        <cfvo type="percent" val="67"/>
      </iconSet>
    </cfRule>
  </conditionalFormatting>
  <conditionalFormatting sqref="L89">
    <cfRule type="iconSet" priority="57">
      <iconSet>
        <cfvo type="percent" val="0"/>
        <cfvo type="num" val="70"/>
        <cfvo type="num" val="100"/>
      </iconSet>
    </cfRule>
  </conditionalFormatting>
  <conditionalFormatting sqref="L98">
    <cfRule type="iconSet" priority="53">
      <iconSet iconSet="3Signs">
        <cfvo type="percent" val="0"/>
        <cfvo type="percent" val="70"/>
        <cfvo type="percent" val="100"/>
      </iconSet>
    </cfRule>
  </conditionalFormatting>
  <conditionalFormatting sqref="J98">
    <cfRule type="iconSet" priority="52">
      <iconSet iconSet="3Signs">
        <cfvo type="percent" val="0"/>
        <cfvo type="percent" val="70"/>
        <cfvo type="percent" val="100"/>
      </iconSet>
    </cfRule>
  </conditionalFormatting>
  <conditionalFormatting sqref="J97">
    <cfRule type="iconSet" priority="51">
      <iconSet>
        <cfvo type="percent" val="0"/>
        <cfvo type="num" val="70"/>
        <cfvo type="num" val="100"/>
      </iconSet>
    </cfRule>
  </conditionalFormatting>
  <conditionalFormatting sqref="A27:A30">
    <cfRule type="iconSet" priority="50">
      <iconSet iconSet="4Rating">
        <cfvo type="percent" val="0"/>
        <cfvo type="num" val="30"/>
        <cfvo type="num" val="70"/>
        <cfvo type="num" val="100"/>
      </iconSet>
    </cfRule>
  </conditionalFormatting>
  <conditionalFormatting sqref="A37">
    <cfRule type="dataBar" priority="41">
      <dataBar>
        <cfvo type="num" val="0"/>
        <cfvo type="num" val="100"/>
        <color theme="4" tint="-0.249977111117893"/>
      </dataBar>
      <extLst>
        <ext xmlns:x14="http://schemas.microsoft.com/office/spreadsheetml/2009/9/main" uri="{B025F937-C7B1-47D3-B67F-A62EFF666E3E}">
          <x14:id>{00770F13-C99B-420E-80FA-8CE1692EB95D}</x14:id>
        </ext>
      </extLst>
    </cfRule>
  </conditionalFormatting>
  <conditionalFormatting sqref="A35">
    <cfRule type="dataBar" priority="40">
      <dataBar>
        <cfvo type="num" val="0"/>
        <cfvo type="num" val="100"/>
        <color theme="4" tint="-0.249977111117893"/>
      </dataBar>
      <extLst>
        <ext xmlns:x14="http://schemas.microsoft.com/office/spreadsheetml/2009/9/main" uri="{B025F937-C7B1-47D3-B67F-A62EFF666E3E}">
          <x14:id>{7DB3D4BC-1937-4071-BBDD-EC9D2E266184}</x14:id>
        </ext>
      </extLst>
    </cfRule>
  </conditionalFormatting>
  <conditionalFormatting sqref="A34">
    <cfRule type="dataBar" priority="39">
      <dataBar>
        <cfvo type="num" val="0"/>
        <cfvo type="num" val="100"/>
        <color theme="4" tint="-0.249977111117893"/>
      </dataBar>
      <extLst>
        <ext xmlns:x14="http://schemas.microsoft.com/office/spreadsheetml/2009/9/main" uri="{B025F937-C7B1-47D3-B67F-A62EFF666E3E}">
          <x14:id>{F9AF103C-136B-43A5-83B7-FC94471789C4}</x14:id>
        </ext>
      </extLst>
    </cfRule>
  </conditionalFormatting>
  <conditionalFormatting sqref="A39">
    <cfRule type="dataBar" priority="38">
      <dataBar>
        <cfvo type="num" val="0"/>
        <cfvo type="num" val="100"/>
        <color theme="4" tint="-0.249977111117893"/>
      </dataBar>
      <extLst>
        <ext xmlns:x14="http://schemas.microsoft.com/office/spreadsheetml/2009/9/main" uri="{B025F937-C7B1-47D3-B67F-A62EFF666E3E}">
          <x14:id>{2266B2E0-48DA-4459-9E7C-73F8769998AC}</x14:id>
        </ext>
      </extLst>
    </cfRule>
  </conditionalFormatting>
  <conditionalFormatting sqref="A41:A42">
    <cfRule type="dataBar" priority="37">
      <dataBar>
        <cfvo type="num" val="0"/>
        <cfvo type="num" val="100"/>
        <color theme="4" tint="-0.249977111117893"/>
      </dataBar>
      <extLst>
        <ext xmlns:x14="http://schemas.microsoft.com/office/spreadsheetml/2009/9/main" uri="{B025F937-C7B1-47D3-B67F-A62EFF666E3E}">
          <x14:id>{2C0ECE5A-59C9-44F2-8A14-BCEA5B631A94}</x14:id>
        </ext>
      </extLst>
    </cfRule>
  </conditionalFormatting>
  <conditionalFormatting sqref="D34">
    <cfRule type="dataBar" priority="36">
      <dataBar>
        <cfvo type="num" val="0"/>
        <cfvo type="num" val="100"/>
        <color theme="4" tint="-0.249977111117893"/>
      </dataBar>
      <extLst>
        <ext xmlns:x14="http://schemas.microsoft.com/office/spreadsheetml/2009/9/main" uri="{B025F937-C7B1-47D3-B67F-A62EFF666E3E}">
          <x14:id>{2EF9D07F-BDE5-4A38-B9E2-141AA5556C7B}</x14:id>
        </ext>
      </extLst>
    </cfRule>
  </conditionalFormatting>
  <conditionalFormatting sqref="D35">
    <cfRule type="dataBar" priority="35">
      <dataBar>
        <cfvo type="num" val="0"/>
        <cfvo type="num" val="100"/>
        <color theme="4" tint="-0.249977111117893"/>
      </dataBar>
      <extLst>
        <ext xmlns:x14="http://schemas.microsoft.com/office/spreadsheetml/2009/9/main" uri="{B025F937-C7B1-47D3-B67F-A62EFF666E3E}">
          <x14:id>{FB700959-A85B-4252-899B-9EEA3F013C4D}</x14:id>
        </ext>
      </extLst>
    </cfRule>
  </conditionalFormatting>
  <conditionalFormatting sqref="D37">
    <cfRule type="dataBar" priority="34">
      <dataBar>
        <cfvo type="num" val="0"/>
        <cfvo type="num" val="100"/>
        <color theme="4" tint="-0.249977111117893"/>
      </dataBar>
      <extLst>
        <ext xmlns:x14="http://schemas.microsoft.com/office/spreadsheetml/2009/9/main" uri="{B025F937-C7B1-47D3-B67F-A62EFF666E3E}">
          <x14:id>{AA6F2904-9D40-4145-B7AC-EABD106C7730}</x14:id>
        </ext>
      </extLst>
    </cfRule>
  </conditionalFormatting>
  <conditionalFormatting sqref="D39">
    <cfRule type="dataBar" priority="33">
      <dataBar>
        <cfvo type="num" val="0"/>
        <cfvo type="num" val="100"/>
        <color theme="4" tint="-0.249977111117893"/>
      </dataBar>
      <extLst>
        <ext xmlns:x14="http://schemas.microsoft.com/office/spreadsheetml/2009/9/main" uri="{B025F937-C7B1-47D3-B67F-A62EFF666E3E}">
          <x14:id>{A4B8FA51-3D28-444E-BD30-906F0E3D5105}</x14:id>
        </ext>
      </extLst>
    </cfRule>
  </conditionalFormatting>
  <conditionalFormatting sqref="G37">
    <cfRule type="dataBar" priority="32">
      <dataBar>
        <cfvo type="num" val="0"/>
        <cfvo type="num" val="100"/>
        <color theme="4" tint="-0.249977111117893"/>
      </dataBar>
      <extLst>
        <ext xmlns:x14="http://schemas.microsoft.com/office/spreadsheetml/2009/9/main" uri="{B025F937-C7B1-47D3-B67F-A62EFF666E3E}">
          <x14:id>{C3B1EF2A-7BC8-4C9A-B6D4-7D8155D2EDAD}</x14:id>
        </ext>
      </extLst>
    </cfRule>
  </conditionalFormatting>
  <conditionalFormatting sqref="G39">
    <cfRule type="dataBar" priority="31">
      <dataBar>
        <cfvo type="num" val="0"/>
        <cfvo type="num" val="100"/>
        <color theme="4" tint="-0.249977111117893"/>
      </dataBar>
      <extLst>
        <ext xmlns:x14="http://schemas.microsoft.com/office/spreadsheetml/2009/9/main" uri="{B025F937-C7B1-47D3-B67F-A62EFF666E3E}">
          <x14:id>{CFBAFF89-25DD-45DA-BAA4-901A86ADB380}</x14:id>
        </ext>
      </extLst>
    </cfRule>
  </conditionalFormatting>
  <conditionalFormatting sqref="G34:G35">
    <cfRule type="dataBar" priority="30">
      <dataBar>
        <cfvo type="num" val="0"/>
        <cfvo type="num" val="100"/>
        <color theme="4" tint="-0.249977111117893"/>
      </dataBar>
      <extLst>
        <ext xmlns:x14="http://schemas.microsoft.com/office/spreadsheetml/2009/9/main" uri="{B025F937-C7B1-47D3-B67F-A62EFF666E3E}">
          <x14:id>{2A070DFF-91A9-4F6E-8A6F-2FE09342FFEF}</x14:id>
        </ext>
      </extLst>
    </cfRule>
  </conditionalFormatting>
  <conditionalFormatting sqref="J34:J35">
    <cfRule type="dataBar" priority="29">
      <dataBar>
        <cfvo type="num" val="0"/>
        <cfvo type="num" val="100"/>
        <color theme="4" tint="-0.249977111117893"/>
      </dataBar>
      <extLst>
        <ext xmlns:x14="http://schemas.microsoft.com/office/spreadsheetml/2009/9/main" uri="{B025F937-C7B1-47D3-B67F-A62EFF666E3E}">
          <x14:id>{0DDC99E8-9977-4515-B1DC-E00B7AEB132B}</x14:id>
        </ext>
      </extLst>
    </cfRule>
  </conditionalFormatting>
  <conditionalFormatting sqref="J37">
    <cfRule type="dataBar" priority="28">
      <dataBar>
        <cfvo type="num" val="0"/>
        <cfvo type="num" val="100"/>
        <color theme="4" tint="-0.249977111117893"/>
      </dataBar>
      <extLst>
        <ext xmlns:x14="http://schemas.microsoft.com/office/spreadsheetml/2009/9/main" uri="{B025F937-C7B1-47D3-B67F-A62EFF666E3E}">
          <x14:id>{17A63D5D-19D6-4B76-9753-A78720D2FA5B}</x14:id>
        </ext>
      </extLst>
    </cfRule>
  </conditionalFormatting>
  <conditionalFormatting sqref="J39">
    <cfRule type="dataBar" priority="27">
      <dataBar>
        <cfvo type="num" val="0"/>
        <cfvo type="num" val="100"/>
        <color theme="4" tint="-0.249977111117893"/>
      </dataBar>
      <extLst>
        <ext xmlns:x14="http://schemas.microsoft.com/office/spreadsheetml/2009/9/main" uri="{B025F937-C7B1-47D3-B67F-A62EFF666E3E}">
          <x14:id>{4474EEE2-DDAD-4DD7-BD15-D24EFA70605B}</x14:id>
        </ext>
      </extLst>
    </cfRule>
  </conditionalFormatting>
  <conditionalFormatting sqref="A51">
    <cfRule type="dataBar" priority="26">
      <dataBar>
        <cfvo type="num" val="0"/>
        <cfvo type="num" val="100"/>
        <color theme="4" tint="-0.249977111117893"/>
      </dataBar>
      <extLst>
        <ext xmlns:x14="http://schemas.microsoft.com/office/spreadsheetml/2009/9/main" uri="{B025F937-C7B1-47D3-B67F-A62EFF666E3E}">
          <x14:id>{B52D9D93-8A98-4A56-BB62-DB684FA13409}</x14:id>
        </ext>
      </extLst>
    </cfRule>
  </conditionalFormatting>
  <conditionalFormatting sqref="A52">
    <cfRule type="dataBar" priority="25">
      <dataBar>
        <cfvo type="num" val="0"/>
        <cfvo type="num" val="100"/>
        <color theme="4" tint="-0.249977111117893"/>
      </dataBar>
      <extLst>
        <ext xmlns:x14="http://schemas.microsoft.com/office/spreadsheetml/2009/9/main" uri="{B025F937-C7B1-47D3-B67F-A62EFF666E3E}">
          <x14:id>{D0739BDA-648C-4503-BE4D-F350539431C5}</x14:id>
        </ext>
      </extLst>
    </cfRule>
  </conditionalFormatting>
  <conditionalFormatting sqref="A54">
    <cfRule type="dataBar" priority="24">
      <dataBar>
        <cfvo type="num" val="0"/>
        <cfvo type="num" val="100"/>
        <color theme="4" tint="-0.249977111117893"/>
      </dataBar>
      <extLst>
        <ext xmlns:x14="http://schemas.microsoft.com/office/spreadsheetml/2009/9/main" uri="{B025F937-C7B1-47D3-B67F-A62EFF666E3E}">
          <x14:id>{DA8E83D6-3241-42C9-9E16-B067FD732A2B}</x14:id>
        </ext>
      </extLst>
    </cfRule>
  </conditionalFormatting>
  <conditionalFormatting sqref="D51">
    <cfRule type="dataBar" priority="23">
      <dataBar>
        <cfvo type="num" val="0"/>
        <cfvo type="num" val="100"/>
        <color theme="4" tint="-0.249977111117893"/>
      </dataBar>
      <extLst>
        <ext xmlns:x14="http://schemas.microsoft.com/office/spreadsheetml/2009/9/main" uri="{B025F937-C7B1-47D3-B67F-A62EFF666E3E}">
          <x14:id>{D33445A8-EB64-43B5-B747-A1E10B3BD23E}</x14:id>
        </ext>
      </extLst>
    </cfRule>
  </conditionalFormatting>
  <conditionalFormatting sqref="D52">
    <cfRule type="dataBar" priority="22">
      <dataBar>
        <cfvo type="num" val="0"/>
        <cfvo type="num" val="100"/>
        <color theme="4" tint="-0.249977111117893"/>
      </dataBar>
      <extLst>
        <ext xmlns:x14="http://schemas.microsoft.com/office/spreadsheetml/2009/9/main" uri="{B025F937-C7B1-47D3-B67F-A62EFF666E3E}">
          <x14:id>{24E6742A-702D-4E5B-BFCC-DDE03D998135}</x14:id>
        </ext>
      </extLst>
    </cfRule>
  </conditionalFormatting>
  <conditionalFormatting sqref="D54">
    <cfRule type="dataBar" priority="21">
      <dataBar>
        <cfvo type="num" val="0"/>
        <cfvo type="num" val="100"/>
        <color theme="4" tint="-0.249977111117893"/>
      </dataBar>
      <extLst>
        <ext xmlns:x14="http://schemas.microsoft.com/office/spreadsheetml/2009/9/main" uri="{B025F937-C7B1-47D3-B67F-A62EFF666E3E}">
          <x14:id>{BBC78B39-2AC2-41F4-B064-022FBE8F02F6}</x14:id>
        </ext>
      </extLst>
    </cfRule>
  </conditionalFormatting>
  <conditionalFormatting sqref="G51">
    <cfRule type="dataBar" priority="20">
      <dataBar>
        <cfvo type="num" val="0"/>
        <cfvo type="num" val="100"/>
        <color theme="4" tint="-0.249977111117893"/>
      </dataBar>
      <extLst>
        <ext xmlns:x14="http://schemas.microsoft.com/office/spreadsheetml/2009/9/main" uri="{B025F937-C7B1-47D3-B67F-A62EFF666E3E}">
          <x14:id>{EB8E67BB-F9E4-43BF-8785-D409D6A2A14A}</x14:id>
        </ext>
      </extLst>
    </cfRule>
  </conditionalFormatting>
  <conditionalFormatting sqref="G52">
    <cfRule type="dataBar" priority="19">
      <dataBar>
        <cfvo type="num" val="0"/>
        <cfvo type="num" val="100"/>
        <color theme="4" tint="-0.249977111117893"/>
      </dataBar>
      <extLst>
        <ext xmlns:x14="http://schemas.microsoft.com/office/spreadsheetml/2009/9/main" uri="{B025F937-C7B1-47D3-B67F-A62EFF666E3E}">
          <x14:id>{38E31C81-A7EA-453B-B167-D04D39711DB3}</x14:id>
        </ext>
      </extLst>
    </cfRule>
  </conditionalFormatting>
  <conditionalFormatting sqref="G54">
    <cfRule type="dataBar" priority="18">
      <dataBar>
        <cfvo type="num" val="0"/>
        <cfvo type="num" val="100"/>
        <color theme="4" tint="-0.249977111117893"/>
      </dataBar>
      <extLst>
        <ext xmlns:x14="http://schemas.microsoft.com/office/spreadsheetml/2009/9/main" uri="{B025F937-C7B1-47D3-B67F-A62EFF666E3E}">
          <x14:id>{F458DAEF-14DB-474C-9C78-A31CD8E80DF7}</x14:id>
        </ext>
      </extLst>
    </cfRule>
  </conditionalFormatting>
  <conditionalFormatting sqref="J51">
    <cfRule type="dataBar" priority="17">
      <dataBar>
        <cfvo type="num" val="0"/>
        <cfvo type="num" val="100"/>
        <color theme="4" tint="-0.249977111117893"/>
      </dataBar>
      <extLst>
        <ext xmlns:x14="http://schemas.microsoft.com/office/spreadsheetml/2009/9/main" uri="{B025F937-C7B1-47D3-B67F-A62EFF666E3E}">
          <x14:id>{484D458B-9272-4C29-A3F3-C6920E14A906}</x14:id>
        </ext>
      </extLst>
    </cfRule>
  </conditionalFormatting>
  <conditionalFormatting sqref="J52">
    <cfRule type="dataBar" priority="16">
      <dataBar>
        <cfvo type="num" val="0"/>
        <cfvo type="num" val="100"/>
        <color theme="4" tint="-0.249977111117893"/>
      </dataBar>
      <extLst>
        <ext xmlns:x14="http://schemas.microsoft.com/office/spreadsheetml/2009/9/main" uri="{B025F937-C7B1-47D3-B67F-A62EFF666E3E}">
          <x14:id>{743F9901-E91A-4D07-A171-A3E10BD12C98}</x14:id>
        </ext>
      </extLst>
    </cfRule>
  </conditionalFormatting>
  <conditionalFormatting sqref="J54">
    <cfRule type="dataBar" priority="15">
      <dataBar>
        <cfvo type="num" val="0"/>
        <cfvo type="num" val="100"/>
        <color theme="4" tint="-0.249977111117893"/>
      </dataBar>
      <extLst>
        <ext xmlns:x14="http://schemas.microsoft.com/office/spreadsheetml/2009/9/main" uri="{B025F937-C7B1-47D3-B67F-A62EFF666E3E}">
          <x14:id>{480B8507-4D34-447F-8F3A-C9205403418F}</x14:id>
        </ext>
      </extLst>
    </cfRule>
  </conditionalFormatting>
  <conditionalFormatting sqref="J58 J56">
    <cfRule type="dataBar" priority="14">
      <dataBar>
        <cfvo type="num" val="0"/>
        <cfvo type="num" val="100"/>
        <color theme="4" tint="-0.249977111117893"/>
      </dataBar>
      <extLst>
        <ext xmlns:x14="http://schemas.microsoft.com/office/spreadsheetml/2009/9/main" uri="{B025F937-C7B1-47D3-B67F-A62EFF666E3E}">
          <x14:id>{F66F5C2F-A27F-4C78-8C9E-38991559000B}</x14:id>
        </ext>
      </extLst>
    </cfRule>
  </conditionalFormatting>
  <conditionalFormatting sqref="A65">
    <cfRule type="dataBar" priority="13">
      <dataBar>
        <cfvo type="num" val="0"/>
        <cfvo type="num" val="100"/>
        <color theme="4" tint="-0.249977111117893"/>
      </dataBar>
      <extLst>
        <ext xmlns:x14="http://schemas.microsoft.com/office/spreadsheetml/2009/9/main" uri="{B025F937-C7B1-47D3-B67F-A62EFF666E3E}">
          <x14:id>{1FD15F56-2CB2-4D6B-99E4-7DCCA872B199}</x14:id>
        </ext>
      </extLst>
    </cfRule>
  </conditionalFormatting>
  <conditionalFormatting sqref="A66">
    <cfRule type="dataBar" priority="12">
      <dataBar>
        <cfvo type="num" val="0"/>
        <cfvo type="num" val="100"/>
        <color theme="4" tint="-0.249977111117893"/>
      </dataBar>
      <extLst>
        <ext xmlns:x14="http://schemas.microsoft.com/office/spreadsheetml/2009/9/main" uri="{B025F937-C7B1-47D3-B67F-A62EFF666E3E}">
          <x14:id>{5326DABF-7FB7-437C-9440-8E41C0B3C6EA}</x14:id>
        </ext>
      </extLst>
    </cfRule>
  </conditionalFormatting>
  <conditionalFormatting sqref="A68">
    <cfRule type="dataBar" priority="11">
      <dataBar>
        <cfvo type="num" val="0"/>
        <cfvo type="num" val="100"/>
        <color theme="4" tint="-0.249977111117893"/>
      </dataBar>
      <extLst>
        <ext xmlns:x14="http://schemas.microsoft.com/office/spreadsheetml/2009/9/main" uri="{B025F937-C7B1-47D3-B67F-A62EFF666E3E}">
          <x14:id>{DBE62681-F769-4240-B465-CEF187979384}</x14:id>
        </ext>
      </extLst>
    </cfRule>
  </conditionalFormatting>
  <conditionalFormatting sqref="D66">
    <cfRule type="dataBar" priority="10">
      <dataBar>
        <cfvo type="num" val="0"/>
        <cfvo type="num" val="100"/>
        <color theme="4" tint="-0.249977111117893"/>
      </dataBar>
      <extLst>
        <ext xmlns:x14="http://schemas.microsoft.com/office/spreadsheetml/2009/9/main" uri="{B025F937-C7B1-47D3-B67F-A62EFF666E3E}">
          <x14:id>{3406C231-5E31-4978-A7DC-35E562AE4295}</x14:id>
        </ext>
      </extLst>
    </cfRule>
  </conditionalFormatting>
  <conditionalFormatting sqref="D68">
    <cfRule type="dataBar" priority="9">
      <dataBar>
        <cfvo type="num" val="0"/>
        <cfvo type="num" val="100"/>
        <color theme="4" tint="-0.249977111117893"/>
      </dataBar>
      <extLst>
        <ext xmlns:x14="http://schemas.microsoft.com/office/spreadsheetml/2009/9/main" uri="{B025F937-C7B1-47D3-B67F-A62EFF666E3E}">
          <x14:id>{1A05AB00-FF8E-41D6-B530-7F985BD13CFC}</x14:id>
        </ext>
      </extLst>
    </cfRule>
  </conditionalFormatting>
  <conditionalFormatting sqref="D70">
    <cfRule type="dataBar" priority="8">
      <dataBar>
        <cfvo type="num" val="0"/>
        <cfvo type="num" val="100"/>
        <color theme="4" tint="-0.249977111117893"/>
      </dataBar>
      <extLst>
        <ext xmlns:x14="http://schemas.microsoft.com/office/spreadsheetml/2009/9/main" uri="{B025F937-C7B1-47D3-B67F-A62EFF666E3E}">
          <x14:id>{BA0C2D52-8E6B-48AD-B0D5-0A85B5A752B1}</x14:id>
        </ext>
      </extLst>
    </cfRule>
  </conditionalFormatting>
  <conditionalFormatting sqref="G66">
    <cfRule type="dataBar" priority="7">
      <dataBar>
        <cfvo type="num" val="0"/>
        <cfvo type="num" val="100"/>
        <color theme="4" tint="-0.249977111117893"/>
      </dataBar>
      <extLst>
        <ext xmlns:x14="http://schemas.microsoft.com/office/spreadsheetml/2009/9/main" uri="{B025F937-C7B1-47D3-B67F-A62EFF666E3E}">
          <x14:id>{9C42332B-6EDB-46CB-85D4-C0B5FC7D389C}</x14:id>
        </ext>
      </extLst>
    </cfRule>
  </conditionalFormatting>
  <conditionalFormatting sqref="G68">
    <cfRule type="dataBar" priority="6">
      <dataBar>
        <cfvo type="num" val="0"/>
        <cfvo type="num" val="100"/>
        <color theme="4" tint="-0.249977111117893"/>
      </dataBar>
      <extLst>
        <ext xmlns:x14="http://schemas.microsoft.com/office/spreadsheetml/2009/9/main" uri="{B025F937-C7B1-47D3-B67F-A62EFF666E3E}">
          <x14:id>{603FF311-D557-4A0D-9653-6F6B8848DC36}</x14:id>
        </ext>
      </extLst>
    </cfRule>
  </conditionalFormatting>
  <conditionalFormatting sqref="G70">
    <cfRule type="dataBar" priority="5">
      <dataBar>
        <cfvo type="num" val="0"/>
        <cfvo type="num" val="100"/>
        <color theme="4" tint="-0.249977111117893"/>
      </dataBar>
      <extLst>
        <ext xmlns:x14="http://schemas.microsoft.com/office/spreadsheetml/2009/9/main" uri="{B025F937-C7B1-47D3-B67F-A62EFF666E3E}">
          <x14:id>{FB3BF4A3-6603-459A-9541-FD8B203E48C4}</x14:id>
        </ext>
      </extLst>
    </cfRule>
  </conditionalFormatting>
  <conditionalFormatting sqref="D44">
    <cfRule type="dataBar" priority="4">
      <dataBar>
        <cfvo type="min"/>
        <cfvo type="max"/>
        <color rgb="FF63C384"/>
      </dataBar>
      <extLst>
        <ext xmlns:x14="http://schemas.microsoft.com/office/spreadsheetml/2009/9/main" uri="{B025F937-C7B1-47D3-B67F-A62EFF666E3E}">
          <x14:id>{AE4B66C6-BEC7-4032-A856-CD084834EEF2}</x14:id>
        </ext>
      </extLst>
    </cfRule>
  </conditionalFormatting>
  <conditionalFormatting sqref="G44">
    <cfRule type="dataBar" priority="3">
      <dataBar>
        <cfvo type="min"/>
        <cfvo type="max"/>
        <color rgb="FF63C384"/>
      </dataBar>
      <extLst>
        <ext xmlns:x14="http://schemas.microsoft.com/office/spreadsheetml/2009/9/main" uri="{B025F937-C7B1-47D3-B67F-A62EFF666E3E}">
          <x14:id>{F5E773A3-B411-4379-9C55-D9A3FBD37208}</x14:id>
        </ext>
      </extLst>
    </cfRule>
  </conditionalFormatting>
  <conditionalFormatting sqref="J44">
    <cfRule type="dataBar" priority="2">
      <dataBar>
        <cfvo type="min"/>
        <cfvo type="max"/>
        <color rgb="FF63C384"/>
      </dataBar>
      <extLst>
        <ext xmlns:x14="http://schemas.microsoft.com/office/spreadsheetml/2009/9/main" uri="{B025F937-C7B1-47D3-B67F-A62EFF666E3E}">
          <x14:id>{A0DA6B56-E556-4306-AB78-37B14B90132C}</x14:id>
        </ext>
      </extLst>
    </cfRule>
  </conditionalFormatting>
  <conditionalFormatting sqref="A44">
    <cfRule type="dataBar" priority="1">
      <dataBar>
        <cfvo type="num" val="0"/>
        <cfvo type="num" val="100"/>
        <color theme="4" tint="-0.249977111117893"/>
      </dataBar>
      <extLst>
        <ext xmlns:x14="http://schemas.microsoft.com/office/spreadsheetml/2009/9/main" uri="{B025F937-C7B1-47D3-B67F-A62EFF666E3E}">
          <x14:id>{29F973AD-9816-46C2-9C2C-7E2BD8090F3F}</x14:id>
        </ext>
      </extLst>
    </cfRule>
  </conditionalFormatting>
  <printOptions horizontalCentered="1"/>
  <pageMargins left="0.25" right="0.25" top="0.75" bottom="0.75" header="0.3" footer="0.3"/>
  <pageSetup scale="58" fitToHeight="0" orientation="portrait" r:id="rId1"/>
  <rowBreaks count="6" manualBreakCount="6">
    <brk id="41" max="11" man="1"/>
    <brk id="100" max="11" man="1"/>
    <brk id="172" max="11" man="1"/>
    <brk id="183" max="11" man="1"/>
    <brk id="219" max="11" man="1"/>
    <brk id="276" max="11" man="1"/>
  </rowBreaks>
  <colBreaks count="1" manualBreakCount="1">
    <brk id="12" max="1048575" man="1"/>
  </colBreaks>
  <drawing r:id="rId2"/>
  <extLst>
    <ext xmlns:x14="http://schemas.microsoft.com/office/spreadsheetml/2009/9/main" uri="{78C0D931-6437-407d-A8EE-F0AAD7539E65}">
      <x14:conditionalFormattings>
        <x14:conditionalFormatting xmlns:xm="http://schemas.microsoft.com/office/excel/2006/main">
          <x14:cfRule type="dataBar" id="{C0B1DC59-2162-4912-9C53-405D6AAFAC9C}">
            <x14:dataBar minLength="0" maxLength="100" direction="rightToLeft">
              <x14:cfvo type="min"/>
              <x14:cfvo type="max"/>
              <x14:negativeFillColor rgb="FFFF0000"/>
              <x14:axisColor rgb="FF000000"/>
            </x14:dataBar>
          </x14:cfRule>
          <xm:sqref>D41:D42</xm:sqref>
        </x14:conditionalFormatting>
        <x14:conditionalFormatting xmlns:xm="http://schemas.microsoft.com/office/excel/2006/main">
          <x14:cfRule type="dataBar" id="{EDCB0F75-0EBA-4FA7-997A-41512B43FE6D}">
            <x14:dataBar minLength="0" maxLength="100" direction="rightToLeft">
              <x14:cfvo type="min"/>
              <x14:cfvo type="max"/>
              <x14:negativeFillColor rgb="FFFF0000"/>
              <x14:axisColor rgb="FF000000"/>
            </x14:dataBar>
          </x14:cfRule>
          <xm:sqref>G41:G42</xm:sqref>
        </x14:conditionalFormatting>
        <x14:conditionalFormatting xmlns:xm="http://schemas.microsoft.com/office/excel/2006/main">
          <x14:cfRule type="dataBar" id="{B326BA4D-AD36-4AC2-A826-7C4C4476DCEB}">
            <x14:dataBar minLength="0" maxLength="100" direction="rightToLeft">
              <x14:cfvo type="min"/>
              <x14:cfvo type="max"/>
              <x14:negativeFillColor rgb="FFFF0000"/>
              <x14:axisColor rgb="FF000000"/>
            </x14:dataBar>
          </x14:cfRule>
          <xm:sqref>J41:J42</xm:sqref>
        </x14:conditionalFormatting>
        <x14:conditionalFormatting xmlns:xm="http://schemas.microsoft.com/office/excel/2006/main">
          <x14:cfRule type="dataBar" id="{F2E806FE-487F-4FFC-BB82-2B16D8830F6B}">
            <x14:dataBar minLength="0" maxLength="100">
              <x14:cfvo type="num">
                <xm:f>0</xm:f>
              </x14:cfvo>
              <x14:cfvo type="num">
                <xm:f>100</xm:f>
              </x14:cfvo>
              <x14:negativeFillColor rgb="FFFF0000"/>
              <x14:axisColor rgb="FF000000"/>
            </x14:dataBar>
          </x14:cfRule>
          <xm:sqref>A70:A71 A55</xm:sqref>
        </x14:conditionalFormatting>
        <x14:conditionalFormatting xmlns:xm="http://schemas.microsoft.com/office/excel/2006/main">
          <x14:cfRule type="dataBar" id="{859A005E-6734-46C8-9DCC-84C4CE5C0E5E}">
            <x14:dataBar minLength="0" maxLength="100">
              <x14:cfvo type="num">
                <xm:f>0</xm:f>
              </x14:cfvo>
              <x14:cfvo type="num">
                <xm:f>100</xm:f>
              </x14:cfvo>
              <x14:negativeFillColor rgb="FFFF0000"/>
              <x14:axisColor rgb="FF000000"/>
            </x14:dataBar>
          </x14:cfRule>
          <xm:sqref>D55:D56 D58</xm:sqref>
        </x14:conditionalFormatting>
        <x14:conditionalFormatting xmlns:xm="http://schemas.microsoft.com/office/excel/2006/main">
          <x14:cfRule type="dataBar" id="{337A32E3-EA2A-4371-BCCD-6F5370070BFB}">
            <x14:dataBar minLength="0" maxLength="100">
              <x14:cfvo type="num">
                <xm:f>0</xm:f>
              </x14:cfvo>
              <x14:cfvo type="num">
                <xm:f>100</xm:f>
              </x14:cfvo>
              <x14:negativeFillColor rgb="FFFF0000"/>
              <x14:axisColor rgb="FF000000"/>
            </x14:dataBar>
          </x14:cfRule>
          <xm:sqref>G71</xm:sqref>
        </x14:conditionalFormatting>
        <x14:conditionalFormatting xmlns:xm="http://schemas.microsoft.com/office/excel/2006/main">
          <x14:cfRule type="dataBar" id="{3EFA6449-A371-44C2-8D88-E43B7C58647F}">
            <x14:dataBar minLength="0" maxLength="100">
              <x14:cfvo type="num">
                <xm:f>0</xm:f>
              </x14:cfvo>
              <x14:cfvo type="num">
                <xm:f>100</xm:f>
              </x14:cfvo>
              <x14:negativeFillColor rgb="FFFF0000"/>
              <x14:axisColor rgb="FF000000"/>
            </x14:dataBar>
          </x14:cfRule>
          <xm:sqref>G55:G56 G58</xm:sqref>
        </x14:conditionalFormatting>
        <x14:conditionalFormatting xmlns:xm="http://schemas.microsoft.com/office/excel/2006/main">
          <x14:cfRule type="dataBar" id="{178D0FEB-3E52-4FA1-A4B8-4B47E852B067}">
            <x14:dataBar minLength="0" maxLength="100">
              <x14:cfvo type="num">
                <xm:f>0</xm:f>
              </x14:cfvo>
              <x14:cfvo type="num">
                <xm:f>100</xm:f>
              </x14:cfvo>
              <x14:negativeFillColor rgb="FFFF0000"/>
              <x14:axisColor rgb="FF000000"/>
            </x14:dataBar>
          </x14:cfRule>
          <xm:sqref>J68:J71</xm:sqref>
        </x14:conditionalFormatting>
        <x14:conditionalFormatting xmlns:xm="http://schemas.microsoft.com/office/excel/2006/main">
          <x14:cfRule type="dataBar" id="{DC5D4B03-25B5-4FF7-AD85-77422257E0D8}">
            <x14:dataBar minLength="0" maxLength="100">
              <x14:cfvo type="num">
                <xm:f>0</xm:f>
              </x14:cfvo>
              <x14:cfvo type="num">
                <xm:f>100</xm:f>
              </x14:cfvo>
              <x14:negativeFillColor rgb="FFFF0000"/>
              <x14:axisColor rgb="FF000000"/>
            </x14:dataBar>
          </x14:cfRule>
          <xm:sqref>J59:J67</xm:sqref>
        </x14:conditionalFormatting>
        <x14:conditionalFormatting xmlns:xm="http://schemas.microsoft.com/office/excel/2006/main">
          <x14:cfRule type="dataBar" id="{4B277008-6D35-4DD3-B8BD-09A2A62A0091}">
            <x14:dataBar minLength="0" maxLength="100">
              <x14:cfvo type="num">
                <xm:f>0</xm:f>
              </x14:cfvo>
              <x14:cfvo type="num">
                <xm:f>100</xm:f>
              </x14:cfvo>
              <x14:negativeFillColor rgb="FFFF0000"/>
              <x14:axisColor rgb="FF000000"/>
            </x14:dataBar>
          </x14:cfRule>
          <xm:sqref>D71</xm:sqref>
        </x14:conditionalFormatting>
        <x14:conditionalFormatting xmlns:xm="http://schemas.microsoft.com/office/excel/2006/main">
          <x14:cfRule type="dataBar" id="{00770F13-C99B-420E-80FA-8CE1692EB95D}">
            <x14:dataBar minLength="0" maxLength="100" direction="rightToLeft">
              <x14:cfvo type="num">
                <xm:f>0</xm:f>
              </x14:cfvo>
              <x14:cfvo type="num">
                <xm:f>100</xm:f>
              </x14:cfvo>
              <x14:negativeFillColor rgb="FFFF0000"/>
              <x14:axisColor rgb="FF000000"/>
            </x14:dataBar>
          </x14:cfRule>
          <xm:sqref>A37</xm:sqref>
        </x14:conditionalFormatting>
        <x14:conditionalFormatting xmlns:xm="http://schemas.microsoft.com/office/excel/2006/main">
          <x14:cfRule type="dataBar" id="{7DB3D4BC-1937-4071-BBDD-EC9D2E266184}">
            <x14:dataBar minLength="0" maxLength="100" direction="rightToLeft">
              <x14:cfvo type="num">
                <xm:f>0</xm:f>
              </x14:cfvo>
              <x14:cfvo type="num">
                <xm:f>100</xm:f>
              </x14:cfvo>
              <x14:negativeFillColor rgb="FFFF0000"/>
              <x14:axisColor rgb="FF000000"/>
            </x14:dataBar>
          </x14:cfRule>
          <xm:sqref>A35</xm:sqref>
        </x14:conditionalFormatting>
        <x14:conditionalFormatting xmlns:xm="http://schemas.microsoft.com/office/excel/2006/main">
          <x14:cfRule type="dataBar" id="{F9AF103C-136B-43A5-83B7-FC94471789C4}">
            <x14:dataBar minLength="0" maxLength="100" direction="rightToLeft">
              <x14:cfvo type="num">
                <xm:f>0</xm:f>
              </x14:cfvo>
              <x14:cfvo type="num">
                <xm:f>100</xm:f>
              </x14:cfvo>
              <x14:negativeFillColor rgb="FFFF0000"/>
              <x14:axisColor rgb="FF000000"/>
            </x14:dataBar>
          </x14:cfRule>
          <xm:sqref>A34</xm:sqref>
        </x14:conditionalFormatting>
        <x14:conditionalFormatting xmlns:xm="http://schemas.microsoft.com/office/excel/2006/main">
          <x14:cfRule type="dataBar" id="{2266B2E0-48DA-4459-9E7C-73F8769998AC}">
            <x14:dataBar minLength="0" maxLength="100" direction="rightToLeft">
              <x14:cfvo type="num">
                <xm:f>0</xm:f>
              </x14:cfvo>
              <x14:cfvo type="num">
                <xm:f>100</xm:f>
              </x14:cfvo>
              <x14:negativeFillColor rgb="FFFF0000"/>
              <x14:axisColor rgb="FF000000"/>
            </x14:dataBar>
          </x14:cfRule>
          <xm:sqref>A39</xm:sqref>
        </x14:conditionalFormatting>
        <x14:conditionalFormatting xmlns:xm="http://schemas.microsoft.com/office/excel/2006/main">
          <x14:cfRule type="dataBar" id="{2C0ECE5A-59C9-44F2-8A14-BCEA5B631A94}">
            <x14:dataBar minLength="0" maxLength="100" direction="rightToLeft">
              <x14:cfvo type="num">
                <xm:f>0</xm:f>
              </x14:cfvo>
              <x14:cfvo type="num">
                <xm:f>100</xm:f>
              </x14:cfvo>
              <x14:negativeFillColor rgb="FFFF0000"/>
              <x14:axisColor rgb="FF000000"/>
            </x14:dataBar>
          </x14:cfRule>
          <xm:sqref>A41:A42</xm:sqref>
        </x14:conditionalFormatting>
        <x14:conditionalFormatting xmlns:xm="http://schemas.microsoft.com/office/excel/2006/main">
          <x14:cfRule type="dataBar" id="{2EF9D07F-BDE5-4A38-B9E2-141AA5556C7B}">
            <x14:dataBar minLength="0" maxLength="100" direction="rightToLeft">
              <x14:cfvo type="num">
                <xm:f>0</xm:f>
              </x14:cfvo>
              <x14:cfvo type="num">
                <xm:f>100</xm:f>
              </x14:cfvo>
              <x14:negativeFillColor rgb="FFFF0000"/>
              <x14:axisColor rgb="FF000000"/>
            </x14:dataBar>
          </x14:cfRule>
          <xm:sqref>D34</xm:sqref>
        </x14:conditionalFormatting>
        <x14:conditionalFormatting xmlns:xm="http://schemas.microsoft.com/office/excel/2006/main">
          <x14:cfRule type="dataBar" id="{FB700959-A85B-4252-899B-9EEA3F013C4D}">
            <x14:dataBar minLength="0" maxLength="100" direction="rightToLeft">
              <x14:cfvo type="num">
                <xm:f>0</xm:f>
              </x14:cfvo>
              <x14:cfvo type="num">
                <xm:f>100</xm:f>
              </x14:cfvo>
              <x14:negativeFillColor rgb="FFFF0000"/>
              <x14:axisColor rgb="FF000000"/>
            </x14:dataBar>
          </x14:cfRule>
          <xm:sqref>D35</xm:sqref>
        </x14:conditionalFormatting>
        <x14:conditionalFormatting xmlns:xm="http://schemas.microsoft.com/office/excel/2006/main">
          <x14:cfRule type="dataBar" id="{AA6F2904-9D40-4145-B7AC-EABD106C7730}">
            <x14:dataBar minLength="0" maxLength="100" direction="rightToLeft">
              <x14:cfvo type="num">
                <xm:f>0</xm:f>
              </x14:cfvo>
              <x14:cfvo type="num">
                <xm:f>100</xm:f>
              </x14:cfvo>
              <x14:negativeFillColor rgb="FFFF0000"/>
              <x14:axisColor rgb="FF000000"/>
            </x14:dataBar>
          </x14:cfRule>
          <xm:sqref>D37</xm:sqref>
        </x14:conditionalFormatting>
        <x14:conditionalFormatting xmlns:xm="http://schemas.microsoft.com/office/excel/2006/main">
          <x14:cfRule type="dataBar" id="{A4B8FA51-3D28-444E-BD30-906F0E3D5105}">
            <x14:dataBar minLength="0" maxLength="100" direction="rightToLeft">
              <x14:cfvo type="num">
                <xm:f>0</xm:f>
              </x14:cfvo>
              <x14:cfvo type="num">
                <xm:f>100</xm:f>
              </x14:cfvo>
              <x14:negativeFillColor rgb="FFFF0000"/>
              <x14:axisColor rgb="FF000000"/>
            </x14:dataBar>
          </x14:cfRule>
          <xm:sqref>D39</xm:sqref>
        </x14:conditionalFormatting>
        <x14:conditionalFormatting xmlns:xm="http://schemas.microsoft.com/office/excel/2006/main">
          <x14:cfRule type="dataBar" id="{C3B1EF2A-7BC8-4C9A-B6D4-7D8155D2EDAD}">
            <x14:dataBar minLength="0" maxLength="100" direction="rightToLeft">
              <x14:cfvo type="num">
                <xm:f>0</xm:f>
              </x14:cfvo>
              <x14:cfvo type="num">
                <xm:f>100</xm:f>
              </x14:cfvo>
              <x14:negativeFillColor rgb="FFFF0000"/>
              <x14:axisColor rgb="FF000000"/>
            </x14:dataBar>
          </x14:cfRule>
          <xm:sqref>G37</xm:sqref>
        </x14:conditionalFormatting>
        <x14:conditionalFormatting xmlns:xm="http://schemas.microsoft.com/office/excel/2006/main">
          <x14:cfRule type="dataBar" id="{CFBAFF89-25DD-45DA-BAA4-901A86ADB380}">
            <x14:dataBar minLength="0" maxLength="100" direction="rightToLeft">
              <x14:cfvo type="num">
                <xm:f>0</xm:f>
              </x14:cfvo>
              <x14:cfvo type="num">
                <xm:f>100</xm:f>
              </x14:cfvo>
              <x14:negativeFillColor rgb="FFFF0000"/>
              <x14:axisColor rgb="FF000000"/>
            </x14:dataBar>
          </x14:cfRule>
          <xm:sqref>G39</xm:sqref>
        </x14:conditionalFormatting>
        <x14:conditionalFormatting xmlns:xm="http://schemas.microsoft.com/office/excel/2006/main">
          <x14:cfRule type="dataBar" id="{2A070DFF-91A9-4F6E-8A6F-2FE09342FFEF}">
            <x14:dataBar minLength="0" maxLength="100" direction="rightToLeft">
              <x14:cfvo type="num">
                <xm:f>0</xm:f>
              </x14:cfvo>
              <x14:cfvo type="num">
                <xm:f>100</xm:f>
              </x14:cfvo>
              <x14:negativeFillColor rgb="FFFF0000"/>
              <x14:axisColor rgb="FF000000"/>
            </x14:dataBar>
          </x14:cfRule>
          <xm:sqref>G34:G35</xm:sqref>
        </x14:conditionalFormatting>
        <x14:conditionalFormatting xmlns:xm="http://schemas.microsoft.com/office/excel/2006/main">
          <x14:cfRule type="dataBar" id="{0DDC99E8-9977-4515-B1DC-E00B7AEB132B}">
            <x14:dataBar minLength="0" maxLength="100" direction="rightToLeft">
              <x14:cfvo type="num">
                <xm:f>0</xm:f>
              </x14:cfvo>
              <x14:cfvo type="num">
                <xm:f>100</xm:f>
              </x14:cfvo>
              <x14:negativeFillColor rgb="FFFF0000"/>
              <x14:axisColor rgb="FF000000"/>
            </x14:dataBar>
          </x14:cfRule>
          <xm:sqref>J34:J35</xm:sqref>
        </x14:conditionalFormatting>
        <x14:conditionalFormatting xmlns:xm="http://schemas.microsoft.com/office/excel/2006/main">
          <x14:cfRule type="dataBar" id="{17A63D5D-19D6-4B76-9753-A78720D2FA5B}">
            <x14:dataBar minLength="0" maxLength="100" direction="rightToLeft">
              <x14:cfvo type="num">
                <xm:f>0</xm:f>
              </x14:cfvo>
              <x14:cfvo type="num">
                <xm:f>100</xm:f>
              </x14:cfvo>
              <x14:negativeFillColor rgb="FFFF0000"/>
              <x14:axisColor rgb="FF000000"/>
            </x14:dataBar>
          </x14:cfRule>
          <xm:sqref>J37</xm:sqref>
        </x14:conditionalFormatting>
        <x14:conditionalFormatting xmlns:xm="http://schemas.microsoft.com/office/excel/2006/main">
          <x14:cfRule type="dataBar" id="{4474EEE2-DDAD-4DD7-BD15-D24EFA70605B}">
            <x14:dataBar minLength="0" maxLength="100" direction="rightToLeft">
              <x14:cfvo type="num">
                <xm:f>0</xm:f>
              </x14:cfvo>
              <x14:cfvo type="num">
                <xm:f>100</xm:f>
              </x14:cfvo>
              <x14:negativeFillColor rgb="FFFF0000"/>
              <x14:axisColor rgb="FF000000"/>
            </x14:dataBar>
          </x14:cfRule>
          <xm:sqref>J39</xm:sqref>
        </x14:conditionalFormatting>
        <x14:conditionalFormatting xmlns:xm="http://schemas.microsoft.com/office/excel/2006/main">
          <x14:cfRule type="dataBar" id="{B52D9D93-8A98-4A56-BB62-DB684FA13409}">
            <x14:dataBar minLength="0" maxLength="100" direction="rightToLeft">
              <x14:cfvo type="num">
                <xm:f>0</xm:f>
              </x14:cfvo>
              <x14:cfvo type="num">
                <xm:f>100</xm:f>
              </x14:cfvo>
              <x14:negativeFillColor rgb="FFFF0000"/>
              <x14:axisColor rgb="FF000000"/>
            </x14:dataBar>
          </x14:cfRule>
          <xm:sqref>A51</xm:sqref>
        </x14:conditionalFormatting>
        <x14:conditionalFormatting xmlns:xm="http://schemas.microsoft.com/office/excel/2006/main">
          <x14:cfRule type="dataBar" id="{D0739BDA-648C-4503-BE4D-F350539431C5}">
            <x14:dataBar minLength="0" maxLength="100" direction="rightToLeft">
              <x14:cfvo type="num">
                <xm:f>0</xm:f>
              </x14:cfvo>
              <x14:cfvo type="num">
                <xm:f>100</xm:f>
              </x14:cfvo>
              <x14:negativeFillColor rgb="FFFF0000"/>
              <x14:axisColor rgb="FF000000"/>
            </x14:dataBar>
          </x14:cfRule>
          <xm:sqref>A52</xm:sqref>
        </x14:conditionalFormatting>
        <x14:conditionalFormatting xmlns:xm="http://schemas.microsoft.com/office/excel/2006/main">
          <x14:cfRule type="dataBar" id="{DA8E83D6-3241-42C9-9E16-B067FD732A2B}">
            <x14:dataBar minLength="0" maxLength="100" direction="rightToLeft">
              <x14:cfvo type="num">
                <xm:f>0</xm:f>
              </x14:cfvo>
              <x14:cfvo type="num">
                <xm:f>100</xm:f>
              </x14:cfvo>
              <x14:negativeFillColor rgb="FFFF0000"/>
              <x14:axisColor rgb="FF000000"/>
            </x14:dataBar>
          </x14:cfRule>
          <xm:sqref>A54</xm:sqref>
        </x14:conditionalFormatting>
        <x14:conditionalFormatting xmlns:xm="http://schemas.microsoft.com/office/excel/2006/main">
          <x14:cfRule type="dataBar" id="{D33445A8-EB64-43B5-B747-A1E10B3BD23E}">
            <x14:dataBar minLength="0" maxLength="100" direction="rightToLeft">
              <x14:cfvo type="num">
                <xm:f>0</xm:f>
              </x14:cfvo>
              <x14:cfvo type="num">
                <xm:f>100</xm:f>
              </x14:cfvo>
              <x14:negativeFillColor rgb="FFFF0000"/>
              <x14:axisColor rgb="FF000000"/>
            </x14:dataBar>
          </x14:cfRule>
          <xm:sqref>D51</xm:sqref>
        </x14:conditionalFormatting>
        <x14:conditionalFormatting xmlns:xm="http://schemas.microsoft.com/office/excel/2006/main">
          <x14:cfRule type="dataBar" id="{24E6742A-702D-4E5B-BFCC-DDE03D998135}">
            <x14:dataBar minLength="0" maxLength="100" direction="rightToLeft">
              <x14:cfvo type="num">
                <xm:f>0</xm:f>
              </x14:cfvo>
              <x14:cfvo type="num">
                <xm:f>100</xm:f>
              </x14:cfvo>
              <x14:negativeFillColor rgb="FFFF0000"/>
              <x14:axisColor rgb="FF000000"/>
            </x14:dataBar>
          </x14:cfRule>
          <xm:sqref>D52</xm:sqref>
        </x14:conditionalFormatting>
        <x14:conditionalFormatting xmlns:xm="http://schemas.microsoft.com/office/excel/2006/main">
          <x14:cfRule type="dataBar" id="{BBC78B39-2AC2-41F4-B064-022FBE8F02F6}">
            <x14:dataBar minLength="0" maxLength="100" direction="rightToLeft">
              <x14:cfvo type="num">
                <xm:f>0</xm:f>
              </x14:cfvo>
              <x14:cfvo type="num">
                <xm:f>100</xm:f>
              </x14:cfvo>
              <x14:negativeFillColor rgb="FFFF0000"/>
              <x14:axisColor rgb="FF000000"/>
            </x14:dataBar>
          </x14:cfRule>
          <xm:sqref>D54</xm:sqref>
        </x14:conditionalFormatting>
        <x14:conditionalFormatting xmlns:xm="http://schemas.microsoft.com/office/excel/2006/main">
          <x14:cfRule type="dataBar" id="{EB8E67BB-F9E4-43BF-8785-D409D6A2A14A}">
            <x14:dataBar minLength="0" maxLength="100" direction="rightToLeft">
              <x14:cfvo type="num">
                <xm:f>0</xm:f>
              </x14:cfvo>
              <x14:cfvo type="num">
                <xm:f>100</xm:f>
              </x14:cfvo>
              <x14:negativeFillColor rgb="FFFF0000"/>
              <x14:axisColor rgb="FF000000"/>
            </x14:dataBar>
          </x14:cfRule>
          <xm:sqref>G51</xm:sqref>
        </x14:conditionalFormatting>
        <x14:conditionalFormatting xmlns:xm="http://schemas.microsoft.com/office/excel/2006/main">
          <x14:cfRule type="dataBar" id="{38E31C81-A7EA-453B-B167-D04D39711DB3}">
            <x14:dataBar minLength="0" maxLength="100" direction="rightToLeft">
              <x14:cfvo type="num">
                <xm:f>0</xm:f>
              </x14:cfvo>
              <x14:cfvo type="num">
                <xm:f>100</xm:f>
              </x14:cfvo>
              <x14:negativeFillColor rgb="FFFF0000"/>
              <x14:axisColor rgb="FF000000"/>
            </x14:dataBar>
          </x14:cfRule>
          <xm:sqref>G52</xm:sqref>
        </x14:conditionalFormatting>
        <x14:conditionalFormatting xmlns:xm="http://schemas.microsoft.com/office/excel/2006/main">
          <x14:cfRule type="dataBar" id="{F458DAEF-14DB-474C-9C78-A31CD8E80DF7}">
            <x14:dataBar minLength="0" maxLength="100" direction="rightToLeft">
              <x14:cfvo type="num">
                <xm:f>0</xm:f>
              </x14:cfvo>
              <x14:cfvo type="num">
                <xm:f>100</xm:f>
              </x14:cfvo>
              <x14:negativeFillColor rgb="FFFF0000"/>
              <x14:axisColor rgb="FF000000"/>
            </x14:dataBar>
          </x14:cfRule>
          <xm:sqref>G54</xm:sqref>
        </x14:conditionalFormatting>
        <x14:conditionalFormatting xmlns:xm="http://schemas.microsoft.com/office/excel/2006/main">
          <x14:cfRule type="dataBar" id="{484D458B-9272-4C29-A3F3-C6920E14A906}">
            <x14:dataBar minLength="0" maxLength="100" direction="rightToLeft">
              <x14:cfvo type="num">
                <xm:f>0</xm:f>
              </x14:cfvo>
              <x14:cfvo type="num">
                <xm:f>100</xm:f>
              </x14:cfvo>
              <x14:negativeFillColor rgb="FFFF0000"/>
              <x14:axisColor rgb="FF000000"/>
            </x14:dataBar>
          </x14:cfRule>
          <xm:sqref>J51</xm:sqref>
        </x14:conditionalFormatting>
        <x14:conditionalFormatting xmlns:xm="http://schemas.microsoft.com/office/excel/2006/main">
          <x14:cfRule type="dataBar" id="{743F9901-E91A-4D07-A171-A3E10BD12C98}">
            <x14:dataBar minLength="0" maxLength="100" direction="rightToLeft">
              <x14:cfvo type="num">
                <xm:f>0</xm:f>
              </x14:cfvo>
              <x14:cfvo type="num">
                <xm:f>100</xm:f>
              </x14:cfvo>
              <x14:negativeFillColor rgb="FFFF0000"/>
              <x14:axisColor rgb="FF000000"/>
            </x14:dataBar>
          </x14:cfRule>
          <xm:sqref>J52</xm:sqref>
        </x14:conditionalFormatting>
        <x14:conditionalFormatting xmlns:xm="http://schemas.microsoft.com/office/excel/2006/main">
          <x14:cfRule type="dataBar" id="{480B8507-4D34-447F-8F3A-C9205403418F}">
            <x14:dataBar minLength="0" maxLength="100" direction="rightToLeft">
              <x14:cfvo type="num">
                <xm:f>0</xm:f>
              </x14:cfvo>
              <x14:cfvo type="num">
                <xm:f>100</xm:f>
              </x14:cfvo>
              <x14:negativeFillColor rgb="FFFF0000"/>
              <x14:axisColor rgb="FF000000"/>
            </x14:dataBar>
          </x14:cfRule>
          <xm:sqref>J54</xm:sqref>
        </x14:conditionalFormatting>
        <x14:conditionalFormatting xmlns:xm="http://schemas.microsoft.com/office/excel/2006/main">
          <x14:cfRule type="dataBar" id="{F66F5C2F-A27F-4C78-8C9E-38991559000B}">
            <x14:dataBar minLength="0" maxLength="100" direction="rightToLeft">
              <x14:cfvo type="num">
                <xm:f>0</xm:f>
              </x14:cfvo>
              <x14:cfvo type="num">
                <xm:f>100</xm:f>
              </x14:cfvo>
              <x14:negativeFillColor rgb="FFFF0000"/>
              <x14:axisColor rgb="FF000000"/>
            </x14:dataBar>
          </x14:cfRule>
          <xm:sqref>J58 J56</xm:sqref>
        </x14:conditionalFormatting>
        <x14:conditionalFormatting xmlns:xm="http://schemas.microsoft.com/office/excel/2006/main">
          <x14:cfRule type="dataBar" id="{1FD15F56-2CB2-4D6B-99E4-7DCCA872B199}">
            <x14:dataBar minLength="0" maxLength="100" direction="rightToLeft">
              <x14:cfvo type="num">
                <xm:f>0</xm:f>
              </x14:cfvo>
              <x14:cfvo type="num">
                <xm:f>100</xm:f>
              </x14:cfvo>
              <x14:negativeFillColor rgb="FFFF0000"/>
              <x14:axisColor rgb="FF000000"/>
            </x14:dataBar>
          </x14:cfRule>
          <xm:sqref>A65</xm:sqref>
        </x14:conditionalFormatting>
        <x14:conditionalFormatting xmlns:xm="http://schemas.microsoft.com/office/excel/2006/main">
          <x14:cfRule type="dataBar" id="{5326DABF-7FB7-437C-9440-8E41C0B3C6EA}">
            <x14:dataBar minLength="0" maxLength="100" direction="rightToLeft">
              <x14:cfvo type="num">
                <xm:f>0</xm:f>
              </x14:cfvo>
              <x14:cfvo type="num">
                <xm:f>100</xm:f>
              </x14:cfvo>
              <x14:negativeFillColor rgb="FFFF0000"/>
              <x14:axisColor rgb="FF000000"/>
            </x14:dataBar>
          </x14:cfRule>
          <xm:sqref>A66</xm:sqref>
        </x14:conditionalFormatting>
        <x14:conditionalFormatting xmlns:xm="http://schemas.microsoft.com/office/excel/2006/main">
          <x14:cfRule type="dataBar" id="{DBE62681-F769-4240-B465-CEF187979384}">
            <x14:dataBar minLength="0" maxLength="100" direction="rightToLeft">
              <x14:cfvo type="num">
                <xm:f>0</xm:f>
              </x14:cfvo>
              <x14:cfvo type="num">
                <xm:f>100</xm:f>
              </x14:cfvo>
              <x14:negativeFillColor rgb="FFFF0000"/>
              <x14:axisColor rgb="FF000000"/>
            </x14:dataBar>
          </x14:cfRule>
          <xm:sqref>A68</xm:sqref>
        </x14:conditionalFormatting>
        <x14:conditionalFormatting xmlns:xm="http://schemas.microsoft.com/office/excel/2006/main">
          <x14:cfRule type="dataBar" id="{3406C231-5E31-4978-A7DC-35E562AE4295}">
            <x14:dataBar minLength="0" maxLength="100" direction="rightToLeft">
              <x14:cfvo type="num">
                <xm:f>0</xm:f>
              </x14:cfvo>
              <x14:cfvo type="num">
                <xm:f>100</xm:f>
              </x14:cfvo>
              <x14:negativeFillColor rgb="FFFF0000"/>
              <x14:axisColor rgb="FF000000"/>
            </x14:dataBar>
          </x14:cfRule>
          <xm:sqref>D66</xm:sqref>
        </x14:conditionalFormatting>
        <x14:conditionalFormatting xmlns:xm="http://schemas.microsoft.com/office/excel/2006/main">
          <x14:cfRule type="dataBar" id="{1A05AB00-FF8E-41D6-B530-7F985BD13CFC}">
            <x14:dataBar minLength="0" maxLength="100" direction="rightToLeft">
              <x14:cfvo type="num">
                <xm:f>0</xm:f>
              </x14:cfvo>
              <x14:cfvo type="num">
                <xm:f>100</xm:f>
              </x14:cfvo>
              <x14:negativeFillColor rgb="FFFF0000"/>
              <x14:axisColor rgb="FF000000"/>
            </x14:dataBar>
          </x14:cfRule>
          <xm:sqref>D68</xm:sqref>
        </x14:conditionalFormatting>
        <x14:conditionalFormatting xmlns:xm="http://schemas.microsoft.com/office/excel/2006/main">
          <x14:cfRule type="dataBar" id="{BA0C2D52-8E6B-48AD-B0D5-0A85B5A752B1}">
            <x14:dataBar minLength="0" maxLength="100" direction="rightToLeft">
              <x14:cfvo type="num">
                <xm:f>0</xm:f>
              </x14:cfvo>
              <x14:cfvo type="num">
                <xm:f>100</xm:f>
              </x14:cfvo>
              <x14:negativeFillColor rgb="FFFF0000"/>
              <x14:axisColor rgb="FF000000"/>
            </x14:dataBar>
          </x14:cfRule>
          <xm:sqref>D70</xm:sqref>
        </x14:conditionalFormatting>
        <x14:conditionalFormatting xmlns:xm="http://schemas.microsoft.com/office/excel/2006/main">
          <x14:cfRule type="dataBar" id="{9C42332B-6EDB-46CB-85D4-C0B5FC7D389C}">
            <x14:dataBar minLength="0" maxLength="100" direction="rightToLeft">
              <x14:cfvo type="num">
                <xm:f>0</xm:f>
              </x14:cfvo>
              <x14:cfvo type="num">
                <xm:f>100</xm:f>
              </x14:cfvo>
              <x14:negativeFillColor rgb="FFFF0000"/>
              <x14:axisColor rgb="FF000000"/>
            </x14:dataBar>
          </x14:cfRule>
          <xm:sqref>G66</xm:sqref>
        </x14:conditionalFormatting>
        <x14:conditionalFormatting xmlns:xm="http://schemas.microsoft.com/office/excel/2006/main">
          <x14:cfRule type="dataBar" id="{603FF311-D557-4A0D-9653-6F6B8848DC36}">
            <x14:dataBar minLength="0" maxLength="100" direction="rightToLeft">
              <x14:cfvo type="num">
                <xm:f>0</xm:f>
              </x14:cfvo>
              <x14:cfvo type="num">
                <xm:f>100</xm:f>
              </x14:cfvo>
              <x14:negativeFillColor rgb="FFFF0000"/>
              <x14:axisColor rgb="FF000000"/>
            </x14:dataBar>
          </x14:cfRule>
          <xm:sqref>G68</xm:sqref>
        </x14:conditionalFormatting>
        <x14:conditionalFormatting xmlns:xm="http://schemas.microsoft.com/office/excel/2006/main">
          <x14:cfRule type="dataBar" id="{FB3BF4A3-6603-459A-9541-FD8B203E48C4}">
            <x14:dataBar minLength="0" maxLength="100" direction="rightToLeft">
              <x14:cfvo type="num">
                <xm:f>0</xm:f>
              </x14:cfvo>
              <x14:cfvo type="num">
                <xm:f>100</xm:f>
              </x14:cfvo>
              <x14:negativeFillColor rgb="FFFF0000"/>
              <x14:axisColor rgb="FF000000"/>
            </x14:dataBar>
          </x14:cfRule>
          <xm:sqref>G70</xm:sqref>
        </x14:conditionalFormatting>
        <x14:conditionalFormatting xmlns:xm="http://schemas.microsoft.com/office/excel/2006/main">
          <x14:cfRule type="dataBar" id="{AE4B66C6-BEC7-4032-A856-CD084834EEF2}">
            <x14:dataBar minLength="0" maxLength="100" direction="rightToLeft">
              <x14:cfvo type="min"/>
              <x14:cfvo type="max"/>
              <x14:negativeFillColor rgb="FFFF0000"/>
              <x14:axisColor rgb="FF000000"/>
            </x14:dataBar>
          </x14:cfRule>
          <xm:sqref>D44</xm:sqref>
        </x14:conditionalFormatting>
        <x14:conditionalFormatting xmlns:xm="http://schemas.microsoft.com/office/excel/2006/main">
          <x14:cfRule type="dataBar" id="{F5E773A3-B411-4379-9C55-D9A3FBD37208}">
            <x14:dataBar minLength="0" maxLength="100" direction="rightToLeft">
              <x14:cfvo type="min"/>
              <x14:cfvo type="max"/>
              <x14:negativeFillColor rgb="FFFF0000"/>
              <x14:axisColor rgb="FF000000"/>
            </x14:dataBar>
          </x14:cfRule>
          <xm:sqref>G44</xm:sqref>
        </x14:conditionalFormatting>
        <x14:conditionalFormatting xmlns:xm="http://schemas.microsoft.com/office/excel/2006/main">
          <x14:cfRule type="dataBar" id="{A0DA6B56-E556-4306-AB78-37B14B90132C}">
            <x14:dataBar minLength="0" maxLength="100" direction="rightToLeft">
              <x14:cfvo type="min"/>
              <x14:cfvo type="max"/>
              <x14:negativeFillColor rgb="FFFF0000"/>
              <x14:axisColor rgb="FF000000"/>
            </x14:dataBar>
          </x14:cfRule>
          <xm:sqref>J44</xm:sqref>
        </x14:conditionalFormatting>
        <x14:conditionalFormatting xmlns:xm="http://schemas.microsoft.com/office/excel/2006/main">
          <x14:cfRule type="dataBar" id="{29F973AD-9816-46C2-9C2C-7E2BD8090F3F}">
            <x14:dataBar minLength="0" maxLength="100" direction="rightToLeft">
              <x14:cfvo type="num">
                <xm:f>0</xm:f>
              </x14:cfvo>
              <x14:cfvo type="num">
                <xm:f>100</xm:f>
              </x14:cfvo>
              <x14:negativeFillColor rgb="FFFF0000"/>
              <x14:axisColor rgb="FF000000"/>
            </x14:dataBar>
          </x14:cfRule>
          <xm:sqref>A44</xm:sqref>
        </x14:conditionalFormatting>
        <x14:conditionalFormatting xmlns:xm="http://schemas.microsoft.com/office/excel/2006/main">
          <x14:cfRule type="containsText" priority="154" operator="containsText" id="{28F27193-6DB5-4FF0-9575-72ED0BDC2958}">
            <xm:f>NOT(ISERROR(SEARCH(LISTAS!$D$63,E151)))</xm:f>
            <xm:f>LISTAS!$D$63</xm:f>
            <x14:dxf>
              <font>
                <b/>
                <i val="0"/>
                <color rgb="FFFF0000"/>
              </font>
            </x14:dxf>
          </x14:cfRule>
          <x14:cfRule type="containsText" priority="155" operator="containsText" id="{E5CDBE07-25EB-448F-873A-5C5AB4F95C54}">
            <xm:f>NOT(ISERROR(SEARCH(LISTAS!$D$62,E151)))</xm:f>
            <xm:f>LISTAS!$D$62</xm:f>
            <x14:dxf>
              <font>
                <b/>
                <i val="0"/>
                <color theme="5"/>
              </font>
            </x14:dxf>
          </x14:cfRule>
          <x14:cfRule type="containsText" priority="156" operator="containsText" id="{0AE7003F-A5B7-4D46-A16B-09B034CC35C5}">
            <xm:f>NOT(ISERROR(SEARCH(LISTAS!$D$61,E151)))</xm:f>
            <xm:f>LISTAS!$D$61</xm:f>
            <x14:dxf>
              <font>
                <b/>
                <i val="0"/>
                <color rgb="FF00FF00"/>
              </font>
            </x14:dxf>
          </x14:cfRule>
          <x14:cfRule type="containsText" priority="157" operator="containsText" id="{ECA22990-DA1C-484E-AC02-3CCD6BB26D57}">
            <xm:f>NOT(ISERROR(SEARCH(LISTAS!$D$60,E151)))</xm:f>
            <xm:f>LISTAS!$D$60</xm:f>
            <x14:dxf>
              <font>
                <b/>
                <i val="0"/>
                <color rgb="FF00FF00"/>
              </font>
            </x14:dxf>
          </x14:cfRule>
          <xm:sqref>E151</xm:sqref>
        </x14:conditionalFormatting>
        <x14:conditionalFormatting xmlns:xm="http://schemas.microsoft.com/office/excel/2006/main">
          <x14:cfRule type="containsText" priority="91" operator="containsText" id="{4BA328A4-8CC8-4EC2-902C-99C965FBF395}">
            <xm:f>NOT(ISERROR(SEARCH(LISTAS!$D$63,E156)))</xm:f>
            <xm:f>LISTAS!$D$63</xm:f>
            <x14:dxf>
              <font>
                <b/>
                <i val="0"/>
                <color rgb="FFFF0000"/>
              </font>
            </x14:dxf>
          </x14:cfRule>
          <x14:cfRule type="containsText" priority="92" operator="containsText" id="{915285F0-A7AC-4D5F-96C8-A47F750F400D}">
            <xm:f>NOT(ISERROR(SEARCH(LISTAS!$D$62,E156)))</xm:f>
            <xm:f>LISTAS!$D$62</xm:f>
            <x14:dxf>
              <font>
                <b/>
                <i val="0"/>
                <color theme="5"/>
              </font>
            </x14:dxf>
          </x14:cfRule>
          <x14:cfRule type="containsText" priority="93" operator="containsText" id="{39E022F4-55EE-4A3D-8979-B05321617A71}">
            <xm:f>NOT(ISERROR(SEARCH(LISTAS!$D$61,E156)))</xm:f>
            <xm:f>LISTAS!$D$61</xm:f>
            <x14:dxf>
              <font>
                <b/>
                <i val="0"/>
                <color rgb="FF00FF00"/>
              </font>
            </x14:dxf>
          </x14:cfRule>
          <x14:cfRule type="containsText" priority="94" operator="containsText" id="{2E87F0E4-A19D-4009-97B7-46ABA953582C}">
            <xm:f>NOT(ISERROR(SEARCH(LISTAS!$D$60,E156)))</xm:f>
            <xm:f>LISTAS!$D$60</xm:f>
            <x14:dxf>
              <font>
                <b/>
                <i val="0"/>
                <color rgb="FF00FF00"/>
              </font>
            </x14:dxf>
          </x14:cfRule>
          <xm:sqref>E156</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00000000-0002-0000-0800-000000000000}">
          <x14:formula1>
            <xm:f>LISTAS!$B$119:$B$123</xm:f>
          </x14:formula1>
          <xm:sqref>C285:C288</xm:sqref>
        </x14:dataValidation>
        <x14:dataValidation type="list" allowBlank="1" showInputMessage="1" showErrorMessage="1" xr:uid="{00000000-0002-0000-0800-000001000000}">
          <x14:formula1>
            <xm:f>LISTAS!$H$20:$H$24</xm:f>
          </x14:formula1>
          <xm:sqref>J189:K189</xm:sqref>
        </x14:dataValidation>
        <x14:dataValidation type="list" allowBlank="1" showInputMessage="1" showErrorMessage="1" xr:uid="{00000000-0002-0000-0800-000002000000}">
          <x14:formula1>
            <xm:f>LISTAS!$H$14:$H$18</xm:f>
          </x14:formula1>
          <xm:sqref>G189:H189</xm:sqref>
        </x14:dataValidation>
        <x14:dataValidation type="list" allowBlank="1" showInputMessage="1" showErrorMessage="1" xr:uid="{00000000-0002-0000-0800-000003000000}">
          <x14:formula1>
            <xm:f>LISTAS!$D$60:$D$63</xm:f>
          </x14:formula1>
          <xm:sqref>E151 E156</xm:sqref>
        </x14:dataValidation>
        <x14:dataValidation type="list" allowBlank="1" showInputMessage="1" showErrorMessage="1" xr:uid="{00000000-0002-0000-0800-000004000000}">
          <x14:formula1>
            <xm:f>LISTAS!$B$60:$B$61</xm:f>
          </x14:formula1>
          <xm:sqref>C151:D151 C156:D156</xm:sqref>
        </x14:dataValidation>
        <x14:dataValidation type="list" allowBlank="1" showInputMessage="1" showErrorMessage="1" xr:uid="{00000000-0002-0000-0800-000005000000}">
          <x14:formula1>
            <xm:f>LISTAS!$M$2:$M$4</xm:f>
          </x14:formula1>
          <xm:sqref>G25:L25</xm:sqref>
        </x14:dataValidation>
        <x14:dataValidation type="list" allowBlank="1" showInputMessage="1" showErrorMessage="1" xr:uid="{00000000-0002-0000-0800-000006000000}">
          <x14:formula1>
            <xm:f>LISTAS!$B$1:$B$56</xm:f>
          </x14:formula1>
          <xm:sqref>D3:I3</xm:sqref>
        </x14:dataValidation>
        <x14:dataValidation type="list" allowBlank="1" showInputMessage="1" showErrorMessage="1" xr:uid="{00000000-0002-0000-0800-000007000000}">
          <x14:formula1>
            <xm:f>LISTAS!$A$1:$A$55</xm:f>
          </x14:formula1>
          <xm:sqref>B3</xm:sqref>
        </x14:dataValidation>
        <x14:dataValidation type="list" allowBlank="1" showInputMessage="1" showErrorMessage="1" xr:uid="{00000000-0002-0000-0800-000008000000}">
          <x14:formula1>
            <xm:f>LISTAS!$B$66:$B$71</xm:f>
          </x14:formula1>
          <xm:sqref>A176:B178 A180:B183</xm:sqref>
        </x14:dataValidation>
        <x14:dataValidation type="list" allowBlank="1" showInputMessage="1" showErrorMessage="1" xr:uid="{00000000-0002-0000-0800-000009000000}">
          <x14:formula1>
            <xm:f>LISTAS!$D$119:$D$132</xm:f>
          </x14:formula1>
          <xm:sqref>C283:C284 A294:B294</xm:sqref>
        </x14:dataValidation>
        <x14:dataValidation type="list" allowBlank="1" showInputMessage="1" showErrorMessage="1" xr:uid="{00000000-0002-0000-0800-00000A000000}">
          <x14:formula1>
            <xm:f>LISTAS!$B$119:$B$122</xm:f>
          </x14:formula1>
          <xm:sqref>A283:B287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D8DE4A4E8980245A4D9F2B0B5C13CA3" ma:contentTypeVersion="9" ma:contentTypeDescription="Crear nuevo documento." ma:contentTypeScope="" ma:versionID="ef7704cba8572034bc4d62dc64176fe5">
  <xsd:schema xmlns:xsd="http://www.w3.org/2001/XMLSchema" xmlns:xs="http://www.w3.org/2001/XMLSchema" xmlns:p="http://schemas.microsoft.com/office/2006/metadata/properties" xmlns:ns3="15195382-4b6a-43a3-83b9-6c703a995e1e" xmlns:ns4="d11c9118-7091-4d75-9f10-8c722a7696bc" targetNamespace="http://schemas.microsoft.com/office/2006/metadata/properties" ma:root="true" ma:fieldsID="e8e2e7e7deb1c8586a3fc0f5354e4aa4" ns3:_="" ns4:_="">
    <xsd:import namespace="15195382-4b6a-43a3-83b9-6c703a995e1e"/>
    <xsd:import namespace="d11c9118-7091-4d75-9f10-8c722a7696bc"/>
    <xsd:element name="properties">
      <xsd:complexType>
        <xsd:sequence>
          <xsd:element name="documentManagement">
            <xsd:complexType>
              <xsd:all>
                <xsd:element ref="ns3:SharedWithDetails" minOccurs="0"/>
                <xsd:element ref="ns3:SharingHintHash" minOccurs="0"/>
                <xsd:element ref="ns3:SharedWithUsers" minOccurs="0"/>
                <xsd:element ref="ns4:MediaServiceMetadata" minOccurs="0"/>
                <xsd:element ref="ns4:MediaServiceFastMetadata" minOccurs="0"/>
                <xsd:element ref="ns4:MediaServiceAutoTags" minOccurs="0"/>
                <xsd:element ref="ns4:MediaServiceGenerationTime" minOccurs="0"/>
                <xsd:element ref="ns4:MediaServiceEventHashCode" minOccurs="0"/>
                <xsd:element ref="ns4: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195382-4b6a-43a3-83b9-6c703a995e1e" elementFormDefault="qualified">
    <xsd:import namespace="http://schemas.microsoft.com/office/2006/documentManagement/types"/>
    <xsd:import namespace="http://schemas.microsoft.com/office/infopath/2007/PartnerControls"/>
    <xsd:element name="SharedWithDetails" ma:index="8" nillable="true" ma:displayName="Detalles de uso compartido" ma:description="" ma:internalName="SharedWithDetails" ma:readOnly="true">
      <xsd:simpleType>
        <xsd:restriction base="dms:Note">
          <xsd:maxLength value="255"/>
        </xsd:restriction>
      </xsd:simpleType>
    </xsd:element>
    <xsd:element name="SharingHintHash" ma:index="9" nillable="true" ma:displayName="Hash de la sugerencia para compartir" ma:description="" ma:hidden="true" ma:internalName="SharingHintHash" ma:readOnly="true">
      <xsd:simpleType>
        <xsd:restriction base="dms:Text"/>
      </xsd:simpleType>
    </xsd:element>
    <xsd:element name="SharedWithUsers" ma:index="10"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11c9118-7091-4d75-9f10-8c722a7696bc"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96616FB-6C53-4269-8CA5-B572D017FD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195382-4b6a-43a3-83b9-6c703a995e1e"/>
    <ds:schemaRef ds:uri="d11c9118-7091-4d75-9f10-8c722a7696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B598DA3-8D60-4315-AB56-92B895C62F9E}">
  <ds:schemaRefs>
    <ds:schemaRef ds:uri="d11c9118-7091-4d75-9f10-8c722a7696bc"/>
    <ds:schemaRef ds:uri="http://schemas.microsoft.com/office/2006/documentManagement/types"/>
    <ds:schemaRef ds:uri="http://schemas.microsoft.com/office/infopath/2007/PartnerControls"/>
    <ds:schemaRef ds:uri="http://schemas.microsoft.com/office/2006/metadata/properties"/>
    <ds:schemaRef ds:uri="http://purl.org/dc/elements/1.1/"/>
    <ds:schemaRef ds:uri="http://purl.org/dc/terms/"/>
    <ds:schemaRef ds:uri="http://www.w3.org/XML/1998/namespace"/>
    <ds:schemaRef ds:uri="http://schemas.openxmlformats.org/package/2006/metadata/core-properties"/>
    <ds:schemaRef ds:uri="15195382-4b6a-43a3-83b9-6c703a995e1e"/>
    <ds:schemaRef ds:uri="http://purl.org/dc/dcmitype/"/>
  </ds:schemaRefs>
</ds:datastoreItem>
</file>

<file path=customXml/itemProps3.xml><?xml version="1.0" encoding="utf-8"?>
<ds:datastoreItem xmlns:ds="http://schemas.openxmlformats.org/officeDocument/2006/customXml" ds:itemID="{FD521C91-D228-4452-ABA1-F44B0933BC7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17</vt:i4>
      </vt:variant>
    </vt:vector>
  </HeadingPairs>
  <TitlesOfParts>
    <vt:vector size="30" baseType="lpstr">
      <vt:lpstr>Ejemplo</vt:lpstr>
      <vt:lpstr>version original</vt:lpstr>
      <vt:lpstr>Aeropuertos</vt:lpstr>
      <vt:lpstr>Puertos</vt:lpstr>
      <vt:lpstr>Férreo_Obra Pública</vt:lpstr>
      <vt:lpstr>Férreo_Concesión</vt:lpstr>
      <vt:lpstr>Carretero</vt:lpstr>
      <vt:lpstr>Hoja3</vt:lpstr>
      <vt:lpstr>RUTA CARIBE</vt:lpstr>
      <vt:lpstr>Hoja1</vt:lpstr>
      <vt:lpstr>LISTAS</vt:lpstr>
      <vt:lpstr>DETALLE PREDIAL</vt:lpstr>
      <vt:lpstr>Hoja2</vt:lpstr>
      <vt:lpstr>Aeropuertos!Área_de_impresión</vt:lpstr>
      <vt:lpstr>Carretero!Área_de_impresión</vt:lpstr>
      <vt:lpstr>Ejemplo!Área_de_impresión</vt:lpstr>
      <vt:lpstr>Férreo_Concesión!Área_de_impresión</vt:lpstr>
      <vt:lpstr>'Férreo_Obra Pública'!Área_de_impresión</vt:lpstr>
      <vt:lpstr>Hoja1!Área_de_impresión</vt:lpstr>
      <vt:lpstr>Puertos!Área_de_impresión</vt:lpstr>
      <vt:lpstr>'RUTA CARIBE'!Área_de_impresión</vt:lpstr>
      <vt:lpstr>'version original'!Área_de_impresión</vt:lpstr>
      <vt:lpstr>Aeropuertos!Títulos_a_imprimir</vt:lpstr>
      <vt:lpstr>Carretero!Títulos_a_imprimir</vt:lpstr>
      <vt:lpstr>Ejemplo!Títulos_a_imprimir</vt:lpstr>
      <vt:lpstr>Férreo_Concesión!Títulos_a_imprimir</vt:lpstr>
      <vt:lpstr>'Férreo_Obra Pública'!Títulos_a_imprimir</vt:lpstr>
      <vt:lpstr>Hoja1!Títulos_a_imprimir</vt:lpstr>
      <vt:lpstr>Puertos!Títulos_a_imprimir</vt:lpstr>
      <vt:lpstr>'RUTA CARIBE'!Títulos_a_imprimir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Nancy Marcela Rojas Sandoval</dc:creator>
  <cp:lastModifiedBy>Nancy Paola Morales Castellanos</cp:lastModifiedBy>
  <cp:lastPrinted>2016-09-13T15:06:54Z</cp:lastPrinted>
  <dcterms:created xsi:type="dcterms:W3CDTF">2016-02-11T20:48:05Z</dcterms:created>
  <dcterms:modified xsi:type="dcterms:W3CDTF">2020-02-04T21:41:22Z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0x010100ED8DE4A4E8980245A4D9F2B0B5C13CA3</vt:lpwstr>
  </property>
</Properties>
</file>